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17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:\12 TOPICS\B LABOUR, INCOME AND SOCIAL SECURITY\Ba Labour Market\Ba01 Labour force\"/>
    </mc:Choice>
  </mc:AlternateContent>
  <xr:revisionPtr revIDLastSave="0" documentId="13_ncr:20001_{3A6BB0BE-DF7B-41E1-B4CF-5AFA3FF6E4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Un)empl &amp;  Part. rates '60-'23" sheetId="1" r:id="rId1"/>
  </sheets>
  <definedNames>
    <definedName name="_1.1__NUMBER_OF_COMPANIES">#REF!</definedName>
    <definedName name="_1.2.1__REGIONAL_DISTRIBUTION_OF_COMPANIES__in">#REF!</definedName>
    <definedName name="_1.2__NUMBER_OF_COMPANIES_BY_REGION">#REF!</definedName>
    <definedName name="_1.3.1__PERCENTAGE_OF_COMPANIES_BY_BRANCH_OF_INDUSTRY">#REF!</definedName>
    <definedName name="_1.3__NUMBER_OF_COMPANIES_BY_BRANCH_OF_INDUSTRY">#REF!</definedName>
    <definedName name="_1.4.1__NUMBER_OF_SMALL_SIZED_COMPANIES_BY_REGION">#REF!</definedName>
    <definedName name="_1.4.2__NUMBER_OF_MEDIUM_SIZED_COMPANIES_BY_REGION">#REF!</definedName>
    <definedName name="_1.4.3__NUMBER_OF_LARGE_SIZED_COMPANIES_BY_REGION">#REF!</definedName>
    <definedName name="_1.4.4__NUMBER_OF_SMALL_SIZED_COMPANIES_BY_BRANCH_OF_INDUSTRY">#REF!</definedName>
    <definedName name="_1.4.5__NUMBER_OF_MEDIUM_SIZED_COMPANIES_BY_BRANCH_OF_INDUSTRY">#REF!</definedName>
    <definedName name="_1.4.6__NUMBER_OF_LARGE_SIZED_COMPANIES_BY_BRANCH_OF_INDUSTRY">#REF!</definedName>
    <definedName name="_1.4__NUMBER_OF_COMPANIES_BY_SIZE">#REF!</definedName>
    <definedName name="_1_____123Graph_APOPARUBA81_91" hidden="1">#REF!</definedName>
    <definedName name="_10__123Graph_APOPARUBA81_91" hidden="1">#REF!</definedName>
    <definedName name="_12_________123Graph_XPOPARUBA81_91" hidden="1">#REF!</definedName>
    <definedName name="_12__123Graph_XPOPARUBA81_91" hidden="1">#REF!</definedName>
    <definedName name="_15________123Graph_APOPARUBA81_91" hidden="1">#REF!</definedName>
    <definedName name="_18________123Graph_XPOPARUBA81_91" hidden="1">#REF!</definedName>
    <definedName name="_2.1__NUMBER_OF_FULL_TIME_EQUIVALENT_JOBS">#REF!</definedName>
    <definedName name="_2.2__FULL_TIME_EQUIVALENT_JOBS_BY_GENDER">#REF!</definedName>
    <definedName name="_2.3.1__FULL_TIME_EQUIVALENT_JOBS_FOR_MALES_BY_AGE_GROUP">#REF!</definedName>
    <definedName name="_2.3.2__FULL_TIME_EQUIVALENT_JOBS_FOR_FEMALE_BY_AGE_GROUP">#REF!</definedName>
    <definedName name="_2.3__FULL_TIME_EQUIVALENT_JOBS_BY_AGE_GROUP">#REF!</definedName>
    <definedName name="_2.4.1__FULL_TIME_EQUIVALENT_JOBS_FOR_MALES_BY_REGION_OF_WORKPLACE">#REF!</definedName>
    <definedName name="_2.4.2__FULL_TIME_EQUIVALENT_JOBS_FOR_FEMALES_BY_REGION_OF_WORKPLACE">#REF!</definedName>
    <definedName name="_2.4__FULL_TIME_EQUIVALENT_JOBS_BY_REGION_OF_WORKPLACE">#REF!</definedName>
    <definedName name="_2.5.1__FULL_TIME_EQUIVALENT_JOBS_FOR_MALES_BY_BRANCH_OF_INDUSTRY">#REF!</definedName>
    <definedName name="_2.5.2__FULL_TIME_EQUIVALENT_JOBS_FOR_FEMALES_BY_BRANCH_OF_INDUSTRY">#REF!</definedName>
    <definedName name="_2.5__FULL_TIME_EQUIVALENT_JOBS_BY_BRANCH_OF_INDUSTRY">#REF!</definedName>
    <definedName name="_2.6.1__FULL_TIME_EQUIVALENT_JOBS_IN_SMALL_SIZED_COMPANIES_BY_REGION">#REF!</definedName>
    <definedName name="_2.6.2__FULL_TIME_EQUIVALENT_JOBS_IN_MEDIUM_SIZED_COMPANIES_BY_REGION">#REF!</definedName>
    <definedName name="_2.6.3__FULL_TIME_EQUIVALENT_JOBS_IN_LARGE_SIZED_COMPANIES_BY_REGION">#REF!</definedName>
    <definedName name="_2.6.4__FULL_TIME_EQUIVALENT_JOBS_IN_SMALL_SIZED_COMPANIES_BY_BRANCH_OF_INDUSTRY">#REF!</definedName>
    <definedName name="_2.6.5__FULL_TIME_EQUIVALENT_JOBS_IN_MEDIUM_SIZED_COMPANIES_BY_BRANCH_OF_INDUSTRY">#REF!</definedName>
    <definedName name="_2.6.6__FULL_TIME_EQUIVALENT_JOBS_IN_LARGE_SIZED_COMPANIES_BY_BRANCH_OF_INDUSTRY">#REF!</definedName>
    <definedName name="_2.6__FULL_TIME_EQUIVALENT_JOBS_BY_SIZE_OF_COMPANIES">#REF!</definedName>
    <definedName name="_2_____123Graph_XPOPARUBA81_91" hidden="1">#REF!</definedName>
    <definedName name="_21_______123Graph_APOPARUBA81_91" hidden="1">#REF!</definedName>
    <definedName name="_24_______123Graph_XPOPARUBA81_91" hidden="1">#REF!</definedName>
    <definedName name="_24__123Graph_XPOPARUBA81_91" hidden="1">#REF!</definedName>
    <definedName name="_27______123Graph_APOPARUBA81_91" hidden="1">#REF!</definedName>
    <definedName name="_3.1__WAGES_AND_SALARIES___in_mln_Aruban_florins">#REF!</definedName>
    <definedName name="_3.2__WAGES_AND_SALARIES_BY_GENDER___in_mln_Aruban_florins">#REF!</definedName>
    <definedName name="_3.3__WAGES_AND_SALARIES_BY_AGE_GROUP___in_mln_Aruban_florins">#REF!</definedName>
    <definedName name="_3.4__WAGES_AND_SALARIES_BY_REGION_OF_WORKPLACE___in_mln_Aruban_florins">#REF!</definedName>
    <definedName name="_3.5__WAGES_AND_SALARIES_BY_BRANCH_OF_INDUSTRY___in_mln_Aruban_florins">#REF!</definedName>
    <definedName name="_3__________123Graph_APOPARUBA81_91" hidden="1">#REF!</definedName>
    <definedName name="_3____123Graph_APOPARUBA81_91" hidden="1">#REF!</definedName>
    <definedName name="_30______123Graph_XPOPARUBA81_91" hidden="1">#REF!</definedName>
    <definedName name="_33_____123Graph_APOPARUBA81_91" hidden="1">#REF!</definedName>
    <definedName name="_36_____123Graph_XPOPARUBA81_91" hidden="1">#REF!</definedName>
    <definedName name="_39____123Graph_APOPARUBA81_91" hidden="1">#REF!</definedName>
    <definedName name="_4.1__MEDIAN_WAGES_AND_SALARIES___in_Aruban_florins">#REF!</definedName>
    <definedName name="_4.2__MEDIAN_WAGES_AND_SALARIES_BY_GENDER___in_Aruban_florins">#REF!</definedName>
    <definedName name="_4.3__MEDIAN_WAGES_AND_SALARIES_BY_AGE_GROUP___in_Aruban_florins">#REF!</definedName>
    <definedName name="_4.4__MEDIAN_WAGES_AND_SALARIES_BY_REGION_OF_WORKPLACE___in_Aruban_florins">#REF!</definedName>
    <definedName name="_4.5__MEDIAN_WAGES_AND_SALARIES_BY_BRANCH_OF_INDUSTRY___in_Aruban_florins">#REF!</definedName>
    <definedName name="_4____123Graph_XPOPARUBA81_91" hidden="1">#REF!</definedName>
    <definedName name="_4__123Graph_APOPARUBA81_91" localSheetId="0" hidden="1">#REF!</definedName>
    <definedName name="_4__123Graph_APOPARUBA81_91" hidden="1">#REF!</definedName>
    <definedName name="_42____123Graph_XPOPARUBA81_91" hidden="1">#REF!</definedName>
    <definedName name="_45___123Graph_APOPARUBA81_91" hidden="1">#REF!</definedName>
    <definedName name="_46___123Graph_BPOPARUBA81_91" hidden="1">#REF!</definedName>
    <definedName name="_47___123Graph_CPOPARUBA81_91" hidden="1">#REF!</definedName>
    <definedName name="_5.1__NUMBER_OF_JOBS">#REF!</definedName>
    <definedName name="_5.2__JOBS_BY_GENDER">#REF!</definedName>
    <definedName name="_5.3__JOBS_BY_AGE_GROUP">#REF!</definedName>
    <definedName name="_5.4__JOBS_BY_REGION_OF_WORKPLACE">#REF!</definedName>
    <definedName name="_5.5__JOBS_BY_BRANCH_OF_INDUSTRY">#REF!</definedName>
    <definedName name="_5___123Graph_APOPARUBA81_91" hidden="1">#REF!</definedName>
    <definedName name="_50___123Graph_XPOPARUBA81_91" hidden="1">#REF!</definedName>
    <definedName name="_53__123Graph_APOPARUBA81_91" hidden="1">#REF!</definedName>
    <definedName name="_55__123Graph_BPOPARUBA81_91" hidden="1">#REF!</definedName>
    <definedName name="_57__123Graph_CPOPARUBA81_91" hidden="1">#REF!</definedName>
    <definedName name="_6__________123Graph_XPOPARUBA81_91" hidden="1">#REF!</definedName>
    <definedName name="_6___123Graph_XPOPARUBA81_91" hidden="1">#REF!</definedName>
    <definedName name="_60__123Graph_XPOPARUBA81_91" hidden="1">#REF!</definedName>
    <definedName name="_8__123Graph_XPOPARUBA81_91" localSheetId="0" hidden="1">#REF!</definedName>
    <definedName name="_8__123Graph_XPOPARUBA81_91" hidden="1">#REF!</definedName>
    <definedName name="_9_________123Graph_APOPARUBA81_91" hidden="1">#REF!</definedName>
    <definedName name="_9__123Graph_APOPARUBA81_91" hidden="1">#REF!</definedName>
    <definedName name="Activity_status_by_age_for_1972__1981__1991_and_2000">#REF!</definedName>
    <definedName name="Annual_population_change">#REF!</definedName>
    <definedName name="birth_rate">#REF!</definedName>
    <definedName name="Causes_of_death___1994___2000">#REF!</definedName>
    <definedName name="Census1">#REF!</definedName>
    <definedName name="Census10">#REF!</definedName>
    <definedName name="Census11">#REF!</definedName>
    <definedName name="Census12">#REF!</definedName>
    <definedName name="Census13">#REF!</definedName>
    <definedName name="Census14">#REF!</definedName>
    <definedName name="Census15">#REF!</definedName>
    <definedName name="Census16">#REF!</definedName>
    <definedName name="Census2">#REF!</definedName>
    <definedName name="Census3">#REF!</definedName>
    <definedName name="Census4">#REF!</definedName>
    <definedName name="Census5">#REF!</definedName>
    <definedName name="Census6">#REF!</definedName>
    <definedName name="Census7">#REF!</definedName>
    <definedName name="Census8">#REF!</definedName>
    <definedName name="Census9">#REF!</definedName>
    <definedName name="Communication">#REF!</definedName>
    <definedName name="Crime">#REF!</definedName>
    <definedName name="death_rate">#REF!</definedName>
    <definedName name="Definitions">#REF!</definedName>
    <definedName name="Density">#REF!</definedName>
    <definedName name="E__Female">#REF!</definedName>
    <definedName name="E0_Bothsexes">#REF!</definedName>
    <definedName name="E0_Male">#REF!</definedName>
    <definedName name="Education">#REF!</definedName>
    <definedName name="Elections">#REF!</definedName>
    <definedName name="Environment">#REF!</definedName>
    <definedName name="Fertility">#REF!</definedName>
    <definedName name="Health">#REF!</definedName>
    <definedName name="Health_and_welfare" localSheetId="0">#REF!</definedName>
    <definedName name="Health_and_welfare">#REF!</definedName>
    <definedName name="Highlights__Key_Labor_Market_Indicators">#REF!</definedName>
    <definedName name="IMR_Bothsexes">#REF!</definedName>
    <definedName name="IMR_Females">#REF!</definedName>
    <definedName name="IMR_Males">#REF!</definedName>
    <definedName name="Income">#REF!</definedName>
    <definedName name="Labor_market">#REF!</definedName>
    <definedName name="Labour" localSheetId="0">#REF!</definedName>
    <definedName name="Labour">#REF!</definedName>
    <definedName name="Language">#REF!</definedName>
    <definedName name="Life_expect_65">#REF!</definedName>
    <definedName name="Life_expect_gender">#REF!</definedName>
    <definedName name="Living_quarters">#REF!</definedName>
    <definedName name="ll">#REF!</definedName>
    <definedName name="Marriage_and_divorce">#REF!</definedName>
    <definedName name="Migration">#REF!</definedName>
    <definedName name="mm">#REF!</definedName>
    <definedName name="Mortality">#REF!</definedName>
    <definedName name="Mortality_trends_in_Aruba_since_1972">#REF!</definedName>
    <definedName name="natural_change_rate">#REF!</definedName>
    <definedName name="net_migration_rate">#REF!</definedName>
    <definedName name="P1__Population_growth_1991_2001">#REF!</definedName>
    <definedName name="P2__Population_by_age_and_sex__end_of_year_population." localSheetId="0">#REF!</definedName>
    <definedName name="P2__Population_by_age_and_sex__end_of_year_population.">#REF!</definedName>
    <definedName name="P2_1991">#REF!</definedName>
    <definedName name="P2_1992">#REF!</definedName>
    <definedName name="P2_1993">#REF!</definedName>
    <definedName name="P2_1994">#REF!</definedName>
    <definedName name="P2_1995">#REF!</definedName>
    <definedName name="P2_1996">#REF!</definedName>
    <definedName name="P2_1997">#REF!</definedName>
    <definedName name="P2_1998">#REF!</definedName>
    <definedName name="P2_1999">#REF!</definedName>
    <definedName name="P2_2000">#REF!</definedName>
    <definedName name="P2_2001">#REF!</definedName>
    <definedName name="P3__Population_with_a_foreign_background" localSheetId="0">#REF!</definedName>
    <definedName name="P3__Population_with_a_foreign_background">#REF!</definedName>
    <definedName name="P4__Componential_fertility_rates_for_1960__1972__1981_and_1991" localSheetId="0">#REF!</definedName>
    <definedName name="P4__Componential_fertility_rates_for_1960__1972__1981_and_1991">#REF!</definedName>
    <definedName name="P5__Mortality_trends_in_Aruba_since_1972">#REF!</definedName>
    <definedName name="P6__Mortality_by_cause_of_death" localSheetId="0">#REF!</definedName>
    <definedName name="P6__Mortality_by_cause_of_death">#REF!</definedName>
    <definedName name="P7__Rates_of_immigration_and_emigration" localSheetId="0">#REF!</definedName>
    <definedName name="P7__Rates_of_immigration_and_emigration">#REF!</definedName>
    <definedName name="P8_Number_of_immigrants_by_country_of_birth_and_year_of_arrival_in_Aruba.">#REF!</definedName>
    <definedName name="P9__Medium_popultion_projection_scenario_Aruba_2000_2015__number_of_persons_by_sex">#REF!</definedName>
    <definedName name="populatio_2010">#REF!</definedName>
    <definedName name="Population" localSheetId="0">#REF!</definedName>
    <definedName name="Population">#REF!</definedName>
    <definedName name="Population_projections">#REF!</definedName>
    <definedName name="Population_Structure">#REF!</definedName>
    <definedName name="Position_of_women">#REF!</definedName>
    <definedName name="pp">#REF!</definedName>
    <definedName name="_xlnm.Print_Area" localSheetId="0">'(Un)empl &amp;  Part. rates ''60-''23'!#REF!</definedName>
    <definedName name="q_x_n">#REF!</definedName>
    <definedName name="Religion">#REF!</definedName>
    <definedName name="Social_Demographic_and_Economic_Indicators" localSheetId="0">#REF!</definedName>
    <definedName name="Social_Demographic_and_Economic_Indicators">#REF!</definedName>
    <definedName name="Social_security">#REF!</definedName>
    <definedName name="T1_Birth_rate">#REF!</definedName>
    <definedName name="T1_Births">#REF!</definedName>
    <definedName name="T1_Death_rate">#REF!</definedName>
    <definedName name="T1_Deaths">#REF!</definedName>
    <definedName name="T1_Density">#REF!</definedName>
    <definedName name="T1_Doubling_time">#REF!</definedName>
    <definedName name="T1_Emigrants">#REF!</definedName>
    <definedName name="T1_Graph_A">#REF!</definedName>
    <definedName name="T1_Graph_B">#REF!</definedName>
    <definedName name="T1_Graph_C">#REF!</definedName>
    <definedName name="T1_Graphs">#REF!</definedName>
    <definedName name="T1_Growth_rate">#REF!</definedName>
    <definedName name="T1_Immigrants">#REF!</definedName>
    <definedName name="T1_Nat_growth_rate">#REF!</definedName>
    <definedName name="T1_Pop">#REF!</definedName>
    <definedName name="T101_Graph_A">#REF!</definedName>
    <definedName name="T101_Graph_B">#REF!</definedName>
    <definedName name="T101_Graphs">#REF!</definedName>
    <definedName name="T15_BGraph">#REF!</definedName>
    <definedName name="T15_Grapch_F">#REF!</definedName>
    <definedName name="T15_Graph_A">#REF!</definedName>
    <definedName name="T15_Graph_C">#REF!</definedName>
    <definedName name="T15_Graph_D">#REF!</definedName>
    <definedName name="T15_Graph_E">#REF!</definedName>
    <definedName name="T15_Graph_G">#REF!</definedName>
    <definedName name="T15_Graph_H">#REF!</definedName>
    <definedName name="T15_Graphs">#REF!</definedName>
    <definedName name="T2_Dependancy_ratio">#REF!</definedName>
    <definedName name="T2_Mean_age">#REF!</definedName>
    <definedName name="T2_Persons_0_14_per_100">#REF!</definedName>
    <definedName name="T2_Persons_65_per_100_persons_15_64">#REF!</definedName>
    <definedName name="T2_Population_Pyramid_2000">#REF!</definedName>
    <definedName name="T2_Pyramids_1960_2000">#REF!</definedName>
    <definedName name="T2_Sex_ratios">#REF!</definedName>
    <definedName name="T204_Graph_A">#REF!</definedName>
    <definedName name="T204_Graph_B">#REF!</definedName>
    <definedName name="T204_Graph_C">#REF!</definedName>
    <definedName name="T204_Graph_D">#REF!</definedName>
    <definedName name="T204_Graph_E">#REF!</definedName>
    <definedName name="T204_Graph_F">#REF!</definedName>
    <definedName name="T204_Graph_G">#REF!</definedName>
    <definedName name="T204_Graph_H">#REF!</definedName>
    <definedName name="T204_Graph_I">#REF!</definedName>
    <definedName name="T204_Graph_J">#REF!</definedName>
    <definedName name="T204_Graph_K">#REF!</definedName>
    <definedName name="T204_Graph_L">#REF!</definedName>
    <definedName name="T204_Graph_M">#REF!</definedName>
    <definedName name="T204_Graph_N">#REF!</definedName>
    <definedName name="T204_Graph_O">#REF!</definedName>
    <definedName name="T204_Graph_P">#REF!</definedName>
    <definedName name="T204_Graph_Q">#REF!</definedName>
    <definedName name="T204_Graph_R">#REF!</definedName>
    <definedName name="T204_Graph_S">#REF!</definedName>
    <definedName name="T204_Graph_T">#REF!</definedName>
    <definedName name="T204_Graph_U">#REF!</definedName>
    <definedName name="T204_Graph_V">#REF!</definedName>
    <definedName name="T204_Graph_W">#REF!</definedName>
    <definedName name="T204_Graph_X">#REF!</definedName>
    <definedName name="T204_Graph_Y">#REF!</definedName>
    <definedName name="T204_Graphs">#REF!</definedName>
    <definedName name="T26_Graph_A">#REF!</definedName>
    <definedName name="T26_Graph_B">#REF!</definedName>
    <definedName name="T26_Graphs">#REF!</definedName>
    <definedName name="T301_Graph_A">#REF!</definedName>
    <definedName name="T301_Graphs">#REF!</definedName>
    <definedName name="T34_Graph_A">#REF!</definedName>
    <definedName name="T34_Graph_B">#REF!</definedName>
    <definedName name="T34_Graph_C">#REF!</definedName>
    <definedName name="T34_Graph_D">#REF!</definedName>
    <definedName name="T34_Graph_E">#REF!</definedName>
    <definedName name="T34_Graph_F">#REF!</definedName>
    <definedName name="T34_Graph_G">#REF!</definedName>
    <definedName name="T34_Graph_H">#REF!</definedName>
    <definedName name="T34_Graph_I">#REF!</definedName>
    <definedName name="T34_Graph_J">#REF!</definedName>
    <definedName name="T34_Graph_K">#REF!</definedName>
    <definedName name="T34_Graphs">#REF!</definedName>
    <definedName name="T4_Graph_A">#REF!</definedName>
    <definedName name="T4_Graph_B">#REF!</definedName>
    <definedName name="T4_Graph_C">#REF!</definedName>
    <definedName name="T4_Graph_D">#REF!</definedName>
    <definedName name="T4_Graph_E">#REF!</definedName>
    <definedName name="T4_Graphs">#REF!</definedName>
    <definedName name="T4_Graphs_F">#REF!</definedName>
    <definedName name="T4_Graphs_G">#REF!</definedName>
    <definedName name="T4_ITFR">#REF!</definedName>
    <definedName name="T4_TFR">#REF!</definedName>
    <definedName name="T4_TMFR">#REF!</definedName>
    <definedName name="T401_Graph_A">#REF!</definedName>
    <definedName name="T401_Graph_B">#REF!</definedName>
    <definedName name="T401_Graph_C">#REF!</definedName>
    <definedName name="T401_Graph_D">#REF!</definedName>
    <definedName name="T401_Graph_E">#REF!</definedName>
    <definedName name="T401_Graph_F">#REF!</definedName>
    <definedName name="T401_Graph_G">#REF!</definedName>
    <definedName name="T401_Graph_H">#REF!</definedName>
    <definedName name="T401_Graph_I">#REF!</definedName>
    <definedName name="T401_Graph_J">#REF!</definedName>
    <definedName name="T401_Graphs">#REF!</definedName>
    <definedName name="T411_Graph_A">#REF!</definedName>
    <definedName name="T411_Graph_B">#REF!</definedName>
    <definedName name="T411_Graph_C">#REF!</definedName>
    <definedName name="T411_Graph_D">#REF!</definedName>
    <definedName name="T411_Graphs">#REF!</definedName>
    <definedName name="T417_Crime">#REF!</definedName>
    <definedName name="T422_Graph_A">#REF!</definedName>
    <definedName name="T422_Graph_B">#REF!</definedName>
    <definedName name="T422_Graphs">#REF!</definedName>
    <definedName name="T431_Graph_A">#REF!</definedName>
    <definedName name="T431_Graphs">#REF!</definedName>
    <definedName name="T48_Graph_A">#REF!</definedName>
    <definedName name="T48_Graph_B">#REF!</definedName>
    <definedName name="T48_Graph_C">#REF!</definedName>
    <definedName name="T48_Graph_D">#REF!</definedName>
    <definedName name="T48_Graph_E">#REF!</definedName>
    <definedName name="T48_Graph_F">#REF!</definedName>
    <definedName name="T48_Graph_G">#REF!</definedName>
    <definedName name="T5_ITFR">#REF!</definedName>
    <definedName name="T5_TFR">#REF!</definedName>
    <definedName name="T5_TMFR">#REF!</definedName>
    <definedName name="T60_Graph_A">#REF!</definedName>
    <definedName name="T60_Graph_B">#REF!</definedName>
    <definedName name="T60_Graph_C">#REF!</definedName>
    <definedName name="T60_Graph_D">#REF!</definedName>
    <definedName name="T60_Graphs">#REF!</definedName>
    <definedName name="Tabel_4">#REF!</definedName>
    <definedName name="Table_1">#REF!</definedName>
    <definedName name="Table_1.1._Activity_status_by_age_for_1972__1981__1991_and_2000">#REF!</definedName>
    <definedName name="Table_1.2._Activity_status_by_sex_for_1960__1972__1981__1991_and_2000">#REF!</definedName>
    <definedName name="Table_1.3._Participation_rates_for_males_and_females_1972___2001.">#REF!</definedName>
    <definedName name="Table_1.4._Participation_rates_by_level_of_education__ISCED">#REF!</definedName>
    <definedName name="Table_1__Activity_status_by_age_for_1972__1981__1991_and_2000">#REF!</definedName>
    <definedName name="Table_10">#REF!</definedName>
    <definedName name="Table_101">#REF!</definedName>
    <definedName name="Table_102">#REF!</definedName>
    <definedName name="Table_11">#REF!</definedName>
    <definedName name="Table_12">#REF!</definedName>
    <definedName name="Table_13">#REF!</definedName>
    <definedName name="Table_14">#REF!</definedName>
    <definedName name="Table_15">#REF!</definedName>
    <definedName name="Table_16">#REF!</definedName>
    <definedName name="Table_17">#REF!</definedName>
    <definedName name="Table_18">#REF!</definedName>
    <definedName name="Table_19">#REF!</definedName>
    <definedName name="Table_2">#REF!</definedName>
    <definedName name="Table_20">#REF!</definedName>
    <definedName name="Table_201">#REF!</definedName>
    <definedName name="Table_202">#REF!</definedName>
    <definedName name="Table_203">#REF!</definedName>
    <definedName name="Table_204">#REF!</definedName>
    <definedName name="Table_205">#REF!</definedName>
    <definedName name="Table_206">#REF!</definedName>
    <definedName name="Table_207">#REF!</definedName>
    <definedName name="Table_208">#REF!</definedName>
    <definedName name="Table_209">#REF!</definedName>
    <definedName name="Table_21">#REF!</definedName>
    <definedName name="Table_210">#REF!</definedName>
    <definedName name="Table_2100">#REF!</definedName>
    <definedName name="Table_2101">#REF!</definedName>
    <definedName name="Table_2102">#REF!</definedName>
    <definedName name="Table_2103">#REF!</definedName>
    <definedName name="Table_2104">#REF!</definedName>
    <definedName name="Table_2105">#REF!</definedName>
    <definedName name="Table_2106">#REF!</definedName>
    <definedName name="Table_2107">#REF!</definedName>
    <definedName name="Table_2108">#REF!</definedName>
    <definedName name="Table_2109">#REF!</definedName>
    <definedName name="Table_211">#REF!</definedName>
    <definedName name="Table_2110">#REF!</definedName>
    <definedName name="Table_2111">#REF!</definedName>
    <definedName name="Table_2112">#REF!</definedName>
    <definedName name="Table_2113">#REF!</definedName>
    <definedName name="Table_2114">#REF!</definedName>
    <definedName name="Table_2115">#REF!</definedName>
    <definedName name="Table_2116">#REF!</definedName>
    <definedName name="Table_2117">#REF!</definedName>
    <definedName name="Table_2118">#REF!</definedName>
    <definedName name="Table_2119">#REF!</definedName>
    <definedName name="Table_212">#REF!</definedName>
    <definedName name="Table_2120">#REF!</definedName>
    <definedName name="Table_2121">#REF!</definedName>
    <definedName name="Table_2122">#REF!</definedName>
    <definedName name="Table_2123">#REF!</definedName>
    <definedName name="Table_2124">#REF!</definedName>
    <definedName name="Table_2125">#REF!</definedName>
    <definedName name="Table_2126">#REF!</definedName>
    <definedName name="Table_2127">#REF!</definedName>
    <definedName name="Table_2128">#REF!</definedName>
    <definedName name="Table_2129">#REF!</definedName>
    <definedName name="Table_213">#REF!</definedName>
    <definedName name="Table_2130">#REF!</definedName>
    <definedName name="Table_2131">#REF!</definedName>
    <definedName name="Table_2132">#REF!</definedName>
    <definedName name="Table_2133">#REF!</definedName>
    <definedName name="Table_2134">#REF!</definedName>
    <definedName name="Table_2135">#REF!</definedName>
    <definedName name="Table_2136">#REF!</definedName>
    <definedName name="Table_2137">#REF!</definedName>
    <definedName name="Table_2138">#REF!</definedName>
    <definedName name="Table_2139">#REF!</definedName>
    <definedName name="Table_214">#REF!</definedName>
    <definedName name="Table_2140">#REF!</definedName>
    <definedName name="Table_2141">#REF!</definedName>
    <definedName name="Table_2142">#REF!</definedName>
    <definedName name="Table_2143">#REF!</definedName>
    <definedName name="Table_2144">#REF!</definedName>
    <definedName name="Table_215">#REF!</definedName>
    <definedName name="Table_216">#REF!</definedName>
    <definedName name="Table_217">#REF!</definedName>
    <definedName name="Table_218">#REF!</definedName>
    <definedName name="Table_219">#REF!</definedName>
    <definedName name="Table_22">#REF!</definedName>
    <definedName name="Table_220">#REF!</definedName>
    <definedName name="Table_221">#REF!</definedName>
    <definedName name="Table_222">#REF!</definedName>
    <definedName name="Table_223">#REF!</definedName>
    <definedName name="Table_224">#REF!</definedName>
    <definedName name="Table_225">#REF!</definedName>
    <definedName name="Table_226">#REF!</definedName>
    <definedName name="Table_227">#REF!</definedName>
    <definedName name="Table_228">#REF!</definedName>
    <definedName name="Table_229">#REF!</definedName>
    <definedName name="Table_23">#REF!</definedName>
    <definedName name="Table_230">#REF!</definedName>
    <definedName name="Table_231">#REF!</definedName>
    <definedName name="Table_232">#REF!</definedName>
    <definedName name="Table_233">#REF!</definedName>
    <definedName name="Table_234">#REF!</definedName>
    <definedName name="Table_235">#REF!</definedName>
    <definedName name="Table_236">#REF!</definedName>
    <definedName name="Table_237">#REF!</definedName>
    <definedName name="Table_238">#REF!</definedName>
    <definedName name="Table_239">#REF!</definedName>
    <definedName name="Table_24">#REF!</definedName>
    <definedName name="Table_240">#REF!</definedName>
    <definedName name="Table_241">#REF!</definedName>
    <definedName name="Table_242">#REF!</definedName>
    <definedName name="Table_243">#REF!</definedName>
    <definedName name="Table_244">#REF!</definedName>
    <definedName name="Table_245">#REF!</definedName>
    <definedName name="Table_246">#REF!</definedName>
    <definedName name="Table_247">#REF!</definedName>
    <definedName name="Table_248">#REF!</definedName>
    <definedName name="Table_249">#REF!</definedName>
    <definedName name="Table_25">#REF!</definedName>
    <definedName name="Table_250">#REF!</definedName>
    <definedName name="Table_251">#REF!</definedName>
    <definedName name="Table_252">#REF!</definedName>
    <definedName name="Table_253">#REF!</definedName>
    <definedName name="Table_254">#REF!</definedName>
    <definedName name="Table_255">#REF!</definedName>
    <definedName name="Table_256">#REF!</definedName>
    <definedName name="Table_257">#REF!</definedName>
    <definedName name="Table_258">#REF!</definedName>
    <definedName name="Table_259">#REF!</definedName>
    <definedName name="Table_26">#REF!</definedName>
    <definedName name="Table_260">#REF!</definedName>
    <definedName name="Table_261">#REF!</definedName>
    <definedName name="Table_262">#REF!</definedName>
    <definedName name="Table_263">#REF!</definedName>
    <definedName name="Table_264">#REF!</definedName>
    <definedName name="Table_265">#REF!</definedName>
    <definedName name="Table_266">#REF!</definedName>
    <definedName name="Table_267">#REF!</definedName>
    <definedName name="Table_268">#REF!</definedName>
    <definedName name="Table_269">#REF!</definedName>
    <definedName name="Table_27">#REF!</definedName>
    <definedName name="Table_270">#REF!</definedName>
    <definedName name="Table_271">#REF!</definedName>
    <definedName name="Table_272">#REF!</definedName>
    <definedName name="Table_273">#REF!</definedName>
    <definedName name="Table_274">#REF!</definedName>
    <definedName name="Table_275">#REF!</definedName>
    <definedName name="Table_276">#REF!</definedName>
    <definedName name="Table_277">#REF!</definedName>
    <definedName name="Table_278">#REF!</definedName>
    <definedName name="Table_279">#REF!</definedName>
    <definedName name="Table_28">#REF!</definedName>
    <definedName name="Table_280">#REF!</definedName>
    <definedName name="Table_281">#REF!</definedName>
    <definedName name="Table_282">#REF!</definedName>
    <definedName name="Table_283">#REF!</definedName>
    <definedName name="Table_284">#REF!</definedName>
    <definedName name="Table_285">#REF!</definedName>
    <definedName name="Table_286">#REF!</definedName>
    <definedName name="Table_287">#REF!</definedName>
    <definedName name="Table_288">#REF!</definedName>
    <definedName name="Table_289">#REF!</definedName>
    <definedName name="Table_29">#REF!</definedName>
    <definedName name="Table_290">#REF!</definedName>
    <definedName name="Table_291">#REF!</definedName>
    <definedName name="Table_292">#REF!</definedName>
    <definedName name="Table_293">#REF!</definedName>
    <definedName name="Table_294">#REF!</definedName>
    <definedName name="Table_295">#REF!</definedName>
    <definedName name="Table_296">#REF!</definedName>
    <definedName name="Table_297">#REF!</definedName>
    <definedName name="Table_298">#REF!</definedName>
    <definedName name="Table_299">#REF!</definedName>
    <definedName name="Table_3">#REF!</definedName>
    <definedName name="Table_30">#REF!</definedName>
    <definedName name="Table_301">#REF!</definedName>
    <definedName name="Table_302">#REF!</definedName>
    <definedName name="Table_303">#REF!</definedName>
    <definedName name="Table_304">#REF!</definedName>
    <definedName name="Table_305">#REF!</definedName>
    <definedName name="Table_31">#REF!</definedName>
    <definedName name="Table_32">#REF!</definedName>
    <definedName name="Table_33">#REF!</definedName>
    <definedName name="Table_35">#REF!</definedName>
    <definedName name="Table_36">#REF!</definedName>
    <definedName name="Table_37">#REF!</definedName>
    <definedName name="Table_38">#REF!</definedName>
    <definedName name="Table_39">#REF!</definedName>
    <definedName name="Table_40">#REF!</definedName>
    <definedName name="Table_401">#REF!</definedName>
    <definedName name="Table_402">#REF!</definedName>
    <definedName name="Table_403">#REF!</definedName>
    <definedName name="Table_404">#REF!</definedName>
    <definedName name="Table_405">#REF!</definedName>
    <definedName name="Table_406">#REF!</definedName>
    <definedName name="Table_407">#REF!</definedName>
    <definedName name="Table_408">#REF!</definedName>
    <definedName name="Table_409">#REF!</definedName>
    <definedName name="Table_41">#REF!</definedName>
    <definedName name="Table_410">#REF!</definedName>
    <definedName name="Table_411">#REF!</definedName>
    <definedName name="Table_412">#REF!</definedName>
    <definedName name="Table_413">#REF!</definedName>
    <definedName name="Table_414">#REF!</definedName>
    <definedName name="Table_415">#REF!</definedName>
    <definedName name="Table_416">#REF!</definedName>
    <definedName name="Table_417">#REF!</definedName>
    <definedName name="Table_417a">#REF!</definedName>
    <definedName name="Table_417b">#REF!</definedName>
    <definedName name="Table_418">#REF!</definedName>
    <definedName name="Table_419">#REF!</definedName>
    <definedName name="Table_42">#REF!</definedName>
    <definedName name="Table_420">#REF!</definedName>
    <definedName name="Table_421">#REF!</definedName>
    <definedName name="Table_422">#REF!</definedName>
    <definedName name="Table_423">#REF!</definedName>
    <definedName name="Table_424">#REF!</definedName>
    <definedName name="Table_425">#REF!</definedName>
    <definedName name="Table_426">#REF!</definedName>
    <definedName name="Table_427">#REF!</definedName>
    <definedName name="Table_428">#REF!</definedName>
    <definedName name="Table_429">#REF!</definedName>
    <definedName name="Table_43">#REF!</definedName>
    <definedName name="Table_430">#REF!</definedName>
    <definedName name="Table_431">#REF!</definedName>
    <definedName name="Table_432">#REF!</definedName>
    <definedName name="Table_433">#REF!</definedName>
    <definedName name="Table_434">#REF!</definedName>
    <definedName name="Table_435">#REF!</definedName>
    <definedName name="Table_436">#REF!</definedName>
    <definedName name="Table_437">#REF!</definedName>
    <definedName name="Table_438">#REF!</definedName>
    <definedName name="Table_438a">#REF!</definedName>
    <definedName name="Table_439">#REF!</definedName>
    <definedName name="Table_44">#REF!</definedName>
    <definedName name="Table_440">#REF!</definedName>
    <definedName name="Table_441">#REF!</definedName>
    <definedName name="Table_442">#REF!</definedName>
    <definedName name="Table_45">#REF!</definedName>
    <definedName name="Table_46">#REF!</definedName>
    <definedName name="Table_47">#REF!</definedName>
    <definedName name="Table_47a">#REF!</definedName>
    <definedName name="Table_47b">#REF!</definedName>
    <definedName name="Table_47c">#REF!</definedName>
    <definedName name="Table_47d">#REF!</definedName>
    <definedName name="Table_47e">#REF!</definedName>
    <definedName name="Table_47f">#REF!</definedName>
    <definedName name="Table_47g">#REF!</definedName>
    <definedName name="Table_48">#REF!</definedName>
    <definedName name="Table_48_Graphs">#REF!</definedName>
    <definedName name="Table_49">#REF!</definedName>
    <definedName name="Table_50">#REF!</definedName>
    <definedName name="Table_51">#REF!</definedName>
    <definedName name="Table_52">#REF!</definedName>
    <definedName name="Table_53">#REF!</definedName>
    <definedName name="Table_54">#REF!</definedName>
    <definedName name="Table_55">#REF!</definedName>
    <definedName name="Table_56">#REF!</definedName>
    <definedName name="Table_57">#REF!</definedName>
    <definedName name="Table_58">#REF!</definedName>
    <definedName name="Table_59">#REF!</definedName>
    <definedName name="Table_6">#REF!</definedName>
    <definedName name="Table_60">#REF!</definedName>
    <definedName name="Table_61">#REF!</definedName>
    <definedName name="Table_62">#REF!</definedName>
    <definedName name="Table_63">#REF!</definedName>
    <definedName name="Table_64">#REF!</definedName>
    <definedName name="Table_65">#REF!</definedName>
    <definedName name="Table_66">#REF!</definedName>
    <definedName name="Table_7">#REF!</definedName>
    <definedName name="Table_8">#REF!</definedName>
    <definedName name="Table_89">#REF!</definedName>
    <definedName name="Table_9">#REF!</definedName>
    <definedName name="Table_Thematic_map1">#REF!</definedName>
    <definedName name="Table_Thematic_map2">#REF!</definedName>
    <definedName name="Table_Thematic_map3">#REF!</definedName>
    <definedName name="Table34">#REF!</definedName>
    <definedName name="Thematic_map1">#REF!</definedName>
    <definedName name="Thematic_map2">#REF!</definedName>
    <definedName name="Thematic_map3">#REF!</definedName>
    <definedName name="Thematic_maps">#REF!</definedName>
    <definedName name="Traffic">#REF!</definedName>
    <definedName name="Twenty_Five_Key_Indicators_of_Social_Development">#REF!</definedName>
    <definedName name="Type_of_Household">#REF!</definedName>
    <definedName name="underfive_mortality_rate">#REF!</definedName>
    <definedName name="Unemployment">#REF!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6" i="1" l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195" i="1"/>
  <c r="E291" i="1" l="1"/>
  <c r="D291" i="1"/>
  <c r="C291" i="1"/>
  <c r="E289" i="1"/>
  <c r="D289" i="1"/>
  <c r="C289" i="1"/>
  <c r="E288" i="1"/>
  <c r="D288" i="1"/>
  <c r="C288" i="1"/>
  <c r="E287" i="1"/>
  <c r="D287" i="1"/>
  <c r="C287" i="1"/>
  <c r="E286" i="1"/>
  <c r="D286" i="1"/>
  <c r="C286" i="1"/>
  <c r="E285" i="1"/>
  <c r="D285" i="1"/>
  <c r="C285" i="1"/>
  <c r="E284" i="1"/>
  <c r="D284" i="1"/>
  <c r="C284" i="1"/>
  <c r="W220" i="1"/>
  <c r="AJ250" i="1"/>
  <c r="AJ252" i="1"/>
  <c r="AA254" i="1"/>
  <c r="AE254" i="1" s="1"/>
  <c r="AI255" i="1"/>
  <c r="AJ256" i="1"/>
  <c r="H259" i="1"/>
  <c r="X253" i="1"/>
  <c r="P259" i="1"/>
  <c r="O259" i="1"/>
  <c r="G259" i="1"/>
  <c r="D259" i="1"/>
  <c r="C259" i="1"/>
  <c r="X257" i="1"/>
  <c r="W257" i="1"/>
  <c r="X256" i="1"/>
  <c r="W256" i="1"/>
  <c r="X255" i="1"/>
  <c r="W255" i="1"/>
  <c r="X254" i="1"/>
  <c r="W254" i="1"/>
  <c r="W253" i="1"/>
  <c r="X252" i="1"/>
  <c r="W252" i="1"/>
  <c r="X251" i="1"/>
  <c r="W251" i="1"/>
  <c r="X250" i="1"/>
  <c r="W250" i="1"/>
  <c r="W249" i="1"/>
  <c r="X248" i="1"/>
  <c r="W248" i="1"/>
  <c r="X247" i="1"/>
  <c r="W247" i="1"/>
  <c r="U246" i="1"/>
  <c r="U245" i="1"/>
  <c r="U244" i="1"/>
  <c r="D292" i="1" l="1"/>
  <c r="C292" i="1"/>
  <c r="E292" i="1"/>
  <c r="AJ249" i="1"/>
  <c r="AI251" i="1"/>
  <c r="AI250" i="1"/>
  <c r="AI248" i="1"/>
  <c r="AI254" i="1"/>
  <c r="AI247" i="1"/>
  <c r="Y255" i="1"/>
  <c r="AJ247" i="1"/>
  <c r="AI257" i="1"/>
  <c r="AI253" i="1"/>
  <c r="AI249" i="1"/>
  <c r="AK257" i="1"/>
  <c r="Y254" i="1"/>
  <c r="AA249" i="1"/>
  <c r="AE249" i="1" s="1"/>
  <c r="AA257" i="1"/>
  <c r="AE257" i="1" s="1"/>
  <c r="AA247" i="1"/>
  <c r="AE247" i="1" s="1"/>
  <c r="AB248" i="1"/>
  <c r="AF248" i="1" s="1"/>
  <c r="AJ248" i="1"/>
  <c r="AJ251" i="1"/>
  <c r="AK249" i="1"/>
  <c r="U256" i="1"/>
  <c r="U248" i="1"/>
  <c r="Q259" i="1"/>
  <c r="Y248" i="1"/>
  <c r="Y252" i="1"/>
  <c r="Y253" i="1"/>
  <c r="AJ257" i="1"/>
  <c r="L259" i="1"/>
  <c r="AB259" i="1" s="1"/>
  <c r="Y251" i="1"/>
  <c r="AJ255" i="1"/>
  <c r="AA253" i="1"/>
  <c r="AE253" i="1" s="1"/>
  <c r="AB247" i="1"/>
  <c r="AF247" i="1" s="1"/>
  <c r="Y247" i="1"/>
  <c r="Y256" i="1"/>
  <c r="AI256" i="1"/>
  <c r="K259" i="1"/>
  <c r="AA259" i="1" s="1"/>
  <c r="AJ254" i="1"/>
  <c r="AI252" i="1"/>
  <c r="U247" i="1"/>
  <c r="Y250" i="1"/>
  <c r="Y257" i="1"/>
  <c r="Y249" i="1"/>
  <c r="I259" i="1"/>
  <c r="AJ253" i="1"/>
  <c r="X249" i="1"/>
  <c r="AB249" i="1"/>
  <c r="AF249" i="1" s="1"/>
  <c r="W259" i="1"/>
  <c r="W276" i="1" s="1"/>
  <c r="E259" i="1"/>
  <c r="X259" i="1"/>
  <c r="X276" i="1" s="1"/>
  <c r="AA250" i="1" l="1"/>
  <c r="AE250" i="1" s="1"/>
  <c r="AK255" i="1"/>
  <c r="AK247" i="1"/>
  <c r="AK248" i="1"/>
  <c r="AC247" i="1"/>
  <c r="AG247" i="1" s="1"/>
  <c r="U255" i="1"/>
  <c r="AA255" i="1"/>
  <c r="AE255" i="1" s="1"/>
  <c r="AB253" i="1"/>
  <c r="AF253" i="1" s="1"/>
  <c r="AB254" i="1"/>
  <c r="AF254" i="1" s="1"/>
  <c r="U250" i="1"/>
  <c r="AK254" i="1"/>
  <c r="AJ259" i="1"/>
  <c r="AJ276" i="1" s="1"/>
  <c r="AB257" i="1"/>
  <c r="AF257" i="1" s="1"/>
  <c r="AK256" i="1"/>
  <c r="AK250" i="1"/>
  <c r="U254" i="1"/>
  <c r="AB251" i="1"/>
  <c r="AF251" i="1" s="1"/>
  <c r="AK251" i="1"/>
  <c r="AE259" i="1"/>
  <c r="AE276" i="1" s="1"/>
  <c r="AA276" i="1"/>
  <c r="U251" i="1"/>
  <c r="AC256" i="1"/>
  <c r="AG256" i="1" s="1"/>
  <c r="U257" i="1"/>
  <c r="AF259" i="1"/>
  <c r="AF276" i="1" s="1"/>
  <c r="AB276" i="1"/>
  <c r="AB250" i="1"/>
  <c r="AF250" i="1" s="1"/>
  <c r="AA248" i="1"/>
  <c r="AE248" i="1" s="1"/>
  <c r="U253" i="1"/>
  <c r="AC248" i="1"/>
  <c r="AG248" i="1" s="1"/>
  <c r="AA251" i="1"/>
  <c r="AE251" i="1" s="1"/>
  <c r="AB252" i="1"/>
  <c r="AF252" i="1" s="1"/>
  <c r="T259" i="1"/>
  <c r="AB256" i="1"/>
  <c r="AF256" i="1" s="1"/>
  <c r="AA256" i="1"/>
  <c r="AE256" i="1" s="1"/>
  <c r="M259" i="1"/>
  <c r="AK259" i="1" s="1"/>
  <c r="AK276" i="1" s="1"/>
  <c r="U252" i="1"/>
  <c r="AI259" i="1"/>
  <c r="AI276" i="1" s="1"/>
  <c r="S259" i="1"/>
  <c r="U249" i="1"/>
  <c r="Y259" i="1"/>
  <c r="Y276" i="1" s="1"/>
  <c r="AK253" i="1"/>
  <c r="AB255" i="1"/>
  <c r="AF255" i="1" s="1"/>
  <c r="AA252" i="1"/>
  <c r="AE252" i="1" s="1"/>
  <c r="AK252" i="1"/>
  <c r="AC255" i="1" l="1"/>
  <c r="AG255" i="1" s="1"/>
  <c r="AC250" i="1"/>
  <c r="AG250" i="1" s="1"/>
  <c r="AC254" i="1"/>
  <c r="AG254" i="1" s="1"/>
  <c r="AC257" i="1"/>
  <c r="AG257" i="1" s="1"/>
  <c r="AC259" i="1"/>
  <c r="AC251" i="1"/>
  <c r="AG251" i="1" s="1"/>
  <c r="AC252" i="1"/>
  <c r="AG252" i="1" s="1"/>
  <c r="AC253" i="1"/>
  <c r="AG253" i="1" s="1"/>
  <c r="U259" i="1"/>
  <c r="AC249" i="1"/>
  <c r="AG249" i="1" s="1"/>
  <c r="AG259" i="1" l="1"/>
  <c r="AG276" i="1" s="1"/>
  <c r="AC276" i="1"/>
  <c r="AK207" i="1"/>
  <c r="AJ207" i="1"/>
  <c r="AI207" i="1"/>
  <c r="AC207" i="1"/>
  <c r="AG207" i="1" s="1"/>
  <c r="AB207" i="1"/>
  <c r="AF207" i="1" s="1"/>
  <c r="AA207" i="1"/>
  <c r="AE207" i="1" s="1"/>
  <c r="Y207" i="1"/>
  <c r="X207" i="1"/>
  <c r="W207" i="1"/>
  <c r="AK206" i="1"/>
  <c r="AJ206" i="1"/>
  <c r="AI206" i="1"/>
  <c r="AC206" i="1"/>
  <c r="AG206" i="1" s="1"/>
  <c r="AB206" i="1"/>
  <c r="AF206" i="1" s="1"/>
  <c r="AA206" i="1"/>
  <c r="AE206" i="1" s="1"/>
  <c r="Y206" i="1"/>
  <c r="X206" i="1"/>
  <c r="W206" i="1"/>
  <c r="I235" i="1"/>
  <c r="I275" i="1" s="1"/>
  <c r="P235" i="1"/>
  <c r="P275" i="1" s="1"/>
  <c r="Q235" i="1"/>
  <c r="Q275" i="1" s="1"/>
  <c r="G275" i="1"/>
  <c r="O275" i="1"/>
  <c r="H235" i="1"/>
  <c r="H275" i="1" s="1"/>
  <c r="AK221" i="1"/>
  <c r="AK222" i="1"/>
  <c r="AK223" i="1"/>
  <c r="AK224" i="1"/>
  <c r="AK225" i="1"/>
  <c r="AK226" i="1"/>
  <c r="AK227" i="1"/>
  <c r="AK228" i="1"/>
  <c r="AK229" i="1"/>
  <c r="AK230" i="1"/>
  <c r="AK231" i="1"/>
  <c r="AK232" i="1"/>
  <c r="AJ221" i="1"/>
  <c r="AJ222" i="1"/>
  <c r="AJ223" i="1"/>
  <c r="AJ224" i="1"/>
  <c r="AJ225" i="1"/>
  <c r="AJ226" i="1"/>
  <c r="AJ227" i="1"/>
  <c r="AJ228" i="1"/>
  <c r="AJ229" i="1"/>
  <c r="AJ230" i="1"/>
  <c r="AJ231" i="1"/>
  <c r="AJ232" i="1"/>
  <c r="AI221" i="1"/>
  <c r="AI222" i="1"/>
  <c r="AI223" i="1"/>
  <c r="AI224" i="1"/>
  <c r="AI225" i="1"/>
  <c r="AI226" i="1"/>
  <c r="AI227" i="1"/>
  <c r="AI228" i="1"/>
  <c r="AI229" i="1"/>
  <c r="AI230" i="1"/>
  <c r="AI231" i="1"/>
  <c r="AI232" i="1"/>
  <c r="AC221" i="1"/>
  <c r="AG221" i="1" s="1"/>
  <c r="AB221" i="1"/>
  <c r="AF221" i="1" s="1"/>
  <c r="AA221" i="1"/>
  <c r="AE221" i="1" s="1"/>
  <c r="Y221" i="1"/>
  <c r="Y222" i="1"/>
  <c r="Y223" i="1"/>
  <c r="Y224" i="1"/>
  <c r="Y225" i="1"/>
  <c r="Y226" i="1"/>
  <c r="Y227" i="1"/>
  <c r="Y228" i="1"/>
  <c r="Y229" i="1"/>
  <c r="Y230" i="1"/>
  <c r="Y231" i="1"/>
  <c r="Y232" i="1"/>
  <c r="X221" i="1"/>
  <c r="X222" i="1"/>
  <c r="X223" i="1"/>
  <c r="X224" i="1"/>
  <c r="X225" i="1"/>
  <c r="X226" i="1"/>
  <c r="X227" i="1"/>
  <c r="X228" i="1"/>
  <c r="X229" i="1"/>
  <c r="X230" i="1"/>
  <c r="X231" i="1"/>
  <c r="X232" i="1"/>
  <c r="W221" i="1"/>
  <c r="W222" i="1"/>
  <c r="W223" i="1"/>
  <c r="W224" i="1"/>
  <c r="W225" i="1"/>
  <c r="W226" i="1"/>
  <c r="W227" i="1"/>
  <c r="W228" i="1"/>
  <c r="W229" i="1"/>
  <c r="W230" i="1"/>
  <c r="W231" i="1"/>
  <c r="W232" i="1"/>
  <c r="AB230" i="1"/>
  <c r="AF230" i="1" s="1"/>
  <c r="Y220" i="1"/>
  <c r="X220" i="1"/>
  <c r="AJ220" i="1"/>
  <c r="E235" i="1"/>
  <c r="E275" i="1" s="1"/>
  <c r="U219" i="1"/>
  <c r="U218" i="1"/>
  <c r="U217" i="1"/>
  <c r="AA226" i="1" l="1"/>
  <c r="AE226" i="1" s="1"/>
  <c r="AA224" i="1"/>
  <c r="AE224" i="1" s="1"/>
  <c r="AB228" i="1"/>
  <c r="AF228" i="1" s="1"/>
  <c r="AC232" i="1"/>
  <c r="AG232" i="1" s="1"/>
  <c r="AA232" i="1"/>
  <c r="AE232" i="1" s="1"/>
  <c r="AA225" i="1"/>
  <c r="AE225" i="1" s="1"/>
  <c r="AB229" i="1"/>
  <c r="AF229" i="1" s="1"/>
  <c r="AA231" i="1"/>
  <c r="AE231" i="1" s="1"/>
  <c r="AA223" i="1"/>
  <c r="AE223" i="1" s="1"/>
  <c r="AB227" i="1"/>
  <c r="AF227" i="1" s="1"/>
  <c r="AA230" i="1"/>
  <c r="AE230" i="1" s="1"/>
  <c r="AA222" i="1"/>
  <c r="AE222" i="1" s="1"/>
  <c r="AB226" i="1"/>
  <c r="AF226" i="1" s="1"/>
  <c r="AA229" i="1"/>
  <c r="AE229" i="1" s="1"/>
  <c r="AB225" i="1"/>
  <c r="AF225" i="1" s="1"/>
  <c r="AB222" i="1"/>
  <c r="AF222" i="1" s="1"/>
  <c r="AA228" i="1"/>
  <c r="AE228" i="1" s="1"/>
  <c r="AB232" i="1"/>
  <c r="AF232" i="1" s="1"/>
  <c r="AB224" i="1"/>
  <c r="AF224" i="1" s="1"/>
  <c r="AA227" i="1"/>
  <c r="AE227" i="1" s="1"/>
  <c r="AB231" i="1"/>
  <c r="AF231" i="1" s="1"/>
  <c r="AB223" i="1"/>
  <c r="AF223" i="1" s="1"/>
  <c r="D235" i="1"/>
  <c r="C275" i="1"/>
  <c r="AA220" i="1"/>
  <c r="AE220" i="1" s="1"/>
  <c r="Y235" i="1"/>
  <c r="Y275" i="1" s="1"/>
  <c r="L235" i="1"/>
  <c r="L275" i="1" s="1"/>
  <c r="AI220" i="1"/>
  <c r="AK220" i="1"/>
  <c r="AB220" i="1"/>
  <c r="AF220" i="1" s="1"/>
  <c r="K196" i="1"/>
  <c r="L196" i="1"/>
  <c r="T196" i="1" s="1"/>
  <c r="K197" i="1"/>
  <c r="S197" i="1" s="1"/>
  <c r="AA197" i="1" s="1"/>
  <c r="L197" i="1"/>
  <c r="K198" i="1"/>
  <c r="L198" i="1"/>
  <c r="K199" i="1"/>
  <c r="L199" i="1"/>
  <c r="T199" i="1" s="1"/>
  <c r="K200" i="1"/>
  <c r="S200" i="1" s="1"/>
  <c r="L200" i="1"/>
  <c r="K201" i="1"/>
  <c r="L201" i="1"/>
  <c r="K202" i="1"/>
  <c r="S202" i="1" s="1"/>
  <c r="L202" i="1"/>
  <c r="T202" i="1" s="1"/>
  <c r="K203" i="1"/>
  <c r="L203" i="1"/>
  <c r="K204" i="1"/>
  <c r="S204" i="1" s="1"/>
  <c r="L204" i="1"/>
  <c r="T204" i="1" s="1"/>
  <c r="L195" i="1"/>
  <c r="K195" i="1"/>
  <c r="E290" i="1"/>
  <c r="C290" i="1" l="1"/>
  <c r="D290" i="1"/>
  <c r="AK200" i="1"/>
  <c r="AI235" i="1"/>
  <c r="AI275" i="1" s="1"/>
  <c r="K275" i="1"/>
  <c r="X235" i="1"/>
  <c r="X275" i="1" s="1"/>
  <c r="D275" i="1"/>
  <c r="S235" i="1"/>
  <c r="S275" i="1" s="1"/>
  <c r="AC227" i="1"/>
  <c r="AG227" i="1" s="1"/>
  <c r="AC228" i="1"/>
  <c r="AG228" i="1" s="1"/>
  <c r="AC225" i="1"/>
  <c r="AG225" i="1" s="1"/>
  <c r="AC226" i="1"/>
  <c r="AG226" i="1" s="1"/>
  <c r="AC229" i="1"/>
  <c r="AG229" i="1" s="1"/>
  <c r="AA235" i="1"/>
  <c r="AC224" i="1"/>
  <c r="AG224" i="1" s="1"/>
  <c r="AC231" i="1"/>
  <c r="AG231" i="1" s="1"/>
  <c r="AJ235" i="1"/>
  <c r="AJ275" i="1" s="1"/>
  <c r="AC230" i="1"/>
  <c r="AG230" i="1" s="1"/>
  <c r="W235" i="1"/>
  <c r="W275" i="1" s="1"/>
  <c r="U203" i="1"/>
  <c r="U199" i="1"/>
  <c r="T203" i="1"/>
  <c r="S203" i="1"/>
  <c r="S201" i="1"/>
  <c r="U195" i="1"/>
  <c r="T198" i="1"/>
  <c r="S195" i="1"/>
  <c r="T201" i="1"/>
  <c r="AB235" i="1"/>
  <c r="AC220" i="1"/>
  <c r="AG220" i="1" s="1"/>
  <c r="M235" i="1"/>
  <c r="M275" i="1" s="1"/>
  <c r="T195" i="1"/>
  <c r="AK196" i="1"/>
  <c r="T197" i="1"/>
  <c r="T200" i="1"/>
  <c r="AK197" i="1"/>
  <c r="S198" i="1"/>
  <c r="S199" i="1"/>
  <c r="S196" i="1"/>
  <c r="P209" i="1"/>
  <c r="H209" i="1"/>
  <c r="AK205" i="1"/>
  <c r="AJ205" i="1"/>
  <c r="AI205" i="1"/>
  <c r="AJ204" i="1"/>
  <c r="AI204" i="1"/>
  <c r="AJ203" i="1"/>
  <c r="AI203" i="1"/>
  <c r="AJ202" i="1"/>
  <c r="AI202" i="1"/>
  <c r="AJ201" i="1"/>
  <c r="AI201" i="1"/>
  <c r="AJ200" i="1"/>
  <c r="AI200" i="1"/>
  <c r="AJ199" i="1"/>
  <c r="AI199" i="1"/>
  <c r="AJ198" i="1"/>
  <c r="AI198" i="1"/>
  <c r="AJ197" i="1"/>
  <c r="AI197" i="1"/>
  <c r="AJ196" i="1"/>
  <c r="AI196" i="1"/>
  <c r="U194" i="1"/>
  <c r="U193" i="1"/>
  <c r="U192" i="1"/>
  <c r="AC182" i="1"/>
  <c r="AB182" i="1"/>
  <c r="AF182" i="1" s="1"/>
  <c r="AA182" i="1"/>
  <c r="AE182" i="1" s="1"/>
  <c r="Y182" i="1"/>
  <c r="X182" i="1"/>
  <c r="W182" i="1"/>
  <c r="AC181" i="1"/>
  <c r="AG181" i="1" s="1"/>
  <c r="AB181" i="1"/>
  <c r="AF181" i="1" s="1"/>
  <c r="AA181" i="1"/>
  <c r="AE181" i="1" s="1"/>
  <c r="Y181" i="1"/>
  <c r="X181" i="1"/>
  <c r="AC180" i="1"/>
  <c r="AG180" i="1" s="1"/>
  <c r="AB180" i="1"/>
  <c r="AF180" i="1" s="1"/>
  <c r="AA180" i="1"/>
  <c r="AE180" i="1" s="1"/>
  <c r="Y180" i="1"/>
  <c r="X180" i="1"/>
  <c r="AC179" i="1"/>
  <c r="AG179" i="1" s="1"/>
  <c r="AB179" i="1"/>
  <c r="AF179" i="1" s="1"/>
  <c r="AA179" i="1"/>
  <c r="AE179" i="1" s="1"/>
  <c r="Y179" i="1"/>
  <c r="X179" i="1"/>
  <c r="AC178" i="1"/>
  <c r="AG178" i="1" s="1"/>
  <c r="AB178" i="1"/>
  <c r="AF178" i="1" s="1"/>
  <c r="AA178" i="1"/>
  <c r="AE178" i="1" s="1"/>
  <c r="AC177" i="1"/>
  <c r="AG177" i="1" s="1"/>
  <c r="AB177" i="1"/>
  <c r="AF177" i="1" s="1"/>
  <c r="AA177" i="1"/>
  <c r="AE177" i="1" s="1"/>
  <c r="AC176" i="1"/>
  <c r="AG176" i="1" s="1"/>
  <c r="AB176" i="1"/>
  <c r="AF176" i="1" s="1"/>
  <c r="AA176" i="1"/>
  <c r="AE176" i="1" s="1"/>
  <c r="AC175" i="1"/>
  <c r="AG175" i="1" s="1"/>
  <c r="AB175" i="1"/>
  <c r="AF175" i="1" s="1"/>
  <c r="AA175" i="1"/>
  <c r="AE175" i="1" s="1"/>
  <c r="AC174" i="1"/>
  <c r="AG174" i="1" s="1"/>
  <c r="AB174" i="1"/>
  <c r="AF174" i="1" s="1"/>
  <c r="AA174" i="1"/>
  <c r="AE174" i="1" s="1"/>
  <c r="AC173" i="1"/>
  <c r="AG173" i="1" s="1"/>
  <c r="AB173" i="1"/>
  <c r="AF173" i="1" s="1"/>
  <c r="AA173" i="1"/>
  <c r="AE173" i="1" s="1"/>
  <c r="AC172" i="1"/>
  <c r="AG172" i="1" s="1"/>
  <c r="AB172" i="1"/>
  <c r="AF172" i="1" s="1"/>
  <c r="AA172" i="1"/>
  <c r="AE172" i="1" s="1"/>
  <c r="AC171" i="1"/>
  <c r="AG171" i="1" s="1"/>
  <c r="AB171" i="1"/>
  <c r="AF171" i="1" s="1"/>
  <c r="AA171" i="1"/>
  <c r="AE171" i="1" s="1"/>
  <c r="AC170" i="1"/>
  <c r="AG170" i="1" s="1"/>
  <c r="AB170" i="1"/>
  <c r="AF170" i="1" s="1"/>
  <c r="AA170" i="1"/>
  <c r="AE170" i="1" s="1"/>
  <c r="AC169" i="1"/>
  <c r="AG169" i="1" s="1"/>
  <c r="AB169" i="1"/>
  <c r="AF169" i="1" s="1"/>
  <c r="AA169" i="1"/>
  <c r="AE169" i="1" s="1"/>
  <c r="AC168" i="1"/>
  <c r="AG168" i="1" s="1"/>
  <c r="AB168" i="1"/>
  <c r="AF168" i="1" s="1"/>
  <c r="AA168" i="1"/>
  <c r="AE168" i="1" s="1"/>
  <c r="AC167" i="1"/>
  <c r="AG167" i="1" s="1"/>
  <c r="AB167" i="1"/>
  <c r="AF167" i="1" s="1"/>
  <c r="AA167" i="1"/>
  <c r="AE167" i="1" s="1"/>
  <c r="AC166" i="1"/>
  <c r="AG166" i="1" s="1"/>
  <c r="AB166" i="1"/>
  <c r="AF166" i="1" s="1"/>
  <c r="AA166" i="1"/>
  <c r="AE166" i="1" s="1"/>
  <c r="M165" i="1"/>
  <c r="Q165" i="1" s="1"/>
  <c r="L165" i="1"/>
  <c r="P165" i="1" s="1"/>
  <c r="K165" i="1"/>
  <c r="O165" i="1" s="1"/>
  <c r="U159" i="1"/>
  <c r="T159" i="1"/>
  <c r="S159" i="1"/>
  <c r="Q159" i="1"/>
  <c r="P159" i="1"/>
  <c r="O159" i="1"/>
  <c r="M159" i="1"/>
  <c r="L159" i="1"/>
  <c r="K159" i="1"/>
  <c r="I159" i="1"/>
  <c r="H159" i="1"/>
  <c r="G159" i="1"/>
  <c r="E159" i="1"/>
  <c r="D159" i="1"/>
  <c r="C159" i="1"/>
  <c r="U158" i="1"/>
  <c r="T158" i="1"/>
  <c r="S158" i="1"/>
  <c r="Q158" i="1"/>
  <c r="P158" i="1"/>
  <c r="O158" i="1"/>
  <c r="M158" i="1"/>
  <c r="L158" i="1"/>
  <c r="K158" i="1"/>
  <c r="I158" i="1"/>
  <c r="H158" i="1"/>
  <c r="G158" i="1"/>
  <c r="E158" i="1"/>
  <c r="D158" i="1"/>
  <c r="C158" i="1"/>
  <c r="U157" i="1"/>
  <c r="T157" i="1"/>
  <c r="S157" i="1"/>
  <c r="Q157" i="1"/>
  <c r="P157" i="1"/>
  <c r="O157" i="1"/>
  <c r="M157" i="1"/>
  <c r="L157" i="1"/>
  <c r="K157" i="1"/>
  <c r="I157" i="1"/>
  <c r="H157" i="1"/>
  <c r="G157" i="1"/>
  <c r="E157" i="1"/>
  <c r="D157" i="1"/>
  <c r="C157" i="1"/>
  <c r="U156" i="1"/>
  <c r="T156" i="1"/>
  <c r="S156" i="1"/>
  <c r="Q156" i="1"/>
  <c r="P156" i="1"/>
  <c r="O156" i="1"/>
  <c r="M156" i="1"/>
  <c r="L156" i="1"/>
  <c r="K156" i="1"/>
  <c r="I156" i="1"/>
  <c r="H156" i="1"/>
  <c r="G156" i="1"/>
  <c r="E156" i="1"/>
  <c r="D156" i="1"/>
  <c r="C156" i="1"/>
  <c r="AK150" i="1"/>
  <c r="AJ150" i="1"/>
  <c r="AI150" i="1"/>
  <c r="AC150" i="1"/>
  <c r="AG150" i="1" s="1"/>
  <c r="AB150" i="1"/>
  <c r="AF150" i="1" s="1"/>
  <c r="Y150" i="1"/>
  <c r="X150" i="1"/>
  <c r="W150" i="1"/>
  <c r="AC149" i="1"/>
  <c r="AG149" i="1" s="1"/>
  <c r="AB149" i="1"/>
  <c r="AF149" i="1" s="1"/>
  <c r="AA149" i="1"/>
  <c r="AE149" i="1" s="1"/>
  <c r="Y149" i="1"/>
  <c r="X149" i="1"/>
  <c r="W149" i="1"/>
  <c r="AC148" i="1"/>
  <c r="AG148" i="1" s="1"/>
  <c r="AB148" i="1"/>
  <c r="AF148" i="1" s="1"/>
  <c r="AA148" i="1"/>
  <c r="AE148" i="1" s="1"/>
  <c r="Y148" i="1"/>
  <c r="X148" i="1"/>
  <c r="W148" i="1"/>
  <c r="AK147" i="1"/>
  <c r="AJ147" i="1"/>
  <c r="AI147" i="1"/>
  <c r="AC147" i="1"/>
  <c r="AG147" i="1" s="1"/>
  <c r="AB147" i="1"/>
  <c r="AF147" i="1" s="1"/>
  <c r="AA147" i="1"/>
  <c r="AE147" i="1" s="1"/>
  <c r="Y147" i="1"/>
  <c r="X147" i="1"/>
  <c r="W147" i="1"/>
  <c r="AK146" i="1"/>
  <c r="AJ146" i="1"/>
  <c r="AI146" i="1"/>
  <c r="AC146" i="1"/>
  <c r="AG146" i="1" s="1"/>
  <c r="AB146" i="1"/>
  <c r="AF146" i="1" s="1"/>
  <c r="AA146" i="1"/>
  <c r="AE146" i="1" s="1"/>
  <c r="Y146" i="1"/>
  <c r="X146" i="1"/>
  <c r="W146" i="1"/>
  <c r="AK145" i="1"/>
  <c r="AJ145" i="1"/>
  <c r="AI145" i="1"/>
  <c r="AC145" i="1"/>
  <c r="AG145" i="1" s="1"/>
  <c r="AB145" i="1"/>
  <c r="AF145" i="1" s="1"/>
  <c r="AA145" i="1"/>
  <c r="AE145" i="1" s="1"/>
  <c r="Y145" i="1"/>
  <c r="X145" i="1"/>
  <c r="W145" i="1"/>
  <c r="AK144" i="1"/>
  <c r="AJ144" i="1"/>
  <c r="AI144" i="1"/>
  <c r="AC144" i="1"/>
  <c r="AG144" i="1" s="1"/>
  <c r="AB144" i="1"/>
  <c r="AF144" i="1" s="1"/>
  <c r="AA144" i="1"/>
  <c r="AE144" i="1" s="1"/>
  <c r="Y144" i="1"/>
  <c r="X144" i="1"/>
  <c r="W144" i="1"/>
  <c r="AK143" i="1"/>
  <c r="AJ143" i="1"/>
  <c r="AI143" i="1"/>
  <c r="AC143" i="1"/>
  <c r="AG143" i="1" s="1"/>
  <c r="AB143" i="1"/>
  <c r="AF143" i="1" s="1"/>
  <c r="AA143" i="1"/>
  <c r="AE143" i="1" s="1"/>
  <c r="Y143" i="1"/>
  <c r="X143" i="1"/>
  <c r="W143" i="1"/>
  <c r="AK142" i="1"/>
  <c r="AJ142" i="1"/>
  <c r="AI142" i="1"/>
  <c r="AC142" i="1"/>
  <c r="AG142" i="1" s="1"/>
  <c r="AB142" i="1"/>
  <c r="AF142" i="1" s="1"/>
  <c r="AA142" i="1"/>
  <c r="AE142" i="1" s="1"/>
  <c r="Y142" i="1"/>
  <c r="X142" i="1"/>
  <c r="W142" i="1"/>
  <c r="AK141" i="1"/>
  <c r="AJ141" i="1"/>
  <c r="AI141" i="1"/>
  <c r="AC141" i="1"/>
  <c r="AG141" i="1" s="1"/>
  <c r="AB141" i="1"/>
  <c r="AF141" i="1" s="1"/>
  <c r="AA141" i="1"/>
  <c r="AE141" i="1" s="1"/>
  <c r="Y141" i="1"/>
  <c r="X141" i="1"/>
  <c r="W141" i="1"/>
  <c r="AK140" i="1"/>
  <c r="AJ140" i="1"/>
  <c r="AI140" i="1"/>
  <c r="AC140" i="1"/>
  <c r="AG140" i="1" s="1"/>
  <c r="AB140" i="1"/>
  <c r="AF140" i="1" s="1"/>
  <c r="AA140" i="1"/>
  <c r="AE140" i="1" s="1"/>
  <c r="Y140" i="1"/>
  <c r="X140" i="1"/>
  <c r="W140" i="1"/>
  <c r="AK139" i="1"/>
  <c r="AJ139" i="1"/>
  <c r="AI139" i="1"/>
  <c r="AC139" i="1"/>
  <c r="AG139" i="1" s="1"/>
  <c r="AB139" i="1"/>
  <c r="AF139" i="1" s="1"/>
  <c r="AA139" i="1"/>
  <c r="AE139" i="1" s="1"/>
  <c r="Y139" i="1"/>
  <c r="X139" i="1"/>
  <c r="W139" i="1"/>
  <c r="AK138" i="1"/>
  <c r="AJ138" i="1"/>
  <c r="AI138" i="1"/>
  <c r="AC138" i="1"/>
  <c r="AG138" i="1" s="1"/>
  <c r="AB138" i="1"/>
  <c r="AF138" i="1" s="1"/>
  <c r="AA138" i="1"/>
  <c r="AE138" i="1" s="1"/>
  <c r="Y138" i="1"/>
  <c r="X138" i="1"/>
  <c r="W138" i="1"/>
  <c r="AK137" i="1"/>
  <c r="AJ137" i="1"/>
  <c r="AI137" i="1"/>
  <c r="AC137" i="1"/>
  <c r="AG137" i="1" s="1"/>
  <c r="AB137" i="1"/>
  <c r="AF137" i="1" s="1"/>
  <c r="AA137" i="1"/>
  <c r="AE137" i="1" s="1"/>
  <c r="Y137" i="1"/>
  <c r="X137" i="1"/>
  <c r="W137" i="1"/>
  <c r="AK136" i="1"/>
  <c r="AJ136" i="1"/>
  <c r="AI136" i="1"/>
  <c r="AC136" i="1"/>
  <c r="AG136" i="1" s="1"/>
  <c r="AB136" i="1"/>
  <c r="AF136" i="1" s="1"/>
  <c r="AA136" i="1"/>
  <c r="AE136" i="1" s="1"/>
  <c r="Y136" i="1"/>
  <c r="X136" i="1"/>
  <c r="W136" i="1"/>
  <c r="AK135" i="1"/>
  <c r="AJ135" i="1"/>
  <c r="AI135" i="1"/>
  <c r="AC135" i="1"/>
  <c r="AG135" i="1" s="1"/>
  <c r="AB135" i="1"/>
  <c r="AF135" i="1" s="1"/>
  <c r="AA135" i="1"/>
  <c r="AE135" i="1" s="1"/>
  <c r="Y135" i="1"/>
  <c r="X135" i="1"/>
  <c r="W135" i="1"/>
  <c r="AK134" i="1"/>
  <c r="AJ134" i="1"/>
  <c r="AI134" i="1"/>
  <c r="AC134" i="1"/>
  <c r="AG134" i="1" s="1"/>
  <c r="AB134" i="1"/>
  <c r="AF134" i="1" s="1"/>
  <c r="AA134" i="1"/>
  <c r="AE134" i="1" s="1"/>
  <c r="Y134" i="1"/>
  <c r="X134" i="1"/>
  <c r="W134" i="1"/>
  <c r="AK133" i="1"/>
  <c r="AJ133" i="1"/>
  <c r="AI133" i="1"/>
  <c r="AC133" i="1"/>
  <c r="AG133" i="1" s="1"/>
  <c r="AB133" i="1"/>
  <c r="AF133" i="1" s="1"/>
  <c r="AA133" i="1"/>
  <c r="AE133" i="1" s="1"/>
  <c r="Y133" i="1"/>
  <c r="X133" i="1"/>
  <c r="W133" i="1"/>
  <c r="U126" i="1"/>
  <c r="T126" i="1"/>
  <c r="S126" i="1"/>
  <c r="Q126" i="1"/>
  <c r="P126" i="1"/>
  <c r="O126" i="1"/>
  <c r="M126" i="1"/>
  <c r="L126" i="1"/>
  <c r="K126" i="1"/>
  <c r="I126" i="1"/>
  <c r="H126" i="1"/>
  <c r="G126" i="1"/>
  <c r="E126" i="1"/>
  <c r="D126" i="1"/>
  <c r="C126" i="1"/>
  <c r="U125" i="1"/>
  <c r="T125" i="1"/>
  <c r="S125" i="1"/>
  <c r="Q125" i="1"/>
  <c r="P125" i="1"/>
  <c r="O125" i="1"/>
  <c r="M125" i="1"/>
  <c r="L125" i="1"/>
  <c r="K125" i="1"/>
  <c r="I125" i="1"/>
  <c r="H125" i="1"/>
  <c r="G125" i="1"/>
  <c r="E125" i="1"/>
  <c r="D125" i="1"/>
  <c r="C125" i="1"/>
  <c r="U124" i="1"/>
  <c r="T124" i="1"/>
  <c r="S124" i="1"/>
  <c r="Q124" i="1"/>
  <c r="P124" i="1"/>
  <c r="O124" i="1"/>
  <c r="M124" i="1"/>
  <c r="L124" i="1"/>
  <c r="K124" i="1"/>
  <c r="I124" i="1"/>
  <c r="H124" i="1"/>
  <c r="G124" i="1"/>
  <c r="E124" i="1"/>
  <c r="D124" i="1"/>
  <c r="C124" i="1"/>
  <c r="U123" i="1"/>
  <c r="T123" i="1"/>
  <c r="S123" i="1"/>
  <c r="Q123" i="1"/>
  <c r="P123" i="1"/>
  <c r="O123" i="1"/>
  <c r="M123" i="1"/>
  <c r="L123" i="1"/>
  <c r="K123" i="1"/>
  <c r="I123" i="1"/>
  <c r="H123" i="1"/>
  <c r="G123" i="1"/>
  <c r="E123" i="1"/>
  <c r="D123" i="1"/>
  <c r="C123" i="1"/>
  <c r="AC116" i="1"/>
  <c r="AG116" i="1" s="1"/>
  <c r="AB116" i="1"/>
  <c r="AF116" i="1" s="1"/>
  <c r="AA116" i="1"/>
  <c r="AE116" i="1" s="1"/>
  <c r="Y116" i="1"/>
  <c r="X116" i="1"/>
  <c r="W116" i="1"/>
  <c r="AC115" i="1"/>
  <c r="AG115" i="1" s="1"/>
  <c r="AB115" i="1"/>
  <c r="AF115" i="1" s="1"/>
  <c r="AA115" i="1"/>
  <c r="AE115" i="1" s="1"/>
  <c r="Y115" i="1"/>
  <c r="X115" i="1"/>
  <c r="W115" i="1"/>
  <c r="AK114" i="1"/>
  <c r="AJ114" i="1"/>
  <c r="AI114" i="1"/>
  <c r="AC114" i="1"/>
  <c r="AG114" i="1" s="1"/>
  <c r="AB114" i="1"/>
  <c r="AF114" i="1" s="1"/>
  <c r="AA114" i="1"/>
  <c r="AE114" i="1" s="1"/>
  <c r="Y114" i="1"/>
  <c r="X114" i="1"/>
  <c r="W114" i="1"/>
  <c r="AK113" i="1"/>
  <c r="AJ113" i="1"/>
  <c r="AI113" i="1"/>
  <c r="AC113" i="1"/>
  <c r="AG113" i="1" s="1"/>
  <c r="AB113" i="1"/>
  <c r="AF113" i="1" s="1"/>
  <c r="AA113" i="1"/>
  <c r="AE113" i="1" s="1"/>
  <c r="Y113" i="1"/>
  <c r="X113" i="1"/>
  <c r="W113" i="1"/>
  <c r="AK112" i="1"/>
  <c r="AJ112" i="1"/>
  <c r="AI112" i="1"/>
  <c r="AC112" i="1"/>
  <c r="AG112" i="1" s="1"/>
  <c r="AB112" i="1"/>
  <c r="AF112" i="1" s="1"/>
  <c r="AA112" i="1"/>
  <c r="AE112" i="1" s="1"/>
  <c r="Y112" i="1"/>
  <c r="X112" i="1"/>
  <c r="W112" i="1"/>
  <c r="AK111" i="1"/>
  <c r="AJ111" i="1"/>
  <c r="AI111" i="1"/>
  <c r="AC111" i="1"/>
  <c r="AG111" i="1" s="1"/>
  <c r="AB111" i="1"/>
  <c r="AF111" i="1" s="1"/>
  <c r="AA111" i="1"/>
  <c r="AE111" i="1" s="1"/>
  <c r="Y111" i="1"/>
  <c r="X111" i="1"/>
  <c r="W111" i="1"/>
  <c r="AK110" i="1"/>
  <c r="AJ110" i="1"/>
  <c r="AI110" i="1"/>
  <c r="AC110" i="1"/>
  <c r="AG110" i="1" s="1"/>
  <c r="AB110" i="1"/>
  <c r="AF110" i="1" s="1"/>
  <c r="AA110" i="1"/>
  <c r="AE110" i="1" s="1"/>
  <c r="Y110" i="1"/>
  <c r="X110" i="1"/>
  <c r="W110" i="1"/>
  <c r="AK109" i="1"/>
  <c r="AJ109" i="1"/>
  <c r="AI109" i="1"/>
  <c r="AC109" i="1"/>
  <c r="AG109" i="1" s="1"/>
  <c r="AB109" i="1"/>
  <c r="AF109" i="1" s="1"/>
  <c r="AA109" i="1"/>
  <c r="AE109" i="1" s="1"/>
  <c r="Y109" i="1"/>
  <c r="X109" i="1"/>
  <c r="W109" i="1"/>
  <c r="AK108" i="1"/>
  <c r="AJ108" i="1"/>
  <c r="AI108" i="1"/>
  <c r="AC108" i="1"/>
  <c r="AG108" i="1" s="1"/>
  <c r="AB108" i="1"/>
  <c r="AF108" i="1" s="1"/>
  <c r="AA108" i="1"/>
  <c r="AE108" i="1" s="1"/>
  <c r="Y108" i="1"/>
  <c r="X108" i="1"/>
  <c r="W108" i="1"/>
  <c r="AK107" i="1"/>
  <c r="AJ107" i="1"/>
  <c r="AI107" i="1"/>
  <c r="AC107" i="1"/>
  <c r="AG107" i="1" s="1"/>
  <c r="AB107" i="1"/>
  <c r="AF107" i="1" s="1"/>
  <c r="AA107" i="1"/>
  <c r="AE107" i="1" s="1"/>
  <c r="Y107" i="1"/>
  <c r="X107" i="1"/>
  <c r="W107" i="1"/>
  <c r="AK106" i="1"/>
  <c r="AJ106" i="1"/>
  <c r="AI106" i="1"/>
  <c r="AC106" i="1"/>
  <c r="AG106" i="1" s="1"/>
  <c r="AB106" i="1"/>
  <c r="AF106" i="1" s="1"/>
  <c r="AA106" i="1"/>
  <c r="AE106" i="1" s="1"/>
  <c r="Y106" i="1"/>
  <c r="X106" i="1"/>
  <c r="W106" i="1"/>
  <c r="AK105" i="1"/>
  <c r="AJ105" i="1"/>
  <c r="AI105" i="1"/>
  <c r="AC105" i="1"/>
  <c r="AG105" i="1" s="1"/>
  <c r="AB105" i="1"/>
  <c r="AF105" i="1" s="1"/>
  <c r="AA105" i="1"/>
  <c r="AE105" i="1" s="1"/>
  <c r="Y105" i="1"/>
  <c r="X105" i="1"/>
  <c r="W105" i="1"/>
  <c r="AK104" i="1"/>
  <c r="AJ104" i="1"/>
  <c r="AI104" i="1"/>
  <c r="AC104" i="1"/>
  <c r="AG104" i="1" s="1"/>
  <c r="AB104" i="1"/>
  <c r="AF104" i="1" s="1"/>
  <c r="AA104" i="1"/>
  <c r="AE104" i="1" s="1"/>
  <c r="Y104" i="1"/>
  <c r="X104" i="1"/>
  <c r="W104" i="1"/>
  <c r="AK103" i="1"/>
  <c r="AJ103" i="1"/>
  <c r="AI103" i="1"/>
  <c r="AC103" i="1"/>
  <c r="AG103" i="1" s="1"/>
  <c r="AB103" i="1"/>
  <c r="AF103" i="1" s="1"/>
  <c r="AA103" i="1"/>
  <c r="AE103" i="1" s="1"/>
  <c r="Y103" i="1"/>
  <c r="X103" i="1"/>
  <c r="W103" i="1"/>
  <c r="AK102" i="1"/>
  <c r="AJ102" i="1"/>
  <c r="AI102" i="1"/>
  <c r="AC102" i="1"/>
  <c r="AG102" i="1" s="1"/>
  <c r="AB102" i="1"/>
  <c r="AF102" i="1" s="1"/>
  <c r="AA102" i="1"/>
  <c r="AE102" i="1" s="1"/>
  <c r="Y102" i="1"/>
  <c r="X102" i="1"/>
  <c r="W102" i="1"/>
  <c r="AK101" i="1"/>
  <c r="AJ101" i="1"/>
  <c r="AI101" i="1"/>
  <c r="AC101" i="1"/>
  <c r="AG101" i="1" s="1"/>
  <c r="AB101" i="1"/>
  <c r="AF101" i="1" s="1"/>
  <c r="AA101" i="1"/>
  <c r="AE101" i="1" s="1"/>
  <c r="Y101" i="1"/>
  <c r="X101" i="1"/>
  <c r="W101" i="1"/>
  <c r="AK100" i="1"/>
  <c r="AJ100" i="1"/>
  <c r="AI100" i="1"/>
  <c r="AC100" i="1"/>
  <c r="AG100" i="1" s="1"/>
  <c r="AB100" i="1"/>
  <c r="AF100" i="1" s="1"/>
  <c r="AA100" i="1"/>
  <c r="AE100" i="1" s="1"/>
  <c r="Y100" i="1"/>
  <c r="X100" i="1"/>
  <c r="W100" i="1"/>
  <c r="U93" i="1"/>
  <c r="T93" i="1"/>
  <c r="S93" i="1"/>
  <c r="Q93" i="1"/>
  <c r="P93" i="1"/>
  <c r="O93" i="1"/>
  <c r="M93" i="1"/>
  <c r="L93" i="1"/>
  <c r="K93" i="1"/>
  <c r="I93" i="1"/>
  <c r="H93" i="1"/>
  <c r="G93" i="1"/>
  <c r="E93" i="1"/>
  <c r="D93" i="1"/>
  <c r="C93" i="1"/>
  <c r="U92" i="1"/>
  <c r="T92" i="1"/>
  <c r="S92" i="1"/>
  <c r="Q92" i="1"/>
  <c r="P92" i="1"/>
  <c r="O92" i="1"/>
  <c r="M92" i="1"/>
  <c r="L92" i="1"/>
  <c r="K92" i="1"/>
  <c r="I92" i="1"/>
  <c r="H92" i="1"/>
  <c r="G92" i="1"/>
  <c r="E92" i="1"/>
  <c r="D92" i="1"/>
  <c r="C92" i="1"/>
  <c r="U91" i="1"/>
  <c r="T91" i="1"/>
  <c r="S91" i="1"/>
  <c r="Q91" i="1"/>
  <c r="P91" i="1"/>
  <c r="O91" i="1"/>
  <c r="M91" i="1"/>
  <c r="L91" i="1"/>
  <c r="K91" i="1"/>
  <c r="I91" i="1"/>
  <c r="H91" i="1"/>
  <c r="G91" i="1"/>
  <c r="E91" i="1"/>
  <c r="D91" i="1"/>
  <c r="C91" i="1"/>
  <c r="U90" i="1"/>
  <c r="T90" i="1"/>
  <c r="S90" i="1"/>
  <c r="Q90" i="1"/>
  <c r="P90" i="1"/>
  <c r="O90" i="1"/>
  <c r="M90" i="1"/>
  <c r="L90" i="1"/>
  <c r="K90" i="1"/>
  <c r="I90" i="1"/>
  <c r="H90" i="1"/>
  <c r="G90" i="1"/>
  <c r="E90" i="1"/>
  <c r="D90" i="1"/>
  <c r="C90" i="1"/>
  <c r="AK77" i="1"/>
  <c r="AJ77" i="1"/>
  <c r="AI77" i="1"/>
  <c r="AC77" i="1"/>
  <c r="AG77" i="1" s="1"/>
  <c r="AB77" i="1"/>
  <c r="AF77" i="1" s="1"/>
  <c r="AA77" i="1"/>
  <c r="AE77" i="1" s="1"/>
  <c r="Y77" i="1"/>
  <c r="X77" i="1"/>
  <c r="W77" i="1"/>
  <c r="AK76" i="1"/>
  <c r="AJ76" i="1"/>
  <c r="AI76" i="1"/>
  <c r="AC76" i="1"/>
  <c r="AG76" i="1" s="1"/>
  <c r="AB76" i="1"/>
  <c r="AF76" i="1" s="1"/>
  <c r="AA76" i="1"/>
  <c r="AE76" i="1" s="1"/>
  <c r="Y76" i="1"/>
  <c r="X76" i="1"/>
  <c r="W76" i="1"/>
  <c r="AK75" i="1"/>
  <c r="AJ75" i="1"/>
  <c r="AI75" i="1"/>
  <c r="AC75" i="1"/>
  <c r="AG75" i="1" s="1"/>
  <c r="AB75" i="1"/>
  <c r="AF75" i="1" s="1"/>
  <c r="AA75" i="1"/>
  <c r="AE75" i="1" s="1"/>
  <c r="Y75" i="1"/>
  <c r="X75" i="1"/>
  <c r="W75" i="1"/>
  <c r="AK74" i="1"/>
  <c r="AJ74" i="1"/>
  <c r="AI74" i="1"/>
  <c r="AC74" i="1"/>
  <c r="AG74" i="1" s="1"/>
  <c r="AB74" i="1"/>
  <c r="AF74" i="1" s="1"/>
  <c r="AA74" i="1"/>
  <c r="AE74" i="1" s="1"/>
  <c r="Y74" i="1"/>
  <c r="X74" i="1"/>
  <c r="W74" i="1"/>
  <c r="AK73" i="1"/>
  <c r="AJ73" i="1"/>
  <c r="AI73" i="1"/>
  <c r="AC73" i="1"/>
  <c r="AG73" i="1" s="1"/>
  <c r="AB73" i="1"/>
  <c r="AF73" i="1" s="1"/>
  <c r="AA73" i="1"/>
  <c r="AE73" i="1" s="1"/>
  <c r="Y73" i="1"/>
  <c r="X73" i="1"/>
  <c r="W73" i="1"/>
  <c r="AK72" i="1"/>
  <c r="AJ72" i="1"/>
  <c r="AI72" i="1"/>
  <c r="AC72" i="1"/>
  <c r="AG72" i="1" s="1"/>
  <c r="AB72" i="1"/>
  <c r="AF72" i="1" s="1"/>
  <c r="AA72" i="1"/>
  <c r="AE72" i="1" s="1"/>
  <c r="Y72" i="1"/>
  <c r="X72" i="1"/>
  <c r="W72" i="1"/>
  <c r="AK71" i="1"/>
  <c r="AJ71" i="1"/>
  <c r="AI71" i="1"/>
  <c r="AC71" i="1"/>
  <c r="AG71" i="1" s="1"/>
  <c r="AB71" i="1"/>
  <c r="AF71" i="1" s="1"/>
  <c r="AA71" i="1"/>
  <c r="AE71" i="1" s="1"/>
  <c r="Y71" i="1"/>
  <c r="X71" i="1"/>
  <c r="W71" i="1"/>
  <c r="AK70" i="1"/>
  <c r="AJ70" i="1"/>
  <c r="AI70" i="1"/>
  <c r="AC70" i="1"/>
  <c r="AG70" i="1" s="1"/>
  <c r="AB70" i="1"/>
  <c r="AF70" i="1" s="1"/>
  <c r="AA70" i="1"/>
  <c r="AE70" i="1" s="1"/>
  <c r="Y70" i="1"/>
  <c r="X70" i="1"/>
  <c r="W70" i="1"/>
  <c r="AK69" i="1"/>
  <c r="AJ69" i="1"/>
  <c r="AI69" i="1"/>
  <c r="AC69" i="1"/>
  <c r="AG69" i="1" s="1"/>
  <c r="AB69" i="1"/>
  <c r="AF69" i="1" s="1"/>
  <c r="AA69" i="1"/>
  <c r="AE69" i="1" s="1"/>
  <c r="Y69" i="1"/>
  <c r="X69" i="1"/>
  <c r="W69" i="1"/>
  <c r="AK68" i="1"/>
  <c r="AJ68" i="1"/>
  <c r="AI68" i="1"/>
  <c r="AC68" i="1"/>
  <c r="AG68" i="1" s="1"/>
  <c r="AB68" i="1"/>
  <c r="AF68" i="1" s="1"/>
  <c r="AA68" i="1"/>
  <c r="AE68" i="1" s="1"/>
  <c r="Y68" i="1"/>
  <c r="X68" i="1"/>
  <c r="W68" i="1"/>
  <c r="AK67" i="1"/>
  <c r="AJ67" i="1"/>
  <c r="AI67" i="1"/>
  <c r="AC67" i="1"/>
  <c r="AG67" i="1" s="1"/>
  <c r="AB67" i="1"/>
  <c r="AF67" i="1" s="1"/>
  <c r="AA67" i="1"/>
  <c r="AE67" i="1" s="1"/>
  <c r="Y67" i="1"/>
  <c r="X67" i="1"/>
  <c r="W67" i="1"/>
  <c r="AK66" i="1"/>
  <c r="AJ66" i="1"/>
  <c r="AI66" i="1"/>
  <c r="AC66" i="1"/>
  <c r="AG66" i="1" s="1"/>
  <c r="AB66" i="1"/>
  <c r="AF66" i="1" s="1"/>
  <c r="AA66" i="1"/>
  <c r="AE66" i="1" s="1"/>
  <c r="Y66" i="1"/>
  <c r="X66" i="1"/>
  <c r="W66" i="1"/>
  <c r="U60" i="1"/>
  <c r="T60" i="1"/>
  <c r="S60" i="1"/>
  <c r="Q60" i="1"/>
  <c r="P60" i="1"/>
  <c r="O60" i="1"/>
  <c r="M60" i="1"/>
  <c r="L60" i="1"/>
  <c r="K60" i="1"/>
  <c r="I60" i="1"/>
  <c r="H60" i="1"/>
  <c r="G60" i="1"/>
  <c r="E60" i="1"/>
  <c r="D60" i="1"/>
  <c r="C60" i="1"/>
  <c r="U59" i="1"/>
  <c r="T59" i="1"/>
  <c r="S59" i="1"/>
  <c r="Q59" i="1"/>
  <c r="P59" i="1"/>
  <c r="O59" i="1"/>
  <c r="M59" i="1"/>
  <c r="L59" i="1"/>
  <c r="K59" i="1"/>
  <c r="I59" i="1"/>
  <c r="H59" i="1"/>
  <c r="G59" i="1"/>
  <c r="E59" i="1"/>
  <c r="D59" i="1"/>
  <c r="C59" i="1"/>
  <c r="U58" i="1"/>
  <c r="T58" i="1"/>
  <c r="S58" i="1"/>
  <c r="Q58" i="1"/>
  <c r="P58" i="1"/>
  <c r="O58" i="1"/>
  <c r="M58" i="1"/>
  <c r="L58" i="1"/>
  <c r="K58" i="1"/>
  <c r="I58" i="1"/>
  <c r="H58" i="1"/>
  <c r="G58" i="1"/>
  <c r="E58" i="1"/>
  <c r="D58" i="1"/>
  <c r="C58" i="1"/>
  <c r="U57" i="1"/>
  <c r="T57" i="1"/>
  <c r="S57" i="1"/>
  <c r="Q57" i="1"/>
  <c r="P57" i="1"/>
  <c r="O57" i="1"/>
  <c r="M57" i="1"/>
  <c r="L57" i="1"/>
  <c r="K57" i="1"/>
  <c r="I57" i="1"/>
  <c r="H57" i="1"/>
  <c r="G57" i="1"/>
  <c r="E57" i="1"/>
  <c r="D57" i="1"/>
  <c r="C57" i="1"/>
  <c r="AK48" i="1"/>
  <c r="AJ48" i="1"/>
  <c r="AI48" i="1"/>
  <c r="AC48" i="1"/>
  <c r="AG48" i="1" s="1"/>
  <c r="AB48" i="1"/>
  <c r="AF48" i="1" s="1"/>
  <c r="AA48" i="1"/>
  <c r="AE48" i="1" s="1"/>
  <c r="Y48" i="1"/>
  <c r="X48" i="1"/>
  <c r="W48" i="1"/>
  <c r="AK47" i="1"/>
  <c r="AJ47" i="1"/>
  <c r="AI47" i="1"/>
  <c r="AC47" i="1"/>
  <c r="AG47" i="1" s="1"/>
  <c r="AB47" i="1"/>
  <c r="AF47" i="1" s="1"/>
  <c r="AA47" i="1"/>
  <c r="AE47" i="1" s="1"/>
  <c r="Y47" i="1"/>
  <c r="X47" i="1"/>
  <c r="W47" i="1"/>
  <c r="AK46" i="1"/>
  <c r="AJ46" i="1"/>
  <c r="AI46" i="1"/>
  <c r="AC46" i="1"/>
  <c r="AG46" i="1" s="1"/>
  <c r="AB46" i="1"/>
  <c r="AF46" i="1" s="1"/>
  <c r="AA46" i="1"/>
  <c r="AE46" i="1" s="1"/>
  <c r="Y46" i="1"/>
  <c r="X46" i="1"/>
  <c r="W46" i="1"/>
  <c r="AK45" i="1"/>
  <c r="AJ45" i="1"/>
  <c r="AI45" i="1"/>
  <c r="AC45" i="1"/>
  <c r="AG45" i="1" s="1"/>
  <c r="AB45" i="1"/>
  <c r="AF45" i="1" s="1"/>
  <c r="AA45" i="1"/>
  <c r="AE45" i="1" s="1"/>
  <c r="Y45" i="1"/>
  <c r="X45" i="1"/>
  <c r="W45" i="1"/>
  <c r="AK44" i="1"/>
  <c r="AJ44" i="1"/>
  <c r="AI44" i="1"/>
  <c r="AC44" i="1"/>
  <c r="AG44" i="1" s="1"/>
  <c r="AB44" i="1"/>
  <c r="AF44" i="1" s="1"/>
  <c r="AA44" i="1"/>
  <c r="AE44" i="1" s="1"/>
  <c r="Y44" i="1"/>
  <c r="X44" i="1"/>
  <c r="W44" i="1"/>
  <c r="AK43" i="1"/>
  <c r="AJ43" i="1"/>
  <c r="AI43" i="1"/>
  <c r="AC43" i="1"/>
  <c r="AG43" i="1" s="1"/>
  <c r="AB43" i="1"/>
  <c r="AF43" i="1" s="1"/>
  <c r="AA43" i="1"/>
  <c r="AE43" i="1" s="1"/>
  <c r="Y43" i="1"/>
  <c r="X43" i="1"/>
  <c r="W43" i="1"/>
  <c r="AK42" i="1"/>
  <c r="AJ42" i="1"/>
  <c r="AI42" i="1"/>
  <c r="AC42" i="1"/>
  <c r="AG42" i="1" s="1"/>
  <c r="AB42" i="1"/>
  <c r="AF42" i="1" s="1"/>
  <c r="AA42" i="1"/>
  <c r="AE42" i="1" s="1"/>
  <c r="Y42" i="1"/>
  <c r="X42" i="1"/>
  <c r="W42" i="1"/>
  <c r="AK41" i="1"/>
  <c r="AJ41" i="1"/>
  <c r="AI41" i="1"/>
  <c r="AC41" i="1"/>
  <c r="AG41" i="1" s="1"/>
  <c r="AB41" i="1"/>
  <c r="AF41" i="1" s="1"/>
  <c r="AA41" i="1"/>
  <c r="AE41" i="1" s="1"/>
  <c r="Y41" i="1"/>
  <c r="X41" i="1"/>
  <c r="W41" i="1"/>
  <c r="AK40" i="1"/>
  <c r="AJ40" i="1"/>
  <c r="AI40" i="1"/>
  <c r="AC40" i="1"/>
  <c r="AG40" i="1" s="1"/>
  <c r="AB40" i="1"/>
  <c r="AF40" i="1" s="1"/>
  <c r="AA40" i="1"/>
  <c r="AE40" i="1" s="1"/>
  <c r="Y40" i="1"/>
  <c r="X40" i="1"/>
  <c r="W40" i="1"/>
  <c r="AK39" i="1"/>
  <c r="AJ39" i="1"/>
  <c r="AI39" i="1"/>
  <c r="AC39" i="1"/>
  <c r="AG39" i="1" s="1"/>
  <c r="AB39" i="1"/>
  <c r="AF39" i="1" s="1"/>
  <c r="AA39" i="1"/>
  <c r="AE39" i="1" s="1"/>
  <c r="Y39" i="1"/>
  <c r="X39" i="1"/>
  <c r="W39" i="1"/>
  <c r="AK38" i="1"/>
  <c r="AJ38" i="1"/>
  <c r="AI38" i="1"/>
  <c r="AC38" i="1"/>
  <c r="AG38" i="1" s="1"/>
  <c r="AB38" i="1"/>
  <c r="AF38" i="1" s="1"/>
  <c r="AA38" i="1"/>
  <c r="AE38" i="1" s="1"/>
  <c r="Y38" i="1"/>
  <c r="X38" i="1"/>
  <c r="W38" i="1"/>
  <c r="AK37" i="1"/>
  <c r="AJ37" i="1"/>
  <c r="AI37" i="1"/>
  <c r="AC37" i="1"/>
  <c r="AG37" i="1" s="1"/>
  <c r="AB37" i="1"/>
  <c r="AF37" i="1" s="1"/>
  <c r="AA37" i="1"/>
  <c r="AE37" i="1" s="1"/>
  <c r="Y37" i="1"/>
  <c r="X37" i="1"/>
  <c r="W37" i="1"/>
  <c r="AK36" i="1"/>
  <c r="AJ36" i="1"/>
  <c r="AI36" i="1"/>
  <c r="AC36" i="1"/>
  <c r="AG36" i="1" s="1"/>
  <c r="AB36" i="1"/>
  <c r="AF36" i="1" s="1"/>
  <c r="AA36" i="1"/>
  <c r="AE36" i="1" s="1"/>
  <c r="Y36" i="1"/>
  <c r="X36" i="1"/>
  <c r="W36" i="1"/>
  <c r="AK35" i="1"/>
  <c r="AJ35" i="1"/>
  <c r="AI35" i="1"/>
  <c r="AC35" i="1"/>
  <c r="AG35" i="1" s="1"/>
  <c r="AB35" i="1"/>
  <c r="AF35" i="1" s="1"/>
  <c r="AA35" i="1"/>
  <c r="AE35" i="1" s="1"/>
  <c r="Y35" i="1"/>
  <c r="X35" i="1"/>
  <c r="W35" i="1"/>
  <c r="AK34" i="1"/>
  <c r="AJ34" i="1"/>
  <c r="AI34" i="1"/>
  <c r="AC34" i="1"/>
  <c r="AG34" i="1" s="1"/>
  <c r="AB34" i="1"/>
  <c r="AF34" i="1" s="1"/>
  <c r="AA34" i="1"/>
  <c r="AE34" i="1" s="1"/>
  <c r="Y34" i="1"/>
  <c r="X34" i="1"/>
  <c r="W34" i="1"/>
  <c r="AK33" i="1"/>
  <c r="AJ33" i="1"/>
  <c r="AI33" i="1"/>
  <c r="AC33" i="1"/>
  <c r="AG33" i="1" s="1"/>
  <c r="AB33" i="1"/>
  <c r="AF33" i="1" s="1"/>
  <c r="AA33" i="1"/>
  <c r="AE33" i="1" s="1"/>
  <c r="Y33" i="1"/>
  <c r="X33" i="1"/>
  <c r="W33" i="1"/>
  <c r="U27" i="1"/>
  <c r="T27" i="1"/>
  <c r="S27" i="1"/>
  <c r="Q27" i="1"/>
  <c r="P27" i="1"/>
  <c r="O27" i="1"/>
  <c r="M27" i="1"/>
  <c r="L27" i="1"/>
  <c r="K27" i="1"/>
  <c r="I27" i="1"/>
  <c r="H27" i="1"/>
  <c r="G27" i="1"/>
  <c r="E27" i="1"/>
  <c r="D27" i="1"/>
  <c r="C27" i="1"/>
  <c r="U26" i="1"/>
  <c r="T26" i="1"/>
  <c r="S26" i="1"/>
  <c r="Q26" i="1"/>
  <c r="P26" i="1"/>
  <c r="O26" i="1"/>
  <c r="M26" i="1"/>
  <c r="L26" i="1"/>
  <c r="K26" i="1"/>
  <c r="I26" i="1"/>
  <c r="H26" i="1"/>
  <c r="G26" i="1"/>
  <c r="E26" i="1"/>
  <c r="D26" i="1"/>
  <c r="C26" i="1"/>
  <c r="U25" i="1"/>
  <c r="T25" i="1"/>
  <c r="S25" i="1"/>
  <c r="Q25" i="1"/>
  <c r="P25" i="1"/>
  <c r="O25" i="1"/>
  <c r="M25" i="1"/>
  <c r="L25" i="1"/>
  <c r="K25" i="1"/>
  <c r="I25" i="1"/>
  <c r="H25" i="1"/>
  <c r="G25" i="1"/>
  <c r="E25" i="1"/>
  <c r="D25" i="1"/>
  <c r="C25" i="1"/>
  <c r="U24" i="1"/>
  <c r="T24" i="1"/>
  <c r="S24" i="1"/>
  <c r="Q24" i="1"/>
  <c r="P24" i="1"/>
  <c r="O24" i="1"/>
  <c r="M24" i="1"/>
  <c r="L24" i="1"/>
  <c r="K24" i="1"/>
  <c r="I24" i="1"/>
  <c r="H24" i="1"/>
  <c r="G24" i="1"/>
  <c r="E24" i="1"/>
  <c r="D24" i="1"/>
  <c r="C24" i="1"/>
  <c r="U20" i="1"/>
  <c r="T20" i="1"/>
  <c r="S20" i="1"/>
  <c r="Q20" i="1"/>
  <c r="P20" i="1"/>
  <c r="O20" i="1"/>
  <c r="M20" i="1"/>
  <c r="L20" i="1"/>
  <c r="K20" i="1"/>
  <c r="I20" i="1"/>
  <c r="H20" i="1"/>
  <c r="G20" i="1"/>
  <c r="E20" i="1"/>
  <c r="D20" i="1"/>
  <c r="C20" i="1"/>
  <c r="AK18" i="1"/>
  <c r="AJ18" i="1"/>
  <c r="AI18" i="1"/>
  <c r="AC18" i="1"/>
  <c r="AG18" i="1" s="1"/>
  <c r="AB18" i="1"/>
  <c r="AF18" i="1" s="1"/>
  <c r="AA18" i="1"/>
  <c r="AE18" i="1" s="1"/>
  <c r="Y18" i="1"/>
  <c r="X18" i="1"/>
  <c r="W18" i="1"/>
  <c r="AK17" i="1"/>
  <c r="AJ17" i="1"/>
  <c r="AI17" i="1"/>
  <c r="AC17" i="1"/>
  <c r="AG17" i="1" s="1"/>
  <c r="AB17" i="1"/>
  <c r="AF17" i="1" s="1"/>
  <c r="AA17" i="1"/>
  <c r="AE17" i="1" s="1"/>
  <c r="Y17" i="1"/>
  <c r="X17" i="1"/>
  <c r="W17" i="1"/>
  <c r="AK16" i="1"/>
  <c r="AJ16" i="1"/>
  <c r="AI16" i="1"/>
  <c r="AC16" i="1"/>
  <c r="AG16" i="1" s="1"/>
  <c r="AB16" i="1"/>
  <c r="AF16" i="1" s="1"/>
  <c r="AA16" i="1"/>
  <c r="AE16" i="1" s="1"/>
  <c r="Y16" i="1"/>
  <c r="X16" i="1"/>
  <c r="W16" i="1"/>
  <c r="AK15" i="1"/>
  <c r="AJ15" i="1"/>
  <c r="AI15" i="1"/>
  <c r="AC15" i="1"/>
  <c r="AG15" i="1" s="1"/>
  <c r="AB15" i="1"/>
  <c r="AF15" i="1" s="1"/>
  <c r="AA15" i="1"/>
  <c r="AE15" i="1" s="1"/>
  <c r="Y15" i="1"/>
  <c r="X15" i="1"/>
  <c r="W15" i="1"/>
  <c r="AK14" i="1"/>
  <c r="AJ14" i="1"/>
  <c r="AI14" i="1"/>
  <c r="AC14" i="1"/>
  <c r="AG14" i="1" s="1"/>
  <c r="AB14" i="1"/>
  <c r="AF14" i="1" s="1"/>
  <c r="AA14" i="1"/>
  <c r="AE14" i="1" s="1"/>
  <c r="Y14" i="1"/>
  <c r="X14" i="1"/>
  <c r="W14" i="1"/>
  <c r="AK13" i="1"/>
  <c r="AJ13" i="1"/>
  <c r="AI13" i="1"/>
  <c r="AC13" i="1"/>
  <c r="AG13" i="1" s="1"/>
  <c r="AB13" i="1"/>
  <c r="AF13" i="1" s="1"/>
  <c r="AA13" i="1"/>
  <c r="AE13" i="1" s="1"/>
  <c r="Y13" i="1"/>
  <c r="X13" i="1"/>
  <c r="W13" i="1"/>
  <c r="AK12" i="1"/>
  <c r="AJ12" i="1"/>
  <c r="AI12" i="1"/>
  <c r="AC12" i="1"/>
  <c r="AG12" i="1" s="1"/>
  <c r="AB12" i="1"/>
  <c r="AF12" i="1" s="1"/>
  <c r="AA12" i="1"/>
  <c r="AE12" i="1" s="1"/>
  <c r="Y12" i="1"/>
  <c r="X12" i="1"/>
  <c r="W12" i="1"/>
  <c r="AK11" i="1"/>
  <c r="AJ11" i="1"/>
  <c r="AI11" i="1"/>
  <c r="AC11" i="1"/>
  <c r="AG11" i="1" s="1"/>
  <c r="AB11" i="1"/>
  <c r="AF11" i="1" s="1"/>
  <c r="AA11" i="1"/>
  <c r="AE11" i="1" s="1"/>
  <c r="Y11" i="1"/>
  <c r="X11" i="1"/>
  <c r="W11" i="1"/>
  <c r="AK10" i="1"/>
  <c r="AJ10" i="1"/>
  <c r="AI10" i="1"/>
  <c r="AC10" i="1"/>
  <c r="AG10" i="1" s="1"/>
  <c r="AB10" i="1"/>
  <c r="AF10" i="1" s="1"/>
  <c r="AA10" i="1"/>
  <c r="AE10" i="1" s="1"/>
  <c r="Y10" i="1"/>
  <c r="X10" i="1"/>
  <c r="W10" i="1"/>
  <c r="AK9" i="1"/>
  <c r="AJ9" i="1"/>
  <c r="AI9" i="1"/>
  <c r="AC9" i="1"/>
  <c r="AG9" i="1" s="1"/>
  <c r="AB9" i="1"/>
  <c r="AF9" i="1" s="1"/>
  <c r="AA9" i="1"/>
  <c r="AE9" i="1" s="1"/>
  <c r="Y9" i="1"/>
  <c r="X9" i="1"/>
  <c r="W9" i="1"/>
  <c r="AK8" i="1"/>
  <c r="AJ8" i="1"/>
  <c r="AI8" i="1"/>
  <c r="AC8" i="1"/>
  <c r="AG8" i="1" s="1"/>
  <c r="AB8" i="1"/>
  <c r="AF8" i="1" s="1"/>
  <c r="AA8" i="1"/>
  <c r="AE8" i="1" s="1"/>
  <c r="Y8" i="1"/>
  <c r="X8" i="1"/>
  <c r="W8" i="1"/>
  <c r="AK7" i="1"/>
  <c r="AJ7" i="1"/>
  <c r="AI7" i="1"/>
  <c r="AC7" i="1"/>
  <c r="AG7" i="1" s="1"/>
  <c r="AB7" i="1"/>
  <c r="AF7" i="1" s="1"/>
  <c r="AA7" i="1"/>
  <c r="AE7" i="1" s="1"/>
  <c r="Y7" i="1"/>
  <c r="X7" i="1"/>
  <c r="W7" i="1"/>
  <c r="AK6" i="1"/>
  <c r="AJ6" i="1"/>
  <c r="AI6" i="1"/>
  <c r="AC6" i="1"/>
  <c r="AG6" i="1" s="1"/>
  <c r="AB6" i="1"/>
  <c r="AF6" i="1" s="1"/>
  <c r="AA6" i="1"/>
  <c r="AE6" i="1" s="1"/>
  <c r="Y6" i="1"/>
  <c r="X6" i="1"/>
  <c r="W6" i="1"/>
  <c r="AK5" i="1"/>
  <c r="AJ5" i="1"/>
  <c r="AI5" i="1"/>
  <c r="AC5" i="1"/>
  <c r="AG5" i="1" s="1"/>
  <c r="AB5" i="1"/>
  <c r="AF5" i="1" s="1"/>
  <c r="AA5" i="1"/>
  <c r="AE5" i="1" s="1"/>
  <c r="Y5" i="1"/>
  <c r="X5" i="1"/>
  <c r="W5" i="1"/>
  <c r="U200" i="1" l="1"/>
  <c r="I270" i="1"/>
  <c r="T270" i="1"/>
  <c r="E271" i="1"/>
  <c r="P271" i="1"/>
  <c r="L272" i="1"/>
  <c r="H273" i="1"/>
  <c r="AE235" i="1"/>
  <c r="AE275" i="1" s="1"/>
  <c r="AA275" i="1"/>
  <c r="L268" i="1"/>
  <c r="D269" i="1"/>
  <c r="O269" i="1"/>
  <c r="K270" i="1"/>
  <c r="U270" i="1"/>
  <c r="G271" i="1"/>
  <c r="Q271" i="1"/>
  <c r="C272" i="1"/>
  <c r="M272" i="1"/>
  <c r="I273" i="1"/>
  <c r="C268" i="1"/>
  <c r="O272" i="1"/>
  <c r="G269" i="1"/>
  <c r="I271" i="1"/>
  <c r="E272" i="1"/>
  <c r="P272" i="1"/>
  <c r="T273" i="1"/>
  <c r="K268" i="1"/>
  <c r="M268" i="1"/>
  <c r="E269" i="1"/>
  <c r="E268" i="1"/>
  <c r="P268" i="1"/>
  <c r="H269" i="1"/>
  <c r="S269" i="1"/>
  <c r="D270" i="1"/>
  <c r="O270" i="1"/>
  <c r="K271" i="1"/>
  <c r="U271" i="1"/>
  <c r="G272" i="1"/>
  <c r="Q272" i="1"/>
  <c r="C273" i="1"/>
  <c r="U273" i="1"/>
  <c r="G274" i="1"/>
  <c r="U268" i="1"/>
  <c r="C269" i="1"/>
  <c r="L270" i="1"/>
  <c r="S271" i="1"/>
  <c r="O268" i="1"/>
  <c r="C270" i="1"/>
  <c r="T271" i="1"/>
  <c r="G268" i="1"/>
  <c r="Q268" i="1"/>
  <c r="I269" i="1"/>
  <c r="T269" i="1"/>
  <c r="E270" i="1"/>
  <c r="P270" i="1"/>
  <c r="L271" i="1"/>
  <c r="H272" i="1"/>
  <c r="S272" i="1"/>
  <c r="D273" i="1"/>
  <c r="H274" i="1"/>
  <c r="P269" i="1"/>
  <c r="H271" i="1"/>
  <c r="D272" i="1"/>
  <c r="Q269" i="1"/>
  <c r="H268" i="1"/>
  <c r="S268" i="1"/>
  <c r="K269" i="1"/>
  <c r="U269" i="1"/>
  <c r="G270" i="1"/>
  <c r="Q270" i="1"/>
  <c r="C271" i="1"/>
  <c r="M271" i="1"/>
  <c r="I272" i="1"/>
  <c r="T272" i="1"/>
  <c r="E273" i="1"/>
  <c r="P274" i="1"/>
  <c r="AF235" i="1"/>
  <c r="AF275" i="1" s="1"/>
  <c r="AB275" i="1"/>
  <c r="M269" i="1"/>
  <c r="S273" i="1"/>
  <c r="D268" i="1"/>
  <c r="M270" i="1"/>
  <c r="I268" i="1"/>
  <c r="T268" i="1"/>
  <c r="L269" i="1"/>
  <c r="H270" i="1"/>
  <c r="S270" i="1"/>
  <c r="D271" i="1"/>
  <c r="O271" i="1"/>
  <c r="K272" i="1"/>
  <c r="U272" i="1"/>
  <c r="G273" i="1"/>
  <c r="AK203" i="1"/>
  <c r="AK202" i="1"/>
  <c r="U202" i="1"/>
  <c r="T235" i="1"/>
  <c r="T275" i="1" s="1"/>
  <c r="AK176" i="1"/>
  <c r="AJ167" i="1"/>
  <c r="AK170" i="1"/>
  <c r="AJ175" i="1"/>
  <c r="AK167" i="1"/>
  <c r="AI169" i="1"/>
  <c r="AJ172" i="1"/>
  <c r="AI177" i="1"/>
  <c r="AJ170" i="1"/>
  <c r="AK173" i="1"/>
  <c r="AJ169" i="1"/>
  <c r="AJ177" i="1"/>
  <c r="AJ178" i="1"/>
  <c r="AC223" i="1"/>
  <c r="AG223" i="1" s="1"/>
  <c r="AK169" i="1"/>
  <c r="AI171" i="1"/>
  <c r="AJ174" i="1"/>
  <c r="AK177" i="1"/>
  <c r="AC222" i="1"/>
  <c r="AG222" i="1" s="1"/>
  <c r="AJ173" i="1"/>
  <c r="AJ171" i="1"/>
  <c r="AK168" i="1"/>
  <c r="AI167" i="1"/>
  <c r="AJ168" i="1"/>
  <c r="AK171" i="1"/>
  <c r="AI173" i="1"/>
  <c r="AJ176" i="1"/>
  <c r="AK199" i="1"/>
  <c r="U201" i="1"/>
  <c r="AK198" i="1"/>
  <c r="U198" i="1"/>
  <c r="W166" i="1"/>
  <c r="AK24" i="1"/>
  <c r="AB26" i="1"/>
  <c r="AF26" i="1" s="1"/>
  <c r="AI27" i="1"/>
  <c r="AI59" i="1"/>
  <c r="AK60" i="1"/>
  <c r="AK156" i="1"/>
  <c r="AI157" i="1"/>
  <c r="Y26" i="1"/>
  <c r="AJ27" i="1"/>
  <c r="AI58" i="1"/>
  <c r="AK59" i="1"/>
  <c r="AJ93" i="1"/>
  <c r="AK124" i="1"/>
  <c r="AI125" i="1"/>
  <c r="AJ26" i="1"/>
  <c r="AJ158" i="1"/>
  <c r="AI178" i="1"/>
  <c r="AJ159" i="1"/>
  <c r="AI170" i="1"/>
  <c r="AJ157" i="1"/>
  <c r="Y158" i="1"/>
  <c r="AI126" i="1"/>
  <c r="AK201" i="1"/>
  <c r="U235" i="1"/>
  <c r="U275" i="1" s="1"/>
  <c r="AK235" i="1"/>
  <c r="AK275" i="1" s="1"/>
  <c r="AC235" i="1"/>
  <c r="U204" i="1"/>
  <c r="AK204" i="1"/>
  <c r="AK57" i="1"/>
  <c r="AB59" i="1"/>
  <c r="AF59" i="1" s="1"/>
  <c r="AI60" i="1"/>
  <c r="AJ91" i="1"/>
  <c r="AC92" i="1"/>
  <c r="AG92" i="1" s="1"/>
  <c r="AI123" i="1"/>
  <c r="AK158" i="1"/>
  <c r="U197" i="1"/>
  <c r="AJ24" i="1"/>
  <c r="Y59" i="1"/>
  <c r="AJ60" i="1"/>
  <c r="AK91" i="1"/>
  <c r="AI92" i="1"/>
  <c r="AJ123" i="1"/>
  <c r="W125" i="1"/>
  <c r="AI172" i="1"/>
  <c r="AJ92" i="1"/>
  <c r="AK123" i="1"/>
  <c r="AI124" i="1"/>
  <c r="AB125" i="1"/>
  <c r="AF125" i="1" s="1"/>
  <c r="U196" i="1"/>
  <c r="AK178" i="1"/>
  <c r="AI26" i="1"/>
  <c r="AK27" i="1"/>
  <c r="AJ59" i="1"/>
  <c r="AK92" i="1"/>
  <c r="AI93" i="1"/>
  <c r="AJ124" i="1"/>
  <c r="Y125" i="1"/>
  <c r="AK126" i="1"/>
  <c r="AJ156" i="1"/>
  <c r="AK157" i="1"/>
  <c r="AA158" i="1"/>
  <c r="AE158" i="1" s="1"/>
  <c r="AI159" i="1"/>
  <c r="AI174" i="1"/>
  <c r="X158" i="1"/>
  <c r="AK174" i="1"/>
  <c r="AI25" i="1"/>
  <c r="AK26" i="1"/>
  <c r="AJ58" i="1"/>
  <c r="AI90" i="1"/>
  <c r="AK93" i="1"/>
  <c r="AJ125" i="1"/>
  <c r="Y157" i="1"/>
  <c r="AC158" i="1"/>
  <c r="AG158" i="1" s="1"/>
  <c r="AK159" i="1"/>
  <c r="AK172" i="1"/>
  <c r="AJ25" i="1"/>
  <c r="AI57" i="1"/>
  <c r="AK58" i="1"/>
  <c r="AJ90" i="1"/>
  <c r="AA92" i="1"/>
  <c r="AE92" i="1" s="1"/>
  <c r="AK125" i="1"/>
  <c r="AI158" i="1"/>
  <c r="AI168" i="1"/>
  <c r="AI176" i="1"/>
  <c r="AI24" i="1"/>
  <c r="AK25" i="1"/>
  <c r="AJ57" i="1"/>
  <c r="W59" i="1"/>
  <c r="AK90" i="1"/>
  <c r="AI91" i="1"/>
  <c r="X92" i="1"/>
  <c r="AJ126" i="1"/>
  <c r="AI156" i="1"/>
  <c r="Y159" i="1"/>
  <c r="AI166" i="1"/>
  <c r="W26" i="1"/>
  <c r="AK166" i="1"/>
  <c r="X20" i="1"/>
  <c r="X268" i="1" s="1"/>
  <c r="AA20" i="1"/>
  <c r="AC20" i="1"/>
  <c r="AI20" i="1"/>
  <c r="AI268" i="1" s="1"/>
  <c r="AK20" i="1"/>
  <c r="AK268" i="1" s="1"/>
  <c r="X24" i="1"/>
  <c r="AA24" i="1"/>
  <c r="AE24" i="1" s="1"/>
  <c r="AC24" i="1"/>
  <c r="AG24" i="1" s="1"/>
  <c r="X25" i="1"/>
  <c r="AA25" i="1"/>
  <c r="AE25" i="1" s="1"/>
  <c r="AC25" i="1"/>
  <c r="AG25" i="1" s="1"/>
  <c r="X26" i="1"/>
  <c r="AA26" i="1"/>
  <c r="AE26" i="1" s="1"/>
  <c r="AC26" i="1"/>
  <c r="AG26" i="1" s="1"/>
  <c r="X27" i="1"/>
  <c r="AA27" i="1"/>
  <c r="AE27" i="1" s="1"/>
  <c r="AC27" i="1"/>
  <c r="AG27" i="1" s="1"/>
  <c r="X53" i="1"/>
  <c r="X269" i="1" s="1"/>
  <c r="AA53" i="1"/>
  <c r="AC53" i="1"/>
  <c r="AI53" i="1"/>
  <c r="AI269" i="1" s="1"/>
  <c r="AK53" i="1"/>
  <c r="AK269" i="1" s="1"/>
  <c r="X57" i="1"/>
  <c r="AA57" i="1"/>
  <c r="AE57" i="1" s="1"/>
  <c r="AC57" i="1"/>
  <c r="AG57" i="1" s="1"/>
  <c r="X58" i="1"/>
  <c r="AA58" i="1"/>
  <c r="AE58" i="1" s="1"/>
  <c r="AC58" i="1"/>
  <c r="AG58" i="1" s="1"/>
  <c r="X59" i="1"/>
  <c r="AA59" i="1"/>
  <c r="AE59" i="1" s="1"/>
  <c r="AC59" i="1"/>
  <c r="AG59" i="1" s="1"/>
  <c r="X60" i="1"/>
  <c r="AA60" i="1"/>
  <c r="AE60" i="1" s="1"/>
  <c r="AC60" i="1"/>
  <c r="AG60" i="1" s="1"/>
  <c r="W86" i="1"/>
  <c r="W270" i="1" s="1"/>
  <c r="Y86" i="1"/>
  <c r="Y270" i="1" s="1"/>
  <c r="AB86" i="1"/>
  <c r="AJ86" i="1"/>
  <c r="AJ270" i="1" s="1"/>
  <c r="W90" i="1"/>
  <c r="Y90" i="1"/>
  <c r="AB90" i="1"/>
  <c r="AF90" i="1" s="1"/>
  <c r="W91" i="1"/>
  <c r="Y91" i="1"/>
  <c r="AB91" i="1"/>
  <c r="AF91" i="1" s="1"/>
  <c r="W92" i="1"/>
  <c r="Y92" i="1"/>
  <c r="AB92" i="1"/>
  <c r="AF92" i="1" s="1"/>
  <c r="W93" i="1"/>
  <c r="Y93" i="1"/>
  <c r="AB93" i="1"/>
  <c r="AF93" i="1" s="1"/>
  <c r="X119" i="1"/>
  <c r="X271" i="1" s="1"/>
  <c r="AA119" i="1"/>
  <c r="AC119" i="1"/>
  <c r="AI119" i="1"/>
  <c r="AI271" i="1" s="1"/>
  <c r="AK119" i="1"/>
  <c r="AK271" i="1" s="1"/>
  <c r="X123" i="1"/>
  <c r="AA123" i="1"/>
  <c r="AE123" i="1" s="1"/>
  <c r="AC123" i="1"/>
  <c r="AG123" i="1" s="1"/>
  <c r="X124" i="1"/>
  <c r="AA124" i="1"/>
  <c r="AE124" i="1" s="1"/>
  <c r="AC124" i="1"/>
  <c r="AG124" i="1" s="1"/>
  <c r="X125" i="1"/>
  <c r="AA125" i="1"/>
  <c r="AE125" i="1" s="1"/>
  <c r="AC125" i="1"/>
  <c r="AG125" i="1" s="1"/>
  <c r="X126" i="1"/>
  <c r="AA126" i="1"/>
  <c r="AE126" i="1" s="1"/>
  <c r="AC126" i="1"/>
  <c r="AG126" i="1" s="1"/>
  <c r="W152" i="1"/>
  <c r="W272" i="1" s="1"/>
  <c r="Y152" i="1"/>
  <c r="Y272" i="1" s="1"/>
  <c r="AB152" i="1"/>
  <c r="AJ152" i="1"/>
  <c r="AJ272" i="1" s="1"/>
  <c r="W156" i="1"/>
  <c r="Y156" i="1"/>
  <c r="AB156" i="1"/>
  <c r="AF156" i="1" s="1"/>
  <c r="AB196" i="1"/>
  <c r="AF196" i="1" s="1"/>
  <c r="X196" i="1"/>
  <c r="Y197" i="1"/>
  <c r="AA199" i="1"/>
  <c r="AE199" i="1" s="1"/>
  <c r="W199" i="1"/>
  <c r="AB200" i="1"/>
  <c r="AF200" i="1" s="1"/>
  <c r="X200" i="1"/>
  <c r="Y201" i="1"/>
  <c r="AA203" i="1"/>
  <c r="AE203" i="1" s="1"/>
  <c r="W203" i="1"/>
  <c r="AC205" i="1"/>
  <c r="AG205" i="1" s="1"/>
  <c r="Y205" i="1"/>
  <c r="W181" i="1"/>
  <c r="W20" i="1"/>
  <c r="W268" i="1" s="1"/>
  <c r="Y20" i="1"/>
  <c r="Y268" i="1" s="1"/>
  <c r="AB20" i="1"/>
  <c r="AJ20" i="1"/>
  <c r="AJ268" i="1" s="1"/>
  <c r="W24" i="1"/>
  <c r="Y24" i="1"/>
  <c r="AB24" i="1"/>
  <c r="AF24" i="1" s="1"/>
  <c r="W25" i="1"/>
  <c r="Y25" i="1"/>
  <c r="AB25" i="1"/>
  <c r="AF25" i="1" s="1"/>
  <c r="W27" i="1"/>
  <c r="Y27" i="1"/>
  <c r="AB27" i="1"/>
  <c r="AF27" i="1" s="1"/>
  <c r="W53" i="1"/>
  <c r="W269" i="1" s="1"/>
  <c r="Y53" i="1"/>
  <c r="Y269" i="1" s="1"/>
  <c r="AB53" i="1"/>
  <c r="AJ53" i="1"/>
  <c r="AJ269" i="1" s="1"/>
  <c r="W57" i="1"/>
  <c r="Y57" i="1"/>
  <c r="AB57" i="1"/>
  <c r="AF57" i="1" s="1"/>
  <c r="W58" i="1"/>
  <c r="Y58" i="1"/>
  <c r="AB58" i="1"/>
  <c r="AF58" i="1" s="1"/>
  <c r="W60" i="1"/>
  <c r="Y60" i="1"/>
  <c r="AB60" i="1"/>
  <c r="AF60" i="1" s="1"/>
  <c r="X86" i="1"/>
  <c r="X270" i="1" s="1"/>
  <c r="AA86" i="1"/>
  <c r="AC86" i="1"/>
  <c r="AI86" i="1"/>
  <c r="AI270" i="1" s="1"/>
  <c r="AK86" i="1"/>
  <c r="AK270" i="1" s="1"/>
  <c r="X90" i="1"/>
  <c r="AA90" i="1"/>
  <c r="AE90" i="1" s="1"/>
  <c r="AC90" i="1"/>
  <c r="AG90" i="1" s="1"/>
  <c r="X91" i="1"/>
  <c r="AA91" i="1"/>
  <c r="AE91" i="1" s="1"/>
  <c r="AC91" i="1"/>
  <c r="AG91" i="1" s="1"/>
  <c r="X93" i="1"/>
  <c r="AA93" i="1"/>
  <c r="AE93" i="1" s="1"/>
  <c r="AC93" i="1"/>
  <c r="AG93" i="1" s="1"/>
  <c r="W119" i="1"/>
  <c r="W271" i="1" s="1"/>
  <c r="Y119" i="1"/>
  <c r="Y271" i="1" s="1"/>
  <c r="AB119" i="1"/>
  <c r="AJ119" i="1"/>
  <c r="AJ271" i="1" s="1"/>
  <c r="W123" i="1"/>
  <c r="Y123" i="1"/>
  <c r="AB123" i="1"/>
  <c r="AF123" i="1" s="1"/>
  <c r="W124" i="1"/>
  <c r="Y124" i="1"/>
  <c r="AB124" i="1"/>
  <c r="AF124" i="1" s="1"/>
  <c r="W126" i="1"/>
  <c r="Y126" i="1"/>
  <c r="AB126" i="1"/>
  <c r="AF126" i="1" s="1"/>
  <c r="X152" i="1"/>
  <c r="X272" i="1" s="1"/>
  <c r="AA152" i="1"/>
  <c r="AC152" i="1"/>
  <c r="AI152" i="1"/>
  <c r="AI272" i="1" s="1"/>
  <c r="AK152" i="1"/>
  <c r="AK272" i="1" s="1"/>
  <c r="X156" i="1"/>
  <c r="AA156" i="1"/>
  <c r="AE156" i="1" s="1"/>
  <c r="AC156" i="1"/>
  <c r="AG156" i="1" s="1"/>
  <c r="X157" i="1"/>
  <c r="W157" i="1"/>
  <c r="AB157" i="1"/>
  <c r="AF157" i="1" s="1"/>
  <c r="W158" i="1"/>
  <c r="AB158" i="1"/>
  <c r="AF158" i="1" s="1"/>
  <c r="X159" i="1"/>
  <c r="W159" i="1"/>
  <c r="AB159" i="1"/>
  <c r="AF159" i="1" s="1"/>
  <c r="AE197" i="1"/>
  <c r="W197" i="1"/>
  <c r="AB198" i="1"/>
  <c r="AF198" i="1" s="1"/>
  <c r="X198" i="1"/>
  <c r="AC199" i="1"/>
  <c r="AG199" i="1" s="1"/>
  <c r="Y199" i="1"/>
  <c r="AA201" i="1"/>
  <c r="AE201" i="1" s="1"/>
  <c r="W201" i="1"/>
  <c r="AB202" i="1"/>
  <c r="AF202" i="1" s="1"/>
  <c r="X202" i="1"/>
  <c r="AC203" i="1"/>
  <c r="AG203" i="1" s="1"/>
  <c r="Y203" i="1"/>
  <c r="AA205" i="1"/>
  <c r="AE205" i="1" s="1"/>
  <c r="W205" i="1"/>
  <c r="K273" i="1"/>
  <c r="M273" i="1"/>
  <c r="AA157" i="1"/>
  <c r="AE157" i="1" s="1"/>
  <c r="AC157" i="1"/>
  <c r="AG157" i="1" s="1"/>
  <c r="AA159" i="1"/>
  <c r="AE159" i="1" s="1"/>
  <c r="AC159" i="1"/>
  <c r="AG159" i="1" s="1"/>
  <c r="AJ166" i="1"/>
  <c r="AI175" i="1"/>
  <c r="AK175" i="1"/>
  <c r="W180" i="1"/>
  <c r="L273" i="1" l="1"/>
  <c r="AE152" i="1"/>
  <c r="AE272" i="1" s="1"/>
  <c r="AA272" i="1"/>
  <c r="AE53" i="1"/>
  <c r="AE269" i="1" s="1"/>
  <c r="AA269" i="1"/>
  <c r="AG86" i="1"/>
  <c r="AG270" i="1" s="1"/>
  <c r="AC270" i="1"/>
  <c r="AF20" i="1"/>
  <c r="AF268" i="1" s="1"/>
  <c r="AB268" i="1"/>
  <c r="Y166" i="1"/>
  <c r="AE86" i="1"/>
  <c r="AE270" i="1" s="1"/>
  <c r="AA270" i="1"/>
  <c r="AG119" i="1"/>
  <c r="AG271" i="1" s="1"/>
  <c r="AC271" i="1"/>
  <c r="AF86" i="1"/>
  <c r="AF270" i="1" s="1"/>
  <c r="AB270" i="1"/>
  <c r="AG20" i="1"/>
  <c r="AG268" i="1" s="1"/>
  <c r="AC268" i="1"/>
  <c r="AG152" i="1"/>
  <c r="AG272" i="1" s="1"/>
  <c r="AC272" i="1"/>
  <c r="AF152" i="1"/>
  <c r="AF272" i="1" s="1"/>
  <c r="AB272" i="1"/>
  <c r="AE119" i="1"/>
  <c r="AE271" i="1" s="1"/>
  <c r="AA271" i="1"/>
  <c r="AE20" i="1"/>
  <c r="AE268" i="1" s="1"/>
  <c r="AA268" i="1"/>
  <c r="AG53" i="1"/>
  <c r="AG269" i="1" s="1"/>
  <c r="AC269" i="1"/>
  <c r="AG235" i="1"/>
  <c r="AG275" i="1" s="1"/>
  <c r="AC275" i="1"/>
  <c r="AF119" i="1"/>
  <c r="AF271" i="1" s="1"/>
  <c r="AB271" i="1"/>
  <c r="AF53" i="1"/>
  <c r="AF269" i="1" s="1"/>
  <c r="AB269" i="1"/>
  <c r="AC201" i="1"/>
  <c r="AG201" i="1" s="1"/>
  <c r="W176" i="1"/>
  <c r="X167" i="1"/>
  <c r="X178" i="1"/>
  <c r="Y173" i="1"/>
  <c r="Y169" i="1"/>
  <c r="W172" i="1"/>
  <c r="W174" i="1"/>
  <c r="X177" i="1"/>
  <c r="Y178" i="1"/>
  <c r="Y177" i="1"/>
  <c r="X172" i="1"/>
  <c r="X168" i="1"/>
  <c r="Y176" i="1"/>
  <c r="X170" i="1"/>
  <c r="W170" i="1"/>
  <c r="X169" i="1"/>
  <c r="W178" i="1"/>
  <c r="X176" i="1"/>
  <c r="Y171" i="1"/>
  <c r="Y167" i="1"/>
  <c r="Y168" i="1"/>
  <c r="X175" i="1"/>
  <c r="X173" i="1"/>
  <c r="Y170" i="1"/>
  <c r="X171" i="1"/>
  <c r="W168" i="1"/>
  <c r="Y174" i="1"/>
  <c r="Y172" i="1"/>
  <c r="X174" i="1"/>
  <c r="I209" i="1"/>
  <c r="Q209" i="1"/>
  <c r="AC197" i="1"/>
  <c r="AG197" i="1" s="1"/>
  <c r="T209" i="1"/>
  <c r="AJ185" i="1"/>
  <c r="AJ273" i="1" s="1"/>
  <c r="W177" i="1"/>
  <c r="X205" i="1"/>
  <c r="AB205" i="1"/>
  <c r="AF205" i="1" s="1"/>
  <c r="Y175" i="1"/>
  <c r="X203" i="1"/>
  <c r="AB203" i="1"/>
  <c r="AF203" i="1" s="1"/>
  <c r="Y202" i="1"/>
  <c r="AC202" i="1"/>
  <c r="AG202" i="1" s="1"/>
  <c r="W171" i="1"/>
  <c r="X199" i="1"/>
  <c r="AB199" i="1"/>
  <c r="AF199" i="1" s="1"/>
  <c r="Y198" i="1"/>
  <c r="AC198" i="1"/>
  <c r="AG198" i="1" s="1"/>
  <c r="W167" i="1"/>
  <c r="AA195" i="1"/>
  <c r="AE195" i="1" s="1"/>
  <c r="AI185" i="1"/>
  <c r="AI273" i="1" s="1"/>
  <c r="Q273" i="1"/>
  <c r="W179" i="1"/>
  <c r="AB204" i="1"/>
  <c r="AF204" i="1" s="1"/>
  <c r="X204" i="1"/>
  <c r="W175" i="1"/>
  <c r="W173" i="1"/>
  <c r="X201" i="1"/>
  <c r="AB201" i="1"/>
  <c r="AF201" i="1" s="1"/>
  <c r="Y200" i="1"/>
  <c r="AC200" i="1"/>
  <c r="AG200" i="1" s="1"/>
  <c r="W169" i="1"/>
  <c r="X197" i="1"/>
  <c r="AB197" i="1"/>
  <c r="AF197" i="1" s="1"/>
  <c r="Y196" i="1"/>
  <c r="AC196" i="1"/>
  <c r="AG196" i="1" s="1"/>
  <c r="AC195" i="1"/>
  <c r="AG195" i="1" s="1"/>
  <c r="Y195" i="1"/>
  <c r="P273" i="1"/>
  <c r="X166" i="1"/>
  <c r="AK185" i="1"/>
  <c r="AK273" i="1" s="1"/>
  <c r="O273" i="1" l="1"/>
  <c r="T274" i="1"/>
  <c r="Q274" i="1"/>
  <c r="I274" i="1"/>
  <c r="S209" i="1"/>
  <c r="W185" i="1"/>
  <c r="W273" i="1" s="1"/>
  <c r="AA185" i="1"/>
  <c r="AJ195" i="1"/>
  <c r="L209" i="1"/>
  <c r="L274" i="1" s="1"/>
  <c r="AB185" i="1"/>
  <c r="X185" i="1"/>
  <c r="X273" i="1" s="1"/>
  <c r="AC185" i="1"/>
  <c r="Y185" i="1"/>
  <c r="Y273" i="1" s="1"/>
  <c r="K209" i="1"/>
  <c r="K274" i="1" s="1"/>
  <c r="AI195" i="1"/>
  <c r="W196" i="1"/>
  <c r="AA196" i="1"/>
  <c r="AE196" i="1" s="1"/>
  <c r="W200" i="1"/>
  <c r="AA200" i="1"/>
  <c r="AE200" i="1" s="1"/>
  <c r="Y204" i="1"/>
  <c r="AC204" i="1"/>
  <c r="AG204" i="1" s="1"/>
  <c r="D209" i="1"/>
  <c r="E209" i="1" s="1"/>
  <c r="Y209" i="1" s="1"/>
  <c r="Y274" i="1" s="1"/>
  <c r="X195" i="1"/>
  <c r="AB195" i="1"/>
  <c r="AF195" i="1" s="1"/>
  <c r="W198" i="1"/>
  <c r="AA198" i="1"/>
  <c r="AE198" i="1" s="1"/>
  <c r="W202" i="1"/>
  <c r="AA202" i="1"/>
  <c r="AE202" i="1" s="1"/>
  <c r="W204" i="1"/>
  <c r="AA204" i="1"/>
  <c r="AE204" i="1" s="1"/>
  <c r="E274" i="1" l="1"/>
  <c r="D274" i="1"/>
  <c r="AF185" i="1"/>
  <c r="AF273" i="1" s="1"/>
  <c r="AB273" i="1"/>
  <c r="S274" i="1"/>
  <c r="C274" i="1"/>
  <c r="AG185" i="1"/>
  <c r="AG273" i="1" s="1"/>
  <c r="AC273" i="1"/>
  <c r="AE185" i="1"/>
  <c r="AE273" i="1" s="1"/>
  <c r="AA273" i="1"/>
  <c r="AI209" i="1"/>
  <c r="AI274" i="1" s="1"/>
  <c r="AJ209" i="1"/>
  <c r="AJ274" i="1" s="1"/>
  <c r="U209" i="1"/>
  <c r="AK195" i="1"/>
  <c r="M209" i="1"/>
  <c r="O274" i="1"/>
  <c r="W195" i="1"/>
  <c r="AB209" i="1"/>
  <c r="X209" i="1"/>
  <c r="X274" i="1" s="1"/>
  <c r="AF209" i="1" l="1"/>
  <c r="AF274" i="1" s="1"/>
  <c r="AB274" i="1"/>
  <c r="M274" i="1"/>
  <c r="U274" i="1"/>
  <c r="W209" i="1"/>
  <c r="W274" i="1" s="1"/>
  <c r="AA209" i="1"/>
  <c r="AK209" i="1"/>
  <c r="AK274" i="1" s="1"/>
  <c r="AC209" i="1"/>
  <c r="AG209" i="1" l="1"/>
  <c r="AG274" i="1" s="1"/>
  <c r="AC274" i="1"/>
  <c r="AE209" i="1"/>
  <c r="AE274" i="1" s="1"/>
  <c r="AA27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Martijn J. Balkestein</author>
  </authors>
  <commentList>
    <comment ref="AA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Martijn J. Balkestein:</t>
        </r>
        <r>
          <rPr>
            <sz val="9"/>
            <color indexed="81"/>
            <rFont val="Tahoma"/>
            <family val="2"/>
          </rPr>
          <t xml:space="preserve">
Excluding 14 yrs. Of age and activity status unknown
</t>
        </r>
      </text>
    </comment>
  </commentList>
</comments>
</file>

<file path=xl/sharedStrings.xml><?xml version="1.0" encoding="utf-8"?>
<sst xmlns="http://schemas.openxmlformats.org/spreadsheetml/2006/main" count="611" uniqueCount="71">
  <si>
    <t>activity status</t>
  </si>
  <si>
    <t>Employed</t>
  </si>
  <si>
    <t>Unemployed</t>
  </si>
  <si>
    <t>Economically active</t>
  </si>
  <si>
    <t>Economically inactive</t>
  </si>
  <si>
    <t>Total</t>
  </si>
  <si>
    <t>Employment rate</t>
  </si>
  <si>
    <t>Participation rate</t>
  </si>
  <si>
    <t>Inactivity rate</t>
  </si>
  <si>
    <t>Unemployment rate</t>
  </si>
  <si>
    <t>Age</t>
  </si>
  <si>
    <t>Male</t>
  </si>
  <si>
    <t>Female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</si>
  <si>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</si>
  <si>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</si>
  <si>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</si>
  <si>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</si>
  <si>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</si>
  <si>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</si>
  <si>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</si>
  <si>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</si>
  <si>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</si>
  <si>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</si>
  <si>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</si>
  <si>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</si>
  <si>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</si>
  <si>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75+</t>
  </si>
  <si>
    <t>Total, 15+</t>
  </si>
  <si>
    <t>15-24 years</t>
  </si>
  <si>
    <t>15-60 years</t>
  </si>
  <si>
    <t>15-64 years</t>
  </si>
  <si>
    <t>60+</t>
  </si>
  <si>
    <t>75-79</t>
  </si>
  <si>
    <t>80-84</t>
  </si>
  <si>
    <t>85-89</t>
  </si>
  <si>
    <t>90-94</t>
  </si>
  <si>
    <t>95+</t>
  </si>
  <si>
    <t>NR</t>
  </si>
  <si>
    <t>Year</t>
  </si>
  <si>
    <t>0-04</t>
  </si>
  <si>
    <t>5-09</t>
  </si>
  <si>
    <t>10-14</t>
  </si>
  <si>
    <t>60 - 64</t>
  </si>
  <si>
    <t>65 - 69</t>
  </si>
  <si>
    <t>70 - 74</t>
  </si>
  <si>
    <t>employent rates</t>
  </si>
  <si>
    <t>65+</t>
  </si>
  <si>
    <t>14-29 yrs</t>
  </si>
  <si>
    <t>30-59 yrs</t>
  </si>
  <si>
    <t>Employment rates by age and sex (15 years of age and over), Census 1960</t>
  </si>
  <si>
    <t>Employment (absolute figures) by age and sex (15 years of age and over), Census 1960</t>
  </si>
  <si>
    <t>Employment (absolute figures) by age and sex (15 years of age and over), Census 1991</t>
  </si>
  <si>
    <t>Employment rates by age and sex (15 years of age and over), Census 1991</t>
  </si>
  <si>
    <t>Employment rates by age and sex (15 years of age and over), Census 1981</t>
  </si>
  <si>
    <t>Employment (absolute figures) by age and sex (15 years of age and over), Census 1972</t>
  </si>
  <si>
    <t>Employment rates by age and sex (15 years of age and over), Census 1972</t>
  </si>
  <si>
    <t>Employment (absolute figures) by age and sex (15 years of age and over), Census 1981</t>
  </si>
  <si>
    <t>Employment (absolute figures) by age and sex (15 years of age and over), Census 2000</t>
  </si>
  <si>
    <t>Employment (absolute figures) by age and sex (15 years of age and over), Census 2010</t>
  </si>
  <si>
    <t>Employment (absolute figures) by age and sex (15 years of age and over), Census 2020</t>
  </si>
  <si>
    <t>Employment (absolute figures) by age and sex (15 years of age and over), Census 2023</t>
  </si>
  <si>
    <t>Employment (absolute figures) by age and sex (15 years of age and over), Census 2022</t>
  </si>
  <si>
    <t>Employment (absolute figures) by age and sex (15 years of age and over), 1960-2023</t>
  </si>
  <si>
    <t>Employment rates by age and sex (15 years of age and over), Census 2000</t>
  </si>
  <si>
    <t>Employment rates by age and sex (15 years of age and over), Census 2010</t>
  </si>
  <si>
    <t>Employment rates by age and sex (15 years of age and over), Census 2023</t>
  </si>
  <si>
    <t>Source: Aruba Chamber of Commerce and Industry calculations based on data from the Central Bureau of Statistics Aruba (CBS)</t>
  </si>
  <si>
    <t>Employment rates by age and sex (15 years of age and over), Census 1920</t>
  </si>
  <si>
    <t>Employment rates by age and sex (15 years of age and over), 1960-2023</t>
  </si>
  <si>
    <t>Employment rates by age and sex (15 years of age and over), Census 2022</t>
  </si>
  <si>
    <t>Employed persons by 
age-category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</si>
</sst>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0;0"/>
    <numFmt numFmtId="165" formatCode="#,##0.0"/>
    <numFmt numFmtId="166" formatCode="_(* #,##0_);_(* \(#,##0\);_(* &quot;-&quot;??_);_(@_)"/>
    <numFmt numFmtId="167" formatCode="#,##0."/>
    <numFmt numFmtId="168" formatCode="&quot;Afl.&quot;#."/>
    <numFmt numFmtId="169" formatCode="#.00"/>
    <numFmt numFmtId="170" formatCode="General_)"/>
    <numFmt numFmtId="171" formatCode="#,##0;#,##0;\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imes New Roman"/>
      <family val="1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</font>
    <font>
      <sz val="1"/>
      <color indexed="8"/>
      <name val="Courier"/>
      <family val="3"/>
    </font>
    <font>
      <b/>
      <i/>
      <u/>
      <sz val="12"/>
      <color indexed="9"/>
      <name val="Times New Roman"/>
      <family val="1"/>
    </font>
    <font>
      <sz val="10"/>
      <name val="Courier"/>
      <family val="3"/>
    </font>
    <font>
      <sz val="8"/>
      <color theme="0"/>
      <name val="Calibri"/>
      <family val="2"/>
      <scheme val="minor"/>
    </font>
    <font>
      <sz val="8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double">
        <color indexed="9"/>
      </bottom>
      <diagonal/>
    </border>
    <border>
      <left/>
      <right/>
      <top style="thin">
        <color rgb="FF002060"/>
      </top>
      <bottom/>
      <diagonal/>
    </border>
  </borders>
  <cellStyleXfs count="2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1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167" fontId="18" fillId="0" borderId="0">
      <protection locked="0"/>
    </xf>
    <xf numFmtId="168" fontId="18" fillId="0" borderId="0">
      <protection locked="0"/>
    </xf>
    <xf numFmtId="0" fontId="18" fillId="0" borderId="0">
      <protection locked="0"/>
    </xf>
    <xf numFmtId="169" fontId="18" fillId="0" borderId="0">
      <protection locked="0"/>
    </xf>
    <xf numFmtId="3" fontId="19" fillId="3" borderId="9"/>
    <xf numFmtId="0" fontId="7" fillId="0" borderId="0"/>
    <xf numFmtId="0" fontId="7" fillId="0" borderId="0"/>
    <xf numFmtId="170" fontId="20" fillId="0" borderId="0"/>
    <xf numFmtId="0" fontId="7" fillId="0" borderId="0"/>
    <xf numFmtId="0" fontId="3" fillId="0" borderId="0"/>
    <xf numFmtId="0" fontId="1" fillId="0" borderId="0"/>
    <xf numFmtId="0" fontId="7" fillId="0" borderId="0" applyNumberFormat="0" applyFill="0" applyBorder="0" applyAlignment="0" applyProtection="0"/>
    <xf numFmtId="0" fontId="14" fillId="0" borderId="0"/>
    <xf numFmtId="0" fontId="7" fillId="0" borderId="0" applyNumberFormat="0" applyFill="0" applyBorder="0" applyAlignment="0" applyProtection="0"/>
    <xf numFmtId="9" fontId="7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3" applyFont="1"/>
    <xf numFmtId="0" fontId="5" fillId="0" borderId="0" xfId="4" applyFont="1"/>
    <xf numFmtId="0" fontId="4" fillId="0" borderId="0" xfId="4" applyFont="1"/>
    <xf numFmtId="0" fontId="1" fillId="0" borderId="0" xfId="0" applyFont="1"/>
    <xf numFmtId="0" fontId="6" fillId="0" borderId="0" xfId="4" quotePrefix="1" applyFont="1"/>
    <xf numFmtId="1" fontId="6" fillId="0" borderId="0" xfId="5" applyNumberFormat="1" applyFont="1"/>
    <xf numFmtId="164" fontId="6" fillId="0" borderId="0" xfId="5" applyNumberFormat="1" applyFont="1"/>
    <xf numFmtId="165" fontId="6" fillId="0" borderId="0" xfId="4" applyNumberFormat="1" applyFont="1"/>
    <xf numFmtId="0" fontId="8" fillId="0" borderId="0" xfId="0" applyFont="1"/>
    <xf numFmtId="1" fontId="9" fillId="0" borderId="0" xfId="5" applyNumberFormat="1" applyFont="1"/>
    <xf numFmtId="1" fontId="6" fillId="0" borderId="0" xfId="4" applyNumberFormat="1" applyFont="1"/>
    <xf numFmtId="0" fontId="6" fillId="0" borderId="0" xfId="4" applyFont="1"/>
    <xf numFmtId="0" fontId="6" fillId="0" borderId="0" xfId="3" applyFont="1"/>
    <xf numFmtId="1" fontId="10" fillId="0" borderId="0" xfId="0" applyNumberFormat="1" applyFont="1"/>
    <xf numFmtId="1" fontId="10" fillId="0" borderId="0" xfId="0" applyNumberFormat="1" applyFont="1" applyAlignment="1">
      <alignment horizontal="right"/>
    </xf>
    <xf numFmtId="165" fontId="10" fillId="0" borderId="0" xfId="4" applyNumberFormat="1" applyFont="1"/>
    <xf numFmtId="0" fontId="10" fillId="0" borderId="0" xfId="3" applyFont="1"/>
    <xf numFmtId="164" fontId="10" fillId="0" borderId="0" xfId="3" applyNumberFormat="1" applyFont="1" applyAlignment="1">
      <alignment horizontal="right"/>
    </xf>
    <xf numFmtId="0" fontId="10" fillId="0" borderId="0" xfId="3" applyFont="1" applyAlignment="1">
      <alignment horizontal="right"/>
    </xf>
    <xf numFmtId="9" fontId="4" fillId="0" borderId="0" xfId="2" applyFont="1"/>
    <xf numFmtId="0" fontId="11" fillId="0" borderId="0" xfId="0" applyFont="1"/>
    <xf numFmtId="3" fontId="6" fillId="0" borderId="0" xfId="4" applyNumberFormat="1" applyFont="1"/>
    <xf numFmtId="0" fontId="9" fillId="0" borderId="0" xfId="0" applyFont="1"/>
    <xf numFmtId="0" fontId="4" fillId="0" borderId="0" xfId="6" applyFont="1"/>
    <xf numFmtId="0" fontId="12" fillId="0" borderId="0" xfId="3" applyFont="1"/>
    <xf numFmtId="0" fontId="13" fillId="0" borderId="0" xfId="4" quotePrefix="1" applyFont="1"/>
    <xf numFmtId="165" fontId="13" fillId="0" borderId="0" xfId="4" applyNumberFormat="1" applyFont="1"/>
    <xf numFmtId="0" fontId="2" fillId="0" borderId="0" xfId="0" applyFont="1"/>
    <xf numFmtId="1" fontId="13" fillId="0" borderId="0" xfId="5" applyNumberFormat="1" applyFont="1"/>
    <xf numFmtId="164" fontId="6" fillId="2" borderId="0" xfId="5" applyNumberFormat="1" applyFont="1" applyFill="1"/>
    <xf numFmtId="3" fontId="4" fillId="0" borderId="0" xfId="3" applyNumberFormat="1" applyFont="1"/>
    <xf numFmtId="1" fontId="4" fillId="0" borderId="0" xfId="3" applyNumberFormat="1" applyFont="1"/>
    <xf numFmtId="0" fontId="4" fillId="2" borderId="0" xfId="3" applyFont="1" applyFill="1"/>
    <xf numFmtId="0" fontId="1" fillId="2" borderId="0" xfId="0" applyFont="1" applyFill="1"/>
    <xf numFmtId="0" fontId="12" fillId="4" borderId="1" xfId="4" applyFont="1" applyFill="1" applyBorder="1"/>
    <xf numFmtId="0" fontId="12" fillId="4" borderId="3" xfId="4" applyFont="1" applyFill="1" applyBorder="1" applyAlignment="1">
      <alignment horizontal="center"/>
    </xf>
    <xf numFmtId="0" fontId="12" fillId="4" borderId="5" xfId="4" applyFont="1" applyFill="1" applyBorder="1"/>
    <xf numFmtId="0" fontId="12" fillId="4" borderId="6" xfId="4" applyFont="1" applyFill="1" applyBorder="1" applyAlignment="1">
      <alignment horizontal="center"/>
    </xf>
    <xf numFmtId="0" fontId="12" fillId="4" borderId="0" xfId="4" applyFont="1" applyFill="1" applyAlignment="1">
      <alignment horizontal="center"/>
    </xf>
    <xf numFmtId="0" fontId="12" fillId="4" borderId="8" xfId="4" applyFont="1" applyFill="1" applyBorder="1"/>
    <xf numFmtId="0" fontId="12" fillId="4" borderId="3" xfId="4" applyFont="1" applyFill="1" applyBorder="1"/>
    <xf numFmtId="0" fontId="12" fillId="4" borderId="4" xfId="4" applyFont="1" applyFill="1" applyBorder="1"/>
    <xf numFmtId="0" fontId="12" fillId="4" borderId="7" xfId="4" applyFont="1" applyFill="1" applyBorder="1" applyAlignment="1">
      <alignment horizontal="center"/>
    </xf>
    <xf numFmtId="166" fontId="4" fillId="0" borderId="0" xfId="1" applyNumberFormat="1" applyFont="1"/>
    <xf numFmtId="3" fontId="22" fillId="2" borderId="10" xfId="0" applyNumberFormat="1" applyFont="1" applyFill="1" applyBorder="1"/>
    <xf numFmtId="3" fontId="21" fillId="0" borderId="0" xfId="0" applyNumberFormat="1" applyFont="1"/>
    <xf numFmtId="3" fontId="10" fillId="0" borderId="0" xfId="0" applyNumberFormat="1" applyFont="1"/>
    <xf numFmtId="0" fontId="12" fillId="4" borderId="6" xfId="4" applyFont="1" applyFill="1" applyBorder="1" applyAlignment="1">
      <alignment horizontal="right"/>
    </xf>
    <xf numFmtId="0" fontId="4" fillId="0" borderId="0" xfId="3" applyFont="1" applyAlignment="1">
      <alignment horizontal="right"/>
    </xf>
    <xf numFmtId="166" fontId="4" fillId="0" borderId="0" xfId="1" applyNumberFormat="1" applyFont="1" applyAlignment="1">
      <alignment horizontal="right"/>
    </xf>
    <xf numFmtId="3" fontId="22" fillId="2" borderId="0" xfId="0" applyNumberFormat="1" applyFont="1" applyFill="1"/>
    <xf numFmtId="0" fontId="1" fillId="0" borderId="10" xfId="0" applyFont="1" applyBorder="1"/>
    <xf numFmtId="0" fontId="4" fillId="2" borderId="3" xfId="4" applyFont="1" applyFill="1" applyBorder="1" applyAlignment="1">
      <alignment horizontal="center"/>
    </xf>
    <xf numFmtId="0" fontId="4" fillId="2" borderId="6" xfId="4" applyFont="1" applyFill="1" applyBorder="1" applyAlignment="1">
      <alignment horizontal="center"/>
    </xf>
    <xf numFmtId="0" fontId="6" fillId="2" borderId="0" xfId="3" applyFont="1" applyFill="1"/>
    <xf numFmtId="3" fontId="10" fillId="2" borderId="3" xfId="0" applyNumberFormat="1" applyFont="1" applyFill="1" applyBorder="1"/>
    <xf numFmtId="1" fontId="10" fillId="2" borderId="0" xfId="0" applyNumberFormat="1" applyFont="1" applyFill="1"/>
    <xf numFmtId="0" fontId="10" fillId="2" borderId="0" xfId="3" applyFont="1" applyFill="1"/>
    <xf numFmtId="164" fontId="10" fillId="2" borderId="0" xfId="3" applyNumberFormat="1" applyFont="1" applyFill="1" applyAlignment="1">
      <alignment horizontal="right"/>
    </xf>
    <xf numFmtId="164" fontId="13" fillId="2" borderId="0" xfId="5" applyNumberFormat="1" applyFont="1" applyFill="1"/>
    <xf numFmtId="0" fontId="2" fillId="2" borderId="0" xfId="0" applyFont="1" applyFill="1"/>
    <xf numFmtId="3" fontId="10" fillId="2" borderId="0" xfId="0" applyNumberFormat="1" applyFont="1" applyFill="1"/>
    <xf numFmtId="1" fontId="4" fillId="2" borderId="0" xfId="3" applyNumberFormat="1" applyFont="1" applyFill="1"/>
    <xf numFmtId="3" fontId="4" fillId="2" borderId="0" xfId="3" applyNumberFormat="1" applyFont="1" applyFill="1"/>
    <xf numFmtId="171" fontId="6" fillId="0" borderId="0" xfId="5" applyNumberFormat="1" applyFont="1"/>
    <xf numFmtId="0" fontId="4" fillId="0" borderId="10" xfId="3" applyFont="1" applyBorder="1"/>
    <xf numFmtId="0" fontId="12" fillId="4" borderId="6" xfId="4" applyFont="1" applyFill="1" applyBorder="1" applyAlignment="1">
      <alignment horizontal="center"/>
    </xf>
    <xf numFmtId="0" fontId="12" fillId="4" borderId="7" xfId="4" applyFont="1" applyFill="1" applyBorder="1" applyAlignment="1">
      <alignment horizontal="center"/>
    </xf>
    <xf numFmtId="0" fontId="12" fillId="4" borderId="2" xfId="4" applyFont="1" applyFill="1" applyBorder="1" applyAlignment="1">
      <alignment horizontal="center"/>
    </xf>
    <xf numFmtId="0" fontId="12" fillId="4" borderId="3" xfId="4" applyFont="1" applyFill="1" applyBorder="1" applyAlignment="1">
      <alignment horizontal="center" vertical="top" wrapText="1"/>
    </xf>
    <xf numFmtId="0" fontId="12" fillId="4" borderId="0" xfId="4" applyFont="1" applyFill="1" applyBorder="1" applyAlignment="1">
      <alignment horizontal="center" vertical="top" wrapText="1"/>
    </xf>
  </cellXfs>
  <cellStyles count="25">
    <cellStyle name="Comma" xfId="1" builtinId="3"/>
    <cellStyle name="Comma 2" xfId="7" xr:uid="{00000000-0005-0000-0000-000001000000}"/>
    <cellStyle name="Comma 3" xfId="8" xr:uid="{00000000-0005-0000-0000-000002000000}"/>
    <cellStyle name="Comma 4" xfId="9" xr:uid="{00000000-0005-0000-0000-000003000000}"/>
    <cellStyle name="Comma0" xfId="10" xr:uid="{00000000-0005-0000-0000-000004000000}"/>
    <cellStyle name="Currency0" xfId="11" xr:uid="{00000000-0005-0000-0000-000005000000}"/>
    <cellStyle name="Date" xfId="12" xr:uid="{00000000-0005-0000-0000-000006000000}"/>
    <cellStyle name="Fixed" xfId="13" xr:uid="{00000000-0005-0000-0000-000007000000}"/>
    <cellStyle name="Frank1" xfId="14" xr:uid="{00000000-0005-0000-0000-000008000000}"/>
    <cellStyle name="Normal" xfId="0" builtinId="0"/>
    <cellStyle name="Normal 2" xfId="15" xr:uid="{00000000-0005-0000-0000-00000A000000}"/>
    <cellStyle name="Normal 2 3" xfId="16" xr:uid="{00000000-0005-0000-0000-00000B000000}"/>
    <cellStyle name="Normal 2 4" xfId="17" xr:uid="{00000000-0005-0000-0000-00000C000000}"/>
    <cellStyle name="Normal 3" xfId="18" xr:uid="{00000000-0005-0000-0000-00000D000000}"/>
    <cellStyle name="Normal 4" xfId="19" xr:uid="{00000000-0005-0000-0000-00000E000000}"/>
    <cellStyle name="Normal 4 2" xfId="4" xr:uid="{00000000-0005-0000-0000-00000F000000}"/>
    <cellStyle name="Normal 5" xfId="20" xr:uid="{00000000-0005-0000-0000-000010000000}"/>
    <cellStyle name="Normal 6" xfId="5" xr:uid="{00000000-0005-0000-0000-000011000000}"/>
    <cellStyle name="Normal 7" xfId="21" xr:uid="{00000000-0005-0000-0000-000012000000}"/>
    <cellStyle name="Normal 8" xfId="22" xr:uid="{00000000-0005-0000-0000-000013000000}"/>
    <cellStyle name="Normal 9" xfId="23" xr:uid="{00000000-0005-0000-0000-000014000000}"/>
    <cellStyle name="Normal_(Un)empl &amp;  Part. rates '72-'10" xfId="6" xr:uid="{00000000-0005-0000-0000-000015000000}"/>
    <cellStyle name="Normal_WOMEN" xfId="3" xr:uid="{00000000-0005-0000-0000-000016000000}"/>
    <cellStyle name="Percent" xfId="2" builtinId="5"/>
    <cellStyle name="Percent 2" xfId="24" xr:uid="{00000000-0005-0000-0000-000018000000}"/>
  </cellStyles>
  <dxfs count="0"/>
  <tableStyles count="0" defaultTableStyle="TableStyleMedium2" defaultPivotStyle="PivotStyleLight16"/>
  <colors>
    <mruColors>
      <color rgb="FF3D72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n-US" sz="1000"/>
              <a:t>Employed</a:t>
            </a:r>
            <a:r>
              <a:rPr lang="en-US" sz="1000" baseline="0"/>
              <a:t> &amp; unemployed population by sex, 1960-2010</a:t>
            </a:r>
            <a:endParaRPr lang="en-US" sz="1000"/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9.988345441716015E-2"/>
          <c:y val="0.15277777777777779"/>
          <c:w val="0.81440588591050178"/>
          <c:h val="0.74841790609507153"/>
        </c:manualLayout>
      </c:layout>
      <c:barChart>
        <c:barDir val="col"/>
        <c:grouping val="stacked"/>
        <c:varyColors val="0"/>
        <c:ser>
          <c:idx val="1"/>
          <c:order val="0"/>
          <c:tx>
            <c:v>Employed males</c:v>
          </c:tx>
          <c:spPr>
            <a:solidFill>
              <a:schemeClr val="accent1">
                <a:lumMod val="75000"/>
              </a:schemeClr>
            </a:solidFill>
          </c:spPr>
          <c:invertIfNegative val="0"/>
          <c:cat>
            <c:numLit>
              <c:formatCode>General</c:formatCode>
              <c:ptCount val="6"/>
              <c:pt idx="0">
                <c:v>1960</c:v>
              </c:pt>
              <c:pt idx="1">
                <c:v>1972</c:v>
              </c:pt>
              <c:pt idx="2">
                <c:v>1981</c:v>
              </c:pt>
              <c:pt idx="3">
                <c:v>1991</c:v>
              </c:pt>
              <c:pt idx="4">
                <c:v>2000</c:v>
              </c:pt>
              <c:pt idx="5">
                <c:v>2010</c:v>
              </c:pt>
            </c:numLit>
          </c:cat>
          <c:val>
            <c:numLit>
              <c:formatCode>General</c:formatCode>
              <c:ptCount val="6"/>
              <c:pt idx="0">
                <c:v>10603</c:v>
              </c:pt>
              <c:pt idx="1">
                <c:v>11261.25</c:v>
              </c:pt>
              <c:pt idx="2">
                <c:v>15107</c:v>
              </c:pt>
              <c:pt idx="3">
                <c:v>16828.239999999631</c:v>
              </c:pt>
              <c:pt idx="4">
                <c:v>22496.250000000557</c:v>
              </c:pt>
              <c:pt idx="5">
                <c:v>23362</c:v>
              </c:pt>
            </c:numLit>
          </c:val>
          <c:extLst>
            <c:ext xmlns:c16="http://schemas.microsoft.com/office/drawing/2014/chart" uri="{C3380CC4-5D6E-409C-BE32-E72D297353CC}">
              <c16:uniqueId val="{00000000-A8E4-42BC-BD43-DE46A92EB0F5}"/>
            </c:ext>
          </c:extLst>
        </c:ser>
        <c:ser>
          <c:idx val="2"/>
          <c:order val="1"/>
          <c:tx>
            <c:v>Employed females</c:v>
          </c:tx>
          <c:spPr>
            <a:solidFill>
              <a:schemeClr val="accent2">
                <a:lumMod val="75000"/>
              </a:schemeClr>
            </a:solidFill>
          </c:spPr>
          <c:invertIfNegative val="0"/>
          <c:cat>
            <c:numLit>
              <c:formatCode>General</c:formatCode>
              <c:ptCount val="6"/>
              <c:pt idx="0">
                <c:v>1960</c:v>
              </c:pt>
              <c:pt idx="1">
                <c:v>1972</c:v>
              </c:pt>
              <c:pt idx="2">
                <c:v>1981</c:v>
              </c:pt>
              <c:pt idx="3">
                <c:v>1991</c:v>
              </c:pt>
              <c:pt idx="4">
                <c:v>2000</c:v>
              </c:pt>
              <c:pt idx="5">
                <c:v>2010</c:v>
              </c:pt>
            </c:numLit>
          </c:cat>
          <c:val>
            <c:numLit>
              <c:formatCode>General</c:formatCode>
              <c:ptCount val="6"/>
              <c:pt idx="0">
                <c:v>3375</c:v>
              </c:pt>
              <c:pt idx="1">
                <c:v>4954.9499999999989</c:v>
              </c:pt>
              <c:pt idx="2">
                <c:v>8464</c:v>
              </c:pt>
              <c:pt idx="3">
                <c:v>12384.319999999761</c:v>
              </c:pt>
              <c:pt idx="4">
                <c:v>19417.650000000358</c:v>
              </c:pt>
              <c:pt idx="5">
                <c:v>23163</c:v>
              </c:pt>
            </c:numLit>
          </c:val>
          <c:extLst>
            <c:ext xmlns:c16="http://schemas.microsoft.com/office/drawing/2014/chart" uri="{C3380CC4-5D6E-409C-BE32-E72D297353CC}">
              <c16:uniqueId val="{00000001-A8E4-42BC-BD43-DE46A92EB0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overlap val="100"/>
        <c:axId val="126289792"/>
        <c:axId val="126291328"/>
      </c:barChart>
      <c:barChart>
        <c:barDir val="col"/>
        <c:grouping val="stacked"/>
        <c:varyColors val="0"/>
        <c:ser>
          <c:idx val="0"/>
          <c:order val="2"/>
          <c:tx>
            <c:v>Unemployed males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val>
            <c:numLit>
              <c:formatCode>General</c:formatCode>
              <c:ptCount val="6"/>
              <c:pt idx="0">
                <c:v>1818</c:v>
              </c:pt>
              <c:pt idx="1">
                <c:v>2142.0000000000005</c:v>
              </c:pt>
              <c:pt idx="2">
                <c:v>1356</c:v>
              </c:pt>
              <c:pt idx="3">
                <c:v>1056.6400000000001</c:v>
              </c:pt>
              <c:pt idx="4">
                <c:v>1563.4500000000019</c:v>
              </c:pt>
              <c:pt idx="5">
                <c:v>2818</c:v>
              </c:pt>
            </c:numLit>
          </c:val>
          <c:extLst>
            <c:ext xmlns:c16="http://schemas.microsoft.com/office/drawing/2014/chart" uri="{C3380CC4-5D6E-409C-BE32-E72D297353CC}">
              <c16:uniqueId val="{00000002-A8E4-42BC-BD43-DE46A92EB0F5}"/>
            </c:ext>
          </c:extLst>
        </c:ser>
        <c:ser>
          <c:idx val="3"/>
          <c:order val="3"/>
          <c:tx>
            <c:v>Unemployed females</c:v>
          </c:tx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val>
            <c:numLit>
              <c:formatCode>General</c:formatCode>
              <c:ptCount val="6"/>
              <c:pt idx="0">
                <c:v>900</c:v>
              </c:pt>
              <c:pt idx="1">
                <c:v>1233.7499999999998</c:v>
              </c:pt>
              <c:pt idx="2">
                <c:v>1093</c:v>
              </c:pt>
              <c:pt idx="3">
                <c:v>832.00000000000023</c:v>
              </c:pt>
              <c:pt idx="4">
                <c:v>1555.0500000000043</c:v>
              </c:pt>
              <c:pt idx="5">
                <c:v>2695</c:v>
              </c:pt>
            </c:numLit>
          </c:val>
          <c:extLst>
            <c:ext xmlns:c16="http://schemas.microsoft.com/office/drawing/2014/chart" uri="{C3380CC4-5D6E-409C-BE32-E72D297353CC}">
              <c16:uniqueId val="{00000003-A8E4-42BC-BD43-DE46A92EB0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70"/>
        <c:overlap val="100"/>
        <c:axId val="126311040"/>
        <c:axId val="126309504"/>
      </c:barChart>
      <c:catAx>
        <c:axId val="12628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2">
                <a:lumMod val="50000"/>
                <a:alpha val="25000"/>
              </a:schemeClr>
            </a:solidFill>
          </a:ln>
        </c:spPr>
        <c:txPr>
          <a:bodyPr/>
          <a:lstStyle/>
          <a:p>
            <a:pPr>
              <a:defRPr sz="800"/>
            </a:pPr>
            <a:endParaRPr lang="nl-NL"/>
          </a:p>
        </c:txPr>
        <c:crossAx val="126291328"/>
        <c:crosses val="autoZero"/>
        <c:auto val="1"/>
        <c:lblAlgn val="ctr"/>
        <c:lblOffset val="100"/>
        <c:noMultiLvlLbl val="0"/>
      </c:catAx>
      <c:valAx>
        <c:axId val="126291328"/>
        <c:scaling>
          <c:orientation val="minMax"/>
        </c:scaling>
        <c:delete val="0"/>
        <c:axPos val="l"/>
        <c:majorGridlines>
          <c:spPr>
            <a:ln>
              <a:solidFill>
                <a:schemeClr val="accent2">
                  <a:lumMod val="50000"/>
                  <a:alpha val="2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solidFill>
              <a:schemeClr val="accent2">
                <a:lumMod val="50000"/>
                <a:alpha val="25000"/>
              </a:schemeClr>
            </a:solidFill>
          </a:ln>
        </c:spPr>
        <c:txPr>
          <a:bodyPr/>
          <a:lstStyle/>
          <a:p>
            <a:pPr>
              <a:defRPr sz="800"/>
            </a:pPr>
            <a:endParaRPr lang="nl-NL"/>
          </a:p>
        </c:txPr>
        <c:crossAx val="126289792"/>
        <c:crosses val="autoZero"/>
        <c:crossBetween val="between"/>
      </c:valAx>
      <c:valAx>
        <c:axId val="12630950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>
            <a:solidFill>
              <a:schemeClr val="accent2">
                <a:lumMod val="50000"/>
                <a:alpha val="25000"/>
              </a:schemeClr>
            </a:solidFill>
          </a:ln>
        </c:spPr>
        <c:txPr>
          <a:bodyPr/>
          <a:lstStyle/>
          <a:p>
            <a:pPr>
              <a:defRPr sz="800"/>
            </a:pPr>
            <a:endParaRPr lang="nl-NL"/>
          </a:p>
        </c:txPr>
        <c:crossAx val="126311040"/>
        <c:crosses val="max"/>
        <c:crossBetween val="between"/>
      </c:valAx>
      <c:catAx>
        <c:axId val="126311040"/>
        <c:scaling>
          <c:orientation val="minMax"/>
        </c:scaling>
        <c:delete val="1"/>
        <c:axPos val="b"/>
        <c:majorTickMark val="out"/>
        <c:minorTickMark val="none"/>
        <c:tickLblPos val="nextTo"/>
        <c:crossAx val="126309504"/>
        <c:crosses val="autoZero"/>
        <c:auto val="1"/>
        <c:lblAlgn val="ctr"/>
        <c:lblOffset val="100"/>
        <c:noMultiLvlLbl val="0"/>
      </c:catAx>
      <c:spPr>
        <a:ln>
          <a:solidFill>
            <a:schemeClr val="accent2">
              <a:lumMod val="50000"/>
              <a:alpha val="2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11533727034120737"/>
          <c:y val="0.17283646835812191"/>
          <c:w val="0.23171687094559693"/>
          <c:h val="0.29353298050858395"/>
        </c:manualLayout>
      </c:layout>
      <c:overlay val="0"/>
      <c:txPr>
        <a:bodyPr/>
        <a:lstStyle/>
        <a:p>
          <a:pPr>
            <a:defRPr sz="800"/>
          </a:pPr>
          <a:endParaRPr lang="nl-NL"/>
        </a:p>
      </c:txPr>
    </c:legend>
    <c:plotVisOnly val="1"/>
    <c:dispBlanksAs val="gap"/>
    <c:showDLblsOverMax val="0"/>
  </c:chart>
  <c:spPr>
    <a:ln>
      <a:solidFill>
        <a:schemeClr val="accent2">
          <a:lumMod val="50000"/>
          <a:alpha val="25000"/>
        </a:schemeClr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n-US" sz="1000" b="1" i="0" baseline="0">
                <a:effectLst/>
              </a:rPr>
              <a:t>Participation rates males by age-group (1960-2010)</a:t>
            </a:r>
            <a:endParaRPr lang="en-US" sz="1000">
              <a:effectLst/>
            </a:endParaRPr>
          </a:p>
        </c:rich>
      </c:tx>
      <c:layout>
        <c:manualLayout>
          <c:xMode val="edge"/>
          <c:yMode val="edge"/>
          <c:x val="0.16251635386638749"/>
          <c:y val="1.738845144356956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8935457219850078E-2"/>
          <c:y val="8.6032405302685938E-2"/>
          <c:w val="0.76530273874124088"/>
          <c:h val="0.75960775736366293"/>
        </c:manualLayout>
      </c:layout>
      <c:lineChart>
        <c:grouping val="standard"/>
        <c:varyColors val="0"/>
        <c:ser>
          <c:idx val="0"/>
          <c:order val="0"/>
          <c:tx>
            <c:v>2010</c:v>
          </c:tx>
          <c:spPr>
            <a:ln w="12700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'(Un)empl &amp;  Part. rates ''60-''23'!$B$34:$B$46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''60-''23'!$AA$166:$AA$178</c:f>
              <c:numCache>
                <c:formatCode>#,##0.0</c:formatCode>
                <c:ptCount val="13"/>
                <c:pt idx="0">
                  <c:v>17.56291390728477</c:v>
                </c:pt>
                <c:pt idx="1">
                  <c:v>72.320117474302492</c:v>
                </c:pt>
                <c:pt idx="2">
                  <c:v>88.675548589341687</c:v>
                </c:pt>
                <c:pt idx="3">
                  <c:v>93.312650810065492</c:v>
                </c:pt>
                <c:pt idx="4">
                  <c:v>93.074950128241667</c:v>
                </c:pt>
                <c:pt idx="5">
                  <c:v>93.305439330543933</c:v>
                </c:pt>
                <c:pt idx="6">
                  <c:v>91.1264367816092</c:v>
                </c:pt>
                <c:pt idx="7">
                  <c:v>86.945304437564502</c:v>
                </c:pt>
                <c:pt idx="8">
                  <c:v>80.995616781465259</c:v>
                </c:pt>
                <c:pt idx="9">
                  <c:v>46.655304644226675</c:v>
                </c:pt>
                <c:pt idx="10">
                  <c:v>26.876090750436298</c:v>
                </c:pt>
                <c:pt idx="11">
                  <c:v>15.929203539823009</c:v>
                </c:pt>
                <c:pt idx="12">
                  <c:v>6.5432098765432105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5D-4E99-A390-D806063CC52F}"/>
            </c:ext>
          </c:extLst>
        </c:ser>
        <c:ser>
          <c:idx val="1"/>
          <c:order val="1"/>
          <c:tx>
            <c:v>2000</c:v>
          </c:tx>
          <c:spPr>
            <a:ln w="12700"/>
          </c:spPr>
          <c:marker>
            <c:symbol val="none"/>
          </c:marker>
          <c:cat>
            <c:strRef>
              <c:f>'(Un)empl &amp;  Part. rates ''60-''23'!$B$34:$B$46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''60-''23'!$AA$133:$AA$145</c:f>
              <c:numCache>
                <c:formatCode>#,##0.0</c:formatCode>
                <c:ptCount val="13"/>
                <c:pt idx="0">
                  <c:v>16.346153846153321</c:v>
                </c:pt>
                <c:pt idx="1">
                  <c:v>75.951557093423858</c:v>
                </c:pt>
                <c:pt idx="2">
                  <c:v>92.526937782410144</c:v>
                </c:pt>
                <c:pt idx="3">
                  <c:v>94.078398665553109</c:v>
                </c:pt>
                <c:pt idx="4">
                  <c:v>93.013731630930877</c:v>
                </c:pt>
                <c:pt idx="5">
                  <c:v>91.102257636120271</c:v>
                </c:pt>
                <c:pt idx="6">
                  <c:v>89.793947198967544</c:v>
                </c:pt>
                <c:pt idx="7">
                  <c:v>88.228004956626734</c:v>
                </c:pt>
                <c:pt idx="8">
                  <c:v>74.822888283379243</c:v>
                </c:pt>
                <c:pt idx="9">
                  <c:v>39.919354838710738</c:v>
                </c:pt>
                <c:pt idx="10">
                  <c:v>25.439407955597304</c:v>
                </c:pt>
                <c:pt idx="11">
                  <c:v>15.504978662873526</c:v>
                </c:pt>
                <c:pt idx="12">
                  <c:v>7.207207207207154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5D-4E99-A390-D806063CC52F}"/>
            </c:ext>
          </c:extLst>
        </c:ser>
        <c:ser>
          <c:idx val="2"/>
          <c:order val="2"/>
          <c:tx>
            <c:v>1991</c:v>
          </c:tx>
          <c:spPr>
            <a:ln w="12700"/>
          </c:spPr>
          <c:marker>
            <c:symbol val="none"/>
          </c:marker>
          <c:cat>
            <c:strRef>
              <c:f>'(Un)empl &amp;  Part. rates ''60-''23'!$B$34:$B$46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''60-''23'!$AA$100:$AA$112</c:f>
              <c:numCache>
                <c:formatCode>#,##0.0</c:formatCode>
                <c:ptCount val="13"/>
                <c:pt idx="0">
                  <c:v>21.312949640288398</c:v>
                </c:pt>
                <c:pt idx="1">
                  <c:v>80.444856348471305</c:v>
                </c:pt>
                <c:pt idx="2">
                  <c:v>92.106220443798023</c:v>
                </c:pt>
                <c:pt idx="3">
                  <c:v>93.074534161490902</c:v>
                </c:pt>
                <c:pt idx="4">
                  <c:v>92.253521126760759</c:v>
                </c:pt>
                <c:pt idx="5">
                  <c:v>92.734145317093848</c:v>
                </c:pt>
                <c:pt idx="6">
                  <c:v>91.693461950696914</c:v>
                </c:pt>
                <c:pt idx="7">
                  <c:v>80.783353733170486</c:v>
                </c:pt>
                <c:pt idx="8">
                  <c:v>64.556040756914783</c:v>
                </c:pt>
                <c:pt idx="9">
                  <c:v>38.501026694045834</c:v>
                </c:pt>
                <c:pt idx="10">
                  <c:v>23.641703377386282</c:v>
                </c:pt>
                <c:pt idx="11">
                  <c:v>16.374269005847854</c:v>
                </c:pt>
                <c:pt idx="12">
                  <c:v>11.016949152542326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05D-4E99-A390-D806063CC52F}"/>
            </c:ext>
          </c:extLst>
        </c:ser>
        <c:ser>
          <c:idx val="3"/>
          <c:order val="3"/>
          <c:tx>
            <c:v>1981</c:v>
          </c:tx>
          <c:spPr>
            <a:ln w="12700"/>
          </c:spPr>
          <c:marker>
            <c:symbol val="none"/>
          </c:marker>
          <c:cat>
            <c:strRef>
              <c:f>'(Un)empl &amp;  Part. rates ''60-''23'!$B$34:$B$46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''60-''23'!$AA$67:$AA$77</c:f>
              <c:numCache>
                <c:formatCode>#,##0.0</c:formatCode>
                <c:ptCount val="11"/>
                <c:pt idx="0">
                  <c:v>32.551232551232552</c:v>
                </c:pt>
                <c:pt idx="1">
                  <c:v>84.98751560549313</c:v>
                </c:pt>
                <c:pt idx="2">
                  <c:v>96.252838758516276</c:v>
                </c:pt>
                <c:pt idx="3">
                  <c:v>96.19047619047619</c:v>
                </c:pt>
                <c:pt idx="4">
                  <c:v>96.529968454258679</c:v>
                </c:pt>
                <c:pt idx="5">
                  <c:v>95.586592178770942</c:v>
                </c:pt>
                <c:pt idx="6">
                  <c:v>94.570135746606326</c:v>
                </c:pt>
                <c:pt idx="7">
                  <c:v>92.87531806615776</c:v>
                </c:pt>
                <c:pt idx="8">
                  <c:v>84.043715846994544</c:v>
                </c:pt>
                <c:pt idx="9">
                  <c:v>59.120310478654595</c:v>
                </c:pt>
                <c:pt idx="10">
                  <c:v>31.6580011554015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05D-4E99-A390-D806063CC52F}"/>
            </c:ext>
          </c:extLst>
        </c:ser>
        <c:ser>
          <c:idx val="4"/>
          <c:order val="4"/>
          <c:tx>
            <c:v>1972</c:v>
          </c:tx>
          <c:spPr>
            <a:ln w="12700"/>
          </c:spPr>
          <c:marker>
            <c:symbol val="none"/>
          </c:marker>
          <c:cat>
            <c:strRef>
              <c:f>'(Un)empl &amp;  Part. rates ''60-''23'!$B$34:$B$46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''60-''23'!$AA$34:$AA$46</c:f>
              <c:numCache>
                <c:formatCode>#,##0.0</c:formatCode>
                <c:ptCount val="13"/>
                <c:pt idx="0">
                  <c:v>38.449848024316111</c:v>
                </c:pt>
                <c:pt idx="1">
                  <c:v>88.603740756850812</c:v>
                </c:pt>
                <c:pt idx="2">
                  <c:v>94.291986827661916</c:v>
                </c:pt>
                <c:pt idx="3">
                  <c:v>95.415318230852208</c:v>
                </c:pt>
                <c:pt idx="4">
                  <c:v>94.896719319562578</c:v>
                </c:pt>
                <c:pt idx="5">
                  <c:v>94.393241167434724</c:v>
                </c:pt>
                <c:pt idx="6">
                  <c:v>96.418979409131595</c:v>
                </c:pt>
                <c:pt idx="7">
                  <c:v>88.957816377171227</c:v>
                </c:pt>
                <c:pt idx="8">
                  <c:v>83.193277310924387</c:v>
                </c:pt>
                <c:pt idx="9">
                  <c:v>56.054931335830219</c:v>
                </c:pt>
                <c:pt idx="10">
                  <c:v>32.10633946830265</c:v>
                </c:pt>
                <c:pt idx="11">
                  <c:v>20.38834951456311</c:v>
                </c:pt>
                <c:pt idx="12">
                  <c:v>10.457516339869281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05D-4E99-A390-D806063CC52F}"/>
            </c:ext>
          </c:extLst>
        </c:ser>
        <c:ser>
          <c:idx val="5"/>
          <c:order val="5"/>
          <c:tx>
            <c:v>1960</c:v>
          </c:tx>
          <c:spPr>
            <a:ln w="12700"/>
          </c:spPr>
          <c:marker>
            <c:symbol val="none"/>
          </c:marker>
          <c:cat>
            <c:strRef>
              <c:f>'(Un)empl &amp;  Part. rates ''60-''23'!$B$34:$B$46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''60-''23'!$AA$6:$AA$18</c:f>
              <c:numCache>
                <c:formatCode>#,##0.0</c:formatCode>
                <c:ptCount val="13"/>
                <c:pt idx="0">
                  <c:v>44.874274661508707</c:v>
                </c:pt>
                <c:pt idx="1">
                  <c:v>91.528545119705342</c:v>
                </c:pt>
                <c:pt idx="2">
                  <c:v>96.724137931034477</c:v>
                </c:pt>
                <c:pt idx="3">
                  <c:v>98.527443105756362</c:v>
                </c:pt>
                <c:pt idx="4">
                  <c:v>98.646723646723643</c:v>
                </c:pt>
                <c:pt idx="5">
                  <c:v>98.258894776684329</c:v>
                </c:pt>
                <c:pt idx="6">
                  <c:v>97.259201252936563</c:v>
                </c:pt>
                <c:pt idx="7">
                  <c:v>96.369636963696365</c:v>
                </c:pt>
                <c:pt idx="8">
                  <c:v>88.70292887029288</c:v>
                </c:pt>
                <c:pt idx="9">
                  <c:v>50.564334085778782</c:v>
                </c:pt>
                <c:pt idx="10">
                  <c:v>31.654676258992804</c:v>
                </c:pt>
                <c:pt idx="11">
                  <c:v>25.988700564971751</c:v>
                </c:pt>
                <c:pt idx="12">
                  <c:v>14.351851851851851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05D-4E99-A390-D806063CC5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6964096"/>
        <c:axId val="126965632"/>
      </c:lineChart>
      <c:catAx>
        <c:axId val="126964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760000"/>
          <a:lstStyle/>
          <a:p>
            <a:pPr>
              <a:defRPr/>
            </a:pPr>
            <a:endParaRPr lang="nl-NL"/>
          </a:p>
        </c:txPr>
        <c:crossAx val="126965632"/>
        <c:crosses val="autoZero"/>
        <c:auto val="1"/>
        <c:lblAlgn val="ctr"/>
        <c:lblOffset val="100"/>
        <c:tickLblSkip val="1"/>
        <c:tickMarkSkip val="2"/>
        <c:noMultiLvlLbl val="0"/>
      </c:catAx>
      <c:valAx>
        <c:axId val="126965632"/>
        <c:scaling>
          <c:orientation val="minMax"/>
          <c:max val="100"/>
        </c:scaling>
        <c:delete val="0"/>
        <c:axPos val="l"/>
        <c:majorGridlines>
          <c:spPr>
            <a:ln w="6350">
              <a:solidFill>
                <a:schemeClr val="accent2">
                  <a:lumMod val="50000"/>
                  <a:alpha val="25000"/>
                </a:schemeClr>
              </a:solidFill>
            </a:ln>
          </c:spPr>
        </c:majorGridlines>
        <c:numFmt formatCode="0;0" sourceLinked="0"/>
        <c:majorTickMark val="none"/>
        <c:minorTickMark val="none"/>
        <c:tickLblPos val="nextTo"/>
        <c:spPr>
          <a:ln w="6350">
            <a:solidFill>
              <a:schemeClr val="accent2">
                <a:lumMod val="50000"/>
                <a:alpha val="25000"/>
              </a:schemeClr>
            </a:solidFill>
          </a:ln>
        </c:spPr>
        <c:crossAx val="126964096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85389743945832475"/>
          <c:y val="0.40844524642752977"/>
          <c:w val="0.12777241605360912"/>
          <c:h val="0.40165135608048991"/>
        </c:manualLayout>
      </c:layout>
      <c:overlay val="0"/>
      <c:txPr>
        <a:bodyPr/>
        <a:lstStyle/>
        <a:p>
          <a:pPr>
            <a:defRPr sz="700"/>
          </a:pPr>
          <a:endParaRPr lang="nl-NL"/>
        </a:p>
      </c:txPr>
    </c:legend>
    <c:plotVisOnly val="1"/>
    <c:dispBlanksAs val="gap"/>
    <c:showDLblsOverMax val="0"/>
  </c:chart>
  <c:spPr>
    <a:ln w="6350">
      <a:solidFill>
        <a:schemeClr val="accent2">
          <a:lumMod val="50000"/>
          <a:alpha val="25000"/>
        </a:schemeClr>
      </a:solidFill>
    </a:ln>
  </c:spPr>
  <c:txPr>
    <a:bodyPr/>
    <a:lstStyle/>
    <a:p>
      <a:pPr>
        <a:defRPr sz="800"/>
      </a:pPr>
      <a:endParaRPr lang="nl-NL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935457219850078E-2"/>
          <c:y val="8.6032405302685938E-2"/>
          <c:w val="0.8763624828532236"/>
          <c:h val="0.75960775736366293"/>
        </c:manualLayout>
      </c:layout>
      <c:lineChart>
        <c:grouping val="standard"/>
        <c:varyColors val="0"/>
        <c:ser>
          <c:idx val="6"/>
          <c:order val="0"/>
          <c:tx>
            <c:v>2020</c:v>
          </c:tx>
          <c:spPr>
            <a:ln w="12700"/>
          </c:spPr>
          <c:marker>
            <c:symbol val="none"/>
          </c:marker>
          <c:val>
            <c:numRef>
              <c:f>'(Un)empl &amp;  Part. rates ''60-''23'!#REF!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52-4DD9-9767-DC73484B1B41}"/>
            </c:ext>
          </c:extLst>
        </c:ser>
        <c:ser>
          <c:idx val="0"/>
          <c:order val="1"/>
          <c:tx>
            <c:v>2010</c:v>
          </c:tx>
          <c:spPr>
            <a:ln w="12700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'(Un)empl &amp;  Part. rates ''60-''23'!$B$34:$B$46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''60-''23'!$AB$166:$AB$178</c:f>
              <c:numCache>
                <c:formatCode>#,##0.0</c:formatCode>
                <c:ptCount val="13"/>
                <c:pt idx="0">
                  <c:v>13.231118682566724</c:v>
                </c:pt>
                <c:pt idx="1">
                  <c:v>60.893416927899693</c:v>
                </c:pt>
                <c:pt idx="2">
                  <c:v>83.549931600547197</c:v>
                </c:pt>
                <c:pt idx="3">
                  <c:v>83.442763345703682</c:v>
                </c:pt>
                <c:pt idx="4">
                  <c:v>84.869916645617579</c:v>
                </c:pt>
                <c:pt idx="5">
                  <c:v>84.81155495373504</c:v>
                </c:pt>
                <c:pt idx="6">
                  <c:v>82.893390628197267</c:v>
                </c:pt>
                <c:pt idx="7">
                  <c:v>77.799867461895303</c:v>
                </c:pt>
                <c:pt idx="8">
                  <c:v>64.908008658008654</c:v>
                </c:pt>
                <c:pt idx="9">
                  <c:v>33.824057450628366</c:v>
                </c:pt>
                <c:pt idx="10">
                  <c:v>15.552253590886577</c:v>
                </c:pt>
                <c:pt idx="11">
                  <c:v>5.8579881656804735</c:v>
                </c:pt>
                <c:pt idx="12">
                  <c:v>1.7167381974248928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EE-4AA7-A85C-E88C7A3B91DD}"/>
            </c:ext>
          </c:extLst>
        </c:ser>
        <c:ser>
          <c:idx val="1"/>
          <c:order val="2"/>
          <c:tx>
            <c:v>2000</c:v>
          </c:tx>
          <c:spPr>
            <a:ln w="12700"/>
          </c:spPr>
          <c:marker>
            <c:symbol val="none"/>
          </c:marker>
          <c:cat>
            <c:strRef>
              <c:f>'(Un)empl &amp;  Part. rates ''60-''23'!$B$34:$B$46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''60-''23'!$AB$133:$AB$145</c:f>
              <c:numCache>
                <c:formatCode>#,##0.0</c:formatCode>
                <c:ptCount val="13"/>
                <c:pt idx="0">
                  <c:v>11.65811965811926</c:v>
                </c:pt>
                <c:pt idx="1">
                  <c:v>68.297614233721887</c:v>
                </c:pt>
                <c:pt idx="2">
                  <c:v>78.355387523625751</c:v>
                </c:pt>
                <c:pt idx="3">
                  <c:v>79.222484896240687</c:v>
                </c:pt>
                <c:pt idx="4">
                  <c:v>79.747116237796803</c:v>
                </c:pt>
                <c:pt idx="5">
                  <c:v>77.414806110455359</c:v>
                </c:pt>
                <c:pt idx="6">
                  <c:v>72.855093256811173</c:v>
                </c:pt>
                <c:pt idx="7">
                  <c:v>59.755646057012825</c:v>
                </c:pt>
                <c:pt idx="8">
                  <c:v>42.703232125367663</c:v>
                </c:pt>
                <c:pt idx="9">
                  <c:v>19.890109890110601</c:v>
                </c:pt>
                <c:pt idx="10">
                  <c:v>7.0963070238958963</c:v>
                </c:pt>
                <c:pt idx="11">
                  <c:v>4.0929203539823664</c:v>
                </c:pt>
                <c:pt idx="12">
                  <c:v>1.8148820326678736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EE-4AA7-A85C-E88C7A3B91DD}"/>
            </c:ext>
          </c:extLst>
        </c:ser>
        <c:ser>
          <c:idx val="2"/>
          <c:order val="3"/>
          <c:tx>
            <c:v>1991</c:v>
          </c:tx>
          <c:spPr>
            <a:ln w="12700"/>
          </c:spPr>
          <c:marker>
            <c:symbol val="none"/>
          </c:marker>
          <c:cat>
            <c:strRef>
              <c:f>'(Un)empl &amp;  Part. rates ''60-''23'!$B$34:$B$46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''60-''23'!$AB$100:$AB$112</c:f>
              <c:numCache>
                <c:formatCode>#,##0.0</c:formatCode>
                <c:ptCount val="13"/>
                <c:pt idx="0">
                  <c:v>19.77186311787127</c:v>
                </c:pt>
                <c:pt idx="1">
                  <c:v>71.462829736211532</c:v>
                </c:pt>
                <c:pt idx="2">
                  <c:v>76.93129227483125</c:v>
                </c:pt>
                <c:pt idx="3">
                  <c:v>74.182706996639496</c:v>
                </c:pt>
                <c:pt idx="4">
                  <c:v>68.855109961190493</c:v>
                </c:pt>
                <c:pt idx="5">
                  <c:v>63.064133016627501</c:v>
                </c:pt>
                <c:pt idx="6">
                  <c:v>53.965936739659966</c:v>
                </c:pt>
                <c:pt idx="7">
                  <c:v>40.848952590959939</c:v>
                </c:pt>
                <c:pt idx="8">
                  <c:v>23.800383877159916</c:v>
                </c:pt>
                <c:pt idx="9">
                  <c:v>12.149532710280557</c:v>
                </c:pt>
                <c:pt idx="10">
                  <c:v>7.4324324324324769</c:v>
                </c:pt>
                <c:pt idx="11">
                  <c:v>4.2488619119878708</c:v>
                </c:pt>
                <c:pt idx="12">
                  <c:v>1.3157894736842037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EE-4AA7-A85C-E88C7A3B91DD}"/>
            </c:ext>
          </c:extLst>
        </c:ser>
        <c:ser>
          <c:idx val="3"/>
          <c:order val="4"/>
          <c:tx>
            <c:v>1981</c:v>
          </c:tx>
          <c:spPr>
            <a:ln w="12700"/>
          </c:spPr>
          <c:marker>
            <c:symbol val="none"/>
          </c:marker>
          <c:cat>
            <c:strRef>
              <c:f>'(Un)empl &amp;  Part. rates ''60-''23'!$B$34:$B$46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''60-''23'!$AB$67:$AB$77</c:f>
              <c:numCache>
                <c:formatCode>#,##0.0</c:formatCode>
                <c:ptCount val="11"/>
                <c:pt idx="0">
                  <c:v>23.90903503380455</c:v>
                </c:pt>
                <c:pt idx="1">
                  <c:v>69.273378950798303</c:v>
                </c:pt>
                <c:pt idx="2">
                  <c:v>65.737593473827332</c:v>
                </c:pt>
                <c:pt idx="3">
                  <c:v>55.719844357976655</c:v>
                </c:pt>
                <c:pt idx="4">
                  <c:v>49.701149425287355</c:v>
                </c:pt>
                <c:pt idx="5">
                  <c:v>39.344262295081968</c:v>
                </c:pt>
                <c:pt idx="6">
                  <c:v>33.727477477477478</c:v>
                </c:pt>
                <c:pt idx="7">
                  <c:v>27.905198776758411</c:v>
                </c:pt>
                <c:pt idx="8">
                  <c:v>18.817204301075268</c:v>
                </c:pt>
                <c:pt idx="9">
                  <c:v>12.678936605316974</c:v>
                </c:pt>
                <c:pt idx="10">
                  <c:v>5.6169836355594871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1EE-4AA7-A85C-E88C7A3B91DD}"/>
            </c:ext>
          </c:extLst>
        </c:ser>
        <c:ser>
          <c:idx val="4"/>
          <c:order val="5"/>
          <c:tx>
            <c:v>1972</c:v>
          </c:tx>
          <c:spPr>
            <a:ln w="12700"/>
          </c:spPr>
          <c:marker>
            <c:symbol val="none"/>
          </c:marker>
          <c:cat>
            <c:strRef>
              <c:f>'(Un)empl &amp;  Part. rates ''60-''23'!$B$34:$B$46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''60-''23'!$AB$34:$AB$45</c:f>
              <c:numCache>
                <c:formatCode>#,##0.0</c:formatCode>
                <c:ptCount val="12"/>
                <c:pt idx="0">
                  <c:v>28.938513306821655</c:v>
                </c:pt>
                <c:pt idx="1">
                  <c:v>59.125859975718328</c:v>
                </c:pt>
                <c:pt idx="2">
                  <c:v>43.222748815165879</c:v>
                </c:pt>
                <c:pt idx="3">
                  <c:v>35.728542914171655</c:v>
                </c:pt>
                <c:pt idx="4">
                  <c:v>30.409041980624323</c:v>
                </c:pt>
                <c:pt idx="5">
                  <c:v>26.788321167883211</c:v>
                </c:pt>
                <c:pt idx="6">
                  <c:v>26.756496631376319</c:v>
                </c:pt>
                <c:pt idx="7">
                  <c:v>22.889114954221768</c:v>
                </c:pt>
                <c:pt idx="8">
                  <c:v>22.487046632124354</c:v>
                </c:pt>
                <c:pt idx="9">
                  <c:v>15.070093457943926</c:v>
                </c:pt>
                <c:pt idx="10">
                  <c:v>9.6014492753623184</c:v>
                </c:pt>
                <c:pt idx="11">
                  <c:v>3.978779840848806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1EE-4AA7-A85C-E88C7A3B91DD}"/>
            </c:ext>
          </c:extLst>
        </c:ser>
        <c:ser>
          <c:idx val="5"/>
          <c:order val="6"/>
          <c:tx>
            <c:v>1960</c:v>
          </c:tx>
          <c:spPr>
            <a:ln w="12700"/>
          </c:spPr>
          <c:marker>
            <c:symbol val="none"/>
          </c:marker>
          <c:cat>
            <c:strRef>
              <c:f>'(Un)empl &amp;  Part. rates ''60-''23'!$B$34:$B$46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''60-''23'!$AB$6:$AB$18</c:f>
              <c:numCache>
                <c:formatCode>#,##0.0</c:formatCode>
                <c:ptCount val="13"/>
                <c:pt idx="0">
                  <c:v>27.286245353159849</c:v>
                </c:pt>
                <c:pt idx="1">
                  <c:v>43.086816720257239</c:v>
                </c:pt>
                <c:pt idx="2">
                  <c:v>28.132501200192028</c:v>
                </c:pt>
                <c:pt idx="3">
                  <c:v>24.100061012812692</c:v>
                </c:pt>
                <c:pt idx="4">
                  <c:v>21.205821205821206</c:v>
                </c:pt>
                <c:pt idx="5">
                  <c:v>25.410421127765879</c:v>
                </c:pt>
                <c:pt idx="6">
                  <c:v>29.25531914893617</c:v>
                </c:pt>
                <c:pt idx="7">
                  <c:v>25.215146299483649</c:v>
                </c:pt>
                <c:pt idx="8">
                  <c:v>20.421607378129117</c:v>
                </c:pt>
                <c:pt idx="9">
                  <c:v>13.592233009708737</c:v>
                </c:pt>
                <c:pt idx="10">
                  <c:v>7.4792243767313016</c:v>
                </c:pt>
                <c:pt idx="11">
                  <c:v>4.5627376425855513</c:v>
                </c:pt>
                <c:pt idx="12">
                  <c:v>5.1282051282051277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1EE-4AA7-A85C-E88C7A3B91DD}"/>
            </c:ext>
          </c:extLst>
        </c:ser>
        <c:ser>
          <c:idx val="7"/>
          <c:order val="7"/>
          <c:tx>
            <c:v>2022</c:v>
          </c:tx>
          <c:marker>
            <c:symbol val="none"/>
          </c:marker>
          <c:val>
            <c:numRef>
              <c:f>'(Un)empl &amp;  Part. rates ''60-''23'!$AB$220:$AB$232</c:f>
              <c:numCache>
                <c:formatCode>#,##0.0</c:formatCode>
                <c:ptCount val="13"/>
                <c:pt idx="0">
                  <c:v>9.1873382318535786</c:v>
                </c:pt>
                <c:pt idx="1">
                  <c:v>58.427324380514193</c:v>
                </c:pt>
                <c:pt idx="2">
                  <c:v>72.580645161290448</c:v>
                </c:pt>
                <c:pt idx="3">
                  <c:v>87.234042553191586</c:v>
                </c:pt>
                <c:pt idx="4">
                  <c:v>79.096045197739997</c:v>
                </c:pt>
                <c:pt idx="5">
                  <c:v>81.81818181818187</c:v>
                </c:pt>
                <c:pt idx="6">
                  <c:v>86.486486486486399</c:v>
                </c:pt>
                <c:pt idx="7">
                  <c:v>76.956521739130608</c:v>
                </c:pt>
                <c:pt idx="8">
                  <c:v>81.999999999999957</c:v>
                </c:pt>
                <c:pt idx="9">
                  <c:v>56.856187290969949</c:v>
                </c:pt>
                <c:pt idx="10">
                  <c:v>18.91891891891904</c:v>
                </c:pt>
                <c:pt idx="11">
                  <c:v>5.5555555555555323</c:v>
                </c:pt>
                <c:pt idx="12">
                  <c:v>0.7380073800737994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5-EF10-45BF-BAAC-1EF9A68B56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6391680"/>
        <c:axId val="136393472"/>
      </c:lineChart>
      <c:catAx>
        <c:axId val="136391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760000"/>
          <a:lstStyle/>
          <a:p>
            <a:pPr>
              <a:defRPr/>
            </a:pPr>
            <a:endParaRPr lang="nl-NL"/>
          </a:p>
        </c:txPr>
        <c:crossAx val="136393472"/>
        <c:crosses val="autoZero"/>
        <c:auto val="1"/>
        <c:lblAlgn val="ctr"/>
        <c:lblOffset val="100"/>
        <c:tickLblSkip val="1"/>
        <c:tickMarkSkip val="2"/>
        <c:noMultiLvlLbl val="0"/>
      </c:catAx>
      <c:valAx>
        <c:axId val="136393472"/>
        <c:scaling>
          <c:orientation val="minMax"/>
          <c:max val="100"/>
        </c:scaling>
        <c:delete val="0"/>
        <c:axPos val="l"/>
        <c:numFmt formatCode="0;0" sourceLinked="0"/>
        <c:majorTickMark val="none"/>
        <c:minorTickMark val="none"/>
        <c:tickLblPos val="nextTo"/>
        <c:spPr>
          <a:ln w="6350">
            <a:solidFill>
              <a:schemeClr val="accent2">
                <a:lumMod val="50000"/>
                <a:alpha val="25000"/>
              </a:schemeClr>
            </a:solidFill>
          </a:ln>
        </c:spPr>
        <c:crossAx val="136391680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12438786008230451"/>
          <c:y val="7.3825163398692814E-2"/>
          <c:w val="0.81272239368998633"/>
          <c:h val="0.10484885620915033"/>
        </c:manualLayout>
      </c:layout>
      <c:overlay val="0"/>
    </c:legend>
    <c:plotVisOnly val="1"/>
    <c:dispBlanksAs val="gap"/>
    <c:showDLblsOverMax val="0"/>
  </c:chart>
  <c:spPr>
    <a:ln w="6350">
      <a:solidFill>
        <a:schemeClr val="accent2">
          <a:lumMod val="50000"/>
          <a:alpha val="25000"/>
        </a:schemeClr>
      </a:solidFill>
    </a:ln>
  </c:spPr>
  <c:txPr>
    <a:bodyPr/>
    <a:lstStyle/>
    <a:p>
      <a:pPr>
        <a:defRPr sz="1400"/>
      </a:pPr>
      <a:endParaRPr lang="nl-NL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935457219850078E-2"/>
          <c:y val="8.6032405302685938E-2"/>
          <c:w val="0.8843660774150941"/>
          <c:h val="0.75960775736366293"/>
        </c:manualLayout>
      </c:layout>
      <c:lineChart>
        <c:grouping val="standard"/>
        <c:varyColors val="0"/>
        <c:ser>
          <c:idx val="6"/>
          <c:order val="0"/>
          <c:tx>
            <c:v>2020</c:v>
          </c:tx>
          <c:marker>
            <c:symbol val="none"/>
          </c:marker>
          <c:val>
            <c:numRef>
              <c:f>'(Un)empl &amp;  Part. rates ''60-''23'!#REF!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B2-4052-AF9B-128D2258BFE4}"/>
            </c:ext>
          </c:extLst>
        </c:ser>
        <c:ser>
          <c:idx val="0"/>
          <c:order val="1"/>
          <c:tx>
            <c:v>2010</c:v>
          </c:tx>
          <c:spPr>
            <a:ln w="12700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'(Un)empl &amp;  Part. rates ''60-''23'!$B$34:$B$46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''60-''23'!$AA$166:$AA$178</c:f>
              <c:numCache>
                <c:formatCode>#,##0.0</c:formatCode>
                <c:ptCount val="13"/>
                <c:pt idx="0">
                  <c:v>17.56291390728477</c:v>
                </c:pt>
                <c:pt idx="1">
                  <c:v>72.320117474302492</c:v>
                </c:pt>
                <c:pt idx="2">
                  <c:v>88.675548589341687</c:v>
                </c:pt>
                <c:pt idx="3">
                  <c:v>93.312650810065492</c:v>
                </c:pt>
                <c:pt idx="4">
                  <c:v>93.074950128241667</c:v>
                </c:pt>
                <c:pt idx="5">
                  <c:v>93.305439330543933</c:v>
                </c:pt>
                <c:pt idx="6">
                  <c:v>91.1264367816092</c:v>
                </c:pt>
                <c:pt idx="7">
                  <c:v>86.945304437564502</c:v>
                </c:pt>
                <c:pt idx="8">
                  <c:v>80.995616781465259</c:v>
                </c:pt>
                <c:pt idx="9">
                  <c:v>46.655304644226675</c:v>
                </c:pt>
                <c:pt idx="10">
                  <c:v>26.876090750436298</c:v>
                </c:pt>
                <c:pt idx="11">
                  <c:v>15.929203539823009</c:v>
                </c:pt>
                <c:pt idx="12">
                  <c:v>6.5432098765432105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5E-4F9F-A0EE-2F9EC60B04A5}"/>
            </c:ext>
          </c:extLst>
        </c:ser>
        <c:ser>
          <c:idx val="1"/>
          <c:order val="2"/>
          <c:tx>
            <c:v>2000</c:v>
          </c:tx>
          <c:spPr>
            <a:ln w="12700"/>
          </c:spPr>
          <c:marker>
            <c:symbol val="none"/>
          </c:marker>
          <c:cat>
            <c:strRef>
              <c:f>'(Un)empl &amp;  Part. rates ''60-''23'!$B$34:$B$46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''60-''23'!$AA$133:$AA$145</c:f>
              <c:numCache>
                <c:formatCode>#,##0.0</c:formatCode>
                <c:ptCount val="13"/>
                <c:pt idx="0">
                  <c:v>16.346153846153321</c:v>
                </c:pt>
                <c:pt idx="1">
                  <c:v>75.951557093423858</c:v>
                </c:pt>
                <c:pt idx="2">
                  <c:v>92.526937782410144</c:v>
                </c:pt>
                <c:pt idx="3">
                  <c:v>94.078398665553109</c:v>
                </c:pt>
                <c:pt idx="4">
                  <c:v>93.013731630930877</c:v>
                </c:pt>
                <c:pt idx="5">
                  <c:v>91.102257636120271</c:v>
                </c:pt>
                <c:pt idx="6">
                  <c:v>89.793947198967544</c:v>
                </c:pt>
                <c:pt idx="7">
                  <c:v>88.228004956626734</c:v>
                </c:pt>
                <c:pt idx="8">
                  <c:v>74.822888283379243</c:v>
                </c:pt>
                <c:pt idx="9">
                  <c:v>39.919354838710738</c:v>
                </c:pt>
                <c:pt idx="10">
                  <c:v>25.439407955597304</c:v>
                </c:pt>
                <c:pt idx="11">
                  <c:v>15.504978662873526</c:v>
                </c:pt>
                <c:pt idx="12">
                  <c:v>7.207207207207154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5E-4F9F-A0EE-2F9EC60B04A5}"/>
            </c:ext>
          </c:extLst>
        </c:ser>
        <c:ser>
          <c:idx val="2"/>
          <c:order val="3"/>
          <c:tx>
            <c:v>1991</c:v>
          </c:tx>
          <c:spPr>
            <a:ln w="12700"/>
          </c:spPr>
          <c:marker>
            <c:symbol val="none"/>
          </c:marker>
          <c:cat>
            <c:strRef>
              <c:f>'(Un)empl &amp;  Part. rates ''60-''23'!$B$34:$B$46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''60-''23'!$AA$100:$AA$112</c:f>
              <c:numCache>
                <c:formatCode>#,##0.0</c:formatCode>
                <c:ptCount val="13"/>
                <c:pt idx="0">
                  <c:v>21.312949640288398</c:v>
                </c:pt>
                <c:pt idx="1">
                  <c:v>80.444856348471305</c:v>
                </c:pt>
                <c:pt idx="2">
                  <c:v>92.106220443798023</c:v>
                </c:pt>
                <c:pt idx="3">
                  <c:v>93.074534161490902</c:v>
                </c:pt>
                <c:pt idx="4">
                  <c:v>92.253521126760759</c:v>
                </c:pt>
                <c:pt idx="5">
                  <c:v>92.734145317093848</c:v>
                </c:pt>
                <c:pt idx="6">
                  <c:v>91.693461950696914</c:v>
                </c:pt>
                <c:pt idx="7">
                  <c:v>80.783353733170486</c:v>
                </c:pt>
                <c:pt idx="8">
                  <c:v>64.556040756914783</c:v>
                </c:pt>
                <c:pt idx="9">
                  <c:v>38.501026694045834</c:v>
                </c:pt>
                <c:pt idx="10">
                  <c:v>23.641703377386282</c:v>
                </c:pt>
                <c:pt idx="11">
                  <c:v>16.374269005847854</c:v>
                </c:pt>
                <c:pt idx="12">
                  <c:v>11.016949152542326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5E-4F9F-A0EE-2F9EC60B04A5}"/>
            </c:ext>
          </c:extLst>
        </c:ser>
        <c:ser>
          <c:idx val="3"/>
          <c:order val="4"/>
          <c:tx>
            <c:v>1981</c:v>
          </c:tx>
          <c:spPr>
            <a:ln w="12700"/>
          </c:spPr>
          <c:marker>
            <c:symbol val="none"/>
          </c:marker>
          <c:cat>
            <c:strRef>
              <c:f>'(Un)empl &amp;  Part. rates ''60-''23'!$B$34:$B$46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''60-''23'!$AA$67:$AA$77</c:f>
              <c:numCache>
                <c:formatCode>#,##0.0</c:formatCode>
                <c:ptCount val="11"/>
                <c:pt idx="0">
                  <c:v>32.551232551232552</c:v>
                </c:pt>
                <c:pt idx="1">
                  <c:v>84.98751560549313</c:v>
                </c:pt>
                <c:pt idx="2">
                  <c:v>96.252838758516276</c:v>
                </c:pt>
                <c:pt idx="3">
                  <c:v>96.19047619047619</c:v>
                </c:pt>
                <c:pt idx="4">
                  <c:v>96.529968454258679</c:v>
                </c:pt>
                <c:pt idx="5">
                  <c:v>95.586592178770942</c:v>
                </c:pt>
                <c:pt idx="6">
                  <c:v>94.570135746606326</c:v>
                </c:pt>
                <c:pt idx="7">
                  <c:v>92.87531806615776</c:v>
                </c:pt>
                <c:pt idx="8">
                  <c:v>84.043715846994544</c:v>
                </c:pt>
                <c:pt idx="9">
                  <c:v>59.120310478654595</c:v>
                </c:pt>
                <c:pt idx="10">
                  <c:v>31.6580011554015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05E-4F9F-A0EE-2F9EC60B04A5}"/>
            </c:ext>
          </c:extLst>
        </c:ser>
        <c:ser>
          <c:idx val="4"/>
          <c:order val="5"/>
          <c:tx>
            <c:v>1972</c:v>
          </c:tx>
          <c:spPr>
            <a:ln w="12700"/>
          </c:spPr>
          <c:marker>
            <c:symbol val="none"/>
          </c:marker>
          <c:cat>
            <c:strRef>
              <c:f>'(Un)empl &amp;  Part. rates ''60-''23'!$B$34:$B$46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''60-''23'!$AA$34:$AA$46</c:f>
              <c:numCache>
                <c:formatCode>#,##0.0</c:formatCode>
                <c:ptCount val="13"/>
                <c:pt idx="0">
                  <c:v>38.449848024316111</c:v>
                </c:pt>
                <c:pt idx="1">
                  <c:v>88.603740756850812</c:v>
                </c:pt>
                <c:pt idx="2">
                  <c:v>94.291986827661916</c:v>
                </c:pt>
                <c:pt idx="3">
                  <c:v>95.415318230852208</c:v>
                </c:pt>
                <c:pt idx="4">
                  <c:v>94.896719319562578</c:v>
                </c:pt>
                <c:pt idx="5">
                  <c:v>94.393241167434724</c:v>
                </c:pt>
                <c:pt idx="6">
                  <c:v>96.418979409131595</c:v>
                </c:pt>
                <c:pt idx="7">
                  <c:v>88.957816377171227</c:v>
                </c:pt>
                <c:pt idx="8">
                  <c:v>83.193277310924387</c:v>
                </c:pt>
                <c:pt idx="9">
                  <c:v>56.054931335830219</c:v>
                </c:pt>
                <c:pt idx="10">
                  <c:v>32.10633946830265</c:v>
                </c:pt>
                <c:pt idx="11">
                  <c:v>20.38834951456311</c:v>
                </c:pt>
                <c:pt idx="12">
                  <c:v>10.457516339869281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05E-4F9F-A0EE-2F9EC60B04A5}"/>
            </c:ext>
          </c:extLst>
        </c:ser>
        <c:ser>
          <c:idx val="5"/>
          <c:order val="6"/>
          <c:tx>
            <c:v>1960</c:v>
          </c:tx>
          <c:spPr>
            <a:ln w="12700"/>
          </c:spPr>
          <c:marker>
            <c:symbol val="none"/>
          </c:marker>
          <c:cat>
            <c:strRef>
              <c:f>'(Un)empl &amp;  Part. rates ''60-''23'!$B$34:$B$46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''60-''23'!$AA$6:$AA$18</c:f>
              <c:numCache>
                <c:formatCode>#,##0.0</c:formatCode>
                <c:ptCount val="13"/>
                <c:pt idx="0">
                  <c:v>44.874274661508707</c:v>
                </c:pt>
                <c:pt idx="1">
                  <c:v>91.528545119705342</c:v>
                </c:pt>
                <c:pt idx="2">
                  <c:v>96.724137931034477</c:v>
                </c:pt>
                <c:pt idx="3">
                  <c:v>98.527443105756362</c:v>
                </c:pt>
                <c:pt idx="4">
                  <c:v>98.646723646723643</c:v>
                </c:pt>
                <c:pt idx="5">
                  <c:v>98.258894776684329</c:v>
                </c:pt>
                <c:pt idx="6">
                  <c:v>97.259201252936563</c:v>
                </c:pt>
                <c:pt idx="7">
                  <c:v>96.369636963696365</c:v>
                </c:pt>
                <c:pt idx="8">
                  <c:v>88.70292887029288</c:v>
                </c:pt>
                <c:pt idx="9">
                  <c:v>50.564334085778782</c:v>
                </c:pt>
                <c:pt idx="10">
                  <c:v>31.654676258992804</c:v>
                </c:pt>
                <c:pt idx="11">
                  <c:v>25.988700564971751</c:v>
                </c:pt>
                <c:pt idx="12">
                  <c:v>14.351851851851851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05E-4F9F-A0EE-2F9EC60B04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6430336"/>
        <c:axId val="136431872"/>
      </c:lineChart>
      <c:catAx>
        <c:axId val="136430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760000"/>
          <a:lstStyle/>
          <a:p>
            <a:pPr>
              <a:defRPr/>
            </a:pPr>
            <a:endParaRPr lang="nl-NL"/>
          </a:p>
        </c:txPr>
        <c:crossAx val="136431872"/>
        <c:crosses val="autoZero"/>
        <c:auto val="1"/>
        <c:lblAlgn val="ctr"/>
        <c:lblOffset val="100"/>
        <c:tickLblSkip val="1"/>
        <c:tickMarkSkip val="2"/>
        <c:noMultiLvlLbl val="0"/>
      </c:catAx>
      <c:valAx>
        <c:axId val="136431872"/>
        <c:scaling>
          <c:orientation val="minMax"/>
          <c:max val="100"/>
        </c:scaling>
        <c:delete val="0"/>
        <c:axPos val="l"/>
        <c:numFmt formatCode="0;0" sourceLinked="0"/>
        <c:majorTickMark val="none"/>
        <c:minorTickMark val="none"/>
        <c:tickLblPos val="nextTo"/>
        <c:spPr>
          <a:ln w="6350">
            <a:solidFill>
              <a:schemeClr val="accent2">
                <a:lumMod val="50000"/>
                <a:alpha val="25000"/>
              </a:schemeClr>
            </a:solidFill>
          </a:ln>
        </c:spPr>
        <c:crossAx val="136430336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10696673525377229"/>
          <c:y val="0.57964624183006541"/>
          <c:w val="0.89025514403292183"/>
          <c:h val="7.2073120915032693E-2"/>
        </c:manualLayout>
      </c:layout>
      <c:overlay val="0"/>
    </c:legend>
    <c:plotVisOnly val="1"/>
    <c:dispBlanksAs val="gap"/>
    <c:showDLblsOverMax val="0"/>
  </c:chart>
  <c:spPr>
    <a:ln w="6350">
      <a:solidFill>
        <a:schemeClr val="accent2">
          <a:lumMod val="50000"/>
          <a:alpha val="25000"/>
        </a:schemeClr>
      </a:solidFill>
    </a:ln>
  </c:spPr>
  <c:txPr>
    <a:bodyPr/>
    <a:lstStyle/>
    <a:p>
      <a:pPr>
        <a:defRPr sz="1400"/>
      </a:pPr>
      <a:endParaRPr lang="nl-NL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n-US" sz="1000"/>
              <a:t>Employment to population</a:t>
            </a:r>
            <a:r>
              <a:rPr lang="en-US" sz="1000" baseline="0"/>
              <a:t> ratio (15-60 yrs of age) by sex,</a:t>
            </a:r>
          </a:p>
          <a:p>
            <a:pPr>
              <a:defRPr sz="1000"/>
            </a:pPr>
            <a:r>
              <a:rPr lang="en-US" sz="1000" baseline="0"/>
              <a:t> 1960-2010</a:t>
            </a:r>
            <a:endParaRPr lang="en-US" sz="1000"/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0053083989501312"/>
          <c:y val="0.16657073038284009"/>
          <c:w val="0.86480643044619454"/>
          <c:h val="0.73462467191601055"/>
        </c:manualLayout>
      </c:layout>
      <c:barChart>
        <c:barDir val="col"/>
        <c:grouping val="clustered"/>
        <c:varyColors val="0"/>
        <c:ser>
          <c:idx val="1"/>
          <c:order val="0"/>
          <c:tx>
            <c:v>Male</c:v>
          </c:tx>
          <c:spPr>
            <a:solidFill>
              <a:schemeClr val="accent1">
                <a:lumMod val="75000"/>
              </a:schemeClr>
            </a:solidFill>
          </c:spPr>
          <c:invertIfNegative val="0"/>
          <c:dLbls>
            <c:dLbl>
              <c:idx val="5"/>
              <c:layout>
                <c:manualLayout>
                  <c:x val="0"/>
                  <c:y val="0.1102760430808218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E-49B0-9933-12715D8DF0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>
                    <a:solidFill>
                      <a:schemeClr val="bg1"/>
                    </a:solidFill>
                  </a:defRPr>
                </a:pPr>
                <a:endParaRPr lang="nl-N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  <c:pt idx="0">
                <c:v>1960</c:v>
              </c:pt>
              <c:pt idx="1">
                <c:v>1972</c:v>
              </c:pt>
              <c:pt idx="2">
                <c:v>1981</c:v>
              </c:pt>
              <c:pt idx="3">
                <c:v>1991</c:v>
              </c:pt>
              <c:pt idx="4">
                <c:v>2000</c:v>
              </c:pt>
              <c:pt idx="5">
                <c:v>2010</c:v>
              </c:pt>
            </c:numLit>
          </c:cat>
          <c:val>
            <c:numLit>
              <c:formatCode>General</c:formatCode>
              <c:ptCount val="6"/>
              <c:pt idx="0">
                <c:v>0.73954891538572043</c:v>
              </c:pt>
              <c:pt idx="1">
                <c:v>0.67813481194468583</c:v>
              </c:pt>
              <c:pt idx="2">
                <c:v>0.75100763682647431</c:v>
              </c:pt>
              <c:pt idx="3">
                <c:v>0.75809449281033159</c:v>
              </c:pt>
              <c:pt idx="4">
                <c:v>0.75696915776985774</c:v>
              </c:pt>
              <c:pt idx="5">
                <c:v>0.70600879335613087</c:v>
              </c:pt>
            </c:numLit>
          </c:val>
          <c:extLst>
            <c:ext xmlns:c16="http://schemas.microsoft.com/office/drawing/2014/chart" uri="{C3380CC4-5D6E-409C-BE32-E72D297353CC}">
              <c16:uniqueId val="{00000001-1C2E-49B0-9933-12715D8DF032}"/>
            </c:ext>
          </c:extLst>
        </c:ser>
        <c:ser>
          <c:idx val="2"/>
          <c:order val="1"/>
          <c:tx>
            <c:v>Female</c:v>
          </c:tx>
          <c:spPr>
            <a:solidFill>
              <a:schemeClr val="accent2">
                <a:lumMod val="75000"/>
              </a:schemeClr>
            </a:solidFill>
          </c:spPr>
          <c:invertIfNegative val="0"/>
          <c:dLbls>
            <c:dLbl>
              <c:idx val="4"/>
              <c:layout>
                <c:manualLayout>
                  <c:x val="0"/>
                  <c:y val="1.83908045977011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E-49B0-9933-12715D8DF03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  <c:pt idx="0">
                <c:v>1960</c:v>
              </c:pt>
              <c:pt idx="1">
                <c:v>1972</c:v>
              </c:pt>
              <c:pt idx="2">
                <c:v>1981</c:v>
              </c:pt>
              <c:pt idx="3">
                <c:v>1991</c:v>
              </c:pt>
              <c:pt idx="4">
                <c:v>2000</c:v>
              </c:pt>
              <c:pt idx="5">
                <c:v>2010</c:v>
              </c:pt>
            </c:numLit>
          </c:cat>
          <c:val>
            <c:numLit>
              <c:formatCode>General</c:formatCode>
              <c:ptCount val="6"/>
              <c:pt idx="0">
                <c:v>0.22256305385139741</c:v>
              </c:pt>
              <c:pt idx="1">
                <c:v>0.28153587653245371</c:v>
              </c:pt>
              <c:pt idx="2">
                <c:v>0.40959299432779384</c:v>
              </c:pt>
              <c:pt idx="3">
                <c:v>0.54655034942076219</c:v>
              </c:pt>
              <c:pt idx="4">
                <c:v>0.61239359891043288</c:v>
              </c:pt>
              <c:pt idx="5">
                <c:v>0.64421634657804183</c:v>
              </c:pt>
            </c:numLit>
          </c:val>
          <c:extLst>
            <c:ext xmlns:c16="http://schemas.microsoft.com/office/drawing/2014/chart" uri="{C3380CC4-5D6E-409C-BE32-E72D297353CC}">
              <c16:uniqueId val="{00000003-1C2E-49B0-9933-12715D8DF0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9"/>
        <c:axId val="136725248"/>
        <c:axId val="136726784"/>
      </c:barChart>
      <c:lineChart>
        <c:grouping val="standard"/>
        <c:varyColors val="0"/>
        <c:ser>
          <c:idx val="0"/>
          <c:order val="2"/>
          <c:tx>
            <c:v>Total</c:v>
          </c:tx>
          <c:spPr>
            <a:ln>
              <a:solidFill>
                <a:schemeClr val="accent5"/>
              </a:solidFill>
            </a:ln>
          </c:spPr>
          <c:marker>
            <c:symbol val="none"/>
          </c:marker>
          <c:val>
            <c:numLit>
              <c:formatCode>General</c:formatCode>
              <c:ptCount val="6"/>
              <c:pt idx="0">
                <c:v>0.47429350867375492</c:v>
              </c:pt>
              <c:pt idx="1">
                <c:v>0.47280752625813516</c:v>
              </c:pt>
              <c:pt idx="2">
                <c:v>0.57485752425938286</c:v>
              </c:pt>
              <c:pt idx="3">
                <c:v>0.65010654344338992</c:v>
              </c:pt>
              <c:pt idx="4">
                <c:v>0.68161005217761306</c:v>
              </c:pt>
              <c:pt idx="5">
                <c:v>0.67344037335228946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1C2E-49B0-9933-12715D8DF0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725248"/>
        <c:axId val="136726784"/>
      </c:lineChart>
      <c:catAx>
        <c:axId val="136725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2">
                <a:lumMod val="50000"/>
                <a:alpha val="25000"/>
              </a:schemeClr>
            </a:solidFill>
          </a:ln>
        </c:spPr>
        <c:txPr>
          <a:bodyPr/>
          <a:lstStyle/>
          <a:p>
            <a:pPr>
              <a:defRPr sz="800"/>
            </a:pPr>
            <a:endParaRPr lang="nl-NL"/>
          </a:p>
        </c:txPr>
        <c:crossAx val="136726784"/>
        <c:crosses val="autoZero"/>
        <c:auto val="1"/>
        <c:lblAlgn val="ctr"/>
        <c:lblOffset val="100"/>
        <c:noMultiLvlLbl val="0"/>
      </c:catAx>
      <c:valAx>
        <c:axId val="136726784"/>
        <c:scaling>
          <c:orientation val="minMax"/>
        </c:scaling>
        <c:delete val="0"/>
        <c:axPos val="l"/>
        <c:majorGridlines>
          <c:spPr>
            <a:ln>
              <a:solidFill>
                <a:schemeClr val="accent2">
                  <a:lumMod val="50000"/>
                  <a:alpha val="25000"/>
                </a:schemeClr>
              </a:solidFill>
            </a:ln>
          </c:spPr>
        </c:majorGridlines>
        <c:numFmt formatCode="0%" sourceLinked="0"/>
        <c:majorTickMark val="out"/>
        <c:minorTickMark val="none"/>
        <c:tickLblPos val="nextTo"/>
        <c:spPr>
          <a:ln>
            <a:solidFill>
              <a:schemeClr val="accent2">
                <a:lumMod val="50000"/>
                <a:alpha val="25000"/>
              </a:schemeClr>
            </a:solidFill>
          </a:ln>
        </c:spPr>
        <c:txPr>
          <a:bodyPr/>
          <a:lstStyle/>
          <a:p>
            <a:pPr>
              <a:defRPr sz="800"/>
            </a:pPr>
            <a:endParaRPr lang="nl-NL"/>
          </a:p>
        </c:txPr>
        <c:crossAx val="136725248"/>
        <c:crosses val="autoZero"/>
        <c:crossBetween val="between"/>
      </c:valAx>
      <c:spPr>
        <a:ln>
          <a:solidFill>
            <a:schemeClr val="accent2">
              <a:lumMod val="50000"/>
              <a:alpha val="2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9.8777998762178298E-2"/>
          <c:y val="0.16823893565028514"/>
          <c:w val="0.42934854416867763"/>
          <c:h val="5.2113313422029149E-2"/>
        </c:manualLayout>
      </c:layout>
      <c:overlay val="0"/>
      <c:txPr>
        <a:bodyPr/>
        <a:lstStyle/>
        <a:p>
          <a:pPr>
            <a:defRPr sz="800"/>
          </a:pPr>
          <a:endParaRPr lang="nl-NL"/>
        </a:p>
      </c:txPr>
    </c:legend>
    <c:plotVisOnly val="1"/>
    <c:dispBlanksAs val="gap"/>
    <c:showDLblsOverMax val="0"/>
  </c:chart>
  <c:spPr>
    <a:ln>
      <a:solidFill>
        <a:schemeClr val="accent2">
          <a:lumMod val="50000"/>
          <a:alpha val="25000"/>
        </a:schemeClr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n-US" sz="1000"/>
              <a:t>Employment to population</a:t>
            </a:r>
            <a:r>
              <a:rPr lang="en-US" sz="1000" baseline="0"/>
              <a:t> ratio (60</a:t>
            </a:r>
            <a:r>
              <a:rPr lang="en-US" sz="1000" baseline="30000"/>
              <a:t>+</a:t>
            </a:r>
            <a:r>
              <a:rPr lang="en-US" sz="1000" baseline="0"/>
              <a:t>) by sex,</a:t>
            </a:r>
          </a:p>
          <a:p>
            <a:pPr>
              <a:defRPr sz="1000"/>
            </a:pPr>
            <a:r>
              <a:rPr lang="en-US" sz="1000" baseline="0"/>
              <a:t> 1960-2010</a:t>
            </a:r>
            <a:endParaRPr lang="en-US" sz="1000"/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0053083989501312"/>
          <c:y val="0.16657073038284009"/>
          <c:w val="0.86480643044619454"/>
          <c:h val="0.73462467191601055"/>
        </c:manualLayout>
      </c:layout>
      <c:barChart>
        <c:barDir val="col"/>
        <c:grouping val="clustered"/>
        <c:varyColors val="0"/>
        <c:ser>
          <c:idx val="1"/>
          <c:order val="0"/>
          <c:tx>
            <c:v>Male</c:v>
          </c:tx>
          <c:spPr>
            <a:solidFill>
              <a:schemeClr val="accent1">
                <a:lumMod val="75000"/>
              </a:schemeClr>
            </a:solidFill>
          </c:spPr>
          <c:invertIfNegative val="0"/>
          <c:dLbls>
            <c:dLbl>
              <c:idx val="5"/>
              <c:layout>
                <c:manualLayout>
                  <c:x val="0"/>
                  <c:y val="0.1102760430808218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55F-467C-B5A7-040A7A687E3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>
                    <a:solidFill>
                      <a:schemeClr val="bg1"/>
                    </a:solidFill>
                  </a:defRPr>
                </a:pPr>
                <a:endParaRPr lang="nl-N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  <c:pt idx="0">
                <c:v>1960</c:v>
              </c:pt>
              <c:pt idx="1">
                <c:v>1972</c:v>
              </c:pt>
              <c:pt idx="2">
                <c:v>1981</c:v>
              </c:pt>
              <c:pt idx="3">
                <c:v>1991</c:v>
              </c:pt>
              <c:pt idx="4">
                <c:v>2000</c:v>
              </c:pt>
              <c:pt idx="5">
                <c:v>2010</c:v>
              </c:pt>
            </c:numLit>
          </c:cat>
          <c:val>
            <c:numLit>
              <c:formatCode>General</c:formatCode>
              <c:ptCount val="6"/>
              <c:pt idx="0">
                <c:v>0.2755834829443447</c:v>
              </c:pt>
              <c:pt idx="1">
                <c:v>0.30711610486891378</c:v>
              </c:pt>
              <c:pt idx="2">
                <c:v>0.37779552715654952</c:v>
              </c:pt>
              <c:pt idx="3">
                <c:v>0.21884602253328905</c:v>
              </c:pt>
              <c:pt idx="4">
                <c:v>0.23710843373494359</c:v>
              </c:pt>
              <c:pt idx="5">
                <c:v>0.24870772411756017</c:v>
              </c:pt>
            </c:numLit>
          </c:val>
          <c:extLst>
            <c:ext xmlns:c16="http://schemas.microsoft.com/office/drawing/2014/chart" uri="{C3380CC4-5D6E-409C-BE32-E72D297353CC}">
              <c16:uniqueId val="{00000001-055F-467C-B5A7-040A7A687E3F}"/>
            </c:ext>
          </c:extLst>
        </c:ser>
        <c:ser>
          <c:idx val="2"/>
          <c:order val="1"/>
          <c:tx>
            <c:v>Female</c:v>
          </c:tx>
          <c:spPr>
            <a:solidFill>
              <a:schemeClr val="accent2">
                <a:lumMod val="75000"/>
              </a:schemeClr>
            </a:solidFill>
          </c:spPr>
          <c:invertIfNegative val="0"/>
          <c:dLbls>
            <c:dLbl>
              <c:idx val="4"/>
              <c:layout>
                <c:manualLayout>
                  <c:x val="0"/>
                  <c:y val="1.83908045977011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55F-467C-B5A7-040A7A687E3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  <c:pt idx="0">
                <c:v>1960</c:v>
              </c:pt>
              <c:pt idx="1">
                <c:v>1972</c:v>
              </c:pt>
              <c:pt idx="2">
                <c:v>1981</c:v>
              </c:pt>
              <c:pt idx="3">
                <c:v>1991</c:v>
              </c:pt>
              <c:pt idx="4">
                <c:v>2000</c:v>
              </c:pt>
              <c:pt idx="5">
                <c:v>2010</c:v>
              </c:pt>
            </c:numLit>
          </c:cat>
          <c:val>
            <c:numLit>
              <c:formatCode>General</c:formatCode>
              <c:ptCount val="6"/>
              <c:pt idx="0">
                <c:v>7.3825503355704702E-2</c:v>
              </c:pt>
              <c:pt idx="1">
                <c:v>8.7601078167115917E-2</c:v>
              </c:pt>
              <c:pt idx="2">
                <c:v>7.1627045384377891E-2</c:v>
              </c:pt>
              <c:pt idx="3">
                <c:v>5.8034492198193538E-2</c:v>
              </c:pt>
              <c:pt idx="4">
                <c:v>9.0177428205599194E-2</c:v>
              </c:pt>
              <c:pt idx="5">
                <c:v>0.14163572955338058</c:v>
              </c:pt>
            </c:numLit>
          </c:val>
          <c:extLst>
            <c:ext xmlns:c16="http://schemas.microsoft.com/office/drawing/2014/chart" uri="{C3380CC4-5D6E-409C-BE32-E72D297353CC}">
              <c16:uniqueId val="{00000003-055F-467C-B5A7-040A7A687E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9"/>
        <c:axId val="136799744"/>
        <c:axId val="136801280"/>
      </c:barChart>
      <c:lineChart>
        <c:grouping val="standard"/>
        <c:varyColors val="0"/>
        <c:ser>
          <c:idx val="0"/>
          <c:order val="2"/>
          <c:tx>
            <c:v>Total</c:v>
          </c:tx>
          <c:spPr>
            <a:ln>
              <a:solidFill>
                <a:schemeClr val="accent5"/>
              </a:solidFill>
            </a:ln>
          </c:spPr>
          <c:marker>
            <c:symbol val="none"/>
          </c:marker>
          <c:val>
            <c:numLit>
              <c:formatCode>General</c:formatCode>
              <c:ptCount val="6"/>
              <c:pt idx="0">
                <c:v>0.16013824884792627</c:v>
              </c:pt>
              <c:pt idx="1">
                <c:v>0.18778998778998779</c:v>
              </c:pt>
              <c:pt idx="2">
                <c:v>0.20511927563990945</c:v>
              </c:pt>
              <c:pt idx="3">
                <c:v>0.12959586751747468</c:v>
              </c:pt>
              <c:pt idx="4">
                <c:v>0.15358219819070049</c:v>
              </c:pt>
              <c:pt idx="5">
                <c:v>0.18795503895772128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055F-467C-B5A7-040A7A687E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799744"/>
        <c:axId val="136801280"/>
      </c:lineChart>
      <c:catAx>
        <c:axId val="136799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2">
                <a:lumMod val="50000"/>
                <a:alpha val="25000"/>
              </a:schemeClr>
            </a:solidFill>
          </a:ln>
        </c:spPr>
        <c:txPr>
          <a:bodyPr/>
          <a:lstStyle/>
          <a:p>
            <a:pPr>
              <a:defRPr sz="800"/>
            </a:pPr>
            <a:endParaRPr lang="nl-NL"/>
          </a:p>
        </c:txPr>
        <c:crossAx val="136801280"/>
        <c:crosses val="autoZero"/>
        <c:auto val="1"/>
        <c:lblAlgn val="ctr"/>
        <c:lblOffset val="100"/>
        <c:noMultiLvlLbl val="0"/>
      </c:catAx>
      <c:valAx>
        <c:axId val="136801280"/>
        <c:scaling>
          <c:orientation val="minMax"/>
          <c:max val="0.8"/>
        </c:scaling>
        <c:delete val="0"/>
        <c:axPos val="l"/>
        <c:majorGridlines>
          <c:spPr>
            <a:ln>
              <a:solidFill>
                <a:schemeClr val="accent2">
                  <a:lumMod val="50000"/>
                  <a:alpha val="25000"/>
                </a:schemeClr>
              </a:solidFill>
            </a:ln>
          </c:spPr>
        </c:majorGridlines>
        <c:numFmt formatCode="0%" sourceLinked="0"/>
        <c:majorTickMark val="out"/>
        <c:minorTickMark val="none"/>
        <c:tickLblPos val="nextTo"/>
        <c:spPr>
          <a:ln>
            <a:solidFill>
              <a:schemeClr val="accent2">
                <a:lumMod val="50000"/>
                <a:alpha val="25000"/>
              </a:schemeClr>
            </a:solidFill>
          </a:ln>
        </c:spPr>
        <c:txPr>
          <a:bodyPr/>
          <a:lstStyle/>
          <a:p>
            <a:pPr>
              <a:defRPr sz="800"/>
            </a:pPr>
            <a:endParaRPr lang="nl-NL"/>
          </a:p>
        </c:txPr>
        <c:crossAx val="136799744"/>
        <c:crosses val="autoZero"/>
        <c:crossBetween val="between"/>
      </c:valAx>
      <c:spPr>
        <a:ln>
          <a:solidFill>
            <a:schemeClr val="accent2">
              <a:lumMod val="50000"/>
              <a:alpha val="2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9.8777998762178298E-2"/>
          <c:y val="0.16823893565028514"/>
          <c:w val="0.42934854416867763"/>
          <c:h val="5.2113313422029149E-2"/>
        </c:manualLayout>
      </c:layout>
      <c:overlay val="0"/>
      <c:txPr>
        <a:bodyPr/>
        <a:lstStyle/>
        <a:p>
          <a:pPr>
            <a:defRPr sz="800"/>
          </a:pPr>
          <a:endParaRPr lang="nl-NL"/>
        </a:p>
      </c:txPr>
    </c:legend>
    <c:plotVisOnly val="1"/>
    <c:dispBlanksAs val="gap"/>
    <c:showDLblsOverMax val="0"/>
  </c:chart>
  <c:spPr>
    <a:ln>
      <a:solidFill>
        <a:schemeClr val="accent2">
          <a:lumMod val="50000"/>
          <a:alpha val="25000"/>
        </a:schemeClr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n-US" sz="1000"/>
              <a:t>Economically active population, 2020</a:t>
            </a:r>
          </a:p>
        </c:rich>
      </c:tx>
      <c:layout>
        <c:manualLayout>
          <c:xMode val="edge"/>
          <c:yMode val="edge"/>
          <c:x val="0.28364570707070708"/>
          <c:y val="5.8924924924924921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504229443695233"/>
          <c:y val="8.6032405302685938E-2"/>
          <c:w val="0.82082173257348401"/>
          <c:h val="0.72257072032662562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chemeClr val="tx2"/>
            </a:solidFill>
          </c:spPr>
          <c:invertIfNegative val="0"/>
          <c:cat>
            <c:strRef>
              <c:f>'(Un)empl &amp;  Part. rates ''60-''23'!$B$195:$B$207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65 - 69</c:v>
                </c:pt>
                <c:pt idx="11">
                  <c:v>70 - 74</c:v>
                </c:pt>
                <c:pt idx="12">
                  <c:v>75+</c:v>
                </c:pt>
              </c:strCache>
            </c:strRef>
          </c:cat>
          <c:val>
            <c:numRef>
              <c:f>'(Un)empl &amp;  Part. rates ''60-''23'!$C$195:$C$207</c:f>
              <c:numCache>
                <c:formatCode>#,##0;#,##0;\-</c:formatCode>
                <c:ptCount val="13"/>
                <c:pt idx="0">
                  <c:v>-196.55041999999986</c:v>
                </c:pt>
                <c:pt idx="1">
                  <c:v>-1131.307650000007</c:v>
                </c:pt>
                <c:pt idx="2">
                  <c:v>-1858.0871099999993</c:v>
                </c:pt>
                <c:pt idx="3">
                  <c:v>-2200.9076100000061</c:v>
                </c:pt>
                <c:pt idx="4">
                  <c:v>-2304.8964949999972</c:v>
                </c:pt>
                <c:pt idx="5">
                  <c:v>-2453.4520449999845</c:v>
                </c:pt>
                <c:pt idx="6">
                  <c:v>-2623.71955999997</c:v>
                </c:pt>
                <c:pt idx="7">
                  <c:v>-2881.9776699999479</c:v>
                </c:pt>
                <c:pt idx="8">
                  <c:v>-2875.1212599999485</c:v>
                </c:pt>
                <c:pt idx="9">
                  <c:v>-1892.3691600000047</c:v>
                </c:pt>
                <c:pt idx="10">
                  <c:v>-620.8429470849934</c:v>
                </c:pt>
                <c:pt idx="11">
                  <c:v>-299.38882334499164</c:v>
                </c:pt>
                <c:pt idx="12">
                  <c:v>-145.93998457001561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89-422D-89E1-7DB8C1A968D2}"/>
            </c:ext>
          </c:extLst>
        </c:ser>
        <c:ser>
          <c:idx val="1"/>
          <c:order val="1"/>
          <c:spPr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50000"/>
                </a:schemeClr>
              </a:solidFill>
            </a:ln>
          </c:spPr>
          <c:invertIfNegative val="0"/>
          <c:cat>
            <c:strRef>
              <c:f>'(Un)empl &amp;  Part. rates ''60-''23'!$B$195:$B$207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65 - 69</c:v>
                </c:pt>
                <c:pt idx="11">
                  <c:v>70 - 74</c:v>
                </c:pt>
                <c:pt idx="12">
                  <c:v>75+</c:v>
                </c:pt>
              </c:strCache>
            </c:strRef>
          </c:cat>
          <c:val>
            <c:numRef>
              <c:f>'(Un)empl &amp;  Part. rates ''60-''23'!$D$195:$D$207</c:f>
              <c:numCache>
                <c:formatCode>#,##0;#,##0;\-</c:formatCode>
                <c:ptCount val="13"/>
                <c:pt idx="0">
                  <c:v>150.84102000000013</c:v>
                </c:pt>
                <c:pt idx="1">
                  <c:v>862.7649250000037</c:v>
                </c:pt>
                <c:pt idx="2">
                  <c:v>1804.3785650000027</c:v>
                </c:pt>
                <c:pt idx="3">
                  <c:v>2251.1879499999986</c:v>
                </c:pt>
                <c:pt idx="4">
                  <c:v>2479.7349499999823</c:v>
                </c:pt>
                <c:pt idx="5">
                  <c:v>2785.9879299999561</c:v>
                </c:pt>
                <c:pt idx="6">
                  <c:v>2942.5426249999427</c:v>
                </c:pt>
                <c:pt idx="7">
                  <c:v>3008.8212549999371</c:v>
                </c:pt>
                <c:pt idx="8">
                  <c:v>2983.6810849999392</c:v>
                </c:pt>
                <c:pt idx="9">
                  <c:v>2028.354625000009</c:v>
                </c:pt>
                <c:pt idx="10">
                  <c:v>726.47347846163677</c:v>
                </c:pt>
                <c:pt idx="11">
                  <c:v>131.16149876099573</c:v>
                </c:pt>
                <c:pt idx="12">
                  <c:v>32.555587777367222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89-422D-89E1-7DB8C1A968D2}"/>
            </c:ext>
          </c:extLst>
        </c:ser>
        <c:ser>
          <c:idx val="2"/>
          <c:order val="2"/>
          <c:spPr>
            <a:solidFill>
              <a:schemeClr val="tx2">
                <a:lumMod val="10000"/>
                <a:lumOff val="90000"/>
              </a:schemeClr>
            </a:solidFill>
          </c:spPr>
          <c:invertIfNegative val="0"/>
          <c:cat>
            <c:strRef>
              <c:f>'(Un)empl &amp;  Part. rates ''60-''23'!$B$195:$B$207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65 - 69</c:v>
                </c:pt>
                <c:pt idx="11">
                  <c:v>70 - 74</c:v>
                </c:pt>
                <c:pt idx="12">
                  <c:v>75+</c:v>
                </c:pt>
              </c:strCache>
            </c:strRef>
          </c:cat>
          <c:val>
            <c:numRef>
              <c:f>'(Un)empl &amp;  Part. rates ''60-''23'!$G$195:$G$207</c:f>
              <c:numCache>
                <c:formatCode>#,##0;#,##0;\-</c:formatCode>
                <c:ptCount val="13"/>
                <c:pt idx="0">
                  <c:v>-124.55811500000014</c:v>
                </c:pt>
                <c:pt idx="1">
                  <c:v>-332.53588499999893</c:v>
                </c:pt>
                <c:pt idx="2">
                  <c:v>-260.54357999999979</c:v>
                </c:pt>
                <c:pt idx="3">
                  <c:v>-253.68717000000032</c:v>
                </c:pt>
                <c:pt idx="4">
                  <c:v>-225.11879500000015</c:v>
                </c:pt>
                <c:pt idx="5">
                  <c:v>-186.26580500000023</c:v>
                </c:pt>
                <c:pt idx="6">
                  <c:v>-205.69230000000027</c:v>
                </c:pt>
                <c:pt idx="7">
                  <c:v>-217.11965000000009</c:v>
                </c:pt>
                <c:pt idx="8">
                  <c:v>-187.40854000000024</c:v>
                </c:pt>
                <c:pt idx="9">
                  <c:v>-115.41623500000013</c:v>
                </c:pt>
                <c:pt idx="10">
                  <c:v>-39.572613905197429</c:v>
                </c:pt>
                <c:pt idx="11">
                  <c:v>0</c:v>
                </c:pt>
                <c:pt idx="12">
                  <c:v>-39.276101094802613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89-422D-89E1-7DB8C1A968D2}"/>
            </c:ext>
          </c:extLst>
        </c:ser>
        <c:ser>
          <c:idx val="3"/>
          <c:order val="3"/>
          <c:spPr>
            <a:solidFill>
              <a:schemeClr val="accent2">
                <a:lumMod val="20000"/>
                <a:lumOff val="80000"/>
              </a:schemeClr>
            </a:solidFill>
            <a:ln>
              <a:solidFill>
                <a:schemeClr val="accent2">
                  <a:lumMod val="50000"/>
                </a:schemeClr>
              </a:solidFill>
            </a:ln>
          </c:spPr>
          <c:invertIfNegative val="0"/>
          <c:cat>
            <c:strRef>
              <c:f>'(Un)empl &amp;  Part. rates ''60-''23'!$B$195:$B$207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65 - 69</c:v>
                </c:pt>
                <c:pt idx="11">
                  <c:v>70 - 74</c:v>
                </c:pt>
                <c:pt idx="12">
                  <c:v>75+</c:v>
                </c:pt>
              </c:strCache>
            </c:strRef>
          </c:cat>
          <c:val>
            <c:numRef>
              <c:f>'(Un)empl &amp;  Part. rates ''60-''23'!$H$195:$H$207</c:f>
              <c:numCache>
                <c:formatCode>#,##0;#,##0;\-</c:formatCode>
                <c:ptCount val="13"/>
                <c:pt idx="0">
                  <c:v>99.417945000000117</c:v>
                </c:pt>
                <c:pt idx="1">
                  <c:v>260.54357999999951</c:v>
                </c:pt>
                <c:pt idx="2">
                  <c:v>247.97349500000036</c:v>
                </c:pt>
                <c:pt idx="3">
                  <c:v>226.26153000000005</c:v>
                </c:pt>
                <c:pt idx="4">
                  <c:v>225.11879499999992</c:v>
                </c:pt>
                <c:pt idx="5">
                  <c:v>190.83674500000018</c:v>
                </c:pt>
                <c:pt idx="6">
                  <c:v>158.84016500000018</c:v>
                </c:pt>
                <c:pt idx="7">
                  <c:v>194.26494999999994</c:v>
                </c:pt>
                <c:pt idx="8">
                  <c:v>177.12392500000021</c:v>
                </c:pt>
                <c:pt idx="9">
                  <c:v>98.275210000000101</c:v>
                </c:pt>
                <c:pt idx="10">
                  <c:v>22.938825635081347</c:v>
                </c:pt>
                <c:pt idx="11">
                  <c:v>21.627839364918671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89-422D-89E1-7DB8C1A968D2}"/>
            </c:ext>
          </c:extLst>
        </c:ser>
        <c:ser>
          <c:idx val="4"/>
          <c:order val="4"/>
          <c:spPr>
            <a:solidFill>
              <a:srgbClr val="3D7289"/>
            </a:solidFill>
            <a:ln>
              <a:solidFill>
                <a:schemeClr val="tx2"/>
              </a:solidFill>
            </a:ln>
          </c:spPr>
          <c:invertIfNegative val="0"/>
          <c:cat>
            <c:strRef>
              <c:f>'(Un)empl &amp;  Part. rates ''60-''23'!$B$195:$B$207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65 - 69</c:v>
                </c:pt>
                <c:pt idx="11">
                  <c:v>70 - 74</c:v>
                </c:pt>
                <c:pt idx="12">
                  <c:v>75+</c:v>
                </c:pt>
              </c:strCache>
            </c:strRef>
          </c:cat>
          <c:val>
            <c:numRef>
              <c:f>'(Un)empl &amp;  Part. rates ''60-''23'!$O$195:$O$207</c:f>
              <c:numCache>
                <c:formatCode>#,##0;#,##0;\-</c:formatCode>
                <c:ptCount val="13"/>
                <c:pt idx="0">
                  <c:v>-3046.531509999887</c:v>
                </c:pt>
                <c:pt idx="1">
                  <c:v>-1218.1555100000073</c:v>
                </c:pt>
                <c:pt idx="2">
                  <c:v>-700.49655500000017</c:v>
                </c:pt>
                <c:pt idx="3">
                  <c:v>-634.21792499999924</c:v>
                </c:pt>
                <c:pt idx="4">
                  <c:v>-526.80083499999807</c:v>
                </c:pt>
                <c:pt idx="5">
                  <c:v>-478.80596499999803</c:v>
                </c:pt>
                <c:pt idx="6">
                  <c:v>-537.08544999999788</c:v>
                </c:pt>
                <c:pt idx="7">
                  <c:v>-642.21706999999935</c:v>
                </c:pt>
                <c:pt idx="8">
                  <c:v>-919.90167500000325</c:v>
                </c:pt>
                <c:pt idx="9">
                  <c:v>-1438.7033650000074</c:v>
                </c:pt>
                <c:pt idx="10">
                  <c:v>-2173.5122224107417</c:v>
                </c:pt>
                <c:pt idx="11">
                  <c:v>-1744.065358140869</c:v>
                </c:pt>
                <c:pt idx="12">
                  <c:v>-2304.6144944483412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089-422D-89E1-7DB8C1A968D2}"/>
            </c:ext>
          </c:extLst>
        </c:ser>
        <c:ser>
          <c:idx val="5"/>
          <c:order val="5"/>
          <c:spPr>
            <a:solidFill>
              <a:schemeClr val="accent2"/>
            </a:solidFill>
            <a:ln>
              <a:solidFill>
                <a:schemeClr val="accent2">
                  <a:lumMod val="50000"/>
                </a:schemeClr>
              </a:solidFill>
            </a:ln>
          </c:spPr>
          <c:invertIfNegative val="0"/>
          <c:cat>
            <c:strRef>
              <c:f>'(Un)empl &amp;  Part. rates ''60-''23'!$B$195:$B$207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65 - 69</c:v>
                </c:pt>
                <c:pt idx="11">
                  <c:v>70 - 74</c:v>
                </c:pt>
                <c:pt idx="12">
                  <c:v>75+</c:v>
                </c:pt>
              </c:strCache>
            </c:strRef>
          </c:cat>
          <c:val>
            <c:numRef>
              <c:f>'(Un)empl &amp;  Part. rates ''60-''23'!$P$194:$P$207</c:f>
              <c:numCache>
                <c:formatCode>#,##0;#,##0;\-</c:formatCode>
                <c:ptCount val="13"/>
                <c:pt idx="0">
                  <c:v>2907.1178399999008</c:v>
                </c:pt>
                <c:pt idx="1">
                  <c:v>1371.2820000000095</c:v>
                </c:pt>
                <c:pt idx="2">
                  <c:v>935.89996500000348</c:v>
                </c:pt>
                <c:pt idx="3">
                  <c:v>884.47689000000264</c:v>
                </c:pt>
                <c:pt idx="4">
                  <c:v>887.9050950000028</c:v>
                </c:pt>
                <c:pt idx="5">
                  <c:v>906.1888550000034</c:v>
                </c:pt>
                <c:pt idx="6">
                  <c:v>957.61193000000367</c:v>
                </c:pt>
                <c:pt idx="7">
                  <c:v>1213.5845700000073</c:v>
                </c:pt>
                <c:pt idx="8">
                  <c:v>1452.4161850000105</c:v>
                </c:pt>
                <c:pt idx="9">
                  <c:v>2166.625559999989</c:v>
                </c:pt>
                <c:pt idx="10">
                  <c:v>2700.7897687205405</c:v>
                </c:pt>
                <c:pt idx="11">
                  <c:v>2267.5404686893894</c:v>
                </c:pt>
                <c:pt idx="12">
                  <c:v>3643.3207225899864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089-422D-89E1-7DB8C1A968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37116672"/>
        <c:axId val="137118464"/>
      </c:barChart>
      <c:catAx>
        <c:axId val="1371166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crossAx val="137118464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37118464"/>
        <c:scaling>
          <c:orientation val="minMax"/>
          <c:max val="5000"/>
          <c:min val="-5000"/>
        </c:scaling>
        <c:delete val="0"/>
        <c:axPos val="b"/>
        <c:majorGridlines>
          <c:spPr>
            <a:ln w="6350">
              <a:solidFill>
                <a:schemeClr val="accent2">
                  <a:lumMod val="50000"/>
                  <a:alpha val="25000"/>
                </a:schemeClr>
              </a:solidFill>
            </a:ln>
          </c:spPr>
        </c:majorGridlines>
        <c:numFmt formatCode="0;0" sourceLinked="0"/>
        <c:majorTickMark val="none"/>
        <c:minorTickMark val="none"/>
        <c:tickLblPos val="nextTo"/>
        <c:spPr>
          <a:ln w="6350">
            <a:solidFill>
              <a:schemeClr val="accent2">
                <a:lumMod val="50000"/>
                <a:alpha val="25000"/>
              </a:schemeClr>
            </a:solidFill>
          </a:ln>
        </c:spPr>
        <c:crossAx val="13711667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0.15319811950399337"/>
          <c:y val="0.87576552930883655"/>
          <c:w val="0.69941317984884843"/>
          <c:h val="0.11497521143190435"/>
        </c:manualLayout>
      </c:layout>
      <c:overlay val="0"/>
      <c:txPr>
        <a:bodyPr/>
        <a:lstStyle/>
        <a:p>
          <a:pPr>
            <a:defRPr sz="700"/>
          </a:pPr>
          <a:endParaRPr lang="nl-NL"/>
        </a:p>
      </c:txPr>
    </c:legend>
    <c:plotVisOnly val="1"/>
    <c:dispBlanksAs val="gap"/>
    <c:showDLblsOverMax val="0"/>
  </c:chart>
  <c:spPr>
    <a:ln w="6350">
      <a:solidFill>
        <a:schemeClr val="accent2">
          <a:lumMod val="50000"/>
          <a:alpha val="25000"/>
        </a:schemeClr>
      </a:solidFill>
    </a:ln>
  </c:spPr>
  <c:txPr>
    <a:bodyPr/>
    <a:lstStyle/>
    <a:p>
      <a:pPr>
        <a:defRPr sz="800"/>
      </a:pPr>
      <a:endParaRPr lang="nl-NL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n-US" sz="1000"/>
              <a:t>Economically active population,</a:t>
            </a:r>
            <a:r>
              <a:rPr lang="en-US" sz="1000" baseline="0"/>
              <a:t> </a:t>
            </a:r>
            <a:r>
              <a:rPr lang="en-US" sz="1000"/>
              <a:t>2010</a:t>
            </a:r>
          </a:p>
        </c:rich>
      </c:tx>
      <c:layout>
        <c:manualLayout>
          <c:xMode val="edge"/>
          <c:yMode val="edge"/>
          <c:x val="0.27587752525252524"/>
          <c:y val="1.944144144144144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504229443695233"/>
          <c:y val="8.6032405302685938E-2"/>
          <c:w val="0.82082173257348401"/>
          <c:h val="0.72257072032662562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chemeClr val="tx2"/>
            </a:solidFill>
          </c:spPr>
          <c:invertIfNegative val="0"/>
          <c:cat>
            <c:strRef>
              <c:f>'(Un)empl &amp;  Part. rates ''60-''23'!$B$166:$B$178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''60-''23'!$C$166:$C$178</c:f>
              <c:numCache>
                <c:formatCode>#,##0;#,##0;\-</c:formatCode>
                <c:ptCount val="13"/>
                <c:pt idx="0">
                  <c:v>-345</c:v>
                </c:pt>
                <c:pt idx="1">
                  <c:v>-1503</c:v>
                </c:pt>
                <c:pt idx="2">
                  <c:v>-1991</c:v>
                </c:pt>
                <c:pt idx="3">
                  <c:v>-2450</c:v>
                </c:pt>
                <c:pt idx="4">
                  <c:v>-3009</c:v>
                </c:pt>
                <c:pt idx="5">
                  <c:v>-3314</c:v>
                </c:pt>
                <c:pt idx="6">
                  <c:v>-3624</c:v>
                </c:pt>
                <c:pt idx="7">
                  <c:v>-3082</c:v>
                </c:pt>
                <c:pt idx="8">
                  <c:v>-2360</c:v>
                </c:pt>
                <c:pt idx="9">
                  <c:v>-1000</c:v>
                </c:pt>
                <c:pt idx="10">
                  <c:v>-430</c:v>
                </c:pt>
                <c:pt idx="11">
                  <c:v>-189</c:v>
                </c:pt>
                <c:pt idx="12">
                  <c:v>-51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57-4B3D-A3C6-2447CFE863F4}"/>
            </c:ext>
          </c:extLst>
        </c:ser>
        <c:ser>
          <c:idx val="1"/>
          <c:order val="1"/>
          <c:spPr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50000"/>
                </a:schemeClr>
              </a:solidFill>
            </a:ln>
          </c:spPr>
          <c:invertIfNegative val="0"/>
          <c:cat>
            <c:strRef>
              <c:f>'(Un)empl &amp;  Part. rates ''60-''23'!$B$166:$B$178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''60-''23'!$D$166:$D$178</c:f>
              <c:numCache>
                <c:formatCode>#,##0;#,##0;\-</c:formatCode>
                <c:ptCount val="13"/>
                <c:pt idx="0">
                  <c:v>250</c:v>
                </c:pt>
                <c:pt idx="1">
                  <c:v>1216</c:v>
                </c:pt>
                <c:pt idx="2">
                  <c:v>2112</c:v>
                </c:pt>
                <c:pt idx="3">
                  <c:v>2608</c:v>
                </c:pt>
                <c:pt idx="4">
                  <c:v>3083</c:v>
                </c:pt>
                <c:pt idx="5">
                  <c:v>3437</c:v>
                </c:pt>
                <c:pt idx="6">
                  <c:v>3713</c:v>
                </c:pt>
                <c:pt idx="7">
                  <c:v>3245</c:v>
                </c:pt>
                <c:pt idx="8">
                  <c:v>2240</c:v>
                </c:pt>
                <c:pt idx="9">
                  <c:v>863</c:v>
                </c:pt>
                <c:pt idx="10">
                  <c:v>279</c:v>
                </c:pt>
                <c:pt idx="11">
                  <c:v>91</c:v>
                </c:pt>
                <c:pt idx="12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57-4B3D-A3C6-2447CFE863F4}"/>
            </c:ext>
          </c:extLst>
        </c:ser>
        <c:ser>
          <c:idx val="2"/>
          <c:order val="2"/>
          <c:spPr>
            <a:solidFill>
              <a:schemeClr val="tx2">
                <a:lumMod val="10000"/>
                <a:lumOff val="90000"/>
              </a:schemeClr>
            </a:solidFill>
          </c:spPr>
          <c:invertIfNegative val="0"/>
          <c:cat>
            <c:strRef>
              <c:f>'(Un)empl &amp;  Part. rates ''60-''23'!$B$166:$B$178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''60-''23'!$G$166:$G$178</c:f>
              <c:numCache>
                <c:formatCode>#,##0;#,##0;\-</c:formatCode>
                <c:ptCount val="13"/>
                <c:pt idx="0">
                  <c:v>-318</c:v>
                </c:pt>
                <c:pt idx="1">
                  <c:v>-467</c:v>
                </c:pt>
                <c:pt idx="2">
                  <c:v>-272</c:v>
                </c:pt>
                <c:pt idx="3">
                  <c:v>-257</c:v>
                </c:pt>
                <c:pt idx="4">
                  <c:v>-257</c:v>
                </c:pt>
                <c:pt idx="5">
                  <c:v>-254</c:v>
                </c:pt>
                <c:pt idx="6">
                  <c:v>-340</c:v>
                </c:pt>
                <c:pt idx="7">
                  <c:v>-288</c:v>
                </c:pt>
                <c:pt idx="8">
                  <c:v>-227</c:v>
                </c:pt>
                <c:pt idx="9">
                  <c:v>-95</c:v>
                </c:pt>
                <c:pt idx="10">
                  <c:v>-32</c:v>
                </c:pt>
                <c:pt idx="11">
                  <c:v>-9</c:v>
                </c:pt>
                <c:pt idx="12">
                  <c:v>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57-4B3D-A3C6-2447CFE863F4}"/>
            </c:ext>
          </c:extLst>
        </c:ser>
        <c:ser>
          <c:idx val="3"/>
          <c:order val="3"/>
          <c:spPr>
            <a:solidFill>
              <a:schemeClr val="accent2">
                <a:lumMod val="20000"/>
                <a:lumOff val="80000"/>
              </a:schemeClr>
            </a:solidFill>
            <a:ln>
              <a:solidFill>
                <a:schemeClr val="accent2">
                  <a:lumMod val="50000"/>
                </a:schemeClr>
              </a:solidFill>
            </a:ln>
          </c:spPr>
          <c:invertIfNegative val="0"/>
          <c:cat>
            <c:strRef>
              <c:f>'(Un)empl &amp;  Part. rates ''60-''23'!$B$166:$B$178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''60-''23'!$H$166:$H$178</c:f>
              <c:numCache>
                <c:formatCode>#,##0;#,##0;\-</c:formatCode>
                <c:ptCount val="13"/>
                <c:pt idx="0">
                  <c:v>216</c:v>
                </c:pt>
                <c:pt idx="1">
                  <c:v>338</c:v>
                </c:pt>
                <c:pt idx="2">
                  <c:v>331</c:v>
                </c:pt>
                <c:pt idx="3">
                  <c:v>315</c:v>
                </c:pt>
                <c:pt idx="4">
                  <c:v>277</c:v>
                </c:pt>
                <c:pt idx="5">
                  <c:v>321</c:v>
                </c:pt>
                <c:pt idx="6">
                  <c:v>338</c:v>
                </c:pt>
                <c:pt idx="7">
                  <c:v>277</c:v>
                </c:pt>
                <c:pt idx="8">
                  <c:v>159</c:v>
                </c:pt>
                <c:pt idx="9">
                  <c:v>79</c:v>
                </c:pt>
                <c:pt idx="10">
                  <c:v>35</c:v>
                </c:pt>
                <c:pt idx="11">
                  <c:v>8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557-4B3D-A3C6-2447CFE863F4}"/>
            </c:ext>
          </c:extLst>
        </c:ser>
        <c:ser>
          <c:idx val="4"/>
          <c:order val="4"/>
          <c:spPr>
            <a:solidFill>
              <a:schemeClr val="tx2">
                <a:lumMod val="75000"/>
                <a:lumOff val="25000"/>
              </a:schemeClr>
            </a:solidFill>
            <a:ln>
              <a:solidFill>
                <a:schemeClr val="tx2"/>
              </a:solidFill>
            </a:ln>
          </c:spPr>
          <c:invertIfNegative val="0"/>
          <c:cat>
            <c:strRef>
              <c:f>'(Un)empl &amp;  Part. rates ''60-''23'!$B$166:$B$178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''60-''23'!$O$166:$O$178</c:f>
              <c:numCache>
                <c:formatCode>#,##0;#,##0;\-</c:formatCode>
                <c:ptCount val="13"/>
                <c:pt idx="0">
                  <c:v>-3112</c:v>
                </c:pt>
                <c:pt idx="1">
                  <c:v>-754</c:v>
                </c:pt>
                <c:pt idx="2">
                  <c:v>-289</c:v>
                </c:pt>
                <c:pt idx="3">
                  <c:v>-194</c:v>
                </c:pt>
                <c:pt idx="4">
                  <c:v>-243</c:v>
                </c:pt>
                <c:pt idx="5">
                  <c:v>-256</c:v>
                </c:pt>
                <c:pt idx="6">
                  <c:v>-386</c:v>
                </c:pt>
                <c:pt idx="7">
                  <c:v>-506</c:v>
                </c:pt>
                <c:pt idx="8">
                  <c:v>-607</c:v>
                </c:pt>
                <c:pt idx="9">
                  <c:v>-1252</c:v>
                </c:pt>
                <c:pt idx="10">
                  <c:v>-1257</c:v>
                </c:pt>
                <c:pt idx="11">
                  <c:v>-1045</c:v>
                </c:pt>
                <c:pt idx="12">
                  <c:v>-757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557-4B3D-A3C6-2447CFE863F4}"/>
            </c:ext>
          </c:extLst>
        </c:ser>
        <c:ser>
          <c:idx val="5"/>
          <c:order val="5"/>
          <c:spPr>
            <a:solidFill>
              <a:schemeClr val="accent2"/>
            </a:solidFill>
            <a:ln>
              <a:solidFill>
                <a:schemeClr val="accent2">
                  <a:lumMod val="50000"/>
                </a:schemeClr>
              </a:solidFill>
            </a:ln>
          </c:spPr>
          <c:invertIfNegative val="0"/>
          <c:cat>
            <c:strRef>
              <c:f>'(Un)empl &amp;  Part. rates ''60-''23'!$B$166:$B$178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''60-''23'!$P$166:$P$178</c:f>
              <c:numCache>
                <c:formatCode>#,##0;#,##0;\-</c:formatCode>
                <c:ptCount val="13"/>
                <c:pt idx="0">
                  <c:v>3056</c:v>
                </c:pt>
                <c:pt idx="1">
                  <c:v>998</c:v>
                </c:pt>
                <c:pt idx="2">
                  <c:v>481</c:v>
                </c:pt>
                <c:pt idx="3">
                  <c:v>580</c:v>
                </c:pt>
                <c:pt idx="4">
                  <c:v>599</c:v>
                </c:pt>
                <c:pt idx="5">
                  <c:v>673</c:v>
                </c:pt>
                <c:pt idx="6">
                  <c:v>836</c:v>
                </c:pt>
                <c:pt idx="7">
                  <c:v>1005</c:v>
                </c:pt>
                <c:pt idx="8">
                  <c:v>1297</c:v>
                </c:pt>
                <c:pt idx="9">
                  <c:v>1843</c:v>
                </c:pt>
                <c:pt idx="10">
                  <c:v>1705</c:v>
                </c:pt>
                <c:pt idx="11">
                  <c:v>1591</c:v>
                </c:pt>
                <c:pt idx="12">
                  <c:v>1145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557-4B3D-A3C6-2447CFE863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36913664"/>
        <c:axId val="136915200"/>
      </c:barChart>
      <c:catAx>
        <c:axId val="1369136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crossAx val="136915200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36915200"/>
        <c:scaling>
          <c:orientation val="minMax"/>
          <c:max val="5000"/>
          <c:min val="-5000"/>
        </c:scaling>
        <c:delete val="0"/>
        <c:axPos val="b"/>
        <c:majorGridlines>
          <c:spPr>
            <a:ln w="6350">
              <a:solidFill>
                <a:schemeClr val="accent2">
                  <a:lumMod val="50000"/>
                  <a:alpha val="25000"/>
                </a:schemeClr>
              </a:solidFill>
            </a:ln>
          </c:spPr>
        </c:majorGridlines>
        <c:numFmt formatCode="0;0" sourceLinked="0"/>
        <c:majorTickMark val="none"/>
        <c:minorTickMark val="none"/>
        <c:tickLblPos val="nextTo"/>
        <c:spPr>
          <a:ln w="6350">
            <a:solidFill>
              <a:schemeClr val="accent2">
                <a:lumMod val="50000"/>
                <a:alpha val="25000"/>
              </a:schemeClr>
            </a:solidFill>
          </a:ln>
        </c:spPr>
        <c:crossAx val="136913664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0.15319811950399337"/>
          <c:y val="0.87576552930883655"/>
          <c:w val="0.69941317984884843"/>
          <c:h val="0.11497521143190435"/>
        </c:manualLayout>
      </c:layout>
      <c:overlay val="0"/>
      <c:txPr>
        <a:bodyPr/>
        <a:lstStyle/>
        <a:p>
          <a:pPr>
            <a:defRPr sz="700"/>
          </a:pPr>
          <a:endParaRPr lang="nl-NL"/>
        </a:p>
      </c:txPr>
    </c:legend>
    <c:plotVisOnly val="1"/>
    <c:dispBlanksAs val="gap"/>
    <c:showDLblsOverMax val="0"/>
  </c:chart>
  <c:spPr>
    <a:ln w="6350">
      <a:solidFill>
        <a:schemeClr val="accent2">
          <a:lumMod val="50000"/>
          <a:alpha val="25000"/>
        </a:schemeClr>
      </a:solidFill>
    </a:ln>
  </c:spPr>
  <c:txPr>
    <a:bodyPr/>
    <a:lstStyle/>
    <a:p>
      <a:pPr>
        <a:defRPr sz="800"/>
      </a:pPr>
      <a:endParaRPr lang="nl-NL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n-US" sz="1000"/>
              <a:t>Economically active population, 2000</a:t>
            </a:r>
          </a:p>
        </c:rich>
      </c:tx>
      <c:layout>
        <c:manualLayout>
          <c:xMode val="edge"/>
          <c:yMode val="edge"/>
          <c:x val="0.26946338383838386"/>
          <c:y val="8.0000000000000019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504229443695233"/>
          <c:y val="8.6032405302685938E-2"/>
          <c:w val="0.82082173257348401"/>
          <c:h val="0.72257072032662562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chemeClr val="tx2"/>
            </a:solidFill>
          </c:spPr>
          <c:invertIfNegative val="0"/>
          <c:cat>
            <c:strRef>
              <c:f>'(Un)empl &amp;  Part. rates ''60-''23'!$B$133:$B$145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''60-''23'!$C$133:$C$145</c:f>
              <c:numCache>
                <c:formatCode>#,##0;#,##0;\-</c:formatCode>
                <c:ptCount val="13"/>
                <c:pt idx="0">
                  <c:v>-371.70000000000238</c:v>
                </c:pt>
                <c:pt idx="1">
                  <c:v>-1603.3499999999567</c:v>
                </c:pt>
                <c:pt idx="2">
                  <c:v>-2612.4000000000351</c:v>
                </c:pt>
                <c:pt idx="3">
                  <c:v>-3363.1500000001652</c:v>
                </c:pt>
                <c:pt idx="4">
                  <c:v>-3862.9500000002517</c:v>
                </c:pt>
                <c:pt idx="5">
                  <c:v>-3373.650000000167</c:v>
                </c:pt>
                <c:pt idx="6">
                  <c:v>-2761.5000000000609</c:v>
                </c:pt>
                <c:pt idx="7">
                  <c:v>-2122.0499999999502</c:v>
                </c:pt>
                <c:pt idx="8">
                  <c:v>-1370.2499999999668</c:v>
                </c:pt>
                <c:pt idx="9">
                  <c:v>-591.15</c:v>
                </c:pt>
                <c:pt idx="10">
                  <c:v>-280.35000000000139</c:v>
                </c:pt>
                <c:pt idx="11">
                  <c:v>-111.3</c:v>
                </c:pt>
                <c:pt idx="12">
                  <c:v>-33.6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E9-451A-86C0-F3572DD67000}"/>
            </c:ext>
          </c:extLst>
        </c:ser>
        <c:ser>
          <c:idx val="1"/>
          <c:order val="1"/>
          <c:spPr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50000"/>
                </a:schemeClr>
              </a:solidFill>
            </a:ln>
          </c:spPr>
          <c:invertIfNegative val="0"/>
          <c:cat>
            <c:strRef>
              <c:f>'(Un)empl &amp;  Part. rates ''60-''23'!$B$133:$B$145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''60-''23'!$D$133:$D$145</c:f>
              <c:numCache>
                <c:formatCode>#,##0;#,##0;\-</c:formatCode>
                <c:ptCount val="13"/>
                <c:pt idx="0">
                  <c:v>256.20000000000113</c:v>
                </c:pt>
                <c:pt idx="1">
                  <c:v>1516.1999999999605</c:v>
                </c:pt>
                <c:pt idx="2">
                  <c:v>2385.6</c:v>
                </c:pt>
                <c:pt idx="3">
                  <c:v>2951.5500000000939</c:v>
                </c:pt>
                <c:pt idx="4">
                  <c:v>3526.9500000001935</c:v>
                </c:pt>
                <c:pt idx="5">
                  <c:v>3244.5000000001446</c:v>
                </c:pt>
                <c:pt idx="6">
                  <c:v>2528.4000000000206</c:v>
                </c:pt>
                <c:pt idx="7">
                  <c:v>1608.5999999999565</c:v>
                </c:pt>
                <c:pt idx="8">
                  <c:v>867.29999999998847</c:v>
                </c:pt>
                <c:pt idx="9">
                  <c:v>368.55000000000234</c:v>
                </c:pt>
                <c:pt idx="10">
                  <c:v>94.499999999999844</c:v>
                </c:pt>
                <c:pt idx="11">
                  <c:v>38.85</c:v>
                </c:pt>
                <c:pt idx="12">
                  <c:v>10.5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E9-451A-86C0-F3572DD67000}"/>
            </c:ext>
          </c:extLst>
        </c:ser>
        <c:ser>
          <c:idx val="2"/>
          <c:order val="2"/>
          <c:spPr>
            <a:solidFill>
              <a:schemeClr val="tx2">
                <a:lumMod val="10000"/>
                <a:lumOff val="90000"/>
              </a:schemeClr>
            </a:solidFill>
          </c:spPr>
          <c:invertIfNegative val="0"/>
          <c:cat>
            <c:strRef>
              <c:f>'(Un)empl &amp;  Part. rates ''60-''23'!$B$133:$B$145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''60-''23'!$G$133:$G$145</c:f>
              <c:numCache>
                <c:formatCode>#,##0;#,##0;\-</c:formatCode>
                <c:ptCount val="13"/>
                <c:pt idx="0">
                  <c:v>-128.1</c:v>
                </c:pt>
                <c:pt idx="1">
                  <c:v>-240.45000000000098</c:v>
                </c:pt>
                <c:pt idx="2">
                  <c:v>-182.7</c:v>
                </c:pt>
                <c:pt idx="3">
                  <c:v>-190.05</c:v>
                </c:pt>
                <c:pt idx="4">
                  <c:v>-191.1</c:v>
                </c:pt>
                <c:pt idx="5">
                  <c:v>-227.85000000000085</c:v>
                </c:pt>
                <c:pt idx="6">
                  <c:v>-166.95</c:v>
                </c:pt>
                <c:pt idx="7">
                  <c:v>-120.75</c:v>
                </c:pt>
                <c:pt idx="8">
                  <c:v>-71.399999999999906</c:v>
                </c:pt>
                <c:pt idx="9">
                  <c:v>-32.549999999999997</c:v>
                </c:pt>
                <c:pt idx="10">
                  <c:v>-8.4</c:v>
                </c:pt>
                <c:pt idx="11">
                  <c:v>-3.15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8E9-451A-86C0-F3572DD67000}"/>
            </c:ext>
          </c:extLst>
        </c:ser>
        <c:ser>
          <c:idx val="3"/>
          <c:order val="3"/>
          <c:spPr>
            <a:solidFill>
              <a:schemeClr val="accent2">
                <a:lumMod val="20000"/>
                <a:lumOff val="80000"/>
              </a:schemeClr>
            </a:solidFill>
            <a:ln>
              <a:solidFill>
                <a:schemeClr val="accent2">
                  <a:lumMod val="50000"/>
                </a:schemeClr>
              </a:solidFill>
            </a:ln>
          </c:spPr>
          <c:invertIfNegative val="0"/>
          <c:cat>
            <c:strRef>
              <c:f>'(Un)empl &amp;  Part. rates ''60-''23'!$B$133:$B$145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''60-''23'!$H$133:$H$145</c:f>
              <c:numCache>
                <c:formatCode>#,##0;#,##0;\-</c:formatCode>
                <c:ptCount val="13"/>
                <c:pt idx="0">
                  <c:v>101.85</c:v>
                </c:pt>
                <c:pt idx="1">
                  <c:v>257.25000000000114</c:v>
                </c:pt>
                <c:pt idx="2">
                  <c:v>225.75000000000082</c:v>
                </c:pt>
                <c:pt idx="3">
                  <c:v>215.25000000000071</c:v>
                </c:pt>
                <c:pt idx="4">
                  <c:v>247.80000000000106</c:v>
                </c:pt>
                <c:pt idx="5">
                  <c:v>214.2000000000007</c:v>
                </c:pt>
                <c:pt idx="6">
                  <c:v>137.55000000000001</c:v>
                </c:pt>
                <c:pt idx="7">
                  <c:v>86.099999999999866</c:v>
                </c:pt>
                <c:pt idx="8">
                  <c:v>48.3</c:v>
                </c:pt>
                <c:pt idx="9">
                  <c:v>11.55</c:v>
                </c:pt>
                <c:pt idx="10">
                  <c:v>8.4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8E9-451A-86C0-F3572DD67000}"/>
            </c:ext>
          </c:extLst>
        </c:ser>
        <c:ser>
          <c:idx val="4"/>
          <c:order val="4"/>
          <c:spPr>
            <a:solidFill>
              <a:schemeClr val="tx2">
                <a:lumMod val="75000"/>
                <a:lumOff val="25000"/>
              </a:schemeClr>
            </a:solidFill>
            <a:ln>
              <a:solidFill>
                <a:schemeClr val="tx2"/>
              </a:solidFill>
            </a:ln>
          </c:spPr>
          <c:invertIfNegative val="0"/>
          <c:cat>
            <c:strRef>
              <c:f>'(Un)empl &amp;  Part. rates ''60-''23'!$B$133:$B$145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''60-''23'!$O$133:$O$145</c:f>
              <c:numCache>
                <c:formatCode>#,##0;#,##0;\-</c:formatCode>
                <c:ptCount val="13"/>
                <c:pt idx="0">
                  <c:v>-2535.7500000000218</c:v>
                </c:pt>
                <c:pt idx="1">
                  <c:v>-563.85000000000161</c:v>
                </c:pt>
                <c:pt idx="2">
                  <c:v>-202.65000000000057</c:v>
                </c:pt>
                <c:pt idx="3">
                  <c:v>-202.65000000000057</c:v>
                </c:pt>
                <c:pt idx="4">
                  <c:v>-277.20000000000135</c:v>
                </c:pt>
                <c:pt idx="5">
                  <c:v>-325.50000000000188</c:v>
                </c:pt>
                <c:pt idx="6">
                  <c:v>-313.95000000000175</c:v>
                </c:pt>
                <c:pt idx="7">
                  <c:v>-284.55000000000143</c:v>
                </c:pt>
                <c:pt idx="8">
                  <c:v>-473.55000000000348</c:v>
                </c:pt>
                <c:pt idx="9">
                  <c:v>-930.29999999998574</c:v>
                </c:pt>
                <c:pt idx="10">
                  <c:v>-841.04999999998961</c:v>
                </c:pt>
                <c:pt idx="11">
                  <c:v>-621.59999999999911</c:v>
                </c:pt>
                <c:pt idx="12">
                  <c:v>-432.60000000000304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8E9-451A-86C0-F3572DD67000}"/>
            </c:ext>
          </c:extLst>
        </c:ser>
        <c:ser>
          <c:idx val="5"/>
          <c:order val="5"/>
          <c:spPr>
            <a:solidFill>
              <a:schemeClr val="accent2"/>
            </a:solidFill>
            <a:ln>
              <a:solidFill>
                <a:schemeClr val="accent2">
                  <a:lumMod val="50000"/>
                </a:schemeClr>
              </a:solidFill>
            </a:ln>
          </c:spPr>
          <c:invertIfNegative val="0"/>
          <c:cat>
            <c:strRef>
              <c:f>'(Un)empl &amp;  Part. rates ''60-''23'!$B$133:$B$145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''60-''23'!$P$133:$P$145</c:f>
              <c:numCache>
                <c:formatCode>#,##0;#,##0;\-</c:formatCode>
                <c:ptCount val="13"/>
                <c:pt idx="0">
                  <c:v>2685.9000000000478</c:v>
                </c:pt>
                <c:pt idx="1">
                  <c:v>800.09999999999138</c:v>
                </c:pt>
                <c:pt idx="2">
                  <c:v>696.14999999999588</c:v>
                </c:pt>
                <c:pt idx="3">
                  <c:v>803.24999999999125</c:v>
                </c:pt>
                <c:pt idx="4">
                  <c:v>939.74999999998533</c:v>
                </c:pt>
                <c:pt idx="5">
                  <c:v>984.89999999998338</c:v>
                </c:pt>
                <c:pt idx="6">
                  <c:v>973.34999999998388</c:v>
                </c:pt>
                <c:pt idx="7">
                  <c:v>1119.2999999999777</c:v>
                </c:pt>
                <c:pt idx="8">
                  <c:v>1215.8999999999735</c:v>
                </c:pt>
                <c:pt idx="9">
                  <c:v>1510.9499999999607</c:v>
                </c:pt>
                <c:pt idx="10">
                  <c:v>1342.949999999968</c:v>
                </c:pt>
                <c:pt idx="11">
                  <c:v>900.89999999998702</c:v>
                </c:pt>
                <c:pt idx="12">
                  <c:v>568.05000000000143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8E9-451A-86C0-F3572DD670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36972544"/>
        <c:axId val="136978432"/>
      </c:barChart>
      <c:catAx>
        <c:axId val="136972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crossAx val="136978432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36978432"/>
        <c:scaling>
          <c:orientation val="minMax"/>
          <c:max val="5000"/>
          <c:min val="-5000"/>
        </c:scaling>
        <c:delete val="0"/>
        <c:axPos val="b"/>
        <c:majorGridlines>
          <c:spPr>
            <a:ln w="6350">
              <a:solidFill>
                <a:schemeClr val="accent2">
                  <a:lumMod val="50000"/>
                  <a:alpha val="25000"/>
                </a:schemeClr>
              </a:solidFill>
            </a:ln>
          </c:spPr>
        </c:majorGridlines>
        <c:numFmt formatCode="0;0" sourceLinked="0"/>
        <c:majorTickMark val="none"/>
        <c:minorTickMark val="none"/>
        <c:tickLblPos val="nextTo"/>
        <c:spPr>
          <a:ln w="6350">
            <a:solidFill>
              <a:schemeClr val="accent2">
                <a:lumMod val="50000"/>
                <a:alpha val="25000"/>
              </a:schemeClr>
            </a:solidFill>
          </a:ln>
        </c:spPr>
        <c:crossAx val="136972544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0.15319811950399337"/>
          <c:y val="0.87576552930883655"/>
          <c:w val="0.69941317984884843"/>
          <c:h val="0.11497521143190435"/>
        </c:manualLayout>
      </c:layout>
      <c:overlay val="0"/>
      <c:txPr>
        <a:bodyPr/>
        <a:lstStyle/>
        <a:p>
          <a:pPr>
            <a:defRPr sz="700"/>
          </a:pPr>
          <a:endParaRPr lang="nl-NL"/>
        </a:p>
      </c:txPr>
    </c:legend>
    <c:plotVisOnly val="1"/>
    <c:dispBlanksAs val="gap"/>
    <c:showDLblsOverMax val="0"/>
  </c:chart>
  <c:spPr>
    <a:ln w="6350">
      <a:solidFill>
        <a:schemeClr val="accent2">
          <a:lumMod val="50000"/>
          <a:alpha val="25000"/>
        </a:schemeClr>
      </a:solidFill>
    </a:ln>
  </c:spPr>
  <c:txPr>
    <a:bodyPr/>
    <a:lstStyle/>
    <a:p>
      <a:pPr>
        <a:defRPr sz="800"/>
      </a:pPr>
      <a:endParaRPr lang="nl-NL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n-US" sz="1000"/>
              <a:t>Economically active population, 1991</a:t>
            </a:r>
          </a:p>
        </c:rich>
      </c:tx>
      <c:layout>
        <c:manualLayout>
          <c:xMode val="edge"/>
          <c:yMode val="edge"/>
          <c:x val="0.15721587973886222"/>
          <c:y val="1.562764279214994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504229443695233"/>
          <c:y val="8.6032405302685938E-2"/>
          <c:w val="0.82082173257348401"/>
          <c:h val="0.72257072032662562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chemeClr val="tx2"/>
            </a:solidFill>
          </c:spPr>
          <c:invertIfNegative val="0"/>
          <c:cat>
            <c:strRef>
              <c:f>'(Un)empl &amp;  Part. rates ''60-''23'!$B$100:$B$112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''60-''23'!$C$100:$C$112</c:f>
              <c:numCache>
                <c:formatCode>#,##0;#,##0;\-</c:formatCode>
                <c:ptCount val="13"/>
                <c:pt idx="0">
                  <c:v>-391.04000000000201</c:v>
                </c:pt>
                <c:pt idx="1">
                  <c:v>-1610.9599999999659</c:v>
                </c:pt>
                <c:pt idx="2">
                  <c:v>-2454.3999999999364</c:v>
                </c:pt>
                <c:pt idx="3">
                  <c:v>-2949.4399999999191</c:v>
                </c:pt>
                <c:pt idx="4">
                  <c:v>-2613.5199999999309</c:v>
                </c:pt>
                <c:pt idx="5">
                  <c:v>-2204.7999999999452</c:v>
                </c:pt>
                <c:pt idx="6">
                  <c:v>-1700.3999999999628</c:v>
                </c:pt>
                <c:pt idx="7">
                  <c:v>-1318.7199999999762</c:v>
                </c:pt>
                <c:pt idx="8">
                  <c:v>-876.71999999999161</c:v>
                </c:pt>
                <c:pt idx="9">
                  <c:v>-372.32000000000164</c:v>
                </c:pt>
                <c:pt idx="10">
                  <c:v>-161.19999999999999</c:v>
                </c:pt>
                <c:pt idx="11">
                  <c:v>-82.160000000000068</c:v>
                </c:pt>
                <c:pt idx="12">
                  <c:v>-38.479999999999997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75-4153-A480-E6B69277459E}"/>
            </c:ext>
          </c:extLst>
        </c:ser>
        <c:ser>
          <c:idx val="1"/>
          <c:order val="1"/>
          <c:spPr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50000"/>
                </a:schemeClr>
              </a:solidFill>
            </a:ln>
          </c:spPr>
          <c:invertIfNegative val="0"/>
          <c:cat>
            <c:strRef>
              <c:f>'(Un)empl &amp;  Part. rates ''60-''23'!$B$100:$B$112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''60-''23'!$D$100:$D$112</c:f>
              <c:numCache>
                <c:formatCode>#,##0;#,##0;\-</c:formatCode>
                <c:ptCount val="13"/>
                <c:pt idx="0">
                  <c:v>348.40000000000117</c:v>
                </c:pt>
                <c:pt idx="1">
                  <c:v>1416.4799999999727</c:v>
                </c:pt>
                <c:pt idx="2">
                  <c:v>2103.9199999999487</c:v>
                </c:pt>
                <c:pt idx="3">
                  <c:v>2367.0399999999395</c:v>
                </c:pt>
                <c:pt idx="4">
                  <c:v>2107.0399999999486</c:v>
                </c:pt>
                <c:pt idx="5">
                  <c:v>1574.5599999999672</c:v>
                </c:pt>
                <c:pt idx="6">
                  <c:v>1080.5599999999845</c:v>
                </c:pt>
                <c:pt idx="7">
                  <c:v>749.83999999999605</c:v>
                </c:pt>
                <c:pt idx="8">
                  <c:v>371.28000000000162</c:v>
                </c:pt>
                <c:pt idx="9">
                  <c:v>128.96</c:v>
                </c:pt>
                <c:pt idx="10">
                  <c:v>54.08</c:v>
                </c:pt>
                <c:pt idx="11">
                  <c:v>26</c:v>
                </c:pt>
                <c:pt idx="12">
                  <c:v>7.28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75-4153-A480-E6B69277459E}"/>
            </c:ext>
          </c:extLst>
        </c:ser>
        <c:ser>
          <c:idx val="2"/>
          <c:order val="2"/>
          <c:spPr>
            <a:solidFill>
              <a:schemeClr val="tx2">
                <a:lumMod val="10000"/>
                <a:lumOff val="90000"/>
              </a:schemeClr>
            </a:solidFill>
          </c:spPr>
          <c:invertIfNegative val="0"/>
          <c:cat>
            <c:strRef>
              <c:f>'(Un)empl &amp;  Part. rates ''60-''23'!$B$100:$B$112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''60-''23'!$G$100:$G$112</c:f>
              <c:numCache>
                <c:formatCode>#,##0;#,##0;\-</c:formatCode>
                <c:ptCount val="13"/>
                <c:pt idx="0">
                  <c:v>-101.92</c:v>
                </c:pt>
                <c:pt idx="1">
                  <c:v>-194.48</c:v>
                </c:pt>
                <c:pt idx="2">
                  <c:v>-178.88</c:v>
                </c:pt>
                <c:pt idx="3">
                  <c:v>-167.44</c:v>
                </c:pt>
                <c:pt idx="4">
                  <c:v>-111.28</c:v>
                </c:pt>
                <c:pt idx="5">
                  <c:v>-91.520000000000124</c:v>
                </c:pt>
                <c:pt idx="6">
                  <c:v>-79.040000000000006</c:v>
                </c:pt>
                <c:pt idx="7">
                  <c:v>-54.08</c:v>
                </c:pt>
                <c:pt idx="8">
                  <c:v>-45.76</c:v>
                </c:pt>
                <c:pt idx="9">
                  <c:v>-17.68</c:v>
                </c:pt>
                <c:pt idx="10">
                  <c:v>-6.24</c:v>
                </c:pt>
                <c:pt idx="11">
                  <c:v>-5.2</c:v>
                </c:pt>
                <c:pt idx="12">
                  <c:v>-2.08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75-4153-A480-E6B69277459E}"/>
            </c:ext>
          </c:extLst>
        </c:ser>
        <c:ser>
          <c:idx val="3"/>
          <c:order val="3"/>
          <c:spPr>
            <a:solidFill>
              <a:schemeClr val="accent2">
                <a:lumMod val="20000"/>
                <a:lumOff val="80000"/>
              </a:schemeClr>
            </a:solidFill>
            <a:ln>
              <a:solidFill>
                <a:schemeClr val="accent2">
                  <a:lumMod val="50000"/>
                </a:schemeClr>
              </a:solidFill>
            </a:ln>
          </c:spPr>
          <c:invertIfNegative val="0"/>
          <c:cat>
            <c:strRef>
              <c:f>'(Un)empl &amp;  Part. rates ''60-''23'!$B$100:$B$112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''60-''23'!$H$100:$H$112</c:f>
              <c:numCache>
                <c:formatCode>#,##0;#,##0;\-</c:formatCode>
                <c:ptCount val="13"/>
                <c:pt idx="0">
                  <c:v>84.24000000000008</c:v>
                </c:pt>
                <c:pt idx="1">
                  <c:v>133.12</c:v>
                </c:pt>
                <c:pt idx="2">
                  <c:v>143.52000000000001</c:v>
                </c:pt>
                <c:pt idx="3">
                  <c:v>158.08000000000001</c:v>
                </c:pt>
                <c:pt idx="4">
                  <c:v>107.12</c:v>
                </c:pt>
                <c:pt idx="5">
                  <c:v>82.160000000000068</c:v>
                </c:pt>
                <c:pt idx="6">
                  <c:v>72.8</c:v>
                </c:pt>
                <c:pt idx="7">
                  <c:v>20.8</c:v>
                </c:pt>
                <c:pt idx="8">
                  <c:v>15.6</c:v>
                </c:pt>
                <c:pt idx="9">
                  <c:v>6.24</c:v>
                </c:pt>
                <c:pt idx="10">
                  <c:v>3.12</c:v>
                </c:pt>
                <c:pt idx="11">
                  <c:v>3.12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675-4153-A480-E6B69277459E}"/>
            </c:ext>
          </c:extLst>
        </c:ser>
        <c:ser>
          <c:idx val="4"/>
          <c:order val="4"/>
          <c:spPr>
            <a:solidFill>
              <a:schemeClr val="tx2">
                <a:lumMod val="75000"/>
                <a:lumOff val="25000"/>
              </a:schemeClr>
            </a:solidFill>
            <a:ln>
              <a:solidFill>
                <a:schemeClr val="tx2"/>
              </a:solidFill>
            </a:ln>
          </c:spPr>
          <c:invertIfNegative val="0"/>
          <c:cat>
            <c:strRef>
              <c:f>'(Un)empl &amp;  Part. rates ''60-''23'!$B$100:$B$112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''60-''23'!$O$100:$O$112</c:f>
              <c:numCache>
                <c:formatCode>#,##0;#,##0;\-</c:formatCode>
                <c:ptCount val="13"/>
                <c:pt idx="0">
                  <c:v>-1807.5199999999591</c:v>
                </c:pt>
                <c:pt idx="1">
                  <c:v>-427.44000000000273</c:v>
                </c:pt>
                <c:pt idx="2">
                  <c:v>-217.36</c:v>
                </c:pt>
                <c:pt idx="3">
                  <c:v>-221.52</c:v>
                </c:pt>
                <c:pt idx="4">
                  <c:v>-216.32</c:v>
                </c:pt>
                <c:pt idx="5">
                  <c:v>-170.56</c:v>
                </c:pt>
                <c:pt idx="6">
                  <c:v>-158.08000000000001</c:v>
                </c:pt>
                <c:pt idx="7">
                  <c:v>-322.40000000000066</c:v>
                </c:pt>
                <c:pt idx="8">
                  <c:v>-501.28000000000418</c:v>
                </c:pt>
                <c:pt idx="9">
                  <c:v>-617.76000000000067</c:v>
                </c:pt>
                <c:pt idx="10">
                  <c:v>-536.64000000000351</c:v>
                </c:pt>
                <c:pt idx="11">
                  <c:v>-445.12000000000307</c:v>
                </c:pt>
                <c:pt idx="12">
                  <c:v>-326.56000000000074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675-4153-A480-E6B69277459E}"/>
            </c:ext>
          </c:extLst>
        </c:ser>
        <c:ser>
          <c:idx val="5"/>
          <c:order val="5"/>
          <c:spPr>
            <a:solidFill>
              <a:schemeClr val="accent2"/>
            </a:solidFill>
            <a:ln>
              <a:solidFill>
                <a:schemeClr val="accent2">
                  <a:lumMod val="50000"/>
                </a:schemeClr>
              </a:solidFill>
            </a:ln>
          </c:spPr>
          <c:invertIfNegative val="0"/>
          <c:cat>
            <c:strRef>
              <c:f>'(Un)empl &amp;  Part. rates ''60-''23'!$B$100:$B$112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''60-''23'!$P$100:$P$112</c:f>
              <c:numCache>
                <c:formatCode>#,##0;#,##0;\-</c:formatCode>
                <c:ptCount val="13"/>
                <c:pt idx="0">
                  <c:v>1737.8399999999615</c:v>
                </c:pt>
                <c:pt idx="1">
                  <c:v>608.400000000001</c:v>
                </c:pt>
                <c:pt idx="2">
                  <c:v>667.67999999999893</c:v>
                </c:pt>
                <c:pt idx="3">
                  <c:v>870.47999999999183</c:v>
                </c:pt>
                <c:pt idx="4">
                  <c:v>991.11999999998761</c:v>
                </c:pt>
                <c:pt idx="5">
                  <c:v>960.95999999998867</c:v>
                </c:pt>
                <c:pt idx="6">
                  <c:v>976.55999999998812</c:v>
                </c:pt>
                <c:pt idx="7">
                  <c:v>1107.5999999999835</c:v>
                </c:pt>
                <c:pt idx="8">
                  <c:v>1226.1599999999794</c:v>
                </c:pt>
                <c:pt idx="9">
                  <c:v>973.43999999998823</c:v>
                </c:pt>
                <c:pt idx="10">
                  <c:v>707.19999999999754</c:v>
                </c:pt>
                <c:pt idx="11">
                  <c:v>654.1599999999994</c:v>
                </c:pt>
                <c:pt idx="12">
                  <c:v>544.96000000000322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675-4153-A480-E6B6927745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37019392"/>
        <c:axId val="137020928"/>
      </c:barChart>
      <c:catAx>
        <c:axId val="1370193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crossAx val="137020928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37020928"/>
        <c:scaling>
          <c:orientation val="minMax"/>
          <c:max val="5000"/>
          <c:min val="-5000"/>
        </c:scaling>
        <c:delete val="0"/>
        <c:axPos val="b"/>
        <c:majorGridlines>
          <c:spPr>
            <a:ln w="6350">
              <a:solidFill>
                <a:schemeClr val="accent2">
                  <a:lumMod val="50000"/>
                  <a:alpha val="25000"/>
                </a:schemeClr>
              </a:solidFill>
            </a:ln>
          </c:spPr>
        </c:majorGridlines>
        <c:numFmt formatCode="0;0" sourceLinked="0"/>
        <c:majorTickMark val="none"/>
        <c:minorTickMark val="none"/>
        <c:tickLblPos val="nextTo"/>
        <c:spPr>
          <a:ln w="6350">
            <a:solidFill>
              <a:schemeClr val="accent2">
                <a:lumMod val="50000"/>
                <a:alpha val="25000"/>
              </a:schemeClr>
            </a:solidFill>
          </a:ln>
        </c:spPr>
        <c:crossAx val="13701939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0.15319811950399337"/>
          <c:y val="0.87576552930883655"/>
          <c:w val="0.69941317984884843"/>
          <c:h val="0.11497521143190435"/>
        </c:manualLayout>
      </c:layout>
      <c:overlay val="0"/>
      <c:txPr>
        <a:bodyPr/>
        <a:lstStyle/>
        <a:p>
          <a:pPr>
            <a:defRPr sz="700"/>
          </a:pPr>
          <a:endParaRPr lang="nl-NL"/>
        </a:p>
      </c:txPr>
    </c:legend>
    <c:plotVisOnly val="1"/>
    <c:dispBlanksAs val="gap"/>
    <c:showDLblsOverMax val="0"/>
  </c:chart>
  <c:spPr>
    <a:ln w="6350">
      <a:solidFill>
        <a:schemeClr val="accent2">
          <a:lumMod val="50000"/>
          <a:alpha val="25000"/>
        </a:schemeClr>
      </a:solidFill>
    </a:ln>
  </c:spPr>
  <c:txPr>
    <a:bodyPr/>
    <a:lstStyle/>
    <a:p>
      <a:pPr>
        <a:defRPr sz="800"/>
      </a:pPr>
      <a:endParaRPr lang="nl-NL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n-US" sz="1000"/>
              <a:t>Economically active population,</a:t>
            </a:r>
            <a:r>
              <a:rPr lang="en-US" sz="1000" baseline="0"/>
              <a:t> </a:t>
            </a:r>
            <a:r>
              <a:rPr lang="en-US" sz="1000"/>
              <a:t>1981</a:t>
            </a:r>
          </a:p>
        </c:rich>
      </c:tx>
      <c:layout>
        <c:manualLayout>
          <c:xMode val="edge"/>
          <c:yMode val="edge"/>
          <c:x val="0.15721587973886222"/>
          <c:y val="1.562764279214994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504229443695233"/>
          <c:y val="8.6032405302685938E-2"/>
          <c:w val="0.82082173257348401"/>
          <c:h val="0.72257072032662562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chemeClr val="tx2"/>
            </a:solidFill>
          </c:spPr>
          <c:invertIfNegative val="0"/>
          <c:cat>
            <c:strRef>
              <c:f>'(Un)empl &amp;  Part. rates ''60-''23'!$B$67:$B$77</c:f>
              <c:strCache>
                <c:ptCount val="11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</c:strCache>
            </c:strRef>
          </c:cat>
          <c:val>
            <c:numRef>
              <c:f>'(Un)empl &amp;  Part. rates ''60-''23'!$C$67:$C$77</c:f>
              <c:numCache>
                <c:formatCode>#,##0;#,##0;\-</c:formatCode>
                <c:ptCount val="11"/>
                <c:pt idx="0">
                  <c:v>-788</c:v>
                </c:pt>
                <c:pt idx="1">
                  <c:v>-2324</c:v>
                </c:pt>
                <c:pt idx="2">
                  <c:v>-2357</c:v>
                </c:pt>
                <c:pt idx="3">
                  <c:v>-2076</c:v>
                </c:pt>
                <c:pt idx="4">
                  <c:v>-1752</c:v>
                </c:pt>
                <c:pt idx="5">
                  <c:v>-1653</c:v>
                </c:pt>
                <c:pt idx="6">
                  <c:v>-1416</c:v>
                </c:pt>
                <c:pt idx="7">
                  <c:v>-1056</c:v>
                </c:pt>
                <c:pt idx="8">
                  <c:v>-739</c:v>
                </c:pt>
                <c:pt idx="9">
                  <c:v>-423</c:v>
                </c:pt>
                <c:pt idx="10">
                  <c:v>-523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54-4654-9832-AC73C14D55A3}"/>
            </c:ext>
          </c:extLst>
        </c:ser>
        <c:ser>
          <c:idx val="1"/>
          <c:order val="1"/>
          <c:spPr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50000"/>
                </a:schemeClr>
              </a:solidFill>
            </a:ln>
          </c:spPr>
          <c:invertIfNegative val="0"/>
          <c:cat>
            <c:strRef>
              <c:f>'(Un)empl &amp;  Part. rates ''60-''23'!$B$67:$B$77</c:f>
              <c:strCache>
                <c:ptCount val="11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</c:strCache>
            </c:strRef>
          </c:cat>
          <c:val>
            <c:numRef>
              <c:f>'(Un)empl &amp;  Part. rates ''60-''23'!$D$67:$D$77</c:f>
              <c:numCache>
                <c:formatCode>#,##0;#,##0;\-</c:formatCode>
                <c:ptCount val="11"/>
                <c:pt idx="0">
                  <c:v>537</c:v>
                </c:pt>
                <c:pt idx="1">
                  <c:v>1836</c:v>
                </c:pt>
                <c:pt idx="2">
                  <c:v>1750</c:v>
                </c:pt>
                <c:pt idx="3">
                  <c:v>1308</c:v>
                </c:pt>
                <c:pt idx="4">
                  <c:v>975</c:v>
                </c:pt>
                <c:pt idx="5">
                  <c:v>765</c:v>
                </c:pt>
                <c:pt idx="6">
                  <c:v>560</c:v>
                </c:pt>
                <c:pt idx="7">
                  <c:v>336</c:v>
                </c:pt>
                <c:pt idx="8">
                  <c:v>165</c:v>
                </c:pt>
                <c:pt idx="9">
                  <c:v>120</c:v>
                </c:pt>
                <c:pt idx="10">
                  <c:v>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54-4654-9832-AC73C14D55A3}"/>
            </c:ext>
          </c:extLst>
        </c:ser>
        <c:ser>
          <c:idx val="2"/>
          <c:order val="2"/>
          <c:spPr>
            <a:solidFill>
              <a:schemeClr val="tx2">
                <a:lumMod val="10000"/>
                <a:lumOff val="90000"/>
              </a:schemeClr>
            </a:solidFill>
          </c:spPr>
          <c:invertIfNegative val="0"/>
          <c:cat>
            <c:strRef>
              <c:f>'(Un)empl &amp;  Part. rates ''60-''23'!$B$67:$B$77</c:f>
              <c:strCache>
                <c:ptCount val="11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</c:strCache>
            </c:strRef>
          </c:cat>
          <c:val>
            <c:numRef>
              <c:f>'(Un)empl &amp;  Part. rates ''60-''23'!$G$67:$G$77</c:f>
              <c:numCache>
                <c:formatCode>#,##0;#,##0;\-</c:formatCode>
                <c:ptCount val="11"/>
                <c:pt idx="0">
                  <c:v>-308</c:v>
                </c:pt>
                <c:pt idx="1">
                  <c:v>-399</c:v>
                </c:pt>
                <c:pt idx="2">
                  <c:v>-186</c:v>
                </c:pt>
                <c:pt idx="3">
                  <c:v>-146</c:v>
                </c:pt>
                <c:pt idx="4">
                  <c:v>-84</c:v>
                </c:pt>
                <c:pt idx="5">
                  <c:v>-58</c:v>
                </c:pt>
                <c:pt idx="6">
                  <c:v>-47</c:v>
                </c:pt>
                <c:pt idx="7">
                  <c:v>-39</c:v>
                </c:pt>
                <c:pt idx="8">
                  <c:v>-30</c:v>
                </c:pt>
                <c:pt idx="9">
                  <c:v>-34</c:v>
                </c:pt>
                <c:pt idx="10">
                  <c:v>-25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C54-4654-9832-AC73C14D55A3}"/>
            </c:ext>
          </c:extLst>
        </c:ser>
        <c:ser>
          <c:idx val="3"/>
          <c:order val="3"/>
          <c:spPr>
            <a:solidFill>
              <a:schemeClr val="accent2">
                <a:lumMod val="20000"/>
                <a:lumOff val="80000"/>
              </a:schemeClr>
            </a:solidFill>
            <a:ln>
              <a:solidFill>
                <a:schemeClr val="accent2">
                  <a:lumMod val="50000"/>
                </a:schemeClr>
              </a:solidFill>
            </a:ln>
          </c:spPr>
          <c:invertIfNegative val="0"/>
          <c:cat>
            <c:strRef>
              <c:f>'(Un)empl &amp;  Part. rates ''60-''23'!$B$67:$B$77</c:f>
              <c:strCache>
                <c:ptCount val="11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</c:strCache>
            </c:strRef>
          </c:cat>
          <c:val>
            <c:numRef>
              <c:f>'(Un)empl &amp;  Part. rates ''60-''23'!$H$67:$H$77</c:f>
              <c:numCache>
                <c:formatCode>#,##0;#,##0;\-</c:formatCode>
                <c:ptCount val="11"/>
                <c:pt idx="0">
                  <c:v>241</c:v>
                </c:pt>
                <c:pt idx="1">
                  <c:v>290</c:v>
                </c:pt>
                <c:pt idx="2">
                  <c:v>184</c:v>
                </c:pt>
                <c:pt idx="3">
                  <c:v>124</c:v>
                </c:pt>
                <c:pt idx="4">
                  <c:v>106</c:v>
                </c:pt>
                <c:pt idx="5">
                  <c:v>51</c:v>
                </c:pt>
                <c:pt idx="6">
                  <c:v>39</c:v>
                </c:pt>
                <c:pt idx="7">
                  <c:v>29</c:v>
                </c:pt>
                <c:pt idx="8">
                  <c:v>10</c:v>
                </c:pt>
                <c:pt idx="9">
                  <c:v>4</c:v>
                </c:pt>
                <c:pt idx="10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C54-4654-9832-AC73C14D55A3}"/>
            </c:ext>
          </c:extLst>
        </c:ser>
        <c:ser>
          <c:idx val="4"/>
          <c:order val="4"/>
          <c:spPr>
            <a:solidFill>
              <a:schemeClr val="tx2">
                <a:lumMod val="75000"/>
                <a:lumOff val="25000"/>
              </a:schemeClr>
            </a:solidFill>
            <a:ln>
              <a:solidFill>
                <a:schemeClr val="tx2"/>
              </a:solidFill>
            </a:ln>
          </c:spPr>
          <c:invertIfNegative val="0"/>
          <c:cat>
            <c:strRef>
              <c:f>'(Un)empl &amp;  Part. rates ''60-''23'!$B$67:$B$77</c:f>
              <c:strCache>
                <c:ptCount val="11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</c:strCache>
            </c:strRef>
          </c:cat>
          <c:val>
            <c:numRef>
              <c:f>'(Un)empl &amp;  Part. rates ''60-''23'!$O$67:$O$77</c:f>
              <c:numCache>
                <c:formatCode>#,##0;#,##0;\-</c:formatCode>
                <c:ptCount val="11"/>
                <c:pt idx="0">
                  <c:v>-2271</c:v>
                </c:pt>
                <c:pt idx="1">
                  <c:v>-481</c:v>
                </c:pt>
                <c:pt idx="2">
                  <c:v>-99</c:v>
                </c:pt>
                <c:pt idx="3">
                  <c:v>-88</c:v>
                </c:pt>
                <c:pt idx="4">
                  <c:v>-66</c:v>
                </c:pt>
                <c:pt idx="5">
                  <c:v>-79</c:v>
                </c:pt>
                <c:pt idx="6">
                  <c:v>-84</c:v>
                </c:pt>
                <c:pt idx="7">
                  <c:v>-84</c:v>
                </c:pt>
                <c:pt idx="8">
                  <c:v>-146</c:v>
                </c:pt>
                <c:pt idx="9">
                  <c:v>-316</c:v>
                </c:pt>
                <c:pt idx="10">
                  <c:v>-1183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C54-4654-9832-AC73C14D55A3}"/>
            </c:ext>
          </c:extLst>
        </c:ser>
        <c:ser>
          <c:idx val="5"/>
          <c:order val="5"/>
          <c:spPr>
            <a:solidFill>
              <a:schemeClr val="accent2"/>
            </a:solidFill>
            <a:ln>
              <a:solidFill>
                <a:schemeClr val="accent2">
                  <a:lumMod val="50000"/>
                </a:schemeClr>
              </a:solidFill>
            </a:ln>
          </c:spPr>
          <c:invertIfNegative val="0"/>
          <c:cat>
            <c:strRef>
              <c:f>'(Un)empl &amp;  Part. rates ''60-''23'!$B$67:$B$77</c:f>
              <c:strCache>
                <c:ptCount val="11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</c:strCache>
            </c:strRef>
          </c:cat>
          <c:val>
            <c:numRef>
              <c:f>'(Un)empl &amp;  Part. rates ''60-''23'!$P$67:$P$77</c:f>
              <c:numCache>
                <c:formatCode>#,##0;#,##0;\-</c:formatCode>
                <c:ptCount val="11"/>
                <c:pt idx="0">
                  <c:v>2476</c:v>
                </c:pt>
                <c:pt idx="1">
                  <c:v>943</c:v>
                </c:pt>
                <c:pt idx="2">
                  <c:v>1008</c:v>
                </c:pt>
                <c:pt idx="3">
                  <c:v>1138</c:v>
                </c:pt>
                <c:pt idx="4">
                  <c:v>1094</c:v>
                </c:pt>
                <c:pt idx="5">
                  <c:v>1258</c:v>
                </c:pt>
                <c:pt idx="6">
                  <c:v>1177</c:v>
                </c:pt>
                <c:pt idx="7">
                  <c:v>943</c:v>
                </c:pt>
                <c:pt idx="8">
                  <c:v>755</c:v>
                </c:pt>
                <c:pt idx="9">
                  <c:v>854</c:v>
                </c:pt>
                <c:pt idx="10">
                  <c:v>2134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C54-4654-9832-AC73C14D55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37070464"/>
        <c:axId val="137072000"/>
      </c:barChart>
      <c:catAx>
        <c:axId val="1370704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crossAx val="137072000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37072000"/>
        <c:scaling>
          <c:orientation val="minMax"/>
          <c:max val="5000"/>
          <c:min val="-5000"/>
        </c:scaling>
        <c:delete val="0"/>
        <c:axPos val="b"/>
        <c:majorGridlines>
          <c:spPr>
            <a:ln w="6350">
              <a:solidFill>
                <a:schemeClr val="accent2">
                  <a:lumMod val="50000"/>
                  <a:alpha val="25000"/>
                </a:schemeClr>
              </a:solidFill>
            </a:ln>
          </c:spPr>
        </c:majorGridlines>
        <c:numFmt formatCode="0;0" sourceLinked="0"/>
        <c:majorTickMark val="none"/>
        <c:minorTickMark val="none"/>
        <c:tickLblPos val="nextTo"/>
        <c:spPr>
          <a:ln w="6350">
            <a:solidFill>
              <a:schemeClr val="accent2">
                <a:lumMod val="50000"/>
                <a:alpha val="25000"/>
              </a:schemeClr>
            </a:solidFill>
          </a:ln>
        </c:spPr>
        <c:crossAx val="137070464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0.15319811950399337"/>
          <c:y val="0.87576552930883655"/>
          <c:w val="0.69941317984884843"/>
          <c:h val="0.11497521143190435"/>
        </c:manualLayout>
      </c:layout>
      <c:overlay val="0"/>
      <c:txPr>
        <a:bodyPr/>
        <a:lstStyle/>
        <a:p>
          <a:pPr>
            <a:defRPr sz="700"/>
          </a:pPr>
          <a:endParaRPr lang="nl-NL"/>
        </a:p>
      </c:txPr>
    </c:legend>
    <c:plotVisOnly val="1"/>
    <c:dispBlanksAs val="gap"/>
    <c:showDLblsOverMax val="0"/>
  </c:chart>
  <c:spPr>
    <a:ln w="6350">
      <a:solidFill>
        <a:schemeClr val="accent2">
          <a:lumMod val="50000"/>
          <a:alpha val="25000"/>
        </a:schemeClr>
      </a:solidFill>
    </a:ln>
  </c:spPr>
  <c:txPr>
    <a:bodyPr/>
    <a:lstStyle/>
    <a:p>
      <a:pPr>
        <a:defRPr sz="800"/>
      </a:pPr>
      <a:endParaRPr lang="nl-NL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n-US" sz="1000"/>
              <a:t>Economically active population,</a:t>
            </a:r>
            <a:r>
              <a:rPr lang="en-US" sz="1000" baseline="0"/>
              <a:t> </a:t>
            </a:r>
            <a:r>
              <a:rPr lang="en-US" sz="1000"/>
              <a:t>1972</a:t>
            </a:r>
          </a:p>
        </c:rich>
      </c:tx>
      <c:layout>
        <c:manualLayout>
          <c:xMode val="edge"/>
          <c:yMode val="edge"/>
          <c:x val="0.15721587973886222"/>
          <c:y val="1.562764279214994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504229443695233"/>
          <c:y val="8.6032405302685938E-2"/>
          <c:w val="0.82082173257348401"/>
          <c:h val="0.72257072032662562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chemeClr val="tx2"/>
            </a:solidFill>
          </c:spPr>
          <c:invertIfNegative val="0"/>
          <c:cat>
            <c:strRef>
              <c:f>'(Un)empl &amp;  Part. rates ''60-''23'!$B$34:$B$46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''60-''23'!$C$34:$C$46</c:f>
              <c:numCache>
                <c:formatCode>#,##0;#,##0;\-</c:formatCode>
                <c:ptCount val="13"/>
                <c:pt idx="0">
                  <c:v>-805.35</c:v>
                </c:pt>
                <c:pt idx="1">
                  <c:v>-1624.35</c:v>
                </c:pt>
                <c:pt idx="2">
                  <c:v>-1551.9</c:v>
                </c:pt>
                <c:pt idx="3">
                  <c:v>-1688.4</c:v>
                </c:pt>
                <c:pt idx="4">
                  <c:v>-1484.7</c:v>
                </c:pt>
                <c:pt idx="5">
                  <c:v>-1166.55</c:v>
                </c:pt>
                <c:pt idx="6">
                  <c:v>-1044.75</c:v>
                </c:pt>
                <c:pt idx="7">
                  <c:v>-653.1</c:v>
                </c:pt>
                <c:pt idx="8">
                  <c:v>-639.45000000000005</c:v>
                </c:pt>
                <c:pt idx="9">
                  <c:v>-375.9</c:v>
                </c:pt>
                <c:pt idx="10">
                  <c:v>-140.69999999999999</c:v>
                </c:pt>
                <c:pt idx="11">
                  <c:v>-55.65</c:v>
                </c:pt>
                <c:pt idx="12">
                  <c:v>-16.8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F1-4D94-993C-356AC93740EC}"/>
            </c:ext>
          </c:extLst>
        </c:ser>
        <c:ser>
          <c:idx val="1"/>
          <c:order val="1"/>
          <c:spPr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50000"/>
                </a:schemeClr>
              </a:solidFill>
            </a:ln>
          </c:spPr>
          <c:invertIfNegative val="0"/>
          <c:cat>
            <c:strRef>
              <c:f>'(Un)empl &amp;  Part. rates ''60-''23'!$B$34:$B$46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''60-''23'!$D$34:$D$46</c:f>
              <c:numCache>
                <c:formatCode>#,##0;#,##0;\-</c:formatCode>
                <c:ptCount val="13"/>
                <c:pt idx="0">
                  <c:v>610.04999999999995</c:v>
                </c:pt>
                <c:pt idx="1">
                  <c:v>1246.3499999999999</c:v>
                </c:pt>
                <c:pt idx="2">
                  <c:v>813.75</c:v>
                </c:pt>
                <c:pt idx="3">
                  <c:v>616.35</c:v>
                </c:pt>
                <c:pt idx="4">
                  <c:v>480.9</c:v>
                </c:pt>
                <c:pt idx="5">
                  <c:v>337.05</c:v>
                </c:pt>
                <c:pt idx="6">
                  <c:v>249.9</c:v>
                </c:pt>
                <c:pt idx="7">
                  <c:v>198.45</c:v>
                </c:pt>
                <c:pt idx="8">
                  <c:v>197.4</c:v>
                </c:pt>
                <c:pt idx="9">
                  <c:v>127.05</c:v>
                </c:pt>
                <c:pt idx="10">
                  <c:v>53.55</c:v>
                </c:pt>
                <c:pt idx="11">
                  <c:v>14.7</c:v>
                </c:pt>
                <c:pt idx="12">
                  <c:v>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F1-4D94-993C-356AC93740EC}"/>
            </c:ext>
          </c:extLst>
        </c:ser>
        <c:ser>
          <c:idx val="2"/>
          <c:order val="2"/>
          <c:spPr>
            <a:solidFill>
              <a:schemeClr val="tx2">
                <a:lumMod val="10000"/>
                <a:lumOff val="90000"/>
              </a:schemeClr>
            </a:solidFill>
          </c:spPr>
          <c:invertIfNegative val="0"/>
          <c:cat>
            <c:strRef>
              <c:f>'(Un)empl &amp;  Part. rates ''60-''23'!$B$34:$B$46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''60-''23'!$G$34:$G$46</c:f>
              <c:numCache>
                <c:formatCode>#,##0;#,##0;\-</c:formatCode>
                <c:ptCount val="13"/>
                <c:pt idx="0">
                  <c:v>-522.9</c:v>
                </c:pt>
                <c:pt idx="1">
                  <c:v>-514.5</c:v>
                </c:pt>
                <c:pt idx="2">
                  <c:v>-252</c:v>
                </c:pt>
                <c:pt idx="3">
                  <c:v>-169.05</c:v>
                </c:pt>
                <c:pt idx="4">
                  <c:v>-155.4</c:v>
                </c:pt>
                <c:pt idx="5">
                  <c:v>-123.9</c:v>
                </c:pt>
                <c:pt idx="6">
                  <c:v>-86.1</c:v>
                </c:pt>
                <c:pt idx="7">
                  <c:v>-99.75</c:v>
                </c:pt>
                <c:pt idx="8">
                  <c:v>-88.2</c:v>
                </c:pt>
                <c:pt idx="9">
                  <c:v>-95.55</c:v>
                </c:pt>
                <c:pt idx="10">
                  <c:v>-24.15</c:v>
                </c:pt>
                <c:pt idx="11">
                  <c:v>-10.5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F1-4D94-993C-356AC93740EC}"/>
            </c:ext>
          </c:extLst>
        </c:ser>
        <c:ser>
          <c:idx val="3"/>
          <c:order val="3"/>
          <c:spPr>
            <a:solidFill>
              <a:schemeClr val="accent2">
                <a:lumMod val="20000"/>
                <a:lumOff val="80000"/>
              </a:schemeClr>
            </a:solidFill>
            <a:ln>
              <a:solidFill>
                <a:schemeClr val="accent2">
                  <a:lumMod val="50000"/>
                </a:schemeClr>
              </a:solidFill>
            </a:ln>
          </c:spPr>
          <c:invertIfNegative val="0"/>
          <c:cat>
            <c:strRef>
              <c:f>'(Un)empl &amp;  Part. rates ''60-''23'!$B$34:$B$46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''60-''23'!$H$34:$H$46</c:f>
              <c:numCache>
                <c:formatCode>#,##0;#,##0;\-</c:formatCode>
                <c:ptCount val="13"/>
                <c:pt idx="0">
                  <c:v>383.25</c:v>
                </c:pt>
                <c:pt idx="1">
                  <c:v>287.7</c:v>
                </c:pt>
                <c:pt idx="2">
                  <c:v>143.85</c:v>
                </c:pt>
                <c:pt idx="3">
                  <c:v>135.44999999999999</c:v>
                </c:pt>
                <c:pt idx="4">
                  <c:v>112.35</c:v>
                </c:pt>
                <c:pt idx="5">
                  <c:v>48.3</c:v>
                </c:pt>
                <c:pt idx="6">
                  <c:v>42</c:v>
                </c:pt>
                <c:pt idx="7">
                  <c:v>37.799999999999997</c:v>
                </c:pt>
                <c:pt idx="8">
                  <c:v>30.45</c:v>
                </c:pt>
                <c:pt idx="9">
                  <c:v>8.4</c:v>
                </c:pt>
                <c:pt idx="10">
                  <c:v>2.1</c:v>
                </c:pt>
                <c:pt idx="11">
                  <c:v>1.05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DF1-4D94-993C-356AC93740EC}"/>
            </c:ext>
          </c:extLst>
        </c:ser>
        <c:ser>
          <c:idx val="4"/>
          <c:order val="4"/>
          <c:spPr>
            <a:solidFill>
              <a:schemeClr val="tx2">
                <a:lumMod val="75000"/>
                <a:lumOff val="25000"/>
              </a:schemeClr>
            </a:solidFill>
            <a:ln>
              <a:solidFill>
                <a:schemeClr val="tx2"/>
              </a:solidFill>
            </a:ln>
          </c:spPr>
          <c:invertIfNegative val="0"/>
          <c:cat>
            <c:strRef>
              <c:f>'(Un)empl &amp;  Part. rates ''60-''23'!$B$34:$B$46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''60-''23'!$O$34:$O$46</c:f>
              <c:numCache>
                <c:formatCode>#,##0;#,##0;\-</c:formatCode>
                <c:ptCount val="13"/>
                <c:pt idx="0">
                  <c:v>-2113.65</c:v>
                </c:pt>
                <c:pt idx="1">
                  <c:v>-266.7</c:v>
                </c:pt>
                <c:pt idx="2">
                  <c:v>-101.85</c:v>
                </c:pt>
                <c:pt idx="3">
                  <c:v>-84</c:v>
                </c:pt>
                <c:pt idx="4">
                  <c:v>-75.599999999999994</c:v>
                </c:pt>
                <c:pt idx="5">
                  <c:v>-70.349999999999994</c:v>
                </c:pt>
                <c:pt idx="6">
                  <c:v>-37.799999999999997</c:v>
                </c:pt>
                <c:pt idx="7">
                  <c:v>-84</c:v>
                </c:pt>
                <c:pt idx="8">
                  <c:v>-137.55000000000001</c:v>
                </c:pt>
                <c:pt idx="9">
                  <c:v>-354.9</c:v>
                </c:pt>
                <c:pt idx="10">
                  <c:v>-334.95</c:v>
                </c:pt>
                <c:pt idx="11">
                  <c:v>-255.15</c:v>
                </c:pt>
                <c:pt idx="12">
                  <c:v>-143.85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DF1-4D94-993C-356AC93740EC}"/>
            </c:ext>
          </c:extLst>
        </c:ser>
        <c:ser>
          <c:idx val="5"/>
          <c:order val="5"/>
          <c:spPr>
            <a:solidFill>
              <a:schemeClr val="accent2"/>
            </a:solidFill>
            <a:ln>
              <a:solidFill>
                <a:schemeClr val="accent2">
                  <a:lumMod val="50000"/>
                </a:schemeClr>
              </a:solidFill>
            </a:ln>
          </c:spPr>
          <c:invertIfNegative val="0"/>
          <c:cat>
            <c:strRef>
              <c:f>'(Un)empl &amp;  Part. rates ''60-''23'!$B$34:$B$46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</c:strCache>
            </c:strRef>
          </c:cat>
          <c:val>
            <c:numRef>
              <c:f>'(Un)empl &amp;  Part. rates ''60-''23'!$P$34:$P$46</c:f>
              <c:numCache>
                <c:formatCode>#,##0;#,##0;\-</c:formatCode>
                <c:ptCount val="13"/>
                <c:pt idx="0">
                  <c:v>2434.9499999999998</c:v>
                </c:pt>
                <c:pt idx="1">
                  <c:v>1044.75</c:v>
                </c:pt>
                <c:pt idx="2">
                  <c:v>1245.3</c:v>
                </c:pt>
                <c:pt idx="3">
                  <c:v>1332.45</c:v>
                </c:pt>
                <c:pt idx="4">
                  <c:v>1337.7</c:v>
                </c:pt>
                <c:pt idx="5">
                  <c:v>1039.5</c:v>
                </c:pt>
                <c:pt idx="6">
                  <c:v>779.1</c:v>
                </c:pt>
                <c:pt idx="7">
                  <c:v>779.1</c:v>
                </c:pt>
                <c:pt idx="8">
                  <c:v>767.55</c:v>
                </c:pt>
                <c:pt idx="9">
                  <c:v>752.85</c:v>
                </c:pt>
                <c:pt idx="10">
                  <c:v>515.54999999999995</c:v>
                </c:pt>
                <c:pt idx="11">
                  <c:v>376.95</c:v>
                </c:pt>
                <c:pt idx="12">
                  <c:v>236.25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DF1-4D94-993C-356AC93740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37510272"/>
        <c:axId val="137520256"/>
      </c:barChart>
      <c:catAx>
        <c:axId val="1375102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crossAx val="137520256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37520256"/>
        <c:scaling>
          <c:orientation val="minMax"/>
          <c:max val="5000"/>
          <c:min val="-5000"/>
        </c:scaling>
        <c:delete val="0"/>
        <c:axPos val="b"/>
        <c:majorGridlines>
          <c:spPr>
            <a:ln w="6350">
              <a:solidFill>
                <a:schemeClr val="accent2">
                  <a:lumMod val="50000"/>
                  <a:alpha val="25000"/>
                </a:schemeClr>
              </a:solidFill>
            </a:ln>
          </c:spPr>
        </c:majorGridlines>
        <c:numFmt formatCode="0;0" sourceLinked="0"/>
        <c:majorTickMark val="none"/>
        <c:minorTickMark val="none"/>
        <c:tickLblPos val="nextTo"/>
        <c:spPr>
          <a:ln w="6350">
            <a:solidFill>
              <a:schemeClr val="accent2">
                <a:lumMod val="50000"/>
                <a:alpha val="25000"/>
              </a:schemeClr>
            </a:solidFill>
          </a:ln>
        </c:spPr>
        <c:crossAx val="13751027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0.15319811950399337"/>
          <c:y val="0.87576552930883655"/>
          <c:w val="0.69941317984884843"/>
          <c:h val="0.11497521143190435"/>
        </c:manualLayout>
      </c:layout>
      <c:overlay val="0"/>
      <c:txPr>
        <a:bodyPr/>
        <a:lstStyle/>
        <a:p>
          <a:pPr>
            <a:defRPr sz="700"/>
          </a:pPr>
          <a:endParaRPr lang="nl-NL"/>
        </a:p>
      </c:txPr>
    </c:legend>
    <c:plotVisOnly val="1"/>
    <c:dispBlanksAs val="gap"/>
    <c:showDLblsOverMax val="0"/>
  </c:chart>
  <c:spPr>
    <a:ln w="6350">
      <a:solidFill>
        <a:schemeClr val="accent2">
          <a:lumMod val="50000"/>
          <a:alpha val="25000"/>
        </a:schemeClr>
      </a:solidFill>
    </a:ln>
  </c:spPr>
  <c:txPr>
    <a:bodyPr/>
    <a:lstStyle/>
    <a:p>
      <a:pPr>
        <a:defRPr sz="800"/>
      </a:pPr>
      <a:endParaRPr lang="nl-NL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900" b="1" i="0" u="none" strike="noStrike" kern="1200" baseline="0">
                <a:solidFill>
                  <a:sysClr val="windowText" lastClr="000000"/>
                </a:solidFill>
              </a:rPr>
              <a:t>Economically active population, 2022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504229443695233"/>
          <c:y val="8.6032405302685938E-2"/>
          <c:w val="0.82082173257348401"/>
          <c:h val="0.72257072032662562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chemeClr val="tx2"/>
            </a:solidFill>
          </c:spPr>
          <c:invertIfNegative val="0"/>
          <c:cat>
            <c:strRef>
              <c:f>'(Un)empl &amp;  Part. rates ''60-''23'!$B$218:$B$233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60 - 64</c:v>
                </c:pt>
                <c:pt idx="10">
                  <c:v>65 - 69</c:v>
                </c:pt>
                <c:pt idx="11">
                  <c:v>70 - 74</c:v>
                </c:pt>
                <c:pt idx="12">
                  <c:v>75+</c:v>
                </c:pt>
              </c:strCache>
            </c:strRef>
          </c:cat>
          <c:val>
            <c:numRef>
              <c:f>'(Un)empl &amp;  Part. rates ''60-''23'!$C$219:$C$234</c:f>
              <c:numCache>
                <c:formatCode>#,##0;#,##0;\-</c:formatCode>
                <c:ptCount val="15"/>
                <c:pt idx="0">
                  <c:v>-254.24841396463574</c:v>
                </c:pt>
                <c:pt idx="1">
                  <c:v>-1463.4065687499485</c:v>
                </c:pt>
                <c:pt idx="2">
                  <c:v>-2148.0651556718844</c:v>
                </c:pt>
                <c:pt idx="3">
                  <c:v>-2670.233112737626</c:v>
                </c:pt>
                <c:pt idx="4">
                  <c:v>-2803.8883610288631</c:v>
                </c:pt>
                <c:pt idx="5">
                  <c:v>-2887.5641988286993</c:v>
                </c:pt>
                <c:pt idx="6">
                  <c:v>-2876.4135576370168</c:v>
                </c:pt>
                <c:pt idx="7">
                  <c:v>-3148.6203317654827</c:v>
                </c:pt>
                <c:pt idx="8">
                  <c:v>-3141.3667666835272</c:v>
                </c:pt>
                <c:pt idx="9">
                  <c:v>-2344.3818078947493</c:v>
                </c:pt>
                <c:pt idx="10">
                  <c:v>-575.27676086875351</c:v>
                </c:pt>
                <c:pt idx="11">
                  <c:v>-277.41546125776603</c:v>
                </c:pt>
                <c:pt idx="12">
                  <c:v>-135.22885618475246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B9-4217-8A9D-D54EAF11123B}"/>
            </c:ext>
          </c:extLst>
        </c:ser>
        <c:ser>
          <c:idx val="1"/>
          <c:order val="1"/>
          <c:spPr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50000"/>
                </a:schemeClr>
              </a:solidFill>
            </a:ln>
          </c:spPr>
          <c:invertIfNegative val="0"/>
          <c:cat>
            <c:strRef>
              <c:f>'(Un)empl &amp;  Part. rates ''60-''23'!$B$218:$B$233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60 - 64</c:v>
                </c:pt>
                <c:pt idx="10">
                  <c:v>65 - 69</c:v>
                </c:pt>
                <c:pt idx="11">
                  <c:v>70 - 74</c:v>
                </c:pt>
                <c:pt idx="12">
                  <c:v>75+</c:v>
                </c:pt>
              </c:strCache>
            </c:strRef>
          </c:cat>
          <c:val>
            <c:numRef>
              <c:f>'(Un)empl &amp;  Part. rates ''60-''23'!$D$220:$D$232</c:f>
              <c:numCache>
                <c:formatCode>#,##0;#,##0;\-</c:formatCode>
                <c:ptCount val="13"/>
                <c:pt idx="0">
                  <c:v>234.68808499291816</c:v>
                </c:pt>
                <c:pt idx="1">
                  <c:v>1342.3447285579834</c:v>
                </c:pt>
                <c:pt idx="2">
                  <c:v>1864.0662034979964</c:v>
                </c:pt>
                <c:pt idx="3">
                  <c:v>2780.0287643927436</c:v>
                </c:pt>
                <c:pt idx="4">
                  <c:v>2801.0486790960599</c:v>
                </c:pt>
                <c:pt idx="5">
                  <c:v>3015.1806883823688</c:v>
                </c:pt>
                <c:pt idx="6">
                  <c:v>3355.4937986959831</c:v>
                </c:pt>
                <c:pt idx="7">
                  <c:v>3312.6345899239491</c:v>
                </c:pt>
                <c:pt idx="8">
                  <c:v>3632.2974460500477</c:v>
                </c:pt>
                <c:pt idx="9">
                  <c:v>2410.685148486652</c:v>
                </c:pt>
                <c:pt idx="10">
                  <c:v>679.03110916747494</c:v>
                </c:pt>
                <c:pt idx="11">
                  <c:v>122.59599369318269</c:v>
                </c:pt>
                <c:pt idx="12">
                  <c:v>30.429544275830199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B9-4217-8A9D-D54EAF11123B}"/>
            </c:ext>
          </c:extLst>
        </c:ser>
        <c:ser>
          <c:idx val="2"/>
          <c:order val="2"/>
          <c:spPr>
            <a:solidFill>
              <a:schemeClr val="tx2">
                <a:lumMod val="10000"/>
                <a:lumOff val="90000"/>
              </a:schemeClr>
            </a:solidFill>
          </c:spPr>
          <c:invertIfNegative val="0"/>
          <c:cat>
            <c:strRef>
              <c:f>'(Un)empl &amp;  Part. rates ''60-''23'!$B$218:$B$233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60 - 64</c:v>
                </c:pt>
                <c:pt idx="10">
                  <c:v>65 - 69</c:v>
                </c:pt>
                <c:pt idx="11">
                  <c:v>70 - 74</c:v>
                </c:pt>
                <c:pt idx="12">
                  <c:v>75+</c:v>
                </c:pt>
              </c:strCache>
            </c:strRef>
          </c:cat>
          <c:val>
            <c:numRef>
              <c:f>'(Un)empl &amp;  Part. rates ''60-''23'!$G$220:$G$232</c:f>
              <c:numCache>
                <c:formatCode>#,##0;#,##0;\-</c:formatCode>
                <c:ptCount val="13"/>
                <c:pt idx="0">
                  <c:v>-90.466624217655536</c:v>
                </c:pt>
                <c:pt idx="1">
                  <c:v>-241.52098759025364</c:v>
                </c:pt>
                <c:pt idx="2">
                  <c:v>-193.08450837500078</c:v>
                </c:pt>
                <c:pt idx="3">
                  <c:v>-183.25129205062115</c:v>
                </c:pt>
                <c:pt idx="4">
                  <c:v>-148.87902801923158</c:v>
                </c:pt>
                <c:pt idx="5">
                  <c:v>-209.58127249563094</c:v>
                </c:pt>
                <c:pt idx="6">
                  <c:v>-90.595702602740403</c:v>
                </c:pt>
                <c:pt idx="7">
                  <c:v>-268.78466246778584</c:v>
                </c:pt>
                <c:pt idx="8">
                  <c:v>-166.20988183510801</c:v>
                </c:pt>
                <c:pt idx="9">
                  <c:v>-117.2190903947378</c:v>
                </c:pt>
                <c:pt idx="10">
                  <c:v>-15.138862128125099</c:v>
                </c:pt>
                <c:pt idx="11">
                  <c:v>0</c:v>
                </c:pt>
                <c:pt idx="12">
                  <c:v>-15.025428464972499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FB9-4217-8A9D-D54EAF11123B}"/>
            </c:ext>
          </c:extLst>
        </c:ser>
        <c:ser>
          <c:idx val="3"/>
          <c:order val="3"/>
          <c:spPr>
            <a:solidFill>
              <a:schemeClr val="accent2">
                <a:lumMod val="20000"/>
                <a:lumOff val="80000"/>
              </a:schemeClr>
            </a:solidFill>
            <a:ln>
              <a:solidFill>
                <a:schemeClr val="accent2">
                  <a:lumMod val="50000"/>
                </a:schemeClr>
              </a:solidFill>
            </a:ln>
          </c:spPr>
          <c:invertIfNegative val="0"/>
          <c:cat>
            <c:strRef>
              <c:f>'(Un)empl &amp;  Part. rates ''60-''23'!$B$218:$B$233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60 - 64</c:v>
                </c:pt>
                <c:pt idx="10">
                  <c:v>65 - 69</c:v>
                </c:pt>
                <c:pt idx="11">
                  <c:v>70 - 74</c:v>
                </c:pt>
                <c:pt idx="12">
                  <c:v>75+</c:v>
                </c:pt>
              </c:strCache>
            </c:strRef>
          </c:cat>
          <c:val>
            <c:numRef>
              <c:f>'(Un)empl &amp;  Part. rates ''60-''23'!$H$220:$H$232</c:f>
              <c:numCache>
                <c:formatCode>#,##0;#,##0;\-</c:formatCode>
                <c:ptCount val="13"/>
                <c:pt idx="0">
                  <c:v>67.864095711756349</c:v>
                </c:pt>
                <c:pt idx="1">
                  <c:v>177.85073358942986</c:v>
                </c:pt>
                <c:pt idx="2">
                  <c:v>259.55352200604966</c:v>
                </c:pt>
                <c:pt idx="3">
                  <c:v>246.02024463652606</c:v>
                </c:pt>
                <c:pt idx="4">
                  <c:v>147.42361468926629</c:v>
                </c:pt>
                <c:pt idx="5">
                  <c:v>210.85179639037599</c:v>
                </c:pt>
                <c:pt idx="6">
                  <c:v>64.117715898649209</c:v>
                </c:pt>
                <c:pt idx="7">
                  <c:v>219.51193065761083</c:v>
                </c:pt>
                <c:pt idx="8">
                  <c:v>186.27166390000204</c:v>
                </c:pt>
                <c:pt idx="9">
                  <c:v>166.77695995819536</c:v>
                </c:pt>
                <c:pt idx="10">
                  <c:v>28.894940815637199</c:v>
                </c:pt>
                <c:pt idx="11">
                  <c:v>27.243554154040599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FB9-4217-8A9D-D54EAF11123B}"/>
            </c:ext>
          </c:extLst>
        </c:ser>
        <c:ser>
          <c:idx val="4"/>
          <c:order val="4"/>
          <c:spPr>
            <a:solidFill>
              <a:schemeClr val="tx2">
                <a:lumMod val="75000"/>
                <a:lumOff val="25000"/>
              </a:schemeClr>
            </a:solidFill>
            <a:ln>
              <a:solidFill>
                <a:schemeClr val="tx2"/>
              </a:solidFill>
            </a:ln>
          </c:spPr>
          <c:invertIfNegative val="0"/>
          <c:cat>
            <c:strRef>
              <c:f>'(Un)empl &amp;  Part. rates ''60-''23'!$B$218:$B$233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60 - 64</c:v>
                </c:pt>
                <c:pt idx="10">
                  <c:v>65 - 69</c:v>
                </c:pt>
                <c:pt idx="11">
                  <c:v>70 - 74</c:v>
                </c:pt>
                <c:pt idx="12">
                  <c:v>75+</c:v>
                </c:pt>
              </c:strCache>
            </c:strRef>
          </c:cat>
          <c:val>
            <c:numRef>
              <c:f>'(Un)empl &amp;  Part. rates ''60-''23'!$O$219:$O$233</c:f>
              <c:numCache>
                <c:formatCode>#,##0;#,##0;\-</c:formatCode>
                <c:ptCount val="14"/>
                <c:pt idx="0">
                  <c:v>-3049.4079985240419</c:v>
                </c:pt>
                <c:pt idx="1">
                  <c:v>-1219.3056738284956</c:v>
                </c:pt>
                <c:pt idx="2">
                  <c:v>-555.11796157812751</c:v>
                </c:pt>
                <c:pt idx="3">
                  <c:v>-314.14507208677907</c:v>
                </c:pt>
                <c:pt idx="4">
                  <c:v>-272.94488470192459</c:v>
                </c:pt>
                <c:pt idx="5">
                  <c:v>-232.86808055070105</c:v>
                </c:pt>
                <c:pt idx="6">
                  <c:v>-339.73388476027651</c:v>
                </c:pt>
                <c:pt idx="7">
                  <c:v>-307.1824713917552</c:v>
                </c:pt>
                <c:pt idx="8">
                  <c:v>-598.35557460638881</c:v>
                </c:pt>
                <c:pt idx="9">
                  <c:v>-1356.3923317105362</c:v>
                </c:pt>
                <c:pt idx="10">
                  <c:v>-2437.3568026281446</c:v>
                </c:pt>
                <c:pt idx="11">
                  <c:v>-1955.7790018672449</c:v>
                </c:pt>
                <c:pt idx="12">
                  <c:v>-2584.3736959752769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FB9-4217-8A9D-D54EAF11123B}"/>
            </c:ext>
          </c:extLst>
        </c:ser>
        <c:ser>
          <c:idx val="5"/>
          <c:order val="5"/>
          <c:spPr>
            <a:solidFill>
              <a:schemeClr val="accent2"/>
            </a:solidFill>
            <a:ln>
              <a:solidFill>
                <a:schemeClr val="accent2">
                  <a:lumMod val="50000"/>
                </a:schemeClr>
              </a:solidFill>
            </a:ln>
          </c:spPr>
          <c:invertIfNegative val="0"/>
          <c:cat>
            <c:strRef>
              <c:f>'(Un)empl &amp;  Part. rates ''60-''23'!$B$218:$B$233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60 - 64</c:v>
                </c:pt>
                <c:pt idx="10">
                  <c:v>65 - 69</c:v>
                </c:pt>
                <c:pt idx="11">
                  <c:v>70 - 74</c:v>
                </c:pt>
                <c:pt idx="12">
                  <c:v>75+</c:v>
                </c:pt>
              </c:strCache>
            </c:strRef>
          </c:cat>
          <c:val>
            <c:numRef>
              <c:f>'(Un)empl &amp;  Part. rates ''60-''23'!$P$218:$P$232</c:f>
              <c:numCache>
                <c:formatCode>#,##0;#,##0;\-</c:formatCode>
                <c:ptCount val="13"/>
                <c:pt idx="0">
                  <c:v>2767.2980619963223</c:v>
                </c:pt>
                <c:pt idx="1">
                  <c:v>1305.3292745266206</c:v>
                </c:pt>
                <c:pt idx="2">
                  <c:v>802.25634074597144</c:v>
                </c:pt>
                <c:pt idx="3">
                  <c:v>442.83644034574672</c:v>
                </c:pt>
                <c:pt idx="4">
                  <c:v>779.23910621469372</c:v>
                </c:pt>
                <c:pt idx="5">
                  <c:v>716.89610772727872</c:v>
                </c:pt>
                <c:pt idx="6">
                  <c:v>534.31429915541014</c:v>
                </c:pt>
                <c:pt idx="7">
                  <c:v>1057.6483931684891</c:v>
                </c:pt>
                <c:pt idx="8">
                  <c:v>838.22248755000805</c:v>
                </c:pt>
                <c:pt idx="9">
                  <c:v>1955.838894055207</c:v>
                </c:pt>
                <c:pt idx="10">
                  <c:v>3033.9687856418955</c:v>
                </c:pt>
                <c:pt idx="11">
                  <c:v>2547.272313402806</c:v>
                </c:pt>
                <c:pt idx="12">
                  <c:v>4092.7737050991691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FB9-4217-8A9D-D54EAF1112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36913664"/>
        <c:axId val="136915200"/>
      </c:barChart>
      <c:catAx>
        <c:axId val="1369136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crossAx val="136915200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36915200"/>
        <c:scaling>
          <c:orientation val="minMax"/>
          <c:max val="5000"/>
          <c:min val="-5000"/>
        </c:scaling>
        <c:delete val="0"/>
        <c:axPos val="b"/>
        <c:majorGridlines>
          <c:spPr>
            <a:ln w="6350">
              <a:solidFill>
                <a:schemeClr val="accent2">
                  <a:lumMod val="50000"/>
                  <a:alpha val="25000"/>
                </a:schemeClr>
              </a:solidFill>
            </a:ln>
          </c:spPr>
        </c:majorGridlines>
        <c:numFmt formatCode="0;0" sourceLinked="0"/>
        <c:majorTickMark val="none"/>
        <c:minorTickMark val="none"/>
        <c:tickLblPos val="nextTo"/>
        <c:spPr>
          <a:ln w="6350">
            <a:solidFill>
              <a:schemeClr val="accent2">
                <a:lumMod val="50000"/>
                <a:alpha val="25000"/>
              </a:schemeClr>
            </a:solidFill>
          </a:ln>
        </c:spPr>
        <c:crossAx val="136913664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0.15319811950399337"/>
          <c:y val="0.87576552930883655"/>
          <c:w val="0.69941317984884843"/>
          <c:h val="0.11497521143190435"/>
        </c:manualLayout>
      </c:layout>
      <c:overlay val="0"/>
      <c:txPr>
        <a:bodyPr/>
        <a:lstStyle/>
        <a:p>
          <a:pPr>
            <a:defRPr sz="700"/>
          </a:pPr>
          <a:endParaRPr lang="nl-NL"/>
        </a:p>
      </c:txPr>
    </c:legend>
    <c:plotVisOnly val="1"/>
    <c:dispBlanksAs val="gap"/>
    <c:showDLblsOverMax val="0"/>
  </c:chart>
  <c:spPr>
    <a:ln w="6350">
      <a:solidFill>
        <a:schemeClr val="accent2">
          <a:lumMod val="50000"/>
          <a:alpha val="25000"/>
        </a:schemeClr>
      </a:solidFill>
    </a:ln>
  </c:spPr>
  <c:txPr>
    <a:bodyPr/>
    <a:lstStyle/>
    <a:p>
      <a:pPr>
        <a:defRPr sz="800"/>
      </a:pPr>
      <a:endParaRPr lang="nl-NL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900" b="1" i="0" u="none" strike="noStrike" kern="1200" baseline="0">
                <a:solidFill>
                  <a:sysClr val="windowText" lastClr="000000"/>
                </a:solidFill>
              </a:rPr>
              <a:t>Economically active population, 2023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504229443695233"/>
          <c:y val="8.6032405302685938E-2"/>
          <c:w val="0.82082173257348401"/>
          <c:h val="0.72257072032662562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chemeClr val="tx2"/>
            </a:solidFill>
          </c:spPr>
          <c:invertIfNegative val="0"/>
          <c:cat>
            <c:strRef>
              <c:f>'(Un)empl &amp;  Part. rates ''60-''23'!$B$247:$B$257</c:f>
              <c:strCache>
                <c:ptCount val="11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60 - 64</c:v>
                </c:pt>
                <c:pt idx="10">
                  <c:v>65+</c:v>
                </c:pt>
              </c:strCache>
            </c:strRef>
          </c:cat>
          <c:val>
            <c:numRef>
              <c:f>'(Un)empl &amp;  Part. rates ''60-''23'!$C$245:$C$257</c:f>
              <c:numCache>
                <c:formatCode>#,##0;#,##0;\-</c:formatCode>
                <c:ptCount val="11"/>
                <c:pt idx="0">
                  <c:v>-487</c:v>
                </c:pt>
                <c:pt idx="1">
                  <c:v>-1839</c:v>
                </c:pt>
                <c:pt idx="2">
                  <c:v>-2538</c:v>
                </c:pt>
                <c:pt idx="3">
                  <c:v>-2803</c:v>
                </c:pt>
                <c:pt idx="4">
                  <c:v>-3023</c:v>
                </c:pt>
                <c:pt idx="5">
                  <c:v>-3041</c:v>
                </c:pt>
                <c:pt idx="6">
                  <c:v>-3043</c:v>
                </c:pt>
                <c:pt idx="7">
                  <c:v>-3223</c:v>
                </c:pt>
                <c:pt idx="8">
                  <c:v>-3221</c:v>
                </c:pt>
                <c:pt idx="9">
                  <c:v>-2612</c:v>
                </c:pt>
                <c:pt idx="10">
                  <c:v>-1373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FD-4AE4-82D8-76604D0A9DDB}"/>
            </c:ext>
          </c:extLst>
        </c:ser>
        <c:ser>
          <c:idx val="1"/>
          <c:order val="1"/>
          <c:spPr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50000"/>
                </a:schemeClr>
              </a:solidFill>
            </a:ln>
          </c:spPr>
          <c:invertIfNegative val="0"/>
          <c:cat>
            <c:strRef>
              <c:f>'(Un)empl &amp;  Part. rates ''60-''23'!$B$247:$B$257</c:f>
              <c:strCache>
                <c:ptCount val="11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60 - 64</c:v>
                </c:pt>
                <c:pt idx="10">
                  <c:v>65+</c:v>
                </c:pt>
              </c:strCache>
            </c:strRef>
          </c:cat>
          <c:val>
            <c:numRef>
              <c:f>'(Un)empl &amp;  Part. rates ''60-''23'!$D$246:$D$257</c:f>
              <c:numCache>
                <c:formatCode>#,##0;#,##0;\-</c:formatCode>
                <c:ptCount val="11"/>
                <c:pt idx="0">
                  <c:v>470</c:v>
                </c:pt>
                <c:pt idx="1">
                  <c:v>1476</c:v>
                </c:pt>
                <c:pt idx="2">
                  <c:v>2005</c:v>
                </c:pt>
                <c:pt idx="3">
                  <c:v>2943</c:v>
                </c:pt>
                <c:pt idx="4">
                  <c:v>3095</c:v>
                </c:pt>
                <c:pt idx="5">
                  <c:v>3178</c:v>
                </c:pt>
                <c:pt idx="6">
                  <c:v>3231</c:v>
                </c:pt>
                <c:pt idx="7">
                  <c:v>3609</c:v>
                </c:pt>
                <c:pt idx="8">
                  <c:v>3428</c:v>
                </c:pt>
                <c:pt idx="9">
                  <c:v>2812</c:v>
                </c:pt>
                <c:pt idx="10">
                  <c:v>1075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FD-4AE4-82D8-76604D0A9DDB}"/>
            </c:ext>
          </c:extLst>
        </c:ser>
        <c:ser>
          <c:idx val="2"/>
          <c:order val="2"/>
          <c:spPr>
            <a:solidFill>
              <a:schemeClr val="tx2">
                <a:lumMod val="10000"/>
                <a:lumOff val="90000"/>
              </a:schemeClr>
            </a:solidFill>
          </c:spPr>
          <c:invertIfNegative val="0"/>
          <c:cat>
            <c:strRef>
              <c:f>'(Un)empl &amp;  Part. rates ''60-''23'!$B$247:$B$257</c:f>
              <c:strCache>
                <c:ptCount val="11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60 - 64</c:v>
                </c:pt>
                <c:pt idx="10">
                  <c:v>65+</c:v>
                </c:pt>
              </c:strCache>
            </c:strRef>
          </c:cat>
          <c:val>
            <c:numRef>
              <c:f>'(Un)empl &amp;  Part. rates ''60-''23'!$G$247:$G$257</c:f>
              <c:numCache>
                <c:formatCode>#,##0;#,##0;\-</c:formatCode>
                <c:ptCount val="11"/>
                <c:pt idx="0">
                  <c:v>-230</c:v>
                </c:pt>
                <c:pt idx="1">
                  <c:v>-139</c:v>
                </c:pt>
                <c:pt idx="2">
                  <c:v>-73</c:v>
                </c:pt>
                <c:pt idx="3">
                  <c:v>-157</c:v>
                </c:pt>
                <c:pt idx="4">
                  <c:v>-123</c:v>
                </c:pt>
                <c:pt idx="5">
                  <c:v>-134</c:v>
                </c:pt>
                <c:pt idx="6">
                  <c:v>-68</c:v>
                </c:pt>
                <c:pt idx="7">
                  <c:v>-40</c:v>
                </c:pt>
                <c:pt idx="8">
                  <c:v>-65</c:v>
                </c:pt>
                <c:pt idx="9">
                  <c:v>-80</c:v>
                </c:pt>
                <c:pt idx="10">
                  <c:v>-24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1FD-4AE4-82D8-76604D0A9DDB}"/>
            </c:ext>
          </c:extLst>
        </c:ser>
        <c:ser>
          <c:idx val="3"/>
          <c:order val="3"/>
          <c:spPr>
            <a:solidFill>
              <a:schemeClr val="accent2">
                <a:lumMod val="20000"/>
                <a:lumOff val="80000"/>
              </a:schemeClr>
            </a:solidFill>
            <a:ln>
              <a:solidFill>
                <a:schemeClr val="accent2">
                  <a:lumMod val="50000"/>
                </a:schemeClr>
              </a:solidFill>
            </a:ln>
          </c:spPr>
          <c:invertIfNegative val="0"/>
          <c:cat>
            <c:strRef>
              <c:f>'(Un)empl &amp;  Part. rates ''60-''23'!$B$247:$B$257</c:f>
              <c:strCache>
                <c:ptCount val="11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60 - 64</c:v>
                </c:pt>
                <c:pt idx="10">
                  <c:v>65+</c:v>
                </c:pt>
              </c:strCache>
            </c:strRef>
          </c:cat>
          <c:val>
            <c:numRef>
              <c:f>'(Un)empl &amp;  Part. rates ''60-''23'!$H$244:$H$257</c:f>
              <c:numCache>
                <c:formatCode>#,##0;#,##0;\-</c:formatCode>
                <c:ptCount val="11"/>
                <c:pt idx="0">
                  <c:v>103</c:v>
                </c:pt>
                <c:pt idx="1">
                  <c:v>63</c:v>
                </c:pt>
                <c:pt idx="2">
                  <c:v>204</c:v>
                </c:pt>
                <c:pt idx="3">
                  <c:v>130</c:v>
                </c:pt>
                <c:pt idx="4">
                  <c:v>110</c:v>
                </c:pt>
                <c:pt idx="5">
                  <c:v>126</c:v>
                </c:pt>
                <c:pt idx="6">
                  <c:v>95</c:v>
                </c:pt>
                <c:pt idx="7">
                  <c:v>116</c:v>
                </c:pt>
                <c:pt idx="8">
                  <c:v>41</c:v>
                </c:pt>
                <c:pt idx="9">
                  <c:v>84</c:v>
                </c:pt>
                <c:pt idx="10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1FD-4AE4-82D8-76604D0A9DDB}"/>
            </c:ext>
          </c:extLst>
        </c:ser>
        <c:ser>
          <c:idx val="4"/>
          <c:order val="4"/>
          <c:spPr>
            <a:solidFill>
              <a:schemeClr val="tx2">
                <a:lumMod val="75000"/>
                <a:lumOff val="25000"/>
              </a:schemeClr>
            </a:solidFill>
            <a:ln>
              <a:solidFill>
                <a:schemeClr val="tx2"/>
              </a:solidFill>
            </a:ln>
          </c:spPr>
          <c:invertIfNegative val="0"/>
          <c:cat>
            <c:strRef>
              <c:f>'(Un)empl &amp;  Part. rates ''60-''23'!$B$247:$B$257</c:f>
              <c:strCache>
                <c:ptCount val="11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60 - 64</c:v>
                </c:pt>
                <c:pt idx="10">
                  <c:v>65+</c:v>
                </c:pt>
              </c:strCache>
            </c:strRef>
          </c:cat>
          <c:val>
            <c:numRef>
              <c:f>'(Un)empl &amp;  Part. rates ''60-''23'!$O$245:$O$257</c:f>
              <c:numCache>
                <c:formatCode>#,##0;#,##0;\-</c:formatCode>
                <c:ptCount val="11"/>
                <c:pt idx="0">
                  <c:v>-2771</c:v>
                </c:pt>
                <c:pt idx="1">
                  <c:v>-677</c:v>
                </c:pt>
                <c:pt idx="2">
                  <c:v>-204</c:v>
                </c:pt>
                <c:pt idx="3">
                  <c:v>-279</c:v>
                </c:pt>
                <c:pt idx="4">
                  <c:v>-139</c:v>
                </c:pt>
                <c:pt idx="5">
                  <c:v>-161</c:v>
                </c:pt>
                <c:pt idx="6">
                  <c:v>-109</c:v>
                </c:pt>
                <c:pt idx="7">
                  <c:v>-370</c:v>
                </c:pt>
                <c:pt idx="8">
                  <c:v>-507</c:v>
                </c:pt>
                <c:pt idx="9">
                  <c:v>-1213</c:v>
                </c:pt>
                <c:pt idx="10">
                  <c:v>-7127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1FD-4AE4-82D8-76604D0A9DDB}"/>
            </c:ext>
          </c:extLst>
        </c:ser>
        <c:ser>
          <c:idx val="5"/>
          <c:order val="5"/>
          <c:spPr>
            <a:solidFill>
              <a:schemeClr val="accent2"/>
            </a:solidFill>
            <a:ln>
              <a:solidFill>
                <a:schemeClr val="accent2">
                  <a:lumMod val="50000"/>
                </a:schemeClr>
              </a:solidFill>
            </a:ln>
          </c:spPr>
          <c:invertIfNegative val="0"/>
          <c:cat>
            <c:strRef>
              <c:f>'(Un)empl &amp;  Part. rates ''60-''23'!$B$247:$B$257</c:f>
              <c:strCache>
                <c:ptCount val="11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60 - 64</c:v>
                </c:pt>
                <c:pt idx="10">
                  <c:v>65+</c:v>
                </c:pt>
              </c:strCache>
            </c:strRef>
          </c:cat>
          <c:val>
            <c:numRef>
              <c:f>'(Un)empl &amp;  Part. rates ''60-''23'!$P$247:$P$257</c:f>
              <c:numCache>
                <c:formatCode>#,##0;#,##0;\-</c:formatCode>
                <c:ptCount val="11"/>
                <c:pt idx="0">
                  <c:v>2718</c:v>
                </c:pt>
                <c:pt idx="1">
                  <c:v>989</c:v>
                </c:pt>
                <c:pt idx="2">
                  <c:v>564</c:v>
                </c:pt>
                <c:pt idx="3">
                  <c:v>462</c:v>
                </c:pt>
                <c:pt idx="4">
                  <c:v>534</c:v>
                </c:pt>
                <c:pt idx="5">
                  <c:v>630</c:v>
                </c:pt>
                <c:pt idx="6">
                  <c:v>627</c:v>
                </c:pt>
                <c:pt idx="7">
                  <c:v>757</c:v>
                </c:pt>
                <c:pt idx="8">
                  <c:v>1129</c:v>
                </c:pt>
                <c:pt idx="9">
                  <c:v>1726</c:v>
                </c:pt>
                <c:pt idx="10">
                  <c:v>10070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1FD-4AE4-82D8-76604D0A9D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36913664"/>
        <c:axId val="136915200"/>
      </c:barChart>
      <c:catAx>
        <c:axId val="1369136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crossAx val="136915200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36915200"/>
        <c:scaling>
          <c:orientation val="minMax"/>
          <c:max val="5000"/>
          <c:min val="-5000"/>
        </c:scaling>
        <c:delete val="0"/>
        <c:axPos val="b"/>
        <c:majorGridlines>
          <c:spPr>
            <a:ln w="6350">
              <a:solidFill>
                <a:schemeClr val="accent2">
                  <a:lumMod val="50000"/>
                  <a:alpha val="25000"/>
                </a:schemeClr>
              </a:solidFill>
            </a:ln>
          </c:spPr>
        </c:majorGridlines>
        <c:numFmt formatCode="0;0" sourceLinked="0"/>
        <c:majorTickMark val="none"/>
        <c:minorTickMark val="none"/>
        <c:tickLblPos val="nextTo"/>
        <c:spPr>
          <a:ln w="6350">
            <a:solidFill>
              <a:schemeClr val="accent2">
                <a:lumMod val="50000"/>
                <a:alpha val="25000"/>
              </a:schemeClr>
            </a:solidFill>
          </a:ln>
        </c:spPr>
        <c:crossAx val="136913664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0.15319811950399337"/>
          <c:y val="0.87576552930883655"/>
          <c:w val="0.69941317984884843"/>
          <c:h val="0.11497521143190435"/>
        </c:manualLayout>
      </c:layout>
      <c:overlay val="0"/>
      <c:txPr>
        <a:bodyPr/>
        <a:lstStyle/>
        <a:p>
          <a:pPr>
            <a:defRPr sz="700"/>
          </a:pPr>
          <a:endParaRPr lang="nl-NL"/>
        </a:p>
      </c:txPr>
    </c:legend>
    <c:plotVisOnly val="1"/>
    <c:dispBlanksAs val="gap"/>
    <c:showDLblsOverMax val="0"/>
  </c:chart>
  <c:spPr>
    <a:ln w="6350">
      <a:solidFill>
        <a:schemeClr val="accent2">
          <a:lumMod val="50000"/>
          <a:alpha val="25000"/>
        </a:schemeClr>
      </a:solidFill>
    </a:ln>
  </c:spPr>
  <c:txPr>
    <a:bodyPr/>
    <a:lstStyle/>
    <a:p>
      <a:pPr>
        <a:defRPr sz="800"/>
      </a:pPr>
      <a:endParaRPr lang="nl-NL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n-US" sz="1000"/>
              <a:t>Economically active population,</a:t>
            </a:r>
            <a:r>
              <a:rPr lang="en-US" sz="1000" baseline="0"/>
              <a:t> </a:t>
            </a:r>
            <a:r>
              <a:rPr lang="en-US" sz="1000"/>
              <a:t>1960</a:t>
            </a:r>
          </a:p>
        </c:rich>
      </c:tx>
      <c:layout>
        <c:manualLayout>
          <c:xMode val="edge"/>
          <c:yMode val="edge"/>
          <c:x val="0.15721587973886222"/>
          <c:y val="1.562764279214994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504229443695233"/>
          <c:y val="8.6032405302685938E-2"/>
          <c:w val="0.82082173257348401"/>
          <c:h val="0.72257072032662562"/>
        </c:manualLayout>
      </c:layout>
      <c:barChart>
        <c:barDir val="bar"/>
        <c:grouping val="stacked"/>
        <c:varyColors val="0"/>
        <c:ser>
          <c:idx val="0"/>
          <c:order val="0"/>
          <c:tx>
            <c:v>Males, employed</c:v>
          </c:tx>
          <c:spPr>
            <a:solidFill>
              <a:schemeClr val="tx2"/>
            </a:solidFill>
          </c:spPr>
          <c:invertIfNegative val="0"/>
          <c:cat>
            <c:strRef>
              <c:f>'(Un)empl &amp;  Part. rates ''60-''23'!$B$6:$B$18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75+</c:v>
                </c:pt>
              </c:strCache>
            </c:strRef>
          </c:cat>
          <c:val>
            <c:numRef>
              <c:f>'(Un)empl &amp;  Part. rates ''60-''23'!$C$6:$C$18</c:f>
              <c:numCache>
                <c:formatCode>#,##0;#,##0;\-</c:formatCode>
                <c:ptCount val="13"/>
                <c:pt idx="0">
                  <c:v>-536</c:v>
                </c:pt>
                <c:pt idx="1">
                  <c:v>-1552</c:v>
                </c:pt>
                <c:pt idx="2">
                  <c:v>-1508</c:v>
                </c:pt>
                <c:pt idx="3">
                  <c:v>-1365</c:v>
                </c:pt>
                <c:pt idx="4">
                  <c:v>-1308</c:v>
                </c:pt>
                <c:pt idx="5">
                  <c:v>-1216</c:v>
                </c:pt>
                <c:pt idx="6">
                  <c:v>-1180</c:v>
                </c:pt>
                <c:pt idx="7">
                  <c:v>-1062</c:v>
                </c:pt>
                <c:pt idx="8">
                  <c:v>-569</c:v>
                </c:pt>
                <c:pt idx="9">
                  <c:v>-183</c:v>
                </c:pt>
                <c:pt idx="10">
                  <c:v>-66</c:v>
                </c:pt>
                <c:pt idx="11">
                  <c:v>-35</c:v>
                </c:pt>
                <c:pt idx="12">
                  <c:v>-23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12-4584-BB26-F905F14B37E6}"/>
            </c:ext>
          </c:extLst>
        </c:ser>
        <c:ser>
          <c:idx val="1"/>
          <c:order val="1"/>
          <c:tx>
            <c:v>Females, employed</c:v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50000"/>
                </a:schemeClr>
              </a:solidFill>
            </a:ln>
          </c:spPr>
          <c:invertIfNegative val="0"/>
          <c:cat>
            <c:strRef>
              <c:f>'(Un)empl &amp;  Part. rates ''60-''23'!$B$6:$B$18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75+</c:v>
                </c:pt>
              </c:strCache>
            </c:strRef>
          </c:cat>
          <c:val>
            <c:numRef>
              <c:f>'(Un)empl &amp;  Part. rates ''60-''23'!$D$6:$D$18</c:f>
              <c:numCache>
                <c:formatCode>#,##0;#,##0;\-</c:formatCode>
                <c:ptCount val="13"/>
                <c:pt idx="0">
                  <c:v>388</c:v>
                </c:pt>
                <c:pt idx="1">
                  <c:v>687</c:v>
                </c:pt>
                <c:pt idx="2">
                  <c:v>483</c:v>
                </c:pt>
                <c:pt idx="3">
                  <c:v>343</c:v>
                </c:pt>
                <c:pt idx="4">
                  <c:v>273</c:v>
                </c:pt>
                <c:pt idx="5">
                  <c:v>325</c:v>
                </c:pt>
                <c:pt idx="6">
                  <c:v>363</c:v>
                </c:pt>
                <c:pt idx="7">
                  <c:v>264</c:v>
                </c:pt>
                <c:pt idx="8">
                  <c:v>139</c:v>
                </c:pt>
                <c:pt idx="9">
                  <c:v>61</c:v>
                </c:pt>
                <c:pt idx="10">
                  <c:v>23</c:v>
                </c:pt>
                <c:pt idx="11">
                  <c:v>11</c:v>
                </c:pt>
                <c:pt idx="12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12-4584-BB26-F905F14B37E6}"/>
            </c:ext>
          </c:extLst>
        </c:ser>
        <c:ser>
          <c:idx val="2"/>
          <c:order val="2"/>
          <c:tx>
            <c:v>Males, unemployed</c:v>
          </c:tx>
          <c:spPr>
            <a:solidFill>
              <a:schemeClr val="tx2">
                <a:lumMod val="10000"/>
                <a:lumOff val="90000"/>
              </a:schemeClr>
            </a:solidFill>
          </c:spPr>
          <c:invertIfNegative val="0"/>
          <c:cat>
            <c:strRef>
              <c:f>'(Un)empl &amp;  Part. rates ''60-''23'!$B$6:$B$18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75+</c:v>
                </c:pt>
              </c:strCache>
            </c:strRef>
          </c:cat>
          <c:val>
            <c:numRef>
              <c:f>'(Un)empl &amp;  Part. rates ''60-''23'!$G$6:$G$18</c:f>
              <c:numCache>
                <c:formatCode>#,##0;#,##0;\-</c:formatCode>
                <c:ptCount val="13"/>
                <c:pt idx="0">
                  <c:v>-624</c:v>
                </c:pt>
                <c:pt idx="1">
                  <c:v>-436</c:v>
                </c:pt>
                <c:pt idx="2">
                  <c:v>-175</c:v>
                </c:pt>
                <c:pt idx="3">
                  <c:v>-107</c:v>
                </c:pt>
                <c:pt idx="4">
                  <c:v>-77</c:v>
                </c:pt>
                <c:pt idx="5">
                  <c:v>-82</c:v>
                </c:pt>
                <c:pt idx="6">
                  <c:v>-62</c:v>
                </c:pt>
                <c:pt idx="7">
                  <c:v>-106</c:v>
                </c:pt>
                <c:pt idx="8">
                  <c:v>-67</c:v>
                </c:pt>
                <c:pt idx="9">
                  <c:v>-41</c:v>
                </c:pt>
                <c:pt idx="10">
                  <c:v>-22</c:v>
                </c:pt>
                <c:pt idx="11">
                  <c:v>-11</c:v>
                </c:pt>
                <c:pt idx="12">
                  <c:v>-8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312-4584-BB26-F905F14B37E6}"/>
            </c:ext>
          </c:extLst>
        </c:ser>
        <c:ser>
          <c:idx val="3"/>
          <c:order val="3"/>
          <c:tx>
            <c:v>females, unemployed</c:v>
          </c:tx>
          <c:spPr>
            <a:solidFill>
              <a:schemeClr val="accent2">
                <a:lumMod val="20000"/>
                <a:lumOff val="80000"/>
              </a:schemeClr>
            </a:solidFill>
            <a:ln>
              <a:solidFill>
                <a:schemeClr val="accent2">
                  <a:lumMod val="50000"/>
                </a:schemeClr>
              </a:solidFill>
            </a:ln>
          </c:spPr>
          <c:invertIfNegative val="0"/>
          <c:cat>
            <c:strRef>
              <c:f>'(Un)empl &amp;  Part. rates ''60-''23'!$B$6:$B$18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75+</c:v>
                </c:pt>
              </c:strCache>
            </c:strRef>
          </c:cat>
          <c:val>
            <c:numRef>
              <c:f>'(Un)empl &amp;  Part. rates ''60-''23'!$H$6:$H$18</c:f>
              <c:numCache>
                <c:formatCode>#,##0;#,##0;\-</c:formatCode>
                <c:ptCount val="13"/>
                <c:pt idx="0">
                  <c:v>346</c:v>
                </c:pt>
                <c:pt idx="1">
                  <c:v>251</c:v>
                </c:pt>
                <c:pt idx="2">
                  <c:v>103</c:v>
                </c:pt>
                <c:pt idx="3">
                  <c:v>52</c:v>
                </c:pt>
                <c:pt idx="4">
                  <c:v>33</c:v>
                </c:pt>
                <c:pt idx="5">
                  <c:v>31</c:v>
                </c:pt>
                <c:pt idx="6">
                  <c:v>22</c:v>
                </c:pt>
                <c:pt idx="7">
                  <c:v>29</c:v>
                </c:pt>
                <c:pt idx="8">
                  <c:v>16</c:v>
                </c:pt>
                <c:pt idx="9">
                  <c:v>9</c:v>
                </c:pt>
                <c:pt idx="10">
                  <c:v>4</c:v>
                </c:pt>
                <c:pt idx="11">
                  <c:v>1</c:v>
                </c:pt>
                <c:pt idx="1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312-4584-BB26-F905F14B37E6}"/>
            </c:ext>
          </c:extLst>
        </c:ser>
        <c:ser>
          <c:idx val="4"/>
          <c:order val="4"/>
          <c:tx>
            <c:v>Males, inactive</c:v>
          </c:tx>
          <c:spPr>
            <a:solidFill>
              <a:schemeClr val="tx2">
                <a:lumMod val="75000"/>
                <a:lumOff val="25000"/>
              </a:schemeClr>
            </a:solidFill>
            <a:ln>
              <a:solidFill>
                <a:schemeClr val="tx2"/>
              </a:solidFill>
            </a:ln>
          </c:spPr>
          <c:invertIfNegative val="0"/>
          <c:cat>
            <c:strRef>
              <c:f>'(Un)empl &amp;  Part. rates ''60-''23'!$B$6:$B$18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75+</c:v>
                </c:pt>
              </c:strCache>
            </c:strRef>
          </c:cat>
          <c:val>
            <c:numRef>
              <c:f>'(Un)empl &amp;  Part. rates ''60-''23'!$O$6:$O$18</c:f>
              <c:numCache>
                <c:formatCode>#,##0;#,##0;\-</c:formatCode>
                <c:ptCount val="13"/>
                <c:pt idx="0">
                  <c:v>-1297</c:v>
                </c:pt>
                <c:pt idx="1">
                  <c:v>-121</c:v>
                </c:pt>
                <c:pt idx="2">
                  <c:v>-29</c:v>
                </c:pt>
                <c:pt idx="3">
                  <c:v>-11</c:v>
                </c:pt>
                <c:pt idx="4">
                  <c:v>-12</c:v>
                </c:pt>
                <c:pt idx="5">
                  <c:v>-16</c:v>
                </c:pt>
                <c:pt idx="6">
                  <c:v>-27</c:v>
                </c:pt>
                <c:pt idx="7">
                  <c:v>-41</c:v>
                </c:pt>
                <c:pt idx="8">
                  <c:v>-76</c:v>
                </c:pt>
                <c:pt idx="9">
                  <c:v>-217</c:v>
                </c:pt>
                <c:pt idx="10">
                  <c:v>-186</c:v>
                </c:pt>
                <c:pt idx="11">
                  <c:v>-132</c:v>
                </c:pt>
                <c:pt idx="12">
                  <c:v>-179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312-4584-BB26-F905F14B37E6}"/>
            </c:ext>
          </c:extLst>
        </c:ser>
        <c:ser>
          <c:idx val="5"/>
          <c:order val="5"/>
          <c:tx>
            <c:v>Females, inacitve</c:v>
          </c:tx>
          <c:spPr>
            <a:solidFill>
              <a:schemeClr val="accent2"/>
            </a:solidFill>
            <a:ln>
              <a:solidFill>
                <a:schemeClr val="accent2">
                  <a:lumMod val="50000"/>
                </a:schemeClr>
              </a:solidFill>
            </a:ln>
          </c:spPr>
          <c:invertIfNegative val="0"/>
          <c:cat>
            <c:strRef>
              <c:f>'(Un)empl &amp;  Part. rates ''60-''23'!$B$6:$B$18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75+</c:v>
                </c:pt>
              </c:strCache>
            </c:strRef>
          </c:cat>
          <c:val>
            <c:numRef>
              <c:f>'(Un)empl &amp;  Part. rates ''60-''23'!$P$6:$P$18</c:f>
              <c:numCache>
                <c:formatCode>#,##0;#,##0;\-</c:formatCode>
                <c:ptCount val="13"/>
                <c:pt idx="0">
                  <c:v>1796</c:v>
                </c:pt>
                <c:pt idx="1">
                  <c:v>1140</c:v>
                </c:pt>
                <c:pt idx="2">
                  <c:v>1429</c:v>
                </c:pt>
                <c:pt idx="3">
                  <c:v>1212</c:v>
                </c:pt>
                <c:pt idx="4">
                  <c:v>1110</c:v>
                </c:pt>
                <c:pt idx="5">
                  <c:v>1026</c:v>
                </c:pt>
                <c:pt idx="6">
                  <c:v>915</c:v>
                </c:pt>
                <c:pt idx="7">
                  <c:v>847</c:v>
                </c:pt>
                <c:pt idx="8">
                  <c:v>582</c:v>
                </c:pt>
                <c:pt idx="9">
                  <c:v>428</c:v>
                </c:pt>
                <c:pt idx="10">
                  <c:v>311</c:v>
                </c:pt>
                <c:pt idx="11">
                  <c:v>231</c:v>
                </c:pt>
                <c:pt idx="12">
                  <c:v>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312-4584-BB26-F905F14B37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37510272"/>
        <c:axId val="137520256"/>
      </c:barChart>
      <c:catAx>
        <c:axId val="1375102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crossAx val="137520256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37520256"/>
        <c:scaling>
          <c:orientation val="minMax"/>
          <c:max val="5000"/>
          <c:min val="-5000"/>
        </c:scaling>
        <c:delete val="0"/>
        <c:axPos val="b"/>
        <c:majorGridlines>
          <c:spPr>
            <a:ln w="6350">
              <a:solidFill>
                <a:schemeClr val="accent2">
                  <a:lumMod val="50000"/>
                  <a:alpha val="25000"/>
                </a:schemeClr>
              </a:solidFill>
            </a:ln>
          </c:spPr>
        </c:majorGridlines>
        <c:numFmt formatCode="0;0" sourceLinked="0"/>
        <c:majorTickMark val="none"/>
        <c:minorTickMark val="none"/>
        <c:tickLblPos val="nextTo"/>
        <c:spPr>
          <a:ln w="6350">
            <a:solidFill>
              <a:schemeClr val="accent2">
                <a:lumMod val="50000"/>
                <a:alpha val="25000"/>
              </a:schemeClr>
            </a:solidFill>
          </a:ln>
        </c:spPr>
        <c:crossAx val="13751027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0.15319811950399337"/>
          <c:y val="0.87576552930883655"/>
          <c:w val="0.69941317984884843"/>
          <c:h val="0.11497521143190435"/>
        </c:manualLayout>
      </c:layout>
      <c:overlay val="0"/>
      <c:txPr>
        <a:bodyPr/>
        <a:lstStyle/>
        <a:p>
          <a:pPr>
            <a:defRPr sz="700"/>
          </a:pPr>
          <a:endParaRPr lang="nl-NL"/>
        </a:p>
      </c:txPr>
    </c:legend>
    <c:plotVisOnly val="1"/>
    <c:dispBlanksAs val="gap"/>
    <c:showDLblsOverMax val="0"/>
  </c:chart>
  <c:spPr>
    <a:ln w="6350">
      <a:solidFill>
        <a:schemeClr val="accent2">
          <a:lumMod val="50000"/>
          <a:alpha val="25000"/>
        </a:schemeClr>
      </a:solidFill>
    </a:ln>
  </c:spPr>
  <c:txPr>
    <a:bodyPr/>
    <a:lstStyle/>
    <a:p>
      <a:pPr>
        <a:defRPr sz="800"/>
      </a:pPr>
      <a:endParaRPr lang="nl-NL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v>Male</c:v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'(Un)empl &amp;  Part. rates ''60-''23'!$B$268:$B$276</c:f>
              <c:numCache>
                <c:formatCode>General</c:formatCode>
                <c:ptCount val="9"/>
                <c:pt idx="0">
                  <c:v>1960</c:v>
                </c:pt>
                <c:pt idx="1">
                  <c:v>1972</c:v>
                </c:pt>
                <c:pt idx="2">
                  <c:v>1981</c:v>
                </c:pt>
                <c:pt idx="3">
                  <c:v>1991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  <c:pt idx="7">
                  <c:v>2022</c:v>
                </c:pt>
                <c:pt idx="8">
                  <c:v>2023</c:v>
                </c:pt>
              </c:numCache>
            </c:numRef>
          </c:cat>
          <c:val>
            <c:numRef>
              <c:f>'(Un)empl &amp;  Part. rates ''60-''23'!$AA$268:$AA$276</c:f>
              <c:numCache>
                <c:formatCode>0</c:formatCode>
                <c:ptCount val="9"/>
                <c:pt idx="0">
                  <c:v>84.124619031493395</c:v>
                </c:pt>
                <c:pt idx="1">
                  <c:v>76.277263220794751</c:v>
                </c:pt>
                <c:pt idx="2">
                  <c:v>77.073970037453194</c:v>
                </c:pt>
                <c:pt idx="3">
                  <c:v>73.664596273291622</c:v>
                </c:pt>
                <c:pt idx="4">
                  <c:v>74.02119136839427</c:v>
                </c:pt>
                <c:pt idx="5">
                  <c:v>69.858042480520865</c:v>
                </c:pt>
                <c:pt idx="6" formatCode="#,##0">
                  <c:v>59.124900102751546</c:v>
                </c:pt>
                <c:pt idx="7" formatCode="#,##0">
                  <c:v>63.484311295318506</c:v>
                </c:pt>
                <c:pt idx="8" formatCode="#,##0">
                  <c:v>67.638985033299122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D20B-4C74-B4CE-5205F47A5C86}"/>
            </c:ext>
          </c:extLst>
        </c:ser>
        <c:ser>
          <c:idx val="2"/>
          <c:order val="1"/>
          <c:tx>
            <c:v>Female</c:v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'(Un)empl &amp;  Part. rates ''60-''23'!$B$268:$B$276</c:f>
              <c:numCache>
                <c:formatCode>General</c:formatCode>
                <c:ptCount val="9"/>
                <c:pt idx="0">
                  <c:v>1960</c:v>
                </c:pt>
                <c:pt idx="1">
                  <c:v>1972</c:v>
                </c:pt>
                <c:pt idx="2">
                  <c:v>1981</c:v>
                </c:pt>
                <c:pt idx="3">
                  <c:v>1991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  <c:pt idx="7">
                  <c:v>2022</c:v>
                </c:pt>
                <c:pt idx="8">
                  <c:v>2023</c:v>
                </c:pt>
              </c:numCache>
            </c:numRef>
          </c:cat>
          <c:val>
            <c:numRef>
              <c:f>'(Un)empl &amp;  Part. rates ''60-''23'!$AB$268:$AB$276</c:f>
              <c:numCache>
                <c:formatCode>0</c:formatCode>
                <c:ptCount val="9"/>
                <c:pt idx="0">
                  <c:v>27.405602923264311</c:v>
                </c:pt>
                <c:pt idx="1">
                  <c:v>32.498897220996909</c:v>
                </c:pt>
                <c:pt idx="2">
                  <c:v>40.952136092899686</c:v>
                </c:pt>
                <c:pt idx="3">
                  <c:v>50.931826379704027</c:v>
                </c:pt>
                <c:pt idx="4">
                  <c:v>57.666657043047095</c:v>
                </c:pt>
                <c:pt idx="5">
                  <c:v>60.289111681044524</c:v>
                </c:pt>
                <c:pt idx="6" formatCode="#,##0">
                  <c:v>51.957645900024559</c:v>
                </c:pt>
                <c:pt idx="7" formatCode="#,##0">
                  <c:v>56.744139037601272</c:v>
                </c:pt>
                <c:pt idx="8" formatCode="#,##0">
                  <c:v>58.462329119128377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D20B-4C74-B4CE-5205F47A5C86}"/>
            </c:ext>
          </c:extLst>
        </c:ser>
        <c:ser>
          <c:idx val="3"/>
          <c:order val="2"/>
          <c:tx>
            <c:v>Total</c:v>
          </c:tx>
          <c:spPr>
            <a:ln w="28575" cap="rnd">
              <a:solidFill>
                <a:schemeClr val="tx2">
                  <a:lumMod val="25000"/>
                  <a:lumOff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2">
                  <a:lumMod val="25000"/>
                  <a:lumOff val="75000"/>
                </a:schemeClr>
              </a:solidFill>
              <a:ln w="9525">
                <a:solidFill>
                  <a:schemeClr val="tx2">
                    <a:lumMod val="25000"/>
                    <a:lumOff val="75000"/>
                  </a:schemeClr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'(Un)empl &amp;  Part. rates ''60-''23'!$B$268:$B$276</c:f>
              <c:numCache>
                <c:formatCode>General</c:formatCode>
                <c:ptCount val="9"/>
                <c:pt idx="0">
                  <c:v>1960</c:v>
                </c:pt>
                <c:pt idx="1">
                  <c:v>1972</c:v>
                </c:pt>
                <c:pt idx="2">
                  <c:v>1981</c:v>
                </c:pt>
                <c:pt idx="3">
                  <c:v>1991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  <c:pt idx="7">
                  <c:v>2022</c:v>
                </c:pt>
                <c:pt idx="8">
                  <c:v>2023</c:v>
                </c:pt>
              </c:numCache>
            </c:numRef>
          </c:cat>
          <c:val>
            <c:numRef>
              <c:f>'(Un)empl &amp;  Part. rates ''60-''23'!$AC$268:$AC$276</c:f>
              <c:numCache>
                <c:formatCode>0</c:formatCode>
                <c:ptCount val="9"/>
                <c:pt idx="0">
                  <c:v>54.986167830325385</c:v>
                </c:pt>
                <c:pt idx="1">
                  <c:v>53.508646152963777</c:v>
                </c:pt>
                <c:pt idx="2">
                  <c:v>58.214197820882831</c:v>
                </c:pt>
                <c:pt idx="3">
                  <c:v>61.92024184197431</c:v>
                </c:pt>
                <c:pt idx="4">
                  <c:v>65.3850258411737</c:v>
                </c:pt>
                <c:pt idx="5">
                  <c:v>64.745113165524018</c:v>
                </c:pt>
                <c:pt idx="6" formatCode="#,##0">
                  <c:v>55.277212278243418</c:v>
                </c:pt>
                <c:pt idx="7" formatCode="#,##0">
                  <c:v>59.868136241599558</c:v>
                </c:pt>
                <c:pt idx="8" formatCode="#,##0">
                  <c:v>62.708475999028032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D20B-4C74-B4CE-5205F47A5C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7997376"/>
        <c:axId val="1327995936"/>
      </c:lineChart>
      <c:catAx>
        <c:axId val="132799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327995936"/>
        <c:crosses val="autoZero"/>
        <c:auto val="1"/>
        <c:lblAlgn val="ctr"/>
        <c:lblOffset val="100"/>
        <c:noMultiLvlLbl val="0"/>
      </c:catAx>
      <c:valAx>
        <c:axId val="1327995936"/>
        <c:scaling>
          <c:orientation val="minMax"/>
          <c:min val="20"/>
        </c:scaling>
        <c:delete val="1"/>
        <c:axPos val="l"/>
        <c:numFmt formatCode="0" sourceLinked="1"/>
        <c:majorTickMark val="none"/>
        <c:minorTickMark val="none"/>
        <c:tickLblPos val="nextTo"/>
        <c:crossAx val="1327997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58725588955681E-2"/>
          <c:y val="5.0925925925925923E-2"/>
          <c:w val="0.88165356769544878"/>
          <c:h val="0.8583818403747918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'(Un)empl &amp;  Part. rates ''60-''23'!$C$282</c:f>
              <c:strCache>
                <c:ptCount val="1"/>
                <c:pt idx="0">
                  <c:v>14-29 yrs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'(Un)empl &amp;  Part. rates ''60-''23'!$B$284:$B$292</c:f>
              <c:numCache>
                <c:formatCode>General</c:formatCode>
                <c:ptCount val="9"/>
                <c:pt idx="0">
                  <c:v>1960</c:v>
                </c:pt>
                <c:pt idx="1">
                  <c:v>1972</c:v>
                </c:pt>
                <c:pt idx="2">
                  <c:v>1981</c:v>
                </c:pt>
                <c:pt idx="3">
                  <c:v>1991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  <c:pt idx="7">
                  <c:v>2022</c:v>
                </c:pt>
                <c:pt idx="8">
                  <c:v>2023</c:v>
                </c:pt>
              </c:numCache>
            </c:numRef>
          </c:cat>
          <c:val>
            <c:numRef>
              <c:f>'(Un)empl &amp;  Part. rates ''60-''23'!$C$284:$C$292</c:f>
              <c:numCache>
                <c:formatCode>_(* #,##0_);_(* \(#,##0\);_(* "-"??_);_(@_)</c:formatCode>
                <c:ptCount val="9"/>
                <c:pt idx="0">
                  <c:v>5205</c:v>
                </c:pt>
                <c:pt idx="1">
                  <c:v>6682.2000000000007</c:v>
                </c:pt>
                <c:pt idx="2">
                  <c:v>9598</c:v>
                </c:pt>
                <c:pt idx="3">
                  <c:v>8332.4799999997758</c:v>
                </c:pt>
                <c:pt idx="4">
                  <c:v>8749.6500000005708</c:v>
                </c:pt>
                <c:pt idx="5">
                  <c:v>7416</c:v>
                </c:pt>
                <c:pt idx="6">
                  <c:v>6003.9296900000127</c:v>
                </c:pt>
                <c:pt idx="7">
                  <c:v>7306.819155435348</c:v>
                </c:pt>
                <c:pt idx="8">
                  <c:v>8815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12-4213-883E-7696D1D09F60}"/>
            </c:ext>
          </c:extLst>
        </c:ser>
        <c:ser>
          <c:idx val="2"/>
          <c:order val="1"/>
          <c:tx>
            <c:strRef>
              <c:f>'(Un)empl &amp;  Part. rates ''60-''23'!$D$282</c:f>
              <c:strCache>
                <c:ptCount val="1"/>
                <c:pt idx="0">
                  <c:v>30-59 yrs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'(Un)empl &amp;  Part. rates ''60-''23'!$B$284:$B$292</c:f>
              <c:numCache>
                <c:formatCode>General</c:formatCode>
                <c:ptCount val="9"/>
                <c:pt idx="0">
                  <c:v>1960</c:v>
                </c:pt>
                <c:pt idx="1">
                  <c:v>1972</c:v>
                </c:pt>
                <c:pt idx="2">
                  <c:v>1981</c:v>
                </c:pt>
                <c:pt idx="3">
                  <c:v>1991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  <c:pt idx="7">
                  <c:v>2022</c:v>
                </c:pt>
                <c:pt idx="8">
                  <c:v>2023</c:v>
                </c:pt>
              </c:numCache>
            </c:numRef>
          </c:cat>
          <c:val>
            <c:numRef>
              <c:f>'(Un)empl &amp;  Part. rates ''60-''23'!$D$284:$D$292</c:f>
              <c:numCache>
                <c:formatCode>_(* #,##0_);_(* \(#,##0\);_(* "-"??_);_(@_)</c:formatCode>
                <c:ptCount val="9"/>
                <c:pt idx="0">
                  <c:v>8407</c:v>
                </c:pt>
                <c:pt idx="1">
                  <c:v>8757</c:v>
                </c:pt>
                <c:pt idx="2">
                  <c:v>12801</c:v>
                </c:pt>
                <c:pt idx="3">
                  <c:v>19913.919999999438</c:v>
                </c:pt>
                <c:pt idx="4">
                  <c:v>31580.850000002971</c:v>
                </c:pt>
                <c:pt idx="5">
                  <c:v>36163</c:v>
                </c:pt>
                <c:pt idx="6">
                  <c:v>31792.030434999608</c:v>
                </c:pt>
                <c:pt idx="7">
                  <c:v>40436.901654392226</c:v>
                </c:pt>
                <c:pt idx="8">
                  <c:v>37838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12-4213-883E-7696D1D09F60}"/>
            </c:ext>
          </c:extLst>
        </c:ser>
        <c:ser>
          <c:idx val="0"/>
          <c:order val="2"/>
          <c:tx>
            <c:strRef>
              <c:f>'(Un)empl &amp;  Part. rates ''60-''23'!$E$282</c:f>
              <c:strCache>
                <c:ptCount val="1"/>
                <c:pt idx="0">
                  <c:v>60+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'(Un)empl &amp;  Part. rates ''60-''23'!$B$284:$B$292</c:f>
              <c:numCache>
                <c:formatCode>General</c:formatCode>
                <c:ptCount val="9"/>
                <c:pt idx="0">
                  <c:v>1960</c:v>
                </c:pt>
                <c:pt idx="1">
                  <c:v>1972</c:v>
                </c:pt>
                <c:pt idx="2">
                  <c:v>1981</c:v>
                </c:pt>
                <c:pt idx="3">
                  <c:v>1991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  <c:pt idx="7">
                  <c:v>2022</c:v>
                </c:pt>
                <c:pt idx="8">
                  <c:v>2023</c:v>
                </c:pt>
              </c:numCache>
            </c:numRef>
          </c:cat>
          <c:val>
            <c:numRef>
              <c:f>'(Un)empl &amp;  Part. rates ''60-''23'!$E$284:$E$292</c:f>
              <c:numCache>
                <c:formatCode>_(* #,##0_);_(* \(#,##0\);_(* "-"??_);_(@_)</c:formatCode>
                <c:ptCount val="9"/>
                <c:pt idx="0">
                  <c:v>417</c:v>
                </c:pt>
                <c:pt idx="1">
                  <c:v>807.45</c:v>
                </c:pt>
                <c:pt idx="2">
                  <c:v>1178</c:v>
                </c:pt>
                <c:pt idx="3">
                  <c:v>887.1200000000041</c:v>
                </c:pt>
                <c:pt idx="4">
                  <c:v>1550.8499999999869</c:v>
                </c:pt>
                <c:pt idx="5">
                  <c:v>2937</c:v>
                </c:pt>
                <c:pt idx="6">
                  <c:v>5877.086105000014</c:v>
                </c:pt>
                <c:pt idx="7">
                  <c:v>6575.044681829163</c:v>
                </c:pt>
                <c:pt idx="8">
                  <c:v>7872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12-4213-883E-7696D1D09F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976053487"/>
        <c:axId val="976053967"/>
      </c:barChart>
      <c:catAx>
        <c:axId val="976053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nl-NL"/>
          </a:p>
        </c:txPr>
        <c:crossAx val="976053967"/>
        <c:crosses val="autoZero"/>
        <c:auto val="1"/>
        <c:lblAlgn val="ctr"/>
        <c:lblOffset val="100"/>
        <c:noMultiLvlLbl val="0"/>
      </c:catAx>
      <c:valAx>
        <c:axId val="976053967"/>
        <c:scaling>
          <c:orientation val="minMax"/>
          <c:max val="55000"/>
          <c:min val="0"/>
        </c:scaling>
        <c:delete val="0"/>
        <c:axPos val="l"/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nl-NL"/>
          </a:p>
        </c:txPr>
        <c:crossAx val="9760534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033130727080169"/>
          <c:y val="6.6972349222476191E-2"/>
          <c:w val="0.39441943163321308"/>
          <c:h val="4.5930876583975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71</xdr:col>
      <xdr:colOff>274637</xdr:colOff>
      <xdr:row>195</xdr:row>
      <xdr:rowOff>30692</xdr:rowOff>
    </xdr:from>
    <xdr:to>
      <xdr:col>82</xdr:col>
      <xdr:colOff>468312</xdr:colOff>
      <xdr:row>211</xdr:row>
      <xdr:rowOff>75142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71</xdr:col>
      <xdr:colOff>200025</xdr:colOff>
      <xdr:row>165</xdr:row>
      <xdr:rowOff>9525</xdr:rowOff>
    </xdr:from>
    <xdr:to>
      <xdr:col>78</xdr:col>
      <xdr:colOff>296472</xdr:colOff>
      <xdr:row>179</xdr:row>
      <xdr:rowOff>85725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64</xdr:col>
      <xdr:colOff>530654</xdr:colOff>
      <xdr:row>181</xdr:row>
      <xdr:rowOff>81643</xdr:rowOff>
    </xdr:from>
    <xdr:to>
      <xdr:col>74</xdr:col>
      <xdr:colOff>239440</xdr:colOff>
      <xdr:row>208</xdr:row>
      <xdr:rowOff>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75</xdr:col>
      <xdr:colOff>540180</xdr:colOff>
      <xdr:row>182</xdr:row>
      <xdr:rowOff>0</xdr:rowOff>
    </xdr:from>
    <xdr:to>
      <xdr:col>85</xdr:col>
      <xdr:colOff>248965</xdr:colOff>
      <xdr:row>208</xdr:row>
      <xdr:rowOff>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67</xdr:col>
      <xdr:colOff>428625</xdr:colOff>
      <xdr:row>186</xdr:row>
      <xdr:rowOff>95250</xdr:rowOff>
    </xdr:from>
    <xdr:to>
      <xdr:col>71</xdr:col>
      <xdr:colOff>142875</xdr:colOff>
      <xdr:row>206</xdr:row>
      <xdr:rowOff>0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67</xdr:col>
      <xdr:colOff>47625</xdr:colOff>
      <xdr:row>213</xdr:row>
      <xdr:rowOff>95250</xdr:rowOff>
    </xdr:from>
    <xdr:to>
      <xdr:col>70</xdr:col>
      <xdr:colOff>381000</xdr:colOff>
      <xdr:row>233</xdr:row>
      <xdr:rowOff>23813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38</xdr:col>
      <xdr:colOff>7927</xdr:colOff>
      <xdr:row>187</xdr:row>
      <xdr:rowOff>136602</xdr:rowOff>
    </xdr:from>
    <xdr:to>
      <xdr:col>47</xdr:col>
      <xdr:colOff>41970</xdr:colOff>
      <xdr:row>210</xdr:row>
      <xdr:rowOff>153558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38</xdr:col>
      <xdr:colOff>39341</xdr:colOff>
      <xdr:row>160</xdr:row>
      <xdr:rowOff>163582</xdr:rowOff>
    </xdr:from>
    <xdr:to>
      <xdr:col>47</xdr:col>
      <xdr:colOff>73384</xdr:colOff>
      <xdr:row>181</xdr:row>
      <xdr:rowOff>14887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38</xdr:col>
      <xdr:colOff>5324</xdr:colOff>
      <xdr:row>127</xdr:row>
      <xdr:rowOff>137846</xdr:rowOff>
    </xdr:from>
    <xdr:to>
      <xdr:col>47</xdr:col>
      <xdr:colOff>39367</xdr:colOff>
      <xdr:row>147</xdr:row>
      <xdr:rowOff>154803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38</xdr:col>
      <xdr:colOff>22482</xdr:colOff>
      <xdr:row>94</xdr:row>
      <xdr:rowOff>165651</xdr:rowOff>
    </xdr:from>
    <xdr:to>
      <xdr:col>47</xdr:col>
      <xdr:colOff>56525</xdr:colOff>
      <xdr:row>115</xdr:row>
      <xdr:rowOff>16955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38</xdr:col>
      <xdr:colOff>40820</xdr:colOff>
      <xdr:row>61</xdr:row>
      <xdr:rowOff>159736</xdr:rowOff>
    </xdr:from>
    <xdr:to>
      <xdr:col>47</xdr:col>
      <xdr:colOff>74863</xdr:colOff>
      <xdr:row>89</xdr:row>
      <xdr:rowOff>11041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38</xdr:col>
      <xdr:colOff>11831</xdr:colOff>
      <xdr:row>28</xdr:row>
      <xdr:rowOff>165651</xdr:rowOff>
    </xdr:from>
    <xdr:to>
      <xdr:col>47</xdr:col>
      <xdr:colOff>45874</xdr:colOff>
      <xdr:row>49</xdr:row>
      <xdr:rowOff>16955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38</xdr:col>
      <xdr:colOff>16565</xdr:colOff>
      <xdr:row>212</xdr:row>
      <xdr:rowOff>140803</xdr:rowOff>
    </xdr:from>
    <xdr:to>
      <xdr:col>47</xdr:col>
      <xdr:colOff>50608</xdr:colOff>
      <xdr:row>235</xdr:row>
      <xdr:rowOff>157760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D9BE4D9F-306E-4319-9940-96245B6EC0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37</xdr:col>
      <xdr:colOff>612913</xdr:colOff>
      <xdr:row>238</xdr:row>
      <xdr:rowOff>137847</xdr:rowOff>
    </xdr:from>
    <xdr:to>
      <xdr:col>47</xdr:col>
      <xdr:colOff>34043</xdr:colOff>
      <xdr:row>262</xdr:row>
      <xdr:rowOff>154804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A9C9B48C-C92F-40CB-9B45-962115B6B1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38</xdr:col>
      <xdr:colOff>24848</xdr:colOff>
      <xdr:row>0</xdr:row>
      <xdr:rowOff>165650</xdr:rowOff>
    </xdr:from>
    <xdr:to>
      <xdr:col>47</xdr:col>
      <xdr:colOff>58891</xdr:colOff>
      <xdr:row>21</xdr:row>
      <xdr:rowOff>16565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CA9DF100-97F5-4ACB-9E50-14550C5819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22</xdr:col>
      <xdr:colOff>416921</xdr:colOff>
      <xdr:row>279</xdr:row>
      <xdr:rowOff>5661</xdr:rowOff>
    </xdr:from>
    <xdr:to>
      <xdr:col>37</xdr:col>
      <xdr:colOff>309247</xdr:colOff>
      <xdr:row>299</xdr:row>
      <xdr:rowOff>181506</xdr:rowOff>
    </xdr:to>
    <xdr:grpSp>
      <xdr:nvGrpSpPr>
        <xdr:cNvPr id="37" name="Group 36">
          <a:extLst>
            <a:ext uri="{FF2B5EF4-FFF2-40B4-BE49-F238E27FC236}">
              <a16:creationId xmlns:a16="http://schemas.microsoft.com/office/drawing/2014/main" id="{F596DB38-5E94-D378-B59A-78EEACA2A863}"/>
            </a:ext>
          </a:extLst>
        </xdr:cNvPr>
        <xdr:cNvGrpSpPr/>
      </xdr:nvGrpSpPr>
      <xdr:grpSpPr>
        <a:xfrm>
          <a:off x="9304160" y="43878639"/>
          <a:ext cx="5706717" cy="3985845"/>
          <a:chOff x="9944358" y="49579997"/>
          <a:chExt cx="5726206" cy="4770256"/>
        </a:xfrm>
      </xdr:grpSpPr>
      <xdr:graphicFrame macro="">
        <xdr:nvGraphicFramePr>
          <xdr:cNvPr id="34" name="Chart 33">
            <a:extLst>
              <a:ext uri="{FF2B5EF4-FFF2-40B4-BE49-F238E27FC236}">
                <a16:creationId xmlns:a16="http://schemas.microsoft.com/office/drawing/2014/main" id="{E399017D-6FAB-437B-B36D-EA4FCA86060B}"/>
              </a:ext>
            </a:extLst>
          </xdr:cNvPr>
          <xdr:cNvGraphicFramePr>
            <a:graphicFrameLocks/>
          </xdr:cNvGraphicFramePr>
        </xdr:nvGraphicFramePr>
        <xdr:xfrm>
          <a:off x="10120204" y="49579997"/>
          <a:ext cx="5550360" cy="477025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6"/>
          </a:graphicData>
        </a:graphic>
      </xdr:graphicFrame>
      <xdr:sp macro="" textlink="">
        <xdr:nvSpPr>
          <xdr:cNvPr id="35" name="Graphic 12">
            <a:extLst>
              <a:ext uri="{FF2B5EF4-FFF2-40B4-BE49-F238E27FC236}">
                <a16:creationId xmlns:a16="http://schemas.microsoft.com/office/drawing/2014/main" id="{DC462DA1-1E8A-F8DF-CA8F-96D1F6DBD2E5}"/>
              </a:ext>
            </a:extLst>
          </xdr:cNvPr>
          <xdr:cNvSpPr>
            <a:spLocks noChangeAspect="1"/>
          </xdr:cNvSpPr>
        </xdr:nvSpPr>
        <xdr:spPr>
          <a:xfrm>
            <a:off x="9980994" y="52503872"/>
            <a:ext cx="396000" cy="946449"/>
          </a:xfrm>
          <a:custGeom>
            <a:avLst/>
            <a:gdLst>
              <a:gd name="connsiteX0" fmla="*/ 10001 w 1809750"/>
              <a:gd name="connsiteY0" fmla="*/ 4380249 h 4467225"/>
              <a:gd name="connsiteX1" fmla="*/ 33814 w 1809750"/>
              <a:gd name="connsiteY1" fmla="*/ 4357389 h 4467225"/>
              <a:gd name="connsiteX2" fmla="*/ 68104 w 1809750"/>
              <a:gd name="connsiteY2" fmla="*/ 4343101 h 4467225"/>
              <a:gd name="connsiteX3" fmla="*/ 128111 w 1809750"/>
              <a:gd name="connsiteY3" fmla="*/ 4262139 h 4467225"/>
              <a:gd name="connsiteX4" fmla="*/ 157639 w 1809750"/>
              <a:gd name="connsiteY4" fmla="*/ 4100214 h 4467225"/>
              <a:gd name="connsiteX5" fmla="*/ 220504 w 1809750"/>
              <a:gd name="connsiteY5" fmla="*/ 3863994 h 4467225"/>
              <a:gd name="connsiteX6" fmla="*/ 242411 w 1809750"/>
              <a:gd name="connsiteY6" fmla="*/ 3805891 h 4467225"/>
              <a:gd name="connsiteX7" fmla="*/ 268129 w 1809750"/>
              <a:gd name="connsiteY7" fmla="*/ 3699211 h 4467225"/>
              <a:gd name="connsiteX8" fmla="*/ 328136 w 1809750"/>
              <a:gd name="connsiteY8" fmla="*/ 3422034 h 4467225"/>
              <a:gd name="connsiteX9" fmla="*/ 327184 w 1809750"/>
              <a:gd name="connsiteY9" fmla="*/ 3396316 h 4467225"/>
              <a:gd name="connsiteX10" fmla="*/ 328136 w 1809750"/>
              <a:gd name="connsiteY10" fmla="*/ 3382029 h 4467225"/>
              <a:gd name="connsiteX11" fmla="*/ 370999 w 1809750"/>
              <a:gd name="connsiteY11" fmla="*/ 3260109 h 4467225"/>
              <a:gd name="connsiteX12" fmla="*/ 386239 w 1809750"/>
              <a:gd name="connsiteY12" fmla="*/ 3223914 h 4467225"/>
              <a:gd name="connsiteX13" fmla="*/ 406241 w 1809750"/>
              <a:gd name="connsiteY13" fmla="*/ 3121996 h 4467225"/>
              <a:gd name="connsiteX14" fmla="*/ 423386 w 1809750"/>
              <a:gd name="connsiteY14" fmla="*/ 3035319 h 4467225"/>
              <a:gd name="connsiteX15" fmla="*/ 434816 w 1809750"/>
              <a:gd name="connsiteY15" fmla="*/ 2983884 h 4467225"/>
              <a:gd name="connsiteX16" fmla="*/ 461486 w 1809750"/>
              <a:gd name="connsiteY16" fmla="*/ 2818149 h 4467225"/>
              <a:gd name="connsiteX17" fmla="*/ 471011 w 1809750"/>
              <a:gd name="connsiteY17" fmla="*/ 2784811 h 4467225"/>
              <a:gd name="connsiteX18" fmla="*/ 476726 w 1809750"/>
              <a:gd name="connsiteY18" fmla="*/ 2732424 h 4467225"/>
              <a:gd name="connsiteX19" fmla="*/ 495776 w 1809750"/>
              <a:gd name="connsiteY19" fmla="*/ 2643841 h 4467225"/>
              <a:gd name="connsiteX20" fmla="*/ 503396 w 1809750"/>
              <a:gd name="connsiteY20" fmla="*/ 2624791 h 4467225"/>
              <a:gd name="connsiteX21" fmla="*/ 504349 w 1809750"/>
              <a:gd name="connsiteY21" fmla="*/ 2537161 h 4467225"/>
              <a:gd name="connsiteX22" fmla="*/ 511016 w 1809750"/>
              <a:gd name="connsiteY22" fmla="*/ 2502871 h 4467225"/>
              <a:gd name="connsiteX23" fmla="*/ 538639 w 1809750"/>
              <a:gd name="connsiteY23" fmla="*/ 2290464 h 4467225"/>
              <a:gd name="connsiteX24" fmla="*/ 539591 w 1809750"/>
              <a:gd name="connsiteY24" fmla="*/ 2259984 h 4467225"/>
              <a:gd name="connsiteX25" fmla="*/ 559594 w 1809750"/>
              <a:gd name="connsiteY25" fmla="*/ 2226646 h 4467225"/>
              <a:gd name="connsiteX26" fmla="*/ 558641 w 1809750"/>
              <a:gd name="connsiteY26" fmla="*/ 2183784 h 4467225"/>
              <a:gd name="connsiteX27" fmla="*/ 561499 w 1809750"/>
              <a:gd name="connsiteY27" fmla="*/ 2168544 h 4467225"/>
              <a:gd name="connsiteX28" fmla="*/ 554831 w 1809750"/>
              <a:gd name="connsiteY28" fmla="*/ 2102821 h 4467225"/>
              <a:gd name="connsiteX29" fmla="*/ 529114 w 1809750"/>
              <a:gd name="connsiteY29" fmla="*/ 2085676 h 4467225"/>
              <a:gd name="connsiteX30" fmla="*/ 493871 w 1809750"/>
              <a:gd name="connsiteY30" fmla="*/ 2092344 h 4467225"/>
              <a:gd name="connsiteX31" fmla="*/ 492919 w 1809750"/>
              <a:gd name="connsiteY31" fmla="*/ 2084724 h 4467225"/>
              <a:gd name="connsiteX32" fmla="*/ 520541 w 1809750"/>
              <a:gd name="connsiteY32" fmla="*/ 2079961 h 4467225"/>
              <a:gd name="connsiteX33" fmla="*/ 520541 w 1809750"/>
              <a:gd name="connsiteY33" fmla="*/ 2075199 h 4467225"/>
              <a:gd name="connsiteX34" fmla="*/ 474821 w 1809750"/>
              <a:gd name="connsiteY34" fmla="*/ 2063769 h 4467225"/>
              <a:gd name="connsiteX35" fmla="*/ 488156 w 1809750"/>
              <a:gd name="connsiteY35" fmla="*/ 2009476 h 4467225"/>
              <a:gd name="connsiteX36" fmla="*/ 579596 w 1809750"/>
              <a:gd name="connsiteY36" fmla="*/ 1892319 h 4467225"/>
              <a:gd name="connsiteX37" fmla="*/ 533876 w 1809750"/>
              <a:gd name="connsiteY37" fmla="*/ 1886604 h 4467225"/>
              <a:gd name="connsiteX38" fmla="*/ 513874 w 1809750"/>
              <a:gd name="connsiteY38" fmla="*/ 1897081 h 4467225"/>
              <a:gd name="connsiteX39" fmla="*/ 461486 w 1809750"/>
              <a:gd name="connsiteY39" fmla="*/ 1948516 h 4467225"/>
              <a:gd name="connsiteX40" fmla="*/ 420529 w 1809750"/>
              <a:gd name="connsiteY40" fmla="*/ 2017096 h 4467225"/>
              <a:gd name="connsiteX41" fmla="*/ 432911 w 1809750"/>
              <a:gd name="connsiteY41" fmla="*/ 2049481 h 4467225"/>
              <a:gd name="connsiteX42" fmla="*/ 444341 w 1809750"/>
              <a:gd name="connsiteY42" fmla="*/ 2054244 h 4467225"/>
              <a:gd name="connsiteX43" fmla="*/ 410051 w 1809750"/>
              <a:gd name="connsiteY43" fmla="*/ 2059959 h 4467225"/>
              <a:gd name="connsiteX44" fmla="*/ 412909 w 1809750"/>
              <a:gd name="connsiteY44" fmla="*/ 2079961 h 4467225"/>
              <a:gd name="connsiteX45" fmla="*/ 409099 w 1809750"/>
              <a:gd name="connsiteY45" fmla="*/ 2084724 h 4467225"/>
              <a:gd name="connsiteX46" fmla="*/ 387191 w 1809750"/>
              <a:gd name="connsiteY46" fmla="*/ 2069484 h 4467225"/>
              <a:gd name="connsiteX47" fmla="*/ 366236 w 1809750"/>
              <a:gd name="connsiteY47" fmla="*/ 2029479 h 4467225"/>
              <a:gd name="connsiteX48" fmla="*/ 348139 w 1809750"/>
              <a:gd name="connsiteY48" fmla="*/ 2004714 h 4467225"/>
              <a:gd name="connsiteX49" fmla="*/ 322421 w 1809750"/>
              <a:gd name="connsiteY49" fmla="*/ 1957089 h 4467225"/>
              <a:gd name="connsiteX50" fmla="*/ 289084 w 1809750"/>
              <a:gd name="connsiteY50" fmla="*/ 1910416 h 4467225"/>
              <a:gd name="connsiteX51" fmla="*/ 259556 w 1809750"/>
              <a:gd name="connsiteY51" fmla="*/ 1877079 h 4467225"/>
              <a:gd name="connsiteX52" fmla="*/ 264319 w 1809750"/>
              <a:gd name="connsiteY52" fmla="*/ 1872316 h 4467225"/>
              <a:gd name="connsiteX53" fmla="*/ 278606 w 1809750"/>
              <a:gd name="connsiteY53" fmla="*/ 1881841 h 4467225"/>
              <a:gd name="connsiteX54" fmla="*/ 149066 w 1809750"/>
              <a:gd name="connsiteY54" fmla="*/ 1581804 h 4467225"/>
              <a:gd name="connsiteX55" fmla="*/ 109061 w 1809750"/>
              <a:gd name="connsiteY55" fmla="*/ 1461789 h 4467225"/>
              <a:gd name="connsiteX56" fmla="*/ 106204 w 1809750"/>
              <a:gd name="connsiteY56" fmla="*/ 1429404 h 4467225"/>
              <a:gd name="connsiteX57" fmla="*/ 111919 w 1809750"/>
              <a:gd name="connsiteY57" fmla="*/ 1353204 h 4467225"/>
              <a:gd name="connsiteX58" fmla="*/ 133826 w 1809750"/>
              <a:gd name="connsiteY58" fmla="*/ 1303674 h 4467225"/>
              <a:gd name="connsiteX59" fmla="*/ 206216 w 1809750"/>
              <a:gd name="connsiteY59" fmla="*/ 1160799 h 4467225"/>
              <a:gd name="connsiteX60" fmla="*/ 220504 w 1809750"/>
              <a:gd name="connsiteY60" fmla="*/ 1133176 h 4467225"/>
              <a:gd name="connsiteX61" fmla="*/ 246221 w 1809750"/>
              <a:gd name="connsiteY61" fmla="*/ 1089361 h 4467225"/>
              <a:gd name="connsiteX62" fmla="*/ 299561 w 1809750"/>
              <a:gd name="connsiteY62" fmla="*/ 986491 h 4467225"/>
              <a:gd name="connsiteX63" fmla="*/ 347186 w 1809750"/>
              <a:gd name="connsiteY63" fmla="*/ 891241 h 4467225"/>
              <a:gd name="connsiteX64" fmla="*/ 365284 w 1809750"/>
              <a:gd name="connsiteY64" fmla="*/ 840759 h 4467225"/>
              <a:gd name="connsiteX65" fmla="*/ 372904 w 1809750"/>
              <a:gd name="connsiteY65" fmla="*/ 817899 h 4467225"/>
              <a:gd name="connsiteX66" fmla="*/ 407194 w 1809750"/>
              <a:gd name="connsiteY66" fmla="*/ 750271 h 4467225"/>
              <a:gd name="connsiteX67" fmla="*/ 456724 w 1809750"/>
              <a:gd name="connsiteY67" fmla="*/ 719791 h 4467225"/>
              <a:gd name="connsiteX68" fmla="*/ 571024 w 1809750"/>
              <a:gd name="connsiteY68" fmla="*/ 684549 h 4467225"/>
              <a:gd name="connsiteX69" fmla="*/ 671036 w 1809750"/>
              <a:gd name="connsiteY69" fmla="*/ 632161 h 4467225"/>
              <a:gd name="connsiteX70" fmla="*/ 683419 w 1809750"/>
              <a:gd name="connsiteY70" fmla="*/ 614064 h 4467225"/>
              <a:gd name="connsiteX71" fmla="*/ 693896 w 1809750"/>
              <a:gd name="connsiteY71" fmla="*/ 548341 h 4467225"/>
              <a:gd name="connsiteX72" fmla="*/ 699611 w 1809750"/>
              <a:gd name="connsiteY72" fmla="*/ 438804 h 4467225"/>
              <a:gd name="connsiteX73" fmla="*/ 694849 w 1809750"/>
              <a:gd name="connsiteY73" fmla="*/ 383559 h 4467225"/>
              <a:gd name="connsiteX74" fmla="*/ 717709 w 1809750"/>
              <a:gd name="connsiteY74" fmla="*/ 281641 h 4467225"/>
              <a:gd name="connsiteX75" fmla="*/ 747236 w 1809750"/>
              <a:gd name="connsiteY75" fmla="*/ 187344 h 4467225"/>
              <a:gd name="connsiteX76" fmla="*/ 762476 w 1809750"/>
              <a:gd name="connsiteY76" fmla="*/ 163531 h 4467225"/>
              <a:gd name="connsiteX77" fmla="*/ 824389 w 1809750"/>
              <a:gd name="connsiteY77" fmla="*/ 91141 h 4467225"/>
              <a:gd name="connsiteX78" fmla="*/ 857726 w 1809750"/>
              <a:gd name="connsiteY78" fmla="*/ 42564 h 4467225"/>
              <a:gd name="connsiteX79" fmla="*/ 879634 w 1809750"/>
              <a:gd name="connsiteY79" fmla="*/ 35896 h 4467225"/>
              <a:gd name="connsiteX80" fmla="*/ 904399 w 1809750"/>
              <a:gd name="connsiteY80" fmla="*/ 30181 h 4467225"/>
              <a:gd name="connsiteX81" fmla="*/ 982504 w 1809750"/>
              <a:gd name="connsiteY81" fmla="*/ 11131 h 4467225"/>
              <a:gd name="connsiteX82" fmla="*/ 1059656 w 1809750"/>
              <a:gd name="connsiteY82" fmla="*/ 31134 h 4467225"/>
              <a:gd name="connsiteX83" fmla="*/ 1208246 w 1809750"/>
              <a:gd name="connsiteY83" fmla="*/ 231159 h 4467225"/>
              <a:gd name="connsiteX84" fmla="*/ 1225391 w 1809750"/>
              <a:gd name="connsiteY84" fmla="*/ 466426 h 4467225"/>
              <a:gd name="connsiteX85" fmla="*/ 1224439 w 1809750"/>
              <a:gd name="connsiteY85" fmla="*/ 476904 h 4467225"/>
              <a:gd name="connsiteX86" fmla="*/ 1233011 w 1809750"/>
              <a:gd name="connsiteY86" fmla="*/ 670261 h 4467225"/>
              <a:gd name="connsiteX87" fmla="*/ 1278731 w 1809750"/>
              <a:gd name="connsiteY87" fmla="*/ 721696 h 4467225"/>
              <a:gd name="connsiteX88" fmla="*/ 1348264 w 1809750"/>
              <a:gd name="connsiteY88" fmla="*/ 732174 h 4467225"/>
              <a:gd name="connsiteX89" fmla="*/ 1381601 w 1809750"/>
              <a:gd name="connsiteY89" fmla="*/ 755986 h 4467225"/>
              <a:gd name="connsiteX90" fmla="*/ 1409224 w 1809750"/>
              <a:gd name="connsiteY90" fmla="*/ 801706 h 4467225"/>
              <a:gd name="connsiteX91" fmla="*/ 1417796 w 1809750"/>
              <a:gd name="connsiteY91" fmla="*/ 820756 h 4467225"/>
              <a:gd name="connsiteX92" fmla="*/ 1447324 w 1809750"/>
              <a:gd name="connsiteY92" fmla="*/ 879811 h 4467225"/>
              <a:gd name="connsiteX93" fmla="*/ 1549241 w 1809750"/>
              <a:gd name="connsiteY93" fmla="*/ 1010304 h 4467225"/>
              <a:gd name="connsiteX94" fmla="*/ 1579721 w 1809750"/>
              <a:gd name="connsiteY94" fmla="*/ 1043641 h 4467225"/>
              <a:gd name="connsiteX95" fmla="*/ 1634014 w 1809750"/>
              <a:gd name="connsiteY95" fmla="*/ 1114126 h 4467225"/>
              <a:gd name="connsiteX96" fmla="*/ 1742599 w 1809750"/>
              <a:gd name="connsiteY96" fmla="*/ 1255096 h 4467225"/>
              <a:gd name="connsiteX97" fmla="*/ 1774031 w 1809750"/>
              <a:gd name="connsiteY97" fmla="*/ 1312246 h 4467225"/>
              <a:gd name="connsiteX98" fmla="*/ 1797844 w 1809750"/>
              <a:gd name="connsiteY98" fmla="*/ 1354156 h 4467225"/>
              <a:gd name="connsiteX99" fmla="*/ 1806416 w 1809750"/>
              <a:gd name="connsiteY99" fmla="*/ 1372254 h 4467225"/>
              <a:gd name="connsiteX100" fmla="*/ 1801654 w 1809750"/>
              <a:gd name="connsiteY100" fmla="*/ 1457026 h 4467225"/>
              <a:gd name="connsiteX101" fmla="*/ 1762601 w 1809750"/>
              <a:gd name="connsiteY101" fmla="*/ 1607521 h 4467225"/>
              <a:gd name="connsiteX102" fmla="*/ 1740694 w 1809750"/>
              <a:gd name="connsiteY102" fmla="*/ 1665624 h 4467225"/>
              <a:gd name="connsiteX103" fmla="*/ 1700689 w 1809750"/>
              <a:gd name="connsiteY103" fmla="*/ 1787544 h 4467225"/>
              <a:gd name="connsiteX104" fmla="*/ 1698784 w 1809750"/>
              <a:gd name="connsiteY104" fmla="*/ 1793259 h 4467225"/>
              <a:gd name="connsiteX105" fmla="*/ 1686401 w 1809750"/>
              <a:gd name="connsiteY105" fmla="*/ 1869459 h 4467225"/>
              <a:gd name="connsiteX106" fmla="*/ 1653064 w 1809750"/>
              <a:gd name="connsiteY106" fmla="*/ 1898034 h 4467225"/>
              <a:gd name="connsiteX107" fmla="*/ 1609249 w 1809750"/>
              <a:gd name="connsiteY107" fmla="*/ 2004714 h 4467225"/>
              <a:gd name="connsiteX108" fmla="*/ 1568291 w 1809750"/>
              <a:gd name="connsiteY108" fmla="*/ 2011381 h 4467225"/>
              <a:gd name="connsiteX109" fmla="*/ 1535906 w 1809750"/>
              <a:gd name="connsiteY109" fmla="*/ 1998046 h 4467225"/>
              <a:gd name="connsiteX110" fmla="*/ 1582579 w 1809750"/>
              <a:gd name="connsiteY110" fmla="*/ 1964709 h 4467225"/>
              <a:gd name="connsiteX111" fmla="*/ 1499711 w 1809750"/>
              <a:gd name="connsiteY111" fmla="*/ 1878984 h 4467225"/>
              <a:gd name="connsiteX112" fmla="*/ 1486376 w 1809750"/>
              <a:gd name="connsiteY112" fmla="*/ 1865649 h 4467225"/>
              <a:gd name="connsiteX113" fmla="*/ 1426369 w 1809750"/>
              <a:gd name="connsiteY113" fmla="*/ 1834216 h 4467225"/>
              <a:gd name="connsiteX114" fmla="*/ 1479709 w 1809750"/>
              <a:gd name="connsiteY114" fmla="*/ 1908511 h 4467225"/>
              <a:gd name="connsiteX115" fmla="*/ 1511141 w 1809750"/>
              <a:gd name="connsiteY115" fmla="*/ 1983759 h 4467225"/>
              <a:gd name="connsiteX116" fmla="*/ 1507331 w 1809750"/>
              <a:gd name="connsiteY116" fmla="*/ 2011381 h 4467225"/>
              <a:gd name="connsiteX117" fmla="*/ 1484471 w 1809750"/>
              <a:gd name="connsiteY117" fmla="*/ 2006619 h 4467225"/>
              <a:gd name="connsiteX118" fmla="*/ 1446371 w 1809750"/>
              <a:gd name="connsiteY118" fmla="*/ 2034241 h 4467225"/>
              <a:gd name="connsiteX119" fmla="*/ 1463516 w 1809750"/>
              <a:gd name="connsiteY119" fmla="*/ 2120919 h 4467225"/>
              <a:gd name="connsiteX120" fmla="*/ 1468279 w 1809750"/>
              <a:gd name="connsiteY120" fmla="*/ 2202834 h 4467225"/>
              <a:gd name="connsiteX121" fmla="*/ 1472089 w 1809750"/>
              <a:gd name="connsiteY121" fmla="*/ 2251411 h 4467225"/>
              <a:gd name="connsiteX122" fmla="*/ 1468279 w 1809750"/>
              <a:gd name="connsiteY122" fmla="*/ 2393334 h 4467225"/>
              <a:gd name="connsiteX123" fmla="*/ 1453991 w 1809750"/>
              <a:gd name="connsiteY123" fmla="*/ 2605741 h 4467225"/>
              <a:gd name="connsiteX124" fmla="*/ 1438751 w 1809750"/>
              <a:gd name="connsiteY124" fmla="*/ 2816244 h 4467225"/>
              <a:gd name="connsiteX125" fmla="*/ 1432084 w 1809750"/>
              <a:gd name="connsiteY125" fmla="*/ 2962929 h 4467225"/>
              <a:gd name="connsiteX126" fmla="*/ 1424464 w 1809750"/>
              <a:gd name="connsiteY126" fmla="*/ 3218199 h 4467225"/>
              <a:gd name="connsiteX127" fmla="*/ 1418749 w 1809750"/>
              <a:gd name="connsiteY127" fmla="*/ 3379171 h 4467225"/>
              <a:gd name="connsiteX128" fmla="*/ 1428274 w 1809750"/>
              <a:gd name="connsiteY128" fmla="*/ 3838276 h 4467225"/>
              <a:gd name="connsiteX129" fmla="*/ 1414939 w 1809750"/>
              <a:gd name="connsiteY129" fmla="*/ 4017346 h 4467225"/>
              <a:gd name="connsiteX130" fmla="*/ 1406366 w 1809750"/>
              <a:gd name="connsiteY130" fmla="*/ 4130694 h 4467225"/>
              <a:gd name="connsiteX131" fmla="*/ 1394936 w 1809750"/>
              <a:gd name="connsiteY131" fmla="*/ 4244041 h 4467225"/>
              <a:gd name="connsiteX132" fmla="*/ 1393031 w 1809750"/>
              <a:gd name="connsiteY132" fmla="*/ 4272616 h 4467225"/>
              <a:gd name="connsiteX133" fmla="*/ 1384459 w 1809750"/>
              <a:gd name="connsiteY133" fmla="*/ 4389774 h 4467225"/>
              <a:gd name="connsiteX134" fmla="*/ 1368266 w 1809750"/>
              <a:gd name="connsiteY134" fmla="*/ 4402156 h 4467225"/>
              <a:gd name="connsiteX135" fmla="*/ 1309211 w 1809750"/>
              <a:gd name="connsiteY135" fmla="*/ 4403109 h 4467225"/>
              <a:gd name="connsiteX136" fmla="*/ 1240631 w 1809750"/>
              <a:gd name="connsiteY136" fmla="*/ 4461211 h 4467225"/>
              <a:gd name="connsiteX137" fmla="*/ 1121569 w 1809750"/>
              <a:gd name="connsiteY137" fmla="*/ 4468831 h 4467225"/>
              <a:gd name="connsiteX138" fmla="*/ 1091089 w 1809750"/>
              <a:gd name="connsiteY138" fmla="*/ 4445971 h 4467225"/>
              <a:gd name="connsiteX139" fmla="*/ 1068229 w 1809750"/>
              <a:gd name="connsiteY139" fmla="*/ 4360246 h 4467225"/>
              <a:gd name="connsiteX140" fmla="*/ 1052989 w 1809750"/>
              <a:gd name="connsiteY140" fmla="*/ 4259281 h 4467225"/>
              <a:gd name="connsiteX141" fmla="*/ 1070134 w 1809750"/>
              <a:gd name="connsiteY141" fmla="*/ 4195464 h 4467225"/>
              <a:gd name="connsiteX142" fmla="*/ 1084421 w 1809750"/>
              <a:gd name="connsiteY142" fmla="*/ 4105929 h 4467225"/>
              <a:gd name="connsiteX143" fmla="*/ 1085374 w 1809750"/>
              <a:gd name="connsiteY143" fmla="*/ 3964959 h 4467225"/>
              <a:gd name="connsiteX144" fmla="*/ 1090136 w 1809750"/>
              <a:gd name="connsiteY144" fmla="*/ 3763981 h 4467225"/>
              <a:gd name="connsiteX145" fmla="*/ 1090136 w 1809750"/>
              <a:gd name="connsiteY145" fmla="*/ 3575386 h 4467225"/>
              <a:gd name="connsiteX146" fmla="*/ 1091089 w 1809750"/>
              <a:gd name="connsiteY146" fmla="*/ 3440131 h 4467225"/>
              <a:gd name="connsiteX147" fmla="*/ 1084421 w 1809750"/>
              <a:gd name="connsiteY147" fmla="*/ 3398221 h 4467225"/>
              <a:gd name="connsiteX148" fmla="*/ 1083469 w 1809750"/>
              <a:gd name="connsiteY148" fmla="*/ 3383934 h 4467225"/>
              <a:gd name="connsiteX149" fmla="*/ 1088231 w 1809750"/>
              <a:gd name="connsiteY149" fmla="*/ 3122949 h 4467225"/>
              <a:gd name="connsiteX150" fmla="*/ 1075849 w 1809750"/>
              <a:gd name="connsiteY150" fmla="*/ 2908636 h 4467225"/>
              <a:gd name="connsiteX151" fmla="*/ 1047274 w 1809750"/>
              <a:gd name="connsiteY151" fmla="*/ 2654319 h 4467225"/>
              <a:gd name="connsiteX152" fmla="*/ 1026319 w 1809750"/>
              <a:gd name="connsiteY152" fmla="*/ 2539066 h 4467225"/>
              <a:gd name="connsiteX153" fmla="*/ 1023461 w 1809750"/>
              <a:gd name="connsiteY153" fmla="*/ 2510491 h 4467225"/>
              <a:gd name="connsiteX154" fmla="*/ 1015841 w 1809750"/>
              <a:gd name="connsiteY154" fmla="*/ 2488584 h 4467225"/>
              <a:gd name="connsiteX155" fmla="*/ 1009174 w 1809750"/>
              <a:gd name="connsiteY155" fmla="*/ 2457151 h 4467225"/>
              <a:gd name="connsiteX156" fmla="*/ 1002506 w 1809750"/>
              <a:gd name="connsiteY156" fmla="*/ 2400001 h 4467225"/>
              <a:gd name="connsiteX157" fmla="*/ 977741 w 1809750"/>
              <a:gd name="connsiteY157" fmla="*/ 2420956 h 4467225"/>
              <a:gd name="connsiteX158" fmla="*/ 898684 w 1809750"/>
              <a:gd name="connsiteY158" fmla="*/ 2683846 h 4467225"/>
              <a:gd name="connsiteX159" fmla="*/ 799624 w 1809750"/>
              <a:gd name="connsiteY159" fmla="*/ 3000076 h 4467225"/>
              <a:gd name="connsiteX160" fmla="*/ 741521 w 1809750"/>
              <a:gd name="connsiteY160" fmla="*/ 3304876 h 4467225"/>
              <a:gd name="connsiteX161" fmla="*/ 736759 w 1809750"/>
              <a:gd name="connsiteY161" fmla="*/ 3384886 h 4467225"/>
              <a:gd name="connsiteX162" fmla="*/ 725329 w 1809750"/>
              <a:gd name="connsiteY162" fmla="*/ 3419176 h 4467225"/>
              <a:gd name="connsiteX163" fmla="*/ 705326 w 1809750"/>
              <a:gd name="connsiteY163" fmla="*/ 3529666 h 4467225"/>
              <a:gd name="connsiteX164" fmla="*/ 679609 w 1809750"/>
              <a:gd name="connsiteY164" fmla="*/ 3662064 h 4467225"/>
              <a:gd name="connsiteX165" fmla="*/ 654844 w 1809750"/>
              <a:gd name="connsiteY165" fmla="*/ 3813511 h 4467225"/>
              <a:gd name="connsiteX166" fmla="*/ 628174 w 1809750"/>
              <a:gd name="connsiteY166" fmla="*/ 3989724 h 4467225"/>
              <a:gd name="connsiteX167" fmla="*/ 611981 w 1809750"/>
              <a:gd name="connsiteY167" fmla="*/ 4096404 h 4467225"/>
              <a:gd name="connsiteX168" fmla="*/ 595789 w 1809750"/>
              <a:gd name="connsiteY168" fmla="*/ 4204989 h 4467225"/>
              <a:gd name="connsiteX169" fmla="*/ 572929 w 1809750"/>
              <a:gd name="connsiteY169" fmla="*/ 4360246 h 4467225"/>
              <a:gd name="connsiteX170" fmla="*/ 571976 w 1809750"/>
              <a:gd name="connsiteY170" fmla="*/ 4365961 h 4467225"/>
              <a:gd name="connsiteX171" fmla="*/ 536734 w 1809750"/>
              <a:gd name="connsiteY171" fmla="*/ 4398346 h 4467225"/>
              <a:gd name="connsiteX172" fmla="*/ 410051 w 1809750"/>
              <a:gd name="connsiteY172" fmla="*/ 4390726 h 4467225"/>
              <a:gd name="connsiteX173" fmla="*/ 377666 w 1809750"/>
              <a:gd name="connsiteY173" fmla="*/ 4404061 h 4467225"/>
              <a:gd name="connsiteX174" fmla="*/ 359569 w 1809750"/>
              <a:gd name="connsiteY174" fmla="*/ 4412634 h 4467225"/>
              <a:gd name="connsiteX175" fmla="*/ 343376 w 1809750"/>
              <a:gd name="connsiteY175" fmla="*/ 4397394 h 4467225"/>
              <a:gd name="connsiteX176" fmla="*/ 319564 w 1809750"/>
              <a:gd name="connsiteY176" fmla="*/ 4374534 h 4467225"/>
              <a:gd name="connsiteX177" fmla="*/ 301466 w 1809750"/>
              <a:gd name="connsiteY177" fmla="*/ 4369771 h 4467225"/>
              <a:gd name="connsiteX178" fmla="*/ 276701 w 1809750"/>
              <a:gd name="connsiteY178" fmla="*/ 4385011 h 4467225"/>
              <a:gd name="connsiteX179" fmla="*/ 198596 w 1809750"/>
              <a:gd name="connsiteY179" fmla="*/ 4448829 h 4467225"/>
              <a:gd name="connsiteX180" fmla="*/ 78581 w 1809750"/>
              <a:gd name="connsiteY180" fmla="*/ 4447876 h 4467225"/>
              <a:gd name="connsiteX181" fmla="*/ 7144 w 1809750"/>
              <a:gd name="connsiteY181" fmla="*/ 4419301 h 4467225"/>
              <a:gd name="connsiteX182" fmla="*/ 10001 w 1809750"/>
              <a:gd name="connsiteY182" fmla="*/ 4380249 h 4467225"/>
              <a:gd name="connsiteX183" fmla="*/ 705326 w 1809750"/>
              <a:gd name="connsiteY183" fmla="*/ 762654 h 4467225"/>
              <a:gd name="connsiteX184" fmla="*/ 719614 w 1809750"/>
              <a:gd name="connsiteY184" fmla="*/ 792181 h 4467225"/>
              <a:gd name="connsiteX185" fmla="*/ 739616 w 1809750"/>
              <a:gd name="connsiteY185" fmla="*/ 840759 h 4467225"/>
              <a:gd name="connsiteX186" fmla="*/ 752951 w 1809750"/>
              <a:gd name="connsiteY186" fmla="*/ 867429 h 4467225"/>
              <a:gd name="connsiteX187" fmla="*/ 760571 w 1809750"/>
              <a:gd name="connsiteY187" fmla="*/ 945534 h 4467225"/>
              <a:gd name="connsiteX188" fmla="*/ 775811 w 1809750"/>
              <a:gd name="connsiteY188" fmla="*/ 1109364 h 4467225"/>
              <a:gd name="connsiteX189" fmla="*/ 866299 w 1809750"/>
              <a:gd name="connsiteY189" fmla="*/ 1383684 h 4467225"/>
              <a:gd name="connsiteX190" fmla="*/ 890111 w 1809750"/>
              <a:gd name="connsiteY190" fmla="*/ 1427499 h 4467225"/>
              <a:gd name="connsiteX191" fmla="*/ 914876 w 1809750"/>
              <a:gd name="connsiteY191" fmla="*/ 1369396 h 4467225"/>
              <a:gd name="connsiteX192" fmla="*/ 1006316 w 1809750"/>
              <a:gd name="connsiteY192" fmla="*/ 1135081 h 4467225"/>
              <a:gd name="connsiteX193" fmla="*/ 1058704 w 1809750"/>
              <a:gd name="connsiteY193" fmla="*/ 1014114 h 4467225"/>
              <a:gd name="connsiteX194" fmla="*/ 1060609 w 1809750"/>
              <a:gd name="connsiteY194" fmla="*/ 974109 h 4467225"/>
              <a:gd name="connsiteX195" fmla="*/ 1052989 w 1809750"/>
              <a:gd name="connsiteY195" fmla="*/ 881716 h 4467225"/>
              <a:gd name="connsiteX196" fmla="*/ 1063466 w 1809750"/>
              <a:gd name="connsiteY196" fmla="*/ 863619 h 4467225"/>
              <a:gd name="connsiteX197" fmla="*/ 1126331 w 1809750"/>
              <a:gd name="connsiteY197" fmla="*/ 804564 h 4467225"/>
              <a:gd name="connsiteX198" fmla="*/ 1206341 w 1809750"/>
              <a:gd name="connsiteY198" fmla="*/ 850284 h 4467225"/>
              <a:gd name="connsiteX199" fmla="*/ 1067276 w 1809750"/>
              <a:gd name="connsiteY199" fmla="*/ 633114 h 4467225"/>
              <a:gd name="connsiteX200" fmla="*/ 1049179 w 1809750"/>
              <a:gd name="connsiteY200" fmla="*/ 710266 h 4467225"/>
              <a:gd name="connsiteX201" fmla="*/ 1040606 w 1809750"/>
              <a:gd name="connsiteY201" fmla="*/ 776941 h 4467225"/>
              <a:gd name="connsiteX202" fmla="*/ 1030129 w 1809750"/>
              <a:gd name="connsiteY202" fmla="*/ 814089 h 4467225"/>
              <a:gd name="connsiteX203" fmla="*/ 997744 w 1809750"/>
              <a:gd name="connsiteY203" fmla="*/ 848379 h 4467225"/>
              <a:gd name="connsiteX204" fmla="*/ 904399 w 1809750"/>
              <a:gd name="connsiteY204" fmla="*/ 990301 h 4467225"/>
              <a:gd name="connsiteX205" fmla="*/ 897731 w 1809750"/>
              <a:gd name="connsiteY205" fmla="*/ 993159 h 4467225"/>
              <a:gd name="connsiteX206" fmla="*/ 878681 w 1809750"/>
              <a:gd name="connsiteY206" fmla="*/ 936009 h 4467225"/>
              <a:gd name="connsiteX207" fmla="*/ 818674 w 1809750"/>
              <a:gd name="connsiteY207" fmla="*/ 856951 h 4467225"/>
              <a:gd name="connsiteX208" fmla="*/ 780574 w 1809750"/>
              <a:gd name="connsiteY208" fmla="*/ 843616 h 4467225"/>
              <a:gd name="connsiteX209" fmla="*/ 797719 w 1809750"/>
              <a:gd name="connsiteY209" fmla="*/ 592156 h 4467225"/>
              <a:gd name="connsiteX210" fmla="*/ 634841 w 1809750"/>
              <a:gd name="connsiteY210" fmla="*/ 825519 h 4467225"/>
              <a:gd name="connsiteX211" fmla="*/ 705326 w 1809750"/>
              <a:gd name="connsiteY211" fmla="*/ 762654 h 4467225"/>
              <a:gd name="connsiteX212" fmla="*/ 1273969 w 1809750"/>
              <a:gd name="connsiteY212" fmla="*/ 1329391 h 4467225"/>
              <a:gd name="connsiteX213" fmla="*/ 1280636 w 1809750"/>
              <a:gd name="connsiteY213" fmla="*/ 1357014 h 4467225"/>
              <a:gd name="connsiteX214" fmla="*/ 1294924 w 1809750"/>
              <a:gd name="connsiteY214" fmla="*/ 1423689 h 4467225"/>
              <a:gd name="connsiteX215" fmla="*/ 1315879 w 1809750"/>
              <a:gd name="connsiteY215" fmla="*/ 1556086 h 4467225"/>
              <a:gd name="connsiteX216" fmla="*/ 1337786 w 1809750"/>
              <a:gd name="connsiteY216" fmla="*/ 1669434 h 4467225"/>
              <a:gd name="connsiteX217" fmla="*/ 1370171 w 1809750"/>
              <a:gd name="connsiteY217" fmla="*/ 1777066 h 4467225"/>
              <a:gd name="connsiteX218" fmla="*/ 1441609 w 1809750"/>
              <a:gd name="connsiteY218" fmla="*/ 1820881 h 4467225"/>
              <a:gd name="connsiteX219" fmla="*/ 1473041 w 1809750"/>
              <a:gd name="connsiteY219" fmla="*/ 1796116 h 4467225"/>
              <a:gd name="connsiteX220" fmla="*/ 1516856 w 1809750"/>
              <a:gd name="connsiteY220" fmla="*/ 1700866 h 4467225"/>
              <a:gd name="connsiteX221" fmla="*/ 1537811 w 1809750"/>
              <a:gd name="connsiteY221" fmla="*/ 1671339 h 4467225"/>
              <a:gd name="connsiteX222" fmla="*/ 1547336 w 1809750"/>
              <a:gd name="connsiteY222" fmla="*/ 1614189 h 4467225"/>
              <a:gd name="connsiteX223" fmla="*/ 1568291 w 1809750"/>
              <a:gd name="connsiteY223" fmla="*/ 1573231 h 4467225"/>
              <a:gd name="connsiteX224" fmla="*/ 1575911 w 1809750"/>
              <a:gd name="connsiteY224" fmla="*/ 1558944 h 4467225"/>
              <a:gd name="connsiteX225" fmla="*/ 1582579 w 1809750"/>
              <a:gd name="connsiteY225" fmla="*/ 1450359 h 4467225"/>
              <a:gd name="connsiteX226" fmla="*/ 1577816 w 1809750"/>
              <a:gd name="connsiteY226" fmla="*/ 1436071 h 4467225"/>
              <a:gd name="connsiteX227" fmla="*/ 1470184 w 1809750"/>
              <a:gd name="connsiteY227" fmla="*/ 1317009 h 4467225"/>
              <a:gd name="connsiteX228" fmla="*/ 1383506 w 1809750"/>
              <a:gd name="connsiteY228" fmla="*/ 1220806 h 4467225"/>
              <a:gd name="connsiteX229" fmla="*/ 1353026 w 1809750"/>
              <a:gd name="connsiteY229" fmla="*/ 1221759 h 4467225"/>
              <a:gd name="connsiteX230" fmla="*/ 1280636 w 1809750"/>
              <a:gd name="connsiteY230" fmla="*/ 1315104 h 4467225"/>
              <a:gd name="connsiteX231" fmla="*/ 1273969 w 1809750"/>
              <a:gd name="connsiteY231" fmla="*/ 1329391 h 4467225"/>
              <a:gd name="connsiteX232" fmla="*/ 599599 w 1809750"/>
              <a:gd name="connsiteY232" fmla="*/ 1884699 h 4467225"/>
              <a:gd name="connsiteX233" fmla="*/ 604361 w 1809750"/>
              <a:gd name="connsiteY233" fmla="*/ 1880889 h 4467225"/>
              <a:gd name="connsiteX234" fmla="*/ 596741 w 1809750"/>
              <a:gd name="connsiteY234" fmla="*/ 1858029 h 4467225"/>
              <a:gd name="connsiteX235" fmla="*/ 581501 w 1809750"/>
              <a:gd name="connsiteY235" fmla="*/ 1721821 h 4467225"/>
              <a:gd name="connsiteX236" fmla="*/ 583406 w 1809750"/>
              <a:gd name="connsiteY236" fmla="*/ 1673244 h 4467225"/>
              <a:gd name="connsiteX237" fmla="*/ 558641 w 1809750"/>
              <a:gd name="connsiteY237" fmla="*/ 1591329 h 4467225"/>
              <a:gd name="connsiteX238" fmla="*/ 555784 w 1809750"/>
              <a:gd name="connsiteY238" fmla="*/ 1568469 h 4467225"/>
              <a:gd name="connsiteX239" fmla="*/ 531019 w 1809750"/>
              <a:gd name="connsiteY239" fmla="*/ 1421784 h 4467225"/>
              <a:gd name="connsiteX240" fmla="*/ 503396 w 1809750"/>
              <a:gd name="connsiteY240" fmla="*/ 1333201 h 4467225"/>
              <a:gd name="connsiteX241" fmla="*/ 484346 w 1809750"/>
              <a:gd name="connsiteY241" fmla="*/ 1236046 h 4467225"/>
              <a:gd name="connsiteX242" fmla="*/ 472916 w 1809750"/>
              <a:gd name="connsiteY242" fmla="*/ 1215091 h 4467225"/>
              <a:gd name="connsiteX243" fmla="*/ 451009 w 1809750"/>
              <a:gd name="connsiteY243" fmla="*/ 1228426 h 4467225"/>
              <a:gd name="connsiteX244" fmla="*/ 431959 w 1809750"/>
              <a:gd name="connsiteY244" fmla="*/ 1271289 h 4467225"/>
              <a:gd name="connsiteX245" fmla="*/ 375761 w 1809750"/>
              <a:gd name="connsiteY245" fmla="*/ 1361776 h 4467225"/>
              <a:gd name="connsiteX246" fmla="*/ 330994 w 1809750"/>
              <a:gd name="connsiteY246" fmla="*/ 1464646 h 4467225"/>
              <a:gd name="connsiteX247" fmla="*/ 333851 w 1809750"/>
              <a:gd name="connsiteY247" fmla="*/ 1471314 h 4467225"/>
              <a:gd name="connsiteX248" fmla="*/ 353854 w 1809750"/>
              <a:gd name="connsiteY248" fmla="*/ 1544656 h 4467225"/>
              <a:gd name="connsiteX249" fmla="*/ 361474 w 1809750"/>
              <a:gd name="connsiteY249" fmla="*/ 1568469 h 4467225"/>
              <a:gd name="connsiteX250" fmla="*/ 390049 w 1809750"/>
              <a:gd name="connsiteY250" fmla="*/ 1656099 h 4467225"/>
              <a:gd name="connsiteX251" fmla="*/ 395764 w 1809750"/>
              <a:gd name="connsiteY251" fmla="*/ 1677054 h 4467225"/>
              <a:gd name="connsiteX252" fmla="*/ 474821 w 1809750"/>
              <a:gd name="connsiteY252" fmla="*/ 1826596 h 4467225"/>
              <a:gd name="connsiteX253" fmla="*/ 507206 w 1809750"/>
              <a:gd name="connsiteY253" fmla="*/ 1858029 h 4467225"/>
              <a:gd name="connsiteX254" fmla="*/ 558641 w 1809750"/>
              <a:gd name="connsiteY254" fmla="*/ 1866601 h 4467225"/>
              <a:gd name="connsiteX255" fmla="*/ 573881 w 1809750"/>
              <a:gd name="connsiteY255" fmla="*/ 1872316 h 4467225"/>
              <a:gd name="connsiteX256" fmla="*/ 599599 w 1809750"/>
              <a:gd name="connsiteY256" fmla="*/ 1884699 h 4467225"/>
              <a:gd name="connsiteX257" fmla="*/ 930116 w 1809750"/>
              <a:gd name="connsiteY257" fmla="*/ 1638954 h 4467225"/>
              <a:gd name="connsiteX258" fmla="*/ 905351 w 1809750"/>
              <a:gd name="connsiteY258" fmla="*/ 1617046 h 4467225"/>
              <a:gd name="connsiteX259" fmla="*/ 880586 w 1809750"/>
              <a:gd name="connsiteY259" fmla="*/ 1644669 h 4467225"/>
              <a:gd name="connsiteX260" fmla="*/ 903446 w 1809750"/>
              <a:gd name="connsiteY260" fmla="*/ 1670386 h 4467225"/>
              <a:gd name="connsiteX261" fmla="*/ 930116 w 1809750"/>
              <a:gd name="connsiteY261" fmla="*/ 1638954 h 4467225"/>
              <a:gd name="connsiteX262" fmla="*/ 912019 w 1809750"/>
              <a:gd name="connsiteY262" fmla="*/ 1539894 h 4467225"/>
              <a:gd name="connsiteX263" fmla="*/ 889159 w 1809750"/>
              <a:gd name="connsiteY263" fmla="*/ 1510366 h 4467225"/>
              <a:gd name="connsiteX264" fmla="*/ 871061 w 1809750"/>
              <a:gd name="connsiteY264" fmla="*/ 1535131 h 4467225"/>
              <a:gd name="connsiteX265" fmla="*/ 892969 w 1809750"/>
              <a:gd name="connsiteY265" fmla="*/ 1563706 h 4467225"/>
              <a:gd name="connsiteX266" fmla="*/ 912019 w 1809750"/>
              <a:gd name="connsiteY266" fmla="*/ 1539894 h 4467225"/>
              <a:gd name="connsiteX267" fmla="*/ 918686 w 1809750"/>
              <a:gd name="connsiteY267" fmla="*/ 1769446 h 4467225"/>
              <a:gd name="connsiteX268" fmla="*/ 946309 w 1809750"/>
              <a:gd name="connsiteY268" fmla="*/ 1741824 h 4467225"/>
              <a:gd name="connsiteX269" fmla="*/ 926306 w 1809750"/>
              <a:gd name="connsiteY269" fmla="*/ 1718964 h 4467225"/>
              <a:gd name="connsiteX270" fmla="*/ 897731 w 1809750"/>
              <a:gd name="connsiteY270" fmla="*/ 1738014 h 4467225"/>
              <a:gd name="connsiteX271" fmla="*/ 918686 w 1809750"/>
              <a:gd name="connsiteY271" fmla="*/ 1769446 h 446722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</a:cxnLst>
            <a:rect l="l" t="t" r="r" b="b"/>
            <a:pathLst>
              <a:path w="1809750" h="4467225">
                <a:moveTo>
                  <a:pt x="10001" y="4380249"/>
                </a:moveTo>
                <a:cubicBezTo>
                  <a:pt x="17621" y="4372629"/>
                  <a:pt x="25241" y="4363104"/>
                  <a:pt x="33814" y="4357389"/>
                </a:cubicBezTo>
                <a:cubicBezTo>
                  <a:pt x="44291" y="4350721"/>
                  <a:pt x="56674" y="4345959"/>
                  <a:pt x="68104" y="4343101"/>
                </a:cubicBezTo>
                <a:cubicBezTo>
                  <a:pt x="112871" y="4333576"/>
                  <a:pt x="125254" y="4304049"/>
                  <a:pt x="128111" y="4262139"/>
                </a:cubicBezTo>
                <a:cubicBezTo>
                  <a:pt x="131921" y="4206894"/>
                  <a:pt x="141446" y="4153554"/>
                  <a:pt x="157639" y="4100214"/>
                </a:cubicBezTo>
                <a:cubicBezTo>
                  <a:pt x="181451" y="4022109"/>
                  <a:pt x="199549" y="3943051"/>
                  <a:pt x="220504" y="3863994"/>
                </a:cubicBezTo>
                <a:cubicBezTo>
                  <a:pt x="226219" y="3843991"/>
                  <a:pt x="236696" y="3825894"/>
                  <a:pt x="242411" y="3805891"/>
                </a:cubicBezTo>
                <a:cubicBezTo>
                  <a:pt x="251936" y="3770649"/>
                  <a:pt x="260509" y="3735406"/>
                  <a:pt x="268129" y="3699211"/>
                </a:cubicBezTo>
                <a:cubicBezTo>
                  <a:pt x="288131" y="3606819"/>
                  <a:pt x="308134" y="3514426"/>
                  <a:pt x="328136" y="3422034"/>
                </a:cubicBezTo>
                <a:cubicBezTo>
                  <a:pt x="330041" y="3413461"/>
                  <a:pt x="328136" y="3404889"/>
                  <a:pt x="327184" y="3396316"/>
                </a:cubicBezTo>
                <a:cubicBezTo>
                  <a:pt x="327184" y="3391554"/>
                  <a:pt x="326231" y="3386791"/>
                  <a:pt x="328136" y="3382029"/>
                </a:cubicBezTo>
                <a:cubicBezTo>
                  <a:pt x="342424" y="3341071"/>
                  <a:pt x="356711" y="3300114"/>
                  <a:pt x="370999" y="3260109"/>
                </a:cubicBezTo>
                <a:cubicBezTo>
                  <a:pt x="375761" y="3247726"/>
                  <a:pt x="379571" y="3235344"/>
                  <a:pt x="386239" y="3223914"/>
                </a:cubicBezTo>
                <a:cubicBezTo>
                  <a:pt x="405289" y="3191529"/>
                  <a:pt x="408146" y="3157239"/>
                  <a:pt x="406241" y="3121996"/>
                </a:cubicBezTo>
                <a:cubicBezTo>
                  <a:pt x="404336" y="3091516"/>
                  <a:pt x="411956" y="3063894"/>
                  <a:pt x="423386" y="3035319"/>
                </a:cubicBezTo>
                <a:cubicBezTo>
                  <a:pt x="430054" y="3019126"/>
                  <a:pt x="431959" y="3001029"/>
                  <a:pt x="434816" y="2983884"/>
                </a:cubicBezTo>
                <a:cubicBezTo>
                  <a:pt x="444341" y="2928639"/>
                  <a:pt x="452914" y="2873394"/>
                  <a:pt x="461486" y="2818149"/>
                </a:cubicBezTo>
                <a:cubicBezTo>
                  <a:pt x="463391" y="2806719"/>
                  <a:pt x="469106" y="2796241"/>
                  <a:pt x="471011" y="2784811"/>
                </a:cubicBezTo>
                <a:cubicBezTo>
                  <a:pt x="473869" y="2767666"/>
                  <a:pt x="476726" y="2749569"/>
                  <a:pt x="476726" y="2732424"/>
                </a:cubicBezTo>
                <a:cubicBezTo>
                  <a:pt x="476726" y="2700991"/>
                  <a:pt x="472916" y="2670511"/>
                  <a:pt x="495776" y="2643841"/>
                </a:cubicBezTo>
                <a:cubicBezTo>
                  <a:pt x="500539" y="2639079"/>
                  <a:pt x="503396" y="2631459"/>
                  <a:pt x="503396" y="2624791"/>
                </a:cubicBezTo>
                <a:cubicBezTo>
                  <a:pt x="504349" y="2595264"/>
                  <a:pt x="503396" y="2566689"/>
                  <a:pt x="504349" y="2537161"/>
                </a:cubicBezTo>
                <a:cubicBezTo>
                  <a:pt x="504349" y="2525731"/>
                  <a:pt x="509111" y="2514301"/>
                  <a:pt x="511016" y="2502871"/>
                </a:cubicBezTo>
                <a:cubicBezTo>
                  <a:pt x="520541" y="2432386"/>
                  <a:pt x="530066" y="2360949"/>
                  <a:pt x="538639" y="2290464"/>
                </a:cubicBezTo>
                <a:cubicBezTo>
                  <a:pt x="539591" y="2279986"/>
                  <a:pt x="539591" y="2269509"/>
                  <a:pt x="539591" y="2259984"/>
                </a:cubicBezTo>
                <a:cubicBezTo>
                  <a:pt x="538639" y="2244744"/>
                  <a:pt x="540544" y="2232361"/>
                  <a:pt x="559594" y="2226646"/>
                </a:cubicBezTo>
                <a:cubicBezTo>
                  <a:pt x="547211" y="2211406"/>
                  <a:pt x="545306" y="2198071"/>
                  <a:pt x="558641" y="2183784"/>
                </a:cubicBezTo>
                <a:cubicBezTo>
                  <a:pt x="561499" y="2180926"/>
                  <a:pt x="562451" y="2173306"/>
                  <a:pt x="561499" y="2168544"/>
                </a:cubicBezTo>
                <a:cubicBezTo>
                  <a:pt x="559594" y="2146636"/>
                  <a:pt x="556736" y="2124729"/>
                  <a:pt x="554831" y="2102821"/>
                </a:cubicBezTo>
                <a:cubicBezTo>
                  <a:pt x="553879" y="2085676"/>
                  <a:pt x="546259" y="2080914"/>
                  <a:pt x="529114" y="2085676"/>
                </a:cubicBezTo>
                <a:cubicBezTo>
                  <a:pt x="517684" y="2088534"/>
                  <a:pt x="505301" y="2089486"/>
                  <a:pt x="493871" y="2092344"/>
                </a:cubicBezTo>
                <a:cubicBezTo>
                  <a:pt x="493871" y="2089486"/>
                  <a:pt x="492919" y="2086629"/>
                  <a:pt x="492919" y="2084724"/>
                </a:cubicBezTo>
                <a:cubicBezTo>
                  <a:pt x="502444" y="2082819"/>
                  <a:pt x="511016" y="2081866"/>
                  <a:pt x="520541" y="2079961"/>
                </a:cubicBezTo>
                <a:cubicBezTo>
                  <a:pt x="520541" y="2078056"/>
                  <a:pt x="520541" y="2077104"/>
                  <a:pt x="520541" y="2075199"/>
                </a:cubicBezTo>
                <a:cubicBezTo>
                  <a:pt x="507206" y="2072341"/>
                  <a:pt x="493871" y="2068531"/>
                  <a:pt x="474821" y="2063769"/>
                </a:cubicBezTo>
                <a:cubicBezTo>
                  <a:pt x="478631" y="2045671"/>
                  <a:pt x="479584" y="2025669"/>
                  <a:pt x="488156" y="2009476"/>
                </a:cubicBezTo>
                <a:cubicBezTo>
                  <a:pt x="511016" y="1964709"/>
                  <a:pt x="541496" y="1926609"/>
                  <a:pt x="579596" y="1892319"/>
                </a:cubicBezTo>
                <a:cubicBezTo>
                  <a:pt x="568166" y="1875174"/>
                  <a:pt x="551974" y="1874221"/>
                  <a:pt x="533876" y="1886604"/>
                </a:cubicBezTo>
                <a:cubicBezTo>
                  <a:pt x="527209" y="1890414"/>
                  <a:pt x="520541" y="1894224"/>
                  <a:pt x="513874" y="1897081"/>
                </a:cubicBezTo>
                <a:cubicBezTo>
                  <a:pt x="489109" y="1906606"/>
                  <a:pt x="471964" y="1922799"/>
                  <a:pt x="461486" y="1948516"/>
                </a:cubicBezTo>
                <a:cubicBezTo>
                  <a:pt x="451961" y="1973281"/>
                  <a:pt x="435769" y="1995189"/>
                  <a:pt x="420529" y="2017096"/>
                </a:cubicBezTo>
                <a:cubicBezTo>
                  <a:pt x="409099" y="2035194"/>
                  <a:pt x="413861" y="2044719"/>
                  <a:pt x="432911" y="2049481"/>
                </a:cubicBezTo>
                <a:cubicBezTo>
                  <a:pt x="434816" y="2050434"/>
                  <a:pt x="437674" y="2051386"/>
                  <a:pt x="444341" y="2054244"/>
                </a:cubicBezTo>
                <a:cubicBezTo>
                  <a:pt x="430054" y="2056149"/>
                  <a:pt x="420529" y="2058054"/>
                  <a:pt x="410051" y="2059959"/>
                </a:cubicBezTo>
                <a:cubicBezTo>
                  <a:pt x="411004" y="2067579"/>
                  <a:pt x="411956" y="2074246"/>
                  <a:pt x="412909" y="2079961"/>
                </a:cubicBezTo>
                <a:cubicBezTo>
                  <a:pt x="411956" y="2081866"/>
                  <a:pt x="410051" y="2082819"/>
                  <a:pt x="409099" y="2084724"/>
                </a:cubicBezTo>
                <a:cubicBezTo>
                  <a:pt x="401479" y="2079961"/>
                  <a:pt x="391954" y="2076151"/>
                  <a:pt x="387191" y="2069484"/>
                </a:cubicBezTo>
                <a:cubicBezTo>
                  <a:pt x="378619" y="2057101"/>
                  <a:pt x="373856" y="2042814"/>
                  <a:pt x="366236" y="2029479"/>
                </a:cubicBezTo>
                <a:cubicBezTo>
                  <a:pt x="361474" y="2020906"/>
                  <a:pt x="355759" y="2011381"/>
                  <a:pt x="348139" y="2004714"/>
                </a:cubicBezTo>
                <a:cubicBezTo>
                  <a:pt x="333851" y="1991379"/>
                  <a:pt x="322421" y="1980901"/>
                  <a:pt x="322421" y="1957089"/>
                </a:cubicBezTo>
                <a:cubicBezTo>
                  <a:pt x="322421" y="1940896"/>
                  <a:pt x="301466" y="1925656"/>
                  <a:pt x="289084" y="1910416"/>
                </a:cubicBezTo>
                <a:cubicBezTo>
                  <a:pt x="279559" y="1898986"/>
                  <a:pt x="270034" y="1887556"/>
                  <a:pt x="259556" y="1877079"/>
                </a:cubicBezTo>
                <a:cubicBezTo>
                  <a:pt x="261461" y="1875174"/>
                  <a:pt x="262414" y="1874221"/>
                  <a:pt x="264319" y="1872316"/>
                </a:cubicBezTo>
                <a:cubicBezTo>
                  <a:pt x="267176" y="1874221"/>
                  <a:pt x="270986" y="1877079"/>
                  <a:pt x="278606" y="1881841"/>
                </a:cubicBezTo>
                <a:cubicBezTo>
                  <a:pt x="219551" y="1784686"/>
                  <a:pt x="189071" y="1680864"/>
                  <a:pt x="149066" y="1581804"/>
                </a:cubicBezTo>
                <a:cubicBezTo>
                  <a:pt x="132874" y="1542751"/>
                  <a:pt x="121444" y="1502746"/>
                  <a:pt x="109061" y="1461789"/>
                </a:cubicBezTo>
                <a:cubicBezTo>
                  <a:pt x="106204" y="1451311"/>
                  <a:pt x="105251" y="1439881"/>
                  <a:pt x="106204" y="1429404"/>
                </a:cubicBezTo>
                <a:cubicBezTo>
                  <a:pt x="107156" y="1403686"/>
                  <a:pt x="107156" y="1377969"/>
                  <a:pt x="111919" y="1353204"/>
                </a:cubicBezTo>
                <a:cubicBezTo>
                  <a:pt x="115729" y="1336059"/>
                  <a:pt x="123349" y="1317009"/>
                  <a:pt x="133826" y="1303674"/>
                </a:cubicBezTo>
                <a:cubicBezTo>
                  <a:pt x="167164" y="1260811"/>
                  <a:pt x="190024" y="1213186"/>
                  <a:pt x="206216" y="1160799"/>
                </a:cubicBezTo>
                <a:cubicBezTo>
                  <a:pt x="209074" y="1151274"/>
                  <a:pt x="214789" y="1141749"/>
                  <a:pt x="220504" y="1133176"/>
                </a:cubicBezTo>
                <a:cubicBezTo>
                  <a:pt x="229076" y="1117936"/>
                  <a:pt x="238601" y="1104601"/>
                  <a:pt x="246221" y="1089361"/>
                </a:cubicBezTo>
                <a:cubicBezTo>
                  <a:pt x="264319" y="1055071"/>
                  <a:pt x="282416" y="1020781"/>
                  <a:pt x="299561" y="986491"/>
                </a:cubicBezTo>
                <a:cubicBezTo>
                  <a:pt x="315754" y="955059"/>
                  <a:pt x="330994" y="922674"/>
                  <a:pt x="347186" y="891241"/>
                </a:cubicBezTo>
                <a:cubicBezTo>
                  <a:pt x="355759" y="875049"/>
                  <a:pt x="368141" y="861714"/>
                  <a:pt x="365284" y="840759"/>
                </a:cubicBezTo>
                <a:cubicBezTo>
                  <a:pt x="364331" y="834091"/>
                  <a:pt x="369094" y="824566"/>
                  <a:pt x="372904" y="817899"/>
                </a:cubicBezTo>
                <a:cubicBezTo>
                  <a:pt x="384334" y="795039"/>
                  <a:pt x="396716" y="773131"/>
                  <a:pt x="407194" y="750271"/>
                </a:cubicBezTo>
                <a:cubicBezTo>
                  <a:pt x="416719" y="728364"/>
                  <a:pt x="437674" y="725506"/>
                  <a:pt x="456724" y="719791"/>
                </a:cubicBezTo>
                <a:cubicBezTo>
                  <a:pt x="494824" y="708361"/>
                  <a:pt x="534829" y="699789"/>
                  <a:pt x="571024" y="684549"/>
                </a:cubicBezTo>
                <a:cubicBezTo>
                  <a:pt x="606266" y="670261"/>
                  <a:pt x="638651" y="650259"/>
                  <a:pt x="671036" y="632161"/>
                </a:cubicBezTo>
                <a:cubicBezTo>
                  <a:pt x="676751" y="629304"/>
                  <a:pt x="681514" y="620731"/>
                  <a:pt x="683419" y="614064"/>
                </a:cubicBezTo>
                <a:cubicBezTo>
                  <a:pt x="688181" y="592156"/>
                  <a:pt x="691991" y="570249"/>
                  <a:pt x="693896" y="548341"/>
                </a:cubicBezTo>
                <a:cubicBezTo>
                  <a:pt x="696754" y="512146"/>
                  <a:pt x="698659" y="474999"/>
                  <a:pt x="699611" y="438804"/>
                </a:cubicBezTo>
                <a:cubicBezTo>
                  <a:pt x="699611" y="420706"/>
                  <a:pt x="691991" y="401656"/>
                  <a:pt x="694849" y="383559"/>
                </a:cubicBezTo>
                <a:cubicBezTo>
                  <a:pt x="699611" y="349269"/>
                  <a:pt x="708184" y="314979"/>
                  <a:pt x="717709" y="281641"/>
                </a:cubicBezTo>
                <a:cubicBezTo>
                  <a:pt x="726281" y="250209"/>
                  <a:pt x="736759" y="218776"/>
                  <a:pt x="747236" y="187344"/>
                </a:cubicBezTo>
                <a:cubicBezTo>
                  <a:pt x="750094" y="178771"/>
                  <a:pt x="756761" y="170198"/>
                  <a:pt x="762476" y="163531"/>
                </a:cubicBezTo>
                <a:cubicBezTo>
                  <a:pt x="783431" y="138766"/>
                  <a:pt x="804386" y="115906"/>
                  <a:pt x="824389" y="91141"/>
                </a:cubicBezTo>
                <a:cubicBezTo>
                  <a:pt x="836771" y="75901"/>
                  <a:pt x="845344" y="57804"/>
                  <a:pt x="857726" y="42564"/>
                </a:cubicBezTo>
                <a:cubicBezTo>
                  <a:pt x="861536" y="37801"/>
                  <a:pt x="872014" y="37801"/>
                  <a:pt x="879634" y="35896"/>
                </a:cubicBezTo>
                <a:cubicBezTo>
                  <a:pt x="888206" y="33991"/>
                  <a:pt x="899636" y="34943"/>
                  <a:pt x="904399" y="30181"/>
                </a:cubicBezTo>
                <a:cubicBezTo>
                  <a:pt x="927259" y="7321"/>
                  <a:pt x="952024" y="2558"/>
                  <a:pt x="982504" y="11131"/>
                </a:cubicBezTo>
                <a:cubicBezTo>
                  <a:pt x="1008221" y="18751"/>
                  <a:pt x="1033939" y="16846"/>
                  <a:pt x="1059656" y="31134"/>
                </a:cubicBezTo>
                <a:cubicBezTo>
                  <a:pt x="1139666" y="75901"/>
                  <a:pt x="1187291" y="146386"/>
                  <a:pt x="1208246" y="231159"/>
                </a:cubicBezTo>
                <a:cubicBezTo>
                  <a:pt x="1227296" y="307359"/>
                  <a:pt x="1229201" y="387369"/>
                  <a:pt x="1225391" y="466426"/>
                </a:cubicBezTo>
                <a:cubicBezTo>
                  <a:pt x="1225391" y="470236"/>
                  <a:pt x="1224439" y="473094"/>
                  <a:pt x="1224439" y="476904"/>
                </a:cubicBezTo>
                <a:cubicBezTo>
                  <a:pt x="1239679" y="540721"/>
                  <a:pt x="1229201" y="605491"/>
                  <a:pt x="1233011" y="670261"/>
                </a:cubicBezTo>
                <a:cubicBezTo>
                  <a:pt x="1234916" y="715029"/>
                  <a:pt x="1238726" y="713124"/>
                  <a:pt x="1278731" y="721696"/>
                </a:cubicBezTo>
                <a:cubicBezTo>
                  <a:pt x="1301591" y="726459"/>
                  <a:pt x="1325404" y="725506"/>
                  <a:pt x="1348264" y="732174"/>
                </a:cubicBezTo>
                <a:cubicBezTo>
                  <a:pt x="1360646" y="735031"/>
                  <a:pt x="1373029" y="745509"/>
                  <a:pt x="1381601" y="755986"/>
                </a:cubicBezTo>
                <a:cubicBezTo>
                  <a:pt x="1393031" y="769321"/>
                  <a:pt x="1400651" y="786466"/>
                  <a:pt x="1409224" y="801706"/>
                </a:cubicBezTo>
                <a:cubicBezTo>
                  <a:pt x="1413034" y="807421"/>
                  <a:pt x="1417796" y="814089"/>
                  <a:pt x="1417796" y="820756"/>
                </a:cubicBezTo>
                <a:cubicBezTo>
                  <a:pt x="1414939" y="847426"/>
                  <a:pt x="1433036" y="861714"/>
                  <a:pt x="1447324" y="879811"/>
                </a:cubicBezTo>
                <a:cubicBezTo>
                  <a:pt x="1481614" y="923626"/>
                  <a:pt x="1514951" y="967441"/>
                  <a:pt x="1549241" y="1010304"/>
                </a:cubicBezTo>
                <a:cubicBezTo>
                  <a:pt x="1558766" y="1021734"/>
                  <a:pt x="1570196" y="1032211"/>
                  <a:pt x="1579721" y="1043641"/>
                </a:cubicBezTo>
                <a:cubicBezTo>
                  <a:pt x="1598771" y="1066501"/>
                  <a:pt x="1615916" y="1090314"/>
                  <a:pt x="1634014" y="1114126"/>
                </a:cubicBezTo>
                <a:cubicBezTo>
                  <a:pt x="1670209" y="1160799"/>
                  <a:pt x="1707356" y="1207471"/>
                  <a:pt x="1742599" y="1255096"/>
                </a:cubicBezTo>
                <a:cubicBezTo>
                  <a:pt x="1754981" y="1272241"/>
                  <a:pt x="1763554" y="1293196"/>
                  <a:pt x="1774031" y="1312246"/>
                </a:cubicBezTo>
                <a:cubicBezTo>
                  <a:pt x="1781651" y="1326534"/>
                  <a:pt x="1790224" y="1340821"/>
                  <a:pt x="1797844" y="1354156"/>
                </a:cubicBezTo>
                <a:cubicBezTo>
                  <a:pt x="1800701" y="1359871"/>
                  <a:pt x="1806416" y="1366539"/>
                  <a:pt x="1806416" y="1372254"/>
                </a:cubicBezTo>
                <a:cubicBezTo>
                  <a:pt x="1805464" y="1400829"/>
                  <a:pt x="1807369" y="1429404"/>
                  <a:pt x="1801654" y="1457026"/>
                </a:cubicBezTo>
                <a:cubicBezTo>
                  <a:pt x="1791176" y="1507509"/>
                  <a:pt x="1776889" y="1557991"/>
                  <a:pt x="1762601" y="1607521"/>
                </a:cubicBezTo>
                <a:cubicBezTo>
                  <a:pt x="1756886" y="1627524"/>
                  <a:pt x="1747361" y="1645621"/>
                  <a:pt x="1740694" y="1665624"/>
                </a:cubicBezTo>
                <a:cubicBezTo>
                  <a:pt x="1727359" y="1705629"/>
                  <a:pt x="1714024" y="1746586"/>
                  <a:pt x="1700689" y="1787544"/>
                </a:cubicBezTo>
                <a:cubicBezTo>
                  <a:pt x="1699736" y="1789449"/>
                  <a:pt x="1697831" y="1792306"/>
                  <a:pt x="1698784" y="1793259"/>
                </a:cubicBezTo>
                <a:cubicBezTo>
                  <a:pt x="1713071" y="1820881"/>
                  <a:pt x="1687354" y="1842789"/>
                  <a:pt x="1686401" y="1869459"/>
                </a:cubicBezTo>
                <a:cubicBezTo>
                  <a:pt x="1666399" y="1868506"/>
                  <a:pt x="1658779" y="1881841"/>
                  <a:pt x="1653064" y="1898034"/>
                </a:cubicBezTo>
                <a:cubicBezTo>
                  <a:pt x="1639729" y="1934229"/>
                  <a:pt x="1624489" y="1969471"/>
                  <a:pt x="1609249" y="2004714"/>
                </a:cubicBezTo>
                <a:cubicBezTo>
                  <a:pt x="1601629" y="2023764"/>
                  <a:pt x="1583531" y="2024716"/>
                  <a:pt x="1568291" y="2011381"/>
                </a:cubicBezTo>
                <a:cubicBezTo>
                  <a:pt x="1560671" y="2004714"/>
                  <a:pt x="1548289" y="2002809"/>
                  <a:pt x="1535906" y="1998046"/>
                </a:cubicBezTo>
                <a:cubicBezTo>
                  <a:pt x="1550194" y="1987569"/>
                  <a:pt x="1565434" y="1977091"/>
                  <a:pt x="1582579" y="1964709"/>
                </a:cubicBezTo>
                <a:cubicBezTo>
                  <a:pt x="1554004" y="1935181"/>
                  <a:pt x="1526381" y="1907559"/>
                  <a:pt x="1499711" y="1878984"/>
                </a:cubicBezTo>
                <a:cubicBezTo>
                  <a:pt x="1494949" y="1874221"/>
                  <a:pt x="1491139" y="1870411"/>
                  <a:pt x="1486376" y="1865649"/>
                </a:cubicBezTo>
                <a:cubicBezTo>
                  <a:pt x="1463516" y="1838979"/>
                  <a:pt x="1461611" y="1838026"/>
                  <a:pt x="1426369" y="1834216"/>
                </a:cubicBezTo>
                <a:cubicBezTo>
                  <a:pt x="1443514" y="1858029"/>
                  <a:pt x="1464469" y="1881841"/>
                  <a:pt x="1479709" y="1908511"/>
                </a:cubicBezTo>
                <a:cubicBezTo>
                  <a:pt x="1493044" y="1932324"/>
                  <a:pt x="1502569" y="1958041"/>
                  <a:pt x="1511141" y="1983759"/>
                </a:cubicBezTo>
                <a:cubicBezTo>
                  <a:pt x="1513999" y="1991379"/>
                  <a:pt x="1509236" y="2001856"/>
                  <a:pt x="1507331" y="2011381"/>
                </a:cubicBezTo>
                <a:cubicBezTo>
                  <a:pt x="1499711" y="2009476"/>
                  <a:pt x="1492091" y="2009476"/>
                  <a:pt x="1484471" y="2006619"/>
                </a:cubicBezTo>
                <a:cubicBezTo>
                  <a:pt x="1446371" y="1991379"/>
                  <a:pt x="1442561" y="1993284"/>
                  <a:pt x="1446371" y="2034241"/>
                </a:cubicBezTo>
                <a:cubicBezTo>
                  <a:pt x="1449229" y="2063769"/>
                  <a:pt x="1458754" y="2092344"/>
                  <a:pt x="1463516" y="2120919"/>
                </a:cubicBezTo>
                <a:cubicBezTo>
                  <a:pt x="1468279" y="2147589"/>
                  <a:pt x="1475899" y="2174259"/>
                  <a:pt x="1468279" y="2202834"/>
                </a:cubicBezTo>
                <a:cubicBezTo>
                  <a:pt x="1464469" y="2217121"/>
                  <a:pt x="1473041" y="2235219"/>
                  <a:pt x="1472089" y="2251411"/>
                </a:cubicBezTo>
                <a:cubicBezTo>
                  <a:pt x="1472089" y="2299036"/>
                  <a:pt x="1471136" y="2346661"/>
                  <a:pt x="1468279" y="2393334"/>
                </a:cubicBezTo>
                <a:cubicBezTo>
                  <a:pt x="1464469" y="2463819"/>
                  <a:pt x="1458754" y="2535256"/>
                  <a:pt x="1453991" y="2605741"/>
                </a:cubicBezTo>
                <a:cubicBezTo>
                  <a:pt x="1449229" y="2676226"/>
                  <a:pt x="1443514" y="2745759"/>
                  <a:pt x="1438751" y="2816244"/>
                </a:cubicBezTo>
                <a:cubicBezTo>
                  <a:pt x="1435894" y="2864821"/>
                  <a:pt x="1433989" y="2914351"/>
                  <a:pt x="1432084" y="2962929"/>
                </a:cubicBezTo>
                <a:cubicBezTo>
                  <a:pt x="1429226" y="3047701"/>
                  <a:pt x="1427321" y="3132474"/>
                  <a:pt x="1424464" y="3218199"/>
                </a:cubicBezTo>
                <a:cubicBezTo>
                  <a:pt x="1422559" y="3271539"/>
                  <a:pt x="1416844" y="3325831"/>
                  <a:pt x="1418749" y="3379171"/>
                </a:cubicBezTo>
                <a:cubicBezTo>
                  <a:pt x="1426369" y="3532524"/>
                  <a:pt x="1432084" y="3684924"/>
                  <a:pt x="1428274" y="3838276"/>
                </a:cubicBezTo>
                <a:cubicBezTo>
                  <a:pt x="1426369" y="3898284"/>
                  <a:pt x="1419701" y="3957339"/>
                  <a:pt x="1414939" y="4017346"/>
                </a:cubicBezTo>
                <a:cubicBezTo>
                  <a:pt x="1412081" y="4055446"/>
                  <a:pt x="1410176" y="4092594"/>
                  <a:pt x="1406366" y="4130694"/>
                </a:cubicBezTo>
                <a:cubicBezTo>
                  <a:pt x="1402556" y="4168794"/>
                  <a:pt x="1398746" y="4205941"/>
                  <a:pt x="1394936" y="4244041"/>
                </a:cubicBezTo>
                <a:cubicBezTo>
                  <a:pt x="1393984" y="4253566"/>
                  <a:pt x="1393031" y="4263091"/>
                  <a:pt x="1393031" y="4272616"/>
                </a:cubicBezTo>
                <a:cubicBezTo>
                  <a:pt x="1390174" y="4311669"/>
                  <a:pt x="1388269" y="4350721"/>
                  <a:pt x="1384459" y="4389774"/>
                </a:cubicBezTo>
                <a:cubicBezTo>
                  <a:pt x="1384459" y="4394536"/>
                  <a:pt x="1373981" y="4402156"/>
                  <a:pt x="1368266" y="4402156"/>
                </a:cubicBezTo>
                <a:cubicBezTo>
                  <a:pt x="1348264" y="4404061"/>
                  <a:pt x="1328261" y="4403109"/>
                  <a:pt x="1309211" y="4403109"/>
                </a:cubicBezTo>
                <a:cubicBezTo>
                  <a:pt x="1299686" y="4448829"/>
                  <a:pt x="1286351" y="4459306"/>
                  <a:pt x="1240631" y="4461211"/>
                </a:cubicBezTo>
                <a:cubicBezTo>
                  <a:pt x="1200626" y="4463116"/>
                  <a:pt x="1161574" y="4465974"/>
                  <a:pt x="1121569" y="4468831"/>
                </a:cubicBezTo>
                <a:cubicBezTo>
                  <a:pt x="1104424" y="4469784"/>
                  <a:pt x="1094899" y="4465021"/>
                  <a:pt x="1091089" y="4445971"/>
                </a:cubicBezTo>
                <a:cubicBezTo>
                  <a:pt x="1084421" y="4417396"/>
                  <a:pt x="1073944" y="4388821"/>
                  <a:pt x="1068229" y="4360246"/>
                </a:cubicBezTo>
                <a:cubicBezTo>
                  <a:pt x="1061561" y="4326909"/>
                  <a:pt x="1053941" y="4292619"/>
                  <a:pt x="1052989" y="4259281"/>
                </a:cubicBezTo>
                <a:cubicBezTo>
                  <a:pt x="1052989" y="4238326"/>
                  <a:pt x="1065371" y="4217371"/>
                  <a:pt x="1070134" y="4195464"/>
                </a:cubicBezTo>
                <a:cubicBezTo>
                  <a:pt x="1075849" y="4165936"/>
                  <a:pt x="1082516" y="4136409"/>
                  <a:pt x="1084421" y="4105929"/>
                </a:cubicBezTo>
                <a:cubicBezTo>
                  <a:pt x="1086326" y="4059256"/>
                  <a:pt x="1084421" y="4011631"/>
                  <a:pt x="1085374" y="3964959"/>
                </a:cubicBezTo>
                <a:cubicBezTo>
                  <a:pt x="1086326" y="3898284"/>
                  <a:pt x="1089184" y="3830656"/>
                  <a:pt x="1090136" y="3763981"/>
                </a:cubicBezTo>
                <a:cubicBezTo>
                  <a:pt x="1091089" y="3701116"/>
                  <a:pt x="1090136" y="3638251"/>
                  <a:pt x="1090136" y="3575386"/>
                </a:cubicBezTo>
                <a:cubicBezTo>
                  <a:pt x="1090136" y="3530619"/>
                  <a:pt x="1091089" y="3485851"/>
                  <a:pt x="1091089" y="3440131"/>
                </a:cubicBezTo>
                <a:cubicBezTo>
                  <a:pt x="1091089" y="3425844"/>
                  <a:pt x="1086326" y="3412509"/>
                  <a:pt x="1084421" y="3398221"/>
                </a:cubicBezTo>
                <a:cubicBezTo>
                  <a:pt x="1083469" y="3393459"/>
                  <a:pt x="1083469" y="3388696"/>
                  <a:pt x="1083469" y="3383934"/>
                </a:cubicBezTo>
                <a:cubicBezTo>
                  <a:pt x="1085374" y="3297256"/>
                  <a:pt x="1089184" y="3209626"/>
                  <a:pt x="1088231" y="3122949"/>
                </a:cubicBezTo>
                <a:cubicBezTo>
                  <a:pt x="1087279" y="3051511"/>
                  <a:pt x="1082516" y="2980074"/>
                  <a:pt x="1075849" y="2908636"/>
                </a:cubicBezTo>
                <a:cubicBezTo>
                  <a:pt x="1068229" y="2823864"/>
                  <a:pt x="1058704" y="2739091"/>
                  <a:pt x="1047274" y="2654319"/>
                </a:cubicBezTo>
                <a:cubicBezTo>
                  <a:pt x="1042511" y="2615266"/>
                  <a:pt x="1032986" y="2577166"/>
                  <a:pt x="1026319" y="2539066"/>
                </a:cubicBezTo>
                <a:cubicBezTo>
                  <a:pt x="1024414" y="2529541"/>
                  <a:pt x="1025366" y="2520016"/>
                  <a:pt x="1023461" y="2510491"/>
                </a:cubicBezTo>
                <a:cubicBezTo>
                  <a:pt x="1022509" y="2502871"/>
                  <a:pt x="1017746" y="2496204"/>
                  <a:pt x="1015841" y="2488584"/>
                </a:cubicBezTo>
                <a:cubicBezTo>
                  <a:pt x="1012984" y="2478106"/>
                  <a:pt x="1008221" y="2466676"/>
                  <a:pt x="1009174" y="2457151"/>
                </a:cubicBezTo>
                <a:cubicBezTo>
                  <a:pt x="1013936" y="2425719"/>
                  <a:pt x="1014889" y="2425719"/>
                  <a:pt x="1002506" y="2400001"/>
                </a:cubicBezTo>
                <a:cubicBezTo>
                  <a:pt x="989171" y="2401906"/>
                  <a:pt x="982504" y="2405716"/>
                  <a:pt x="977741" y="2420956"/>
                </a:cubicBezTo>
                <a:cubicBezTo>
                  <a:pt x="952976" y="2509539"/>
                  <a:pt x="930116" y="2598121"/>
                  <a:pt x="898684" y="2683846"/>
                </a:cubicBezTo>
                <a:cubicBezTo>
                  <a:pt x="859631" y="2787669"/>
                  <a:pt x="824389" y="2892444"/>
                  <a:pt x="799624" y="3000076"/>
                </a:cubicBezTo>
                <a:cubicBezTo>
                  <a:pt x="776764" y="3101041"/>
                  <a:pt x="759619" y="3202959"/>
                  <a:pt x="741521" y="3304876"/>
                </a:cubicBezTo>
                <a:cubicBezTo>
                  <a:pt x="736759" y="3330594"/>
                  <a:pt x="739616" y="3358216"/>
                  <a:pt x="736759" y="3384886"/>
                </a:cubicBezTo>
                <a:cubicBezTo>
                  <a:pt x="735806" y="3396316"/>
                  <a:pt x="727234" y="3407746"/>
                  <a:pt x="725329" y="3419176"/>
                </a:cubicBezTo>
                <a:cubicBezTo>
                  <a:pt x="717709" y="3455371"/>
                  <a:pt x="711994" y="3492519"/>
                  <a:pt x="705326" y="3529666"/>
                </a:cubicBezTo>
                <a:cubicBezTo>
                  <a:pt x="696754" y="3573481"/>
                  <a:pt x="687229" y="3617296"/>
                  <a:pt x="679609" y="3662064"/>
                </a:cubicBezTo>
                <a:cubicBezTo>
                  <a:pt x="671036" y="3712546"/>
                  <a:pt x="662464" y="3763029"/>
                  <a:pt x="654844" y="3813511"/>
                </a:cubicBezTo>
                <a:cubicBezTo>
                  <a:pt x="645319" y="3871614"/>
                  <a:pt x="636746" y="3930669"/>
                  <a:pt x="628174" y="3989724"/>
                </a:cubicBezTo>
                <a:cubicBezTo>
                  <a:pt x="622459" y="4024966"/>
                  <a:pt x="617696" y="4060209"/>
                  <a:pt x="611981" y="4096404"/>
                </a:cubicBezTo>
                <a:cubicBezTo>
                  <a:pt x="606266" y="4132599"/>
                  <a:pt x="601504" y="4168794"/>
                  <a:pt x="595789" y="4204989"/>
                </a:cubicBezTo>
                <a:cubicBezTo>
                  <a:pt x="588169" y="4256424"/>
                  <a:pt x="580549" y="4308811"/>
                  <a:pt x="572929" y="4360246"/>
                </a:cubicBezTo>
                <a:cubicBezTo>
                  <a:pt x="572929" y="4362151"/>
                  <a:pt x="571976" y="4364056"/>
                  <a:pt x="571976" y="4365961"/>
                </a:cubicBezTo>
                <a:cubicBezTo>
                  <a:pt x="567214" y="4396441"/>
                  <a:pt x="567214" y="4396441"/>
                  <a:pt x="536734" y="4398346"/>
                </a:cubicBezTo>
                <a:cubicBezTo>
                  <a:pt x="493871" y="4401204"/>
                  <a:pt x="451961" y="4402156"/>
                  <a:pt x="410051" y="4390726"/>
                </a:cubicBezTo>
                <a:cubicBezTo>
                  <a:pt x="397669" y="4386916"/>
                  <a:pt x="384334" y="4386916"/>
                  <a:pt x="377666" y="4404061"/>
                </a:cubicBezTo>
                <a:cubicBezTo>
                  <a:pt x="375761" y="4408824"/>
                  <a:pt x="364331" y="4413586"/>
                  <a:pt x="359569" y="4412634"/>
                </a:cubicBezTo>
                <a:cubicBezTo>
                  <a:pt x="352901" y="4410729"/>
                  <a:pt x="343376" y="4403109"/>
                  <a:pt x="343376" y="4397394"/>
                </a:cubicBezTo>
                <a:cubicBezTo>
                  <a:pt x="343376" y="4379296"/>
                  <a:pt x="331946" y="4377391"/>
                  <a:pt x="319564" y="4374534"/>
                </a:cubicBezTo>
                <a:cubicBezTo>
                  <a:pt x="313849" y="4372629"/>
                  <a:pt x="307181" y="4371676"/>
                  <a:pt x="301466" y="4369771"/>
                </a:cubicBezTo>
                <a:cubicBezTo>
                  <a:pt x="286226" y="4364056"/>
                  <a:pt x="279559" y="4370724"/>
                  <a:pt x="276701" y="4385011"/>
                </a:cubicBezTo>
                <a:cubicBezTo>
                  <a:pt x="266224" y="4432636"/>
                  <a:pt x="249079" y="4446924"/>
                  <a:pt x="198596" y="4448829"/>
                </a:cubicBezTo>
                <a:cubicBezTo>
                  <a:pt x="158591" y="4449781"/>
                  <a:pt x="117634" y="4452639"/>
                  <a:pt x="78581" y="4447876"/>
                </a:cubicBezTo>
                <a:cubicBezTo>
                  <a:pt x="53816" y="4445019"/>
                  <a:pt x="23336" y="4448829"/>
                  <a:pt x="7144" y="4419301"/>
                </a:cubicBezTo>
                <a:cubicBezTo>
                  <a:pt x="10001" y="4402156"/>
                  <a:pt x="10001" y="4390726"/>
                  <a:pt x="10001" y="4380249"/>
                </a:cubicBezTo>
                <a:close/>
                <a:moveTo>
                  <a:pt x="705326" y="762654"/>
                </a:moveTo>
                <a:cubicBezTo>
                  <a:pt x="711041" y="774084"/>
                  <a:pt x="719614" y="783609"/>
                  <a:pt x="719614" y="792181"/>
                </a:cubicBezTo>
                <a:cubicBezTo>
                  <a:pt x="718661" y="812184"/>
                  <a:pt x="727234" y="826471"/>
                  <a:pt x="739616" y="840759"/>
                </a:cubicBezTo>
                <a:cubicBezTo>
                  <a:pt x="746284" y="848379"/>
                  <a:pt x="751046" y="857904"/>
                  <a:pt x="752951" y="867429"/>
                </a:cubicBezTo>
                <a:cubicBezTo>
                  <a:pt x="756761" y="893146"/>
                  <a:pt x="758666" y="919816"/>
                  <a:pt x="760571" y="945534"/>
                </a:cubicBezTo>
                <a:cubicBezTo>
                  <a:pt x="765334" y="999826"/>
                  <a:pt x="768191" y="1055071"/>
                  <a:pt x="775811" y="1109364"/>
                </a:cubicBezTo>
                <a:cubicBezTo>
                  <a:pt x="789146" y="1206519"/>
                  <a:pt x="821531" y="1297006"/>
                  <a:pt x="866299" y="1383684"/>
                </a:cubicBezTo>
                <a:cubicBezTo>
                  <a:pt x="872966" y="1397019"/>
                  <a:pt x="880586" y="1410354"/>
                  <a:pt x="890111" y="1427499"/>
                </a:cubicBezTo>
                <a:cubicBezTo>
                  <a:pt x="899636" y="1404639"/>
                  <a:pt x="907256" y="1387494"/>
                  <a:pt x="914876" y="1369396"/>
                </a:cubicBezTo>
                <a:cubicBezTo>
                  <a:pt x="945356" y="1291291"/>
                  <a:pt x="974884" y="1213186"/>
                  <a:pt x="1006316" y="1135081"/>
                </a:cubicBezTo>
                <a:cubicBezTo>
                  <a:pt x="1022509" y="1094124"/>
                  <a:pt x="1042511" y="1055071"/>
                  <a:pt x="1058704" y="1014114"/>
                </a:cubicBezTo>
                <a:cubicBezTo>
                  <a:pt x="1063466" y="1002684"/>
                  <a:pt x="1061561" y="987444"/>
                  <a:pt x="1060609" y="974109"/>
                </a:cubicBezTo>
                <a:cubicBezTo>
                  <a:pt x="1058704" y="943629"/>
                  <a:pt x="1054894" y="912196"/>
                  <a:pt x="1052989" y="881716"/>
                </a:cubicBezTo>
                <a:cubicBezTo>
                  <a:pt x="1052989" y="876001"/>
                  <a:pt x="1058704" y="865524"/>
                  <a:pt x="1063466" y="863619"/>
                </a:cubicBezTo>
                <a:cubicBezTo>
                  <a:pt x="1091089" y="852189"/>
                  <a:pt x="1113949" y="835996"/>
                  <a:pt x="1126331" y="804564"/>
                </a:cubicBezTo>
                <a:cubicBezTo>
                  <a:pt x="1145381" y="835996"/>
                  <a:pt x="1173956" y="844569"/>
                  <a:pt x="1206341" y="850284"/>
                </a:cubicBezTo>
                <a:cubicBezTo>
                  <a:pt x="1192054" y="790276"/>
                  <a:pt x="1109186" y="661689"/>
                  <a:pt x="1067276" y="633114"/>
                </a:cubicBezTo>
                <a:cubicBezTo>
                  <a:pt x="1054894" y="656926"/>
                  <a:pt x="1046321" y="680739"/>
                  <a:pt x="1049179" y="710266"/>
                </a:cubicBezTo>
                <a:cubicBezTo>
                  <a:pt x="1051084" y="732174"/>
                  <a:pt x="1044416" y="755034"/>
                  <a:pt x="1040606" y="776941"/>
                </a:cubicBezTo>
                <a:cubicBezTo>
                  <a:pt x="1038701" y="789324"/>
                  <a:pt x="1033939" y="800754"/>
                  <a:pt x="1030129" y="814089"/>
                </a:cubicBezTo>
                <a:cubicBezTo>
                  <a:pt x="1008221" y="813136"/>
                  <a:pt x="1000601" y="831234"/>
                  <a:pt x="997744" y="848379"/>
                </a:cubicBezTo>
                <a:cubicBezTo>
                  <a:pt x="986314" y="908386"/>
                  <a:pt x="935831" y="942676"/>
                  <a:pt x="904399" y="990301"/>
                </a:cubicBezTo>
                <a:cubicBezTo>
                  <a:pt x="903446" y="992206"/>
                  <a:pt x="899636" y="992206"/>
                  <a:pt x="897731" y="993159"/>
                </a:cubicBezTo>
                <a:cubicBezTo>
                  <a:pt x="891064" y="973156"/>
                  <a:pt x="888206" y="952201"/>
                  <a:pt x="878681" y="936009"/>
                </a:cubicBezTo>
                <a:cubicBezTo>
                  <a:pt x="861536" y="908386"/>
                  <a:pt x="838676" y="883621"/>
                  <a:pt x="818674" y="856951"/>
                </a:cubicBezTo>
                <a:cubicBezTo>
                  <a:pt x="809149" y="844569"/>
                  <a:pt x="797719" y="835044"/>
                  <a:pt x="780574" y="843616"/>
                </a:cubicBezTo>
                <a:cubicBezTo>
                  <a:pt x="735806" y="768369"/>
                  <a:pt x="741521" y="683596"/>
                  <a:pt x="797719" y="592156"/>
                </a:cubicBezTo>
                <a:cubicBezTo>
                  <a:pt x="740569" y="601681"/>
                  <a:pt x="645319" y="736936"/>
                  <a:pt x="634841" y="825519"/>
                </a:cubicBezTo>
                <a:cubicBezTo>
                  <a:pt x="658654" y="805516"/>
                  <a:pt x="680561" y="786466"/>
                  <a:pt x="705326" y="762654"/>
                </a:cubicBezTo>
                <a:close/>
                <a:moveTo>
                  <a:pt x="1273969" y="1329391"/>
                </a:moveTo>
                <a:cubicBezTo>
                  <a:pt x="1276826" y="1338916"/>
                  <a:pt x="1278731" y="1347489"/>
                  <a:pt x="1280636" y="1357014"/>
                </a:cubicBezTo>
                <a:cubicBezTo>
                  <a:pt x="1285399" y="1378921"/>
                  <a:pt x="1291114" y="1401781"/>
                  <a:pt x="1294924" y="1423689"/>
                </a:cubicBezTo>
                <a:cubicBezTo>
                  <a:pt x="1302544" y="1467504"/>
                  <a:pt x="1308259" y="1512271"/>
                  <a:pt x="1315879" y="1556086"/>
                </a:cubicBezTo>
                <a:cubicBezTo>
                  <a:pt x="1322546" y="1594186"/>
                  <a:pt x="1334929" y="1631334"/>
                  <a:pt x="1337786" y="1669434"/>
                </a:cubicBezTo>
                <a:cubicBezTo>
                  <a:pt x="1340644" y="1708486"/>
                  <a:pt x="1354931" y="1741824"/>
                  <a:pt x="1370171" y="1777066"/>
                </a:cubicBezTo>
                <a:cubicBezTo>
                  <a:pt x="1385411" y="1810404"/>
                  <a:pt x="1405414" y="1822786"/>
                  <a:pt x="1441609" y="1820881"/>
                </a:cubicBezTo>
                <a:cubicBezTo>
                  <a:pt x="1461611" y="1819929"/>
                  <a:pt x="1470184" y="1813261"/>
                  <a:pt x="1473041" y="1796116"/>
                </a:cubicBezTo>
                <a:cubicBezTo>
                  <a:pt x="1477804" y="1759921"/>
                  <a:pt x="1494949" y="1729441"/>
                  <a:pt x="1516856" y="1700866"/>
                </a:cubicBezTo>
                <a:cubicBezTo>
                  <a:pt x="1524476" y="1691341"/>
                  <a:pt x="1534954" y="1682769"/>
                  <a:pt x="1537811" y="1671339"/>
                </a:cubicBezTo>
                <a:cubicBezTo>
                  <a:pt x="1543526" y="1653241"/>
                  <a:pt x="1541621" y="1633239"/>
                  <a:pt x="1547336" y="1614189"/>
                </a:cubicBezTo>
                <a:cubicBezTo>
                  <a:pt x="1551146" y="1599901"/>
                  <a:pt x="1560671" y="1586566"/>
                  <a:pt x="1568291" y="1573231"/>
                </a:cubicBezTo>
                <a:cubicBezTo>
                  <a:pt x="1571149" y="1568469"/>
                  <a:pt x="1576864" y="1562754"/>
                  <a:pt x="1575911" y="1558944"/>
                </a:cubicBezTo>
                <a:cubicBezTo>
                  <a:pt x="1570196" y="1522749"/>
                  <a:pt x="1572101" y="1486554"/>
                  <a:pt x="1582579" y="1450359"/>
                </a:cubicBezTo>
                <a:cubicBezTo>
                  <a:pt x="1583531" y="1446549"/>
                  <a:pt x="1581626" y="1438929"/>
                  <a:pt x="1577816" y="1436071"/>
                </a:cubicBezTo>
                <a:cubicBezTo>
                  <a:pt x="1541621" y="1396066"/>
                  <a:pt x="1504474" y="1357966"/>
                  <a:pt x="1470184" y="1317009"/>
                </a:cubicBezTo>
                <a:cubicBezTo>
                  <a:pt x="1442561" y="1283671"/>
                  <a:pt x="1419701" y="1247476"/>
                  <a:pt x="1383506" y="1220806"/>
                </a:cubicBezTo>
                <a:cubicBezTo>
                  <a:pt x="1371124" y="1212234"/>
                  <a:pt x="1363504" y="1207471"/>
                  <a:pt x="1353026" y="1221759"/>
                </a:cubicBezTo>
                <a:cubicBezTo>
                  <a:pt x="1329214" y="1253191"/>
                  <a:pt x="1304449" y="1283671"/>
                  <a:pt x="1280636" y="1315104"/>
                </a:cubicBezTo>
                <a:cubicBezTo>
                  <a:pt x="1276826" y="1318914"/>
                  <a:pt x="1275874" y="1324629"/>
                  <a:pt x="1273969" y="1329391"/>
                </a:cubicBezTo>
                <a:close/>
                <a:moveTo>
                  <a:pt x="599599" y="1884699"/>
                </a:moveTo>
                <a:cubicBezTo>
                  <a:pt x="601504" y="1883746"/>
                  <a:pt x="602456" y="1882794"/>
                  <a:pt x="604361" y="1880889"/>
                </a:cubicBezTo>
                <a:cubicBezTo>
                  <a:pt x="601504" y="1873269"/>
                  <a:pt x="599599" y="1865649"/>
                  <a:pt x="596741" y="1858029"/>
                </a:cubicBezTo>
                <a:cubicBezTo>
                  <a:pt x="581501" y="1814214"/>
                  <a:pt x="580549" y="1767541"/>
                  <a:pt x="581501" y="1721821"/>
                </a:cubicBezTo>
                <a:cubicBezTo>
                  <a:pt x="582454" y="1705629"/>
                  <a:pt x="586264" y="1688484"/>
                  <a:pt x="583406" y="1673244"/>
                </a:cubicBezTo>
                <a:cubicBezTo>
                  <a:pt x="577691" y="1645621"/>
                  <a:pt x="567214" y="1618951"/>
                  <a:pt x="558641" y="1591329"/>
                </a:cubicBezTo>
                <a:cubicBezTo>
                  <a:pt x="556736" y="1583709"/>
                  <a:pt x="554831" y="1576089"/>
                  <a:pt x="555784" y="1568469"/>
                </a:cubicBezTo>
                <a:cubicBezTo>
                  <a:pt x="561499" y="1517034"/>
                  <a:pt x="547211" y="1469409"/>
                  <a:pt x="531019" y="1421784"/>
                </a:cubicBezTo>
                <a:cubicBezTo>
                  <a:pt x="521494" y="1392256"/>
                  <a:pt x="511016" y="1362729"/>
                  <a:pt x="503396" y="1333201"/>
                </a:cubicBezTo>
                <a:cubicBezTo>
                  <a:pt x="495776" y="1300816"/>
                  <a:pt x="491014" y="1268431"/>
                  <a:pt x="484346" y="1236046"/>
                </a:cubicBezTo>
                <a:cubicBezTo>
                  <a:pt x="482441" y="1228426"/>
                  <a:pt x="476726" y="1222711"/>
                  <a:pt x="472916" y="1215091"/>
                </a:cubicBezTo>
                <a:cubicBezTo>
                  <a:pt x="465296" y="1218901"/>
                  <a:pt x="454819" y="1221759"/>
                  <a:pt x="451009" y="1228426"/>
                </a:cubicBezTo>
                <a:cubicBezTo>
                  <a:pt x="443389" y="1241761"/>
                  <a:pt x="439579" y="1257954"/>
                  <a:pt x="431959" y="1271289"/>
                </a:cubicBezTo>
                <a:cubicBezTo>
                  <a:pt x="414814" y="1302721"/>
                  <a:pt x="402431" y="1339869"/>
                  <a:pt x="375761" y="1361776"/>
                </a:cubicBezTo>
                <a:cubicBezTo>
                  <a:pt x="339566" y="1390351"/>
                  <a:pt x="345281" y="1431309"/>
                  <a:pt x="330994" y="1464646"/>
                </a:cubicBezTo>
                <a:cubicBezTo>
                  <a:pt x="330041" y="1466551"/>
                  <a:pt x="332899" y="1470361"/>
                  <a:pt x="333851" y="1471314"/>
                </a:cubicBezTo>
                <a:cubicBezTo>
                  <a:pt x="354806" y="1492269"/>
                  <a:pt x="355759" y="1517986"/>
                  <a:pt x="353854" y="1544656"/>
                </a:cubicBezTo>
                <a:cubicBezTo>
                  <a:pt x="353854" y="1552276"/>
                  <a:pt x="356711" y="1563706"/>
                  <a:pt x="361474" y="1568469"/>
                </a:cubicBezTo>
                <a:cubicBezTo>
                  <a:pt x="385286" y="1593234"/>
                  <a:pt x="392906" y="1622761"/>
                  <a:pt x="390049" y="1656099"/>
                </a:cubicBezTo>
                <a:cubicBezTo>
                  <a:pt x="389096" y="1662766"/>
                  <a:pt x="391001" y="1671339"/>
                  <a:pt x="395764" y="1677054"/>
                </a:cubicBezTo>
                <a:cubicBezTo>
                  <a:pt x="431006" y="1721821"/>
                  <a:pt x="456724" y="1772304"/>
                  <a:pt x="474821" y="1826596"/>
                </a:cubicBezTo>
                <a:cubicBezTo>
                  <a:pt x="479584" y="1842789"/>
                  <a:pt x="489109" y="1853266"/>
                  <a:pt x="507206" y="1858029"/>
                </a:cubicBezTo>
                <a:cubicBezTo>
                  <a:pt x="524351" y="1861839"/>
                  <a:pt x="539591" y="1874221"/>
                  <a:pt x="558641" y="1866601"/>
                </a:cubicBezTo>
                <a:cubicBezTo>
                  <a:pt x="562451" y="1865649"/>
                  <a:pt x="568166" y="1870411"/>
                  <a:pt x="573881" y="1872316"/>
                </a:cubicBezTo>
                <a:cubicBezTo>
                  <a:pt x="584359" y="1877079"/>
                  <a:pt x="591979" y="1880889"/>
                  <a:pt x="599599" y="1884699"/>
                </a:cubicBezTo>
                <a:close/>
                <a:moveTo>
                  <a:pt x="930116" y="1638954"/>
                </a:moveTo>
                <a:cubicBezTo>
                  <a:pt x="932974" y="1620856"/>
                  <a:pt x="914876" y="1615141"/>
                  <a:pt x="905351" y="1617046"/>
                </a:cubicBezTo>
                <a:cubicBezTo>
                  <a:pt x="894874" y="1619904"/>
                  <a:pt x="883444" y="1634191"/>
                  <a:pt x="880586" y="1644669"/>
                </a:cubicBezTo>
                <a:cubicBezTo>
                  <a:pt x="877729" y="1657051"/>
                  <a:pt x="887254" y="1669434"/>
                  <a:pt x="903446" y="1670386"/>
                </a:cubicBezTo>
                <a:cubicBezTo>
                  <a:pt x="917734" y="1671339"/>
                  <a:pt x="930116" y="1657051"/>
                  <a:pt x="930116" y="1638954"/>
                </a:cubicBezTo>
                <a:close/>
                <a:moveTo>
                  <a:pt x="912019" y="1539894"/>
                </a:moveTo>
                <a:cubicBezTo>
                  <a:pt x="911066" y="1525606"/>
                  <a:pt x="909161" y="1509414"/>
                  <a:pt x="889159" y="1510366"/>
                </a:cubicBezTo>
                <a:cubicBezTo>
                  <a:pt x="873919" y="1510366"/>
                  <a:pt x="871061" y="1522749"/>
                  <a:pt x="871061" y="1535131"/>
                </a:cubicBezTo>
                <a:cubicBezTo>
                  <a:pt x="871061" y="1549419"/>
                  <a:pt x="875824" y="1563706"/>
                  <a:pt x="892969" y="1563706"/>
                </a:cubicBezTo>
                <a:cubicBezTo>
                  <a:pt x="908209" y="1563706"/>
                  <a:pt x="912971" y="1553229"/>
                  <a:pt x="912019" y="1539894"/>
                </a:cubicBezTo>
                <a:close/>
                <a:moveTo>
                  <a:pt x="918686" y="1769446"/>
                </a:moveTo>
                <a:cubicBezTo>
                  <a:pt x="931069" y="1758016"/>
                  <a:pt x="943451" y="1751349"/>
                  <a:pt x="946309" y="1741824"/>
                </a:cubicBezTo>
                <a:cubicBezTo>
                  <a:pt x="947261" y="1736109"/>
                  <a:pt x="934879" y="1723726"/>
                  <a:pt x="926306" y="1718964"/>
                </a:cubicBezTo>
                <a:cubicBezTo>
                  <a:pt x="914876" y="1713249"/>
                  <a:pt x="895826" y="1726584"/>
                  <a:pt x="897731" y="1738014"/>
                </a:cubicBezTo>
                <a:cubicBezTo>
                  <a:pt x="899636" y="1747539"/>
                  <a:pt x="908209" y="1756111"/>
                  <a:pt x="918686" y="1769446"/>
                </a:cubicBezTo>
                <a:close/>
              </a:path>
            </a:pathLst>
          </a:custGeom>
          <a:solidFill>
            <a:srgbClr val="C8810E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en-US"/>
            </a:defPPr>
            <a:lvl1pPr marL="0" algn="l" defTabSz="914286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144" algn="l" defTabSz="914286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286" algn="l" defTabSz="914286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429" algn="l" defTabSz="914286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571" algn="l" defTabSz="914286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5715" algn="l" defTabSz="914286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2857" algn="l" defTabSz="914286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000" algn="l" defTabSz="914286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144" algn="l" defTabSz="914286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6" name="Graphic 11">
            <a:extLst>
              <a:ext uri="{FF2B5EF4-FFF2-40B4-BE49-F238E27FC236}">
                <a16:creationId xmlns:a16="http://schemas.microsoft.com/office/drawing/2014/main" id="{A804C547-6F90-6D7A-B79B-734554B08B92}"/>
              </a:ext>
            </a:extLst>
          </xdr:cNvPr>
          <xdr:cNvSpPr>
            <a:spLocks noChangeAspect="1"/>
          </xdr:cNvSpPr>
        </xdr:nvSpPr>
        <xdr:spPr>
          <a:xfrm>
            <a:off x="9944358" y="49741190"/>
            <a:ext cx="401172" cy="946449"/>
          </a:xfrm>
          <a:custGeom>
            <a:avLst/>
            <a:gdLst>
              <a:gd name="connsiteX0" fmla="*/ 1732970 w 1743075"/>
              <a:gd name="connsiteY0" fmla="*/ 1329937 h 4495800"/>
              <a:gd name="connsiteX1" fmla="*/ 1726302 w 1743075"/>
              <a:gd name="connsiteY1" fmla="*/ 1291837 h 4495800"/>
              <a:gd name="connsiteX2" fmla="*/ 1698680 w 1743075"/>
              <a:gd name="connsiteY2" fmla="*/ 1230877 h 4495800"/>
              <a:gd name="connsiteX3" fmla="*/ 1666295 w 1743075"/>
              <a:gd name="connsiteY3" fmla="*/ 1177537 h 4495800"/>
              <a:gd name="connsiteX4" fmla="*/ 1643435 w 1743075"/>
              <a:gd name="connsiteY4" fmla="*/ 1128959 h 4495800"/>
              <a:gd name="connsiteX5" fmla="*/ 1636767 w 1743075"/>
              <a:gd name="connsiteY5" fmla="*/ 1117529 h 4495800"/>
              <a:gd name="connsiteX6" fmla="*/ 1595810 w 1743075"/>
              <a:gd name="connsiteY6" fmla="*/ 1023232 h 4495800"/>
              <a:gd name="connsiteX7" fmla="*/ 1586285 w 1743075"/>
              <a:gd name="connsiteY7" fmla="*/ 1007039 h 4495800"/>
              <a:gd name="connsiteX8" fmla="*/ 1573902 w 1743075"/>
              <a:gd name="connsiteY8" fmla="*/ 972749 h 4495800"/>
              <a:gd name="connsiteX9" fmla="*/ 1560567 w 1743075"/>
              <a:gd name="connsiteY9" fmla="*/ 923219 h 4495800"/>
              <a:gd name="connsiteX10" fmla="*/ 1550090 w 1743075"/>
              <a:gd name="connsiteY10" fmla="*/ 880357 h 4495800"/>
              <a:gd name="connsiteX11" fmla="*/ 1547232 w 1743075"/>
              <a:gd name="connsiteY11" fmla="*/ 863212 h 4495800"/>
              <a:gd name="connsiteX12" fmla="*/ 1508180 w 1743075"/>
              <a:gd name="connsiteY12" fmla="*/ 747959 h 4495800"/>
              <a:gd name="connsiteX13" fmla="*/ 1468175 w 1743075"/>
              <a:gd name="connsiteY13" fmla="*/ 705097 h 4495800"/>
              <a:gd name="connsiteX14" fmla="*/ 1428170 w 1743075"/>
              <a:gd name="connsiteY14" fmla="*/ 685094 h 4495800"/>
              <a:gd name="connsiteX15" fmla="*/ 1380545 w 1743075"/>
              <a:gd name="connsiteY15" fmla="*/ 669854 h 4495800"/>
              <a:gd name="connsiteX16" fmla="*/ 1303392 w 1743075"/>
              <a:gd name="connsiteY16" fmla="*/ 650804 h 4495800"/>
              <a:gd name="connsiteX17" fmla="*/ 1301487 w 1743075"/>
              <a:gd name="connsiteY17" fmla="*/ 649852 h 4495800"/>
              <a:gd name="connsiteX18" fmla="*/ 1223382 w 1743075"/>
              <a:gd name="connsiteY18" fmla="*/ 629849 h 4495800"/>
              <a:gd name="connsiteX19" fmla="*/ 1160517 w 1743075"/>
              <a:gd name="connsiteY19" fmla="*/ 610799 h 4495800"/>
              <a:gd name="connsiteX20" fmla="*/ 1101462 w 1743075"/>
              <a:gd name="connsiteY20" fmla="*/ 511739 h 4495800"/>
              <a:gd name="connsiteX21" fmla="*/ 1106225 w 1743075"/>
              <a:gd name="connsiteY21" fmla="*/ 422204 h 4495800"/>
              <a:gd name="connsiteX22" fmla="*/ 1119560 w 1743075"/>
              <a:gd name="connsiteY22" fmla="*/ 398392 h 4495800"/>
              <a:gd name="connsiteX23" fmla="*/ 1150040 w 1743075"/>
              <a:gd name="connsiteY23" fmla="*/ 352672 h 4495800"/>
              <a:gd name="connsiteX24" fmla="*/ 1155755 w 1743075"/>
              <a:gd name="connsiteY24" fmla="*/ 326002 h 4495800"/>
              <a:gd name="connsiteX25" fmla="*/ 1153850 w 1743075"/>
              <a:gd name="connsiteY25" fmla="*/ 263137 h 4495800"/>
              <a:gd name="connsiteX26" fmla="*/ 1135752 w 1743075"/>
              <a:gd name="connsiteY26" fmla="*/ 252659 h 4495800"/>
              <a:gd name="connsiteX27" fmla="*/ 1124322 w 1743075"/>
              <a:gd name="connsiteY27" fmla="*/ 241229 h 4495800"/>
              <a:gd name="connsiteX28" fmla="*/ 1125275 w 1743075"/>
              <a:gd name="connsiteY28" fmla="*/ 203129 h 4495800"/>
              <a:gd name="connsiteX29" fmla="*/ 1124322 w 1743075"/>
              <a:gd name="connsiteY29" fmla="*/ 182174 h 4495800"/>
              <a:gd name="connsiteX30" fmla="*/ 1074792 w 1743075"/>
              <a:gd name="connsiteY30" fmla="*/ 56444 h 4495800"/>
              <a:gd name="connsiteX31" fmla="*/ 1048122 w 1743075"/>
              <a:gd name="connsiteY31" fmla="*/ 37394 h 4495800"/>
              <a:gd name="connsiteX32" fmla="*/ 1005260 w 1743075"/>
              <a:gd name="connsiteY32" fmla="*/ 20249 h 4495800"/>
              <a:gd name="connsiteX33" fmla="*/ 873815 w 1743075"/>
              <a:gd name="connsiteY33" fmla="*/ 24059 h 4495800"/>
              <a:gd name="connsiteX34" fmla="*/ 782375 w 1743075"/>
              <a:gd name="connsiteY34" fmla="*/ 104069 h 4495800"/>
              <a:gd name="connsiteX35" fmla="*/ 775707 w 1743075"/>
              <a:gd name="connsiteY35" fmla="*/ 117404 h 4495800"/>
              <a:gd name="connsiteX36" fmla="*/ 769040 w 1743075"/>
              <a:gd name="connsiteY36" fmla="*/ 159314 h 4495800"/>
              <a:gd name="connsiteX37" fmla="*/ 759515 w 1743075"/>
              <a:gd name="connsiteY37" fmla="*/ 293617 h 4495800"/>
              <a:gd name="connsiteX38" fmla="*/ 759515 w 1743075"/>
              <a:gd name="connsiteY38" fmla="*/ 297427 h 4495800"/>
              <a:gd name="connsiteX39" fmla="*/ 762372 w 1743075"/>
              <a:gd name="connsiteY39" fmla="*/ 370769 h 4495800"/>
              <a:gd name="connsiteX40" fmla="*/ 786185 w 1743075"/>
              <a:gd name="connsiteY40" fmla="*/ 424109 h 4495800"/>
              <a:gd name="connsiteX41" fmla="*/ 799520 w 1743075"/>
              <a:gd name="connsiteY41" fmla="*/ 446969 h 4495800"/>
              <a:gd name="connsiteX42" fmla="*/ 811902 w 1743075"/>
              <a:gd name="connsiteY42" fmla="*/ 517454 h 4495800"/>
              <a:gd name="connsiteX43" fmla="*/ 806187 w 1743075"/>
              <a:gd name="connsiteY43" fmla="*/ 540314 h 4495800"/>
              <a:gd name="connsiteX44" fmla="*/ 729035 w 1743075"/>
              <a:gd name="connsiteY44" fmla="*/ 576509 h 4495800"/>
              <a:gd name="connsiteX45" fmla="*/ 717605 w 1743075"/>
              <a:gd name="connsiteY45" fmla="*/ 579367 h 4495800"/>
              <a:gd name="connsiteX46" fmla="*/ 546155 w 1743075"/>
              <a:gd name="connsiteY46" fmla="*/ 617467 h 4495800"/>
              <a:gd name="connsiteX47" fmla="*/ 469955 w 1743075"/>
              <a:gd name="connsiteY47" fmla="*/ 627944 h 4495800"/>
              <a:gd name="connsiteX48" fmla="*/ 396612 w 1743075"/>
              <a:gd name="connsiteY48" fmla="*/ 646994 h 4495800"/>
              <a:gd name="connsiteX49" fmla="*/ 348035 w 1743075"/>
              <a:gd name="connsiteY49" fmla="*/ 688904 h 4495800"/>
              <a:gd name="connsiteX50" fmla="*/ 311840 w 1743075"/>
              <a:gd name="connsiteY50" fmla="*/ 807014 h 4495800"/>
              <a:gd name="connsiteX51" fmla="*/ 287075 w 1743075"/>
              <a:gd name="connsiteY51" fmla="*/ 848924 h 4495800"/>
              <a:gd name="connsiteX52" fmla="*/ 246117 w 1743075"/>
              <a:gd name="connsiteY52" fmla="*/ 896549 h 4495800"/>
              <a:gd name="connsiteX53" fmla="*/ 233735 w 1743075"/>
              <a:gd name="connsiteY53" fmla="*/ 922267 h 4495800"/>
              <a:gd name="connsiteX54" fmla="*/ 164202 w 1743075"/>
              <a:gd name="connsiteY54" fmla="*/ 1008944 h 4495800"/>
              <a:gd name="connsiteX55" fmla="*/ 152772 w 1743075"/>
              <a:gd name="connsiteY55" fmla="*/ 1024184 h 4495800"/>
              <a:gd name="connsiteX56" fmla="*/ 81335 w 1743075"/>
              <a:gd name="connsiteY56" fmla="*/ 1130864 h 4495800"/>
              <a:gd name="connsiteX57" fmla="*/ 10850 w 1743075"/>
              <a:gd name="connsiteY57" fmla="*/ 1280407 h 4495800"/>
              <a:gd name="connsiteX58" fmla="*/ 27042 w 1743075"/>
              <a:gd name="connsiteY58" fmla="*/ 1395659 h 4495800"/>
              <a:gd name="connsiteX59" fmla="*/ 61332 w 1743075"/>
              <a:gd name="connsiteY59" fmla="*/ 1453762 h 4495800"/>
              <a:gd name="connsiteX60" fmla="*/ 74667 w 1743075"/>
              <a:gd name="connsiteY60" fmla="*/ 1474717 h 4495800"/>
              <a:gd name="connsiteX61" fmla="*/ 97527 w 1743075"/>
              <a:gd name="connsiteY61" fmla="*/ 1509007 h 4495800"/>
              <a:gd name="connsiteX62" fmla="*/ 108005 w 1743075"/>
              <a:gd name="connsiteY62" fmla="*/ 1522342 h 4495800"/>
              <a:gd name="connsiteX63" fmla="*/ 162297 w 1743075"/>
              <a:gd name="connsiteY63" fmla="*/ 1602352 h 4495800"/>
              <a:gd name="connsiteX64" fmla="*/ 201350 w 1743075"/>
              <a:gd name="connsiteY64" fmla="*/ 1654739 h 4495800"/>
              <a:gd name="connsiteX65" fmla="*/ 288980 w 1743075"/>
              <a:gd name="connsiteY65" fmla="*/ 1768087 h 4495800"/>
              <a:gd name="connsiteX66" fmla="*/ 300410 w 1743075"/>
              <a:gd name="connsiteY66" fmla="*/ 1810949 h 4495800"/>
              <a:gd name="connsiteX67" fmla="*/ 288027 w 1743075"/>
              <a:gd name="connsiteY67" fmla="*/ 1909057 h 4495800"/>
              <a:gd name="connsiteX68" fmla="*/ 279455 w 1743075"/>
              <a:gd name="connsiteY68" fmla="*/ 2064314 h 4495800"/>
              <a:gd name="connsiteX69" fmla="*/ 277550 w 1743075"/>
              <a:gd name="connsiteY69" fmla="*/ 2079554 h 4495800"/>
              <a:gd name="connsiteX70" fmla="*/ 266120 w 1743075"/>
              <a:gd name="connsiteY70" fmla="*/ 2192902 h 4495800"/>
              <a:gd name="connsiteX71" fmla="*/ 265167 w 1743075"/>
              <a:gd name="connsiteY71" fmla="*/ 2338634 h 4495800"/>
              <a:gd name="connsiteX72" fmla="*/ 251832 w 1743075"/>
              <a:gd name="connsiteY72" fmla="*/ 2463412 h 4495800"/>
              <a:gd name="connsiteX73" fmla="*/ 268025 w 1743075"/>
              <a:gd name="connsiteY73" fmla="*/ 2496749 h 4495800"/>
              <a:gd name="connsiteX74" fmla="*/ 358512 w 1743075"/>
              <a:gd name="connsiteY74" fmla="*/ 2521514 h 4495800"/>
              <a:gd name="connsiteX75" fmla="*/ 377562 w 1743075"/>
              <a:gd name="connsiteY75" fmla="*/ 2525324 h 4495800"/>
              <a:gd name="connsiteX76" fmla="*/ 467097 w 1743075"/>
              <a:gd name="connsiteY76" fmla="*/ 2499607 h 4495800"/>
              <a:gd name="connsiteX77" fmla="*/ 496625 w 1743075"/>
              <a:gd name="connsiteY77" fmla="*/ 2472937 h 4495800"/>
              <a:gd name="connsiteX78" fmla="*/ 498530 w 1743075"/>
              <a:gd name="connsiteY78" fmla="*/ 2500559 h 4495800"/>
              <a:gd name="connsiteX79" fmla="*/ 497577 w 1743075"/>
              <a:gd name="connsiteY79" fmla="*/ 2653912 h 4495800"/>
              <a:gd name="connsiteX80" fmla="*/ 491862 w 1743075"/>
              <a:gd name="connsiteY80" fmla="*/ 2752972 h 4495800"/>
              <a:gd name="connsiteX81" fmla="*/ 489957 w 1743075"/>
              <a:gd name="connsiteY81" fmla="*/ 2915849 h 4495800"/>
              <a:gd name="connsiteX82" fmla="*/ 483290 w 1743075"/>
              <a:gd name="connsiteY82" fmla="*/ 3303517 h 4495800"/>
              <a:gd name="connsiteX83" fmla="*/ 483290 w 1743075"/>
              <a:gd name="connsiteY83" fmla="*/ 3423532 h 4495800"/>
              <a:gd name="connsiteX84" fmla="*/ 489005 w 1743075"/>
              <a:gd name="connsiteY84" fmla="*/ 3666419 h 4495800"/>
              <a:gd name="connsiteX85" fmla="*/ 497577 w 1743075"/>
              <a:gd name="connsiteY85" fmla="*/ 3953122 h 4495800"/>
              <a:gd name="connsiteX86" fmla="*/ 498530 w 1743075"/>
              <a:gd name="connsiteY86" fmla="*/ 3964552 h 4495800"/>
              <a:gd name="connsiteX87" fmla="*/ 505197 w 1743075"/>
              <a:gd name="connsiteY87" fmla="*/ 4019797 h 4495800"/>
              <a:gd name="connsiteX88" fmla="*/ 507102 w 1743075"/>
              <a:gd name="connsiteY88" fmla="*/ 4083614 h 4495800"/>
              <a:gd name="connsiteX89" fmla="*/ 513770 w 1743075"/>
              <a:gd name="connsiteY89" fmla="*/ 4111237 h 4495800"/>
              <a:gd name="connsiteX90" fmla="*/ 539487 w 1743075"/>
              <a:gd name="connsiteY90" fmla="*/ 4176959 h 4495800"/>
              <a:gd name="connsiteX91" fmla="*/ 562347 w 1743075"/>
              <a:gd name="connsiteY91" fmla="*/ 4278877 h 4495800"/>
              <a:gd name="connsiteX92" fmla="*/ 561395 w 1743075"/>
              <a:gd name="connsiteY92" fmla="*/ 4299832 h 4495800"/>
              <a:gd name="connsiteX93" fmla="*/ 551870 w 1743075"/>
              <a:gd name="connsiteY93" fmla="*/ 4354124 h 4495800"/>
              <a:gd name="connsiteX94" fmla="*/ 583302 w 1743075"/>
              <a:gd name="connsiteY94" fmla="*/ 4404607 h 4495800"/>
              <a:gd name="connsiteX95" fmla="*/ 600447 w 1743075"/>
              <a:gd name="connsiteY95" fmla="*/ 4423657 h 4495800"/>
              <a:gd name="connsiteX96" fmla="*/ 628070 w 1743075"/>
              <a:gd name="connsiteY96" fmla="*/ 4459852 h 4495800"/>
              <a:gd name="connsiteX97" fmla="*/ 690935 w 1743075"/>
              <a:gd name="connsiteY97" fmla="*/ 4483664 h 4495800"/>
              <a:gd name="connsiteX98" fmla="*/ 762372 w 1743075"/>
              <a:gd name="connsiteY98" fmla="*/ 4492237 h 4495800"/>
              <a:gd name="connsiteX99" fmla="*/ 898580 w 1743075"/>
              <a:gd name="connsiteY99" fmla="*/ 4493189 h 4495800"/>
              <a:gd name="connsiteX100" fmla="*/ 913820 w 1743075"/>
              <a:gd name="connsiteY100" fmla="*/ 4464614 h 4495800"/>
              <a:gd name="connsiteX101" fmla="*/ 901437 w 1743075"/>
              <a:gd name="connsiteY101" fmla="*/ 4434134 h 4495800"/>
              <a:gd name="connsiteX102" fmla="*/ 869052 w 1743075"/>
              <a:gd name="connsiteY102" fmla="*/ 4351267 h 4495800"/>
              <a:gd name="connsiteX103" fmla="*/ 859527 w 1743075"/>
              <a:gd name="connsiteY103" fmla="*/ 4338884 h 4495800"/>
              <a:gd name="connsiteX104" fmla="*/ 811902 w 1743075"/>
              <a:gd name="connsiteY104" fmla="*/ 4263637 h 4495800"/>
              <a:gd name="connsiteX105" fmla="*/ 812855 w 1743075"/>
              <a:gd name="connsiteY105" fmla="*/ 4206487 h 4495800"/>
              <a:gd name="connsiteX106" fmla="*/ 823332 w 1743075"/>
              <a:gd name="connsiteY106" fmla="*/ 4165529 h 4495800"/>
              <a:gd name="connsiteX107" fmla="*/ 841430 w 1743075"/>
              <a:gd name="connsiteY107" fmla="*/ 4050277 h 4495800"/>
              <a:gd name="connsiteX108" fmla="*/ 849050 w 1743075"/>
              <a:gd name="connsiteY108" fmla="*/ 3982649 h 4495800"/>
              <a:gd name="connsiteX109" fmla="*/ 837620 w 1743075"/>
              <a:gd name="connsiteY109" fmla="*/ 3734999 h 4495800"/>
              <a:gd name="connsiteX110" fmla="*/ 826190 w 1743075"/>
              <a:gd name="connsiteY110" fmla="*/ 3662609 h 4495800"/>
              <a:gd name="connsiteX111" fmla="*/ 807140 w 1743075"/>
              <a:gd name="connsiteY111" fmla="*/ 3601649 h 4495800"/>
              <a:gd name="connsiteX112" fmla="*/ 789995 w 1743075"/>
              <a:gd name="connsiteY112" fmla="*/ 3537832 h 4495800"/>
              <a:gd name="connsiteX113" fmla="*/ 786185 w 1743075"/>
              <a:gd name="connsiteY113" fmla="*/ 3494017 h 4495800"/>
              <a:gd name="connsiteX114" fmla="*/ 790947 w 1743075"/>
              <a:gd name="connsiteY114" fmla="*/ 3454012 h 4495800"/>
              <a:gd name="connsiteX115" fmla="*/ 798567 w 1743075"/>
              <a:gd name="connsiteY115" fmla="*/ 3393052 h 4495800"/>
              <a:gd name="connsiteX116" fmla="*/ 799520 w 1743075"/>
              <a:gd name="connsiteY116" fmla="*/ 3274942 h 4495800"/>
              <a:gd name="connsiteX117" fmla="*/ 803330 w 1743075"/>
              <a:gd name="connsiteY117" fmla="*/ 3260654 h 4495800"/>
              <a:gd name="connsiteX118" fmla="*/ 819522 w 1743075"/>
              <a:gd name="connsiteY118" fmla="*/ 3223507 h 4495800"/>
              <a:gd name="connsiteX119" fmla="*/ 825237 w 1743075"/>
              <a:gd name="connsiteY119" fmla="*/ 3178739 h 4495800"/>
              <a:gd name="connsiteX120" fmla="*/ 903342 w 1743075"/>
              <a:gd name="connsiteY120" fmla="*/ 2818694 h 4495800"/>
              <a:gd name="connsiteX121" fmla="*/ 921440 w 1743075"/>
              <a:gd name="connsiteY121" fmla="*/ 2752019 h 4495800"/>
              <a:gd name="connsiteX122" fmla="*/ 927155 w 1743075"/>
              <a:gd name="connsiteY122" fmla="*/ 2753924 h 4495800"/>
              <a:gd name="connsiteX123" fmla="*/ 917630 w 1743075"/>
              <a:gd name="connsiteY123" fmla="*/ 2838697 h 4495800"/>
              <a:gd name="connsiteX124" fmla="*/ 899532 w 1743075"/>
              <a:gd name="connsiteY124" fmla="*/ 3093967 h 4495800"/>
              <a:gd name="connsiteX125" fmla="*/ 902390 w 1743075"/>
              <a:gd name="connsiteY125" fmla="*/ 3124447 h 4495800"/>
              <a:gd name="connsiteX126" fmla="*/ 893817 w 1743075"/>
              <a:gd name="connsiteY126" fmla="*/ 3190169 h 4495800"/>
              <a:gd name="connsiteX127" fmla="*/ 894770 w 1743075"/>
              <a:gd name="connsiteY127" fmla="*/ 3224459 h 4495800"/>
              <a:gd name="connsiteX128" fmla="*/ 905247 w 1743075"/>
              <a:gd name="connsiteY128" fmla="*/ 3328282 h 4495800"/>
              <a:gd name="connsiteX129" fmla="*/ 905247 w 1743075"/>
              <a:gd name="connsiteY129" fmla="*/ 3412102 h 4495800"/>
              <a:gd name="connsiteX130" fmla="*/ 913820 w 1743075"/>
              <a:gd name="connsiteY130" fmla="*/ 3633082 h 4495800"/>
              <a:gd name="connsiteX131" fmla="*/ 919535 w 1743075"/>
              <a:gd name="connsiteY131" fmla="*/ 3730237 h 4495800"/>
              <a:gd name="connsiteX132" fmla="*/ 916677 w 1743075"/>
              <a:gd name="connsiteY132" fmla="*/ 3760717 h 4495800"/>
              <a:gd name="connsiteX133" fmla="*/ 896675 w 1743075"/>
              <a:gd name="connsiteY133" fmla="*/ 3862634 h 4495800"/>
              <a:gd name="connsiteX134" fmla="*/ 883340 w 1743075"/>
              <a:gd name="connsiteY134" fmla="*/ 4033132 h 4495800"/>
              <a:gd name="connsiteX135" fmla="*/ 855717 w 1743075"/>
              <a:gd name="connsiteY135" fmla="*/ 4201724 h 4495800"/>
              <a:gd name="connsiteX136" fmla="*/ 880482 w 1743075"/>
              <a:gd name="connsiteY136" fmla="*/ 4262684 h 4495800"/>
              <a:gd name="connsiteX137" fmla="*/ 936680 w 1743075"/>
              <a:gd name="connsiteY137" fmla="*/ 4289354 h 4495800"/>
              <a:gd name="connsiteX138" fmla="*/ 979542 w 1743075"/>
              <a:gd name="connsiteY138" fmla="*/ 4295069 h 4495800"/>
              <a:gd name="connsiteX139" fmla="*/ 1015737 w 1743075"/>
              <a:gd name="connsiteY139" fmla="*/ 4306499 h 4495800"/>
              <a:gd name="connsiteX140" fmla="*/ 1038597 w 1743075"/>
              <a:gd name="connsiteY140" fmla="*/ 4339837 h 4495800"/>
              <a:gd name="connsiteX141" fmla="*/ 1059552 w 1743075"/>
              <a:gd name="connsiteY141" fmla="*/ 4361744 h 4495800"/>
              <a:gd name="connsiteX142" fmla="*/ 1170995 w 1743075"/>
              <a:gd name="connsiteY142" fmla="*/ 4391272 h 4495800"/>
              <a:gd name="connsiteX143" fmla="*/ 1283390 w 1743075"/>
              <a:gd name="connsiteY143" fmla="*/ 4390319 h 4495800"/>
              <a:gd name="connsiteX144" fmla="*/ 1321490 w 1743075"/>
              <a:gd name="connsiteY144" fmla="*/ 4385557 h 4495800"/>
              <a:gd name="connsiteX145" fmla="*/ 1333872 w 1743075"/>
              <a:gd name="connsiteY145" fmla="*/ 4358887 h 4495800"/>
              <a:gd name="connsiteX146" fmla="*/ 1317680 w 1743075"/>
              <a:gd name="connsiteY146" fmla="*/ 4324597 h 4495800"/>
              <a:gd name="connsiteX147" fmla="*/ 1297677 w 1743075"/>
              <a:gd name="connsiteY147" fmla="*/ 4296974 h 4495800"/>
              <a:gd name="connsiteX148" fmla="*/ 1258625 w 1743075"/>
              <a:gd name="connsiteY148" fmla="*/ 4268399 h 4495800"/>
              <a:gd name="connsiteX149" fmla="*/ 1196712 w 1743075"/>
              <a:gd name="connsiteY149" fmla="*/ 4203629 h 4495800"/>
              <a:gd name="connsiteX150" fmla="*/ 1195760 w 1743075"/>
              <a:gd name="connsiteY150" fmla="*/ 4201724 h 4495800"/>
              <a:gd name="connsiteX151" fmla="*/ 1173852 w 1743075"/>
              <a:gd name="connsiteY151" fmla="*/ 4137907 h 4495800"/>
              <a:gd name="connsiteX152" fmla="*/ 1159565 w 1743075"/>
              <a:gd name="connsiteY152" fmla="*/ 4061707 h 4495800"/>
              <a:gd name="connsiteX153" fmla="*/ 1165280 w 1743075"/>
              <a:gd name="connsiteY153" fmla="*/ 4002652 h 4495800"/>
              <a:gd name="connsiteX154" fmla="*/ 1172900 w 1743075"/>
              <a:gd name="connsiteY154" fmla="*/ 3971219 h 4495800"/>
              <a:gd name="connsiteX155" fmla="*/ 1185282 w 1743075"/>
              <a:gd name="connsiteY155" fmla="*/ 3875017 h 4495800"/>
              <a:gd name="connsiteX156" fmla="*/ 1194807 w 1743075"/>
              <a:gd name="connsiteY156" fmla="*/ 3808342 h 4495800"/>
              <a:gd name="connsiteX157" fmla="*/ 1204332 w 1743075"/>
              <a:gd name="connsiteY157" fmla="*/ 3674992 h 4495800"/>
              <a:gd name="connsiteX158" fmla="*/ 1206237 w 1743075"/>
              <a:gd name="connsiteY158" fmla="*/ 3661657 h 4495800"/>
              <a:gd name="connsiteX159" fmla="*/ 1226240 w 1743075"/>
              <a:gd name="connsiteY159" fmla="*/ 3498779 h 4495800"/>
              <a:gd name="connsiteX160" fmla="*/ 1231002 w 1743075"/>
              <a:gd name="connsiteY160" fmla="*/ 3436867 h 4495800"/>
              <a:gd name="connsiteX161" fmla="*/ 1230050 w 1743075"/>
              <a:gd name="connsiteY161" fmla="*/ 3412102 h 4495800"/>
              <a:gd name="connsiteX162" fmla="*/ 1225287 w 1743075"/>
              <a:gd name="connsiteY162" fmla="*/ 3374002 h 4495800"/>
              <a:gd name="connsiteX163" fmla="*/ 1225287 w 1743075"/>
              <a:gd name="connsiteY163" fmla="*/ 3293992 h 4495800"/>
              <a:gd name="connsiteX164" fmla="*/ 1231955 w 1743075"/>
              <a:gd name="connsiteY164" fmla="*/ 3253987 h 4495800"/>
              <a:gd name="connsiteX165" fmla="*/ 1239575 w 1743075"/>
              <a:gd name="connsiteY165" fmla="*/ 3222554 h 4495800"/>
              <a:gd name="connsiteX166" fmla="*/ 1248147 w 1743075"/>
              <a:gd name="connsiteY166" fmla="*/ 3120637 h 4495800"/>
              <a:gd name="connsiteX167" fmla="*/ 1250052 w 1743075"/>
              <a:gd name="connsiteY167" fmla="*/ 3109207 h 4495800"/>
              <a:gd name="connsiteX168" fmla="*/ 1263387 w 1743075"/>
              <a:gd name="connsiteY168" fmla="*/ 3019672 h 4495800"/>
              <a:gd name="connsiteX169" fmla="*/ 1274817 w 1743075"/>
              <a:gd name="connsiteY169" fmla="*/ 2951092 h 4495800"/>
              <a:gd name="connsiteX170" fmla="*/ 1287200 w 1743075"/>
              <a:gd name="connsiteY170" fmla="*/ 2882512 h 4495800"/>
              <a:gd name="connsiteX171" fmla="*/ 1289105 w 1743075"/>
              <a:gd name="connsiteY171" fmla="*/ 2861557 h 4495800"/>
              <a:gd name="connsiteX172" fmla="*/ 1302440 w 1743075"/>
              <a:gd name="connsiteY172" fmla="*/ 2764402 h 4495800"/>
              <a:gd name="connsiteX173" fmla="*/ 1308155 w 1743075"/>
              <a:gd name="connsiteY173" fmla="*/ 2728207 h 4495800"/>
              <a:gd name="connsiteX174" fmla="*/ 1317680 w 1743075"/>
              <a:gd name="connsiteY174" fmla="*/ 2672962 h 4495800"/>
              <a:gd name="connsiteX175" fmla="*/ 1328157 w 1743075"/>
              <a:gd name="connsiteY175" fmla="*/ 2557709 h 4495800"/>
              <a:gd name="connsiteX176" fmla="*/ 1329110 w 1743075"/>
              <a:gd name="connsiteY176" fmla="*/ 2553899 h 4495800"/>
              <a:gd name="connsiteX177" fmla="*/ 1348160 w 1743075"/>
              <a:gd name="connsiteY177" fmla="*/ 2535802 h 4495800"/>
              <a:gd name="connsiteX178" fmla="*/ 1445315 w 1743075"/>
              <a:gd name="connsiteY178" fmla="*/ 2494844 h 4495800"/>
              <a:gd name="connsiteX179" fmla="*/ 1474842 w 1743075"/>
              <a:gd name="connsiteY179" fmla="*/ 2438647 h 4495800"/>
              <a:gd name="connsiteX180" fmla="*/ 1470080 w 1743075"/>
              <a:gd name="connsiteY180" fmla="*/ 2388164 h 4495800"/>
              <a:gd name="connsiteX181" fmla="*/ 1468175 w 1743075"/>
              <a:gd name="connsiteY181" fmla="*/ 2351017 h 4495800"/>
              <a:gd name="connsiteX182" fmla="*/ 1460555 w 1743075"/>
              <a:gd name="connsiteY182" fmla="*/ 1997639 h 4495800"/>
              <a:gd name="connsiteX183" fmla="*/ 1460555 w 1743075"/>
              <a:gd name="connsiteY183" fmla="*/ 1976684 h 4495800"/>
              <a:gd name="connsiteX184" fmla="*/ 1471985 w 1743075"/>
              <a:gd name="connsiteY184" fmla="*/ 1951919 h 4495800"/>
              <a:gd name="connsiteX185" fmla="*/ 1495797 w 1743075"/>
              <a:gd name="connsiteY185" fmla="*/ 1918582 h 4495800"/>
              <a:gd name="connsiteX186" fmla="*/ 1513895 w 1743075"/>
              <a:gd name="connsiteY186" fmla="*/ 1884292 h 4495800"/>
              <a:gd name="connsiteX187" fmla="*/ 1573902 w 1743075"/>
              <a:gd name="connsiteY187" fmla="*/ 1793804 h 4495800"/>
              <a:gd name="connsiteX188" fmla="*/ 1599620 w 1743075"/>
              <a:gd name="connsiteY188" fmla="*/ 1739512 h 4495800"/>
              <a:gd name="connsiteX189" fmla="*/ 1692965 w 1743075"/>
              <a:gd name="connsiteY189" fmla="*/ 1561394 h 4495800"/>
              <a:gd name="connsiteX190" fmla="*/ 1714872 w 1743075"/>
              <a:gd name="connsiteY190" fmla="*/ 1491862 h 4495800"/>
              <a:gd name="connsiteX191" fmla="*/ 1729160 w 1743075"/>
              <a:gd name="connsiteY191" fmla="*/ 1408042 h 4495800"/>
              <a:gd name="connsiteX192" fmla="*/ 1732970 w 1743075"/>
              <a:gd name="connsiteY192" fmla="*/ 1329937 h 4495800"/>
              <a:gd name="connsiteX193" fmla="*/ 373752 w 1743075"/>
              <a:gd name="connsiteY193" fmla="*/ 1452809 h 4495800"/>
              <a:gd name="connsiteX194" fmla="*/ 367085 w 1743075"/>
              <a:gd name="connsiteY194" fmla="*/ 1460429 h 4495800"/>
              <a:gd name="connsiteX195" fmla="*/ 361370 w 1743075"/>
              <a:gd name="connsiteY195" fmla="*/ 1453762 h 4495800"/>
              <a:gd name="connsiteX196" fmla="*/ 319460 w 1743075"/>
              <a:gd name="connsiteY196" fmla="*/ 1365179 h 4495800"/>
              <a:gd name="connsiteX197" fmla="*/ 310887 w 1743075"/>
              <a:gd name="connsiteY197" fmla="*/ 1351844 h 4495800"/>
              <a:gd name="connsiteX198" fmla="*/ 311840 w 1743075"/>
              <a:gd name="connsiteY198" fmla="*/ 1334699 h 4495800"/>
              <a:gd name="connsiteX199" fmla="*/ 343272 w 1743075"/>
              <a:gd name="connsiteY199" fmla="*/ 1297552 h 4495800"/>
              <a:gd name="connsiteX200" fmla="*/ 367085 w 1743075"/>
              <a:gd name="connsiteY200" fmla="*/ 1301362 h 4495800"/>
              <a:gd name="connsiteX201" fmla="*/ 377562 w 1743075"/>
              <a:gd name="connsiteY201" fmla="*/ 1348034 h 4495800"/>
              <a:gd name="connsiteX202" fmla="*/ 377562 w 1743075"/>
              <a:gd name="connsiteY202" fmla="*/ 1381372 h 4495800"/>
              <a:gd name="connsiteX203" fmla="*/ 381372 w 1743075"/>
              <a:gd name="connsiteY203" fmla="*/ 1381372 h 4495800"/>
              <a:gd name="connsiteX204" fmla="*/ 373752 w 1743075"/>
              <a:gd name="connsiteY204" fmla="*/ 1452809 h 4495800"/>
              <a:gd name="connsiteX205" fmla="*/ 575682 w 1743075"/>
              <a:gd name="connsiteY205" fmla="*/ 1686172 h 4495800"/>
              <a:gd name="connsiteX206" fmla="*/ 559490 w 1743075"/>
              <a:gd name="connsiteY206" fmla="*/ 1708079 h 4495800"/>
              <a:gd name="connsiteX207" fmla="*/ 480432 w 1743075"/>
              <a:gd name="connsiteY207" fmla="*/ 1817617 h 4495800"/>
              <a:gd name="connsiteX208" fmla="*/ 476622 w 1743075"/>
              <a:gd name="connsiteY208" fmla="*/ 1834762 h 4495800"/>
              <a:gd name="connsiteX209" fmla="*/ 437570 w 1743075"/>
              <a:gd name="connsiteY209" fmla="*/ 1828094 h 4495800"/>
              <a:gd name="connsiteX210" fmla="*/ 466145 w 1743075"/>
              <a:gd name="connsiteY210" fmla="*/ 1792852 h 4495800"/>
              <a:gd name="connsiteX211" fmla="*/ 557585 w 1743075"/>
              <a:gd name="connsiteY211" fmla="*/ 1688077 h 4495800"/>
              <a:gd name="connsiteX212" fmla="*/ 567110 w 1743075"/>
              <a:gd name="connsiteY212" fmla="*/ 1678552 h 4495800"/>
              <a:gd name="connsiteX213" fmla="*/ 573777 w 1743075"/>
              <a:gd name="connsiteY213" fmla="*/ 1678552 h 4495800"/>
              <a:gd name="connsiteX214" fmla="*/ 575682 w 1743075"/>
              <a:gd name="connsiteY214" fmla="*/ 1686172 h 4495800"/>
              <a:gd name="connsiteX215" fmla="*/ 889055 w 1743075"/>
              <a:gd name="connsiteY215" fmla="*/ 1877624 h 4495800"/>
              <a:gd name="connsiteX216" fmla="*/ 890007 w 1743075"/>
              <a:gd name="connsiteY216" fmla="*/ 1871909 h 4495800"/>
              <a:gd name="connsiteX217" fmla="*/ 887150 w 1743075"/>
              <a:gd name="connsiteY217" fmla="*/ 1834762 h 4495800"/>
              <a:gd name="connsiteX218" fmla="*/ 789995 w 1743075"/>
              <a:gd name="connsiteY218" fmla="*/ 1769992 h 4495800"/>
              <a:gd name="connsiteX219" fmla="*/ 689030 w 1743075"/>
              <a:gd name="connsiteY219" fmla="*/ 1727129 h 4495800"/>
              <a:gd name="connsiteX220" fmla="*/ 655692 w 1743075"/>
              <a:gd name="connsiteY220" fmla="*/ 1712842 h 4495800"/>
              <a:gd name="connsiteX221" fmla="*/ 604257 w 1743075"/>
              <a:gd name="connsiteY221" fmla="*/ 1685219 h 4495800"/>
              <a:gd name="connsiteX222" fmla="*/ 602352 w 1743075"/>
              <a:gd name="connsiteY222" fmla="*/ 1636642 h 4495800"/>
              <a:gd name="connsiteX223" fmla="*/ 618545 w 1743075"/>
              <a:gd name="connsiteY223" fmla="*/ 1626164 h 4495800"/>
              <a:gd name="connsiteX224" fmla="*/ 628070 w 1743075"/>
              <a:gd name="connsiteY224" fmla="*/ 1608067 h 4495800"/>
              <a:gd name="connsiteX225" fmla="*/ 637595 w 1743075"/>
              <a:gd name="connsiteY225" fmla="*/ 1581397 h 4495800"/>
              <a:gd name="connsiteX226" fmla="*/ 711890 w 1743075"/>
              <a:gd name="connsiteY226" fmla="*/ 1492814 h 4495800"/>
              <a:gd name="connsiteX227" fmla="*/ 788090 w 1743075"/>
              <a:gd name="connsiteY227" fmla="*/ 1357559 h 4495800"/>
              <a:gd name="connsiteX228" fmla="*/ 821427 w 1743075"/>
              <a:gd name="connsiteY228" fmla="*/ 1114672 h 4495800"/>
              <a:gd name="connsiteX229" fmla="*/ 819522 w 1743075"/>
              <a:gd name="connsiteY229" fmla="*/ 889882 h 4495800"/>
              <a:gd name="connsiteX230" fmla="*/ 813807 w 1743075"/>
              <a:gd name="connsiteY230" fmla="*/ 738434 h 4495800"/>
              <a:gd name="connsiteX231" fmla="*/ 813807 w 1743075"/>
              <a:gd name="connsiteY231" fmla="*/ 720337 h 4495800"/>
              <a:gd name="connsiteX232" fmla="*/ 818570 w 1743075"/>
              <a:gd name="connsiteY232" fmla="*/ 718432 h 4495800"/>
              <a:gd name="connsiteX233" fmla="*/ 863337 w 1743075"/>
              <a:gd name="connsiteY233" fmla="*/ 815587 h 4495800"/>
              <a:gd name="connsiteX234" fmla="*/ 866195 w 1743075"/>
              <a:gd name="connsiteY234" fmla="*/ 814634 h 4495800"/>
              <a:gd name="connsiteX235" fmla="*/ 848097 w 1743075"/>
              <a:gd name="connsiteY235" fmla="*/ 771772 h 4495800"/>
              <a:gd name="connsiteX236" fmla="*/ 828095 w 1743075"/>
              <a:gd name="connsiteY236" fmla="*/ 727004 h 4495800"/>
              <a:gd name="connsiteX237" fmla="*/ 810950 w 1743075"/>
              <a:gd name="connsiteY237" fmla="*/ 617467 h 4495800"/>
              <a:gd name="connsiteX238" fmla="*/ 812855 w 1743075"/>
              <a:gd name="connsiteY238" fmla="*/ 580319 h 4495800"/>
              <a:gd name="connsiteX239" fmla="*/ 816665 w 1743075"/>
              <a:gd name="connsiteY239" fmla="*/ 556507 h 4495800"/>
              <a:gd name="connsiteX240" fmla="*/ 821427 w 1743075"/>
              <a:gd name="connsiteY240" fmla="*/ 554602 h 4495800"/>
              <a:gd name="connsiteX241" fmla="*/ 856670 w 1743075"/>
              <a:gd name="connsiteY241" fmla="*/ 594607 h 4495800"/>
              <a:gd name="connsiteX242" fmla="*/ 913820 w 1743075"/>
              <a:gd name="connsiteY242" fmla="*/ 638422 h 4495800"/>
              <a:gd name="connsiteX243" fmla="*/ 974780 w 1743075"/>
              <a:gd name="connsiteY243" fmla="*/ 679379 h 4495800"/>
              <a:gd name="connsiteX244" fmla="*/ 973827 w 1743075"/>
              <a:gd name="connsiteY244" fmla="*/ 696524 h 4495800"/>
              <a:gd name="connsiteX245" fmla="*/ 950015 w 1743075"/>
              <a:gd name="connsiteY245" fmla="*/ 721289 h 4495800"/>
              <a:gd name="connsiteX246" fmla="*/ 899532 w 1743075"/>
              <a:gd name="connsiteY246" fmla="*/ 797489 h 4495800"/>
              <a:gd name="connsiteX247" fmla="*/ 930012 w 1743075"/>
              <a:gd name="connsiteY247" fmla="*/ 759389 h 4495800"/>
              <a:gd name="connsiteX248" fmla="*/ 945252 w 1743075"/>
              <a:gd name="connsiteY248" fmla="*/ 759389 h 4495800"/>
              <a:gd name="connsiteX249" fmla="*/ 954777 w 1743075"/>
              <a:gd name="connsiteY249" fmla="*/ 800347 h 4495800"/>
              <a:gd name="connsiteX250" fmla="*/ 910962 w 1743075"/>
              <a:gd name="connsiteY250" fmla="*/ 1142294 h 4495800"/>
              <a:gd name="connsiteX251" fmla="*/ 917630 w 1743075"/>
              <a:gd name="connsiteY251" fmla="*/ 1495672 h 4495800"/>
              <a:gd name="connsiteX252" fmla="*/ 929060 w 1743075"/>
              <a:gd name="connsiteY252" fmla="*/ 1776659 h 4495800"/>
              <a:gd name="connsiteX253" fmla="*/ 938585 w 1743075"/>
              <a:gd name="connsiteY253" fmla="*/ 1802377 h 4495800"/>
              <a:gd name="connsiteX254" fmla="*/ 1026215 w 1743075"/>
              <a:gd name="connsiteY254" fmla="*/ 1895722 h 4495800"/>
              <a:gd name="connsiteX255" fmla="*/ 1036692 w 1743075"/>
              <a:gd name="connsiteY255" fmla="*/ 1909057 h 4495800"/>
              <a:gd name="connsiteX256" fmla="*/ 889055 w 1743075"/>
              <a:gd name="connsiteY256" fmla="*/ 1877624 h 4495800"/>
              <a:gd name="connsiteX257" fmla="*/ 1279580 w 1743075"/>
              <a:gd name="connsiteY257" fmla="*/ 1673789 h 4495800"/>
              <a:gd name="connsiteX258" fmla="*/ 1275770 w 1743075"/>
              <a:gd name="connsiteY258" fmla="*/ 1747132 h 4495800"/>
              <a:gd name="connsiteX259" fmla="*/ 1250052 w 1743075"/>
              <a:gd name="connsiteY259" fmla="*/ 1809044 h 4495800"/>
              <a:gd name="connsiteX260" fmla="*/ 1188140 w 1743075"/>
              <a:gd name="connsiteY260" fmla="*/ 1870004 h 4495800"/>
              <a:gd name="connsiteX261" fmla="*/ 1170042 w 1743075"/>
              <a:gd name="connsiteY261" fmla="*/ 1907152 h 4495800"/>
              <a:gd name="connsiteX262" fmla="*/ 1160517 w 1743075"/>
              <a:gd name="connsiteY262" fmla="*/ 1919534 h 4495800"/>
              <a:gd name="connsiteX263" fmla="*/ 1142420 w 1743075"/>
              <a:gd name="connsiteY263" fmla="*/ 1924297 h 4495800"/>
              <a:gd name="connsiteX264" fmla="*/ 1045265 w 1743075"/>
              <a:gd name="connsiteY264" fmla="*/ 1916677 h 4495800"/>
              <a:gd name="connsiteX265" fmla="*/ 1053837 w 1743075"/>
              <a:gd name="connsiteY265" fmla="*/ 1901437 h 4495800"/>
              <a:gd name="connsiteX266" fmla="*/ 1132895 w 1743075"/>
              <a:gd name="connsiteY266" fmla="*/ 1803329 h 4495800"/>
              <a:gd name="connsiteX267" fmla="*/ 1143372 w 1743075"/>
              <a:gd name="connsiteY267" fmla="*/ 1770944 h 4495800"/>
              <a:gd name="connsiteX268" fmla="*/ 1137657 w 1743075"/>
              <a:gd name="connsiteY268" fmla="*/ 1666169 h 4495800"/>
              <a:gd name="connsiteX269" fmla="*/ 1130037 w 1743075"/>
              <a:gd name="connsiteY269" fmla="*/ 1505197 h 4495800"/>
              <a:gd name="connsiteX270" fmla="*/ 1115750 w 1743075"/>
              <a:gd name="connsiteY270" fmla="*/ 1296599 h 4495800"/>
              <a:gd name="connsiteX271" fmla="*/ 1094795 w 1743075"/>
              <a:gd name="connsiteY271" fmla="*/ 1091812 h 4495800"/>
              <a:gd name="connsiteX272" fmla="*/ 1037645 w 1743075"/>
              <a:gd name="connsiteY272" fmla="*/ 839399 h 4495800"/>
              <a:gd name="connsiteX273" fmla="*/ 1019547 w 1743075"/>
              <a:gd name="connsiteY273" fmla="*/ 780344 h 4495800"/>
              <a:gd name="connsiteX274" fmla="*/ 1024310 w 1743075"/>
              <a:gd name="connsiteY274" fmla="*/ 761294 h 4495800"/>
              <a:gd name="connsiteX275" fmla="*/ 1042407 w 1743075"/>
              <a:gd name="connsiteY275" fmla="*/ 744149 h 4495800"/>
              <a:gd name="connsiteX276" fmla="*/ 1069077 w 1743075"/>
              <a:gd name="connsiteY276" fmla="*/ 806062 h 4495800"/>
              <a:gd name="connsiteX277" fmla="*/ 1014785 w 1743075"/>
              <a:gd name="connsiteY277" fmla="*/ 699382 h 4495800"/>
              <a:gd name="connsiteX278" fmla="*/ 1015737 w 1743075"/>
              <a:gd name="connsiteY278" fmla="*/ 677474 h 4495800"/>
              <a:gd name="connsiteX279" fmla="*/ 1068125 w 1743075"/>
              <a:gd name="connsiteY279" fmla="*/ 631754 h 4495800"/>
              <a:gd name="connsiteX280" fmla="*/ 1096700 w 1743075"/>
              <a:gd name="connsiteY280" fmla="*/ 571747 h 4495800"/>
              <a:gd name="connsiteX281" fmla="*/ 1102415 w 1743075"/>
              <a:gd name="connsiteY281" fmla="*/ 552697 h 4495800"/>
              <a:gd name="connsiteX282" fmla="*/ 1120512 w 1743075"/>
              <a:gd name="connsiteY282" fmla="*/ 606989 h 4495800"/>
              <a:gd name="connsiteX283" fmla="*/ 1107177 w 1743075"/>
              <a:gd name="connsiteY283" fmla="*/ 742244 h 4495800"/>
              <a:gd name="connsiteX284" fmla="*/ 1108130 w 1743075"/>
              <a:gd name="connsiteY284" fmla="*/ 761294 h 4495800"/>
              <a:gd name="connsiteX285" fmla="*/ 1127180 w 1743075"/>
              <a:gd name="connsiteY285" fmla="*/ 621277 h 4495800"/>
              <a:gd name="connsiteX286" fmla="*/ 1187187 w 1743075"/>
              <a:gd name="connsiteY286" fmla="*/ 829874 h 4495800"/>
              <a:gd name="connsiteX287" fmla="*/ 1228145 w 1743075"/>
              <a:gd name="connsiteY287" fmla="*/ 993704 h 4495800"/>
              <a:gd name="connsiteX288" fmla="*/ 1246242 w 1743075"/>
              <a:gd name="connsiteY288" fmla="*/ 1128007 h 4495800"/>
              <a:gd name="connsiteX289" fmla="*/ 1270055 w 1743075"/>
              <a:gd name="connsiteY289" fmla="*/ 1363274 h 4495800"/>
              <a:gd name="connsiteX290" fmla="*/ 1276722 w 1743075"/>
              <a:gd name="connsiteY290" fmla="*/ 1427092 h 4495800"/>
              <a:gd name="connsiteX291" fmla="*/ 1284342 w 1743075"/>
              <a:gd name="connsiteY291" fmla="*/ 1534724 h 4495800"/>
              <a:gd name="connsiteX292" fmla="*/ 1279580 w 1743075"/>
              <a:gd name="connsiteY292" fmla="*/ 1673789 h 4495800"/>
              <a:gd name="connsiteX293" fmla="*/ 1437695 w 1743075"/>
              <a:gd name="connsiteY293" fmla="*/ 1289932 h 4495800"/>
              <a:gd name="connsiteX294" fmla="*/ 1442457 w 1743075"/>
              <a:gd name="connsiteY294" fmla="*/ 1288979 h 4495800"/>
              <a:gd name="connsiteX295" fmla="*/ 1447220 w 1743075"/>
              <a:gd name="connsiteY295" fmla="*/ 1300409 h 4495800"/>
              <a:gd name="connsiteX296" fmla="*/ 1448172 w 1743075"/>
              <a:gd name="connsiteY296" fmla="*/ 1327079 h 4495800"/>
              <a:gd name="connsiteX297" fmla="*/ 1470080 w 1743075"/>
              <a:gd name="connsiteY297" fmla="*/ 1394707 h 4495800"/>
              <a:gd name="connsiteX298" fmla="*/ 1476747 w 1743075"/>
              <a:gd name="connsiteY298" fmla="*/ 1433759 h 4495800"/>
              <a:gd name="connsiteX299" fmla="*/ 1439600 w 1743075"/>
              <a:gd name="connsiteY299" fmla="*/ 1497577 h 4495800"/>
              <a:gd name="connsiteX300" fmla="*/ 1437695 w 1743075"/>
              <a:gd name="connsiteY300" fmla="*/ 1289932 h 4495800"/>
              <a:gd name="connsiteX301" fmla="*/ 1475795 w 1743075"/>
              <a:gd name="connsiteY301" fmla="*/ 1882387 h 4495800"/>
              <a:gd name="connsiteX302" fmla="*/ 1462460 w 1743075"/>
              <a:gd name="connsiteY302" fmla="*/ 1874767 h 4495800"/>
              <a:gd name="connsiteX303" fmla="*/ 1371972 w 1743075"/>
              <a:gd name="connsiteY303" fmla="*/ 1769992 h 4495800"/>
              <a:gd name="connsiteX304" fmla="*/ 1336730 w 1743075"/>
              <a:gd name="connsiteY304" fmla="*/ 1750942 h 4495800"/>
              <a:gd name="connsiteX305" fmla="*/ 1319585 w 1743075"/>
              <a:gd name="connsiteY305" fmla="*/ 1744274 h 4495800"/>
              <a:gd name="connsiteX306" fmla="*/ 1320537 w 1743075"/>
              <a:gd name="connsiteY306" fmla="*/ 1738559 h 4495800"/>
              <a:gd name="connsiteX307" fmla="*/ 1337682 w 1743075"/>
              <a:gd name="connsiteY307" fmla="*/ 1740464 h 4495800"/>
              <a:gd name="connsiteX308" fmla="*/ 1416740 w 1743075"/>
              <a:gd name="connsiteY308" fmla="*/ 1788089 h 4495800"/>
              <a:gd name="connsiteX309" fmla="*/ 1473890 w 1743075"/>
              <a:gd name="connsiteY309" fmla="*/ 1853812 h 4495800"/>
              <a:gd name="connsiteX310" fmla="*/ 1480557 w 1743075"/>
              <a:gd name="connsiteY310" fmla="*/ 1865242 h 4495800"/>
              <a:gd name="connsiteX311" fmla="*/ 1475795 w 1743075"/>
              <a:gd name="connsiteY311" fmla="*/ 1882387 h 44958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  <a:cxn ang="0">
                <a:pos x="connsiteX272" y="connsiteY272"/>
              </a:cxn>
              <a:cxn ang="0">
                <a:pos x="connsiteX273" y="connsiteY273"/>
              </a:cxn>
              <a:cxn ang="0">
                <a:pos x="connsiteX274" y="connsiteY274"/>
              </a:cxn>
              <a:cxn ang="0">
                <a:pos x="connsiteX275" y="connsiteY275"/>
              </a:cxn>
              <a:cxn ang="0">
                <a:pos x="connsiteX276" y="connsiteY276"/>
              </a:cxn>
              <a:cxn ang="0">
                <a:pos x="connsiteX277" y="connsiteY277"/>
              </a:cxn>
              <a:cxn ang="0">
                <a:pos x="connsiteX278" y="connsiteY278"/>
              </a:cxn>
              <a:cxn ang="0">
                <a:pos x="connsiteX279" y="connsiteY279"/>
              </a:cxn>
              <a:cxn ang="0">
                <a:pos x="connsiteX280" y="connsiteY280"/>
              </a:cxn>
              <a:cxn ang="0">
                <a:pos x="connsiteX281" y="connsiteY281"/>
              </a:cxn>
              <a:cxn ang="0">
                <a:pos x="connsiteX282" y="connsiteY282"/>
              </a:cxn>
              <a:cxn ang="0">
                <a:pos x="connsiteX283" y="connsiteY283"/>
              </a:cxn>
              <a:cxn ang="0">
                <a:pos x="connsiteX284" y="connsiteY284"/>
              </a:cxn>
              <a:cxn ang="0">
                <a:pos x="connsiteX285" y="connsiteY285"/>
              </a:cxn>
              <a:cxn ang="0">
                <a:pos x="connsiteX286" y="connsiteY286"/>
              </a:cxn>
              <a:cxn ang="0">
                <a:pos x="connsiteX287" y="connsiteY287"/>
              </a:cxn>
              <a:cxn ang="0">
                <a:pos x="connsiteX288" y="connsiteY288"/>
              </a:cxn>
              <a:cxn ang="0">
                <a:pos x="connsiteX289" y="connsiteY289"/>
              </a:cxn>
              <a:cxn ang="0">
                <a:pos x="connsiteX290" y="connsiteY290"/>
              </a:cxn>
              <a:cxn ang="0">
                <a:pos x="connsiteX291" y="connsiteY291"/>
              </a:cxn>
              <a:cxn ang="0">
                <a:pos x="connsiteX292" y="connsiteY292"/>
              </a:cxn>
              <a:cxn ang="0">
                <a:pos x="connsiteX293" y="connsiteY293"/>
              </a:cxn>
              <a:cxn ang="0">
                <a:pos x="connsiteX294" y="connsiteY294"/>
              </a:cxn>
              <a:cxn ang="0">
                <a:pos x="connsiteX295" y="connsiteY295"/>
              </a:cxn>
              <a:cxn ang="0">
                <a:pos x="connsiteX296" y="connsiteY296"/>
              </a:cxn>
              <a:cxn ang="0">
                <a:pos x="connsiteX297" y="connsiteY297"/>
              </a:cxn>
              <a:cxn ang="0">
                <a:pos x="connsiteX298" y="connsiteY298"/>
              </a:cxn>
              <a:cxn ang="0">
                <a:pos x="connsiteX299" y="connsiteY299"/>
              </a:cxn>
              <a:cxn ang="0">
                <a:pos x="connsiteX300" y="connsiteY300"/>
              </a:cxn>
              <a:cxn ang="0">
                <a:pos x="connsiteX301" y="connsiteY301"/>
              </a:cxn>
              <a:cxn ang="0">
                <a:pos x="connsiteX302" y="connsiteY302"/>
              </a:cxn>
              <a:cxn ang="0">
                <a:pos x="connsiteX303" y="connsiteY303"/>
              </a:cxn>
              <a:cxn ang="0">
                <a:pos x="connsiteX304" y="connsiteY304"/>
              </a:cxn>
              <a:cxn ang="0">
                <a:pos x="connsiteX305" y="connsiteY305"/>
              </a:cxn>
              <a:cxn ang="0">
                <a:pos x="connsiteX306" y="connsiteY306"/>
              </a:cxn>
              <a:cxn ang="0">
                <a:pos x="connsiteX307" y="connsiteY307"/>
              </a:cxn>
              <a:cxn ang="0">
                <a:pos x="connsiteX308" y="connsiteY308"/>
              </a:cxn>
              <a:cxn ang="0">
                <a:pos x="connsiteX309" y="connsiteY309"/>
              </a:cxn>
              <a:cxn ang="0">
                <a:pos x="connsiteX310" y="connsiteY310"/>
              </a:cxn>
              <a:cxn ang="0">
                <a:pos x="connsiteX311" y="connsiteY311"/>
              </a:cxn>
            </a:cxnLst>
            <a:rect l="l" t="t" r="r" b="b"/>
            <a:pathLst>
              <a:path w="1743075" h="4495800">
                <a:moveTo>
                  <a:pt x="1732970" y="1329937"/>
                </a:moveTo>
                <a:cubicBezTo>
                  <a:pt x="1728207" y="1318507"/>
                  <a:pt x="1726302" y="1304219"/>
                  <a:pt x="1726302" y="1291837"/>
                </a:cubicBezTo>
                <a:cubicBezTo>
                  <a:pt x="1728207" y="1266119"/>
                  <a:pt x="1718682" y="1246117"/>
                  <a:pt x="1698680" y="1230877"/>
                </a:cubicBezTo>
                <a:cubicBezTo>
                  <a:pt x="1680582" y="1216589"/>
                  <a:pt x="1672962" y="1197539"/>
                  <a:pt x="1666295" y="1177537"/>
                </a:cubicBezTo>
                <a:cubicBezTo>
                  <a:pt x="1660580" y="1160392"/>
                  <a:pt x="1651055" y="1145152"/>
                  <a:pt x="1643435" y="1128959"/>
                </a:cubicBezTo>
                <a:cubicBezTo>
                  <a:pt x="1641530" y="1125149"/>
                  <a:pt x="1638672" y="1121339"/>
                  <a:pt x="1636767" y="1117529"/>
                </a:cubicBezTo>
                <a:cubicBezTo>
                  <a:pt x="1623432" y="1086097"/>
                  <a:pt x="1610097" y="1054664"/>
                  <a:pt x="1595810" y="1023232"/>
                </a:cubicBezTo>
                <a:cubicBezTo>
                  <a:pt x="1592952" y="1017517"/>
                  <a:pt x="1588190" y="1012754"/>
                  <a:pt x="1586285" y="1007039"/>
                </a:cubicBezTo>
                <a:cubicBezTo>
                  <a:pt x="1581522" y="995609"/>
                  <a:pt x="1574855" y="984179"/>
                  <a:pt x="1573902" y="972749"/>
                </a:cubicBezTo>
                <a:cubicBezTo>
                  <a:pt x="1571997" y="955604"/>
                  <a:pt x="1569140" y="939412"/>
                  <a:pt x="1560567" y="923219"/>
                </a:cubicBezTo>
                <a:cubicBezTo>
                  <a:pt x="1553900" y="910837"/>
                  <a:pt x="1552947" y="894644"/>
                  <a:pt x="1550090" y="880357"/>
                </a:cubicBezTo>
                <a:cubicBezTo>
                  <a:pt x="1549137" y="874642"/>
                  <a:pt x="1549137" y="868927"/>
                  <a:pt x="1547232" y="863212"/>
                </a:cubicBezTo>
                <a:cubicBezTo>
                  <a:pt x="1534850" y="824159"/>
                  <a:pt x="1521515" y="786059"/>
                  <a:pt x="1508180" y="747959"/>
                </a:cubicBezTo>
                <a:cubicBezTo>
                  <a:pt x="1501512" y="727957"/>
                  <a:pt x="1488177" y="713669"/>
                  <a:pt x="1468175" y="705097"/>
                </a:cubicBezTo>
                <a:cubicBezTo>
                  <a:pt x="1454840" y="699382"/>
                  <a:pt x="1442457" y="690809"/>
                  <a:pt x="1428170" y="685094"/>
                </a:cubicBezTo>
                <a:cubicBezTo>
                  <a:pt x="1412930" y="678427"/>
                  <a:pt x="1396737" y="673664"/>
                  <a:pt x="1380545" y="669854"/>
                </a:cubicBezTo>
                <a:cubicBezTo>
                  <a:pt x="1354827" y="663187"/>
                  <a:pt x="1329110" y="657472"/>
                  <a:pt x="1303392" y="650804"/>
                </a:cubicBezTo>
                <a:cubicBezTo>
                  <a:pt x="1302440" y="650804"/>
                  <a:pt x="1302440" y="649852"/>
                  <a:pt x="1301487" y="649852"/>
                </a:cubicBezTo>
                <a:cubicBezTo>
                  <a:pt x="1275770" y="643184"/>
                  <a:pt x="1249100" y="636517"/>
                  <a:pt x="1223382" y="629849"/>
                </a:cubicBezTo>
                <a:cubicBezTo>
                  <a:pt x="1202427" y="624134"/>
                  <a:pt x="1180520" y="619372"/>
                  <a:pt x="1160517" y="610799"/>
                </a:cubicBezTo>
                <a:cubicBezTo>
                  <a:pt x="1118607" y="591749"/>
                  <a:pt x="1104320" y="552697"/>
                  <a:pt x="1101462" y="511739"/>
                </a:cubicBezTo>
                <a:cubicBezTo>
                  <a:pt x="1098605" y="482212"/>
                  <a:pt x="1104320" y="452684"/>
                  <a:pt x="1106225" y="422204"/>
                </a:cubicBezTo>
                <a:cubicBezTo>
                  <a:pt x="1107177" y="411727"/>
                  <a:pt x="1110987" y="404107"/>
                  <a:pt x="1119560" y="398392"/>
                </a:cubicBezTo>
                <a:cubicBezTo>
                  <a:pt x="1136705" y="387914"/>
                  <a:pt x="1146230" y="371722"/>
                  <a:pt x="1150040" y="352672"/>
                </a:cubicBezTo>
                <a:cubicBezTo>
                  <a:pt x="1151945" y="344099"/>
                  <a:pt x="1155755" y="335527"/>
                  <a:pt x="1155755" y="326002"/>
                </a:cubicBezTo>
                <a:cubicBezTo>
                  <a:pt x="1155755" y="305047"/>
                  <a:pt x="1155755" y="284092"/>
                  <a:pt x="1153850" y="263137"/>
                </a:cubicBezTo>
                <a:cubicBezTo>
                  <a:pt x="1152897" y="254564"/>
                  <a:pt x="1148135" y="247897"/>
                  <a:pt x="1135752" y="252659"/>
                </a:cubicBezTo>
                <a:cubicBezTo>
                  <a:pt x="1125275" y="256469"/>
                  <a:pt x="1123370" y="252659"/>
                  <a:pt x="1124322" y="241229"/>
                </a:cubicBezTo>
                <a:cubicBezTo>
                  <a:pt x="1125275" y="228847"/>
                  <a:pt x="1125275" y="215512"/>
                  <a:pt x="1125275" y="203129"/>
                </a:cubicBezTo>
                <a:cubicBezTo>
                  <a:pt x="1125275" y="196462"/>
                  <a:pt x="1123370" y="188842"/>
                  <a:pt x="1124322" y="182174"/>
                </a:cubicBezTo>
                <a:cubicBezTo>
                  <a:pt x="1125275" y="133597"/>
                  <a:pt x="1102415" y="93592"/>
                  <a:pt x="1074792" y="56444"/>
                </a:cubicBezTo>
                <a:cubicBezTo>
                  <a:pt x="1069077" y="47872"/>
                  <a:pt x="1057647" y="42157"/>
                  <a:pt x="1048122" y="37394"/>
                </a:cubicBezTo>
                <a:cubicBezTo>
                  <a:pt x="1033835" y="30727"/>
                  <a:pt x="1019547" y="24059"/>
                  <a:pt x="1005260" y="20249"/>
                </a:cubicBezTo>
                <a:cubicBezTo>
                  <a:pt x="959540" y="5009"/>
                  <a:pt x="914772" y="-706"/>
                  <a:pt x="873815" y="24059"/>
                </a:cubicBezTo>
                <a:cubicBezTo>
                  <a:pt x="839525" y="45967"/>
                  <a:pt x="808092" y="71684"/>
                  <a:pt x="782375" y="104069"/>
                </a:cubicBezTo>
                <a:cubicBezTo>
                  <a:pt x="779517" y="107879"/>
                  <a:pt x="776660" y="112642"/>
                  <a:pt x="775707" y="117404"/>
                </a:cubicBezTo>
                <a:cubicBezTo>
                  <a:pt x="772850" y="131692"/>
                  <a:pt x="770945" y="145027"/>
                  <a:pt x="769040" y="159314"/>
                </a:cubicBezTo>
                <a:cubicBezTo>
                  <a:pt x="765230" y="204082"/>
                  <a:pt x="777612" y="249802"/>
                  <a:pt x="759515" y="293617"/>
                </a:cubicBezTo>
                <a:cubicBezTo>
                  <a:pt x="759515" y="294569"/>
                  <a:pt x="759515" y="296474"/>
                  <a:pt x="759515" y="297427"/>
                </a:cubicBezTo>
                <a:cubicBezTo>
                  <a:pt x="760467" y="322192"/>
                  <a:pt x="760467" y="346957"/>
                  <a:pt x="762372" y="370769"/>
                </a:cubicBezTo>
                <a:cubicBezTo>
                  <a:pt x="763325" y="390772"/>
                  <a:pt x="769040" y="409822"/>
                  <a:pt x="786185" y="424109"/>
                </a:cubicBezTo>
                <a:cubicBezTo>
                  <a:pt x="792852" y="429824"/>
                  <a:pt x="797615" y="438397"/>
                  <a:pt x="799520" y="446969"/>
                </a:cubicBezTo>
                <a:cubicBezTo>
                  <a:pt x="805235" y="469829"/>
                  <a:pt x="809045" y="493642"/>
                  <a:pt x="811902" y="517454"/>
                </a:cubicBezTo>
                <a:cubicBezTo>
                  <a:pt x="812855" y="525074"/>
                  <a:pt x="810950" y="536504"/>
                  <a:pt x="806187" y="540314"/>
                </a:cubicBezTo>
                <a:cubicBezTo>
                  <a:pt x="783327" y="557459"/>
                  <a:pt x="761420" y="578414"/>
                  <a:pt x="729035" y="576509"/>
                </a:cubicBezTo>
                <a:cubicBezTo>
                  <a:pt x="725225" y="576509"/>
                  <a:pt x="721415" y="578414"/>
                  <a:pt x="717605" y="579367"/>
                </a:cubicBezTo>
                <a:cubicBezTo>
                  <a:pt x="660455" y="592702"/>
                  <a:pt x="603305" y="606037"/>
                  <a:pt x="546155" y="617467"/>
                </a:cubicBezTo>
                <a:cubicBezTo>
                  <a:pt x="521390" y="622229"/>
                  <a:pt x="494720" y="623182"/>
                  <a:pt x="469955" y="627944"/>
                </a:cubicBezTo>
                <a:cubicBezTo>
                  <a:pt x="445190" y="632707"/>
                  <a:pt x="421377" y="639374"/>
                  <a:pt x="396612" y="646994"/>
                </a:cubicBezTo>
                <a:cubicBezTo>
                  <a:pt x="374705" y="653662"/>
                  <a:pt x="357560" y="668902"/>
                  <a:pt x="348035" y="688904"/>
                </a:cubicBezTo>
                <a:cubicBezTo>
                  <a:pt x="329937" y="727004"/>
                  <a:pt x="321365" y="767009"/>
                  <a:pt x="311840" y="807014"/>
                </a:cubicBezTo>
                <a:cubicBezTo>
                  <a:pt x="308030" y="824159"/>
                  <a:pt x="302315" y="838447"/>
                  <a:pt x="287075" y="848924"/>
                </a:cubicBezTo>
                <a:cubicBezTo>
                  <a:pt x="269930" y="861307"/>
                  <a:pt x="253737" y="875594"/>
                  <a:pt x="246117" y="896549"/>
                </a:cubicBezTo>
                <a:cubicBezTo>
                  <a:pt x="243260" y="905122"/>
                  <a:pt x="239450" y="914647"/>
                  <a:pt x="233735" y="922267"/>
                </a:cubicBezTo>
                <a:cubicBezTo>
                  <a:pt x="209922" y="950842"/>
                  <a:pt x="195635" y="987037"/>
                  <a:pt x="164202" y="1008944"/>
                </a:cubicBezTo>
                <a:cubicBezTo>
                  <a:pt x="159440" y="1012754"/>
                  <a:pt x="155630" y="1018469"/>
                  <a:pt x="152772" y="1024184"/>
                </a:cubicBezTo>
                <a:cubicBezTo>
                  <a:pt x="128960" y="1059427"/>
                  <a:pt x="105147" y="1094669"/>
                  <a:pt x="81335" y="1130864"/>
                </a:cubicBezTo>
                <a:cubicBezTo>
                  <a:pt x="50855" y="1177537"/>
                  <a:pt x="22280" y="1225162"/>
                  <a:pt x="10850" y="1280407"/>
                </a:cubicBezTo>
                <a:cubicBezTo>
                  <a:pt x="2277" y="1320412"/>
                  <a:pt x="8945" y="1359464"/>
                  <a:pt x="27042" y="1395659"/>
                </a:cubicBezTo>
                <a:cubicBezTo>
                  <a:pt x="36567" y="1415662"/>
                  <a:pt x="49902" y="1434712"/>
                  <a:pt x="61332" y="1453762"/>
                </a:cubicBezTo>
                <a:cubicBezTo>
                  <a:pt x="66095" y="1460429"/>
                  <a:pt x="71810" y="1467097"/>
                  <a:pt x="74667" y="1474717"/>
                </a:cubicBezTo>
                <a:cubicBezTo>
                  <a:pt x="78477" y="1489004"/>
                  <a:pt x="83240" y="1501387"/>
                  <a:pt x="97527" y="1509007"/>
                </a:cubicBezTo>
                <a:cubicBezTo>
                  <a:pt x="102290" y="1510912"/>
                  <a:pt x="104195" y="1517579"/>
                  <a:pt x="108005" y="1522342"/>
                </a:cubicBezTo>
                <a:cubicBezTo>
                  <a:pt x="126102" y="1549012"/>
                  <a:pt x="143247" y="1575682"/>
                  <a:pt x="162297" y="1602352"/>
                </a:cubicBezTo>
                <a:cubicBezTo>
                  <a:pt x="174680" y="1620449"/>
                  <a:pt x="189920" y="1636642"/>
                  <a:pt x="201350" y="1654739"/>
                </a:cubicBezTo>
                <a:cubicBezTo>
                  <a:pt x="228020" y="1694744"/>
                  <a:pt x="257547" y="1731892"/>
                  <a:pt x="288980" y="1768087"/>
                </a:cubicBezTo>
                <a:cubicBezTo>
                  <a:pt x="300410" y="1781422"/>
                  <a:pt x="303267" y="1794757"/>
                  <a:pt x="300410" y="1810949"/>
                </a:cubicBezTo>
                <a:cubicBezTo>
                  <a:pt x="295647" y="1843334"/>
                  <a:pt x="290885" y="1875719"/>
                  <a:pt x="288027" y="1909057"/>
                </a:cubicBezTo>
                <a:cubicBezTo>
                  <a:pt x="284217" y="1960492"/>
                  <a:pt x="282312" y="2012879"/>
                  <a:pt x="279455" y="2064314"/>
                </a:cubicBezTo>
                <a:cubicBezTo>
                  <a:pt x="279455" y="2069077"/>
                  <a:pt x="278502" y="2074792"/>
                  <a:pt x="277550" y="2079554"/>
                </a:cubicBezTo>
                <a:cubicBezTo>
                  <a:pt x="273740" y="2117654"/>
                  <a:pt x="268025" y="2154802"/>
                  <a:pt x="266120" y="2192902"/>
                </a:cubicBezTo>
                <a:cubicBezTo>
                  <a:pt x="264215" y="2241479"/>
                  <a:pt x="263262" y="2290057"/>
                  <a:pt x="265167" y="2338634"/>
                </a:cubicBezTo>
                <a:cubicBezTo>
                  <a:pt x="266120" y="2381497"/>
                  <a:pt x="259452" y="2422454"/>
                  <a:pt x="251832" y="2463412"/>
                </a:cubicBezTo>
                <a:cubicBezTo>
                  <a:pt x="248975" y="2479604"/>
                  <a:pt x="253737" y="2490082"/>
                  <a:pt x="268025" y="2496749"/>
                </a:cubicBezTo>
                <a:cubicBezTo>
                  <a:pt x="297552" y="2508179"/>
                  <a:pt x="326127" y="2523419"/>
                  <a:pt x="358512" y="2521514"/>
                </a:cubicBezTo>
                <a:cubicBezTo>
                  <a:pt x="365180" y="2521514"/>
                  <a:pt x="370895" y="2523419"/>
                  <a:pt x="377562" y="2525324"/>
                </a:cubicBezTo>
                <a:cubicBezTo>
                  <a:pt x="411852" y="2531039"/>
                  <a:pt x="443285" y="2530087"/>
                  <a:pt x="467097" y="2499607"/>
                </a:cubicBezTo>
                <a:cubicBezTo>
                  <a:pt x="474717" y="2490082"/>
                  <a:pt x="485195" y="2483414"/>
                  <a:pt x="496625" y="2472937"/>
                </a:cubicBezTo>
                <a:cubicBezTo>
                  <a:pt x="497577" y="2485319"/>
                  <a:pt x="498530" y="2492939"/>
                  <a:pt x="498530" y="2500559"/>
                </a:cubicBezTo>
                <a:cubicBezTo>
                  <a:pt x="498530" y="2551994"/>
                  <a:pt x="498530" y="2602477"/>
                  <a:pt x="497577" y="2653912"/>
                </a:cubicBezTo>
                <a:cubicBezTo>
                  <a:pt x="496625" y="2687249"/>
                  <a:pt x="492815" y="2719634"/>
                  <a:pt x="491862" y="2752972"/>
                </a:cubicBezTo>
                <a:cubicBezTo>
                  <a:pt x="490910" y="2807264"/>
                  <a:pt x="491862" y="2861557"/>
                  <a:pt x="489957" y="2915849"/>
                </a:cubicBezTo>
                <a:cubicBezTo>
                  <a:pt x="486147" y="3045389"/>
                  <a:pt x="496625" y="3174929"/>
                  <a:pt x="483290" y="3303517"/>
                </a:cubicBezTo>
                <a:cubicBezTo>
                  <a:pt x="479480" y="3343522"/>
                  <a:pt x="482337" y="3383527"/>
                  <a:pt x="483290" y="3423532"/>
                </a:cubicBezTo>
                <a:cubicBezTo>
                  <a:pt x="484242" y="3504494"/>
                  <a:pt x="483290" y="3585457"/>
                  <a:pt x="489005" y="3666419"/>
                </a:cubicBezTo>
                <a:cubicBezTo>
                  <a:pt x="495672" y="3761669"/>
                  <a:pt x="495672" y="3857872"/>
                  <a:pt x="497577" y="3953122"/>
                </a:cubicBezTo>
                <a:cubicBezTo>
                  <a:pt x="497577" y="3956932"/>
                  <a:pt x="498530" y="3960742"/>
                  <a:pt x="498530" y="3964552"/>
                </a:cubicBezTo>
                <a:cubicBezTo>
                  <a:pt x="500435" y="3982649"/>
                  <a:pt x="503292" y="4001699"/>
                  <a:pt x="505197" y="4019797"/>
                </a:cubicBezTo>
                <a:cubicBezTo>
                  <a:pt x="506150" y="4040752"/>
                  <a:pt x="506150" y="4062659"/>
                  <a:pt x="507102" y="4083614"/>
                </a:cubicBezTo>
                <a:cubicBezTo>
                  <a:pt x="508055" y="4093139"/>
                  <a:pt x="509007" y="4104569"/>
                  <a:pt x="513770" y="4111237"/>
                </a:cubicBezTo>
                <a:cubicBezTo>
                  <a:pt x="528057" y="4131239"/>
                  <a:pt x="534725" y="4153147"/>
                  <a:pt x="539487" y="4176959"/>
                </a:cubicBezTo>
                <a:cubicBezTo>
                  <a:pt x="546155" y="4211249"/>
                  <a:pt x="554727" y="4244587"/>
                  <a:pt x="562347" y="4278877"/>
                </a:cubicBezTo>
                <a:cubicBezTo>
                  <a:pt x="563300" y="4285544"/>
                  <a:pt x="565205" y="4295069"/>
                  <a:pt x="561395" y="4299832"/>
                </a:cubicBezTo>
                <a:cubicBezTo>
                  <a:pt x="549965" y="4316977"/>
                  <a:pt x="553775" y="4336027"/>
                  <a:pt x="551870" y="4354124"/>
                </a:cubicBezTo>
                <a:cubicBezTo>
                  <a:pt x="549965" y="4379842"/>
                  <a:pt x="563300" y="4395082"/>
                  <a:pt x="583302" y="4404607"/>
                </a:cubicBezTo>
                <a:cubicBezTo>
                  <a:pt x="591875" y="4409369"/>
                  <a:pt x="597590" y="4414132"/>
                  <a:pt x="600447" y="4423657"/>
                </a:cubicBezTo>
                <a:cubicBezTo>
                  <a:pt x="605210" y="4438897"/>
                  <a:pt x="614735" y="4452232"/>
                  <a:pt x="628070" y="4459852"/>
                </a:cubicBezTo>
                <a:cubicBezTo>
                  <a:pt x="648072" y="4469377"/>
                  <a:pt x="669027" y="4478902"/>
                  <a:pt x="690935" y="4483664"/>
                </a:cubicBezTo>
                <a:cubicBezTo>
                  <a:pt x="713795" y="4489379"/>
                  <a:pt x="738560" y="4491284"/>
                  <a:pt x="762372" y="4492237"/>
                </a:cubicBezTo>
                <a:cubicBezTo>
                  <a:pt x="808092" y="4493189"/>
                  <a:pt x="852860" y="4493189"/>
                  <a:pt x="898580" y="4493189"/>
                </a:cubicBezTo>
                <a:cubicBezTo>
                  <a:pt x="917630" y="4493189"/>
                  <a:pt x="922392" y="4482712"/>
                  <a:pt x="913820" y="4464614"/>
                </a:cubicBezTo>
                <a:cubicBezTo>
                  <a:pt x="909057" y="4455089"/>
                  <a:pt x="906200" y="4444612"/>
                  <a:pt x="901437" y="4434134"/>
                </a:cubicBezTo>
                <a:cubicBezTo>
                  <a:pt x="890960" y="4406512"/>
                  <a:pt x="880482" y="4378889"/>
                  <a:pt x="869052" y="4351267"/>
                </a:cubicBezTo>
                <a:cubicBezTo>
                  <a:pt x="867147" y="4346504"/>
                  <a:pt x="863337" y="4342694"/>
                  <a:pt x="859527" y="4338884"/>
                </a:cubicBezTo>
                <a:cubicBezTo>
                  <a:pt x="837620" y="4317929"/>
                  <a:pt x="818570" y="4295069"/>
                  <a:pt x="811902" y="4263637"/>
                </a:cubicBezTo>
                <a:cubicBezTo>
                  <a:pt x="808092" y="4244587"/>
                  <a:pt x="806187" y="4225537"/>
                  <a:pt x="812855" y="4206487"/>
                </a:cubicBezTo>
                <a:cubicBezTo>
                  <a:pt x="817617" y="4193152"/>
                  <a:pt x="820475" y="4178864"/>
                  <a:pt x="823332" y="4165529"/>
                </a:cubicBezTo>
                <a:cubicBezTo>
                  <a:pt x="830000" y="4127429"/>
                  <a:pt x="835715" y="4089329"/>
                  <a:pt x="841430" y="4050277"/>
                </a:cubicBezTo>
                <a:cubicBezTo>
                  <a:pt x="845240" y="4028369"/>
                  <a:pt x="850955" y="4005509"/>
                  <a:pt x="849050" y="3982649"/>
                </a:cubicBezTo>
                <a:cubicBezTo>
                  <a:pt x="843335" y="3899782"/>
                  <a:pt x="839525" y="3817867"/>
                  <a:pt x="837620" y="3734999"/>
                </a:cubicBezTo>
                <a:cubicBezTo>
                  <a:pt x="836667" y="3711187"/>
                  <a:pt x="831905" y="3686422"/>
                  <a:pt x="826190" y="3662609"/>
                </a:cubicBezTo>
                <a:cubicBezTo>
                  <a:pt x="821427" y="3641654"/>
                  <a:pt x="813807" y="3622604"/>
                  <a:pt x="807140" y="3601649"/>
                </a:cubicBezTo>
                <a:cubicBezTo>
                  <a:pt x="801425" y="3580694"/>
                  <a:pt x="794757" y="3559739"/>
                  <a:pt x="789995" y="3537832"/>
                </a:cubicBezTo>
                <a:cubicBezTo>
                  <a:pt x="787137" y="3523544"/>
                  <a:pt x="785232" y="3508304"/>
                  <a:pt x="786185" y="3494017"/>
                </a:cubicBezTo>
                <a:cubicBezTo>
                  <a:pt x="786185" y="3480682"/>
                  <a:pt x="789995" y="3467347"/>
                  <a:pt x="790947" y="3454012"/>
                </a:cubicBezTo>
                <a:cubicBezTo>
                  <a:pt x="793805" y="3434009"/>
                  <a:pt x="797615" y="3413054"/>
                  <a:pt x="798567" y="3393052"/>
                </a:cubicBezTo>
                <a:cubicBezTo>
                  <a:pt x="799520" y="3353999"/>
                  <a:pt x="799520" y="3313994"/>
                  <a:pt x="799520" y="3274942"/>
                </a:cubicBezTo>
                <a:cubicBezTo>
                  <a:pt x="799520" y="3270179"/>
                  <a:pt x="800472" y="3262559"/>
                  <a:pt x="803330" y="3260654"/>
                </a:cubicBezTo>
                <a:cubicBezTo>
                  <a:pt x="818570" y="3252082"/>
                  <a:pt x="817617" y="3237794"/>
                  <a:pt x="819522" y="3223507"/>
                </a:cubicBezTo>
                <a:cubicBezTo>
                  <a:pt x="820475" y="3208267"/>
                  <a:pt x="822380" y="3193979"/>
                  <a:pt x="825237" y="3178739"/>
                </a:cubicBezTo>
                <a:cubicBezTo>
                  <a:pt x="847145" y="3057772"/>
                  <a:pt x="868100" y="2936804"/>
                  <a:pt x="903342" y="2818694"/>
                </a:cubicBezTo>
                <a:cubicBezTo>
                  <a:pt x="910010" y="2796787"/>
                  <a:pt x="915725" y="2773927"/>
                  <a:pt x="921440" y="2752019"/>
                </a:cubicBezTo>
                <a:cubicBezTo>
                  <a:pt x="923345" y="2752972"/>
                  <a:pt x="925250" y="2752972"/>
                  <a:pt x="927155" y="2753924"/>
                </a:cubicBezTo>
                <a:cubicBezTo>
                  <a:pt x="924297" y="2782499"/>
                  <a:pt x="921440" y="2810122"/>
                  <a:pt x="917630" y="2838697"/>
                </a:cubicBezTo>
                <a:cubicBezTo>
                  <a:pt x="906200" y="2923469"/>
                  <a:pt x="895722" y="3008242"/>
                  <a:pt x="899532" y="3093967"/>
                </a:cubicBezTo>
                <a:cubicBezTo>
                  <a:pt x="900485" y="3104444"/>
                  <a:pt x="903342" y="3113969"/>
                  <a:pt x="902390" y="3124447"/>
                </a:cubicBezTo>
                <a:cubicBezTo>
                  <a:pt x="900485" y="3146354"/>
                  <a:pt x="895722" y="3168262"/>
                  <a:pt x="893817" y="3190169"/>
                </a:cubicBezTo>
                <a:cubicBezTo>
                  <a:pt x="892865" y="3201599"/>
                  <a:pt x="893817" y="3213029"/>
                  <a:pt x="894770" y="3224459"/>
                </a:cubicBezTo>
                <a:cubicBezTo>
                  <a:pt x="898580" y="3258749"/>
                  <a:pt x="903342" y="3293039"/>
                  <a:pt x="905247" y="3328282"/>
                </a:cubicBezTo>
                <a:cubicBezTo>
                  <a:pt x="907152" y="3355904"/>
                  <a:pt x="904295" y="3383527"/>
                  <a:pt x="905247" y="3412102"/>
                </a:cubicBezTo>
                <a:cubicBezTo>
                  <a:pt x="908105" y="3485444"/>
                  <a:pt x="910962" y="3559739"/>
                  <a:pt x="913820" y="3633082"/>
                </a:cubicBezTo>
                <a:cubicBezTo>
                  <a:pt x="914772" y="3665467"/>
                  <a:pt x="917630" y="3697852"/>
                  <a:pt x="919535" y="3730237"/>
                </a:cubicBezTo>
                <a:cubicBezTo>
                  <a:pt x="919535" y="3740714"/>
                  <a:pt x="919535" y="3751192"/>
                  <a:pt x="916677" y="3760717"/>
                </a:cubicBezTo>
                <a:cubicBezTo>
                  <a:pt x="907152" y="3794054"/>
                  <a:pt x="897627" y="3827392"/>
                  <a:pt x="896675" y="3862634"/>
                </a:cubicBezTo>
                <a:cubicBezTo>
                  <a:pt x="894770" y="3919784"/>
                  <a:pt x="887150" y="3975982"/>
                  <a:pt x="883340" y="4033132"/>
                </a:cubicBezTo>
                <a:cubicBezTo>
                  <a:pt x="879530" y="4090282"/>
                  <a:pt x="874767" y="4147432"/>
                  <a:pt x="855717" y="4201724"/>
                </a:cubicBezTo>
                <a:cubicBezTo>
                  <a:pt x="845240" y="4233157"/>
                  <a:pt x="850955" y="4246492"/>
                  <a:pt x="880482" y="4262684"/>
                </a:cubicBezTo>
                <a:cubicBezTo>
                  <a:pt x="898580" y="4272209"/>
                  <a:pt x="917630" y="4279829"/>
                  <a:pt x="936680" y="4289354"/>
                </a:cubicBezTo>
                <a:cubicBezTo>
                  <a:pt x="950015" y="4296022"/>
                  <a:pt x="964302" y="4299832"/>
                  <a:pt x="979542" y="4295069"/>
                </a:cubicBezTo>
                <a:cubicBezTo>
                  <a:pt x="993830" y="4290307"/>
                  <a:pt x="1007165" y="4294117"/>
                  <a:pt x="1015737" y="4306499"/>
                </a:cubicBezTo>
                <a:cubicBezTo>
                  <a:pt x="1023357" y="4316977"/>
                  <a:pt x="1030977" y="4329359"/>
                  <a:pt x="1038597" y="4339837"/>
                </a:cubicBezTo>
                <a:cubicBezTo>
                  <a:pt x="1044312" y="4347457"/>
                  <a:pt x="1050980" y="4357934"/>
                  <a:pt x="1059552" y="4361744"/>
                </a:cubicBezTo>
                <a:cubicBezTo>
                  <a:pt x="1093842" y="4379842"/>
                  <a:pt x="1131942" y="4389367"/>
                  <a:pt x="1170995" y="4391272"/>
                </a:cubicBezTo>
                <a:cubicBezTo>
                  <a:pt x="1208142" y="4393177"/>
                  <a:pt x="1246242" y="4391272"/>
                  <a:pt x="1283390" y="4390319"/>
                </a:cubicBezTo>
                <a:cubicBezTo>
                  <a:pt x="1295772" y="4390319"/>
                  <a:pt x="1309107" y="4387462"/>
                  <a:pt x="1321490" y="4385557"/>
                </a:cubicBezTo>
                <a:cubicBezTo>
                  <a:pt x="1336730" y="4382699"/>
                  <a:pt x="1342445" y="4370317"/>
                  <a:pt x="1333872" y="4358887"/>
                </a:cubicBezTo>
                <a:cubicBezTo>
                  <a:pt x="1325300" y="4348409"/>
                  <a:pt x="1323395" y="4336027"/>
                  <a:pt x="1317680" y="4324597"/>
                </a:cubicBezTo>
                <a:cubicBezTo>
                  <a:pt x="1312917" y="4314119"/>
                  <a:pt x="1306250" y="4304594"/>
                  <a:pt x="1297677" y="4296974"/>
                </a:cubicBezTo>
                <a:cubicBezTo>
                  <a:pt x="1286247" y="4286497"/>
                  <a:pt x="1273865" y="4274114"/>
                  <a:pt x="1258625" y="4268399"/>
                </a:cubicBezTo>
                <a:cubicBezTo>
                  <a:pt x="1228145" y="4256017"/>
                  <a:pt x="1207190" y="4235062"/>
                  <a:pt x="1196712" y="4203629"/>
                </a:cubicBezTo>
                <a:cubicBezTo>
                  <a:pt x="1196712" y="4202677"/>
                  <a:pt x="1195760" y="4202677"/>
                  <a:pt x="1195760" y="4201724"/>
                </a:cubicBezTo>
                <a:cubicBezTo>
                  <a:pt x="1188140" y="4180769"/>
                  <a:pt x="1179567" y="4159814"/>
                  <a:pt x="1173852" y="4137907"/>
                </a:cubicBezTo>
                <a:cubicBezTo>
                  <a:pt x="1167185" y="4113142"/>
                  <a:pt x="1165280" y="4087424"/>
                  <a:pt x="1159565" y="4061707"/>
                </a:cubicBezTo>
                <a:cubicBezTo>
                  <a:pt x="1154802" y="4041704"/>
                  <a:pt x="1151945" y="4021702"/>
                  <a:pt x="1165280" y="4002652"/>
                </a:cubicBezTo>
                <a:cubicBezTo>
                  <a:pt x="1170995" y="3994079"/>
                  <a:pt x="1170995" y="3981697"/>
                  <a:pt x="1172900" y="3971219"/>
                </a:cubicBezTo>
                <a:cubicBezTo>
                  <a:pt x="1177662" y="3938834"/>
                  <a:pt x="1181472" y="3907402"/>
                  <a:pt x="1185282" y="3875017"/>
                </a:cubicBezTo>
                <a:cubicBezTo>
                  <a:pt x="1188140" y="3853109"/>
                  <a:pt x="1192902" y="3830249"/>
                  <a:pt x="1194807" y="3808342"/>
                </a:cubicBezTo>
                <a:cubicBezTo>
                  <a:pt x="1198617" y="3763574"/>
                  <a:pt x="1201475" y="3719759"/>
                  <a:pt x="1204332" y="3674992"/>
                </a:cubicBezTo>
                <a:cubicBezTo>
                  <a:pt x="1204332" y="3670229"/>
                  <a:pt x="1205285" y="3666419"/>
                  <a:pt x="1206237" y="3661657"/>
                </a:cubicBezTo>
                <a:cubicBezTo>
                  <a:pt x="1216715" y="3607364"/>
                  <a:pt x="1222430" y="3553072"/>
                  <a:pt x="1226240" y="3498779"/>
                </a:cubicBezTo>
                <a:cubicBezTo>
                  <a:pt x="1227192" y="3477824"/>
                  <a:pt x="1230050" y="3457822"/>
                  <a:pt x="1231002" y="3436867"/>
                </a:cubicBezTo>
                <a:cubicBezTo>
                  <a:pt x="1231955" y="3428294"/>
                  <a:pt x="1231002" y="3419722"/>
                  <a:pt x="1230050" y="3412102"/>
                </a:cubicBezTo>
                <a:cubicBezTo>
                  <a:pt x="1229097" y="3399719"/>
                  <a:pt x="1225287" y="3386384"/>
                  <a:pt x="1225287" y="3374002"/>
                </a:cubicBezTo>
                <a:cubicBezTo>
                  <a:pt x="1224335" y="3347332"/>
                  <a:pt x="1224335" y="3320662"/>
                  <a:pt x="1225287" y="3293992"/>
                </a:cubicBezTo>
                <a:cubicBezTo>
                  <a:pt x="1226240" y="3280657"/>
                  <a:pt x="1229097" y="3267322"/>
                  <a:pt x="1231955" y="3253987"/>
                </a:cubicBezTo>
                <a:cubicBezTo>
                  <a:pt x="1233860" y="3243509"/>
                  <a:pt x="1238622" y="3233032"/>
                  <a:pt x="1239575" y="3222554"/>
                </a:cubicBezTo>
                <a:cubicBezTo>
                  <a:pt x="1243385" y="3188264"/>
                  <a:pt x="1245290" y="3154927"/>
                  <a:pt x="1248147" y="3120637"/>
                </a:cubicBezTo>
                <a:cubicBezTo>
                  <a:pt x="1248147" y="3116827"/>
                  <a:pt x="1249100" y="3113017"/>
                  <a:pt x="1250052" y="3109207"/>
                </a:cubicBezTo>
                <a:cubicBezTo>
                  <a:pt x="1254815" y="3079679"/>
                  <a:pt x="1258625" y="3049199"/>
                  <a:pt x="1263387" y="3019672"/>
                </a:cubicBezTo>
                <a:cubicBezTo>
                  <a:pt x="1267197" y="2996812"/>
                  <a:pt x="1270055" y="2973952"/>
                  <a:pt x="1274817" y="2951092"/>
                </a:cubicBezTo>
                <a:cubicBezTo>
                  <a:pt x="1279580" y="2928232"/>
                  <a:pt x="1288152" y="2906324"/>
                  <a:pt x="1287200" y="2882512"/>
                </a:cubicBezTo>
                <a:cubicBezTo>
                  <a:pt x="1287200" y="2875844"/>
                  <a:pt x="1288152" y="2868224"/>
                  <a:pt x="1289105" y="2861557"/>
                </a:cubicBezTo>
                <a:cubicBezTo>
                  <a:pt x="1293867" y="2829172"/>
                  <a:pt x="1297677" y="2796787"/>
                  <a:pt x="1302440" y="2764402"/>
                </a:cubicBezTo>
                <a:cubicBezTo>
                  <a:pt x="1304345" y="2752019"/>
                  <a:pt x="1306250" y="2740589"/>
                  <a:pt x="1308155" y="2728207"/>
                </a:cubicBezTo>
                <a:cubicBezTo>
                  <a:pt x="1311012" y="2710109"/>
                  <a:pt x="1315775" y="2692012"/>
                  <a:pt x="1317680" y="2672962"/>
                </a:cubicBezTo>
                <a:cubicBezTo>
                  <a:pt x="1322442" y="2634862"/>
                  <a:pt x="1332920" y="2596762"/>
                  <a:pt x="1328157" y="2557709"/>
                </a:cubicBezTo>
                <a:cubicBezTo>
                  <a:pt x="1328157" y="2556757"/>
                  <a:pt x="1328157" y="2554852"/>
                  <a:pt x="1329110" y="2553899"/>
                </a:cubicBezTo>
                <a:cubicBezTo>
                  <a:pt x="1330062" y="2542469"/>
                  <a:pt x="1336730" y="2536754"/>
                  <a:pt x="1348160" y="2535802"/>
                </a:cubicBezTo>
                <a:cubicBezTo>
                  <a:pt x="1384355" y="2531992"/>
                  <a:pt x="1416740" y="2517704"/>
                  <a:pt x="1445315" y="2494844"/>
                </a:cubicBezTo>
                <a:cubicBezTo>
                  <a:pt x="1463412" y="2480557"/>
                  <a:pt x="1479605" y="2465317"/>
                  <a:pt x="1474842" y="2438647"/>
                </a:cubicBezTo>
                <a:cubicBezTo>
                  <a:pt x="1471985" y="2422454"/>
                  <a:pt x="1471985" y="2405309"/>
                  <a:pt x="1470080" y="2388164"/>
                </a:cubicBezTo>
                <a:cubicBezTo>
                  <a:pt x="1469127" y="2375782"/>
                  <a:pt x="1468175" y="2363399"/>
                  <a:pt x="1468175" y="2351017"/>
                </a:cubicBezTo>
                <a:cubicBezTo>
                  <a:pt x="1465317" y="2232907"/>
                  <a:pt x="1472937" y="2115749"/>
                  <a:pt x="1460555" y="1997639"/>
                </a:cubicBezTo>
                <a:cubicBezTo>
                  <a:pt x="1459602" y="1990972"/>
                  <a:pt x="1460555" y="1983352"/>
                  <a:pt x="1460555" y="1976684"/>
                </a:cubicBezTo>
                <a:cubicBezTo>
                  <a:pt x="1460555" y="1966207"/>
                  <a:pt x="1463412" y="1957634"/>
                  <a:pt x="1471985" y="1951919"/>
                </a:cubicBezTo>
                <a:cubicBezTo>
                  <a:pt x="1483415" y="1943347"/>
                  <a:pt x="1491987" y="1932869"/>
                  <a:pt x="1495797" y="1918582"/>
                </a:cubicBezTo>
                <a:cubicBezTo>
                  <a:pt x="1499607" y="1906199"/>
                  <a:pt x="1507227" y="1895722"/>
                  <a:pt x="1513895" y="1884292"/>
                </a:cubicBezTo>
                <a:cubicBezTo>
                  <a:pt x="1533897" y="1853812"/>
                  <a:pt x="1554852" y="1825237"/>
                  <a:pt x="1573902" y="1793804"/>
                </a:cubicBezTo>
                <a:cubicBezTo>
                  <a:pt x="1584380" y="1776659"/>
                  <a:pt x="1590095" y="1757609"/>
                  <a:pt x="1599620" y="1739512"/>
                </a:cubicBezTo>
                <a:cubicBezTo>
                  <a:pt x="1631052" y="1679504"/>
                  <a:pt x="1663437" y="1621402"/>
                  <a:pt x="1692965" y="1561394"/>
                </a:cubicBezTo>
                <a:cubicBezTo>
                  <a:pt x="1703442" y="1539487"/>
                  <a:pt x="1712967" y="1515674"/>
                  <a:pt x="1714872" y="1491862"/>
                </a:cubicBezTo>
                <a:cubicBezTo>
                  <a:pt x="1716777" y="1463287"/>
                  <a:pt x="1723445" y="1435664"/>
                  <a:pt x="1729160" y="1408042"/>
                </a:cubicBezTo>
                <a:cubicBezTo>
                  <a:pt x="1737732" y="1383277"/>
                  <a:pt x="1743447" y="1357559"/>
                  <a:pt x="1732970" y="1329937"/>
                </a:cubicBezTo>
                <a:close/>
                <a:moveTo>
                  <a:pt x="373752" y="1452809"/>
                </a:moveTo>
                <a:cubicBezTo>
                  <a:pt x="373752" y="1455667"/>
                  <a:pt x="368990" y="1457572"/>
                  <a:pt x="367085" y="1460429"/>
                </a:cubicBezTo>
                <a:cubicBezTo>
                  <a:pt x="365180" y="1458524"/>
                  <a:pt x="361370" y="1455667"/>
                  <a:pt x="361370" y="1453762"/>
                </a:cubicBezTo>
                <a:cubicBezTo>
                  <a:pt x="358512" y="1418519"/>
                  <a:pt x="334700" y="1394707"/>
                  <a:pt x="319460" y="1365179"/>
                </a:cubicBezTo>
                <a:cubicBezTo>
                  <a:pt x="317555" y="1360417"/>
                  <a:pt x="313745" y="1356607"/>
                  <a:pt x="310887" y="1351844"/>
                </a:cubicBezTo>
                <a:cubicBezTo>
                  <a:pt x="307077" y="1346129"/>
                  <a:pt x="307077" y="1340414"/>
                  <a:pt x="311840" y="1334699"/>
                </a:cubicBezTo>
                <a:cubicBezTo>
                  <a:pt x="322317" y="1322317"/>
                  <a:pt x="331842" y="1309934"/>
                  <a:pt x="343272" y="1297552"/>
                </a:cubicBezTo>
                <a:cubicBezTo>
                  <a:pt x="354702" y="1285169"/>
                  <a:pt x="360417" y="1285169"/>
                  <a:pt x="367085" y="1301362"/>
                </a:cubicBezTo>
                <a:cubicBezTo>
                  <a:pt x="372800" y="1315649"/>
                  <a:pt x="375657" y="1331842"/>
                  <a:pt x="377562" y="1348034"/>
                </a:cubicBezTo>
                <a:cubicBezTo>
                  <a:pt x="379467" y="1358512"/>
                  <a:pt x="377562" y="1369942"/>
                  <a:pt x="377562" y="1381372"/>
                </a:cubicBezTo>
                <a:cubicBezTo>
                  <a:pt x="378515" y="1381372"/>
                  <a:pt x="379467" y="1381372"/>
                  <a:pt x="381372" y="1381372"/>
                </a:cubicBezTo>
                <a:cubicBezTo>
                  <a:pt x="378515" y="1404232"/>
                  <a:pt x="376610" y="1428044"/>
                  <a:pt x="373752" y="1452809"/>
                </a:cubicBezTo>
                <a:close/>
                <a:moveTo>
                  <a:pt x="575682" y="1686172"/>
                </a:moveTo>
                <a:cubicBezTo>
                  <a:pt x="570920" y="1693792"/>
                  <a:pt x="565205" y="1700459"/>
                  <a:pt x="559490" y="1708079"/>
                </a:cubicBezTo>
                <a:cubicBezTo>
                  <a:pt x="532820" y="1744274"/>
                  <a:pt x="506150" y="1781422"/>
                  <a:pt x="480432" y="1817617"/>
                </a:cubicBezTo>
                <a:cubicBezTo>
                  <a:pt x="477575" y="1821427"/>
                  <a:pt x="477575" y="1828094"/>
                  <a:pt x="476622" y="1834762"/>
                </a:cubicBezTo>
                <a:cubicBezTo>
                  <a:pt x="465192" y="1832857"/>
                  <a:pt x="453762" y="1830952"/>
                  <a:pt x="437570" y="1828094"/>
                </a:cubicBezTo>
                <a:cubicBezTo>
                  <a:pt x="449000" y="1814759"/>
                  <a:pt x="457572" y="1803329"/>
                  <a:pt x="466145" y="1792852"/>
                </a:cubicBezTo>
                <a:cubicBezTo>
                  <a:pt x="496625" y="1757609"/>
                  <a:pt x="527105" y="1723319"/>
                  <a:pt x="557585" y="1688077"/>
                </a:cubicBezTo>
                <a:cubicBezTo>
                  <a:pt x="560442" y="1684267"/>
                  <a:pt x="564252" y="1681409"/>
                  <a:pt x="567110" y="1678552"/>
                </a:cubicBezTo>
                <a:cubicBezTo>
                  <a:pt x="569015" y="1677599"/>
                  <a:pt x="572825" y="1677599"/>
                  <a:pt x="573777" y="1678552"/>
                </a:cubicBezTo>
                <a:cubicBezTo>
                  <a:pt x="575682" y="1680457"/>
                  <a:pt x="576635" y="1685219"/>
                  <a:pt x="575682" y="1686172"/>
                </a:cubicBezTo>
                <a:close/>
                <a:moveTo>
                  <a:pt x="889055" y="1877624"/>
                </a:moveTo>
                <a:cubicBezTo>
                  <a:pt x="889055" y="1874767"/>
                  <a:pt x="889055" y="1872862"/>
                  <a:pt x="890007" y="1871909"/>
                </a:cubicBezTo>
                <a:cubicBezTo>
                  <a:pt x="907152" y="1852859"/>
                  <a:pt x="907152" y="1849049"/>
                  <a:pt x="887150" y="1834762"/>
                </a:cubicBezTo>
                <a:cubicBezTo>
                  <a:pt x="854765" y="1812854"/>
                  <a:pt x="824285" y="1789042"/>
                  <a:pt x="789995" y="1769992"/>
                </a:cubicBezTo>
                <a:cubicBezTo>
                  <a:pt x="757610" y="1752847"/>
                  <a:pt x="722367" y="1741417"/>
                  <a:pt x="689030" y="1727129"/>
                </a:cubicBezTo>
                <a:cubicBezTo>
                  <a:pt x="677600" y="1722367"/>
                  <a:pt x="666170" y="1718557"/>
                  <a:pt x="655692" y="1712842"/>
                </a:cubicBezTo>
                <a:cubicBezTo>
                  <a:pt x="638547" y="1704269"/>
                  <a:pt x="621402" y="1693792"/>
                  <a:pt x="604257" y="1685219"/>
                </a:cubicBezTo>
                <a:cubicBezTo>
                  <a:pt x="586160" y="1675694"/>
                  <a:pt x="585207" y="1648072"/>
                  <a:pt x="602352" y="1636642"/>
                </a:cubicBezTo>
                <a:cubicBezTo>
                  <a:pt x="608067" y="1632832"/>
                  <a:pt x="614735" y="1630927"/>
                  <a:pt x="618545" y="1626164"/>
                </a:cubicBezTo>
                <a:cubicBezTo>
                  <a:pt x="623307" y="1621402"/>
                  <a:pt x="625212" y="1614734"/>
                  <a:pt x="628070" y="1608067"/>
                </a:cubicBezTo>
                <a:cubicBezTo>
                  <a:pt x="631880" y="1599494"/>
                  <a:pt x="632832" y="1589017"/>
                  <a:pt x="637595" y="1581397"/>
                </a:cubicBezTo>
                <a:cubicBezTo>
                  <a:pt x="658550" y="1549012"/>
                  <a:pt x="683315" y="1519484"/>
                  <a:pt x="711890" y="1492814"/>
                </a:cubicBezTo>
                <a:cubicBezTo>
                  <a:pt x="749990" y="1455667"/>
                  <a:pt x="771897" y="1408042"/>
                  <a:pt x="788090" y="1357559"/>
                </a:cubicBezTo>
                <a:cubicBezTo>
                  <a:pt x="812855" y="1278502"/>
                  <a:pt x="823332" y="1197539"/>
                  <a:pt x="821427" y="1114672"/>
                </a:cubicBezTo>
                <a:cubicBezTo>
                  <a:pt x="819522" y="1039424"/>
                  <a:pt x="820475" y="964177"/>
                  <a:pt x="819522" y="889882"/>
                </a:cubicBezTo>
                <a:cubicBezTo>
                  <a:pt x="818570" y="839399"/>
                  <a:pt x="815712" y="788917"/>
                  <a:pt x="813807" y="738434"/>
                </a:cubicBezTo>
                <a:cubicBezTo>
                  <a:pt x="813807" y="732719"/>
                  <a:pt x="813807" y="726052"/>
                  <a:pt x="813807" y="720337"/>
                </a:cubicBezTo>
                <a:cubicBezTo>
                  <a:pt x="815712" y="719384"/>
                  <a:pt x="817617" y="719384"/>
                  <a:pt x="818570" y="718432"/>
                </a:cubicBezTo>
                <a:cubicBezTo>
                  <a:pt x="833810" y="750817"/>
                  <a:pt x="848097" y="783202"/>
                  <a:pt x="863337" y="815587"/>
                </a:cubicBezTo>
                <a:cubicBezTo>
                  <a:pt x="864290" y="815587"/>
                  <a:pt x="865242" y="814634"/>
                  <a:pt x="866195" y="814634"/>
                </a:cubicBezTo>
                <a:cubicBezTo>
                  <a:pt x="860480" y="800347"/>
                  <a:pt x="853812" y="786059"/>
                  <a:pt x="848097" y="771772"/>
                </a:cubicBezTo>
                <a:cubicBezTo>
                  <a:pt x="841430" y="756532"/>
                  <a:pt x="836667" y="741292"/>
                  <a:pt x="828095" y="727004"/>
                </a:cubicBezTo>
                <a:cubicBezTo>
                  <a:pt x="809045" y="692714"/>
                  <a:pt x="809997" y="654614"/>
                  <a:pt x="810950" y="617467"/>
                </a:cubicBezTo>
                <a:cubicBezTo>
                  <a:pt x="810950" y="605084"/>
                  <a:pt x="811902" y="592702"/>
                  <a:pt x="812855" y="580319"/>
                </a:cubicBezTo>
                <a:cubicBezTo>
                  <a:pt x="813807" y="571747"/>
                  <a:pt x="815712" y="564127"/>
                  <a:pt x="816665" y="556507"/>
                </a:cubicBezTo>
                <a:cubicBezTo>
                  <a:pt x="818570" y="555554"/>
                  <a:pt x="819522" y="555554"/>
                  <a:pt x="821427" y="554602"/>
                </a:cubicBezTo>
                <a:cubicBezTo>
                  <a:pt x="832857" y="567937"/>
                  <a:pt x="844287" y="581272"/>
                  <a:pt x="856670" y="594607"/>
                </a:cubicBezTo>
                <a:cubicBezTo>
                  <a:pt x="872862" y="613657"/>
                  <a:pt x="887150" y="635564"/>
                  <a:pt x="913820" y="638422"/>
                </a:cubicBezTo>
                <a:cubicBezTo>
                  <a:pt x="942395" y="642232"/>
                  <a:pt x="956682" y="661282"/>
                  <a:pt x="974780" y="679379"/>
                </a:cubicBezTo>
                <a:cubicBezTo>
                  <a:pt x="981447" y="686047"/>
                  <a:pt x="984305" y="689857"/>
                  <a:pt x="973827" y="696524"/>
                </a:cubicBezTo>
                <a:cubicBezTo>
                  <a:pt x="964302" y="702239"/>
                  <a:pt x="956682" y="711764"/>
                  <a:pt x="950015" y="721289"/>
                </a:cubicBezTo>
                <a:cubicBezTo>
                  <a:pt x="931917" y="746054"/>
                  <a:pt x="914772" y="770819"/>
                  <a:pt x="899532" y="797489"/>
                </a:cubicBezTo>
                <a:cubicBezTo>
                  <a:pt x="910010" y="785107"/>
                  <a:pt x="920487" y="772724"/>
                  <a:pt x="930012" y="759389"/>
                </a:cubicBezTo>
                <a:cubicBezTo>
                  <a:pt x="935727" y="751769"/>
                  <a:pt x="939537" y="749864"/>
                  <a:pt x="945252" y="759389"/>
                </a:cubicBezTo>
                <a:cubicBezTo>
                  <a:pt x="952872" y="771772"/>
                  <a:pt x="961445" y="784154"/>
                  <a:pt x="954777" y="800347"/>
                </a:cubicBezTo>
                <a:cubicBezTo>
                  <a:pt x="913820" y="910837"/>
                  <a:pt x="909057" y="1026089"/>
                  <a:pt x="910962" y="1142294"/>
                </a:cubicBezTo>
                <a:cubicBezTo>
                  <a:pt x="913820" y="1260404"/>
                  <a:pt x="913820" y="1377562"/>
                  <a:pt x="917630" y="1495672"/>
                </a:cubicBezTo>
                <a:cubicBezTo>
                  <a:pt x="920487" y="1589017"/>
                  <a:pt x="924297" y="1683314"/>
                  <a:pt x="929060" y="1776659"/>
                </a:cubicBezTo>
                <a:cubicBezTo>
                  <a:pt x="929060" y="1785232"/>
                  <a:pt x="932870" y="1796662"/>
                  <a:pt x="938585" y="1802377"/>
                </a:cubicBezTo>
                <a:cubicBezTo>
                  <a:pt x="967160" y="1833809"/>
                  <a:pt x="996687" y="1865242"/>
                  <a:pt x="1026215" y="1895722"/>
                </a:cubicBezTo>
                <a:cubicBezTo>
                  <a:pt x="1030025" y="1899532"/>
                  <a:pt x="1033835" y="1903342"/>
                  <a:pt x="1036692" y="1909057"/>
                </a:cubicBezTo>
                <a:cubicBezTo>
                  <a:pt x="983352" y="1909057"/>
                  <a:pt x="935727" y="1897627"/>
                  <a:pt x="889055" y="1877624"/>
                </a:cubicBezTo>
                <a:close/>
                <a:moveTo>
                  <a:pt x="1279580" y="1673789"/>
                </a:moveTo>
                <a:cubicBezTo>
                  <a:pt x="1278627" y="1698554"/>
                  <a:pt x="1274817" y="1723319"/>
                  <a:pt x="1275770" y="1747132"/>
                </a:cubicBezTo>
                <a:cubicBezTo>
                  <a:pt x="1275770" y="1771897"/>
                  <a:pt x="1267197" y="1791899"/>
                  <a:pt x="1250052" y="1809044"/>
                </a:cubicBezTo>
                <a:cubicBezTo>
                  <a:pt x="1229097" y="1829047"/>
                  <a:pt x="1208142" y="1850002"/>
                  <a:pt x="1188140" y="1870004"/>
                </a:cubicBezTo>
                <a:cubicBezTo>
                  <a:pt x="1177662" y="1880482"/>
                  <a:pt x="1170042" y="1891912"/>
                  <a:pt x="1170042" y="1907152"/>
                </a:cubicBezTo>
                <a:cubicBezTo>
                  <a:pt x="1170042" y="1911914"/>
                  <a:pt x="1165280" y="1917629"/>
                  <a:pt x="1160517" y="1919534"/>
                </a:cubicBezTo>
                <a:cubicBezTo>
                  <a:pt x="1154802" y="1922392"/>
                  <a:pt x="1148135" y="1925249"/>
                  <a:pt x="1142420" y="1924297"/>
                </a:cubicBezTo>
                <a:cubicBezTo>
                  <a:pt x="1110987" y="1922392"/>
                  <a:pt x="1079555" y="1919534"/>
                  <a:pt x="1045265" y="1916677"/>
                </a:cubicBezTo>
                <a:cubicBezTo>
                  <a:pt x="1049075" y="1910009"/>
                  <a:pt x="1050980" y="1905247"/>
                  <a:pt x="1053837" y="1901437"/>
                </a:cubicBezTo>
                <a:cubicBezTo>
                  <a:pt x="1079555" y="1868099"/>
                  <a:pt x="1106225" y="1835714"/>
                  <a:pt x="1132895" y="1803329"/>
                </a:cubicBezTo>
                <a:cubicBezTo>
                  <a:pt x="1140515" y="1793804"/>
                  <a:pt x="1144325" y="1784279"/>
                  <a:pt x="1143372" y="1770944"/>
                </a:cubicBezTo>
                <a:cubicBezTo>
                  <a:pt x="1141467" y="1735702"/>
                  <a:pt x="1139562" y="1701412"/>
                  <a:pt x="1137657" y="1666169"/>
                </a:cubicBezTo>
                <a:cubicBezTo>
                  <a:pt x="1134800" y="1612829"/>
                  <a:pt x="1133847" y="1558537"/>
                  <a:pt x="1130037" y="1505197"/>
                </a:cubicBezTo>
                <a:cubicBezTo>
                  <a:pt x="1126227" y="1435664"/>
                  <a:pt x="1121465" y="1366132"/>
                  <a:pt x="1115750" y="1296599"/>
                </a:cubicBezTo>
                <a:cubicBezTo>
                  <a:pt x="1110035" y="1228019"/>
                  <a:pt x="1103367" y="1160392"/>
                  <a:pt x="1094795" y="1091812"/>
                </a:cubicBezTo>
                <a:cubicBezTo>
                  <a:pt x="1084317" y="1006087"/>
                  <a:pt x="1071935" y="920362"/>
                  <a:pt x="1037645" y="839399"/>
                </a:cubicBezTo>
                <a:cubicBezTo>
                  <a:pt x="1029072" y="820349"/>
                  <a:pt x="1024310" y="800347"/>
                  <a:pt x="1019547" y="780344"/>
                </a:cubicBezTo>
                <a:cubicBezTo>
                  <a:pt x="1018595" y="774629"/>
                  <a:pt x="1020500" y="767009"/>
                  <a:pt x="1024310" y="761294"/>
                </a:cubicBezTo>
                <a:cubicBezTo>
                  <a:pt x="1028120" y="755579"/>
                  <a:pt x="1034787" y="751769"/>
                  <a:pt x="1042407" y="744149"/>
                </a:cubicBezTo>
                <a:cubicBezTo>
                  <a:pt x="1051932" y="766057"/>
                  <a:pt x="1060505" y="785107"/>
                  <a:pt x="1069077" y="806062"/>
                </a:cubicBezTo>
                <a:cubicBezTo>
                  <a:pt x="1065267" y="773677"/>
                  <a:pt x="1037645" y="721289"/>
                  <a:pt x="1014785" y="699382"/>
                </a:cubicBezTo>
                <a:cubicBezTo>
                  <a:pt x="1003355" y="688904"/>
                  <a:pt x="1003355" y="687952"/>
                  <a:pt x="1015737" y="677474"/>
                </a:cubicBezTo>
                <a:cubicBezTo>
                  <a:pt x="1033835" y="662234"/>
                  <a:pt x="1051932" y="647947"/>
                  <a:pt x="1068125" y="631754"/>
                </a:cubicBezTo>
                <a:cubicBezTo>
                  <a:pt x="1084317" y="615562"/>
                  <a:pt x="1095747" y="596512"/>
                  <a:pt x="1096700" y="571747"/>
                </a:cubicBezTo>
                <a:cubicBezTo>
                  <a:pt x="1096700" y="565079"/>
                  <a:pt x="1099557" y="559364"/>
                  <a:pt x="1102415" y="552697"/>
                </a:cubicBezTo>
                <a:cubicBezTo>
                  <a:pt x="1111940" y="569842"/>
                  <a:pt x="1122417" y="586987"/>
                  <a:pt x="1120512" y="606989"/>
                </a:cubicBezTo>
                <a:cubicBezTo>
                  <a:pt x="1116702" y="651757"/>
                  <a:pt x="1111940" y="697477"/>
                  <a:pt x="1107177" y="742244"/>
                </a:cubicBezTo>
                <a:cubicBezTo>
                  <a:pt x="1106225" y="748912"/>
                  <a:pt x="1105272" y="754627"/>
                  <a:pt x="1108130" y="761294"/>
                </a:cubicBezTo>
                <a:cubicBezTo>
                  <a:pt x="1114797" y="714622"/>
                  <a:pt x="1120512" y="667949"/>
                  <a:pt x="1127180" y="621277"/>
                </a:cubicBezTo>
                <a:cubicBezTo>
                  <a:pt x="1150992" y="690809"/>
                  <a:pt x="1176710" y="758437"/>
                  <a:pt x="1187187" y="829874"/>
                </a:cubicBezTo>
                <a:cubicBezTo>
                  <a:pt x="1194807" y="886072"/>
                  <a:pt x="1212905" y="939412"/>
                  <a:pt x="1228145" y="993704"/>
                </a:cubicBezTo>
                <a:cubicBezTo>
                  <a:pt x="1240527" y="1037519"/>
                  <a:pt x="1247195" y="1082287"/>
                  <a:pt x="1246242" y="1128007"/>
                </a:cubicBezTo>
                <a:cubicBezTo>
                  <a:pt x="1244337" y="1207064"/>
                  <a:pt x="1252910" y="1285169"/>
                  <a:pt x="1270055" y="1363274"/>
                </a:cubicBezTo>
                <a:cubicBezTo>
                  <a:pt x="1274817" y="1384229"/>
                  <a:pt x="1274817" y="1405184"/>
                  <a:pt x="1276722" y="1427092"/>
                </a:cubicBezTo>
                <a:cubicBezTo>
                  <a:pt x="1279580" y="1463287"/>
                  <a:pt x="1284342" y="1499482"/>
                  <a:pt x="1284342" y="1534724"/>
                </a:cubicBezTo>
                <a:cubicBezTo>
                  <a:pt x="1284342" y="1581397"/>
                  <a:pt x="1281485" y="1628069"/>
                  <a:pt x="1279580" y="1673789"/>
                </a:cubicBezTo>
                <a:close/>
                <a:moveTo>
                  <a:pt x="1437695" y="1289932"/>
                </a:moveTo>
                <a:cubicBezTo>
                  <a:pt x="1439600" y="1289932"/>
                  <a:pt x="1440552" y="1288979"/>
                  <a:pt x="1442457" y="1288979"/>
                </a:cubicBezTo>
                <a:cubicBezTo>
                  <a:pt x="1444362" y="1292789"/>
                  <a:pt x="1446267" y="1296599"/>
                  <a:pt x="1447220" y="1300409"/>
                </a:cubicBezTo>
                <a:cubicBezTo>
                  <a:pt x="1448172" y="1308982"/>
                  <a:pt x="1448172" y="1318507"/>
                  <a:pt x="1448172" y="1327079"/>
                </a:cubicBezTo>
                <a:cubicBezTo>
                  <a:pt x="1446267" y="1352797"/>
                  <a:pt x="1451030" y="1375657"/>
                  <a:pt x="1470080" y="1394707"/>
                </a:cubicBezTo>
                <a:cubicBezTo>
                  <a:pt x="1481510" y="1406137"/>
                  <a:pt x="1481510" y="1418519"/>
                  <a:pt x="1476747" y="1433759"/>
                </a:cubicBezTo>
                <a:cubicBezTo>
                  <a:pt x="1469127" y="1457572"/>
                  <a:pt x="1453887" y="1476622"/>
                  <a:pt x="1439600" y="1497577"/>
                </a:cubicBezTo>
                <a:cubicBezTo>
                  <a:pt x="1431980" y="1428044"/>
                  <a:pt x="1431027" y="1359464"/>
                  <a:pt x="1437695" y="1289932"/>
                </a:cubicBezTo>
                <a:close/>
                <a:moveTo>
                  <a:pt x="1475795" y="1882387"/>
                </a:moveTo>
                <a:cubicBezTo>
                  <a:pt x="1468175" y="1887149"/>
                  <a:pt x="1465317" y="1880482"/>
                  <a:pt x="1462460" y="1874767"/>
                </a:cubicBezTo>
                <a:cubicBezTo>
                  <a:pt x="1438647" y="1833809"/>
                  <a:pt x="1411977" y="1796662"/>
                  <a:pt x="1371972" y="1769992"/>
                </a:cubicBezTo>
                <a:cubicBezTo>
                  <a:pt x="1360542" y="1762372"/>
                  <a:pt x="1348160" y="1756657"/>
                  <a:pt x="1336730" y="1750942"/>
                </a:cubicBezTo>
                <a:cubicBezTo>
                  <a:pt x="1331015" y="1748084"/>
                  <a:pt x="1325300" y="1746179"/>
                  <a:pt x="1319585" y="1744274"/>
                </a:cubicBezTo>
                <a:cubicBezTo>
                  <a:pt x="1319585" y="1742369"/>
                  <a:pt x="1320537" y="1740464"/>
                  <a:pt x="1320537" y="1738559"/>
                </a:cubicBezTo>
                <a:cubicBezTo>
                  <a:pt x="1326252" y="1739512"/>
                  <a:pt x="1331967" y="1738559"/>
                  <a:pt x="1337682" y="1740464"/>
                </a:cubicBezTo>
                <a:cubicBezTo>
                  <a:pt x="1367210" y="1749989"/>
                  <a:pt x="1395785" y="1762372"/>
                  <a:pt x="1416740" y="1788089"/>
                </a:cubicBezTo>
                <a:cubicBezTo>
                  <a:pt x="1434837" y="1809997"/>
                  <a:pt x="1454840" y="1831904"/>
                  <a:pt x="1473890" y="1853812"/>
                </a:cubicBezTo>
                <a:cubicBezTo>
                  <a:pt x="1476747" y="1857622"/>
                  <a:pt x="1478652" y="1861432"/>
                  <a:pt x="1480557" y="1865242"/>
                </a:cubicBezTo>
                <a:cubicBezTo>
                  <a:pt x="1483415" y="1872862"/>
                  <a:pt x="1482462" y="1878577"/>
                  <a:pt x="1475795" y="1882387"/>
                </a:cubicBezTo>
                <a:close/>
              </a:path>
            </a:pathLst>
          </a:custGeom>
          <a:solidFill>
            <a:srgbClr val="231B23"/>
          </a:solidFill>
          <a:ln w="9525" cap="flat">
            <a:noFill/>
            <a:prstDash val="solid"/>
            <a:miter/>
          </a:ln>
        </xdr:spPr>
        <xdr:txBody>
          <a:bodyPr wrap="square" rtlCol="0" anchor="ctr"/>
          <a:lstStyle>
            <a:defPPr>
              <a:defRPr lang="en-US"/>
            </a:defPPr>
            <a:lvl1pPr marL="0" algn="l" defTabSz="914286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144" algn="l" defTabSz="914286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286" algn="l" defTabSz="914286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429" algn="l" defTabSz="914286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571" algn="l" defTabSz="914286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5715" algn="l" defTabSz="914286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2857" algn="l" defTabSz="914286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000" algn="l" defTabSz="914286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144" algn="l" defTabSz="914286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</xdr:grpSp>
    <xdr:clientData/>
  </xdr:twoCellAnchor>
  <xdr:twoCellAnchor>
    <xdr:from>
      <xdr:col>6</xdr:col>
      <xdr:colOff>314738</xdr:colOff>
      <xdr:row>278</xdr:row>
      <xdr:rowOff>173937</xdr:rowOff>
    </xdr:from>
    <xdr:to>
      <xdr:col>20</xdr:col>
      <xdr:colOff>472109</xdr:colOff>
      <xdr:row>292</xdr:row>
      <xdr:rowOff>165653</xdr:rowOff>
    </xdr:to>
    <xdr:graphicFrame macro="">
      <xdr:nvGraphicFramePr>
        <xdr:cNvPr id="38" name="Chart 37">
          <a:extLst>
            <a:ext uri="{FF2B5EF4-FFF2-40B4-BE49-F238E27FC236}">
              <a16:creationId xmlns:a16="http://schemas.microsoft.com/office/drawing/2014/main" id="{55B089FB-9D3F-417E-B759-071BB63CE4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Thatch">
      <a:dk1>
        <a:sysClr val="windowText" lastClr="000000"/>
      </a:dk1>
      <a:lt1>
        <a:sysClr val="window" lastClr="FFFFFF"/>
      </a:lt1>
      <a:dk2>
        <a:srgbClr val="1D3641"/>
      </a:dk2>
      <a:lt2>
        <a:srgbClr val="DFE6D0"/>
      </a:lt2>
      <a:accent1>
        <a:srgbClr val="759AA5"/>
      </a:accent1>
      <a:accent2>
        <a:srgbClr val="CFC60D"/>
      </a:accent2>
      <a:accent3>
        <a:srgbClr val="99987F"/>
      </a:accent3>
      <a:accent4>
        <a:srgbClr val="90AC97"/>
      </a:accent4>
      <a:accent5>
        <a:srgbClr val="FFAD1C"/>
      </a:accent5>
      <a:accent6>
        <a:srgbClr val="B9AB6F"/>
      </a:accent6>
      <a:hlink>
        <a:srgbClr val="66AACD"/>
      </a:hlink>
      <a:folHlink>
        <a:srgbClr val="809DB3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ALLPPT-BUSINESS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07C89"/>
    </a:accent1>
    <a:accent2>
      <a:srgbClr val="8CBABE"/>
    </a:accent2>
    <a:accent3>
      <a:srgbClr val="9CCCD2"/>
    </a:accent3>
    <a:accent4>
      <a:srgbClr val="507C89"/>
    </a:accent4>
    <a:accent5>
      <a:srgbClr val="8CBABE"/>
    </a:accent5>
    <a:accent6>
      <a:srgbClr val="9CCCD2"/>
    </a:accent6>
    <a:hlink>
      <a:srgbClr val="FFFFFF"/>
    </a:hlink>
    <a:folHlink>
      <a:srgbClr val="FFFFFF"/>
    </a:folHlink>
  </a:clrScheme>
  <a:fontScheme name="ALLPPT FONT">
    <a:majorFont>
      <a:latin typeface="Arial"/>
      <a:ea typeface="Arial Unicode MS"/>
      <a:cs typeface=""/>
    </a:majorFont>
    <a:minorFont>
      <a:latin typeface="Arial"/>
      <a:ea typeface="Arial Unicode MS"/>
      <a:cs typeface=""/>
    </a:minorFont>
  </a:fontScheme>
  <a:fmtScheme name="Office Them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320"/>
  <sheetViews>
    <sheetView showGridLines="0" tabSelected="1" topLeftCell="A38" zoomScale="115" zoomScaleNormal="115" workbookViewId="0">
      <selection activeCell="C91" sqref="C91:V93"/>
    </sheetView>
  </sheetViews>
  <sheetFormatPr defaultRowHeight="15" outlineLevelCol="1" x14ac:dyDescent="0.25"/>
  <cols>
    <col min="1" max="1" width="9.140625" style="1"/>
    <col min="2" max="2" width="6.7109375" style="1" customWidth="1"/>
    <col min="3" max="3" width="7.5703125" style="1" customWidth="1"/>
    <col min="4" max="5" width="7.5703125" style="1" bestFit="1" customWidth="1"/>
    <col min="6" max="6" width="1.140625" style="1" customWidth="1"/>
    <col min="7" max="7" width="6.5703125" style="1" bestFit="1" customWidth="1"/>
    <col min="8" max="9" width="6.85546875" style="1" bestFit="1" customWidth="1"/>
    <col min="10" max="10" width="1.140625" style="1" customWidth="1"/>
    <col min="11" max="13" width="7.5703125" style="1" bestFit="1" customWidth="1"/>
    <col min="14" max="14" width="1.140625" style="1" customWidth="1"/>
    <col min="15" max="17" width="7.5703125" style="1" bestFit="1" customWidth="1"/>
    <col min="18" max="18" width="1.140625" style="1" customWidth="1"/>
    <col min="19" max="19" width="7.5703125" style="1" bestFit="1" customWidth="1"/>
    <col min="20" max="21" width="7.5703125" style="4" bestFit="1" customWidth="1"/>
    <col min="22" max="22" width="1.7109375" style="34" customWidth="1" outlineLevel="1"/>
    <col min="23" max="25" width="6.85546875" style="4" customWidth="1" outlineLevel="1"/>
    <col min="26" max="26" width="1.7109375" style="4" customWidth="1" outlineLevel="1"/>
    <col min="27" max="29" width="6.85546875" style="4" customWidth="1" outlineLevel="1"/>
    <col min="30" max="30" width="1.7109375" style="4" customWidth="1" outlineLevel="1"/>
    <col min="31" max="33" width="6.85546875" style="4" customWidth="1" outlineLevel="1"/>
    <col min="34" max="34" width="1.7109375" style="4" customWidth="1" outlineLevel="1"/>
    <col min="35" max="37" width="6.85546875" style="4" customWidth="1" outlineLevel="1"/>
    <col min="38" max="38" width="9.140625" style="4"/>
    <col min="39" max="39" width="12.7109375" style="1" customWidth="1"/>
    <col min="40" max="40" width="7.5703125" style="1" customWidth="1"/>
    <col min="41" max="41" width="9" style="1" bestFit="1" customWidth="1"/>
    <col min="42" max="42" width="7.140625" style="1" bestFit="1" customWidth="1"/>
    <col min="43" max="43" width="1.7109375" style="1" customWidth="1"/>
    <col min="44" max="44" width="5.7109375" style="1" customWidth="1"/>
    <col min="45" max="45" width="7.5703125" style="1" bestFit="1" customWidth="1"/>
    <col min="46" max="46" width="5.7109375" style="1" customWidth="1"/>
    <col min="47" max="47" width="1.7109375" style="1" customWidth="1"/>
    <col min="48" max="48" width="7.140625" style="1" customWidth="1"/>
    <col min="49" max="49" width="9" style="1" bestFit="1" customWidth="1"/>
    <col min="50" max="50" width="6.5703125" style="1" customWidth="1"/>
    <col min="51" max="51" width="6.28515625" style="1" customWidth="1"/>
    <col min="52" max="52" width="7.140625" style="1" customWidth="1"/>
    <col min="53" max="53" width="7.5703125" style="1" bestFit="1" customWidth="1"/>
    <col min="54" max="54" width="6.85546875" style="1" bestFit="1" customWidth="1"/>
    <col min="55" max="55" width="1.7109375" style="1" customWidth="1"/>
    <col min="56" max="56" width="8.28515625" style="1" customWidth="1"/>
    <col min="57" max="57" width="9.5703125" style="4" bestFit="1" customWidth="1"/>
    <col min="58" max="58" width="6.5703125" style="4" customWidth="1"/>
    <col min="59" max="16384" width="9.140625" style="4"/>
  </cols>
  <sheetData>
    <row r="1" spans="1:58" ht="12.95" customHeight="1" x14ac:dyDescent="0.25">
      <c r="B1" s="2" t="s">
        <v>50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T1" s="1"/>
      <c r="U1" s="1"/>
      <c r="V1" s="33"/>
      <c r="W1" s="2" t="s">
        <v>49</v>
      </c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</row>
    <row r="2" spans="1:58" ht="12.95" customHeight="1" x14ac:dyDescent="0.25">
      <c r="B2" s="35"/>
      <c r="C2" s="69" t="s">
        <v>0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36"/>
      <c r="R2" s="36"/>
      <c r="S2" s="36"/>
      <c r="T2" s="36"/>
      <c r="U2" s="36"/>
      <c r="V2" s="53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2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</row>
    <row r="3" spans="1:58" ht="12.95" customHeight="1" x14ac:dyDescent="0.25">
      <c r="B3" s="37"/>
      <c r="C3" s="67" t="s">
        <v>1</v>
      </c>
      <c r="D3" s="67"/>
      <c r="E3" s="67"/>
      <c r="F3" s="39"/>
      <c r="G3" s="67" t="s">
        <v>2</v>
      </c>
      <c r="H3" s="67"/>
      <c r="I3" s="67"/>
      <c r="J3" s="39"/>
      <c r="K3" s="67" t="s">
        <v>3</v>
      </c>
      <c r="L3" s="67"/>
      <c r="M3" s="67"/>
      <c r="N3" s="39"/>
      <c r="O3" s="67" t="s">
        <v>4</v>
      </c>
      <c r="P3" s="67"/>
      <c r="Q3" s="67"/>
      <c r="R3" s="39"/>
      <c r="S3" s="67" t="s">
        <v>5</v>
      </c>
      <c r="T3" s="67"/>
      <c r="U3" s="67"/>
      <c r="V3" s="54"/>
      <c r="W3" s="67" t="s">
        <v>6</v>
      </c>
      <c r="X3" s="67"/>
      <c r="Y3" s="67"/>
      <c r="Z3" s="38"/>
      <c r="AA3" s="67" t="s">
        <v>7</v>
      </c>
      <c r="AB3" s="67"/>
      <c r="AC3" s="67"/>
      <c r="AD3" s="38"/>
      <c r="AE3" s="67" t="s">
        <v>8</v>
      </c>
      <c r="AF3" s="67"/>
      <c r="AG3" s="67"/>
      <c r="AH3" s="38"/>
      <c r="AI3" s="67" t="s">
        <v>9</v>
      </c>
      <c r="AJ3" s="67"/>
      <c r="AK3" s="68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</row>
    <row r="4" spans="1:58" ht="12.95" customHeight="1" x14ac:dyDescent="0.25">
      <c r="B4" s="40" t="s">
        <v>10</v>
      </c>
      <c r="C4" s="38" t="s">
        <v>11</v>
      </c>
      <c r="D4" s="38" t="s">
        <v>12</v>
      </c>
      <c r="E4" s="38" t="s">
        <v>5</v>
      </c>
      <c r="F4" s="38"/>
      <c r="G4" s="38" t="s">
        <v>11</v>
      </c>
      <c r="H4" s="38" t="s">
        <v>12</v>
      </c>
      <c r="I4" s="38" t="s">
        <v>5</v>
      </c>
      <c r="J4" s="38"/>
      <c r="K4" s="38" t="s">
        <v>11</v>
      </c>
      <c r="L4" s="38" t="s">
        <v>12</v>
      </c>
      <c r="M4" s="38" t="s">
        <v>5</v>
      </c>
      <c r="N4" s="38"/>
      <c r="O4" s="38" t="s">
        <v>11</v>
      </c>
      <c r="P4" s="38" t="s">
        <v>12</v>
      </c>
      <c r="Q4" s="38" t="s">
        <v>5</v>
      </c>
      <c r="R4" s="38"/>
      <c r="S4" s="38" t="s">
        <v>11</v>
      </c>
      <c r="T4" s="38" t="s">
        <v>12</v>
      </c>
      <c r="U4" s="38" t="s">
        <v>5</v>
      </c>
      <c r="V4" s="54"/>
      <c r="W4" s="38" t="s">
        <v>11</v>
      </c>
      <c r="X4" s="38" t="s">
        <v>12</v>
      </c>
      <c r="Y4" s="38" t="s">
        <v>5</v>
      </c>
      <c r="Z4" s="38"/>
      <c r="AA4" s="38" t="s">
        <v>11</v>
      </c>
      <c r="AB4" s="38" t="s">
        <v>12</v>
      </c>
      <c r="AC4" s="38" t="s">
        <v>5</v>
      </c>
      <c r="AD4" s="38"/>
      <c r="AE4" s="38" t="s">
        <v>11</v>
      </c>
      <c r="AF4" s="38" t="s">
        <v>12</v>
      </c>
      <c r="AG4" s="38" t="s">
        <v>5</v>
      </c>
      <c r="AH4" s="38"/>
      <c r="AI4" s="38" t="s">
        <v>11</v>
      </c>
      <c r="AJ4" s="38" t="s">
        <v>12</v>
      </c>
      <c r="AK4" s="43" t="s">
        <v>5</v>
      </c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</row>
    <row r="5" spans="1:58" s="9" customFormat="1" ht="12.95" customHeight="1" x14ac:dyDescent="0.25">
      <c r="A5" s="1"/>
      <c r="B5" s="5" t="s">
        <v>13</v>
      </c>
      <c r="C5" s="65">
        <v>-23</v>
      </c>
      <c r="D5" s="65">
        <v>28</v>
      </c>
      <c r="E5" s="65">
        <v>51</v>
      </c>
      <c r="F5" s="6"/>
      <c r="G5" s="65">
        <v>-36</v>
      </c>
      <c r="H5" s="65">
        <v>23</v>
      </c>
      <c r="I5" s="65">
        <v>59</v>
      </c>
      <c r="J5" s="65"/>
      <c r="K5" s="65">
        <v>-59</v>
      </c>
      <c r="L5" s="65">
        <v>51</v>
      </c>
      <c r="M5" s="65">
        <v>110</v>
      </c>
      <c r="N5" s="65"/>
      <c r="O5" s="65">
        <v>-540</v>
      </c>
      <c r="P5" s="65">
        <v>569</v>
      </c>
      <c r="Q5" s="65">
        <v>1109</v>
      </c>
      <c r="R5" s="6"/>
      <c r="S5" s="65">
        <v>629</v>
      </c>
      <c r="T5" s="65">
        <v>654</v>
      </c>
      <c r="U5" s="65">
        <v>1283</v>
      </c>
      <c r="V5" s="30"/>
      <c r="W5" s="8">
        <f t="shared" ref="W5:W18" si="0">+ABS(C5)/(ABS(C5)+ABS(G5)+ABS(O5))*100</f>
        <v>3.8397328881469113</v>
      </c>
      <c r="X5" s="8">
        <f t="shared" ref="X5:X18" si="1">+ABS(D5)/(ABS(D5)+ABS(H5)+ABS(P5))*100</f>
        <v>4.5161290322580641</v>
      </c>
      <c r="Y5" s="8">
        <f t="shared" ref="Y5:Y18" si="2">+ABS(E5)/(ABS(E5)+ABS(I5)+ABS(Q5))*100</f>
        <v>4.1837571780147655</v>
      </c>
      <c r="Z5" s="8"/>
      <c r="AA5" s="8">
        <f t="shared" ref="AA5:AA18" si="3">+(ABS(C5)+ABS(G5))/ABS(S5)*100</f>
        <v>9.3799682034976151</v>
      </c>
      <c r="AB5" s="8">
        <f t="shared" ref="AB5:AB18" si="4">+(ABS(D5)+ABS(H5))/ABS(T5)*100</f>
        <v>7.7981651376146797</v>
      </c>
      <c r="AC5" s="8">
        <f t="shared" ref="AC5:AC18" si="5">+(ABS(E5)+ABS(I5))/ABS(U5)*100</f>
        <v>8.5736554949337496</v>
      </c>
      <c r="AD5" s="8"/>
      <c r="AE5" s="8">
        <f t="shared" ref="AE5:AE18" si="6">100-AA5</f>
        <v>90.620031796502388</v>
      </c>
      <c r="AF5" s="8">
        <f t="shared" ref="AF5:AF18" si="7">100-AB5</f>
        <v>92.201834862385326</v>
      </c>
      <c r="AG5" s="8">
        <f t="shared" ref="AG5:AG18" si="8">100-AC5</f>
        <v>91.426344505066254</v>
      </c>
      <c r="AH5" s="8"/>
      <c r="AI5" s="8">
        <f t="shared" ref="AI5:AI18" si="9">+(ABS(G5)/ABS(K5))*100</f>
        <v>61.016949152542374</v>
      </c>
      <c r="AJ5" s="8">
        <f t="shared" ref="AJ5:AJ18" si="10">+(ABS(H5)/ABS(L5))*100</f>
        <v>45.098039215686278</v>
      </c>
      <c r="AK5" s="8">
        <f t="shared" ref="AK5:AK18" si="11">+(ABS(I5)/ABS(M5))*100</f>
        <v>53.63636363636364</v>
      </c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</row>
    <row r="6" spans="1:58" ht="12.95" customHeight="1" x14ac:dyDescent="0.25">
      <c r="B6" s="22" t="s">
        <v>14</v>
      </c>
      <c r="C6" s="65">
        <v>-536</v>
      </c>
      <c r="D6" s="65">
        <v>388</v>
      </c>
      <c r="E6" s="65">
        <v>924</v>
      </c>
      <c r="F6" s="6"/>
      <c r="G6" s="65">
        <v>-624</v>
      </c>
      <c r="H6" s="65">
        <v>346</v>
      </c>
      <c r="I6" s="65">
        <v>970</v>
      </c>
      <c r="J6" s="65"/>
      <c r="K6" s="65">
        <v>1160</v>
      </c>
      <c r="L6" s="65">
        <v>734</v>
      </c>
      <c r="M6" s="65">
        <v>1894</v>
      </c>
      <c r="N6" s="65"/>
      <c r="O6" s="65">
        <v>-1297</v>
      </c>
      <c r="P6" s="65">
        <v>1796</v>
      </c>
      <c r="Q6" s="65">
        <v>3093</v>
      </c>
      <c r="R6" s="6"/>
      <c r="S6" s="65">
        <v>2585</v>
      </c>
      <c r="T6" s="65">
        <v>2690</v>
      </c>
      <c r="U6" s="65">
        <v>5275</v>
      </c>
      <c r="V6" s="30"/>
      <c r="W6" s="8">
        <f t="shared" si="0"/>
        <v>21.815221815221815</v>
      </c>
      <c r="X6" s="8">
        <f t="shared" si="1"/>
        <v>15.335968379446641</v>
      </c>
      <c r="Y6" s="8">
        <f t="shared" si="2"/>
        <v>18.528173250451175</v>
      </c>
      <c r="Z6" s="8"/>
      <c r="AA6" s="8">
        <f t="shared" si="3"/>
        <v>44.874274661508707</v>
      </c>
      <c r="AB6" s="8">
        <f t="shared" si="4"/>
        <v>27.286245353159849</v>
      </c>
      <c r="AC6" s="8">
        <f t="shared" si="5"/>
        <v>35.905213270142177</v>
      </c>
      <c r="AD6" s="8"/>
      <c r="AE6" s="8">
        <f t="shared" si="6"/>
        <v>55.125725338491293</v>
      </c>
      <c r="AF6" s="8">
        <f t="shared" si="7"/>
        <v>72.713754646840158</v>
      </c>
      <c r="AG6" s="8">
        <f t="shared" si="8"/>
        <v>64.094786729857816</v>
      </c>
      <c r="AH6" s="8"/>
      <c r="AI6" s="8">
        <f t="shared" si="9"/>
        <v>53.793103448275858</v>
      </c>
      <c r="AJ6" s="8">
        <f t="shared" si="10"/>
        <v>47.138964577656679</v>
      </c>
      <c r="AK6" s="8">
        <f t="shared" si="11"/>
        <v>51.214361140443508</v>
      </c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</row>
    <row r="7" spans="1:58" ht="12.95" customHeight="1" x14ac:dyDescent="0.25">
      <c r="B7" s="22" t="s">
        <v>15</v>
      </c>
      <c r="C7" s="65">
        <v>-1552</v>
      </c>
      <c r="D7" s="65">
        <v>687</v>
      </c>
      <c r="E7" s="65">
        <v>2239</v>
      </c>
      <c r="F7" s="6"/>
      <c r="G7" s="65">
        <v>-436</v>
      </c>
      <c r="H7" s="65">
        <v>251</v>
      </c>
      <c r="I7" s="65">
        <v>687</v>
      </c>
      <c r="J7" s="65"/>
      <c r="K7" s="65">
        <v>1988</v>
      </c>
      <c r="L7" s="65">
        <v>938</v>
      </c>
      <c r="M7" s="65">
        <v>2926</v>
      </c>
      <c r="N7" s="65"/>
      <c r="O7" s="65">
        <v>-121</v>
      </c>
      <c r="P7" s="65">
        <v>1140</v>
      </c>
      <c r="Q7" s="65">
        <v>1261</v>
      </c>
      <c r="R7" s="6"/>
      <c r="S7" s="65">
        <v>2172</v>
      </c>
      <c r="T7" s="65">
        <v>2177</v>
      </c>
      <c r="U7" s="65">
        <v>4349</v>
      </c>
      <c r="V7" s="30"/>
      <c r="W7" s="8">
        <f t="shared" si="0"/>
        <v>73.58937885253674</v>
      </c>
      <c r="X7" s="8">
        <f t="shared" si="1"/>
        <v>33.060635226179016</v>
      </c>
      <c r="Y7" s="8">
        <f t="shared" si="2"/>
        <v>53.475041796035349</v>
      </c>
      <c r="Z7" s="8"/>
      <c r="AA7" s="8">
        <f t="shared" si="3"/>
        <v>91.528545119705342</v>
      </c>
      <c r="AB7" s="8">
        <f t="shared" si="4"/>
        <v>43.086816720257239</v>
      </c>
      <c r="AC7" s="8">
        <f t="shared" si="5"/>
        <v>67.279834444699929</v>
      </c>
      <c r="AD7" s="8"/>
      <c r="AE7" s="8">
        <f t="shared" si="6"/>
        <v>8.4714548802946581</v>
      </c>
      <c r="AF7" s="8">
        <f t="shared" si="7"/>
        <v>56.913183279742761</v>
      </c>
      <c r="AG7" s="8">
        <f t="shared" si="8"/>
        <v>32.720165555300071</v>
      </c>
      <c r="AH7" s="8"/>
      <c r="AI7" s="8">
        <f t="shared" si="9"/>
        <v>21.931589537223338</v>
      </c>
      <c r="AJ7" s="8">
        <f t="shared" si="10"/>
        <v>26.759061833688701</v>
      </c>
      <c r="AK7" s="8">
        <f t="shared" si="11"/>
        <v>23.479152426520848</v>
      </c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</row>
    <row r="8" spans="1:58" ht="12.95" customHeight="1" x14ac:dyDescent="0.25">
      <c r="B8" s="22" t="s">
        <v>16</v>
      </c>
      <c r="C8" s="65">
        <v>-1508</v>
      </c>
      <c r="D8" s="65">
        <v>483</v>
      </c>
      <c r="E8" s="65">
        <v>1991</v>
      </c>
      <c r="F8" s="6"/>
      <c r="G8" s="65">
        <v>-175</v>
      </c>
      <c r="H8" s="65">
        <v>103</v>
      </c>
      <c r="I8" s="65">
        <v>278</v>
      </c>
      <c r="J8" s="65"/>
      <c r="K8" s="65">
        <v>1683</v>
      </c>
      <c r="L8" s="65">
        <v>586</v>
      </c>
      <c r="M8" s="65">
        <v>2269</v>
      </c>
      <c r="N8" s="65"/>
      <c r="O8" s="65">
        <v>-29</v>
      </c>
      <c r="P8" s="65">
        <v>1429</v>
      </c>
      <c r="Q8" s="65">
        <v>1458</v>
      </c>
      <c r="R8" s="6"/>
      <c r="S8" s="65">
        <v>1740</v>
      </c>
      <c r="T8" s="65">
        <v>2083</v>
      </c>
      <c r="U8" s="65">
        <v>3823</v>
      </c>
      <c r="V8" s="30"/>
      <c r="W8" s="8">
        <f t="shared" si="0"/>
        <v>88.084112149532714</v>
      </c>
      <c r="X8" s="8">
        <f t="shared" si="1"/>
        <v>23.970223325062033</v>
      </c>
      <c r="Y8" s="8">
        <f t="shared" si="2"/>
        <v>53.420982023074856</v>
      </c>
      <c r="Z8" s="8"/>
      <c r="AA8" s="8">
        <f t="shared" si="3"/>
        <v>96.724137931034477</v>
      </c>
      <c r="AB8" s="8">
        <f t="shared" si="4"/>
        <v>28.132501200192028</v>
      </c>
      <c r="AC8" s="8">
        <f t="shared" si="5"/>
        <v>59.351294794663879</v>
      </c>
      <c r="AD8" s="8"/>
      <c r="AE8" s="8">
        <f t="shared" si="6"/>
        <v>3.2758620689655231</v>
      </c>
      <c r="AF8" s="8">
        <f t="shared" si="7"/>
        <v>71.867498799807976</v>
      </c>
      <c r="AG8" s="8">
        <f t="shared" si="8"/>
        <v>40.648705205336121</v>
      </c>
      <c r="AH8" s="8"/>
      <c r="AI8" s="8">
        <f t="shared" si="9"/>
        <v>10.398098633392751</v>
      </c>
      <c r="AJ8" s="8">
        <f t="shared" si="10"/>
        <v>17.576791808873722</v>
      </c>
      <c r="AK8" s="8">
        <f t="shared" si="11"/>
        <v>12.252093433230499</v>
      </c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</row>
    <row r="9" spans="1:58" ht="12.95" customHeight="1" x14ac:dyDescent="0.25">
      <c r="B9" s="22" t="s">
        <v>17</v>
      </c>
      <c r="C9" s="65">
        <v>-1365</v>
      </c>
      <c r="D9" s="65">
        <v>343</v>
      </c>
      <c r="E9" s="65">
        <v>1708</v>
      </c>
      <c r="F9" s="6"/>
      <c r="G9" s="65">
        <v>-107</v>
      </c>
      <c r="H9" s="65">
        <v>52</v>
      </c>
      <c r="I9" s="65">
        <v>159</v>
      </c>
      <c r="J9" s="65"/>
      <c r="K9" s="65">
        <v>1472</v>
      </c>
      <c r="L9" s="65">
        <v>395</v>
      </c>
      <c r="M9" s="65">
        <v>1867</v>
      </c>
      <c r="N9" s="65"/>
      <c r="O9" s="65">
        <v>-11</v>
      </c>
      <c r="P9" s="65">
        <v>1212</v>
      </c>
      <c r="Q9" s="65">
        <v>1223</v>
      </c>
      <c r="R9" s="6"/>
      <c r="S9" s="65">
        <v>1494</v>
      </c>
      <c r="T9" s="65">
        <v>1639</v>
      </c>
      <c r="U9" s="65">
        <v>3133</v>
      </c>
      <c r="V9" s="30"/>
      <c r="W9" s="8">
        <f t="shared" si="0"/>
        <v>92.043155765340529</v>
      </c>
      <c r="X9" s="8">
        <f t="shared" si="1"/>
        <v>21.344119477286867</v>
      </c>
      <c r="Y9" s="8">
        <f t="shared" si="2"/>
        <v>55.275080906148865</v>
      </c>
      <c r="Z9" s="8"/>
      <c r="AA9" s="8">
        <f t="shared" si="3"/>
        <v>98.527443105756362</v>
      </c>
      <c r="AB9" s="8">
        <f t="shared" si="4"/>
        <v>24.100061012812692</v>
      </c>
      <c r="AC9" s="8">
        <f t="shared" si="5"/>
        <v>59.591445898499842</v>
      </c>
      <c r="AD9" s="8"/>
      <c r="AE9" s="8">
        <f t="shared" si="6"/>
        <v>1.4725568942436382</v>
      </c>
      <c r="AF9" s="8">
        <f t="shared" si="7"/>
        <v>75.899938987187312</v>
      </c>
      <c r="AG9" s="8">
        <f t="shared" si="8"/>
        <v>40.408554101500158</v>
      </c>
      <c r="AH9" s="8"/>
      <c r="AI9" s="8">
        <f t="shared" si="9"/>
        <v>7.2690217391304355</v>
      </c>
      <c r="AJ9" s="8">
        <f t="shared" si="10"/>
        <v>13.164556962025317</v>
      </c>
      <c r="AK9" s="8">
        <f t="shared" si="11"/>
        <v>8.5163363685056233</v>
      </c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</row>
    <row r="10" spans="1:58" ht="12.95" customHeight="1" x14ac:dyDescent="0.25">
      <c r="B10" s="22" t="s">
        <v>18</v>
      </c>
      <c r="C10" s="65">
        <v>-1308</v>
      </c>
      <c r="D10" s="65">
        <v>273</v>
      </c>
      <c r="E10" s="65">
        <v>1581</v>
      </c>
      <c r="F10" s="6"/>
      <c r="G10" s="65">
        <v>-77</v>
      </c>
      <c r="H10" s="65">
        <v>33</v>
      </c>
      <c r="I10" s="65">
        <v>110</v>
      </c>
      <c r="J10" s="65"/>
      <c r="K10" s="65">
        <v>1385</v>
      </c>
      <c r="L10" s="65">
        <v>306</v>
      </c>
      <c r="M10" s="65">
        <v>1691</v>
      </c>
      <c r="N10" s="65"/>
      <c r="O10" s="65">
        <v>-12</v>
      </c>
      <c r="P10" s="65">
        <v>1110</v>
      </c>
      <c r="Q10" s="65">
        <v>1122</v>
      </c>
      <c r="R10" s="6"/>
      <c r="S10" s="65">
        <v>1404</v>
      </c>
      <c r="T10" s="65">
        <v>1443</v>
      </c>
      <c r="U10" s="65">
        <v>2847</v>
      </c>
      <c r="V10" s="30"/>
      <c r="W10" s="8">
        <f t="shared" si="0"/>
        <v>93.629205440229057</v>
      </c>
      <c r="X10" s="8">
        <f t="shared" si="1"/>
        <v>19.279661016949152</v>
      </c>
      <c r="Y10" s="8">
        <f t="shared" si="2"/>
        <v>56.203341628154988</v>
      </c>
      <c r="Z10" s="8"/>
      <c r="AA10" s="8">
        <f t="shared" si="3"/>
        <v>98.646723646723643</v>
      </c>
      <c r="AB10" s="8">
        <f t="shared" si="4"/>
        <v>21.205821205821206</v>
      </c>
      <c r="AC10" s="8">
        <f t="shared" si="5"/>
        <v>59.39585528626624</v>
      </c>
      <c r="AD10" s="8"/>
      <c r="AE10" s="8">
        <f t="shared" si="6"/>
        <v>1.3532763532763568</v>
      </c>
      <c r="AF10" s="8">
        <f t="shared" si="7"/>
        <v>78.794178794178791</v>
      </c>
      <c r="AG10" s="8">
        <f t="shared" si="8"/>
        <v>40.60414471373376</v>
      </c>
      <c r="AH10" s="8"/>
      <c r="AI10" s="8">
        <f t="shared" si="9"/>
        <v>5.5595667870036101</v>
      </c>
      <c r="AJ10" s="8">
        <f t="shared" si="10"/>
        <v>10.784313725490197</v>
      </c>
      <c r="AK10" s="8">
        <f t="shared" si="11"/>
        <v>6.5050266114725019</v>
      </c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</row>
    <row r="11" spans="1:58" ht="12.95" customHeight="1" x14ac:dyDescent="0.25">
      <c r="B11" s="22" t="s">
        <v>19</v>
      </c>
      <c r="C11" s="65">
        <v>-1216</v>
      </c>
      <c r="D11" s="65">
        <v>325</v>
      </c>
      <c r="E11" s="65">
        <v>1541</v>
      </c>
      <c r="F11" s="6"/>
      <c r="G11" s="65">
        <v>-82</v>
      </c>
      <c r="H11" s="65">
        <v>31</v>
      </c>
      <c r="I11" s="65">
        <v>113</v>
      </c>
      <c r="J11" s="65"/>
      <c r="K11" s="65">
        <v>1298</v>
      </c>
      <c r="L11" s="65">
        <v>356</v>
      </c>
      <c r="M11" s="65">
        <v>1654</v>
      </c>
      <c r="N11" s="65"/>
      <c r="O11" s="65">
        <v>-16</v>
      </c>
      <c r="P11" s="65">
        <v>1026</v>
      </c>
      <c r="Q11" s="65">
        <v>1042</v>
      </c>
      <c r="R11" s="6"/>
      <c r="S11" s="65">
        <v>1321</v>
      </c>
      <c r="T11" s="65">
        <v>1401</v>
      </c>
      <c r="U11" s="65">
        <v>2722</v>
      </c>
      <c r="V11" s="30"/>
      <c r="W11" s="8">
        <f t="shared" si="0"/>
        <v>92.541856925418557</v>
      </c>
      <c r="X11" s="8">
        <f t="shared" si="1"/>
        <v>23.516642547033285</v>
      </c>
      <c r="Y11" s="8">
        <f t="shared" si="2"/>
        <v>57.15875370919882</v>
      </c>
      <c r="Z11" s="8"/>
      <c r="AA11" s="8">
        <f t="shared" si="3"/>
        <v>98.258894776684329</v>
      </c>
      <c r="AB11" s="8">
        <f t="shared" si="4"/>
        <v>25.410421127765879</v>
      </c>
      <c r="AC11" s="8">
        <f t="shared" si="5"/>
        <v>60.764144011756059</v>
      </c>
      <c r="AD11" s="8"/>
      <c r="AE11" s="8">
        <f t="shared" si="6"/>
        <v>1.741105223315671</v>
      </c>
      <c r="AF11" s="8">
        <f t="shared" si="7"/>
        <v>74.589578872234114</v>
      </c>
      <c r="AG11" s="8">
        <f t="shared" si="8"/>
        <v>39.235855988243941</v>
      </c>
      <c r="AH11" s="8"/>
      <c r="AI11" s="8">
        <f t="shared" si="9"/>
        <v>6.3174114021571652</v>
      </c>
      <c r="AJ11" s="8">
        <f t="shared" si="10"/>
        <v>8.7078651685393265</v>
      </c>
      <c r="AK11" s="8">
        <f t="shared" si="11"/>
        <v>6.8319226118500609</v>
      </c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</row>
    <row r="12" spans="1:58" ht="12.95" customHeight="1" x14ac:dyDescent="0.25">
      <c r="B12" s="22" t="s">
        <v>20</v>
      </c>
      <c r="C12" s="65">
        <v>-1180</v>
      </c>
      <c r="D12" s="65">
        <v>363</v>
      </c>
      <c r="E12" s="65">
        <v>1543</v>
      </c>
      <c r="F12" s="6"/>
      <c r="G12" s="65">
        <v>-62</v>
      </c>
      <c r="H12" s="65">
        <v>22</v>
      </c>
      <c r="I12" s="65">
        <v>84</v>
      </c>
      <c r="J12" s="65"/>
      <c r="K12" s="65">
        <v>1242</v>
      </c>
      <c r="L12" s="65">
        <v>385</v>
      </c>
      <c r="M12" s="65">
        <v>1627</v>
      </c>
      <c r="N12" s="65"/>
      <c r="O12" s="65">
        <v>-27</v>
      </c>
      <c r="P12" s="65">
        <v>915</v>
      </c>
      <c r="Q12" s="65">
        <v>942</v>
      </c>
      <c r="R12" s="6"/>
      <c r="S12" s="65">
        <v>1277</v>
      </c>
      <c r="T12" s="65">
        <v>1316</v>
      </c>
      <c r="U12" s="65">
        <v>2593</v>
      </c>
      <c r="V12" s="30"/>
      <c r="W12" s="8">
        <f t="shared" si="0"/>
        <v>92.986603624901505</v>
      </c>
      <c r="X12" s="8">
        <f t="shared" si="1"/>
        <v>27.923076923076923</v>
      </c>
      <c r="Y12" s="8">
        <f t="shared" si="2"/>
        <v>60.062281043207477</v>
      </c>
      <c r="Z12" s="8"/>
      <c r="AA12" s="8">
        <f t="shared" si="3"/>
        <v>97.259201252936563</v>
      </c>
      <c r="AB12" s="8">
        <f t="shared" si="4"/>
        <v>29.25531914893617</v>
      </c>
      <c r="AC12" s="8">
        <f t="shared" si="5"/>
        <v>62.745854222907823</v>
      </c>
      <c r="AD12" s="8"/>
      <c r="AE12" s="8">
        <f t="shared" si="6"/>
        <v>2.7407987470634367</v>
      </c>
      <c r="AF12" s="8">
        <f t="shared" si="7"/>
        <v>70.744680851063833</v>
      </c>
      <c r="AG12" s="8">
        <f t="shared" si="8"/>
        <v>37.254145777092177</v>
      </c>
      <c r="AH12" s="8"/>
      <c r="AI12" s="8">
        <f t="shared" si="9"/>
        <v>4.9919484702093397</v>
      </c>
      <c r="AJ12" s="8">
        <f t="shared" si="10"/>
        <v>5.7142857142857144</v>
      </c>
      <c r="AK12" s="8">
        <f t="shared" si="11"/>
        <v>5.1628764597418559</v>
      </c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</row>
    <row r="13" spans="1:58" ht="12.95" customHeight="1" x14ac:dyDescent="0.25">
      <c r="B13" s="22" t="s">
        <v>21</v>
      </c>
      <c r="C13" s="65">
        <v>-1062</v>
      </c>
      <c r="D13" s="65">
        <v>264</v>
      </c>
      <c r="E13" s="65">
        <v>1326</v>
      </c>
      <c r="F13" s="6"/>
      <c r="G13" s="65">
        <v>-106</v>
      </c>
      <c r="H13" s="65">
        <v>29</v>
      </c>
      <c r="I13" s="65">
        <v>135</v>
      </c>
      <c r="J13" s="65"/>
      <c r="K13" s="65">
        <v>1168</v>
      </c>
      <c r="L13" s="65">
        <v>293</v>
      </c>
      <c r="M13" s="65">
        <v>1461</v>
      </c>
      <c r="N13" s="65"/>
      <c r="O13" s="65">
        <v>-41</v>
      </c>
      <c r="P13" s="65">
        <v>847</v>
      </c>
      <c r="Q13" s="65">
        <v>888</v>
      </c>
      <c r="R13" s="6"/>
      <c r="S13" s="65">
        <v>1212</v>
      </c>
      <c r="T13" s="65">
        <v>1162</v>
      </c>
      <c r="U13" s="65">
        <v>2374</v>
      </c>
      <c r="V13" s="30"/>
      <c r="W13" s="8">
        <f t="shared" si="0"/>
        <v>87.84119106699751</v>
      </c>
      <c r="X13" s="8">
        <f t="shared" si="1"/>
        <v>23.157894736842106</v>
      </c>
      <c r="Y13" s="8">
        <f t="shared" si="2"/>
        <v>56.449553001277138</v>
      </c>
      <c r="Z13" s="8"/>
      <c r="AA13" s="8">
        <f t="shared" si="3"/>
        <v>96.369636963696365</v>
      </c>
      <c r="AB13" s="8">
        <f t="shared" si="4"/>
        <v>25.215146299483649</v>
      </c>
      <c r="AC13" s="8">
        <f t="shared" si="5"/>
        <v>61.541701769165968</v>
      </c>
      <c r="AD13" s="8"/>
      <c r="AE13" s="8">
        <f t="shared" si="6"/>
        <v>3.6303630363036348</v>
      </c>
      <c r="AF13" s="8">
        <f t="shared" si="7"/>
        <v>74.784853700516351</v>
      </c>
      <c r="AG13" s="8">
        <f t="shared" si="8"/>
        <v>38.458298230834032</v>
      </c>
      <c r="AH13" s="8"/>
      <c r="AI13" s="8">
        <f t="shared" si="9"/>
        <v>9.0753424657534243</v>
      </c>
      <c r="AJ13" s="8">
        <f t="shared" si="10"/>
        <v>9.8976109215017072</v>
      </c>
      <c r="AK13" s="8">
        <f t="shared" si="11"/>
        <v>9.2402464065708418</v>
      </c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</row>
    <row r="14" spans="1:58" ht="12.95" customHeight="1" x14ac:dyDescent="0.25">
      <c r="B14" s="22" t="s">
        <v>22</v>
      </c>
      <c r="C14" s="65">
        <v>-569</v>
      </c>
      <c r="D14" s="65">
        <v>139</v>
      </c>
      <c r="E14" s="65">
        <v>708</v>
      </c>
      <c r="F14" s="6"/>
      <c r="G14" s="65">
        <v>-67</v>
      </c>
      <c r="H14" s="65">
        <v>16</v>
      </c>
      <c r="I14" s="65">
        <v>83</v>
      </c>
      <c r="J14" s="65"/>
      <c r="K14" s="65">
        <v>636</v>
      </c>
      <c r="L14" s="65">
        <v>155</v>
      </c>
      <c r="M14" s="65">
        <v>791</v>
      </c>
      <c r="N14" s="65"/>
      <c r="O14" s="65">
        <v>-76</v>
      </c>
      <c r="P14" s="65">
        <v>582</v>
      </c>
      <c r="Q14" s="65">
        <v>658</v>
      </c>
      <c r="R14" s="6"/>
      <c r="S14" s="65">
        <v>717</v>
      </c>
      <c r="T14" s="65">
        <v>759</v>
      </c>
      <c r="U14" s="65">
        <v>1476</v>
      </c>
      <c r="V14" s="30"/>
      <c r="W14" s="8">
        <f t="shared" si="0"/>
        <v>79.915730337078656</v>
      </c>
      <c r="X14" s="8">
        <f t="shared" si="1"/>
        <v>18.860244233378562</v>
      </c>
      <c r="Y14" s="8">
        <f t="shared" si="2"/>
        <v>48.861283643892342</v>
      </c>
      <c r="Z14" s="8"/>
      <c r="AA14" s="8">
        <f t="shared" si="3"/>
        <v>88.70292887029288</v>
      </c>
      <c r="AB14" s="8">
        <f t="shared" si="4"/>
        <v>20.421607378129117</v>
      </c>
      <c r="AC14" s="8">
        <f t="shared" si="5"/>
        <v>53.590785907859072</v>
      </c>
      <c r="AD14" s="8"/>
      <c r="AE14" s="8">
        <f t="shared" si="6"/>
        <v>11.29707112970712</v>
      </c>
      <c r="AF14" s="8">
        <f t="shared" si="7"/>
        <v>79.578392621870876</v>
      </c>
      <c r="AG14" s="8">
        <f t="shared" si="8"/>
        <v>46.409214092140928</v>
      </c>
      <c r="AH14" s="8"/>
      <c r="AI14" s="8">
        <f t="shared" si="9"/>
        <v>10.534591194968554</v>
      </c>
      <c r="AJ14" s="8">
        <f t="shared" si="10"/>
        <v>10.32258064516129</v>
      </c>
      <c r="AK14" s="8">
        <f t="shared" si="11"/>
        <v>10.493046776232617</v>
      </c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</row>
    <row r="15" spans="1:58" ht="12.95" customHeight="1" x14ac:dyDescent="0.25">
      <c r="B15" s="22" t="s">
        <v>23</v>
      </c>
      <c r="C15" s="65">
        <v>-183</v>
      </c>
      <c r="D15" s="65">
        <v>61</v>
      </c>
      <c r="E15" s="65">
        <v>244</v>
      </c>
      <c r="F15" s="6"/>
      <c r="G15" s="65">
        <v>-41</v>
      </c>
      <c r="H15" s="65">
        <v>9</v>
      </c>
      <c r="I15" s="65">
        <v>50</v>
      </c>
      <c r="J15" s="65"/>
      <c r="K15" s="65">
        <v>224</v>
      </c>
      <c r="L15" s="65">
        <v>70</v>
      </c>
      <c r="M15" s="65">
        <v>294</v>
      </c>
      <c r="N15" s="65"/>
      <c r="O15" s="65">
        <v>-217</v>
      </c>
      <c r="P15" s="65">
        <v>428</v>
      </c>
      <c r="Q15" s="65">
        <v>645</v>
      </c>
      <c r="R15" s="6"/>
      <c r="S15" s="65">
        <v>443</v>
      </c>
      <c r="T15" s="65">
        <v>515</v>
      </c>
      <c r="U15" s="65">
        <v>958</v>
      </c>
      <c r="V15" s="30"/>
      <c r="W15" s="8">
        <f t="shared" si="0"/>
        <v>41.496598639455783</v>
      </c>
      <c r="X15" s="8">
        <f t="shared" si="1"/>
        <v>12.248995983935743</v>
      </c>
      <c r="Y15" s="8">
        <f t="shared" si="2"/>
        <v>25.98509052183174</v>
      </c>
      <c r="Z15" s="8"/>
      <c r="AA15" s="8">
        <f t="shared" si="3"/>
        <v>50.564334085778782</v>
      </c>
      <c r="AB15" s="8">
        <f t="shared" si="4"/>
        <v>13.592233009708737</v>
      </c>
      <c r="AC15" s="8">
        <f t="shared" si="5"/>
        <v>30.688935281837161</v>
      </c>
      <c r="AD15" s="8"/>
      <c r="AE15" s="8">
        <f t="shared" si="6"/>
        <v>49.435665914221218</v>
      </c>
      <c r="AF15" s="8">
        <f t="shared" si="7"/>
        <v>86.407766990291265</v>
      </c>
      <c r="AG15" s="8">
        <f t="shared" si="8"/>
        <v>69.311064718162839</v>
      </c>
      <c r="AH15" s="8"/>
      <c r="AI15" s="8">
        <f t="shared" si="9"/>
        <v>18.303571428571427</v>
      </c>
      <c r="AJ15" s="8">
        <f t="shared" si="10"/>
        <v>12.857142857142856</v>
      </c>
      <c r="AK15" s="8">
        <f t="shared" si="11"/>
        <v>17.006802721088434</v>
      </c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</row>
    <row r="16" spans="1:58" ht="12.95" customHeight="1" x14ac:dyDescent="0.25">
      <c r="A16" s="4"/>
      <c r="B16" s="12" t="s">
        <v>24</v>
      </c>
      <c r="C16" s="65">
        <v>-66</v>
      </c>
      <c r="D16" s="65">
        <v>23</v>
      </c>
      <c r="E16" s="65">
        <v>89</v>
      </c>
      <c r="F16" s="6"/>
      <c r="G16" s="65">
        <v>-22</v>
      </c>
      <c r="H16" s="65">
        <v>4</v>
      </c>
      <c r="I16" s="65">
        <v>26</v>
      </c>
      <c r="J16" s="65"/>
      <c r="K16" s="65">
        <v>88</v>
      </c>
      <c r="L16" s="65">
        <v>27</v>
      </c>
      <c r="M16" s="65">
        <v>115</v>
      </c>
      <c r="N16" s="65"/>
      <c r="O16" s="65">
        <v>-186</v>
      </c>
      <c r="P16" s="65">
        <v>311</v>
      </c>
      <c r="Q16" s="65">
        <v>497</v>
      </c>
      <c r="R16" s="6"/>
      <c r="S16" s="65">
        <v>278</v>
      </c>
      <c r="T16" s="65">
        <v>361</v>
      </c>
      <c r="U16" s="65">
        <v>639</v>
      </c>
      <c r="V16" s="30"/>
      <c r="W16" s="8">
        <f t="shared" si="0"/>
        <v>24.087591240875913</v>
      </c>
      <c r="X16" s="8">
        <f t="shared" si="1"/>
        <v>6.8047337278106506</v>
      </c>
      <c r="Y16" s="8">
        <f t="shared" si="2"/>
        <v>14.542483660130721</v>
      </c>
      <c r="Z16" s="8"/>
      <c r="AA16" s="8">
        <f t="shared" si="3"/>
        <v>31.654676258992804</v>
      </c>
      <c r="AB16" s="8">
        <f t="shared" si="4"/>
        <v>7.4792243767313016</v>
      </c>
      <c r="AC16" s="8">
        <f t="shared" si="5"/>
        <v>17.996870109546165</v>
      </c>
      <c r="AD16" s="8"/>
      <c r="AE16" s="8">
        <f t="shared" si="6"/>
        <v>68.345323741007192</v>
      </c>
      <c r="AF16" s="8">
        <f t="shared" si="7"/>
        <v>92.520775623268705</v>
      </c>
      <c r="AG16" s="8">
        <f t="shared" si="8"/>
        <v>82.003129890453835</v>
      </c>
      <c r="AH16" s="8"/>
      <c r="AI16" s="8">
        <f t="shared" si="9"/>
        <v>25</v>
      </c>
      <c r="AJ16" s="8">
        <f t="shared" si="10"/>
        <v>14.814814814814813</v>
      </c>
      <c r="AK16" s="8">
        <f t="shared" si="11"/>
        <v>22.608695652173914</v>
      </c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</row>
    <row r="17" spans="1:58" ht="12.95" customHeight="1" x14ac:dyDescent="0.25">
      <c r="A17" s="4"/>
      <c r="B17" s="12" t="s">
        <v>25</v>
      </c>
      <c r="C17" s="65">
        <v>-35</v>
      </c>
      <c r="D17" s="65">
        <v>11</v>
      </c>
      <c r="E17" s="65">
        <v>46</v>
      </c>
      <c r="F17" s="6"/>
      <c r="G17" s="65">
        <v>-11</v>
      </c>
      <c r="H17" s="65">
        <v>1</v>
      </c>
      <c r="I17" s="65">
        <v>12</v>
      </c>
      <c r="J17" s="65"/>
      <c r="K17" s="65">
        <v>46</v>
      </c>
      <c r="L17" s="65">
        <v>12</v>
      </c>
      <c r="M17" s="65">
        <v>58</v>
      </c>
      <c r="N17" s="65"/>
      <c r="O17" s="65">
        <v>-132</v>
      </c>
      <c r="P17" s="65">
        <v>231</v>
      </c>
      <c r="Q17" s="65">
        <v>363</v>
      </c>
      <c r="R17" s="6"/>
      <c r="S17" s="65">
        <v>177</v>
      </c>
      <c r="T17" s="65">
        <v>263</v>
      </c>
      <c r="U17" s="65">
        <v>440</v>
      </c>
      <c r="V17" s="30"/>
      <c r="W17" s="8">
        <f t="shared" si="0"/>
        <v>19.662921348314608</v>
      </c>
      <c r="X17" s="8">
        <f t="shared" si="1"/>
        <v>4.5267489711934159</v>
      </c>
      <c r="Y17" s="8">
        <f t="shared" si="2"/>
        <v>10.926365795724466</v>
      </c>
      <c r="Z17" s="8"/>
      <c r="AA17" s="8">
        <f t="shared" si="3"/>
        <v>25.988700564971751</v>
      </c>
      <c r="AB17" s="8">
        <f t="shared" si="4"/>
        <v>4.5627376425855513</v>
      </c>
      <c r="AC17" s="8">
        <f t="shared" si="5"/>
        <v>13.18181818181818</v>
      </c>
      <c r="AD17" s="8"/>
      <c r="AE17" s="8">
        <f t="shared" si="6"/>
        <v>74.011299435028249</v>
      </c>
      <c r="AF17" s="8">
        <f t="shared" si="7"/>
        <v>95.437262357414454</v>
      </c>
      <c r="AG17" s="8">
        <f t="shared" si="8"/>
        <v>86.818181818181813</v>
      </c>
      <c r="AH17" s="8"/>
      <c r="AI17" s="8">
        <f t="shared" si="9"/>
        <v>23.913043478260871</v>
      </c>
      <c r="AJ17" s="8">
        <f t="shared" si="10"/>
        <v>8.3333333333333321</v>
      </c>
      <c r="AK17" s="8">
        <f t="shared" si="11"/>
        <v>20.689655172413794</v>
      </c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</row>
    <row r="18" spans="1:58" ht="12.95" customHeight="1" x14ac:dyDescent="0.25">
      <c r="A18" s="4"/>
      <c r="B18" s="12" t="s">
        <v>26</v>
      </c>
      <c r="C18" s="65">
        <v>-23</v>
      </c>
      <c r="D18" s="65">
        <v>15</v>
      </c>
      <c r="E18" s="65">
        <v>38</v>
      </c>
      <c r="F18" s="6"/>
      <c r="G18" s="65">
        <v>-8</v>
      </c>
      <c r="H18" s="65">
        <v>3</v>
      </c>
      <c r="I18" s="65">
        <v>11</v>
      </c>
      <c r="J18" s="65"/>
      <c r="K18" s="65">
        <v>31</v>
      </c>
      <c r="L18" s="65">
        <v>18</v>
      </c>
      <c r="M18" s="65">
        <v>49</v>
      </c>
      <c r="N18" s="65"/>
      <c r="O18" s="65">
        <v>-179</v>
      </c>
      <c r="P18" s="65">
        <v>297</v>
      </c>
      <c r="Q18" s="65">
        <v>476</v>
      </c>
      <c r="R18" s="6"/>
      <c r="S18" s="65">
        <v>216</v>
      </c>
      <c r="T18" s="65">
        <v>351</v>
      </c>
      <c r="U18" s="65">
        <v>567</v>
      </c>
      <c r="V18" s="30"/>
      <c r="W18" s="8">
        <f t="shared" si="0"/>
        <v>10.952380952380953</v>
      </c>
      <c r="X18" s="8">
        <f t="shared" si="1"/>
        <v>4.7619047619047619</v>
      </c>
      <c r="Y18" s="8">
        <f t="shared" si="2"/>
        <v>7.2380952380952381</v>
      </c>
      <c r="Z18" s="8"/>
      <c r="AA18" s="8">
        <f t="shared" si="3"/>
        <v>14.351851851851851</v>
      </c>
      <c r="AB18" s="8">
        <f t="shared" si="4"/>
        <v>5.1282051282051277</v>
      </c>
      <c r="AC18" s="8">
        <f t="shared" si="5"/>
        <v>8.6419753086419746</v>
      </c>
      <c r="AD18" s="8"/>
      <c r="AE18" s="8">
        <f t="shared" si="6"/>
        <v>85.648148148148152</v>
      </c>
      <c r="AF18" s="8">
        <f t="shared" si="7"/>
        <v>94.871794871794876</v>
      </c>
      <c r="AG18" s="8">
        <f t="shared" si="8"/>
        <v>91.358024691358025</v>
      </c>
      <c r="AH18" s="8"/>
      <c r="AI18" s="8">
        <f t="shared" si="9"/>
        <v>25.806451612903224</v>
      </c>
      <c r="AJ18" s="8">
        <f t="shared" si="10"/>
        <v>16.666666666666664</v>
      </c>
      <c r="AK18" s="8">
        <f t="shared" si="11"/>
        <v>22.448979591836736</v>
      </c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</row>
    <row r="19" spans="1:58" ht="12.95" customHeight="1" x14ac:dyDescent="0.25">
      <c r="A19" s="4"/>
      <c r="B19" s="12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11"/>
      <c r="Q19" s="6"/>
      <c r="R19" s="6"/>
      <c r="S19" s="6"/>
      <c r="T19" s="6"/>
      <c r="U19" s="6"/>
      <c r="V19" s="30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</row>
    <row r="20" spans="1:58" ht="12.95" customHeight="1" x14ac:dyDescent="0.25">
      <c r="A20" s="4"/>
      <c r="B20" s="12" t="s">
        <v>27</v>
      </c>
      <c r="C20" s="65">
        <f>SUM(C6:C19)</f>
        <v>-10603</v>
      </c>
      <c r="D20" s="65">
        <f>SUM(D6:D19)</f>
        <v>3375</v>
      </c>
      <c r="E20" s="65">
        <f>SUM(E6:E19)</f>
        <v>13978</v>
      </c>
      <c r="F20" s="65"/>
      <c r="G20" s="65">
        <f>SUM(G6:G19)</f>
        <v>-1818</v>
      </c>
      <c r="H20" s="65">
        <f>SUM(H6:H19)</f>
        <v>900</v>
      </c>
      <c r="I20" s="65">
        <f>SUM(I6:I19)</f>
        <v>2718</v>
      </c>
      <c r="J20" s="65"/>
      <c r="K20" s="65">
        <f>SUM(K6:K19)</f>
        <v>12421</v>
      </c>
      <c r="L20" s="65">
        <f>SUM(L6:L19)</f>
        <v>4275</v>
      </c>
      <c r="M20" s="65">
        <f>SUM(M6:M19)</f>
        <v>16696</v>
      </c>
      <c r="N20" s="65"/>
      <c r="O20" s="65">
        <f>SUM(O6:O19)</f>
        <v>-2344</v>
      </c>
      <c r="P20" s="65">
        <f>SUM(P6:P19)</f>
        <v>11324</v>
      </c>
      <c r="Q20" s="65">
        <f>SUM(Q6:Q19)</f>
        <v>13668</v>
      </c>
      <c r="R20" s="65"/>
      <c r="S20" s="65">
        <f>SUM(S6:S18)</f>
        <v>15036</v>
      </c>
      <c r="T20" s="65">
        <f>SUM(T6:T18)</f>
        <v>16160</v>
      </c>
      <c r="U20" s="65">
        <f>SUM(U6:U18)</f>
        <v>31196</v>
      </c>
      <c r="V20" s="30"/>
      <c r="W20" s="8">
        <f>+ABS(C20)/(ABS(C20)+ABS(G20)+ABS(O20))*100</f>
        <v>71.811716898069761</v>
      </c>
      <c r="X20" s="8">
        <f>+ABS(D20)/(ABS(D20)+ABS(H20)+ABS(P20))*100</f>
        <v>21.636002307840247</v>
      </c>
      <c r="Y20" s="8">
        <f>+ABS(E20)/(ABS(E20)+ABS(I20)+ABS(Q20))*100</f>
        <v>46.034778026610461</v>
      </c>
      <c r="Z20" s="8"/>
      <c r="AA20" s="8">
        <f>+(ABS(C20)+ABS(G20))/(ABS(K20)+ABS(O20))*100</f>
        <v>84.124619031493395</v>
      </c>
      <c r="AB20" s="8">
        <f>+(ABS(D20)+ABS(H20))/(ABS(L20)+ABS(P20))*100</f>
        <v>27.405602923264311</v>
      </c>
      <c r="AC20" s="8">
        <f>+(ABS(E20)+ABS(I20))/(ABS(M20)+ABS(Q20))*100</f>
        <v>54.986167830325385</v>
      </c>
      <c r="AD20" s="8"/>
      <c r="AE20" s="8">
        <f>100-AA20</f>
        <v>15.875380968506605</v>
      </c>
      <c r="AF20" s="8">
        <f>100-AB20</f>
        <v>72.594397076735689</v>
      </c>
      <c r="AG20" s="8">
        <f>100-AC20</f>
        <v>45.013832169674615</v>
      </c>
      <c r="AH20" s="8"/>
      <c r="AI20" s="8">
        <f>+(ABS(G20)/ABS(K20))*100</f>
        <v>14.636502697045325</v>
      </c>
      <c r="AJ20" s="8">
        <f>+(ABS(H20)/ABS(L20))*100</f>
        <v>21.052631578947366</v>
      </c>
      <c r="AK20" s="8">
        <f>+(ABS(I20)/ABS(M20))*100</f>
        <v>16.27934834690944</v>
      </c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</row>
    <row r="21" spans="1:58" ht="12.95" customHeight="1" x14ac:dyDescent="0.25">
      <c r="A21" s="4"/>
      <c r="B21" s="13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55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</row>
    <row r="22" spans="1:58" ht="12.95" customHeight="1" x14ac:dyDescent="0.25">
      <c r="A22" s="4"/>
      <c r="B22" s="45" t="s">
        <v>66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56"/>
      <c r="W22" s="45" t="s">
        <v>66</v>
      </c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1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</row>
    <row r="23" spans="1:58" ht="12.95" customHeight="1" x14ac:dyDescent="0.25">
      <c r="A23" s="4"/>
      <c r="T23" s="1"/>
      <c r="U23" s="1"/>
      <c r="V23" s="33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BE23" s="1"/>
      <c r="BF23" s="1"/>
    </row>
    <row r="24" spans="1:58" ht="12.95" customHeight="1" x14ac:dyDescent="0.25">
      <c r="A24" s="4"/>
      <c r="B24" s="14" t="s">
        <v>28</v>
      </c>
      <c r="C24" s="65">
        <f>+(C6+C7)</f>
        <v>-2088</v>
      </c>
      <c r="D24" s="65">
        <f>+D6+D7</f>
        <v>1075</v>
      </c>
      <c r="E24" s="65">
        <f>+E6+E7</f>
        <v>3163</v>
      </c>
      <c r="F24" s="65"/>
      <c r="G24" s="65">
        <f>+(G6+G7)</f>
        <v>-1060</v>
      </c>
      <c r="H24" s="65">
        <f>+H6+H7</f>
        <v>597</v>
      </c>
      <c r="I24" s="65">
        <f>+I6+I7</f>
        <v>1657</v>
      </c>
      <c r="J24" s="65"/>
      <c r="K24" s="65">
        <f>+(K6+K7)</f>
        <v>3148</v>
      </c>
      <c r="L24" s="65">
        <f>+L6+L7</f>
        <v>1672</v>
      </c>
      <c r="M24" s="65">
        <f>+M6+M7</f>
        <v>4820</v>
      </c>
      <c r="N24" s="65"/>
      <c r="O24" s="65">
        <f>+(O6+O7)</f>
        <v>-1418</v>
      </c>
      <c r="P24" s="65">
        <f>+P6+P7</f>
        <v>2936</v>
      </c>
      <c r="Q24" s="65">
        <f>+Q6+Q7</f>
        <v>4354</v>
      </c>
      <c r="R24" s="65"/>
      <c r="S24" s="65">
        <f>+(S6+S7)</f>
        <v>4757</v>
      </c>
      <c r="T24" s="65">
        <f>+T6+T7</f>
        <v>4867</v>
      </c>
      <c r="U24" s="65">
        <f>+U6+U7</f>
        <v>9624</v>
      </c>
      <c r="V24" s="57"/>
      <c r="W24" s="16">
        <f t="shared" ref="W24:Y27" si="12">+ABS(C24)/(ABS(C24)+ABS(G24)+ABS(O24))*100</f>
        <v>45.729303547963205</v>
      </c>
      <c r="X24" s="16">
        <f t="shared" si="12"/>
        <v>23.328993055555554</v>
      </c>
      <c r="Y24" s="16">
        <f t="shared" si="12"/>
        <v>34.477872247656421</v>
      </c>
      <c r="Z24" s="16"/>
      <c r="AA24" s="16">
        <f t="shared" ref="AA24:AC26" si="13">+(ABS(C24)+ABS(G24))/ABS(S24)*100</f>
        <v>66.176161446289683</v>
      </c>
      <c r="AB24" s="16">
        <f t="shared" si="13"/>
        <v>34.353811382781998</v>
      </c>
      <c r="AC24" s="16">
        <f t="shared" si="13"/>
        <v>50.083125519534498</v>
      </c>
      <c r="AD24" s="16"/>
      <c r="AE24" s="16">
        <f t="shared" ref="AE24:AG27" si="14">100-AA24</f>
        <v>33.823838553710317</v>
      </c>
      <c r="AF24" s="16">
        <f t="shared" si="14"/>
        <v>65.646188617218002</v>
      </c>
      <c r="AG24" s="16">
        <f t="shared" si="14"/>
        <v>49.916874480465502</v>
      </c>
      <c r="AH24" s="16"/>
      <c r="AI24" s="16">
        <f t="shared" ref="AI24:AK27" si="15">+(ABS(G24)/ABS(K24))*100</f>
        <v>33.672172808132146</v>
      </c>
      <c r="AJ24" s="16">
        <f t="shared" si="15"/>
        <v>35.705741626794257</v>
      </c>
      <c r="AK24" s="16">
        <f t="shared" si="15"/>
        <v>34.377593360995853</v>
      </c>
      <c r="AM24" s="14"/>
      <c r="AN24" s="7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</row>
    <row r="25" spans="1:58" ht="12.95" customHeight="1" x14ac:dyDescent="0.25">
      <c r="A25" s="4"/>
      <c r="B25" s="14" t="s">
        <v>29</v>
      </c>
      <c r="C25" s="65">
        <f>(SUM(C6:C14))</f>
        <v>-10296</v>
      </c>
      <c r="D25" s="65">
        <f>(SUM(D6:D14))</f>
        <v>3265</v>
      </c>
      <c r="E25" s="65">
        <f>(SUM(E6:E14))</f>
        <v>13561</v>
      </c>
      <c r="F25" s="65"/>
      <c r="G25" s="65">
        <f>(SUM(G6:G14))</f>
        <v>-1736</v>
      </c>
      <c r="H25" s="65">
        <f>(SUM(H6:H14))</f>
        <v>883</v>
      </c>
      <c r="I25" s="65">
        <f>(SUM(I6:I14))</f>
        <v>2619</v>
      </c>
      <c r="J25" s="65"/>
      <c r="K25" s="65">
        <f>(SUM(K6:K14))</f>
        <v>12032</v>
      </c>
      <c r="L25" s="65">
        <f>(SUM(L6:L14))</f>
        <v>4148</v>
      </c>
      <c r="M25" s="65">
        <f>(SUM(M6:M14))</f>
        <v>16180</v>
      </c>
      <c r="N25" s="65"/>
      <c r="O25" s="65">
        <f>(SUM(O6:O14))</f>
        <v>-1630</v>
      </c>
      <c r="P25" s="65">
        <f>(SUM(P6:P14))</f>
        <v>10057</v>
      </c>
      <c r="Q25" s="65">
        <f>(SUM(Q6:Q14))</f>
        <v>11687</v>
      </c>
      <c r="R25" s="65"/>
      <c r="S25" s="65">
        <f>(SUM(S6:S14))</f>
        <v>13922</v>
      </c>
      <c r="T25" s="65">
        <f>(SUM(T6:T14))</f>
        <v>14670</v>
      </c>
      <c r="U25" s="65">
        <f>(SUM(U6:U14))</f>
        <v>28592</v>
      </c>
      <c r="V25" s="57"/>
      <c r="W25" s="16">
        <f t="shared" si="12"/>
        <v>75.362318840579718</v>
      </c>
      <c r="X25" s="16">
        <f t="shared" si="12"/>
        <v>22.984864484336502</v>
      </c>
      <c r="Y25" s="16">
        <f t="shared" si="12"/>
        <v>48.663293501273905</v>
      </c>
      <c r="Z25" s="16"/>
      <c r="AA25" s="16">
        <f t="shared" si="13"/>
        <v>86.424364315471919</v>
      </c>
      <c r="AB25" s="16">
        <f t="shared" si="13"/>
        <v>28.275391956373554</v>
      </c>
      <c r="AC25" s="16">
        <f t="shared" si="13"/>
        <v>56.589255735870168</v>
      </c>
      <c r="AD25" s="16"/>
      <c r="AE25" s="16">
        <f t="shared" si="14"/>
        <v>13.575635684528081</v>
      </c>
      <c r="AF25" s="16">
        <f t="shared" si="14"/>
        <v>71.724608043626446</v>
      </c>
      <c r="AG25" s="16">
        <f t="shared" si="14"/>
        <v>43.410744264129832</v>
      </c>
      <c r="AH25" s="16"/>
      <c r="AI25" s="16">
        <f t="shared" si="15"/>
        <v>14.428191489361703</v>
      </c>
      <c r="AJ25" s="16">
        <f t="shared" si="15"/>
        <v>21.287367405978785</v>
      </c>
      <c r="AK25" s="16">
        <f t="shared" si="15"/>
        <v>16.186650185414091</v>
      </c>
      <c r="AM25" s="14"/>
      <c r="AN25" s="7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</row>
    <row r="26" spans="1:58" ht="12.95" customHeight="1" x14ac:dyDescent="0.25">
      <c r="A26" s="4"/>
      <c r="B26" s="14" t="s">
        <v>30</v>
      </c>
      <c r="C26" s="65">
        <f>(SUM(C6:C15))</f>
        <v>-10479</v>
      </c>
      <c r="D26" s="65">
        <f>(SUM(D6:D15))</f>
        <v>3326</v>
      </c>
      <c r="E26" s="65">
        <f>(SUM(E6:E15))</f>
        <v>13805</v>
      </c>
      <c r="F26" s="65"/>
      <c r="G26" s="65">
        <f>(SUM(G6:G15))</f>
        <v>-1777</v>
      </c>
      <c r="H26" s="65">
        <f>(SUM(H6:H15))</f>
        <v>892</v>
      </c>
      <c r="I26" s="65">
        <f>(SUM(I6:I15))</f>
        <v>2669</v>
      </c>
      <c r="J26" s="65"/>
      <c r="K26" s="65">
        <f>(SUM(K6:K15))</f>
        <v>12256</v>
      </c>
      <c r="L26" s="65">
        <f>(SUM(L6:L15))</f>
        <v>4218</v>
      </c>
      <c r="M26" s="65">
        <f>(SUM(M6:M15))</f>
        <v>16474</v>
      </c>
      <c r="N26" s="65"/>
      <c r="O26" s="65">
        <f>(SUM(O6:O15))</f>
        <v>-1847</v>
      </c>
      <c r="P26" s="65">
        <f>(SUM(P6:P15))</f>
        <v>10485</v>
      </c>
      <c r="Q26" s="65">
        <f>(SUM(Q6:Q15))</f>
        <v>12332</v>
      </c>
      <c r="R26" s="65"/>
      <c r="S26" s="65">
        <f>(SUM(S6:S15))</f>
        <v>14365</v>
      </c>
      <c r="T26" s="65">
        <f>(SUM(T6:T15))</f>
        <v>15185</v>
      </c>
      <c r="U26" s="65">
        <f>(SUM(U6:U15))</f>
        <v>29550</v>
      </c>
      <c r="V26" s="57"/>
      <c r="W26" s="16">
        <f t="shared" si="12"/>
        <v>74.303339714954262</v>
      </c>
      <c r="X26" s="16">
        <f t="shared" si="12"/>
        <v>22.621233761817315</v>
      </c>
      <c r="Y26" s="16">
        <f t="shared" si="12"/>
        <v>47.924043602027353</v>
      </c>
      <c r="Z26" s="16"/>
      <c r="AA26" s="16">
        <f t="shared" si="13"/>
        <v>85.318482422554823</v>
      </c>
      <c r="AB26" s="16">
        <f t="shared" si="13"/>
        <v>27.777411919657556</v>
      </c>
      <c r="AC26" s="16">
        <f t="shared" si="13"/>
        <v>55.749576988155667</v>
      </c>
      <c r="AD26" s="16"/>
      <c r="AE26" s="16">
        <f t="shared" si="14"/>
        <v>14.681517577445177</v>
      </c>
      <c r="AF26" s="16">
        <f t="shared" si="14"/>
        <v>72.222588080342447</v>
      </c>
      <c r="AG26" s="16">
        <f t="shared" si="14"/>
        <v>44.250423011844333</v>
      </c>
      <c r="AH26" s="16"/>
      <c r="AI26" s="16">
        <f t="shared" si="15"/>
        <v>14.499020887728459</v>
      </c>
      <c r="AJ26" s="16">
        <f t="shared" si="15"/>
        <v>21.147463252726411</v>
      </c>
      <c r="AK26" s="16">
        <f t="shared" si="15"/>
        <v>16.20128687628991</v>
      </c>
      <c r="AM26" s="14"/>
      <c r="AN26" s="7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</row>
    <row r="27" spans="1:58" ht="12.95" customHeight="1" x14ac:dyDescent="0.25">
      <c r="B27" s="17" t="s">
        <v>31</v>
      </c>
      <c r="C27" s="65">
        <f>SUM(C15:C18)</f>
        <v>-307</v>
      </c>
      <c r="D27" s="65">
        <f>SUM(D15:D18)</f>
        <v>110</v>
      </c>
      <c r="E27" s="65">
        <f>SUM(E15:E18)</f>
        <v>417</v>
      </c>
      <c r="F27" s="65"/>
      <c r="G27" s="65">
        <f>SUM(G15:G18)</f>
        <v>-82</v>
      </c>
      <c r="H27" s="65">
        <f>SUM(H15:H18)</f>
        <v>17</v>
      </c>
      <c r="I27" s="65">
        <f>SUM(I15:I18)</f>
        <v>99</v>
      </c>
      <c r="J27" s="65"/>
      <c r="K27" s="65">
        <f>SUM(K15:K18)</f>
        <v>389</v>
      </c>
      <c r="L27" s="65">
        <f>SUM(L15:L18)</f>
        <v>127</v>
      </c>
      <c r="M27" s="65">
        <f>SUM(M15:M18)</f>
        <v>516</v>
      </c>
      <c r="N27" s="65"/>
      <c r="O27" s="65">
        <f>SUM(O15:O18)</f>
        <v>-714</v>
      </c>
      <c r="P27" s="65">
        <f>SUM(P15:P18)</f>
        <v>1267</v>
      </c>
      <c r="Q27" s="65">
        <f>SUM(Q15:Q18)</f>
        <v>1981</v>
      </c>
      <c r="R27" s="65"/>
      <c r="S27" s="65">
        <f>SUM(S15:S18)</f>
        <v>1114</v>
      </c>
      <c r="T27" s="65">
        <f>SUM(T15:T18)</f>
        <v>1490</v>
      </c>
      <c r="U27" s="65">
        <f>SUM(U15:U18)</f>
        <v>2604</v>
      </c>
      <c r="V27" s="58"/>
      <c r="W27" s="16">
        <f t="shared" si="12"/>
        <v>27.83318223028105</v>
      </c>
      <c r="X27" s="16">
        <f t="shared" si="12"/>
        <v>7.8909612625538017</v>
      </c>
      <c r="Y27" s="16">
        <f t="shared" si="12"/>
        <v>16.700040048057669</v>
      </c>
      <c r="Z27" s="17"/>
      <c r="AA27" s="8">
        <f>+(ABS(C27)+ABS(G27))/(ABS(K27)+ABS(O27))*100</f>
        <v>35.267452402538531</v>
      </c>
      <c r="AB27" s="8">
        <f>+(ABS(D27)+ABS(H27))/(ABS(L27)+ABS(P27))*100</f>
        <v>9.110473457675754</v>
      </c>
      <c r="AC27" s="8">
        <f>+(ABS(E27)+ABS(I27))/(ABS(M27)+ABS(Q27))*100</f>
        <v>20.664797757308769</v>
      </c>
      <c r="AD27" s="17"/>
      <c r="AE27" s="16">
        <f t="shared" si="14"/>
        <v>64.732547597461462</v>
      </c>
      <c r="AF27" s="16">
        <f t="shared" si="14"/>
        <v>90.889526542324248</v>
      </c>
      <c r="AG27" s="16">
        <f t="shared" si="14"/>
        <v>79.335202242691224</v>
      </c>
      <c r="AH27" s="17"/>
      <c r="AI27" s="16">
        <f t="shared" si="15"/>
        <v>21.079691516709513</v>
      </c>
      <c r="AJ27" s="16">
        <f t="shared" si="15"/>
        <v>13.385826771653544</v>
      </c>
      <c r="AK27" s="16">
        <f t="shared" si="15"/>
        <v>19.186046511627907</v>
      </c>
      <c r="AM27" s="17"/>
      <c r="AN27" s="7"/>
      <c r="AO27" s="18"/>
      <c r="AP27" s="18"/>
      <c r="AQ27" s="19"/>
      <c r="AR27" s="18"/>
      <c r="AS27" s="18"/>
      <c r="AT27" s="18"/>
      <c r="AU27" s="19"/>
      <c r="AV27" s="18"/>
      <c r="AW27" s="18"/>
      <c r="AX27" s="18"/>
      <c r="AY27" s="19"/>
      <c r="AZ27" s="18"/>
      <c r="BA27" s="18"/>
      <c r="BB27" s="18"/>
      <c r="BC27" s="19"/>
      <c r="BD27" s="18"/>
      <c r="BE27" s="18"/>
      <c r="BF27" s="18"/>
    </row>
    <row r="28" spans="1:58" ht="12.95" customHeight="1" x14ac:dyDescent="0.25">
      <c r="C28" s="20"/>
      <c r="D28" s="20"/>
      <c r="E28" s="20"/>
      <c r="AN28" s="20"/>
      <c r="AO28" s="20"/>
      <c r="AP28" s="20"/>
    </row>
    <row r="29" spans="1:58" ht="12.95" customHeight="1" x14ac:dyDescent="0.25">
      <c r="B29" s="2" t="s">
        <v>54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T29" s="1"/>
      <c r="U29" s="1"/>
      <c r="V29" s="33"/>
      <c r="W29" s="2" t="s">
        <v>55</v>
      </c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</row>
    <row r="30" spans="1:58" s="21" customFormat="1" ht="12.95" customHeight="1" x14ac:dyDescent="0.2">
      <c r="A30" s="1"/>
      <c r="B30" s="35"/>
      <c r="C30" s="69" t="s">
        <v>0</v>
      </c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36"/>
      <c r="R30" s="36"/>
      <c r="S30" s="36"/>
      <c r="T30" s="36"/>
      <c r="U30" s="36"/>
      <c r="V30" s="53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2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</row>
    <row r="31" spans="1:58" s="21" customFormat="1" ht="12.95" customHeight="1" x14ac:dyDescent="0.2">
      <c r="A31" s="1"/>
      <c r="B31" s="37"/>
      <c r="C31" s="67" t="s">
        <v>1</v>
      </c>
      <c r="D31" s="67"/>
      <c r="E31" s="67"/>
      <c r="F31" s="39"/>
      <c r="G31" s="67" t="s">
        <v>2</v>
      </c>
      <c r="H31" s="67"/>
      <c r="I31" s="67"/>
      <c r="J31" s="39"/>
      <c r="K31" s="67" t="s">
        <v>3</v>
      </c>
      <c r="L31" s="67"/>
      <c r="M31" s="67"/>
      <c r="N31" s="39"/>
      <c r="O31" s="67" t="s">
        <v>4</v>
      </c>
      <c r="P31" s="67"/>
      <c r="Q31" s="67"/>
      <c r="R31" s="39"/>
      <c r="S31" s="67" t="s">
        <v>5</v>
      </c>
      <c r="T31" s="67"/>
      <c r="U31" s="67"/>
      <c r="V31" s="54"/>
      <c r="W31" s="67" t="s">
        <v>6</v>
      </c>
      <c r="X31" s="67"/>
      <c r="Y31" s="67"/>
      <c r="Z31" s="38"/>
      <c r="AA31" s="67" t="s">
        <v>7</v>
      </c>
      <c r="AB31" s="67"/>
      <c r="AC31" s="67"/>
      <c r="AD31" s="38"/>
      <c r="AE31" s="67" t="s">
        <v>8</v>
      </c>
      <c r="AF31" s="67"/>
      <c r="AG31" s="67"/>
      <c r="AH31" s="38"/>
      <c r="AI31" s="67" t="s">
        <v>9</v>
      </c>
      <c r="AJ31" s="67"/>
      <c r="AK31" s="68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</row>
    <row r="32" spans="1:58" s="21" customFormat="1" ht="12.95" customHeight="1" x14ac:dyDescent="0.2">
      <c r="A32" s="1"/>
      <c r="B32" s="40" t="s">
        <v>10</v>
      </c>
      <c r="C32" s="38" t="s">
        <v>11</v>
      </c>
      <c r="D32" s="38" t="s">
        <v>12</v>
      </c>
      <c r="E32" s="38" t="s">
        <v>5</v>
      </c>
      <c r="F32" s="38"/>
      <c r="G32" s="38" t="s">
        <v>11</v>
      </c>
      <c r="H32" s="38" t="s">
        <v>12</v>
      </c>
      <c r="I32" s="38" t="s">
        <v>5</v>
      </c>
      <c r="J32" s="38"/>
      <c r="K32" s="38" t="s">
        <v>11</v>
      </c>
      <c r="L32" s="38" t="s">
        <v>12</v>
      </c>
      <c r="M32" s="38" t="s">
        <v>5</v>
      </c>
      <c r="N32" s="38"/>
      <c r="O32" s="38" t="s">
        <v>11</v>
      </c>
      <c r="P32" s="38" t="s">
        <v>12</v>
      </c>
      <c r="Q32" s="38" t="s">
        <v>5</v>
      </c>
      <c r="R32" s="38"/>
      <c r="S32" s="38" t="s">
        <v>11</v>
      </c>
      <c r="T32" s="38" t="s">
        <v>12</v>
      </c>
      <c r="U32" s="38" t="s">
        <v>5</v>
      </c>
      <c r="V32" s="54"/>
      <c r="W32" s="38" t="s">
        <v>11</v>
      </c>
      <c r="X32" s="38" t="s">
        <v>12</v>
      </c>
      <c r="Y32" s="38" t="s">
        <v>5</v>
      </c>
      <c r="Z32" s="38"/>
      <c r="AA32" s="38" t="s">
        <v>11</v>
      </c>
      <c r="AB32" s="38" t="s">
        <v>12</v>
      </c>
      <c r="AC32" s="38" t="s">
        <v>5</v>
      </c>
      <c r="AD32" s="38"/>
      <c r="AE32" s="38" t="s">
        <v>11</v>
      </c>
      <c r="AF32" s="38" t="s">
        <v>12</v>
      </c>
      <c r="AG32" s="38" t="s">
        <v>5</v>
      </c>
      <c r="AH32" s="38"/>
      <c r="AI32" s="38" t="s">
        <v>11</v>
      </c>
      <c r="AJ32" s="38" t="s">
        <v>12</v>
      </c>
      <c r="AK32" s="43" t="s">
        <v>5</v>
      </c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</row>
    <row r="33" spans="1:58" s="9" customFormat="1" ht="12.95" customHeight="1" x14ac:dyDescent="0.25">
      <c r="A33" s="1"/>
      <c r="B33" s="5" t="s">
        <v>13</v>
      </c>
      <c r="C33" s="65">
        <v>-24.15</v>
      </c>
      <c r="D33" s="65">
        <v>6.3</v>
      </c>
      <c r="E33" s="65">
        <v>30.45</v>
      </c>
      <c r="F33" s="65"/>
      <c r="G33" s="65">
        <v>-15.75</v>
      </c>
      <c r="H33" s="65">
        <v>6.3</v>
      </c>
      <c r="I33" s="65">
        <v>22.05</v>
      </c>
      <c r="J33" s="65"/>
      <c r="K33" s="65">
        <v>-39.9</v>
      </c>
      <c r="L33" s="65">
        <v>12.6</v>
      </c>
      <c r="M33" s="65">
        <v>52.5</v>
      </c>
      <c r="N33" s="65"/>
      <c r="O33" s="65">
        <v>-762.3</v>
      </c>
      <c r="P33" s="65">
        <v>798</v>
      </c>
      <c r="Q33" s="65">
        <v>1560.3</v>
      </c>
      <c r="R33" s="65"/>
      <c r="S33" s="65">
        <v>802.2</v>
      </c>
      <c r="T33" s="65">
        <v>810.6</v>
      </c>
      <c r="U33" s="65">
        <v>1612.8</v>
      </c>
      <c r="V33" s="30"/>
      <c r="W33" s="8">
        <f t="shared" ref="W33:W48" si="16">+ABS(C33)/(ABS(C33)+ABS(G33)+ABS(O33))*100</f>
        <v>3.0104712041884816</v>
      </c>
      <c r="X33" s="8">
        <f t="shared" ref="X33:X48" si="17">+ABS(D33)/(ABS(D33)+ABS(H33)+ABS(P33))*100</f>
        <v>0.77720207253886009</v>
      </c>
      <c r="Y33" s="8">
        <f t="shared" ref="Y33:Y48" si="18">+ABS(E33)/(ABS(E33)+ABS(I33)+ABS(Q33))*100</f>
        <v>1.8880208333333333</v>
      </c>
      <c r="Z33" s="8"/>
      <c r="AA33" s="8">
        <f t="shared" ref="AA33:AA48" si="19">+(ABS(C33)+ABS(G33))/ABS(S33)*100</f>
        <v>4.9738219895287958</v>
      </c>
      <c r="AB33" s="8">
        <f t="shared" ref="AB33:AB48" si="20">+(ABS(D33)+ABS(H33))/ABS(T33)*100</f>
        <v>1.5544041450777202</v>
      </c>
      <c r="AC33" s="8">
        <f t="shared" ref="AC33:AC48" si="21">+(ABS(E33)+ABS(I33))/ABS(U33)*100</f>
        <v>3.2552083333333335</v>
      </c>
      <c r="AD33" s="8"/>
      <c r="AE33" s="8">
        <f t="shared" ref="AE33:AE48" si="22">100-AA33</f>
        <v>95.026178010471199</v>
      </c>
      <c r="AF33" s="8">
        <f t="shared" ref="AF33:AF48" si="23">100-AB33</f>
        <v>98.445595854922274</v>
      </c>
      <c r="AG33" s="8">
        <f t="shared" ref="AG33:AG48" si="24">100-AC33</f>
        <v>96.744791666666671</v>
      </c>
      <c r="AH33" s="8"/>
      <c r="AI33" s="8">
        <f t="shared" ref="AI33:AI48" si="25">+(ABS(G33)/ABS(K33))*100</f>
        <v>39.473684210526315</v>
      </c>
      <c r="AJ33" s="8">
        <f t="shared" ref="AJ33:AJ48" si="26">+(ABS(H33)/ABS(L33))*100</f>
        <v>50</v>
      </c>
      <c r="AK33" s="8">
        <f t="shared" ref="AK33:AK48" si="27">+(ABS(I33)/ABS(M33))*100</f>
        <v>42.000000000000007</v>
      </c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</row>
    <row r="34" spans="1:58" ht="12.95" customHeight="1" x14ac:dyDescent="0.25">
      <c r="B34" s="22" t="s">
        <v>14</v>
      </c>
      <c r="C34" s="65">
        <v>-805.35</v>
      </c>
      <c r="D34" s="65">
        <v>610.04999999999995</v>
      </c>
      <c r="E34" s="65">
        <v>1415.4</v>
      </c>
      <c r="F34" s="65"/>
      <c r="G34" s="65">
        <v>-522.9</v>
      </c>
      <c r="H34" s="65">
        <v>383.25</v>
      </c>
      <c r="I34" s="65">
        <v>906.15</v>
      </c>
      <c r="J34" s="65"/>
      <c r="K34" s="65">
        <v>-1328.25</v>
      </c>
      <c r="L34" s="65">
        <v>993.3</v>
      </c>
      <c r="M34" s="65">
        <v>2321.5500000000002</v>
      </c>
      <c r="N34" s="65"/>
      <c r="O34" s="65">
        <v>-2113.65</v>
      </c>
      <c r="P34" s="65">
        <v>2434.9499999999998</v>
      </c>
      <c r="Q34" s="65">
        <v>4548.6000000000004</v>
      </c>
      <c r="R34" s="65"/>
      <c r="S34" s="65">
        <v>3454.5</v>
      </c>
      <c r="T34" s="65">
        <v>3432.45</v>
      </c>
      <c r="U34" s="65">
        <v>6886.95</v>
      </c>
      <c r="V34" s="30"/>
      <c r="W34" s="8">
        <f t="shared" si="16"/>
        <v>23.398413666870045</v>
      </c>
      <c r="X34" s="8">
        <f t="shared" si="17"/>
        <v>17.7947932618683</v>
      </c>
      <c r="Y34" s="8">
        <f t="shared" si="18"/>
        <v>20.602170258291302</v>
      </c>
      <c r="Z34" s="8"/>
      <c r="AA34" s="8">
        <f t="shared" si="19"/>
        <v>38.449848024316111</v>
      </c>
      <c r="AB34" s="8">
        <f t="shared" si="20"/>
        <v>28.938513306821655</v>
      </c>
      <c r="AC34" s="8">
        <f t="shared" si="21"/>
        <v>33.709406921786858</v>
      </c>
      <c r="AD34" s="8"/>
      <c r="AE34" s="8">
        <f t="shared" si="22"/>
        <v>61.550151975683889</v>
      </c>
      <c r="AF34" s="8">
        <f t="shared" si="23"/>
        <v>71.061486693178352</v>
      </c>
      <c r="AG34" s="8">
        <f t="shared" si="24"/>
        <v>66.290593078213135</v>
      </c>
      <c r="AH34" s="8"/>
      <c r="AI34" s="8">
        <f t="shared" si="25"/>
        <v>39.367588932806328</v>
      </c>
      <c r="AJ34" s="8">
        <f t="shared" si="26"/>
        <v>38.583509513742072</v>
      </c>
      <c r="AK34" s="8">
        <f t="shared" si="27"/>
        <v>39.03211216644052</v>
      </c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</row>
    <row r="35" spans="1:58" ht="12.95" customHeight="1" x14ac:dyDescent="0.25">
      <c r="B35" s="22" t="s">
        <v>15</v>
      </c>
      <c r="C35" s="65">
        <v>-1624.35</v>
      </c>
      <c r="D35" s="65">
        <v>1246.3499999999999</v>
      </c>
      <c r="E35" s="65">
        <v>2870.7</v>
      </c>
      <c r="F35" s="65"/>
      <c r="G35" s="65">
        <v>-514.5</v>
      </c>
      <c r="H35" s="65">
        <v>287.7</v>
      </c>
      <c r="I35" s="65">
        <v>802.2</v>
      </c>
      <c r="J35" s="65"/>
      <c r="K35" s="65">
        <v>-2138.85</v>
      </c>
      <c r="L35" s="65">
        <v>1534.05</v>
      </c>
      <c r="M35" s="65">
        <v>3672.8999999999996</v>
      </c>
      <c r="N35" s="65"/>
      <c r="O35" s="65">
        <v>-266.7</v>
      </c>
      <c r="P35" s="65">
        <v>1044.75</v>
      </c>
      <c r="Q35" s="65">
        <v>1311.45</v>
      </c>
      <c r="R35" s="65"/>
      <c r="S35" s="65">
        <v>2413.9499999999998</v>
      </c>
      <c r="T35" s="65">
        <v>2594.5500000000002</v>
      </c>
      <c r="U35" s="65">
        <v>5008.5</v>
      </c>
      <c r="V35" s="30"/>
      <c r="W35" s="8">
        <f t="shared" si="16"/>
        <v>67.525098210388478</v>
      </c>
      <c r="X35" s="8">
        <f t="shared" si="17"/>
        <v>48.330618892508134</v>
      </c>
      <c r="Y35" s="8">
        <f t="shared" si="18"/>
        <v>57.594270065304407</v>
      </c>
      <c r="Z35" s="8"/>
      <c r="AA35" s="8">
        <f t="shared" si="19"/>
        <v>88.603740756850812</v>
      </c>
      <c r="AB35" s="8">
        <f t="shared" si="20"/>
        <v>59.125859975718328</v>
      </c>
      <c r="AC35" s="8">
        <f t="shared" si="21"/>
        <v>73.333333333333329</v>
      </c>
      <c r="AD35" s="8"/>
      <c r="AE35" s="8">
        <f t="shared" si="22"/>
        <v>11.396259243149188</v>
      </c>
      <c r="AF35" s="8">
        <f t="shared" si="23"/>
        <v>40.874140024281672</v>
      </c>
      <c r="AG35" s="8">
        <f t="shared" si="24"/>
        <v>26.666666666666671</v>
      </c>
      <c r="AH35" s="8"/>
      <c r="AI35" s="8">
        <f t="shared" si="25"/>
        <v>24.054982817869416</v>
      </c>
      <c r="AJ35" s="8">
        <f t="shared" si="26"/>
        <v>18.754277891854894</v>
      </c>
      <c r="AK35" s="8">
        <f t="shared" si="27"/>
        <v>21.84105202973128</v>
      </c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</row>
    <row r="36" spans="1:58" ht="12.95" customHeight="1" x14ac:dyDescent="0.25">
      <c r="B36" s="22" t="s">
        <v>16</v>
      </c>
      <c r="C36" s="65">
        <v>-1551.9</v>
      </c>
      <c r="D36" s="65">
        <v>813.75</v>
      </c>
      <c r="E36" s="65">
        <v>2365.65</v>
      </c>
      <c r="F36" s="65"/>
      <c r="G36" s="65">
        <v>-252</v>
      </c>
      <c r="H36" s="65">
        <v>143.85</v>
      </c>
      <c r="I36" s="65">
        <v>395.85</v>
      </c>
      <c r="J36" s="65"/>
      <c r="K36" s="65">
        <v>-1803.9</v>
      </c>
      <c r="L36" s="65">
        <v>957.6</v>
      </c>
      <c r="M36" s="65">
        <v>2761.5</v>
      </c>
      <c r="N36" s="65"/>
      <c r="O36" s="65">
        <v>-101.85</v>
      </c>
      <c r="P36" s="65">
        <v>1245.3</v>
      </c>
      <c r="Q36" s="65">
        <v>1347.15</v>
      </c>
      <c r="R36" s="65"/>
      <c r="S36" s="65">
        <v>1913.1</v>
      </c>
      <c r="T36" s="65">
        <v>2215.5</v>
      </c>
      <c r="U36" s="65">
        <v>4128.6000000000004</v>
      </c>
      <c r="V36" s="30"/>
      <c r="W36" s="8">
        <f t="shared" si="16"/>
        <v>81.432506887052341</v>
      </c>
      <c r="X36" s="8">
        <f t="shared" si="17"/>
        <v>36.939942802669208</v>
      </c>
      <c r="Y36" s="8">
        <f t="shared" si="18"/>
        <v>57.577306414515725</v>
      </c>
      <c r="Z36" s="8"/>
      <c r="AA36" s="8">
        <f t="shared" si="19"/>
        <v>94.291986827661916</v>
      </c>
      <c r="AB36" s="8">
        <f t="shared" si="20"/>
        <v>43.222748815165879</v>
      </c>
      <c r="AC36" s="8">
        <f t="shared" si="21"/>
        <v>66.887080366225831</v>
      </c>
      <c r="AD36" s="8"/>
      <c r="AE36" s="8">
        <f t="shared" si="22"/>
        <v>5.7080131723380845</v>
      </c>
      <c r="AF36" s="8">
        <f t="shared" si="23"/>
        <v>56.777251184834121</v>
      </c>
      <c r="AG36" s="8">
        <f t="shared" si="24"/>
        <v>33.112919633774169</v>
      </c>
      <c r="AH36" s="8"/>
      <c r="AI36" s="8">
        <f t="shared" si="25"/>
        <v>13.969732246798602</v>
      </c>
      <c r="AJ36" s="8">
        <f t="shared" si="26"/>
        <v>15.021929824561402</v>
      </c>
      <c r="AK36" s="8">
        <f t="shared" si="27"/>
        <v>14.334600760456276</v>
      </c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</row>
    <row r="37" spans="1:58" ht="12.95" customHeight="1" x14ac:dyDescent="0.25">
      <c r="B37" s="22" t="s">
        <v>17</v>
      </c>
      <c r="C37" s="65">
        <v>-1688.4</v>
      </c>
      <c r="D37" s="65">
        <v>616.35</v>
      </c>
      <c r="E37" s="65">
        <v>2304.75</v>
      </c>
      <c r="F37" s="65"/>
      <c r="G37" s="65">
        <v>-169.05</v>
      </c>
      <c r="H37" s="65">
        <v>135.44999999999999</v>
      </c>
      <c r="I37" s="65">
        <v>304.5</v>
      </c>
      <c r="J37" s="65"/>
      <c r="K37" s="65">
        <v>-1857.45</v>
      </c>
      <c r="L37" s="65">
        <v>751.8</v>
      </c>
      <c r="M37" s="65">
        <v>2609.25</v>
      </c>
      <c r="N37" s="65"/>
      <c r="O37" s="65">
        <v>-84</v>
      </c>
      <c r="P37" s="65">
        <v>1332.45</v>
      </c>
      <c r="Q37" s="65">
        <v>1416.45</v>
      </c>
      <c r="R37" s="65"/>
      <c r="S37" s="65">
        <v>1946.7</v>
      </c>
      <c r="T37" s="65">
        <v>2104.1999999999998</v>
      </c>
      <c r="U37" s="65">
        <v>4050.9</v>
      </c>
      <c r="V37" s="30"/>
      <c r="W37" s="8">
        <f t="shared" si="16"/>
        <v>86.965927528393721</v>
      </c>
      <c r="X37" s="8">
        <f t="shared" si="17"/>
        <v>29.571788413098236</v>
      </c>
      <c r="Y37" s="8">
        <f t="shared" si="18"/>
        <v>57.250912884715696</v>
      </c>
      <c r="Z37" s="8"/>
      <c r="AA37" s="8">
        <f t="shared" si="19"/>
        <v>95.415318230852208</v>
      </c>
      <c r="AB37" s="8">
        <f t="shared" si="20"/>
        <v>35.728542914171655</v>
      </c>
      <c r="AC37" s="8">
        <f t="shared" si="21"/>
        <v>64.411612234318298</v>
      </c>
      <c r="AD37" s="8"/>
      <c r="AE37" s="8">
        <f t="shared" si="22"/>
        <v>4.5846817691477924</v>
      </c>
      <c r="AF37" s="8">
        <f t="shared" si="23"/>
        <v>64.271457085828345</v>
      </c>
      <c r="AG37" s="8">
        <f t="shared" si="24"/>
        <v>35.588387765681702</v>
      </c>
      <c r="AH37" s="8"/>
      <c r="AI37" s="8">
        <f t="shared" si="25"/>
        <v>9.1011871113623517</v>
      </c>
      <c r="AJ37" s="8">
        <f t="shared" si="26"/>
        <v>18.016759776536311</v>
      </c>
      <c r="AK37" s="8">
        <f t="shared" si="27"/>
        <v>11.670020120724347</v>
      </c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</row>
    <row r="38" spans="1:58" ht="12.95" customHeight="1" x14ac:dyDescent="0.25">
      <c r="B38" s="22" t="s">
        <v>18</v>
      </c>
      <c r="C38" s="65">
        <v>-1484.7</v>
      </c>
      <c r="D38" s="65">
        <v>480.9</v>
      </c>
      <c r="E38" s="65">
        <v>1965.6</v>
      </c>
      <c r="F38" s="65"/>
      <c r="G38" s="65">
        <v>-155.4</v>
      </c>
      <c r="H38" s="65">
        <v>112.35</v>
      </c>
      <c r="I38" s="65">
        <v>267.75</v>
      </c>
      <c r="J38" s="65"/>
      <c r="K38" s="65">
        <v>-1640.1000000000001</v>
      </c>
      <c r="L38" s="65">
        <v>593.25</v>
      </c>
      <c r="M38" s="65">
        <v>2233.35</v>
      </c>
      <c r="N38" s="65"/>
      <c r="O38" s="65">
        <v>-75.599999999999994</v>
      </c>
      <c r="P38" s="65">
        <v>1337.7</v>
      </c>
      <c r="Q38" s="65">
        <v>1413.3</v>
      </c>
      <c r="R38" s="65"/>
      <c r="S38" s="65">
        <v>1728.3</v>
      </c>
      <c r="T38" s="65">
        <v>1950.9</v>
      </c>
      <c r="U38" s="65">
        <v>3679.2</v>
      </c>
      <c r="V38" s="30"/>
      <c r="W38" s="8">
        <f t="shared" si="16"/>
        <v>86.536107711138314</v>
      </c>
      <c r="X38" s="8">
        <f t="shared" si="17"/>
        <v>24.904839586731917</v>
      </c>
      <c r="Y38" s="8">
        <f t="shared" si="18"/>
        <v>53.901526058162972</v>
      </c>
      <c r="Z38" s="8"/>
      <c r="AA38" s="8">
        <f t="shared" si="19"/>
        <v>94.896719319562578</v>
      </c>
      <c r="AB38" s="8">
        <f t="shared" si="20"/>
        <v>30.409041980624323</v>
      </c>
      <c r="AC38" s="8">
        <f t="shared" si="21"/>
        <v>60.702054794520542</v>
      </c>
      <c r="AD38" s="8"/>
      <c r="AE38" s="8">
        <f t="shared" si="22"/>
        <v>5.1032806804374218</v>
      </c>
      <c r="AF38" s="8">
        <f t="shared" si="23"/>
        <v>69.590958019375677</v>
      </c>
      <c r="AG38" s="8">
        <f t="shared" si="24"/>
        <v>39.297945205479458</v>
      </c>
      <c r="AH38" s="8"/>
      <c r="AI38" s="8">
        <f t="shared" si="25"/>
        <v>9.475032010243277</v>
      </c>
      <c r="AJ38" s="8">
        <f t="shared" si="26"/>
        <v>18.938053097345133</v>
      </c>
      <c r="AK38" s="8">
        <f t="shared" si="27"/>
        <v>11.988716502115656</v>
      </c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</row>
    <row r="39" spans="1:58" ht="12.95" customHeight="1" x14ac:dyDescent="0.25">
      <c r="B39" s="22" t="s">
        <v>19</v>
      </c>
      <c r="C39" s="65">
        <v>-1166.55</v>
      </c>
      <c r="D39" s="65">
        <v>337.05</v>
      </c>
      <c r="E39" s="65">
        <v>1503.6</v>
      </c>
      <c r="F39" s="65"/>
      <c r="G39" s="65">
        <v>-123.9</v>
      </c>
      <c r="H39" s="65">
        <v>48.3</v>
      </c>
      <c r="I39" s="65">
        <v>172.2</v>
      </c>
      <c r="J39" s="65"/>
      <c r="K39" s="65">
        <v>-1290.45</v>
      </c>
      <c r="L39" s="65">
        <v>385.35</v>
      </c>
      <c r="M39" s="65">
        <v>1675.8</v>
      </c>
      <c r="N39" s="65"/>
      <c r="O39" s="65">
        <v>-70.349999999999994</v>
      </c>
      <c r="P39" s="65">
        <v>1039.5</v>
      </c>
      <c r="Q39" s="65">
        <v>1109.8499999999999</v>
      </c>
      <c r="R39" s="65"/>
      <c r="S39" s="65">
        <v>1367.1</v>
      </c>
      <c r="T39" s="65">
        <v>1438.5</v>
      </c>
      <c r="U39" s="65">
        <v>2805.6</v>
      </c>
      <c r="V39" s="30"/>
      <c r="W39" s="8">
        <f t="shared" si="16"/>
        <v>85.725308641975303</v>
      </c>
      <c r="X39" s="8">
        <f t="shared" si="17"/>
        <v>23.655121591746504</v>
      </c>
      <c r="Y39" s="8">
        <f t="shared" si="18"/>
        <v>53.976630229928389</v>
      </c>
      <c r="Z39" s="8"/>
      <c r="AA39" s="8">
        <f t="shared" si="19"/>
        <v>94.393241167434724</v>
      </c>
      <c r="AB39" s="8">
        <f t="shared" si="20"/>
        <v>26.788321167883211</v>
      </c>
      <c r="AC39" s="8">
        <f t="shared" si="21"/>
        <v>59.730538922155688</v>
      </c>
      <c r="AD39" s="8"/>
      <c r="AE39" s="8">
        <f t="shared" si="22"/>
        <v>5.6067588325652764</v>
      </c>
      <c r="AF39" s="8">
        <f t="shared" si="23"/>
        <v>73.211678832116789</v>
      </c>
      <c r="AG39" s="8">
        <f t="shared" si="24"/>
        <v>40.269461077844312</v>
      </c>
      <c r="AH39" s="8"/>
      <c r="AI39" s="8">
        <f t="shared" si="25"/>
        <v>9.6013018714401959</v>
      </c>
      <c r="AJ39" s="8">
        <f t="shared" si="26"/>
        <v>12.534059945504087</v>
      </c>
      <c r="AK39" s="8">
        <f t="shared" si="27"/>
        <v>10.275689223057643</v>
      </c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</row>
    <row r="40" spans="1:58" ht="12.95" customHeight="1" x14ac:dyDescent="0.25">
      <c r="B40" s="22" t="s">
        <v>20</v>
      </c>
      <c r="C40" s="65">
        <v>-1044.75</v>
      </c>
      <c r="D40" s="65">
        <v>249.9</v>
      </c>
      <c r="E40" s="65">
        <v>1294.6500000000001</v>
      </c>
      <c r="F40" s="65"/>
      <c r="G40" s="65">
        <v>-86.1</v>
      </c>
      <c r="H40" s="65">
        <v>42</v>
      </c>
      <c r="I40" s="65">
        <v>128.1</v>
      </c>
      <c r="J40" s="65"/>
      <c r="K40" s="65">
        <v>-1130.8499999999999</v>
      </c>
      <c r="L40" s="65">
        <v>291.89999999999998</v>
      </c>
      <c r="M40" s="65">
        <v>1422.75</v>
      </c>
      <c r="N40" s="65"/>
      <c r="O40" s="65">
        <v>-37.799999999999997</v>
      </c>
      <c r="P40" s="65">
        <v>779.1</v>
      </c>
      <c r="Q40" s="65">
        <v>816.9</v>
      </c>
      <c r="R40" s="65"/>
      <c r="S40" s="65">
        <v>1172.8499999999999</v>
      </c>
      <c r="T40" s="65">
        <v>1090.95</v>
      </c>
      <c r="U40" s="65">
        <v>2263.8000000000002</v>
      </c>
      <c r="V40" s="30"/>
      <c r="W40" s="8">
        <f t="shared" si="16"/>
        <v>89.398023360287524</v>
      </c>
      <c r="X40" s="8">
        <f t="shared" si="17"/>
        <v>23.333333333333332</v>
      </c>
      <c r="Y40" s="8">
        <f t="shared" si="18"/>
        <v>57.805907172995788</v>
      </c>
      <c r="Z40" s="8"/>
      <c r="AA40" s="8">
        <f t="shared" si="19"/>
        <v>96.418979409131595</v>
      </c>
      <c r="AB40" s="8">
        <f t="shared" si="20"/>
        <v>26.756496631376319</v>
      </c>
      <c r="AC40" s="8">
        <f t="shared" si="21"/>
        <v>62.847866419294988</v>
      </c>
      <c r="AD40" s="8"/>
      <c r="AE40" s="8">
        <f t="shared" si="22"/>
        <v>3.5810205908684054</v>
      </c>
      <c r="AF40" s="8">
        <f t="shared" si="23"/>
        <v>73.243503368623678</v>
      </c>
      <c r="AG40" s="8">
        <f t="shared" si="24"/>
        <v>37.152133580705012</v>
      </c>
      <c r="AH40" s="8"/>
      <c r="AI40" s="8">
        <f t="shared" si="25"/>
        <v>7.613741875580315</v>
      </c>
      <c r="AJ40" s="8">
        <f t="shared" si="26"/>
        <v>14.388489208633096</v>
      </c>
      <c r="AK40" s="8">
        <f t="shared" si="27"/>
        <v>9.0036900369003696</v>
      </c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</row>
    <row r="41" spans="1:58" ht="12.95" customHeight="1" x14ac:dyDescent="0.25">
      <c r="B41" s="22" t="s">
        <v>21</v>
      </c>
      <c r="C41" s="65">
        <v>-653.1</v>
      </c>
      <c r="D41" s="65">
        <v>198.45</v>
      </c>
      <c r="E41" s="65">
        <v>851.55</v>
      </c>
      <c r="F41" s="65"/>
      <c r="G41" s="65">
        <v>-99.75</v>
      </c>
      <c r="H41" s="65">
        <v>37.799999999999997</v>
      </c>
      <c r="I41" s="65">
        <v>137.55000000000001</v>
      </c>
      <c r="J41" s="65"/>
      <c r="K41" s="65">
        <v>-752.85</v>
      </c>
      <c r="L41" s="65">
        <v>236.25</v>
      </c>
      <c r="M41" s="65">
        <v>989.09999999999991</v>
      </c>
      <c r="N41" s="65"/>
      <c r="O41" s="65">
        <v>-84</v>
      </c>
      <c r="P41" s="65">
        <v>779.1</v>
      </c>
      <c r="Q41" s="65">
        <v>863.1</v>
      </c>
      <c r="R41" s="65"/>
      <c r="S41" s="65">
        <v>846.3</v>
      </c>
      <c r="T41" s="65">
        <v>1032.1500000000001</v>
      </c>
      <c r="U41" s="65">
        <v>1878.45</v>
      </c>
      <c r="V41" s="30"/>
      <c r="W41" s="8">
        <f t="shared" si="16"/>
        <v>78.042659974905888</v>
      </c>
      <c r="X41" s="8">
        <f t="shared" si="17"/>
        <v>19.544984488107549</v>
      </c>
      <c r="Y41" s="8">
        <f t="shared" si="18"/>
        <v>45.975056689342409</v>
      </c>
      <c r="Z41" s="8"/>
      <c r="AA41" s="8">
        <f t="shared" si="19"/>
        <v>88.957816377171227</v>
      </c>
      <c r="AB41" s="8">
        <f t="shared" si="20"/>
        <v>22.889114954221768</v>
      </c>
      <c r="AC41" s="8">
        <f t="shared" si="21"/>
        <v>52.65511458915595</v>
      </c>
      <c r="AD41" s="8"/>
      <c r="AE41" s="8">
        <f t="shared" si="22"/>
        <v>11.042183622828773</v>
      </c>
      <c r="AF41" s="8">
        <f t="shared" si="23"/>
        <v>77.110885045778232</v>
      </c>
      <c r="AG41" s="8">
        <f t="shared" si="24"/>
        <v>47.34488541084405</v>
      </c>
      <c r="AH41" s="8"/>
      <c r="AI41" s="8">
        <f t="shared" si="25"/>
        <v>13.24965132496513</v>
      </c>
      <c r="AJ41" s="8">
        <f t="shared" si="26"/>
        <v>15.999999999999998</v>
      </c>
      <c r="AK41" s="8">
        <f t="shared" si="27"/>
        <v>13.906581740976648</v>
      </c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</row>
    <row r="42" spans="1:58" ht="12.95" customHeight="1" x14ac:dyDescent="0.25">
      <c r="A42" s="4"/>
      <c r="B42" s="22" t="s">
        <v>22</v>
      </c>
      <c r="C42" s="65">
        <v>-639.45000000000005</v>
      </c>
      <c r="D42" s="65">
        <v>197.4</v>
      </c>
      <c r="E42" s="65">
        <v>836.85</v>
      </c>
      <c r="F42" s="65"/>
      <c r="G42" s="65">
        <v>-88.2</v>
      </c>
      <c r="H42" s="65">
        <v>30.45</v>
      </c>
      <c r="I42" s="65">
        <v>118.65</v>
      </c>
      <c r="J42" s="65"/>
      <c r="K42" s="65">
        <v>-727.65000000000009</v>
      </c>
      <c r="L42" s="65">
        <v>227.85</v>
      </c>
      <c r="M42" s="65">
        <v>955.5</v>
      </c>
      <c r="N42" s="65"/>
      <c r="O42" s="65">
        <v>-137.55000000000001</v>
      </c>
      <c r="P42" s="65">
        <v>767.55</v>
      </c>
      <c r="Q42" s="65">
        <v>905.1</v>
      </c>
      <c r="R42" s="65"/>
      <c r="S42" s="65">
        <v>874.65</v>
      </c>
      <c r="T42" s="65">
        <v>1013.25</v>
      </c>
      <c r="U42" s="65">
        <v>1887.9</v>
      </c>
      <c r="V42" s="30"/>
      <c r="W42" s="8">
        <f t="shared" si="16"/>
        <v>73.907766990291265</v>
      </c>
      <c r="X42" s="8">
        <f t="shared" si="17"/>
        <v>19.831223628691987</v>
      </c>
      <c r="Y42" s="8">
        <f t="shared" si="18"/>
        <v>44.97742663656885</v>
      </c>
      <c r="Z42" s="8"/>
      <c r="AA42" s="8">
        <f t="shared" si="19"/>
        <v>83.193277310924387</v>
      </c>
      <c r="AB42" s="8">
        <f t="shared" si="20"/>
        <v>22.487046632124354</v>
      </c>
      <c r="AC42" s="8">
        <f t="shared" si="21"/>
        <v>50.611790878754171</v>
      </c>
      <c r="AD42" s="8"/>
      <c r="AE42" s="8">
        <f t="shared" si="22"/>
        <v>16.806722689075613</v>
      </c>
      <c r="AF42" s="8">
        <f t="shared" si="23"/>
        <v>77.512953367875639</v>
      </c>
      <c r="AG42" s="8">
        <f t="shared" si="24"/>
        <v>49.388209121245829</v>
      </c>
      <c r="AH42" s="8"/>
      <c r="AI42" s="8">
        <f t="shared" si="25"/>
        <v>12.121212121212119</v>
      </c>
      <c r="AJ42" s="8">
        <f t="shared" si="26"/>
        <v>13.364055299539171</v>
      </c>
      <c r="AK42" s="8">
        <f t="shared" si="27"/>
        <v>12.417582417582418</v>
      </c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</row>
    <row r="43" spans="1:58" ht="12.95" customHeight="1" x14ac:dyDescent="0.25">
      <c r="A43" s="4"/>
      <c r="B43" s="22" t="s">
        <v>23</v>
      </c>
      <c r="C43" s="65">
        <v>-375.9</v>
      </c>
      <c r="D43" s="65">
        <v>127.05</v>
      </c>
      <c r="E43" s="65">
        <v>502.95</v>
      </c>
      <c r="F43" s="65"/>
      <c r="G43" s="65">
        <v>-95.55</v>
      </c>
      <c r="H43" s="65">
        <v>8.4</v>
      </c>
      <c r="I43" s="65">
        <v>103.95</v>
      </c>
      <c r="J43" s="65"/>
      <c r="K43" s="65">
        <v>-471.45</v>
      </c>
      <c r="L43" s="65">
        <v>135.44999999999999</v>
      </c>
      <c r="M43" s="65">
        <v>606.9</v>
      </c>
      <c r="N43" s="65"/>
      <c r="O43" s="65">
        <v>-354.9</v>
      </c>
      <c r="P43" s="65">
        <v>752.85</v>
      </c>
      <c r="Q43" s="65">
        <v>1107.75</v>
      </c>
      <c r="R43" s="65"/>
      <c r="S43" s="65">
        <v>841.05</v>
      </c>
      <c r="T43" s="65">
        <v>898.8</v>
      </c>
      <c r="U43" s="65">
        <v>1739.85</v>
      </c>
      <c r="V43" s="30"/>
      <c r="W43" s="8">
        <f t="shared" si="16"/>
        <v>45.489199491740791</v>
      </c>
      <c r="X43" s="8">
        <f t="shared" si="17"/>
        <v>14.302600472813239</v>
      </c>
      <c r="Y43" s="8">
        <f t="shared" si="18"/>
        <v>29.332516840171465</v>
      </c>
      <c r="Z43" s="8"/>
      <c r="AA43" s="8">
        <f t="shared" si="19"/>
        <v>56.054931335830219</v>
      </c>
      <c r="AB43" s="8">
        <f t="shared" si="20"/>
        <v>15.070093457943926</v>
      </c>
      <c r="AC43" s="8">
        <f t="shared" si="21"/>
        <v>34.882317441158719</v>
      </c>
      <c r="AD43" s="8"/>
      <c r="AE43" s="8">
        <f t="shared" si="22"/>
        <v>43.945068664169781</v>
      </c>
      <c r="AF43" s="8">
        <f t="shared" si="23"/>
        <v>84.929906542056074</v>
      </c>
      <c r="AG43" s="8">
        <f t="shared" si="24"/>
        <v>65.117682558841281</v>
      </c>
      <c r="AH43" s="8"/>
      <c r="AI43" s="8">
        <f t="shared" si="25"/>
        <v>20.26726057906459</v>
      </c>
      <c r="AJ43" s="8">
        <f t="shared" si="26"/>
        <v>6.2015503875968996</v>
      </c>
      <c r="AK43" s="8">
        <f t="shared" si="27"/>
        <v>17.1280276816609</v>
      </c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</row>
    <row r="44" spans="1:58" ht="12.95" customHeight="1" x14ac:dyDescent="0.25">
      <c r="A44" s="4"/>
      <c r="B44" s="12" t="s">
        <v>24</v>
      </c>
      <c r="C44" s="65">
        <v>-140.69999999999999</v>
      </c>
      <c r="D44" s="65">
        <v>53.55</v>
      </c>
      <c r="E44" s="65">
        <v>194.25</v>
      </c>
      <c r="F44" s="65"/>
      <c r="G44" s="65">
        <v>-24.15</v>
      </c>
      <c r="H44" s="65">
        <v>2.1</v>
      </c>
      <c r="I44" s="65">
        <v>26.25</v>
      </c>
      <c r="J44" s="65"/>
      <c r="K44" s="65">
        <v>-164.85</v>
      </c>
      <c r="L44" s="65">
        <v>55.65</v>
      </c>
      <c r="M44" s="65">
        <v>220.5</v>
      </c>
      <c r="N44" s="65"/>
      <c r="O44" s="65">
        <v>-334.95</v>
      </c>
      <c r="P44" s="65">
        <v>515.54999999999995</v>
      </c>
      <c r="Q44" s="65">
        <v>850.5</v>
      </c>
      <c r="R44" s="65"/>
      <c r="S44" s="65">
        <v>513.45000000000005</v>
      </c>
      <c r="T44" s="65">
        <v>579.6</v>
      </c>
      <c r="U44" s="65">
        <v>1093.05</v>
      </c>
      <c r="V44" s="30"/>
      <c r="W44" s="8">
        <f t="shared" si="16"/>
        <v>28.15126050420168</v>
      </c>
      <c r="X44" s="8">
        <f t="shared" si="17"/>
        <v>9.375</v>
      </c>
      <c r="Y44" s="8">
        <f t="shared" si="18"/>
        <v>18.137254901960784</v>
      </c>
      <c r="Z44" s="8"/>
      <c r="AA44" s="8">
        <f t="shared" si="19"/>
        <v>32.10633946830265</v>
      </c>
      <c r="AB44" s="8">
        <f t="shared" si="20"/>
        <v>9.6014492753623184</v>
      </c>
      <c r="AC44" s="8">
        <f t="shared" si="21"/>
        <v>20.172910662824208</v>
      </c>
      <c r="AD44" s="8"/>
      <c r="AE44" s="8">
        <f t="shared" si="22"/>
        <v>67.89366053169735</v>
      </c>
      <c r="AF44" s="8">
        <f t="shared" si="23"/>
        <v>90.398550724637687</v>
      </c>
      <c r="AG44" s="8">
        <f t="shared" si="24"/>
        <v>79.827089337175792</v>
      </c>
      <c r="AH44" s="8"/>
      <c r="AI44" s="8">
        <f t="shared" si="25"/>
        <v>14.64968152866242</v>
      </c>
      <c r="AJ44" s="8">
        <f t="shared" si="26"/>
        <v>3.7735849056603779</v>
      </c>
      <c r="AK44" s="8">
        <f t="shared" si="27"/>
        <v>11.904761904761903</v>
      </c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</row>
    <row r="45" spans="1:58" ht="12.95" customHeight="1" x14ac:dyDescent="0.25">
      <c r="A45" s="4"/>
      <c r="B45" s="12" t="s">
        <v>25</v>
      </c>
      <c r="C45" s="65">
        <v>-55.65</v>
      </c>
      <c r="D45" s="65">
        <v>14.7</v>
      </c>
      <c r="E45" s="65">
        <v>70.349999999999994</v>
      </c>
      <c r="F45" s="65"/>
      <c r="G45" s="65">
        <v>-10.5</v>
      </c>
      <c r="H45" s="65">
        <v>1.05</v>
      </c>
      <c r="I45" s="65">
        <v>11.55</v>
      </c>
      <c r="J45" s="65"/>
      <c r="K45" s="65">
        <v>-66.150000000000006</v>
      </c>
      <c r="L45" s="65">
        <v>15.75</v>
      </c>
      <c r="M45" s="65">
        <v>81.899999999999991</v>
      </c>
      <c r="N45" s="65"/>
      <c r="O45" s="65">
        <v>-255.15</v>
      </c>
      <c r="P45" s="65">
        <v>376.95</v>
      </c>
      <c r="Q45" s="65">
        <v>632.1</v>
      </c>
      <c r="R45" s="65"/>
      <c r="S45" s="65">
        <v>324.45</v>
      </c>
      <c r="T45" s="65">
        <v>395.85</v>
      </c>
      <c r="U45" s="65">
        <v>720.3</v>
      </c>
      <c r="V45" s="30"/>
      <c r="W45" s="8">
        <f t="shared" si="16"/>
        <v>17.320261437908496</v>
      </c>
      <c r="X45" s="8">
        <f t="shared" si="17"/>
        <v>3.7433155080213902</v>
      </c>
      <c r="Y45" s="8">
        <f t="shared" si="18"/>
        <v>9.8529411764705888</v>
      </c>
      <c r="Z45" s="8"/>
      <c r="AA45" s="8">
        <f t="shared" si="19"/>
        <v>20.38834951456311</v>
      </c>
      <c r="AB45" s="8">
        <f t="shared" si="20"/>
        <v>3.978779840848806</v>
      </c>
      <c r="AC45" s="8">
        <f t="shared" si="21"/>
        <v>11.370262390670554</v>
      </c>
      <c r="AD45" s="8"/>
      <c r="AE45" s="8">
        <f t="shared" si="22"/>
        <v>79.611650485436883</v>
      </c>
      <c r="AF45" s="8">
        <f t="shared" si="23"/>
        <v>96.021220159151198</v>
      </c>
      <c r="AG45" s="8">
        <f t="shared" si="24"/>
        <v>88.629737609329453</v>
      </c>
      <c r="AH45" s="8"/>
      <c r="AI45" s="8">
        <f t="shared" si="25"/>
        <v>15.873015873015872</v>
      </c>
      <c r="AJ45" s="8">
        <f t="shared" si="26"/>
        <v>6.666666666666667</v>
      </c>
      <c r="AK45" s="8">
        <f t="shared" si="27"/>
        <v>14.102564102564106</v>
      </c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</row>
    <row r="46" spans="1:58" ht="12.95" customHeight="1" x14ac:dyDescent="0.25">
      <c r="A46" s="4"/>
      <c r="B46" s="12" t="s">
        <v>32</v>
      </c>
      <c r="C46" s="65">
        <v>-16.8</v>
      </c>
      <c r="D46" s="65">
        <v>5.25</v>
      </c>
      <c r="E46" s="65">
        <v>22.05</v>
      </c>
      <c r="F46" s="65"/>
      <c r="G46" s="65">
        <v>0</v>
      </c>
      <c r="H46" s="65">
        <v>0</v>
      </c>
      <c r="I46" s="65">
        <v>0</v>
      </c>
      <c r="J46" s="65"/>
      <c r="K46" s="65">
        <v>-16.8</v>
      </c>
      <c r="L46" s="65">
        <v>5.25</v>
      </c>
      <c r="M46" s="65">
        <v>22.05</v>
      </c>
      <c r="N46" s="65"/>
      <c r="O46" s="65">
        <v>-143.85</v>
      </c>
      <c r="P46" s="65">
        <v>236.25</v>
      </c>
      <c r="Q46" s="65">
        <v>380.1</v>
      </c>
      <c r="R46" s="65"/>
      <c r="S46" s="65">
        <v>160.65</v>
      </c>
      <c r="T46" s="65">
        <v>245.7</v>
      </c>
      <c r="U46" s="65">
        <v>406.35</v>
      </c>
      <c r="V46" s="30"/>
      <c r="W46" s="8">
        <f t="shared" si="16"/>
        <v>10.457516339869281</v>
      </c>
      <c r="X46" s="8">
        <f t="shared" si="17"/>
        <v>2.1739130434782608</v>
      </c>
      <c r="Y46" s="8">
        <f t="shared" si="18"/>
        <v>5.4830287206266313</v>
      </c>
      <c r="Z46" s="8"/>
      <c r="AA46" s="8">
        <f t="shared" si="19"/>
        <v>10.457516339869281</v>
      </c>
      <c r="AB46" s="8">
        <f t="shared" si="20"/>
        <v>2.1367521367521367</v>
      </c>
      <c r="AC46" s="8">
        <f t="shared" si="21"/>
        <v>5.4263565891472867</v>
      </c>
      <c r="AD46" s="8"/>
      <c r="AE46" s="8">
        <f t="shared" si="22"/>
        <v>89.542483660130713</v>
      </c>
      <c r="AF46" s="8">
        <f t="shared" si="23"/>
        <v>97.863247863247864</v>
      </c>
      <c r="AG46" s="8">
        <f t="shared" si="24"/>
        <v>94.573643410852711</v>
      </c>
      <c r="AH46" s="8"/>
      <c r="AI46" s="8">
        <f t="shared" si="25"/>
        <v>0</v>
      </c>
      <c r="AJ46" s="8">
        <f t="shared" si="26"/>
        <v>0</v>
      </c>
      <c r="AK46" s="8">
        <f t="shared" si="27"/>
        <v>0</v>
      </c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</row>
    <row r="47" spans="1:58" ht="12.95" customHeight="1" x14ac:dyDescent="0.25">
      <c r="A47" s="4"/>
      <c r="B47" s="12" t="s">
        <v>33</v>
      </c>
      <c r="C47" s="65">
        <v>-3.15</v>
      </c>
      <c r="D47" s="65">
        <v>1.05</v>
      </c>
      <c r="E47" s="65">
        <v>4.2</v>
      </c>
      <c r="F47" s="65"/>
      <c r="G47" s="65">
        <v>0</v>
      </c>
      <c r="H47" s="65">
        <v>0</v>
      </c>
      <c r="I47" s="65">
        <v>0</v>
      </c>
      <c r="J47" s="65"/>
      <c r="K47" s="65">
        <v>-3.15</v>
      </c>
      <c r="L47" s="65">
        <v>1.05</v>
      </c>
      <c r="M47" s="65">
        <v>4.2</v>
      </c>
      <c r="N47" s="65"/>
      <c r="O47" s="65">
        <v>-65.099999999999994</v>
      </c>
      <c r="P47" s="65">
        <v>121.8</v>
      </c>
      <c r="Q47" s="65">
        <v>186.9</v>
      </c>
      <c r="R47" s="65"/>
      <c r="S47" s="65">
        <v>69.3</v>
      </c>
      <c r="T47" s="65">
        <v>122.85</v>
      </c>
      <c r="U47" s="65">
        <v>192.15</v>
      </c>
      <c r="V47" s="30"/>
      <c r="W47" s="8">
        <f t="shared" si="16"/>
        <v>4.615384615384615</v>
      </c>
      <c r="X47" s="8">
        <f t="shared" si="17"/>
        <v>0.85470085470085477</v>
      </c>
      <c r="Y47" s="8">
        <f t="shared" si="18"/>
        <v>2.197802197802198</v>
      </c>
      <c r="Z47" s="8"/>
      <c r="AA47" s="8">
        <f t="shared" si="19"/>
        <v>4.5454545454545459</v>
      </c>
      <c r="AB47" s="8">
        <f t="shared" si="20"/>
        <v>0.85470085470085477</v>
      </c>
      <c r="AC47" s="8">
        <f t="shared" si="21"/>
        <v>2.1857923497267762</v>
      </c>
      <c r="AD47" s="8"/>
      <c r="AE47" s="8">
        <f t="shared" si="22"/>
        <v>95.454545454545453</v>
      </c>
      <c r="AF47" s="8">
        <f t="shared" si="23"/>
        <v>99.145299145299148</v>
      </c>
      <c r="AG47" s="8">
        <f t="shared" si="24"/>
        <v>97.814207650273218</v>
      </c>
      <c r="AH47" s="8"/>
      <c r="AI47" s="8">
        <f t="shared" si="25"/>
        <v>0</v>
      </c>
      <c r="AJ47" s="8">
        <f t="shared" si="26"/>
        <v>0</v>
      </c>
      <c r="AK47" s="8">
        <f t="shared" si="27"/>
        <v>0</v>
      </c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</row>
    <row r="48" spans="1:58" ht="12.95" customHeight="1" x14ac:dyDescent="0.25">
      <c r="A48" s="4"/>
      <c r="B48" s="12" t="s">
        <v>34</v>
      </c>
      <c r="C48" s="65">
        <v>-10.5</v>
      </c>
      <c r="D48" s="65">
        <v>3.15</v>
      </c>
      <c r="E48" s="65">
        <v>13.65</v>
      </c>
      <c r="F48" s="65"/>
      <c r="G48" s="65">
        <v>0</v>
      </c>
      <c r="H48" s="65">
        <v>1.05</v>
      </c>
      <c r="I48" s="65">
        <v>1.05</v>
      </c>
      <c r="J48" s="65"/>
      <c r="K48" s="65">
        <v>-10.5</v>
      </c>
      <c r="L48" s="65">
        <v>4.2</v>
      </c>
      <c r="M48" s="65">
        <v>14.700000000000001</v>
      </c>
      <c r="N48" s="65"/>
      <c r="O48" s="65">
        <v>-43.05</v>
      </c>
      <c r="P48" s="65">
        <v>90.3</v>
      </c>
      <c r="Q48" s="65">
        <v>133.35</v>
      </c>
      <c r="R48" s="65"/>
      <c r="S48" s="65">
        <v>53.55</v>
      </c>
      <c r="T48" s="65">
        <v>94.5</v>
      </c>
      <c r="U48" s="65">
        <v>148.05000000000001</v>
      </c>
      <c r="V48" s="30"/>
      <c r="W48" s="8">
        <f t="shared" si="16"/>
        <v>19.607843137254903</v>
      </c>
      <c r="X48" s="8">
        <f t="shared" si="17"/>
        <v>3.3333333333333335</v>
      </c>
      <c r="Y48" s="8">
        <f t="shared" si="18"/>
        <v>9.2198581560283692</v>
      </c>
      <c r="Z48" s="8"/>
      <c r="AA48" s="8">
        <f t="shared" si="19"/>
        <v>19.607843137254903</v>
      </c>
      <c r="AB48" s="8">
        <f t="shared" si="20"/>
        <v>4.4444444444444446</v>
      </c>
      <c r="AC48" s="8">
        <f t="shared" si="21"/>
        <v>9.9290780141843982</v>
      </c>
      <c r="AD48" s="8"/>
      <c r="AE48" s="8">
        <f t="shared" si="22"/>
        <v>80.392156862745097</v>
      </c>
      <c r="AF48" s="8">
        <f t="shared" si="23"/>
        <v>95.555555555555557</v>
      </c>
      <c r="AG48" s="8">
        <f t="shared" si="24"/>
        <v>90.070921985815602</v>
      </c>
      <c r="AH48" s="8"/>
      <c r="AI48" s="8">
        <f t="shared" si="25"/>
        <v>0</v>
      </c>
      <c r="AJ48" s="8">
        <f t="shared" si="26"/>
        <v>25</v>
      </c>
      <c r="AK48" s="8">
        <f t="shared" si="27"/>
        <v>7.1428571428571423</v>
      </c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</row>
    <row r="49" spans="1:58" ht="12.95" customHeight="1" x14ac:dyDescent="0.25">
      <c r="A49" s="4"/>
      <c r="B49" s="12" t="s">
        <v>35</v>
      </c>
      <c r="C49" s="65">
        <v>0</v>
      </c>
      <c r="D49" s="65">
        <v>0</v>
      </c>
      <c r="E49" s="65">
        <v>0</v>
      </c>
      <c r="F49" s="65"/>
      <c r="G49" s="65">
        <v>0</v>
      </c>
      <c r="H49" s="65">
        <v>0</v>
      </c>
      <c r="I49" s="65">
        <v>0</v>
      </c>
      <c r="J49" s="65"/>
      <c r="K49" s="65">
        <v>0</v>
      </c>
      <c r="L49" s="65">
        <v>0</v>
      </c>
      <c r="M49" s="65">
        <v>0</v>
      </c>
      <c r="N49" s="65"/>
      <c r="O49" s="65">
        <v>0</v>
      </c>
      <c r="P49" s="65">
        <v>0</v>
      </c>
      <c r="Q49" s="65">
        <v>0</v>
      </c>
      <c r="R49" s="65"/>
      <c r="S49" s="65">
        <v>0</v>
      </c>
      <c r="T49" s="65">
        <v>0</v>
      </c>
      <c r="U49" s="65">
        <v>0</v>
      </c>
      <c r="V49" s="30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</row>
    <row r="50" spans="1:58" ht="12.95" customHeight="1" x14ac:dyDescent="0.25">
      <c r="A50" s="4"/>
      <c r="B50" s="12" t="s">
        <v>36</v>
      </c>
      <c r="C50" s="65">
        <v>0</v>
      </c>
      <c r="D50" s="65">
        <v>0</v>
      </c>
      <c r="E50" s="65">
        <v>0</v>
      </c>
      <c r="F50" s="65"/>
      <c r="G50" s="65">
        <v>0</v>
      </c>
      <c r="H50" s="65">
        <v>0</v>
      </c>
      <c r="I50" s="65">
        <v>0</v>
      </c>
      <c r="J50" s="65"/>
      <c r="K50" s="65">
        <v>0</v>
      </c>
      <c r="L50" s="65">
        <v>0</v>
      </c>
      <c r="M50" s="65">
        <v>0</v>
      </c>
      <c r="N50" s="65"/>
      <c r="O50" s="65">
        <v>0</v>
      </c>
      <c r="P50" s="65">
        <v>0</v>
      </c>
      <c r="Q50" s="65">
        <v>0</v>
      </c>
      <c r="R50" s="65"/>
      <c r="S50" s="65">
        <v>0</v>
      </c>
      <c r="T50" s="65">
        <v>0</v>
      </c>
      <c r="U50" s="65">
        <v>0</v>
      </c>
      <c r="V50" s="30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</row>
    <row r="51" spans="1:58" ht="12.95" customHeight="1" x14ac:dyDescent="0.25">
      <c r="A51" s="4"/>
      <c r="B51" s="12" t="s">
        <v>37</v>
      </c>
      <c r="C51" s="65">
        <v>0</v>
      </c>
      <c r="D51" s="65">
        <v>0</v>
      </c>
      <c r="E51" s="65">
        <v>0</v>
      </c>
      <c r="F51" s="65"/>
      <c r="G51" s="65">
        <v>0</v>
      </c>
      <c r="H51" s="65">
        <v>0</v>
      </c>
      <c r="I51" s="65">
        <v>0</v>
      </c>
      <c r="J51" s="65"/>
      <c r="K51" s="65">
        <v>0</v>
      </c>
      <c r="L51" s="65">
        <v>0</v>
      </c>
      <c r="M51" s="65">
        <v>0</v>
      </c>
      <c r="N51" s="65"/>
      <c r="O51" s="65">
        <v>0</v>
      </c>
      <c r="P51" s="65">
        <v>0</v>
      </c>
      <c r="Q51" s="65">
        <v>0</v>
      </c>
      <c r="R51" s="65"/>
      <c r="S51" s="65">
        <v>0</v>
      </c>
      <c r="T51" s="65">
        <v>0</v>
      </c>
      <c r="U51" s="65">
        <v>0</v>
      </c>
      <c r="V51" s="30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</row>
    <row r="52" spans="1:58" ht="12.95" customHeight="1" x14ac:dyDescent="0.25">
      <c r="A52" s="4"/>
      <c r="B52" s="12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30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</row>
    <row r="53" spans="1:58" ht="12.95" customHeight="1" x14ac:dyDescent="0.25">
      <c r="A53" s="4"/>
      <c r="B53" s="12" t="s">
        <v>27</v>
      </c>
      <c r="C53" s="65">
        <v>-11261.25</v>
      </c>
      <c r="D53" s="65">
        <v>4954.9499999999989</v>
      </c>
      <c r="E53" s="65">
        <v>16216.2</v>
      </c>
      <c r="F53" s="65"/>
      <c r="G53" s="65">
        <v>-2142.0000000000005</v>
      </c>
      <c r="H53" s="65">
        <v>1233.7499999999998</v>
      </c>
      <c r="I53" s="65">
        <v>3375.75</v>
      </c>
      <c r="J53" s="65"/>
      <c r="K53" s="65">
        <v>-13403.25</v>
      </c>
      <c r="L53" s="65">
        <v>6188.7</v>
      </c>
      <c r="M53" s="65">
        <v>19591.95</v>
      </c>
      <c r="N53" s="65"/>
      <c r="O53" s="65">
        <v>-4168.5</v>
      </c>
      <c r="P53" s="65">
        <v>12854.099999999999</v>
      </c>
      <c r="Q53" s="65">
        <v>17022.600000000002</v>
      </c>
      <c r="R53" s="65"/>
      <c r="S53" s="65">
        <v>17679.900000000001</v>
      </c>
      <c r="T53" s="65">
        <v>19209.749999999996</v>
      </c>
      <c r="U53" s="65">
        <v>36889.650000000009</v>
      </c>
      <c r="V53" s="30"/>
      <c r="W53" s="8">
        <f>+ABS(C53)/(ABS(C53)+ABS(G53)+ABS(O53))*100</f>
        <v>64.087242306543175</v>
      </c>
      <c r="X53" s="8">
        <f>+ABS(D53)/(ABS(D53)+ABS(H53)+ABS(P53))*100</f>
        <v>26.020070577856195</v>
      </c>
      <c r="Y53" s="8">
        <f>+ABS(E53)/(ABS(E53)+ABS(I53)+ABS(Q53))*100</f>
        <v>44.288950704023399</v>
      </c>
      <c r="Z53" s="8"/>
      <c r="AA53" s="8">
        <f>+(ABS(C53)+ABS(G53))/(ABS(K53)+ABS(O53))*100</f>
        <v>76.277263220794751</v>
      </c>
      <c r="AB53" s="8">
        <f>+(ABS(D53)+ABS(H53))/(ABS(L53)+ABS(P53))*100</f>
        <v>32.498897220996909</v>
      </c>
      <c r="AC53" s="8">
        <f>+(ABS(E53)+ABS(I53))/(ABS(M53)+ABS(Q53))*100</f>
        <v>53.508646152963777</v>
      </c>
      <c r="AD53" s="8"/>
      <c r="AE53" s="8">
        <f>100-AA53</f>
        <v>23.722736779205249</v>
      </c>
      <c r="AF53" s="8">
        <f>100-AB53</f>
        <v>67.501102779003091</v>
      </c>
      <c r="AG53" s="8">
        <f>100-AC53</f>
        <v>46.491353847036223</v>
      </c>
      <c r="AH53" s="8"/>
      <c r="AI53" s="8">
        <f>+(ABS(G53)/ABS(K53))*100</f>
        <v>15.981198589894246</v>
      </c>
      <c r="AJ53" s="8">
        <f>+(ABS(H53)/ABS(L53))*100</f>
        <v>19.935527655242616</v>
      </c>
      <c r="AK53" s="8">
        <f>+(ABS(I53)/ABS(M53))*100</f>
        <v>17.230291012380082</v>
      </c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</row>
    <row r="54" spans="1:58" ht="12.95" customHeight="1" x14ac:dyDescent="0.25">
      <c r="A54" s="4"/>
      <c r="B54" s="13"/>
      <c r="F54" s="13"/>
      <c r="G54" s="13"/>
      <c r="H54" s="13"/>
      <c r="I54" s="13"/>
      <c r="J54" s="13"/>
      <c r="K54" s="13"/>
      <c r="L54" s="13"/>
      <c r="M54" s="13"/>
      <c r="N54" s="13"/>
      <c r="O54" s="7"/>
      <c r="P54" s="13"/>
      <c r="Q54" s="13"/>
      <c r="R54" s="13"/>
      <c r="S54" s="13"/>
      <c r="T54" s="13"/>
      <c r="U54" s="13"/>
      <c r="V54" s="55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</row>
    <row r="55" spans="1:58" ht="12.95" customHeight="1" x14ac:dyDescent="0.25">
      <c r="A55" s="4"/>
      <c r="B55" s="45" t="s">
        <v>66</v>
      </c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56"/>
      <c r="W55" s="45" t="s">
        <v>66</v>
      </c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1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</row>
    <row r="56" spans="1:58" ht="12.95" customHeight="1" x14ac:dyDescent="0.25">
      <c r="A56" s="4"/>
      <c r="T56" s="1"/>
      <c r="U56" s="1"/>
      <c r="V56" s="33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BE56" s="1"/>
      <c r="BF56" s="1"/>
    </row>
    <row r="57" spans="1:58" ht="12.95" customHeight="1" x14ac:dyDescent="0.25">
      <c r="A57" s="4"/>
      <c r="B57" s="14" t="s">
        <v>28</v>
      </c>
      <c r="C57" s="65">
        <f>+(C34+C35)</f>
        <v>-2429.6999999999998</v>
      </c>
      <c r="D57" s="65">
        <f>+D34+D35</f>
        <v>1856.3999999999999</v>
      </c>
      <c r="E57" s="65">
        <f>+E34+E35</f>
        <v>4286.1000000000004</v>
      </c>
      <c r="F57" s="65"/>
      <c r="G57" s="65">
        <f>+(G34+G35)</f>
        <v>-1037.4000000000001</v>
      </c>
      <c r="H57" s="65">
        <f>+H34+H35</f>
        <v>670.95</v>
      </c>
      <c r="I57" s="65">
        <f>+I34+I35</f>
        <v>1708.35</v>
      </c>
      <c r="J57" s="65"/>
      <c r="K57" s="65">
        <f>+(K34+K35)</f>
        <v>-3467.1</v>
      </c>
      <c r="L57" s="65">
        <f>+L34+L35</f>
        <v>2527.35</v>
      </c>
      <c r="M57" s="65">
        <f>+M34+M35</f>
        <v>5994.45</v>
      </c>
      <c r="N57" s="65"/>
      <c r="O57" s="65">
        <f>+(O34+O35)</f>
        <v>-2380.35</v>
      </c>
      <c r="P57" s="65">
        <f>+P34+P35</f>
        <v>3479.7</v>
      </c>
      <c r="Q57" s="65">
        <f>+Q34+Q35</f>
        <v>5860.05</v>
      </c>
      <c r="R57" s="65"/>
      <c r="S57" s="65">
        <f>+(S34+S35)</f>
        <v>5868.45</v>
      </c>
      <c r="T57" s="65">
        <f>+T34+T35</f>
        <v>6027</v>
      </c>
      <c r="U57" s="65">
        <f>+U34+U35</f>
        <v>11895.45</v>
      </c>
      <c r="V57" s="57"/>
      <c r="W57" s="16">
        <f t="shared" ref="W57:Y60" si="28">+ABS(C57)/(ABS(C57)+ABS(G57)+ABS(O57))*100</f>
        <v>41.551445501885439</v>
      </c>
      <c r="X57" s="16">
        <f t="shared" si="28"/>
        <v>30.903688166404475</v>
      </c>
      <c r="Y57" s="16">
        <f t="shared" si="28"/>
        <v>36.155890168290526</v>
      </c>
      <c r="Z57" s="16"/>
      <c r="AA57" s="16">
        <f t="shared" ref="AA57:AC59" si="29">+(ABS(C57)+ABS(G57))/ABS(S57)*100</f>
        <v>59.08033637502237</v>
      </c>
      <c r="AB57" s="16">
        <f t="shared" si="29"/>
        <v>41.933797909407666</v>
      </c>
      <c r="AC57" s="16">
        <f t="shared" si="29"/>
        <v>50.392797246005827</v>
      </c>
      <c r="AD57" s="16"/>
      <c r="AE57" s="16">
        <f t="shared" ref="AE57:AG60" si="30">100-AA57</f>
        <v>40.91966362497763</v>
      </c>
      <c r="AF57" s="16">
        <f t="shared" si="30"/>
        <v>58.066202090592334</v>
      </c>
      <c r="AG57" s="16">
        <f t="shared" si="30"/>
        <v>49.607202753994173</v>
      </c>
      <c r="AH57" s="16"/>
      <c r="AI57" s="16">
        <f t="shared" ref="AI57:AK60" si="31">+(ABS(G57)/ABS(K57))*100</f>
        <v>29.921259842519689</v>
      </c>
      <c r="AJ57" s="16">
        <f t="shared" si="31"/>
        <v>26.547569588699627</v>
      </c>
      <c r="AK57" s="16">
        <f t="shared" si="31"/>
        <v>28.498861446838326</v>
      </c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</row>
    <row r="58" spans="1:58" ht="12.95" customHeight="1" x14ac:dyDescent="0.25">
      <c r="B58" s="14" t="s">
        <v>29</v>
      </c>
      <c r="C58" s="65">
        <f>(SUM(C34:C42))</f>
        <v>-10658.550000000001</v>
      </c>
      <c r="D58" s="65">
        <f>(SUM(D34:D42))</f>
        <v>4750.1999999999989</v>
      </c>
      <c r="E58" s="65">
        <f>(SUM(E34:E42))</f>
        <v>15408.75</v>
      </c>
      <c r="F58" s="65"/>
      <c r="G58" s="65">
        <f>(SUM(G34:G42))</f>
        <v>-2011.8000000000002</v>
      </c>
      <c r="H58" s="65">
        <f>(SUM(H34:H42))</f>
        <v>1221.1499999999999</v>
      </c>
      <c r="I58" s="65">
        <f>(SUM(I34:I42))</f>
        <v>3232.95</v>
      </c>
      <c r="J58" s="65"/>
      <c r="K58" s="65">
        <f>(SUM(K34:K42))</f>
        <v>-12670.35</v>
      </c>
      <c r="L58" s="65">
        <f>(SUM(L34:L42))</f>
        <v>5971.35</v>
      </c>
      <c r="M58" s="65">
        <f>(SUM(M34:M42))</f>
        <v>18641.699999999997</v>
      </c>
      <c r="N58" s="65"/>
      <c r="O58" s="65">
        <f>(SUM(O34:O42))</f>
        <v>-2971.5</v>
      </c>
      <c r="P58" s="65">
        <f>(SUM(P34:P42))</f>
        <v>10760.4</v>
      </c>
      <c r="Q58" s="65">
        <f>(SUM(Q34:Q42))</f>
        <v>13731.900000000001</v>
      </c>
      <c r="R58" s="65"/>
      <c r="S58" s="65">
        <f>(SUM(S34:S42))</f>
        <v>15717.449999999999</v>
      </c>
      <c r="T58" s="65">
        <f>(SUM(T34:T42))</f>
        <v>16872.45</v>
      </c>
      <c r="U58" s="65">
        <f>(SUM(U34:U42))</f>
        <v>32589.9</v>
      </c>
      <c r="V58" s="57"/>
      <c r="W58" s="16">
        <f t="shared" si="28"/>
        <v>68.141236490568573</v>
      </c>
      <c r="X58" s="16">
        <f t="shared" si="28"/>
        <v>28.390335738939438</v>
      </c>
      <c r="Y58" s="16">
        <f t="shared" si="28"/>
        <v>47.596652828230404</v>
      </c>
      <c r="Z58" s="16"/>
      <c r="AA58" s="16">
        <f t="shared" si="29"/>
        <v>80.613267419333312</v>
      </c>
      <c r="AB58" s="16">
        <f t="shared" si="29"/>
        <v>35.391125770116361</v>
      </c>
      <c r="AC58" s="16">
        <f t="shared" si="29"/>
        <v>57.200850570268699</v>
      </c>
      <c r="AD58" s="16"/>
      <c r="AE58" s="16">
        <f t="shared" si="30"/>
        <v>19.386732580666688</v>
      </c>
      <c r="AF58" s="16">
        <f t="shared" si="30"/>
        <v>64.608874229883639</v>
      </c>
      <c r="AG58" s="16">
        <f t="shared" si="30"/>
        <v>42.799149429731301</v>
      </c>
      <c r="AH58" s="16"/>
      <c r="AI58" s="16">
        <f t="shared" si="31"/>
        <v>15.878014419491176</v>
      </c>
      <c r="AJ58" s="16">
        <f t="shared" si="31"/>
        <v>20.450149463689112</v>
      </c>
      <c r="AK58" s="16">
        <f t="shared" si="31"/>
        <v>17.342570688295599</v>
      </c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</row>
    <row r="59" spans="1:58" ht="12.95" customHeight="1" x14ac:dyDescent="0.25">
      <c r="B59" s="14" t="s">
        <v>30</v>
      </c>
      <c r="C59" s="65">
        <f>(SUM(C34:C43))</f>
        <v>-11034.45</v>
      </c>
      <c r="D59" s="65">
        <f>(SUM(D34:D43))</f>
        <v>4877.2499999999991</v>
      </c>
      <c r="E59" s="65">
        <f>(SUM(E34:E43))</f>
        <v>15911.7</v>
      </c>
      <c r="F59" s="65"/>
      <c r="G59" s="65">
        <f>(SUM(G34:G43))</f>
        <v>-2107.3500000000004</v>
      </c>
      <c r="H59" s="65">
        <f>(SUM(H34:H43))</f>
        <v>1229.55</v>
      </c>
      <c r="I59" s="65">
        <f>(SUM(I34:I43))</f>
        <v>3336.8999999999996</v>
      </c>
      <c r="J59" s="65"/>
      <c r="K59" s="65">
        <f>(SUM(K34:K43))</f>
        <v>-13141.800000000001</v>
      </c>
      <c r="L59" s="65">
        <f>(SUM(L34:L43))</f>
        <v>6106.8</v>
      </c>
      <c r="M59" s="65">
        <f>(SUM(M34:M43))</f>
        <v>19248.599999999999</v>
      </c>
      <c r="N59" s="65"/>
      <c r="O59" s="65">
        <f>(SUM(O34:O43))</f>
        <v>-3326.4</v>
      </c>
      <c r="P59" s="65">
        <f>(SUM(P34:P43))</f>
        <v>11513.25</v>
      </c>
      <c r="Q59" s="65">
        <f>(SUM(Q34:Q43))</f>
        <v>14839.650000000001</v>
      </c>
      <c r="R59" s="65"/>
      <c r="S59" s="65">
        <f>(SUM(S34:S43))</f>
        <v>16558.5</v>
      </c>
      <c r="T59" s="65">
        <f>(SUM(T34:T43))</f>
        <v>17771.25</v>
      </c>
      <c r="U59" s="65">
        <f>(SUM(U34:U43))</f>
        <v>34329.75</v>
      </c>
      <c r="V59" s="57"/>
      <c r="W59" s="16">
        <f t="shared" si="28"/>
        <v>67.004590665646518</v>
      </c>
      <c r="X59" s="16">
        <f t="shared" si="28"/>
        <v>27.680114415112328</v>
      </c>
      <c r="Y59" s="16">
        <f t="shared" si="28"/>
        <v>46.677960880948717</v>
      </c>
      <c r="Z59" s="16"/>
      <c r="AA59" s="16">
        <f t="shared" si="29"/>
        <v>79.365884590995577</v>
      </c>
      <c r="AB59" s="16">
        <f t="shared" si="29"/>
        <v>34.363367799113732</v>
      </c>
      <c r="AC59" s="16">
        <f t="shared" si="29"/>
        <v>56.069735433552523</v>
      </c>
      <c r="AD59" s="16"/>
      <c r="AE59" s="16">
        <f t="shared" si="30"/>
        <v>20.634115409004423</v>
      </c>
      <c r="AF59" s="16">
        <f t="shared" si="30"/>
        <v>65.636632200886268</v>
      </c>
      <c r="AG59" s="16">
        <f t="shared" si="30"/>
        <v>43.930264566447477</v>
      </c>
      <c r="AH59" s="16"/>
      <c r="AI59" s="16">
        <f t="shared" si="31"/>
        <v>16.035474592521574</v>
      </c>
      <c r="AJ59" s="16">
        <f t="shared" si="31"/>
        <v>20.13411279229711</v>
      </c>
      <c r="AK59" s="16">
        <f t="shared" si="31"/>
        <v>17.335806240453849</v>
      </c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</row>
    <row r="60" spans="1:58" ht="12.95" customHeight="1" x14ac:dyDescent="0.25">
      <c r="B60" s="17" t="s">
        <v>31</v>
      </c>
      <c r="C60" s="65">
        <f>SUM(C43:C50)</f>
        <v>-602.69999999999982</v>
      </c>
      <c r="D60" s="65">
        <f t="shared" ref="D60:E60" si="32">SUM(D43:D50)</f>
        <v>204.75</v>
      </c>
      <c r="E60" s="65">
        <f t="shared" si="32"/>
        <v>807.45</v>
      </c>
      <c r="F60" s="65"/>
      <c r="G60" s="65">
        <f>SUM(G43:G50)</f>
        <v>-130.19999999999999</v>
      </c>
      <c r="H60" s="65">
        <f t="shared" ref="H60:I60" si="33">SUM(H43:H50)</f>
        <v>12.600000000000001</v>
      </c>
      <c r="I60" s="65">
        <f t="shared" si="33"/>
        <v>142.80000000000001</v>
      </c>
      <c r="J60" s="65"/>
      <c r="K60" s="65">
        <f>SUM(K43:K50)</f>
        <v>-732.89999999999986</v>
      </c>
      <c r="L60" s="65">
        <f t="shared" ref="L60:M60" si="34">SUM(L43:L50)</f>
        <v>217.35</v>
      </c>
      <c r="M60" s="65">
        <f t="shared" si="34"/>
        <v>950.25</v>
      </c>
      <c r="N60" s="65"/>
      <c r="O60" s="65">
        <f>SUM(O43:O50)</f>
        <v>-1196.9999999999998</v>
      </c>
      <c r="P60" s="65">
        <f t="shared" ref="P60:Q60" si="35">SUM(P43:P50)</f>
        <v>2093.7000000000003</v>
      </c>
      <c r="Q60" s="65">
        <f t="shared" si="35"/>
        <v>3290.7</v>
      </c>
      <c r="R60" s="65"/>
      <c r="S60" s="65">
        <f>SUM(S43:S50)</f>
        <v>1962.45</v>
      </c>
      <c r="T60" s="65">
        <f t="shared" ref="T60:U60" si="36">SUM(T43:T50)</f>
        <v>2337.2999999999997</v>
      </c>
      <c r="U60" s="65">
        <f t="shared" si="36"/>
        <v>4299.75</v>
      </c>
      <c r="V60" s="58"/>
      <c r="W60" s="16">
        <f t="shared" si="28"/>
        <v>31.22959738846572</v>
      </c>
      <c r="X60" s="16">
        <f t="shared" si="28"/>
        <v>8.8596092685143102</v>
      </c>
      <c r="Y60" s="16">
        <f t="shared" si="28"/>
        <v>19.039366179747464</v>
      </c>
      <c r="Z60" s="17"/>
      <c r="AA60" s="8">
        <f>+(ABS(C60)+ABS(G60))/(ABS(K60)+ABS(O60))*100</f>
        <v>37.976060935799779</v>
      </c>
      <c r="AB60" s="8">
        <f>+(ABS(D60)+ABS(H60))/(ABS(L60)+ABS(P60))*100</f>
        <v>9.4048159927305761</v>
      </c>
      <c r="AC60" s="8">
        <f>+(ABS(E60)+ABS(I60))/(ABS(M60)+ABS(Q60))*100</f>
        <v>22.406536271354298</v>
      </c>
      <c r="AD60" s="17"/>
      <c r="AE60" s="16">
        <f t="shared" si="30"/>
        <v>62.023939064200221</v>
      </c>
      <c r="AF60" s="16">
        <f t="shared" si="30"/>
        <v>90.595184007269424</v>
      </c>
      <c r="AG60" s="16">
        <f t="shared" si="30"/>
        <v>77.593463728645702</v>
      </c>
      <c r="AH60" s="17"/>
      <c r="AI60" s="16">
        <f t="shared" si="31"/>
        <v>17.765042979942695</v>
      </c>
      <c r="AJ60" s="16">
        <f t="shared" si="31"/>
        <v>5.7971014492753632</v>
      </c>
      <c r="AK60" s="16">
        <f t="shared" si="31"/>
        <v>15.027624309392266</v>
      </c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</row>
    <row r="61" spans="1:58" ht="12.95" customHeight="1" x14ac:dyDescent="0.25">
      <c r="T61" s="1"/>
      <c r="U61" s="1"/>
      <c r="V61" s="33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</row>
    <row r="62" spans="1:58" ht="12.95" customHeight="1" x14ac:dyDescent="0.25">
      <c r="B62" s="2" t="s">
        <v>56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T62" s="1"/>
      <c r="U62" s="1"/>
      <c r="V62" s="33"/>
      <c r="W62" s="2" t="s">
        <v>53</v>
      </c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</row>
    <row r="63" spans="1:58" ht="12.95" customHeight="1" x14ac:dyDescent="0.25">
      <c r="B63" s="35"/>
      <c r="C63" s="69" t="s">
        <v>0</v>
      </c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36"/>
      <c r="R63" s="36"/>
      <c r="S63" s="36"/>
      <c r="T63" s="36"/>
      <c r="U63" s="36"/>
      <c r="V63" s="53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2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</row>
    <row r="64" spans="1:58" ht="12.95" customHeight="1" x14ac:dyDescent="0.25">
      <c r="B64" s="37"/>
      <c r="C64" s="67" t="s">
        <v>1</v>
      </c>
      <c r="D64" s="67"/>
      <c r="E64" s="67"/>
      <c r="F64" s="39"/>
      <c r="G64" s="67" t="s">
        <v>2</v>
      </c>
      <c r="H64" s="67"/>
      <c r="I64" s="67"/>
      <c r="J64" s="39"/>
      <c r="K64" s="67" t="s">
        <v>3</v>
      </c>
      <c r="L64" s="67"/>
      <c r="M64" s="67"/>
      <c r="N64" s="39"/>
      <c r="O64" s="67" t="s">
        <v>4</v>
      </c>
      <c r="P64" s="67"/>
      <c r="Q64" s="67"/>
      <c r="R64" s="39"/>
      <c r="S64" s="67" t="s">
        <v>5</v>
      </c>
      <c r="T64" s="67"/>
      <c r="U64" s="67"/>
      <c r="V64" s="54"/>
      <c r="W64" s="67" t="s">
        <v>6</v>
      </c>
      <c r="X64" s="67"/>
      <c r="Y64" s="67"/>
      <c r="Z64" s="38"/>
      <c r="AA64" s="67" t="s">
        <v>7</v>
      </c>
      <c r="AB64" s="67"/>
      <c r="AC64" s="67"/>
      <c r="AD64" s="38"/>
      <c r="AE64" s="67" t="s">
        <v>8</v>
      </c>
      <c r="AF64" s="67"/>
      <c r="AG64" s="67"/>
      <c r="AH64" s="38"/>
      <c r="AI64" s="67" t="s">
        <v>9</v>
      </c>
      <c r="AJ64" s="67"/>
      <c r="AK64" s="68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</row>
    <row r="65" spans="1:58" ht="12.95" customHeight="1" x14ac:dyDescent="0.25">
      <c r="B65" s="40" t="s">
        <v>10</v>
      </c>
      <c r="C65" s="38" t="s">
        <v>11</v>
      </c>
      <c r="D65" s="38" t="s">
        <v>12</v>
      </c>
      <c r="E65" s="38" t="s">
        <v>5</v>
      </c>
      <c r="F65" s="38"/>
      <c r="G65" s="38" t="s">
        <v>11</v>
      </c>
      <c r="H65" s="38" t="s">
        <v>12</v>
      </c>
      <c r="I65" s="38" t="s">
        <v>5</v>
      </c>
      <c r="J65" s="38"/>
      <c r="K65" s="38" t="s">
        <v>11</v>
      </c>
      <c r="L65" s="38" t="s">
        <v>12</v>
      </c>
      <c r="M65" s="38" t="s">
        <v>5</v>
      </c>
      <c r="N65" s="38"/>
      <c r="O65" s="38" t="s">
        <v>11</v>
      </c>
      <c r="P65" s="38" t="s">
        <v>12</v>
      </c>
      <c r="Q65" s="38" t="s">
        <v>5</v>
      </c>
      <c r="R65" s="38"/>
      <c r="S65" s="38" t="s">
        <v>11</v>
      </c>
      <c r="T65" s="38" t="s">
        <v>12</v>
      </c>
      <c r="U65" s="38" t="s">
        <v>5</v>
      </c>
      <c r="V65" s="54"/>
      <c r="W65" s="38" t="s">
        <v>11</v>
      </c>
      <c r="X65" s="38" t="s">
        <v>12</v>
      </c>
      <c r="Y65" s="38" t="s">
        <v>5</v>
      </c>
      <c r="Z65" s="38"/>
      <c r="AA65" s="38" t="s">
        <v>11</v>
      </c>
      <c r="AB65" s="38" t="s">
        <v>12</v>
      </c>
      <c r="AC65" s="38" t="s">
        <v>5</v>
      </c>
      <c r="AD65" s="38"/>
      <c r="AE65" s="38" t="s">
        <v>11</v>
      </c>
      <c r="AF65" s="38" t="s">
        <v>12</v>
      </c>
      <c r="AG65" s="38" t="s">
        <v>5</v>
      </c>
      <c r="AH65" s="38"/>
      <c r="AI65" s="38" t="s">
        <v>11</v>
      </c>
      <c r="AJ65" s="38" t="s">
        <v>12</v>
      </c>
      <c r="AK65" s="43" t="s">
        <v>5</v>
      </c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</row>
    <row r="66" spans="1:58" s="23" customFormat="1" ht="12.95" customHeight="1" x14ac:dyDescent="0.25">
      <c r="A66" s="13"/>
      <c r="B66" s="5" t="s">
        <v>13</v>
      </c>
      <c r="C66" s="65">
        <v>-4</v>
      </c>
      <c r="D66" s="65">
        <v>2</v>
      </c>
      <c r="E66" s="65">
        <v>6</v>
      </c>
      <c r="F66" s="65"/>
      <c r="G66" s="65">
        <v>-3</v>
      </c>
      <c r="H66" s="65">
        <v>2</v>
      </c>
      <c r="I66" s="65">
        <v>5</v>
      </c>
      <c r="J66" s="65"/>
      <c r="K66" s="65">
        <v>-7</v>
      </c>
      <c r="L66" s="65">
        <v>4</v>
      </c>
      <c r="M66" s="65">
        <v>11</v>
      </c>
      <c r="N66" s="65"/>
      <c r="O66" s="65">
        <v>-578</v>
      </c>
      <c r="P66" s="65">
        <v>507</v>
      </c>
      <c r="Q66" s="65">
        <v>1085</v>
      </c>
      <c r="R66" s="65"/>
      <c r="S66" s="65">
        <v>585</v>
      </c>
      <c r="T66" s="65">
        <v>511</v>
      </c>
      <c r="U66" s="65">
        <v>1096</v>
      </c>
      <c r="V66" s="30"/>
      <c r="W66" s="8">
        <f t="shared" ref="W66:W77" si="37">+ABS(C66)/(ABS(C66)+ABS(G66)+ABS(O66))*100</f>
        <v>0.68376068376068377</v>
      </c>
      <c r="X66" s="8">
        <f t="shared" ref="X66:X77" si="38">+ABS(D66)/(ABS(D66)+ABS(H66)+ABS(P66))*100</f>
        <v>0.39138943248532287</v>
      </c>
      <c r="Y66" s="8">
        <f t="shared" ref="Y66:Y77" si="39">+ABS(E66)/(ABS(E66)+ABS(I66)+ABS(Q66))*100</f>
        <v>0.54744525547445255</v>
      </c>
      <c r="Z66" s="8"/>
      <c r="AA66" s="8">
        <f t="shared" ref="AA66:AA77" si="40">+(ABS(C66)+ABS(G66))/ABS(S66)*100</f>
        <v>1.1965811965811968</v>
      </c>
      <c r="AB66" s="8">
        <f t="shared" ref="AB66:AB77" si="41">+(ABS(D66)+ABS(H66))/ABS(T66)*100</f>
        <v>0.78277886497064575</v>
      </c>
      <c r="AC66" s="8">
        <f t="shared" ref="AC66:AC77" si="42">+(ABS(E66)+ABS(I66))/ABS(U66)*100</f>
        <v>1.0036496350364963</v>
      </c>
      <c r="AD66" s="8"/>
      <c r="AE66" s="8">
        <f t="shared" ref="AE66:AE77" si="43">100-AA66</f>
        <v>98.803418803418808</v>
      </c>
      <c r="AF66" s="8">
        <f t="shared" ref="AF66:AF77" si="44">100-AB66</f>
        <v>99.217221135029348</v>
      </c>
      <c r="AG66" s="8">
        <f t="shared" ref="AG66:AG77" si="45">100-AC66</f>
        <v>98.996350364963504</v>
      </c>
      <c r="AH66" s="8"/>
      <c r="AI66" s="8">
        <f t="shared" ref="AI66:AI77" si="46">+(ABS(G66)/ABS(K66))*100</f>
        <v>42.857142857142854</v>
      </c>
      <c r="AJ66" s="8">
        <f t="shared" ref="AJ66:AJ77" si="47">+(ABS(H66)/ABS(L66))*100</f>
        <v>50</v>
      </c>
      <c r="AK66" s="8">
        <f t="shared" ref="AK66:AK77" si="48">+(ABS(I66)/ABS(M66))*100</f>
        <v>45.454545454545453</v>
      </c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</row>
    <row r="67" spans="1:58" s="23" customFormat="1" ht="12.95" customHeight="1" x14ac:dyDescent="0.25">
      <c r="A67" s="13"/>
      <c r="B67" s="22" t="s">
        <v>14</v>
      </c>
      <c r="C67" s="65">
        <v>-788</v>
      </c>
      <c r="D67" s="65">
        <v>537</v>
      </c>
      <c r="E67" s="65">
        <v>1325</v>
      </c>
      <c r="F67" s="65"/>
      <c r="G67" s="65">
        <v>-308</v>
      </c>
      <c r="H67" s="65">
        <v>241</v>
      </c>
      <c r="I67" s="65">
        <v>549</v>
      </c>
      <c r="J67" s="65"/>
      <c r="K67" s="65">
        <v>-1096</v>
      </c>
      <c r="L67" s="65">
        <v>778</v>
      </c>
      <c r="M67" s="65">
        <v>1874</v>
      </c>
      <c r="N67" s="65"/>
      <c r="O67" s="65">
        <v>-2271</v>
      </c>
      <c r="P67" s="65">
        <v>2476</v>
      </c>
      <c r="Q67" s="65">
        <v>4747</v>
      </c>
      <c r="R67" s="65"/>
      <c r="S67" s="65">
        <v>3367</v>
      </c>
      <c r="T67" s="65">
        <v>3254</v>
      </c>
      <c r="U67" s="65">
        <v>6621</v>
      </c>
      <c r="V67" s="30"/>
      <c r="W67" s="8">
        <f t="shared" si="37"/>
        <v>23.403623403623403</v>
      </c>
      <c r="X67" s="8">
        <f t="shared" si="38"/>
        <v>16.50276582667486</v>
      </c>
      <c r="Y67" s="8">
        <f t="shared" si="39"/>
        <v>20.012082766953633</v>
      </c>
      <c r="Z67" s="8"/>
      <c r="AA67" s="8">
        <f t="shared" si="40"/>
        <v>32.551232551232552</v>
      </c>
      <c r="AB67" s="8">
        <f t="shared" si="41"/>
        <v>23.90903503380455</v>
      </c>
      <c r="AC67" s="8">
        <f t="shared" si="42"/>
        <v>28.303881588883854</v>
      </c>
      <c r="AD67" s="8"/>
      <c r="AE67" s="8">
        <f t="shared" si="43"/>
        <v>67.448767448767455</v>
      </c>
      <c r="AF67" s="8">
        <f t="shared" si="44"/>
        <v>76.090964966195457</v>
      </c>
      <c r="AG67" s="8">
        <f t="shared" si="45"/>
        <v>71.696118411116146</v>
      </c>
      <c r="AH67" s="8"/>
      <c r="AI67" s="8">
        <f t="shared" si="46"/>
        <v>28.102189781021895</v>
      </c>
      <c r="AJ67" s="8">
        <f t="shared" si="47"/>
        <v>30.976863753213369</v>
      </c>
      <c r="AK67" s="8">
        <f t="shared" si="48"/>
        <v>29.295624332977589</v>
      </c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</row>
    <row r="68" spans="1:58" s="23" customFormat="1" ht="12.95" customHeight="1" x14ac:dyDescent="0.25">
      <c r="A68" s="13"/>
      <c r="B68" s="22" t="s">
        <v>15</v>
      </c>
      <c r="C68" s="65">
        <v>-2324</v>
      </c>
      <c r="D68" s="65">
        <v>1836</v>
      </c>
      <c r="E68" s="65">
        <v>4160</v>
      </c>
      <c r="F68" s="65"/>
      <c r="G68" s="65">
        <v>-399</v>
      </c>
      <c r="H68" s="65">
        <v>290</v>
      </c>
      <c r="I68" s="65">
        <v>689</v>
      </c>
      <c r="J68" s="65"/>
      <c r="K68" s="65">
        <v>-2723</v>
      </c>
      <c r="L68" s="65">
        <v>2126</v>
      </c>
      <c r="M68" s="65">
        <v>4849</v>
      </c>
      <c r="N68" s="65"/>
      <c r="O68" s="65">
        <v>-481</v>
      </c>
      <c r="P68" s="65">
        <v>943</v>
      </c>
      <c r="Q68" s="65">
        <v>1424</v>
      </c>
      <c r="R68" s="65"/>
      <c r="S68" s="65">
        <v>3204</v>
      </c>
      <c r="T68" s="65">
        <v>3069</v>
      </c>
      <c r="U68" s="65">
        <v>6273</v>
      </c>
      <c r="V68" s="30"/>
      <c r="W68" s="8">
        <f t="shared" si="37"/>
        <v>72.534332084893876</v>
      </c>
      <c r="X68" s="8">
        <f t="shared" si="38"/>
        <v>59.824046920821118</v>
      </c>
      <c r="Y68" s="8">
        <f t="shared" si="39"/>
        <v>66.315957277219823</v>
      </c>
      <c r="Z68" s="8"/>
      <c r="AA68" s="8">
        <f t="shared" si="40"/>
        <v>84.98751560549313</v>
      </c>
      <c r="AB68" s="8">
        <f t="shared" si="41"/>
        <v>69.273378950798303</v>
      </c>
      <c r="AC68" s="8">
        <f t="shared" si="42"/>
        <v>77.299537701259368</v>
      </c>
      <c r="AD68" s="8"/>
      <c r="AE68" s="8">
        <f t="shared" si="43"/>
        <v>15.01248439450687</v>
      </c>
      <c r="AF68" s="8">
        <f t="shared" si="44"/>
        <v>30.726621049201697</v>
      </c>
      <c r="AG68" s="8">
        <f t="shared" si="45"/>
        <v>22.700462298740632</v>
      </c>
      <c r="AH68" s="8"/>
      <c r="AI68" s="8">
        <f t="shared" si="46"/>
        <v>14.652956298200515</v>
      </c>
      <c r="AJ68" s="8">
        <f t="shared" si="47"/>
        <v>13.640639698965193</v>
      </c>
      <c r="AK68" s="8">
        <f t="shared" si="48"/>
        <v>14.209115281501342</v>
      </c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</row>
    <row r="69" spans="1:58" s="23" customFormat="1" ht="12.95" customHeight="1" x14ac:dyDescent="0.25">
      <c r="A69" s="13"/>
      <c r="B69" s="22" t="s">
        <v>16</v>
      </c>
      <c r="C69" s="65">
        <v>-2357</v>
      </c>
      <c r="D69" s="65">
        <v>1750</v>
      </c>
      <c r="E69" s="65">
        <v>4107</v>
      </c>
      <c r="F69" s="65"/>
      <c r="G69" s="65">
        <v>-186</v>
      </c>
      <c r="H69" s="65">
        <v>184</v>
      </c>
      <c r="I69" s="65">
        <v>370</v>
      </c>
      <c r="J69" s="65"/>
      <c r="K69" s="65">
        <v>-2543</v>
      </c>
      <c r="L69" s="65">
        <v>1934</v>
      </c>
      <c r="M69" s="65">
        <v>4477</v>
      </c>
      <c r="N69" s="65"/>
      <c r="O69" s="65">
        <v>-99</v>
      </c>
      <c r="P69" s="65">
        <v>1008</v>
      </c>
      <c r="Q69" s="65">
        <v>1107</v>
      </c>
      <c r="R69" s="65"/>
      <c r="S69" s="65">
        <v>2642</v>
      </c>
      <c r="T69" s="65">
        <v>2942</v>
      </c>
      <c r="U69" s="65">
        <v>5584</v>
      </c>
      <c r="V69" s="30"/>
      <c r="W69" s="8">
        <f t="shared" si="37"/>
        <v>89.21271763815291</v>
      </c>
      <c r="X69" s="8">
        <f t="shared" si="38"/>
        <v>59.483344663494222</v>
      </c>
      <c r="Y69" s="8">
        <f t="shared" si="39"/>
        <v>73.549426934097411</v>
      </c>
      <c r="Z69" s="8"/>
      <c r="AA69" s="8">
        <f t="shared" si="40"/>
        <v>96.252838758516276</v>
      </c>
      <c r="AB69" s="8">
        <f t="shared" si="41"/>
        <v>65.737593473827332</v>
      </c>
      <c r="AC69" s="8">
        <f t="shared" si="42"/>
        <v>80.17550143266476</v>
      </c>
      <c r="AD69" s="8"/>
      <c r="AE69" s="8">
        <f t="shared" si="43"/>
        <v>3.7471612414837239</v>
      </c>
      <c r="AF69" s="8">
        <f t="shared" si="44"/>
        <v>34.262406526172668</v>
      </c>
      <c r="AG69" s="8">
        <f t="shared" si="45"/>
        <v>19.82449856733524</v>
      </c>
      <c r="AH69" s="8"/>
      <c r="AI69" s="8">
        <f t="shared" si="46"/>
        <v>7.3141958316948488</v>
      </c>
      <c r="AJ69" s="8">
        <f t="shared" si="47"/>
        <v>9.5139607032057913</v>
      </c>
      <c r="AK69" s="8">
        <f t="shared" si="48"/>
        <v>8.2644628099173563</v>
      </c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</row>
    <row r="70" spans="1:58" s="23" customFormat="1" ht="12.95" customHeight="1" x14ac:dyDescent="0.25">
      <c r="A70" s="13"/>
      <c r="B70" s="22" t="s">
        <v>17</v>
      </c>
      <c r="C70" s="65">
        <v>-2076</v>
      </c>
      <c r="D70" s="65">
        <v>1308</v>
      </c>
      <c r="E70" s="65">
        <v>3384</v>
      </c>
      <c r="F70" s="65"/>
      <c r="G70" s="65">
        <v>-146</v>
      </c>
      <c r="H70" s="65">
        <v>124</v>
      </c>
      <c r="I70" s="65">
        <v>270</v>
      </c>
      <c r="J70" s="65"/>
      <c r="K70" s="65">
        <v>-2222</v>
      </c>
      <c r="L70" s="65">
        <v>1432</v>
      </c>
      <c r="M70" s="65">
        <v>3654</v>
      </c>
      <c r="N70" s="65"/>
      <c r="O70" s="65">
        <v>-88</v>
      </c>
      <c r="P70" s="65">
        <v>1138</v>
      </c>
      <c r="Q70" s="65">
        <v>1226</v>
      </c>
      <c r="R70" s="65"/>
      <c r="S70" s="65">
        <v>2310</v>
      </c>
      <c r="T70" s="65">
        <v>2570</v>
      </c>
      <c r="U70" s="65">
        <v>4880</v>
      </c>
      <c r="V70" s="30"/>
      <c r="W70" s="8">
        <f t="shared" si="37"/>
        <v>89.870129870129873</v>
      </c>
      <c r="X70" s="8">
        <f t="shared" si="38"/>
        <v>50.894941634241242</v>
      </c>
      <c r="Y70" s="8">
        <f t="shared" si="39"/>
        <v>69.344262295081975</v>
      </c>
      <c r="Z70" s="8"/>
      <c r="AA70" s="8">
        <f t="shared" si="40"/>
        <v>96.19047619047619</v>
      </c>
      <c r="AB70" s="8">
        <f t="shared" si="41"/>
        <v>55.719844357976655</v>
      </c>
      <c r="AC70" s="8">
        <f t="shared" si="42"/>
        <v>74.877049180327873</v>
      </c>
      <c r="AD70" s="8"/>
      <c r="AE70" s="8">
        <f t="shared" si="43"/>
        <v>3.8095238095238102</v>
      </c>
      <c r="AF70" s="8">
        <f t="shared" si="44"/>
        <v>44.280155642023345</v>
      </c>
      <c r="AG70" s="8">
        <f t="shared" si="45"/>
        <v>25.122950819672127</v>
      </c>
      <c r="AH70" s="8"/>
      <c r="AI70" s="8">
        <f t="shared" si="46"/>
        <v>6.5706570657065715</v>
      </c>
      <c r="AJ70" s="8">
        <f t="shared" si="47"/>
        <v>8.6592178770949726</v>
      </c>
      <c r="AK70" s="8">
        <f t="shared" si="48"/>
        <v>7.389162561576355</v>
      </c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</row>
    <row r="71" spans="1:58" s="23" customFormat="1" ht="12.95" customHeight="1" x14ac:dyDescent="0.25">
      <c r="A71" s="13"/>
      <c r="B71" s="22" t="s">
        <v>18</v>
      </c>
      <c r="C71" s="65">
        <v>-1752</v>
      </c>
      <c r="D71" s="65">
        <v>975</v>
      </c>
      <c r="E71" s="65">
        <v>2727</v>
      </c>
      <c r="F71" s="65"/>
      <c r="G71" s="65">
        <v>-84</v>
      </c>
      <c r="H71" s="65">
        <v>106</v>
      </c>
      <c r="I71" s="65">
        <v>190</v>
      </c>
      <c r="J71" s="65"/>
      <c r="K71" s="65">
        <v>-1836</v>
      </c>
      <c r="L71" s="65">
        <v>1081</v>
      </c>
      <c r="M71" s="65">
        <v>2917</v>
      </c>
      <c r="N71" s="65"/>
      <c r="O71" s="65">
        <v>-66</v>
      </c>
      <c r="P71" s="65">
        <v>1094</v>
      </c>
      <c r="Q71" s="65">
        <v>1160</v>
      </c>
      <c r="R71" s="65"/>
      <c r="S71" s="65">
        <v>1902</v>
      </c>
      <c r="T71" s="65">
        <v>2175</v>
      </c>
      <c r="U71" s="65">
        <v>4077</v>
      </c>
      <c r="V71" s="30"/>
      <c r="W71" s="8">
        <f t="shared" si="37"/>
        <v>92.113564668769726</v>
      </c>
      <c r="X71" s="8">
        <f t="shared" si="38"/>
        <v>44.827586206896555</v>
      </c>
      <c r="Y71" s="8">
        <f t="shared" si="39"/>
        <v>66.88741721854305</v>
      </c>
      <c r="Z71" s="8"/>
      <c r="AA71" s="8">
        <f t="shared" si="40"/>
        <v>96.529968454258679</v>
      </c>
      <c r="AB71" s="8">
        <f t="shared" si="41"/>
        <v>49.701149425287355</v>
      </c>
      <c r="AC71" s="8">
        <f t="shared" si="42"/>
        <v>71.547706647044393</v>
      </c>
      <c r="AD71" s="8"/>
      <c r="AE71" s="8">
        <f t="shared" si="43"/>
        <v>3.4700315457413211</v>
      </c>
      <c r="AF71" s="8">
        <f t="shared" si="44"/>
        <v>50.298850574712645</v>
      </c>
      <c r="AG71" s="8">
        <f t="shared" si="45"/>
        <v>28.452293352955607</v>
      </c>
      <c r="AH71" s="8"/>
      <c r="AI71" s="8">
        <f t="shared" si="46"/>
        <v>4.5751633986928102</v>
      </c>
      <c r="AJ71" s="8">
        <f t="shared" si="47"/>
        <v>9.8057354301572612</v>
      </c>
      <c r="AK71" s="8">
        <f t="shared" si="48"/>
        <v>6.513541309564622</v>
      </c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</row>
    <row r="72" spans="1:58" s="23" customFormat="1" ht="12.95" customHeight="1" x14ac:dyDescent="0.25">
      <c r="A72" s="13"/>
      <c r="B72" s="22" t="s">
        <v>19</v>
      </c>
      <c r="C72" s="65">
        <v>-1653</v>
      </c>
      <c r="D72" s="65">
        <v>765</v>
      </c>
      <c r="E72" s="65">
        <v>2418</v>
      </c>
      <c r="F72" s="65"/>
      <c r="G72" s="65">
        <v>-58</v>
      </c>
      <c r="H72" s="65">
        <v>51</v>
      </c>
      <c r="I72" s="65">
        <v>109</v>
      </c>
      <c r="J72" s="65"/>
      <c r="K72" s="65">
        <v>-1711</v>
      </c>
      <c r="L72" s="65">
        <v>816</v>
      </c>
      <c r="M72" s="65">
        <v>2527</v>
      </c>
      <c r="N72" s="65"/>
      <c r="O72" s="65">
        <v>-79</v>
      </c>
      <c r="P72" s="65">
        <v>1258</v>
      </c>
      <c r="Q72" s="65">
        <v>1337</v>
      </c>
      <c r="R72" s="65"/>
      <c r="S72" s="65">
        <v>1790</v>
      </c>
      <c r="T72" s="65">
        <v>2074</v>
      </c>
      <c r="U72" s="65">
        <v>3864</v>
      </c>
      <c r="V72" s="30"/>
      <c r="W72" s="8">
        <f t="shared" si="37"/>
        <v>92.346368715083798</v>
      </c>
      <c r="X72" s="8">
        <f t="shared" si="38"/>
        <v>36.885245901639344</v>
      </c>
      <c r="Y72" s="8">
        <f t="shared" si="39"/>
        <v>62.577639751552795</v>
      </c>
      <c r="Z72" s="8"/>
      <c r="AA72" s="8">
        <f t="shared" si="40"/>
        <v>95.586592178770942</v>
      </c>
      <c r="AB72" s="8">
        <f t="shared" si="41"/>
        <v>39.344262295081968</v>
      </c>
      <c r="AC72" s="8">
        <f t="shared" si="42"/>
        <v>65.398550724637687</v>
      </c>
      <c r="AD72" s="8"/>
      <c r="AE72" s="8">
        <f t="shared" si="43"/>
        <v>4.4134078212290575</v>
      </c>
      <c r="AF72" s="8">
        <f t="shared" si="44"/>
        <v>60.655737704918032</v>
      </c>
      <c r="AG72" s="8">
        <f t="shared" si="45"/>
        <v>34.601449275362313</v>
      </c>
      <c r="AH72" s="8"/>
      <c r="AI72" s="8">
        <f t="shared" si="46"/>
        <v>3.3898305084745761</v>
      </c>
      <c r="AJ72" s="8">
        <f t="shared" si="47"/>
        <v>6.25</v>
      </c>
      <c r="AK72" s="8">
        <f t="shared" si="48"/>
        <v>4.3134151167392165</v>
      </c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</row>
    <row r="73" spans="1:58" s="23" customFormat="1" ht="12.95" customHeight="1" x14ac:dyDescent="0.25">
      <c r="A73" s="13"/>
      <c r="B73" s="22" t="s">
        <v>20</v>
      </c>
      <c r="C73" s="65">
        <v>-1416</v>
      </c>
      <c r="D73" s="65">
        <v>560</v>
      </c>
      <c r="E73" s="65">
        <v>1976</v>
      </c>
      <c r="F73" s="65"/>
      <c r="G73" s="65">
        <v>-47</v>
      </c>
      <c r="H73" s="65">
        <v>39</v>
      </c>
      <c r="I73" s="65">
        <v>86</v>
      </c>
      <c r="J73" s="65"/>
      <c r="K73" s="65">
        <v>-1463</v>
      </c>
      <c r="L73" s="65">
        <v>599</v>
      </c>
      <c r="M73" s="65">
        <v>2062</v>
      </c>
      <c r="N73" s="65"/>
      <c r="O73" s="65">
        <v>-84</v>
      </c>
      <c r="P73" s="65">
        <v>1177</v>
      </c>
      <c r="Q73" s="65">
        <v>1261</v>
      </c>
      <c r="R73" s="65"/>
      <c r="S73" s="65">
        <v>1547</v>
      </c>
      <c r="T73" s="65">
        <v>1776</v>
      </c>
      <c r="U73" s="65">
        <v>3323</v>
      </c>
      <c r="V73" s="30"/>
      <c r="W73" s="8">
        <f t="shared" si="37"/>
        <v>91.531997414350357</v>
      </c>
      <c r="X73" s="8">
        <f t="shared" si="38"/>
        <v>31.531531531531531</v>
      </c>
      <c r="Y73" s="8">
        <f t="shared" si="39"/>
        <v>59.464339452302141</v>
      </c>
      <c r="Z73" s="8"/>
      <c r="AA73" s="8">
        <f t="shared" si="40"/>
        <v>94.570135746606326</v>
      </c>
      <c r="AB73" s="8">
        <f t="shared" si="41"/>
        <v>33.727477477477478</v>
      </c>
      <c r="AC73" s="8">
        <f t="shared" si="42"/>
        <v>62.052362323201926</v>
      </c>
      <c r="AD73" s="8"/>
      <c r="AE73" s="8">
        <f t="shared" si="43"/>
        <v>5.4298642533936743</v>
      </c>
      <c r="AF73" s="8">
        <f t="shared" si="44"/>
        <v>66.272522522522522</v>
      </c>
      <c r="AG73" s="8">
        <f t="shared" si="45"/>
        <v>37.947637676798074</v>
      </c>
      <c r="AH73" s="8"/>
      <c r="AI73" s="8">
        <f t="shared" si="46"/>
        <v>3.2125768967874233</v>
      </c>
      <c r="AJ73" s="8">
        <f t="shared" si="47"/>
        <v>6.5108514190317202</v>
      </c>
      <c r="AK73" s="8">
        <f t="shared" si="48"/>
        <v>4.1707080504364695</v>
      </c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</row>
    <row r="74" spans="1:58" s="23" customFormat="1" ht="12.95" customHeight="1" x14ac:dyDescent="0.25">
      <c r="A74" s="13"/>
      <c r="B74" s="22" t="s">
        <v>21</v>
      </c>
      <c r="C74" s="65">
        <v>-1056</v>
      </c>
      <c r="D74" s="65">
        <v>336</v>
      </c>
      <c r="E74" s="65">
        <v>1392</v>
      </c>
      <c r="F74" s="65"/>
      <c r="G74" s="65">
        <v>-39</v>
      </c>
      <c r="H74" s="65">
        <v>29</v>
      </c>
      <c r="I74" s="65">
        <v>68</v>
      </c>
      <c r="J74" s="65"/>
      <c r="K74" s="65">
        <v>-1095</v>
      </c>
      <c r="L74" s="65">
        <v>365</v>
      </c>
      <c r="M74" s="65">
        <v>1460</v>
      </c>
      <c r="N74" s="65"/>
      <c r="O74" s="65">
        <v>-84</v>
      </c>
      <c r="P74" s="65">
        <v>943</v>
      </c>
      <c r="Q74" s="65">
        <v>1027</v>
      </c>
      <c r="R74" s="65"/>
      <c r="S74" s="65">
        <v>1179</v>
      </c>
      <c r="T74" s="65">
        <v>1308</v>
      </c>
      <c r="U74" s="65">
        <v>2487</v>
      </c>
      <c r="V74" s="30"/>
      <c r="W74" s="8">
        <f t="shared" si="37"/>
        <v>89.56743002544529</v>
      </c>
      <c r="X74" s="8">
        <f t="shared" si="38"/>
        <v>25.688073394495415</v>
      </c>
      <c r="Y74" s="8">
        <f t="shared" si="39"/>
        <v>55.971049457177322</v>
      </c>
      <c r="Z74" s="8"/>
      <c r="AA74" s="8">
        <f t="shared" si="40"/>
        <v>92.87531806615776</v>
      </c>
      <c r="AB74" s="8">
        <f t="shared" si="41"/>
        <v>27.905198776758411</v>
      </c>
      <c r="AC74" s="8">
        <f t="shared" si="42"/>
        <v>58.705267390430237</v>
      </c>
      <c r="AD74" s="8"/>
      <c r="AE74" s="8">
        <f t="shared" si="43"/>
        <v>7.1246819338422398</v>
      </c>
      <c r="AF74" s="8">
        <f t="shared" si="44"/>
        <v>72.094801223241589</v>
      </c>
      <c r="AG74" s="8">
        <f t="shared" si="45"/>
        <v>41.294732609569763</v>
      </c>
      <c r="AH74" s="8"/>
      <c r="AI74" s="8">
        <f t="shared" si="46"/>
        <v>3.5616438356164384</v>
      </c>
      <c r="AJ74" s="8">
        <f t="shared" si="47"/>
        <v>7.9452054794520555</v>
      </c>
      <c r="AK74" s="8">
        <f t="shared" si="48"/>
        <v>4.6575342465753424</v>
      </c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</row>
    <row r="75" spans="1:58" s="23" customFormat="1" ht="12.95" customHeight="1" x14ac:dyDescent="0.25">
      <c r="A75" s="13"/>
      <c r="B75" s="22" t="s">
        <v>22</v>
      </c>
      <c r="C75" s="65">
        <v>-739</v>
      </c>
      <c r="D75" s="65">
        <v>165</v>
      </c>
      <c r="E75" s="65">
        <v>904</v>
      </c>
      <c r="F75" s="65"/>
      <c r="G75" s="65">
        <v>-30</v>
      </c>
      <c r="H75" s="65">
        <v>10</v>
      </c>
      <c r="I75" s="65">
        <v>40</v>
      </c>
      <c r="J75" s="65"/>
      <c r="K75" s="65">
        <v>-769</v>
      </c>
      <c r="L75" s="65">
        <v>175</v>
      </c>
      <c r="M75" s="65">
        <v>944</v>
      </c>
      <c r="N75" s="65"/>
      <c r="O75" s="65">
        <v>-146</v>
      </c>
      <c r="P75" s="65">
        <v>755</v>
      </c>
      <c r="Q75" s="65">
        <v>901</v>
      </c>
      <c r="R75" s="65"/>
      <c r="S75" s="65">
        <v>915</v>
      </c>
      <c r="T75" s="65">
        <v>930</v>
      </c>
      <c r="U75" s="65">
        <v>1845</v>
      </c>
      <c r="V75" s="30"/>
      <c r="W75" s="8">
        <f t="shared" si="37"/>
        <v>80.765027322404364</v>
      </c>
      <c r="X75" s="8">
        <f t="shared" si="38"/>
        <v>17.741935483870968</v>
      </c>
      <c r="Y75" s="8">
        <f t="shared" si="39"/>
        <v>48.997289972899729</v>
      </c>
      <c r="Z75" s="8"/>
      <c r="AA75" s="8">
        <f t="shared" si="40"/>
        <v>84.043715846994544</v>
      </c>
      <c r="AB75" s="8">
        <f t="shared" si="41"/>
        <v>18.817204301075268</v>
      </c>
      <c r="AC75" s="8">
        <f t="shared" si="42"/>
        <v>51.165311653116532</v>
      </c>
      <c r="AD75" s="8"/>
      <c r="AE75" s="8">
        <f t="shared" si="43"/>
        <v>15.956284153005456</v>
      </c>
      <c r="AF75" s="8">
        <f t="shared" si="44"/>
        <v>81.182795698924735</v>
      </c>
      <c r="AG75" s="8">
        <f t="shared" si="45"/>
        <v>48.834688346883468</v>
      </c>
      <c r="AH75" s="8"/>
      <c r="AI75" s="8">
        <f t="shared" si="46"/>
        <v>3.9011703511053319</v>
      </c>
      <c r="AJ75" s="8">
        <f t="shared" si="47"/>
        <v>5.7142857142857144</v>
      </c>
      <c r="AK75" s="8">
        <f t="shared" si="48"/>
        <v>4.2372881355932197</v>
      </c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</row>
    <row r="76" spans="1:58" s="23" customFormat="1" ht="12.95" customHeight="1" x14ac:dyDescent="0.25">
      <c r="A76" s="13"/>
      <c r="B76" s="22" t="s">
        <v>23</v>
      </c>
      <c r="C76" s="65">
        <v>-423</v>
      </c>
      <c r="D76" s="65">
        <v>120</v>
      </c>
      <c r="E76" s="65">
        <v>543</v>
      </c>
      <c r="F76" s="65"/>
      <c r="G76" s="65">
        <v>-34</v>
      </c>
      <c r="H76" s="65">
        <v>4</v>
      </c>
      <c r="I76" s="65">
        <v>38</v>
      </c>
      <c r="J76" s="65"/>
      <c r="K76" s="65">
        <v>-457</v>
      </c>
      <c r="L76" s="65">
        <v>124</v>
      </c>
      <c r="M76" s="65">
        <v>581</v>
      </c>
      <c r="N76" s="65"/>
      <c r="O76" s="65">
        <v>-316</v>
      </c>
      <c r="P76" s="65">
        <v>854</v>
      </c>
      <c r="Q76" s="65">
        <v>1170</v>
      </c>
      <c r="R76" s="65"/>
      <c r="S76" s="65">
        <v>773</v>
      </c>
      <c r="T76" s="65">
        <v>978</v>
      </c>
      <c r="U76" s="65">
        <v>1751</v>
      </c>
      <c r="V76" s="30"/>
      <c r="W76" s="8">
        <f t="shared" si="37"/>
        <v>54.721862871927549</v>
      </c>
      <c r="X76" s="8">
        <f t="shared" si="38"/>
        <v>12.269938650306749</v>
      </c>
      <c r="Y76" s="8">
        <f t="shared" si="39"/>
        <v>31.010850942318672</v>
      </c>
      <c r="Z76" s="8"/>
      <c r="AA76" s="8">
        <f t="shared" si="40"/>
        <v>59.120310478654595</v>
      </c>
      <c r="AB76" s="8">
        <f t="shared" si="41"/>
        <v>12.678936605316974</v>
      </c>
      <c r="AC76" s="8">
        <f t="shared" si="42"/>
        <v>33.181039406053685</v>
      </c>
      <c r="AD76" s="8"/>
      <c r="AE76" s="8">
        <f t="shared" si="43"/>
        <v>40.879689521345405</v>
      </c>
      <c r="AF76" s="8">
        <f t="shared" si="44"/>
        <v>87.321063394683023</v>
      </c>
      <c r="AG76" s="8">
        <f t="shared" si="45"/>
        <v>66.818960593946315</v>
      </c>
      <c r="AH76" s="8"/>
      <c r="AI76" s="8">
        <f t="shared" si="46"/>
        <v>7.4398249452954053</v>
      </c>
      <c r="AJ76" s="8">
        <f t="shared" si="47"/>
        <v>3.225806451612903</v>
      </c>
      <c r="AK76" s="8">
        <f t="shared" si="48"/>
        <v>6.5404475043029269</v>
      </c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</row>
    <row r="77" spans="1:58" s="23" customFormat="1" ht="12.95" customHeight="1" x14ac:dyDescent="0.25">
      <c r="A77" s="13"/>
      <c r="B77" s="12" t="s">
        <v>24</v>
      </c>
      <c r="C77" s="65">
        <v>-523</v>
      </c>
      <c r="D77" s="65">
        <v>112</v>
      </c>
      <c r="E77" s="65">
        <v>635</v>
      </c>
      <c r="F77" s="65"/>
      <c r="G77" s="65">
        <v>-25</v>
      </c>
      <c r="H77" s="65">
        <v>15</v>
      </c>
      <c r="I77" s="65">
        <v>40</v>
      </c>
      <c r="J77" s="65"/>
      <c r="K77" s="65">
        <v>-548</v>
      </c>
      <c r="L77" s="65">
        <v>127</v>
      </c>
      <c r="M77" s="65">
        <v>675</v>
      </c>
      <c r="N77" s="65"/>
      <c r="O77" s="65">
        <v>-1183</v>
      </c>
      <c r="P77" s="65">
        <v>2134</v>
      </c>
      <c r="Q77" s="65">
        <v>3317</v>
      </c>
      <c r="R77" s="65"/>
      <c r="S77" s="65">
        <v>1731</v>
      </c>
      <c r="T77" s="65">
        <v>2261</v>
      </c>
      <c r="U77" s="65">
        <v>3992</v>
      </c>
      <c r="V77" s="30"/>
      <c r="W77" s="8">
        <f t="shared" si="37"/>
        <v>30.213749277874065</v>
      </c>
      <c r="X77" s="8">
        <f t="shared" si="38"/>
        <v>4.9535603715170282</v>
      </c>
      <c r="Y77" s="8">
        <f t="shared" si="39"/>
        <v>15.906813627254509</v>
      </c>
      <c r="Z77" s="8"/>
      <c r="AA77" s="8">
        <f t="shared" si="40"/>
        <v>31.6580011554015</v>
      </c>
      <c r="AB77" s="8">
        <f t="shared" si="41"/>
        <v>5.6169836355594871</v>
      </c>
      <c r="AC77" s="8">
        <f t="shared" si="42"/>
        <v>16.908817635270541</v>
      </c>
      <c r="AD77" s="8"/>
      <c r="AE77" s="8">
        <f t="shared" si="43"/>
        <v>68.341998844598493</v>
      </c>
      <c r="AF77" s="8">
        <f t="shared" si="44"/>
        <v>94.383016364440508</v>
      </c>
      <c r="AG77" s="8">
        <f t="shared" si="45"/>
        <v>83.091182364729463</v>
      </c>
      <c r="AH77" s="8"/>
      <c r="AI77" s="8">
        <f t="shared" si="46"/>
        <v>4.562043795620438</v>
      </c>
      <c r="AJ77" s="8">
        <f t="shared" si="47"/>
        <v>11.811023622047244</v>
      </c>
      <c r="AK77" s="8">
        <f t="shared" si="48"/>
        <v>5.9259259259259265</v>
      </c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</row>
    <row r="78" spans="1:58" s="23" customFormat="1" ht="12.95" hidden="1" customHeight="1" x14ac:dyDescent="0.25">
      <c r="A78" s="13"/>
      <c r="B78" s="12" t="s">
        <v>25</v>
      </c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30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</row>
    <row r="79" spans="1:58" s="23" customFormat="1" ht="12.95" hidden="1" customHeight="1" x14ac:dyDescent="0.25">
      <c r="A79" s="13"/>
      <c r="B79" s="12" t="s">
        <v>32</v>
      </c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30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</row>
    <row r="80" spans="1:58" s="23" customFormat="1" ht="12.95" hidden="1" customHeight="1" x14ac:dyDescent="0.25">
      <c r="A80" s="13"/>
      <c r="B80" s="12" t="s">
        <v>33</v>
      </c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30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</row>
    <row r="81" spans="1:92" s="23" customFormat="1" ht="12.95" hidden="1" customHeight="1" x14ac:dyDescent="0.25">
      <c r="A81" s="13"/>
      <c r="B81" s="12" t="s">
        <v>34</v>
      </c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30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</row>
    <row r="82" spans="1:92" s="23" customFormat="1" ht="12.95" hidden="1" customHeight="1" x14ac:dyDescent="0.25">
      <c r="A82" s="13"/>
      <c r="B82" s="12" t="s">
        <v>35</v>
      </c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30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</row>
    <row r="83" spans="1:92" s="23" customFormat="1" ht="12.95" hidden="1" customHeight="1" x14ac:dyDescent="0.25">
      <c r="A83" s="13"/>
      <c r="B83" s="12" t="s">
        <v>36</v>
      </c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30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</row>
    <row r="84" spans="1:92" s="23" customFormat="1" ht="12.95" hidden="1" customHeight="1" x14ac:dyDescent="0.25">
      <c r="A84" s="13"/>
      <c r="B84" s="12" t="s">
        <v>37</v>
      </c>
      <c r="C84" s="65">
        <v>0</v>
      </c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30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</row>
    <row r="85" spans="1:92" s="23" customFormat="1" ht="12.95" customHeight="1" x14ac:dyDescent="0.25">
      <c r="A85" s="13"/>
      <c r="B85" s="12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30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13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</row>
    <row r="86" spans="1:92" s="23" customFormat="1" ht="12.95" customHeight="1" x14ac:dyDescent="0.25">
      <c r="A86" s="13"/>
      <c r="B86" s="12" t="s">
        <v>27</v>
      </c>
      <c r="C86" s="65">
        <v>-15107</v>
      </c>
      <c r="D86" s="65">
        <v>8464</v>
      </c>
      <c r="E86" s="65">
        <v>23571</v>
      </c>
      <c r="F86" s="65"/>
      <c r="G86" s="65">
        <v>-1356</v>
      </c>
      <c r="H86" s="65">
        <v>1093</v>
      </c>
      <c r="I86" s="65">
        <v>2449</v>
      </c>
      <c r="J86" s="65"/>
      <c r="K86" s="65">
        <v>-16463</v>
      </c>
      <c r="L86" s="65">
        <v>9557</v>
      </c>
      <c r="M86" s="65">
        <v>26020</v>
      </c>
      <c r="N86" s="65"/>
      <c r="O86" s="65">
        <v>-4897</v>
      </c>
      <c r="P86" s="65">
        <v>13780</v>
      </c>
      <c r="Q86" s="65">
        <v>18677</v>
      </c>
      <c r="R86" s="65"/>
      <c r="S86" s="65">
        <v>21360</v>
      </c>
      <c r="T86" s="65">
        <v>23337</v>
      </c>
      <c r="U86" s="65">
        <v>44697</v>
      </c>
      <c r="V86" s="30"/>
      <c r="W86" s="8">
        <f>+ABS(C86)/(ABS(C86)+ABS(G86)+ABS(O86))*100</f>
        <v>70.725655430711612</v>
      </c>
      <c r="X86" s="8">
        <f>+ABS(D86)/(ABS(D86)+ABS(H86)+ABS(P86))*100</f>
        <v>36.268586364999784</v>
      </c>
      <c r="Y86" s="8">
        <f>+ABS(E86)/(ABS(E86)+ABS(I86)+ABS(Q86))*100</f>
        <v>52.735082891469233</v>
      </c>
      <c r="Z86" s="8"/>
      <c r="AA86" s="8">
        <f>+(ABS(C86)+ABS(G86))/(ABS(K86)+ABS(O86))*100</f>
        <v>77.073970037453194</v>
      </c>
      <c r="AB86" s="8">
        <f>+(ABS(D86)+ABS(H86))/(ABS(L86)+ABS(P86))*100</f>
        <v>40.952136092899686</v>
      </c>
      <c r="AC86" s="8">
        <f>+(ABS(E86)+ABS(I86))/(ABS(M86)+ABS(Q86))*100</f>
        <v>58.214197820882831</v>
      </c>
      <c r="AD86" s="8"/>
      <c r="AE86" s="8">
        <f>100-AA86</f>
        <v>22.926029962546806</v>
      </c>
      <c r="AF86" s="8">
        <f>100-AB86</f>
        <v>59.047863907100314</v>
      </c>
      <c r="AG86" s="8">
        <f>100-AC86</f>
        <v>41.785802179117169</v>
      </c>
      <c r="AH86" s="8"/>
      <c r="AI86" s="8">
        <f>+(ABS(G86)/ABS(K86))*100</f>
        <v>8.2366518860475004</v>
      </c>
      <c r="AJ86" s="8">
        <f>+(ABS(H86)/ABS(L86))*100</f>
        <v>11.4366432981061</v>
      </c>
      <c r="AK86" s="8">
        <f>+(ABS(I86)/ABS(M86))*100</f>
        <v>9.4119907763259025</v>
      </c>
      <c r="AL86" s="13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</row>
    <row r="87" spans="1:92" s="23" customFormat="1" ht="12.95" customHeight="1" x14ac:dyDescent="0.25">
      <c r="A87" s="13"/>
      <c r="B87" s="13"/>
      <c r="C87" s="1"/>
      <c r="D87" s="1"/>
      <c r="E87" s="1"/>
      <c r="F87" s="13"/>
      <c r="G87" s="13"/>
      <c r="H87" s="13"/>
      <c r="I87" s="13"/>
      <c r="J87" s="13"/>
      <c r="K87" s="13"/>
      <c r="L87" s="13"/>
      <c r="M87" s="13"/>
      <c r="N87" s="13"/>
      <c r="O87" s="7"/>
      <c r="P87" s="13"/>
      <c r="Q87" s="13"/>
      <c r="R87" s="13"/>
      <c r="S87" s="13"/>
      <c r="T87" s="13"/>
      <c r="U87" s="13"/>
      <c r="V87" s="55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</row>
    <row r="88" spans="1:92" s="23" customFormat="1" ht="12.95" customHeight="1" x14ac:dyDescent="0.25">
      <c r="A88" s="13"/>
      <c r="B88" s="45" t="s">
        <v>66</v>
      </c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56"/>
      <c r="W88" s="45" t="s">
        <v>66</v>
      </c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1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</row>
    <row r="89" spans="1:92" s="23" customFormat="1" ht="12.95" customHeight="1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55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</row>
    <row r="90" spans="1:92" s="23" customFormat="1" ht="12.95" customHeight="1" x14ac:dyDescent="0.25">
      <c r="A90" s="13"/>
      <c r="B90" s="14" t="s">
        <v>28</v>
      </c>
      <c r="C90" s="65">
        <f>+(C67+C68)</f>
        <v>-3112</v>
      </c>
      <c r="D90" s="65">
        <f>+D67+D68</f>
        <v>2373</v>
      </c>
      <c r="E90" s="65">
        <f>+E67+E68</f>
        <v>5485</v>
      </c>
      <c r="F90" s="65"/>
      <c r="G90" s="65">
        <f>+(G67+G68)</f>
        <v>-707</v>
      </c>
      <c r="H90" s="65">
        <f>+H67+H68</f>
        <v>531</v>
      </c>
      <c r="I90" s="65">
        <f>+I67+I68</f>
        <v>1238</v>
      </c>
      <c r="J90" s="65"/>
      <c r="K90" s="65">
        <f>+(K67+K68)</f>
        <v>-3819</v>
      </c>
      <c r="L90" s="65">
        <f>+L67+L68</f>
        <v>2904</v>
      </c>
      <c r="M90" s="65">
        <f>+M67+M68</f>
        <v>6723</v>
      </c>
      <c r="N90" s="65"/>
      <c r="O90" s="65">
        <f>+(O67+O68)</f>
        <v>-2752</v>
      </c>
      <c r="P90" s="65">
        <f>+P67+P68</f>
        <v>3419</v>
      </c>
      <c r="Q90" s="65">
        <f>+Q67+Q68</f>
        <v>6171</v>
      </c>
      <c r="R90" s="65"/>
      <c r="S90" s="65">
        <f>+(S67+S68)</f>
        <v>6571</v>
      </c>
      <c r="T90" s="65">
        <f>+T67+T68</f>
        <v>6323</v>
      </c>
      <c r="U90" s="65">
        <f>+U67+U68</f>
        <v>12894</v>
      </c>
      <c r="V90" s="57"/>
      <c r="W90" s="16">
        <f t="shared" ref="W90:Y93" si="49">+ABS(C90)/(ABS(C90)+ABS(G90)+ABS(O90))*100</f>
        <v>47.359610409374525</v>
      </c>
      <c r="X90" s="16">
        <f t="shared" si="49"/>
        <v>37.529653645421476</v>
      </c>
      <c r="Y90" s="16">
        <f t="shared" si="49"/>
        <v>42.539165503334885</v>
      </c>
      <c r="Z90" s="16"/>
      <c r="AA90" s="16">
        <f t="shared" ref="AA90:AC92" si="50">+(ABS(C90)+ABS(G90))/ABS(S90)*100</f>
        <v>58.119007761375741</v>
      </c>
      <c r="AB90" s="16">
        <f t="shared" si="50"/>
        <v>45.927566028783808</v>
      </c>
      <c r="AC90" s="16">
        <f t="shared" si="50"/>
        <v>52.140530479292693</v>
      </c>
      <c r="AD90" s="16"/>
      <c r="AE90" s="16">
        <f t="shared" ref="AE90:AG93" si="51">100-AA90</f>
        <v>41.880992238624259</v>
      </c>
      <c r="AF90" s="16">
        <f t="shared" si="51"/>
        <v>54.072433971216192</v>
      </c>
      <c r="AG90" s="16">
        <f t="shared" si="51"/>
        <v>47.859469520707307</v>
      </c>
      <c r="AH90" s="16"/>
      <c r="AI90" s="16">
        <f t="shared" ref="AI90:AK93" si="52">+(ABS(G90)/ABS(K90))*100</f>
        <v>18.512699659596755</v>
      </c>
      <c r="AJ90" s="16">
        <f t="shared" si="52"/>
        <v>18.285123966942148</v>
      </c>
      <c r="AK90" s="16">
        <f t="shared" si="52"/>
        <v>18.414398334077049</v>
      </c>
      <c r="AL90" s="13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</row>
    <row r="91" spans="1:92" s="23" customFormat="1" ht="12.95" customHeight="1" x14ac:dyDescent="0.25">
      <c r="A91" s="13"/>
      <c r="B91" s="14" t="s">
        <v>29</v>
      </c>
      <c r="C91" s="65">
        <f>(SUM(C67:C75))</f>
        <v>-14161</v>
      </c>
      <c r="D91" s="65">
        <f>(SUM(D67:D75))</f>
        <v>8232</v>
      </c>
      <c r="E91" s="65">
        <f>(SUM(E67:E75))</f>
        <v>22393</v>
      </c>
      <c r="F91" s="65"/>
      <c r="G91" s="65">
        <f>(SUM(G67:G75))</f>
        <v>-1297</v>
      </c>
      <c r="H91" s="65">
        <f>(SUM(H67:H75))</f>
        <v>1074</v>
      </c>
      <c r="I91" s="65">
        <f>(SUM(I67:I75))</f>
        <v>2371</v>
      </c>
      <c r="J91" s="65"/>
      <c r="K91" s="65">
        <f>(SUM(K67:K75))</f>
        <v>-15458</v>
      </c>
      <c r="L91" s="65">
        <f>(SUM(L67:L75))</f>
        <v>9306</v>
      </c>
      <c r="M91" s="65">
        <f>(SUM(M67:M75))</f>
        <v>24764</v>
      </c>
      <c r="N91" s="65"/>
      <c r="O91" s="65">
        <f>(SUM(O67:O75))</f>
        <v>-3398</v>
      </c>
      <c r="P91" s="65">
        <f>(SUM(P67:P75))</f>
        <v>10792</v>
      </c>
      <c r="Q91" s="65">
        <f>(SUM(Q67:Q75))</f>
        <v>14190</v>
      </c>
      <c r="R91" s="65"/>
      <c r="S91" s="65">
        <f>(SUM(S67:S75))</f>
        <v>18856</v>
      </c>
      <c r="T91" s="65">
        <f>(SUM(T67:T75))</f>
        <v>20098</v>
      </c>
      <c r="U91" s="65">
        <f>(SUM(U67:U75))</f>
        <v>38954</v>
      </c>
      <c r="V91" s="57"/>
      <c r="W91" s="16">
        <f t="shared" si="49"/>
        <v>75.100763682647425</v>
      </c>
      <c r="X91" s="16">
        <f t="shared" si="49"/>
        <v>40.959299432779382</v>
      </c>
      <c r="Y91" s="16">
        <f t="shared" si="49"/>
        <v>57.485752425938287</v>
      </c>
      <c r="Z91" s="16"/>
      <c r="AA91" s="16">
        <f t="shared" si="50"/>
        <v>81.97921086126432</v>
      </c>
      <c r="AB91" s="16">
        <f t="shared" si="50"/>
        <v>46.303114737784853</v>
      </c>
      <c r="AC91" s="16">
        <f t="shared" si="50"/>
        <v>63.572418750320892</v>
      </c>
      <c r="AD91" s="16"/>
      <c r="AE91" s="16">
        <f t="shared" si="51"/>
        <v>18.02078913873568</v>
      </c>
      <c r="AF91" s="16">
        <f t="shared" si="51"/>
        <v>53.696885262215147</v>
      </c>
      <c r="AG91" s="16">
        <f t="shared" si="51"/>
        <v>36.427581249679108</v>
      </c>
      <c r="AH91" s="16"/>
      <c r="AI91" s="16">
        <f t="shared" si="52"/>
        <v>8.3904774226937509</v>
      </c>
      <c r="AJ91" s="16">
        <f t="shared" si="52"/>
        <v>11.540941328175371</v>
      </c>
      <c r="AK91" s="16">
        <f t="shared" si="52"/>
        <v>9.5743821676627352</v>
      </c>
      <c r="AL91" s="13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</row>
    <row r="92" spans="1:92" s="23" customFormat="1" ht="12.95" customHeight="1" x14ac:dyDescent="0.25">
      <c r="A92" s="13"/>
      <c r="B92" s="14" t="s">
        <v>30</v>
      </c>
      <c r="C92" s="65">
        <f>(SUM(C67:C76))</f>
        <v>-14584</v>
      </c>
      <c r="D92" s="65">
        <f>(SUM(D67:D76))</f>
        <v>8352</v>
      </c>
      <c r="E92" s="65">
        <f>(SUM(E67:E76))</f>
        <v>22936</v>
      </c>
      <c r="F92" s="65"/>
      <c r="G92" s="65">
        <f>(SUM(G67:G76))</f>
        <v>-1331</v>
      </c>
      <c r="H92" s="65">
        <f>(SUM(H67:H76))</f>
        <v>1078</v>
      </c>
      <c r="I92" s="65">
        <f>(SUM(I67:I76))</f>
        <v>2409</v>
      </c>
      <c r="J92" s="65"/>
      <c r="K92" s="65">
        <f>(SUM(K67:K76))</f>
        <v>-15915</v>
      </c>
      <c r="L92" s="65">
        <f>(SUM(L67:L76))</f>
        <v>9430</v>
      </c>
      <c r="M92" s="65">
        <f>(SUM(M67:M76))</f>
        <v>25345</v>
      </c>
      <c r="N92" s="65"/>
      <c r="O92" s="65">
        <f>(SUM(O67:O76))</f>
        <v>-3714</v>
      </c>
      <c r="P92" s="65">
        <f>(SUM(P67:P76))</f>
        <v>11646</v>
      </c>
      <c r="Q92" s="65">
        <f>(SUM(Q67:Q76))</f>
        <v>15360</v>
      </c>
      <c r="R92" s="65"/>
      <c r="S92" s="65">
        <f>(SUM(S67:S76))</f>
        <v>19629</v>
      </c>
      <c r="T92" s="65">
        <f>(SUM(T67:T76))</f>
        <v>21076</v>
      </c>
      <c r="U92" s="65">
        <f>(SUM(U67:U76))</f>
        <v>40705</v>
      </c>
      <c r="V92" s="57"/>
      <c r="W92" s="16">
        <f t="shared" si="49"/>
        <v>74.298232207448166</v>
      </c>
      <c r="X92" s="16">
        <f t="shared" si="49"/>
        <v>39.628012905674701</v>
      </c>
      <c r="Y92" s="16">
        <f t="shared" si="49"/>
        <v>56.346886131924819</v>
      </c>
      <c r="Z92" s="16"/>
      <c r="AA92" s="16">
        <f t="shared" si="50"/>
        <v>81.079015742014377</v>
      </c>
      <c r="AB92" s="16">
        <f t="shared" si="50"/>
        <v>44.742835452647562</v>
      </c>
      <c r="AC92" s="16">
        <f t="shared" si="50"/>
        <v>62.265078000245666</v>
      </c>
      <c r="AD92" s="16"/>
      <c r="AE92" s="16">
        <f t="shared" si="51"/>
        <v>18.920984257985623</v>
      </c>
      <c r="AF92" s="16">
        <f t="shared" si="51"/>
        <v>55.257164547352438</v>
      </c>
      <c r="AG92" s="16">
        <f t="shared" si="51"/>
        <v>37.734921999754334</v>
      </c>
      <c r="AH92" s="16"/>
      <c r="AI92" s="16">
        <f t="shared" si="52"/>
        <v>8.3631793905120961</v>
      </c>
      <c r="AJ92" s="16">
        <f t="shared" si="52"/>
        <v>11.431601272534465</v>
      </c>
      <c r="AK92" s="16">
        <f t="shared" si="52"/>
        <v>9.504833300453738</v>
      </c>
      <c r="AL92" s="13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</row>
    <row r="93" spans="1:92" s="23" customFormat="1" ht="12.95" customHeight="1" x14ac:dyDescent="0.25">
      <c r="A93" s="13"/>
      <c r="B93" s="17" t="s">
        <v>31</v>
      </c>
      <c r="C93" s="65">
        <f>SUM(C76:C83)</f>
        <v>-946</v>
      </c>
      <c r="D93" s="65">
        <f t="shared" ref="D93:E93" si="53">SUM(D76:D83)</f>
        <v>232</v>
      </c>
      <c r="E93" s="65">
        <f t="shared" si="53"/>
        <v>1178</v>
      </c>
      <c r="F93" s="65"/>
      <c r="G93" s="65">
        <f>SUM(G76:G83)</f>
        <v>-59</v>
      </c>
      <c r="H93" s="65">
        <f t="shared" ref="H93:I93" si="54">SUM(H76:H83)</f>
        <v>19</v>
      </c>
      <c r="I93" s="65">
        <f t="shared" si="54"/>
        <v>78</v>
      </c>
      <c r="J93" s="65"/>
      <c r="K93" s="65">
        <f>SUM(K76:K83)</f>
        <v>-1005</v>
      </c>
      <c r="L93" s="65">
        <f t="shared" ref="L93:M93" si="55">SUM(L76:L83)</f>
        <v>251</v>
      </c>
      <c r="M93" s="65">
        <f t="shared" si="55"/>
        <v>1256</v>
      </c>
      <c r="N93" s="65"/>
      <c r="O93" s="65">
        <f>SUM(O76:O83)</f>
        <v>-1499</v>
      </c>
      <c r="P93" s="65">
        <f t="shared" ref="P93:Q93" si="56">SUM(P76:P83)</f>
        <v>2988</v>
      </c>
      <c r="Q93" s="65">
        <f t="shared" si="56"/>
        <v>4487</v>
      </c>
      <c r="R93" s="65"/>
      <c r="S93" s="65">
        <f>SUM(S76:S83)</f>
        <v>2504</v>
      </c>
      <c r="T93" s="65">
        <f t="shared" ref="T93:U93" si="57">SUM(T76:T83)</f>
        <v>3239</v>
      </c>
      <c r="U93" s="65">
        <f t="shared" si="57"/>
        <v>5743</v>
      </c>
      <c r="V93" s="58"/>
      <c r="W93" s="16">
        <f t="shared" si="49"/>
        <v>37.779552715654951</v>
      </c>
      <c r="X93" s="16">
        <f t="shared" si="49"/>
        <v>7.1627045384377892</v>
      </c>
      <c r="Y93" s="16">
        <f t="shared" si="49"/>
        <v>20.511927563990945</v>
      </c>
      <c r="Z93" s="17"/>
      <c r="AA93" s="8">
        <f>+(ABS(C93)+ABS(G93))/(ABS(K93)+ABS(O93))*100</f>
        <v>40.135782747603834</v>
      </c>
      <c r="AB93" s="8">
        <f>+(ABS(D93)+ABS(H93))/(ABS(L93)+ABS(P93))*100</f>
        <v>7.7493053411546775</v>
      </c>
      <c r="AC93" s="8">
        <f>+(ABS(E93)+ABS(I93))/(ABS(M93)+ABS(Q93))*100</f>
        <v>21.870102733762842</v>
      </c>
      <c r="AD93" s="17"/>
      <c r="AE93" s="16">
        <f t="shared" si="51"/>
        <v>59.864217252396166</v>
      </c>
      <c r="AF93" s="16">
        <f t="shared" si="51"/>
        <v>92.250694658845319</v>
      </c>
      <c r="AG93" s="16">
        <f t="shared" si="51"/>
        <v>78.129897266237151</v>
      </c>
      <c r="AH93" s="17"/>
      <c r="AI93" s="16">
        <f t="shared" si="52"/>
        <v>5.8706467661691537</v>
      </c>
      <c r="AJ93" s="16">
        <f t="shared" si="52"/>
        <v>7.569721115537849</v>
      </c>
      <c r="AK93" s="16">
        <f t="shared" si="52"/>
        <v>6.2101910828025479</v>
      </c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</row>
    <row r="94" spans="1:92" ht="12.95" customHeight="1" x14ac:dyDescent="0.25">
      <c r="T94" s="1"/>
      <c r="U94" s="1"/>
      <c r="V94" s="33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</row>
    <row r="95" spans="1:92" ht="12.95" customHeight="1" x14ac:dyDescent="0.25">
      <c r="B95" s="2" t="s">
        <v>51</v>
      </c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T95" s="1"/>
      <c r="U95" s="1"/>
      <c r="V95" s="33"/>
      <c r="W95" s="2" t="s">
        <v>52</v>
      </c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</row>
    <row r="96" spans="1:92" ht="12.95" customHeight="1" x14ac:dyDescent="0.25">
      <c r="B96" s="35"/>
      <c r="C96" s="69" t="s">
        <v>0</v>
      </c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36"/>
      <c r="R96" s="36"/>
      <c r="S96" s="36"/>
      <c r="T96" s="36"/>
      <c r="U96" s="36"/>
      <c r="V96" s="53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2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CN96" s="24"/>
    </row>
    <row r="97" spans="1:92" ht="12.95" customHeight="1" x14ac:dyDescent="0.25">
      <c r="B97" s="37"/>
      <c r="C97" s="67" t="s">
        <v>1</v>
      </c>
      <c r="D97" s="67"/>
      <c r="E97" s="67"/>
      <c r="F97" s="39"/>
      <c r="G97" s="67" t="s">
        <v>2</v>
      </c>
      <c r="H97" s="67"/>
      <c r="I97" s="67"/>
      <c r="J97" s="39"/>
      <c r="K97" s="67" t="s">
        <v>3</v>
      </c>
      <c r="L97" s="67"/>
      <c r="M97" s="67"/>
      <c r="N97" s="39"/>
      <c r="O97" s="67" t="s">
        <v>4</v>
      </c>
      <c r="P97" s="67"/>
      <c r="Q97" s="67"/>
      <c r="R97" s="39"/>
      <c r="S97" s="67" t="s">
        <v>5</v>
      </c>
      <c r="T97" s="67"/>
      <c r="U97" s="67"/>
      <c r="V97" s="54"/>
      <c r="W97" s="67" t="s">
        <v>6</v>
      </c>
      <c r="X97" s="67"/>
      <c r="Y97" s="67"/>
      <c r="Z97" s="38"/>
      <c r="AA97" s="67" t="s">
        <v>7</v>
      </c>
      <c r="AB97" s="67"/>
      <c r="AC97" s="67"/>
      <c r="AD97" s="38"/>
      <c r="AE97" s="67" t="s">
        <v>8</v>
      </c>
      <c r="AF97" s="67"/>
      <c r="AG97" s="67"/>
      <c r="AH97" s="38"/>
      <c r="AI97" s="67" t="s">
        <v>9</v>
      </c>
      <c r="AJ97" s="67"/>
      <c r="AK97" s="68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CN97" s="24"/>
    </row>
    <row r="98" spans="1:92" ht="12.95" customHeight="1" x14ac:dyDescent="0.25">
      <c r="B98" s="40" t="s">
        <v>10</v>
      </c>
      <c r="C98" s="38" t="s">
        <v>11</v>
      </c>
      <c r="D98" s="38" t="s">
        <v>12</v>
      </c>
      <c r="E98" s="38" t="s">
        <v>5</v>
      </c>
      <c r="F98" s="38"/>
      <c r="G98" s="38" t="s">
        <v>11</v>
      </c>
      <c r="H98" s="38" t="s">
        <v>12</v>
      </c>
      <c r="I98" s="38" t="s">
        <v>5</v>
      </c>
      <c r="J98" s="38"/>
      <c r="K98" s="38" t="s">
        <v>11</v>
      </c>
      <c r="L98" s="38" t="s">
        <v>12</v>
      </c>
      <c r="M98" s="38" t="s">
        <v>5</v>
      </c>
      <c r="N98" s="38"/>
      <c r="O98" s="38" t="s">
        <v>11</v>
      </c>
      <c r="P98" s="38" t="s">
        <v>12</v>
      </c>
      <c r="Q98" s="38" t="s">
        <v>5</v>
      </c>
      <c r="R98" s="38"/>
      <c r="S98" s="38" t="s">
        <v>11</v>
      </c>
      <c r="T98" s="38" t="s">
        <v>12</v>
      </c>
      <c r="U98" s="38" t="s">
        <v>5</v>
      </c>
      <c r="V98" s="54"/>
      <c r="W98" s="38" t="s">
        <v>11</v>
      </c>
      <c r="X98" s="38" t="s">
        <v>12</v>
      </c>
      <c r="Y98" s="38" t="s">
        <v>5</v>
      </c>
      <c r="Z98" s="38"/>
      <c r="AA98" s="38" t="s">
        <v>11</v>
      </c>
      <c r="AB98" s="38" t="s">
        <v>12</v>
      </c>
      <c r="AC98" s="38" t="s">
        <v>5</v>
      </c>
      <c r="AD98" s="38"/>
      <c r="AE98" s="38" t="s">
        <v>11</v>
      </c>
      <c r="AF98" s="38" t="s">
        <v>12</v>
      </c>
      <c r="AG98" s="38" t="s">
        <v>5</v>
      </c>
      <c r="AH98" s="38"/>
      <c r="AI98" s="38" t="s">
        <v>11</v>
      </c>
      <c r="AJ98" s="38" t="s">
        <v>12</v>
      </c>
      <c r="AK98" s="43" t="s">
        <v>5</v>
      </c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CN98" s="24"/>
    </row>
    <row r="99" spans="1:92" ht="12.95" customHeight="1" x14ac:dyDescent="0.25">
      <c r="B99" s="5" t="s">
        <v>13</v>
      </c>
      <c r="C99" s="65">
        <v>-6.24</v>
      </c>
      <c r="D99" s="65">
        <v>1.04</v>
      </c>
      <c r="E99" s="65">
        <v>7.28</v>
      </c>
      <c r="F99" s="65"/>
      <c r="G99" s="65">
        <v>-1.04</v>
      </c>
      <c r="H99" s="65">
        <v>1.04</v>
      </c>
      <c r="I99" s="65">
        <v>2.08</v>
      </c>
      <c r="J99" s="65"/>
      <c r="K99" s="65">
        <v>-7.28</v>
      </c>
      <c r="L99" s="65">
        <v>2.08</v>
      </c>
      <c r="M99" s="65">
        <v>9.36</v>
      </c>
      <c r="N99" s="65"/>
      <c r="O99" s="65">
        <v>-453.44000000000324</v>
      </c>
      <c r="P99" s="65">
        <v>488.80000000000393</v>
      </c>
      <c r="Q99" s="65">
        <v>942.23999999998932</v>
      </c>
      <c r="R99" s="65"/>
      <c r="S99" s="65">
        <v>462.80000000000342</v>
      </c>
      <c r="T99" s="65">
        <v>492.96000000000402</v>
      </c>
      <c r="U99" s="65">
        <v>955.75999999998885</v>
      </c>
      <c r="V99" s="30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CN99" s="24"/>
    </row>
    <row r="100" spans="1:92" ht="12.95" customHeight="1" x14ac:dyDescent="0.25">
      <c r="B100" s="22" t="s">
        <v>14</v>
      </c>
      <c r="C100" s="65">
        <v>-391.04000000000201</v>
      </c>
      <c r="D100" s="65">
        <v>348.40000000000117</v>
      </c>
      <c r="E100" s="65">
        <v>739.43999999999642</v>
      </c>
      <c r="F100" s="65"/>
      <c r="G100" s="65">
        <v>-101.92</v>
      </c>
      <c r="H100" s="65">
        <v>84.24000000000008</v>
      </c>
      <c r="I100" s="65">
        <v>186.16</v>
      </c>
      <c r="J100" s="65"/>
      <c r="K100" s="65">
        <v>-492.96000000000203</v>
      </c>
      <c r="L100" s="65">
        <v>432.64000000000124</v>
      </c>
      <c r="M100" s="65">
        <v>925.59999999999638</v>
      </c>
      <c r="N100" s="65"/>
      <c r="O100" s="65">
        <v>-1807.5199999999591</v>
      </c>
      <c r="P100" s="65">
        <v>1737.8399999999615</v>
      </c>
      <c r="Q100" s="65">
        <v>3545.3599999998983</v>
      </c>
      <c r="R100" s="65"/>
      <c r="S100" s="65">
        <v>2312.9599999999414</v>
      </c>
      <c r="T100" s="65">
        <v>2188.1599999999457</v>
      </c>
      <c r="U100" s="65">
        <v>4501.1199999998653</v>
      </c>
      <c r="V100" s="30"/>
      <c r="W100" s="8">
        <f t="shared" ref="W100:W116" si="58">+ABS(C100)/(ABS(C100)+ABS(G100)+ABS(O100))*100</f>
        <v>16.998191681736362</v>
      </c>
      <c r="X100" s="8">
        <f t="shared" ref="X100:X116" si="59">+ABS(D100)/(ABS(D100)+ABS(H100)+ABS(P100))*100</f>
        <v>16.05174892189779</v>
      </c>
      <c r="Y100" s="8">
        <f t="shared" ref="Y100:Y116" si="60">+ABS(E100)/(ABS(E100)+ABS(I100)+ABS(Q100))*100</f>
        <v>16.538729937195008</v>
      </c>
      <c r="Z100" s="8"/>
      <c r="AA100" s="8">
        <f t="shared" ref="AA100:AA116" si="61">+(ABS(C100)+ABS(G100))/ABS(S100)*100</f>
        <v>21.312949640288398</v>
      </c>
      <c r="AB100" s="8">
        <f t="shared" ref="AB100:AB116" si="62">+(ABS(D100)+ABS(H100))/ABS(T100)*100</f>
        <v>19.77186311787127</v>
      </c>
      <c r="AC100" s="8">
        <f t="shared" ref="AC100:AC116" si="63">+(ABS(E100)+ABS(I100))/ABS(U100)*100</f>
        <v>20.563770794824933</v>
      </c>
      <c r="AD100" s="8"/>
      <c r="AE100" s="8">
        <f t="shared" ref="AE100:AE116" si="64">100-AA100</f>
        <v>78.687050359711606</v>
      </c>
      <c r="AF100" s="8">
        <f t="shared" ref="AF100:AF116" si="65">100-AB100</f>
        <v>80.228136882128723</v>
      </c>
      <c r="AG100" s="8">
        <f t="shared" ref="AG100:AG116" si="66">100-AC100</f>
        <v>79.436229205175067</v>
      </c>
      <c r="AH100" s="8"/>
      <c r="AI100" s="8">
        <f t="shared" ref="AI100:AI114" si="67">+(ABS(G100)/ABS(K100))*100</f>
        <v>20.675105485231981</v>
      </c>
      <c r="AJ100" s="8">
        <f t="shared" ref="AJ100:AJ114" si="68">+(ABS(H100)/ABS(L100))*100</f>
        <v>19.471153846153811</v>
      </c>
      <c r="AK100" s="8">
        <f t="shared" ref="AK100:AK114" si="69">+(ABS(I100)/ABS(M100))*100</f>
        <v>20.112359550561877</v>
      </c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CN100" s="24"/>
    </row>
    <row r="101" spans="1:92" ht="12.95" customHeight="1" x14ac:dyDescent="0.25">
      <c r="B101" s="22" t="s">
        <v>15</v>
      </c>
      <c r="C101" s="65">
        <v>-1610.9599999999659</v>
      </c>
      <c r="D101" s="65">
        <v>1416.4799999999727</v>
      </c>
      <c r="E101" s="65">
        <v>3027.4399999999164</v>
      </c>
      <c r="F101" s="65"/>
      <c r="G101" s="65">
        <v>-194.48</v>
      </c>
      <c r="H101" s="65">
        <v>133.12</v>
      </c>
      <c r="I101" s="65">
        <v>327.60000000000076</v>
      </c>
      <c r="J101" s="65"/>
      <c r="K101" s="65">
        <v>-1805.4399999999659</v>
      </c>
      <c r="L101" s="65">
        <v>1549.5999999999726</v>
      </c>
      <c r="M101" s="65">
        <v>3355.0399999999172</v>
      </c>
      <c r="N101" s="65"/>
      <c r="O101" s="65">
        <v>-427.44000000000273</v>
      </c>
      <c r="P101" s="65">
        <v>608.400000000001</v>
      </c>
      <c r="Q101" s="65">
        <v>1035.839999999986</v>
      </c>
      <c r="R101" s="65"/>
      <c r="S101" s="65">
        <v>2244.3199999999438</v>
      </c>
      <c r="T101" s="65">
        <v>2168.3999999999464</v>
      </c>
      <c r="U101" s="65">
        <v>4412.7199999998684</v>
      </c>
      <c r="V101" s="30"/>
      <c r="W101" s="8">
        <f t="shared" si="58"/>
        <v>72.147182114577973</v>
      </c>
      <c r="X101" s="8">
        <f t="shared" si="59"/>
        <v>65.638554216867007</v>
      </c>
      <c r="Y101" s="8">
        <f t="shared" si="60"/>
        <v>68.948365703457711</v>
      </c>
      <c r="Z101" s="8"/>
      <c r="AA101" s="8">
        <f t="shared" si="61"/>
        <v>80.444856348471305</v>
      </c>
      <c r="AB101" s="8">
        <f t="shared" si="62"/>
        <v>71.462829736211532</v>
      </c>
      <c r="AC101" s="8">
        <f t="shared" si="63"/>
        <v>76.031110063634614</v>
      </c>
      <c r="AD101" s="8"/>
      <c r="AE101" s="8">
        <f t="shared" si="64"/>
        <v>19.555143651528695</v>
      </c>
      <c r="AF101" s="8">
        <f t="shared" si="65"/>
        <v>28.537170263788468</v>
      </c>
      <c r="AG101" s="8">
        <f t="shared" si="66"/>
        <v>23.968889936365386</v>
      </c>
      <c r="AH101" s="8"/>
      <c r="AI101" s="8">
        <f t="shared" si="67"/>
        <v>10.771889400921863</v>
      </c>
      <c r="AJ101" s="8">
        <f t="shared" si="68"/>
        <v>8.5906040268457904</v>
      </c>
      <c r="AK101" s="8">
        <f t="shared" si="69"/>
        <v>9.7644141351521547</v>
      </c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CN101" s="24"/>
    </row>
    <row r="102" spans="1:92" ht="12.95" customHeight="1" x14ac:dyDescent="0.25">
      <c r="B102" s="22" t="s">
        <v>16</v>
      </c>
      <c r="C102" s="65">
        <v>-2454.3999999999364</v>
      </c>
      <c r="D102" s="65">
        <v>2103.9199999999487</v>
      </c>
      <c r="E102" s="65">
        <v>4558.3199999998633</v>
      </c>
      <c r="F102" s="65"/>
      <c r="G102" s="65">
        <v>-178.88</v>
      </c>
      <c r="H102" s="65">
        <v>143.52000000000001</v>
      </c>
      <c r="I102" s="65">
        <v>322.40000000000066</v>
      </c>
      <c r="J102" s="65"/>
      <c r="K102" s="65">
        <v>-2633.2799999999365</v>
      </c>
      <c r="L102" s="65">
        <v>2247.4399999999487</v>
      </c>
      <c r="M102" s="65">
        <v>4880.7199999998638</v>
      </c>
      <c r="N102" s="65"/>
      <c r="O102" s="65">
        <v>-217.36</v>
      </c>
      <c r="P102" s="65">
        <v>667.67999999999893</v>
      </c>
      <c r="Q102" s="65">
        <v>885.03999999999132</v>
      </c>
      <c r="R102" s="65"/>
      <c r="S102" s="65">
        <v>2858.9599999999223</v>
      </c>
      <c r="T102" s="65">
        <v>2921.3599999999201</v>
      </c>
      <c r="U102" s="65">
        <v>5780.3199999998205</v>
      </c>
      <c r="V102" s="30"/>
      <c r="W102" s="8">
        <f t="shared" si="58"/>
        <v>86.099963516964294</v>
      </c>
      <c r="X102" s="8">
        <f t="shared" si="59"/>
        <v>72.172672136995601</v>
      </c>
      <c r="Y102" s="8">
        <f t="shared" si="60"/>
        <v>79.058441558441189</v>
      </c>
      <c r="Z102" s="8"/>
      <c r="AA102" s="8">
        <f t="shared" si="61"/>
        <v>92.106220443798023</v>
      </c>
      <c r="AB102" s="8">
        <f t="shared" si="62"/>
        <v>76.93129227483125</v>
      </c>
      <c r="AC102" s="8">
        <f t="shared" si="63"/>
        <v>84.436847786973999</v>
      </c>
      <c r="AD102" s="8"/>
      <c r="AE102" s="8">
        <f t="shared" si="64"/>
        <v>7.8937795562019772</v>
      </c>
      <c r="AF102" s="8">
        <f t="shared" si="65"/>
        <v>23.06870772516875</v>
      </c>
      <c r="AG102" s="8">
        <f t="shared" si="66"/>
        <v>15.563152213026001</v>
      </c>
      <c r="AH102" s="8"/>
      <c r="AI102" s="8">
        <f t="shared" si="67"/>
        <v>6.7930489731439243</v>
      </c>
      <c r="AJ102" s="8">
        <f t="shared" si="68"/>
        <v>6.3859324386859404</v>
      </c>
      <c r="AK102" s="8">
        <f t="shared" si="69"/>
        <v>6.6055827828682991</v>
      </c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CN102" s="24"/>
    </row>
    <row r="103" spans="1:92" ht="12.95" customHeight="1" x14ac:dyDescent="0.25">
      <c r="B103" s="22" t="s">
        <v>17</v>
      </c>
      <c r="C103" s="65">
        <v>-2949.4399999999191</v>
      </c>
      <c r="D103" s="65">
        <v>2367.0399999999395</v>
      </c>
      <c r="E103" s="65">
        <v>5316.4799999998368</v>
      </c>
      <c r="F103" s="65"/>
      <c r="G103" s="65">
        <v>-167.44</v>
      </c>
      <c r="H103" s="65">
        <v>158.08000000000001</v>
      </c>
      <c r="I103" s="65">
        <v>325.52000000000072</v>
      </c>
      <c r="J103" s="65"/>
      <c r="K103" s="65">
        <v>-3116.8799999999192</v>
      </c>
      <c r="L103" s="65">
        <v>2525.1199999999394</v>
      </c>
      <c r="M103" s="65">
        <v>5641.9999999998372</v>
      </c>
      <c r="N103" s="65"/>
      <c r="O103" s="65">
        <v>-221.52</v>
      </c>
      <c r="P103" s="65">
        <v>870.47999999999183</v>
      </c>
      <c r="Q103" s="65">
        <v>1091.9999999999841</v>
      </c>
      <c r="R103" s="65"/>
      <c r="S103" s="65">
        <v>3348.7999999999051</v>
      </c>
      <c r="T103" s="65">
        <v>3403.9199999999032</v>
      </c>
      <c r="U103" s="65">
        <v>6752.7199999997865</v>
      </c>
      <c r="V103" s="30"/>
      <c r="W103" s="8">
        <f t="shared" si="58"/>
        <v>88.34890965732059</v>
      </c>
      <c r="X103" s="8">
        <f t="shared" si="59"/>
        <v>69.709035222051696</v>
      </c>
      <c r="Y103" s="8">
        <f t="shared" si="60"/>
        <v>78.949806949806614</v>
      </c>
      <c r="Z103" s="8"/>
      <c r="AA103" s="8">
        <f t="shared" si="61"/>
        <v>93.074534161490902</v>
      </c>
      <c r="AB103" s="8">
        <f t="shared" si="62"/>
        <v>74.182706996639496</v>
      </c>
      <c r="AC103" s="8">
        <f t="shared" si="63"/>
        <v>83.551517018327658</v>
      </c>
      <c r="AD103" s="8"/>
      <c r="AE103" s="8">
        <f t="shared" si="64"/>
        <v>6.9254658385090977</v>
      </c>
      <c r="AF103" s="8">
        <f t="shared" si="65"/>
        <v>25.817293003360504</v>
      </c>
      <c r="AG103" s="8">
        <f t="shared" si="66"/>
        <v>16.448482981672342</v>
      </c>
      <c r="AH103" s="8"/>
      <c r="AI103" s="8">
        <f t="shared" si="67"/>
        <v>5.3720387053721774</v>
      </c>
      <c r="AJ103" s="8">
        <f t="shared" si="68"/>
        <v>6.2602965403625896</v>
      </c>
      <c r="AK103" s="8">
        <f t="shared" si="69"/>
        <v>5.7695852534564001</v>
      </c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CN103" s="24"/>
    </row>
    <row r="104" spans="1:92" ht="12.95" customHeight="1" x14ac:dyDescent="0.25">
      <c r="A104" s="4"/>
      <c r="B104" s="22" t="s">
        <v>18</v>
      </c>
      <c r="C104" s="65">
        <v>-2613.5199999999309</v>
      </c>
      <c r="D104" s="65">
        <v>2107.0399999999486</v>
      </c>
      <c r="E104" s="65">
        <v>4720.5599999998576</v>
      </c>
      <c r="F104" s="65"/>
      <c r="G104" s="65">
        <v>-111.28</v>
      </c>
      <c r="H104" s="65">
        <v>107.12</v>
      </c>
      <c r="I104" s="65">
        <v>218.4</v>
      </c>
      <c r="J104" s="65"/>
      <c r="K104" s="65">
        <v>-2724.7999999999311</v>
      </c>
      <c r="L104" s="65">
        <v>2214.1599999999485</v>
      </c>
      <c r="M104" s="65">
        <v>4938.9599999998572</v>
      </c>
      <c r="N104" s="65"/>
      <c r="O104" s="65">
        <v>-216.32</v>
      </c>
      <c r="P104" s="65">
        <v>991.11999999998761</v>
      </c>
      <c r="Q104" s="65">
        <v>1207.43999999998</v>
      </c>
      <c r="R104" s="65"/>
      <c r="S104" s="65">
        <v>2953.599999999919</v>
      </c>
      <c r="T104" s="65">
        <v>3215.6799999999098</v>
      </c>
      <c r="U104" s="65">
        <v>6169.2799999998069</v>
      </c>
      <c r="V104" s="30"/>
      <c r="W104" s="8">
        <f t="shared" si="58"/>
        <v>88.861386138613582</v>
      </c>
      <c r="X104" s="8">
        <f t="shared" si="59"/>
        <v>65.736534717715472</v>
      </c>
      <c r="Y104" s="8">
        <f t="shared" si="60"/>
        <v>76.802030456852492</v>
      </c>
      <c r="Z104" s="8"/>
      <c r="AA104" s="8">
        <f t="shared" si="61"/>
        <v>92.253521126760759</v>
      </c>
      <c r="AB104" s="8">
        <f t="shared" si="62"/>
        <v>68.855109961190493</v>
      </c>
      <c r="AC104" s="8">
        <f t="shared" si="63"/>
        <v>80.057316250843087</v>
      </c>
      <c r="AD104" s="8"/>
      <c r="AE104" s="8">
        <f t="shared" si="64"/>
        <v>7.7464788732392407</v>
      </c>
      <c r="AF104" s="8">
        <f t="shared" si="65"/>
        <v>31.144890038809507</v>
      </c>
      <c r="AG104" s="8">
        <f t="shared" si="66"/>
        <v>19.942683749156913</v>
      </c>
      <c r="AH104" s="8"/>
      <c r="AI104" s="8">
        <f t="shared" si="67"/>
        <v>4.0839694656489582</v>
      </c>
      <c r="AJ104" s="8">
        <f t="shared" si="68"/>
        <v>4.8379520901832969</v>
      </c>
      <c r="AK104" s="8">
        <f t="shared" si="69"/>
        <v>4.4219835754897048</v>
      </c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CN104" s="24"/>
    </row>
    <row r="105" spans="1:92" ht="12.95" customHeight="1" x14ac:dyDescent="0.25">
      <c r="A105" s="4"/>
      <c r="B105" s="22" t="s">
        <v>19</v>
      </c>
      <c r="C105" s="65">
        <v>-2204.7999999999452</v>
      </c>
      <c r="D105" s="65">
        <v>1574.5599999999672</v>
      </c>
      <c r="E105" s="65">
        <v>3779.3599999998901</v>
      </c>
      <c r="F105" s="65"/>
      <c r="G105" s="65">
        <v>-91.520000000000124</v>
      </c>
      <c r="H105" s="65">
        <v>82.160000000000068</v>
      </c>
      <c r="I105" s="65">
        <v>173.68</v>
      </c>
      <c r="J105" s="65"/>
      <c r="K105" s="65">
        <v>-2296.3199999999451</v>
      </c>
      <c r="L105" s="65">
        <v>1656.7199999999673</v>
      </c>
      <c r="M105" s="65">
        <v>3953.0399999998899</v>
      </c>
      <c r="N105" s="65"/>
      <c r="O105" s="65">
        <v>-170.56</v>
      </c>
      <c r="P105" s="65">
        <v>960.95999999998867</v>
      </c>
      <c r="Q105" s="65">
        <v>1131.5199999999827</v>
      </c>
      <c r="R105" s="65"/>
      <c r="S105" s="65">
        <v>2476.2399999999357</v>
      </c>
      <c r="T105" s="65">
        <v>2627.0399999999304</v>
      </c>
      <c r="U105" s="65">
        <v>5103.2799999998442</v>
      </c>
      <c r="V105" s="30"/>
      <c r="W105" s="8">
        <f t="shared" si="58"/>
        <v>89.376053962900272</v>
      </c>
      <c r="X105" s="8">
        <f t="shared" si="59"/>
        <v>60.150973381008896</v>
      </c>
      <c r="Y105" s="8">
        <f t="shared" si="60"/>
        <v>74.330128860707418</v>
      </c>
      <c r="Z105" s="8"/>
      <c r="AA105" s="8">
        <f t="shared" si="61"/>
        <v>92.734145317093848</v>
      </c>
      <c r="AB105" s="8">
        <f t="shared" si="62"/>
        <v>63.064133016627501</v>
      </c>
      <c r="AC105" s="8">
        <f t="shared" si="63"/>
        <v>77.46077032810291</v>
      </c>
      <c r="AD105" s="8"/>
      <c r="AE105" s="8">
        <f t="shared" si="64"/>
        <v>7.2658546829061521</v>
      </c>
      <c r="AF105" s="8">
        <f t="shared" si="65"/>
        <v>36.935866983372499</v>
      </c>
      <c r="AG105" s="8">
        <f t="shared" si="66"/>
        <v>22.53922967189709</v>
      </c>
      <c r="AH105" s="8"/>
      <c r="AI105" s="8">
        <f t="shared" si="67"/>
        <v>3.9855072463769119</v>
      </c>
      <c r="AJ105" s="8">
        <f t="shared" si="68"/>
        <v>4.9591964846203149</v>
      </c>
      <c r="AK105" s="8">
        <f t="shared" si="69"/>
        <v>4.3935806366746819</v>
      </c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CN105" s="24"/>
    </row>
    <row r="106" spans="1:92" ht="12.95" customHeight="1" x14ac:dyDescent="0.25">
      <c r="A106" s="4"/>
      <c r="B106" s="22" t="s">
        <v>20</v>
      </c>
      <c r="C106" s="65">
        <v>-1700.3999999999628</v>
      </c>
      <c r="D106" s="65">
        <v>1080.5599999999845</v>
      </c>
      <c r="E106" s="65">
        <v>2780.959999999925</v>
      </c>
      <c r="F106" s="65"/>
      <c r="G106" s="65">
        <v>-79.040000000000006</v>
      </c>
      <c r="H106" s="65">
        <v>72.8</v>
      </c>
      <c r="I106" s="65">
        <v>151.84</v>
      </c>
      <c r="J106" s="65"/>
      <c r="K106" s="65">
        <v>-1779.4399999999628</v>
      </c>
      <c r="L106" s="65">
        <v>1153.3599999999844</v>
      </c>
      <c r="M106" s="65">
        <v>2932.7999999999251</v>
      </c>
      <c r="N106" s="65"/>
      <c r="O106" s="65">
        <v>-158.08000000000001</v>
      </c>
      <c r="P106" s="65">
        <v>976.55999999998812</v>
      </c>
      <c r="Q106" s="65">
        <v>1134.6399999999826</v>
      </c>
      <c r="R106" s="65"/>
      <c r="S106" s="65">
        <v>1940.6399999999544</v>
      </c>
      <c r="T106" s="65">
        <v>2137.1999999999475</v>
      </c>
      <c r="U106" s="65">
        <v>4077.8399999998796</v>
      </c>
      <c r="V106" s="30"/>
      <c r="W106" s="8">
        <f t="shared" si="58"/>
        <v>87.761674718196218</v>
      </c>
      <c r="X106" s="8">
        <f t="shared" si="59"/>
        <v>50.732421874999922</v>
      </c>
      <c r="Y106" s="8">
        <f t="shared" si="60"/>
        <v>68.371260547174344</v>
      </c>
      <c r="Z106" s="8"/>
      <c r="AA106" s="8">
        <f t="shared" si="61"/>
        <v>91.693461950696914</v>
      </c>
      <c r="AB106" s="8">
        <f t="shared" si="62"/>
        <v>53.965936739659966</v>
      </c>
      <c r="AC106" s="8">
        <f t="shared" si="63"/>
        <v>71.92042846212729</v>
      </c>
      <c r="AD106" s="8"/>
      <c r="AE106" s="8">
        <f t="shared" si="64"/>
        <v>8.3065380493030858</v>
      </c>
      <c r="AF106" s="8">
        <f t="shared" si="65"/>
        <v>46.034063260340034</v>
      </c>
      <c r="AG106" s="8">
        <f t="shared" si="66"/>
        <v>28.07957153787271</v>
      </c>
      <c r="AH106" s="8"/>
      <c r="AI106" s="8">
        <f t="shared" si="67"/>
        <v>4.4418468731736755</v>
      </c>
      <c r="AJ106" s="8">
        <f t="shared" si="68"/>
        <v>6.3119927862940433</v>
      </c>
      <c r="AK106" s="8">
        <f t="shared" si="69"/>
        <v>5.1773049645391396</v>
      </c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CN106" s="24"/>
    </row>
    <row r="107" spans="1:92" ht="12.95" customHeight="1" x14ac:dyDescent="0.25">
      <c r="A107" s="4"/>
      <c r="B107" s="22" t="s">
        <v>21</v>
      </c>
      <c r="C107" s="65">
        <v>-1318.7199999999762</v>
      </c>
      <c r="D107" s="65">
        <v>749.83999999999605</v>
      </c>
      <c r="E107" s="65">
        <v>2068.5599999999499</v>
      </c>
      <c r="F107" s="65"/>
      <c r="G107" s="65">
        <v>-54.08</v>
      </c>
      <c r="H107" s="65">
        <v>20.8</v>
      </c>
      <c r="I107" s="65">
        <v>74.88</v>
      </c>
      <c r="J107" s="65"/>
      <c r="K107" s="65">
        <v>-1372.7999999999761</v>
      </c>
      <c r="L107" s="65">
        <v>770.63999999999601</v>
      </c>
      <c r="M107" s="65">
        <v>2143.43999999995</v>
      </c>
      <c r="N107" s="65"/>
      <c r="O107" s="65">
        <v>-322.40000000000066</v>
      </c>
      <c r="P107" s="65">
        <v>1107.5999999999835</v>
      </c>
      <c r="Q107" s="65">
        <v>1429.9999999999723</v>
      </c>
      <c r="R107" s="65"/>
      <c r="S107" s="65">
        <v>1699.3599999999628</v>
      </c>
      <c r="T107" s="65">
        <v>1886.5599999999563</v>
      </c>
      <c r="U107" s="65">
        <v>3585.9199999998968</v>
      </c>
      <c r="V107" s="30"/>
      <c r="W107" s="8">
        <f t="shared" si="58"/>
        <v>77.791411042944446</v>
      </c>
      <c r="X107" s="8">
        <f t="shared" si="59"/>
        <v>39.922480620155262</v>
      </c>
      <c r="Y107" s="8">
        <f t="shared" si="60"/>
        <v>57.887077997671568</v>
      </c>
      <c r="Z107" s="8"/>
      <c r="AA107" s="8">
        <f t="shared" si="61"/>
        <v>80.783353733170486</v>
      </c>
      <c r="AB107" s="8">
        <f t="shared" si="62"/>
        <v>40.848952590959939</v>
      </c>
      <c r="AC107" s="8">
        <f t="shared" si="63"/>
        <v>59.773781902552528</v>
      </c>
      <c r="AD107" s="8"/>
      <c r="AE107" s="8">
        <f t="shared" si="64"/>
        <v>19.216646266829514</v>
      </c>
      <c r="AF107" s="8">
        <f t="shared" si="65"/>
        <v>59.151047409040061</v>
      </c>
      <c r="AG107" s="8">
        <f t="shared" si="66"/>
        <v>40.226218097447472</v>
      </c>
      <c r="AH107" s="8"/>
      <c r="AI107" s="8">
        <f t="shared" si="67"/>
        <v>3.9393939393940078</v>
      </c>
      <c r="AJ107" s="8">
        <f t="shared" si="68"/>
        <v>2.6990553306342919</v>
      </c>
      <c r="AK107" s="8">
        <f t="shared" si="69"/>
        <v>3.4934497816594696</v>
      </c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CN107" s="24"/>
    </row>
    <row r="108" spans="1:92" ht="12.95" customHeight="1" x14ac:dyDescent="0.25">
      <c r="A108" s="4"/>
      <c r="B108" s="22" t="s">
        <v>22</v>
      </c>
      <c r="C108" s="65">
        <v>-876.71999999999161</v>
      </c>
      <c r="D108" s="65">
        <v>371.28000000000162</v>
      </c>
      <c r="E108" s="65">
        <v>1247.9999999999786</v>
      </c>
      <c r="F108" s="65"/>
      <c r="G108" s="65">
        <v>-45.76</v>
      </c>
      <c r="H108" s="65">
        <v>15.6</v>
      </c>
      <c r="I108" s="65">
        <v>61.36</v>
      </c>
      <c r="J108" s="65"/>
      <c r="K108" s="65">
        <v>-922.47999999999161</v>
      </c>
      <c r="L108" s="65">
        <v>386.88000000000164</v>
      </c>
      <c r="M108" s="65">
        <v>1309.3599999999785</v>
      </c>
      <c r="N108" s="65"/>
      <c r="O108" s="65">
        <v>-501.28000000000418</v>
      </c>
      <c r="P108" s="65">
        <v>1226.1599999999794</v>
      </c>
      <c r="Q108" s="65">
        <v>1727.4399999999619</v>
      </c>
      <c r="R108" s="65"/>
      <c r="S108" s="65">
        <v>1428.9599999999723</v>
      </c>
      <c r="T108" s="65">
        <v>1625.5199999999654</v>
      </c>
      <c r="U108" s="65">
        <v>3054.4799999999154</v>
      </c>
      <c r="V108" s="30"/>
      <c r="W108" s="8">
        <f t="shared" si="58"/>
        <v>61.577794010226036</v>
      </c>
      <c r="X108" s="8">
        <f t="shared" si="59"/>
        <v>23.017408123791473</v>
      </c>
      <c r="Y108" s="8">
        <f t="shared" si="60"/>
        <v>41.095890410959015</v>
      </c>
      <c r="Z108" s="8"/>
      <c r="AA108" s="8">
        <f t="shared" si="61"/>
        <v>64.556040756914783</v>
      </c>
      <c r="AB108" s="8">
        <f t="shared" si="62"/>
        <v>23.800383877159916</v>
      </c>
      <c r="AC108" s="8">
        <f t="shared" si="63"/>
        <v>42.86687095675908</v>
      </c>
      <c r="AD108" s="8"/>
      <c r="AE108" s="8">
        <f t="shared" si="64"/>
        <v>35.443959243085217</v>
      </c>
      <c r="AF108" s="8">
        <f t="shared" si="65"/>
        <v>76.199616122840084</v>
      </c>
      <c r="AG108" s="8">
        <f t="shared" si="66"/>
        <v>57.13312904324092</v>
      </c>
      <c r="AH108" s="8"/>
      <c r="AI108" s="8">
        <f t="shared" si="67"/>
        <v>4.9605411499436753</v>
      </c>
      <c r="AJ108" s="8">
        <f t="shared" si="68"/>
        <v>4.0322580645161112</v>
      </c>
      <c r="AK108" s="8">
        <f t="shared" si="69"/>
        <v>4.686258935663302</v>
      </c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CN108" s="24"/>
    </row>
    <row r="109" spans="1:92" ht="12.95" customHeight="1" x14ac:dyDescent="0.25">
      <c r="A109" s="4"/>
      <c r="B109" s="22" t="s">
        <v>23</v>
      </c>
      <c r="C109" s="65">
        <v>-372.32000000000164</v>
      </c>
      <c r="D109" s="65">
        <v>128.96</v>
      </c>
      <c r="E109" s="65">
        <v>501.28000000000418</v>
      </c>
      <c r="F109" s="65"/>
      <c r="G109" s="65">
        <v>-17.68</v>
      </c>
      <c r="H109" s="65">
        <v>6.24</v>
      </c>
      <c r="I109" s="65">
        <v>23.92</v>
      </c>
      <c r="J109" s="65"/>
      <c r="K109" s="65">
        <v>-390.00000000000165</v>
      </c>
      <c r="L109" s="65">
        <v>135.20000000000002</v>
      </c>
      <c r="M109" s="65">
        <v>525.20000000000414</v>
      </c>
      <c r="N109" s="65"/>
      <c r="O109" s="65">
        <v>-617.76000000000067</v>
      </c>
      <c r="P109" s="65">
        <v>973.43999999998823</v>
      </c>
      <c r="Q109" s="65">
        <v>1591.1999999999666</v>
      </c>
      <c r="R109" s="65"/>
      <c r="S109" s="65">
        <v>1012.9599999999868</v>
      </c>
      <c r="T109" s="65">
        <v>1112.7999999999834</v>
      </c>
      <c r="U109" s="65">
        <v>2125.7599999999479</v>
      </c>
      <c r="V109" s="30"/>
      <c r="W109" s="8">
        <f t="shared" si="58"/>
        <v>36.94530443756458</v>
      </c>
      <c r="X109" s="8">
        <f t="shared" si="59"/>
        <v>11.632270168855658</v>
      </c>
      <c r="Y109" s="8">
        <f t="shared" si="60"/>
        <v>23.685503685504212</v>
      </c>
      <c r="Z109" s="8"/>
      <c r="AA109" s="8">
        <f t="shared" si="61"/>
        <v>38.501026694045834</v>
      </c>
      <c r="AB109" s="8">
        <f t="shared" si="62"/>
        <v>12.149532710280557</v>
      </c>
      <c r="AC109" s="8">
        <f t="shared" si="63"/>
        <v>24.706457925636808</v>
      </c>
      <c r="AD109" s="8"/>
      <c r="AE109" s="8">
        <f t="shared" si="64"/>
        <v>61.498973305954166</v>
      </c>
      <c r="AF109" s="8">
        <f t="shared" si="65"/>
        <v>87.850467289719447</v>
      </c>
      <c r="AG109" s="8">
        <f t="shared" si="66"/>
        <v>75.293542074363188</v>
      </c>
      <c r="AH109" s="8"/>
      <c r="AI109" s="8">
        <f t="shared" si="67"/>
        <v>4.5333333333333146</v>
      </c>
      <c r="AJ109" s="8">
        <f t="shared" si="68"/>
        <v>4.615384615384615</v>
      </c>
      <c r="AK109" s="8">
        <f t="shared" si="69"/>
        <v>4.5544554455445185</v>
      </c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CN109" s="24"/>
    </row>
    <row r="110" spans="1:92" ht="12.95" customHeight="1" x14ac:dyDescent="0.25">
      <c r="A110" s="4"/>
      <c r="B110" s="12" t="s">
        <v>24</v>
      </c>
      <c r="C110" s="65">
        <v>-161.19999999999999</v>
      </c>
      <c r="D110" s="65">
        <v>54.08</v>
      </c>
      <c r="E110" s="65">
        <v>215.28</v>
      </c>
      <c r="F110" s="65"/>
      <c r="G110" s="65">
        <v>-6.24</v>
      </c>
      <c r="H110" s="65">
        <v>3.12</v>
      </c>
      <c r="I110" s="65">
        <v>9.36</v>
      </c>
      <c r="J110" s="65"/>
      <c r="K110" s="65">
        <v>-167.44</v>
      </c>
      <c r="L110" s="65">
        <v>57.199999999999996</v>
      </c>
      <c r="M110" s="65">
        <v>224.64</v>
      </c>
      <c r="N110" s="65"/>
      <c r="O110" s="65">
        <v>-536.64000000000351</v>
      </c>
      <c r="P110" s="65">
        <v>707.19999999999754</v>
      </c>
      <c r="Q110" s="65">
        <v>1243.8399999999788</v>
      </c>
      <c r="R110" s="65"/>
      <c r="S110" s="65">
        <v>708.23999999999751</v>
      </c>
      <c r="T110" s="65">
        <v>769.59999999999536</v>
      </c>
      <c r="U110" s="65">
        <v>1477.8399999999706</v>
      </c>
      <c r="V110" s="30"/>
      <c r="W110" s="8">
        <f t="shared" si="58"/>
        <v>22.895125553914212</v>
      </c>
      <c r="X110" s="8">
        <f t="shared" si="59"/>
        <v>7.0748299319728103</v>
      </c>
      <c r="Y110" s="8">
        <f t="shared" si="60"/>
        <v>14.660056657224011</v>
      </c>
      <c r="Z110" s="8"/>
      <c r="AA110" s="8">
        <f t="shared" si="61"/>
        <v>23.641703377386282</v>
      </c>
      <c r="AB110" s="8">
        <f t="shared" si="62"/>
        <v>7.4324324324324769</v>
      </c>
      <c r="AC110" s="8">
        <f t="shared" si="63"/>
        <v>15.200562983814518</v>
      </c>
      <c r="AD110" s="8"/>
      <c r="AE110" s="8">
        <f t="shared" si="64"/>
        <v>76.358296622613722</v>
      </c>
      <c r="AF110" s="8">
        <f t="shared" si="65"/>
        <v>92.567567567567522</v>
      </c>
      <c r="AG110" s="8">
        <f t="shared" si="66"/>
        <v>84.799437016185479</v>
      </c>
      <c r="AH110" s="8"/>
      <c r="AI110" s="8">
        <f t="shared" si="67"/>
        <v>3.7267080745341614</v>
      </c>
      <c r="AJ110" s="8">
        <f t="shared" si="68"/>
        <v>5.454545454545455</v>
      </c>
      <c r="AK110" s="8">
        <f t="shared" si="69"/>
        <v>4.1666666666666661</v>
      </c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CN110" s="24"/>
    </row>
    <row r="111" spans="1:92" ht="12.95" customHeight="1" x14ac:dyDescent="0.25">
      <c r="A111" s="4"/>
      <c r="B111" s="12" t="s">
        <v>25</v>
      </c>
      <c r="C111" s="65">
        <v>-82.160000000000068</v>
      </c>
      <c r="D111" s="65">
        <v>26</v>
      </c>
      <c r="E111" s="65">
        <v>108.16</v>
      </c>
      <c r="F111" s="65"/>
      <c r="G111" s="65">
        <v>-5.2</v>
      </c>
      <c r="H111" s="65">
        <v>3.12</v>
      </c>
      <c r="I111" s="65">
        <v>8.32</v>
      </c>
      <c r="J111" s="65"/>
      <c r="K111" s="65">
        <v>-87.36000000000007</v>
      </c>
      <c r="L111" s="65">
        <v>29.12</v>
      </c>
      <c r="M111" s="65">
        <v>116.47999999999999</v>
      </c>
      <c r="N111" s="65"/>
      <c r="O111" s="65">
        <v>-445.12000000000307</v>
      </c>
      <c r="P111" s="65">
        <v>654.1599999999994</v>
      </c>
      <c r="Q111" s="65">
        <v>1099.2799999999838</v>
      </c>
      <c r="R111" s="65"/>
      <c r="S111" s="65">
        <v>533.52000000000362</v>
      </c>
      <c r="T111" s="65">
        <v>685.35999999999831</v>
      </c>
      <c r="U111" s="65">
        <v>1218.8799999999796</v>
      </c>
      <c r="V111" s="30"/>
      <c r="W111" s="8">
        <f t="shared" si="58"/>
        <v>15.42968749999992</v>
      </c>
      <c r="X111" s="8">
        <f t="shared" si="59"/>
        <v>3.8051750380517535</v>
      </c>
      <c r="Y111" s="8">
        <f t="shared" si="60"/>
        <v>8.896492728828175</v>
      </c>
      <c r="Z111" s="8"/>
      <c r="AA111" s="8">
        <f t="shared" si="61"/>
        <v>16.374269005847854</v>
      </c>
      <c r="AB111" s="8">
        <f t="shared" si="62"/>
        <v>4.2488619119878708</v>
      </c>
      <c r="AC111" s="8">
        <f t="shared" si="63"/>
        <v>9.5563139931742196</v>
      </c>
      <c r="AD111" s="8"/>
      <c r="AE111" s="8">
        <f t="shared" si="64"/>
        <v>83.62573099415215</v>
      </c>
      <c r="AF111" s="8">
        <f t="shared" si="65"/>
        <v>95.751138088012127</v>
      </c>
      <c r="AG111" s="8">
        <f t="shared" si="66"/>
        <v>90.443686006825786</v>
      </c>
      <c r="AH111" s="8"/>
      <c r="AI111" s="8">
        <f t="shared" si="67"/>
        <v>5.9523809523809481</v>
      </c>
      <c r="AJ111" s="8">
        <f t="shared" si="68"/>
        <v>10.714285714285714</v>
      </c>
      <c r="AK111" s="8">
        <f t="shared" si="69"/>
        <v>7.1428571428571441</v>
      </c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CN111" s="24"/>
    </row>
    <row r="112" spans="1:92" ht="12.95" customHeight="1" x14ac:dyDescent="0.25">
      <c r="A112" s="4"/>
      <c r="B112" s="12" t="s">
        <v>32</v>
      </c>
      <c r="C112" s="65">
        <v>-38.479999999999997</v>
      </c>
      <c r="D112" s="65">
        <v>7.28</v>
      </c>
      <c r="E112" s="65">
        <v>45.76</v>
      </c>
      <c r="F112" s="65"/>
      <c r="G112" s="65">
        <v>-2.08</v>
      </c>
      <c r="H112" s="65">
        <v>0</v>
      </c>
      <c r="I112" s="65">
        <v>2.08</v>
      </c>
      <c r="J112" s="65"/>
      <c r="K112" s="65">
        <v>-40.559999999999995</v>
      </c>
      <c r="L112" s="65">
        <v>7.28</v>
      </c>
      <c r="M112" s="65">
        <v>47.839999999999996</v>
      </c>
      <c r="N112" s="65"/>
      <c r="O112" s="65">
        <v>-326.56000000000074</v>
      </c>
      <c r="P112" s="65">
        <v>544.96000000000322</v>
      </c>
      <c r="Q112" s="65">
        <v>871.5199999999918</v>
      </c>
      <c r="R112" s="65"/>
      <c r="S112" s="65">
        <v>368.16000000000156</v>
      </c>
      <c r="T112" s="65">
        <v>553.28000000000293</v>
      </c>
      <c r="U112" s="65">
        <v>921.43999999999005</v>
      </c>
      <c r="V112" s="30"/>
      <c r="W112" s="8">
        <f t="shared" si="58"/>
        <v>10.481586402266267</v>
      </c>
      <c r="X112" s="8">
        <f t="shared" si="59"/>
        <v>1.3182674199623277</v>
      </c>
      <c r="Y112" s="8">
        <f t="shared" si="60"/>
        <v>4.9773755656109042</v>
      </c>
      <c r="Z112" s="8"/>
      <c r="AA112" s="8">
        <f t="shared" si="61"/>
        <v>11.016949152542326</v>
      </c>
      <c r="AB112" s="8">
        <f t="shared" si="62"/>
        <v>1.3157894736842037</v>
      </c>
      <c r="AC112" s="8">
        <f t="shared" si="63"/>
        <v>5.1918735891648415</v>
      </c>
      <c r="AD112" s="8"/>
      <c r="AE112" s="8">
        <f t="shared" si="64"/>
        <v>88.983050847457676</v>
      </c>
      <c r="AF112" s="8">
        <f t="shared" si="65"/>
        <v>98.684210526315795</v>
      </c>
      <c r="AG112" s="8">
        <f t="shared" si="66"/>
        <v>94.808126410835158</v>
      </c>
      <c r="AH112" s="8"/>
      <c r="AI112" s="8">
        <f t="shared" si="67"/>
        <v>5.1282051282051286</v>
      </c>
      <c r="AJ112" s="8">
        <f t="shared" si="68"/>
        <v>0</v>
      </c>
      <c r="AK112" s="8">
        <f t="shared" si="69"/>
        <v>4.3478260869565224</v>
      </c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CN112" s="24"/>
    </row>
    <row r="113" spans="1:92" ht="12.95" customHeight="1" x14ac:dyDescent="0.25">
      <c r="A113" s="4"/>
      <c r="B113" s="12" t="s">
        <v>33</v>
      </c>
      <c r="C113" s="65">
        <v>-11.44</v>
      </c>
      <c r="D113" s="65">
        <v>3.12</v>
      </c>
      <c r="E113" s="65">
        <v>14.56</v>
      </c>
      <c r="F113" s="65"/>
      <c r="G113" s="65">
        <v>0</v>
      </c>
      <c r="H113" s="65">
        <v>0</v>
      </c>
      <c r="I113" s="65">
        <v>0</v>
      </c>
      <c r="J113" s="65"/>
      <c r="K113" s="65">
        <v>-11.44</v>
      </c>
      <c r="L113" s="65">
        <v>3.12</v>
      </c>
      <c r="M113" s="65">
        <v>14.56</v>
      </c>
      <c r="N113" s="65"/>
      <c r="O113" s="65">
        <v>-280.8</v>
      </c>
      <c r="P113" s="65">
        <v>414.96000000000248</v>
      </c>
      <c r="Q113" s="65">
        <v>695.75999999999794</v>
      </c>
      <c r="R113" s="65"/>
      <c r="S113" s="65">
        <v>292.24</v>
      </c>
      <c r="T113" s="65">
        <v>418.08000000000254</v>
      </c>
      <c r="U113" s="65">
        <v>710.31999999999744</v>
      </c>
      <c r="V113" s="30"/>
      <c r="W113" s="8">
        <f t="shared" si="58"/>
        <v>3.9145907473309607</v>
      </c>
      <c r="X113" s="8">
        <f t="shared" si="59"/>
        <v>0.74626865671641351</v>
      </c>
      <c r="Y113" s="8">
        <f t="shared" si="60"/>
        <v>2.0497803806735058</v>
      </c>
      <c r="Z113" s="8"/>
      <c r="AA113" s="8">
        <f t="shared" si="61"/>
        <v>3.9145907473309607</v>
      </c>
      <c r="AB113" s="8">
        <f t="shared" si="62"/>
        <v>0.7462686567164134</v>
      </c>
      <c r="AC113" s="8">
        <f t="shared" si="63"/>
        <v>2.0497803806735067</v>
      </c>
      <c r="AD113" s="8"/>
      <c r="AE113" s="8">
        <f t="shared" si="64"/>
        <v>96.085409252669038</v>
      </c>
      <c r="AF113" s="8">
        <f t="shared" si="65"/>
        <v>99.25373134328359</v>
      </c>
      <c r="AG113" s="8">
        <f t="shared" si="66"/>
        <v>97.950219619326489</v>
      </c>
      <c r="AH113" s="8"/>
      <c r="AI113" s="8">
        <f t="shared" si="67"/>
        <v>0</v>
      </c>
      <c r="AJ113" s="8">
        <f t="shared" si="68"/>
        <v>0</v>
      </c>
      <c r="AK113" s="8">
        <f t="shared" si="69"/>
        <v>0</v>
      </c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CN113" s="24"/>
    </row>
    <row r="114" spans="1:92" ht="12.95" customHeight="1" x14ac:dyDescent="0.25">
      <c r="A114" s="4"/>
      <c r="B114" s="12" t="s">
        <v>34</v>
      </c>
      <c r="C114" s="65">
        <v>-1.04</v>
      </c>
      <c r="D114" s="65">
        <v>1.04</v>
      </c>
      <c r="E114" s="65">
        <v>2.08</v>
      </c>
      <c r="F114" s="65"/>
      <c r="G114" s="65">
        <v>0</v>
      </c>
      <c r="H114" s="65">
        <v>0</v>
      </c>
      <c r="I114" s="65">
        <v>0</v>
      </c>
      <c r="J114" s="65"/>
      <c r="K114" s="65">
        <v>-1.04</v>
      </c>
      <c r="L114" s="65">
        <v>1.04</v>
      </c>
      <c r="M114" s="65">
        <v>2.08</v>
      </c>
      <c r="N114" s="65"/>
      <c r="O114" s="65">
        <v>-97.760000000000161</v>
      </c>
      <c r="P114" s="65">
        <v>196.56</v>
      </c>
      <c r="Q114" s="65">
        <v>294.32</v>
      </c>
      <c r="R114" s="65"/>
      <c r="S114" s="65">
        <v>99.840000000000174</v>
      </c>
      <c r="T114" s="65">
        <v>198.64</v>
      </c>
      <c r="U114" s="65">
        <v>298.48</v>
      </c>
      <c r="V114" s="30"/>
      <c r="W114" s="8">
        <f t="shared" si="58"/>
        <v>1.0526315789473666</v>
      </c>
      <c r="X114" s="8">
        <f t="shared" si="59"/>
        <v>0.52631578947368429</v>
      </c>
      <c r="Y114" s="8">
        <f t="shared" si="60"/>
        <v>0.70175438596491235</v>
      </c>
      <c r="Z114" s="8"/>
      <c r="AA114" s="8">
        <f t="shared" si="61"/>
        <v>1.041666666666665</v>
      </c>
      <c r="AB114" s="8">
        <f t="shared" si="62"/>
        <v>0.52356020942408377</v>
      </c>
      <c r="AC114" s="8">
        <f t="shared" si="63"/>
        <v>0.69686411149825789</v>
      </c>
      <c r="AD114" s="8"/>
      <c r="AE114" s="8">
        <f t="shared" si="64"/>
        <v>98.958333333333329</v>
      </c>
      <c r="AF114" s="8">
        <f t="shared" si="65"/>
        <v>99.47643979057591</v>
      </c>
      <c r="AG114" s="8">
        <f t="shared" si="66"/>
        <v>99.303135888501743</v>
      </c>
      <c r="AH114" s="8"/>
      <c r="AI114" s="8">
        <f t="shared" si="67"/>
        <v>0</v>
      </c>
      <c r="AJ114" s="8">
        <f t="shared" si="68"/>
        <v>0</v>
      </c>
      <c r="AK114" s="8">
        <f t="shared" si="69"/>
        <v>0</v>
      </c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CN114" s="24"/>
    </row>
    <row r="115" spans="1:92" ht="12.95" customHeight="1" x14ac:dyDescent="0.25">
      <c r="A115" s="4"/>
      <c r="B115" s="12" t="s">
        <v>35</v>
      </c>
      <c r="C115" s="65">
        <v>0</v>
      </c>
      <c r="D115" s="65">
        <v>0</v>
      </c>
      <c r="E115" s="65">
        <v>0</v>
      </c>
      <c r="F115" s="65"/>
      <c r="G115" s="65">
        <v>0</v>
      </c>
      <c r="H115" s="65">
        <v>0</v>
      </c>
      <c r="I115" s="65">
        <v>0</v>
      </c>
      <c r="J115" s="65"/>
      <c r="K115" s="65">
        <v>0</v>
      </c>
      <c r="L115" s="65">
        <v>0</v>
      </c>
      <c r="M115" s="65">
        <v>0</v>
      </c>
      <c r="N115" s="65"/>
      <c r="O115" s="65">
        <v>-22.88</v>
      </c>
      <c r="P115" s="65">
        <v>50.96</v>
      </c>
      <c r="Q115" s="65">
        <v>73.84</v>
      </c>
      <c r="R115" s="65"/>
      <c r="S115" s="65">
        <v>22.88</v>
      </c>
      <c r="T115" s="65">
        <v>50.96</v>
      </c>
      <c r="U115" s="65">
        <v>73.84</v>
      </c>
      <c r="V115" s="30"/>
      <c r="W115" s="8">
        <f t="shared" si="58"/>
        <v>0</v>
      </c>
      <c r="X115" s="8">
        <f t="shared" si="59"/>
        <v>0</v>
      </c>
      <c r="Y115" s="8">
        <f t="shared" si="60"/>
        <v>0</v>
      </c>
      <c r="Z115" s="8"/>
      <c r="AA115" s="8">
        <f t="shared" si="61"/>
        <v>0</v>
      </c>
      <c r="AB115" s="8">
        <f t="shared" si="62"/>
        <v>0</v>
      </c>
      <c r="AC115" s="8">
        <f t="shared" si="63"/>
        <v>0</v>
      </c>
      <c r="AD115" s="8"/>
      <c r="AE115" s="8">
        <f t="shared" si="64"/>
        <v>100</v>
      </c>
      <c r="AF115" s="8">
        <f t="shared" si="65"/>
        <v>100</v>
      </c>
      <c r="AG115" s="8">
        <f t="shared" si="66"/>
        <v>100</v>
      </c>
      <c r="AH115" s="8"/>
      <c r="AI115" s="8"/>
      <c r="AJ115" s="8"/>
      <c r="AK115" s="8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CN115" s="24"/>
    </row>
    <row r="116" spans="1:92" ht="12.95" customHeight="1" x14ac:dyDescent="0.25">
      <c r="A116" s="4"/>
      <c r="B116" s="12" t="s">
        <v>36</v>
      </c>
      <c r="C116" s="65">
        <v>0</v>
      </c>
      <c r="D116" s="65">
        <v>0</v>
      </c>
      <c r="E116" s="65">
        <v>0</v>
      </c>
      <c r="F116" s="65"/>
      <c r="G116" s="65">
        <v>0</v>
      </c>
      <c r="H116" s="65">
        <v>0</v>
      </c>
      <c r="I116" s="65">
        <v>0</v>
      </c>
      <c r="J116" s="65"/>
      <c r="K116" s="65">
        <v>0</v>
      </c>
      <c r="L116" s="65">
        <v>0</v>
      </c>
      <c r="M116" s="65">
        <v>0</v>
      </c>
      <c r="N116" s="65"/>
      <c r="O116" s="65">
        <v>-8.32</v>
      </c>
      <c r="P116" s="65">
        <v>10.4</v>
      </c>
      <c r="Q116" s="65">
        <v>18.72</v>
      </c>
      <c r="R116" s="65"/>
      <c r="S116" s="65">
        <v>8.32</v>
      </c>
      <c r="T116" s="65">
        <v>10.4</v>
      </c>
      <c r="U116" s="65">
        <v>18.72</v>
      </c>
      <c r="V116" s="30"/>
      <c r="W116" s="8">
        <f t="shared" si="58"/>
        <v>0</v>
      </c>
      <c r="X116" s="8">
        <f t="shared" si="59"/>
        <v>0</v>
      </c>
      <c r="Y116" s="8">
        <f t="shared" si="60"/>
        <v>0</v>
      </c>
      <c r="Z116" s="8"/>
      <c r="AA116" s="8">
        <f t="shared" si="61"/>
        <v>0</v>
      </c>
      <c r="AB116" s="8">
        <f t="shared" si="62"/>
        <v>0</v>
      </c>
      <c r="AC116" s="8">
        <f t="shared" si="63"/>
        <v>0</v>
      </c>
      <c r="AD116" s="8"/>
      <c r="AE116" s="8">
        <f t="shared" si="64"/>
        <v>100</v>
      </c>
      <c r="AF116" s="8">
        <f t="shared" si="65"/>
        <v>100</v>
      </c>
      <c r="AG116" s="8">
        <f t="shared" si="66"/>
        <v>100</v>
      </c>
      <c r="AH116" s="8"/>
      <c r="AI116" s="8"/>
      <c r="AJ116" s="8"/>
      <c r="AK116" s="8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CN116" s="24"/>
    </row>
    <row r="117" spans="1:92" ht="12.95" customHeight="1" x14ac:dyDescent="0.25">
      <c r="A117" s="4"/>
      <c r="B117" s="12" t="s">
        <v>37</v>
      </c>
      <c r="C117" s="65">
        <v>-41.6</v>
      </c>
      <c r="D117" s="65">
        <v>44.72</v>
      </c>
      <c r="E117" s="65">
        <v>86.320000000000093</v>
      </c>
      <c r="F117" s="65"/>
      <c r="G117" s="65">
        <v>-1.04</v>
      </c>
      <c r="H117" s="65">
        <v>2.08</v>
      </c>
      <c r="I117" s="65">
        <v>3.12</v>
      </c>
      <c r="J117" s="65"/>
      <c r="K117" s="65">
        <v>-42.64</v>
      </c>
      <c r="L117" s="65">
        <v>46.8</v>
      </c>
      <c r="M117" s="65">
        <v>89.440000000000097</v>
      </c>
      <c r="N117" s="65"/>
      <c r="O117" s="65">
        <v>-15.6</v>
      </c>
      <c r="P117" s="65">
        <v>33.28</v>
      </c>
      <c r="Q117" s="65">
        <v>48.88</v>
      </c>
      <c r="R117" s="65"/>
      <c r="S117" s="65">
        <v>60.32</v>
      </c>
      <c r="T117" s="65">
        <v>80.080000000000055</v>
      </c>
      <c r="U117" s="65">
        <v>140.4</v>
      </c>
      <c r="V117" s="30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CN117" s="24"/>
    </row>
    <row r="118" spans="1:92" ht="12.95" customHeight="1" x14ac:dyDescent="0.25">
      <c r="A118" s="4"/>
      <c r="B118" s="12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65"/>
      <c r="T118" s="65"/>
      <c r="U118" s="65"/>
      <c r="V118" s="30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CN118" s="24"/>
    </row>
    <row r="119" spans="1:92" ht="12.95" customHeight="1" x14ac:dyDescent="0.25">
      <c r="A119" s="4"/>
      <c r="B119" s="12" t="s">
        <v>27</v>
      </c>
      <c r="C119" s="65">
        <v>-16828.239999999631</v>
      </c>
      <c r="D119" s="65">
        <v>12384.319999999761</v>
      </c>
      <c r="E119" s="65">
        <v>29212.559999999216</v>
      </c>
      <c r="F119" s="65"/>
      <c r="G119" s="65">
        <v>-1056.6400000000001</v>
      </c>
      <c r="H119" s="65">
        <v>832.00000000000023</v>
      </c>
      <c r="I119" s="65">
        <v>1888.6400000000019</v>
      </c>
      <c r="J119" s="65"/>
      <c r="K119" s="65">
        <v>-17884.879999999626</v>
      </c>
      <c r="L119" s="65">
        <v>13216.319999999761</v>
      </c>
      <c r="M119" s="65">
        <v>31101.199999999222</v>
      </c>
      <c r="N119" s="65"/>
      <c r="O119" s="65">
        <v>-6393.9199999999737</v>
      </c>
      <c r="P119" s="65">
        <v>12732.71999999987</v>
      </c>
      <c r="Q119" s="65">
        <v>19126.639999999661</v>
      </c>
      <c r="R119" s="65"/>
      <c r="S119" s="65">
        <v>24309.999999999451</v>
      </c>
      <c r="T119" s="65">
        <v>25972.959999999406</v>
      </c>
      <c r="U119" s="65">
        <v>50282.959999998573</v>
      </c>
      <c r="V119" s="30"/>
      <c r="W119" s="8">
        <f>+ABS(C119)/(ABS(C119)+ABS(G119)+ABS(O119))*100</f>
        <v>69.31248661383556</v>
      </c>
      <c r="X119" s="8">
        <f>+ABS(D119)/(ABS(D119)+ABS(H119)+ABS(P119))*100</f>
        <v>47.725542062442152</v>
      </c>
      <c r="Y119" s="8">
        <f>+ABS(E119)/(ABS(E119)+ABS(I119)+ABS(Q119))*100</f>
        <v>58.160096074208788</v>
      </c>
      <c r="Z119" s="8"/>
      <c r="AA119" s="8">
        <f>+(ABS(C119)+ABS(G119))/(ABS(K119)+ABS(O119))*100</f>
        <v>73.664596273291622</v>
      </c>
      <c r="AB119" s="8">
        <f>+(ABS(D119)+ABS(H119))/(ABS(L119)+ABS(P119))*100</f>
        <v>50.931826379704027</v>
      </c>
      <c r="AC119" s="8">
        <f>+(ABS(E119)+ABS(I119))/(ABS(M119)+ABS(Q119))*100</f>
        <v>61.92024184197431</v>
      </c>
      <c r="AD119" s="8"/>
      <c r="AE119" s="8">
        <f>100-AA119</f>
        <v>26.335403726708378</v>
      </c>
      <c r="AF119" s="8">
        <f>100-AB119</f>
        <v>49.068173620295973</v>
      </c>
      <c r="AG119" s="8">
        <f>100-AC119</f>
        <v>38.07975815802569</v>
      </c>
      <c r="AH119" s="8"/>
      <c r="AI119" s="8">
        <f>+(ABS(G119)/ABS(K119))*100</f>
        <v>5.9080072105601049</v>
      </c>
      <c r="AJ119" s="8">
        <f>+(ABS(H119)/ABS(L119))*100</f>
        <v>6.2952470884483374</v>
      </c>
      <c r="AK119" s="8">
        <f>+(ABS(I119)/ABS(M119))*100</f>
        <v>6.0725631165358545</v>
      </c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CN119" s="24"/>
    </row>
    <row r="120" spans="1:92" ht="12.95" customHeight="1" x14ac:dyDescent="0.25">
      <c r="A120" s="4"/>
      <c r="B120" s="13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55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CN120" s="24"/>
    </row>
    <row r="121" spans="1:92" ht="12.95" customHeight="1" x14ac:dyDescent="0.25">
      <c r="A121" s="4"/>
      <c r="B121" s="45" t="s">
        <v>66</v>
      </c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56"/>
      <c r="W121" s="45" t="s">
        <v>66</v>
      </c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1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CN121" s="24"/>
    </row>
    <row r="122" spans="1:92" ht="12.95" customHeight="1" x14ac:dyDescent="0.25">
      <c r="A122" s="4"/>
      <c r="T122" s="1"/>
      <c r="U122" s="1"/>
      <c r="V122" s="33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</row>
    <row r="123" spans="1:92" ht="12.95" customHeight="1" x14ac:dyDescent="0.25">
      <c r="A123" s="4"/>
      <c r="B123" s="14" t="s">
        <v>28</v>
      </c>
      <c r="C123" s="65">
        <f>+(C100+C101)</f>
        <v>-2001.9999999999679</v>
      </c>
      <c r="D123" s="65">
        <f>+D100+D101</f>
        <v>1764.879999999974</v>
      </c>
      <c r="E123" s="65">
        <f>+E100+E101</f>
        <v>3766.8799999999128</v>
      </c>
      <c r="F123" s="65"/>
      <c r="G123" s="65">
        <f>+(G100+G101)</f>
        <v>-296.39999999999998</v>
      </c>
      <c r="H123" s="65">
        <f>+H100+H101</f>
        <v>217.36000000000007</v>
      </c>
      <c r="I123" s="65">
        <f>+I100+I101</f>
        <v>513.76000000000079</v>
      </c>
      <c r="J123" s="65"/>
      <c r="K123" s="65">
        <f>+(K100+K101)</f>
        <v>-2298.3999999999678</v>
      </c>
      <c r="L123" s="65">
        <f>+L100+L101</f>
        <v>1982.2399999999739</v>
      </c>
      <c r="M123" s="65">
        <f>+M100+M101</f>
        <v>4280.6399999999139</v>
      </c>
      <c r="N123" s="65"/>
      <c r="O123" s="65">
        <f>+(O100+O101)</f>
        <v>-2234.9599999999618</v>
      </c>
      <c r="P123" s="65">
        <f>+P100+P101</f>
        <v>2346.2399999999625</v>
      </c>
      <c r="Q123" s="65">
        <f>+Q100+Q101</f>
        <v>4581.1999999998843</v>
      </c>
      <c r="R123" s="65"/>
      <c r="S123" s="65">
        <f>+(S100+S101)</f>
        <v>4557.2799999998851</v>
      </c>
      <c r="T123" s="65">
        <f>+T100+T101</f>
        <v>4356.5599999998922</v>
      </c>
      <c r="U123" s="65">
        <f>+U100+U101</f>
        <v>8913.8399999997346</v>
      </c>
      <c r="V123" s="57"/>
      <c r="W123" s="16">
        <f t="shared" ref="W123:Y126" si="70">+ABS(C123)/(ABS(C123)+ABS(G123)+ABS(O123))*100</f>
        <v>44.161504932323908</v>
      </c>
      <c r="X123" s="16">
        <f t="shared" si="70"/>
        <v>40.77366650648726</v>
      </c>
      <c r="Y123" s="16">
        <f t="shared" si="70"/>
        <v>42.506748034268263</v>
      </c>
      <c r="Z123" s="16"/>
      <c r="AA123" s="16">
        <f t="shared" ref="AA123:AC125" si="71">+(ABS(C123)+ABS(G123))/ABS(S123)*100</f>
        <v>50.43359196713886</v>
      </c>
      <c r="AB123" s="16">
        <f t="shared" si="71"/>
        <v>45.500119360229704</v>
      </c>
      <c r="AC123" s="16">
        <f t="shared" si="71"/>
        <v>48.022401120056472</v>
      </c>
      <c r="AD123" s="16"/>
      <c r="AE123" s="16">
        <f t="shared" ref="AE123:AG126" si="72">100-AA123</f>
        <v>49.56640803286114</v>
      </c>
      <c r="AF123" s="16">
        <f t="shared" si="72"/>
        <v>54.499880639770296</v>
      </c>
      <c r="AG123" s="16">
        <f t="shared" si="72"/>
        <v>51.977598879943528</v>
      </c>
      <c r="AH123" s="16"/>
      <c r="AI123" s="16">
        <f t="shared" ref="AI123:AK126" si="73">+(ABS(G123)/ABS(K123))*100</f>
        <v>12.895927601810135</v>
      </c>
      <c r="AJ123" s="16">
        <f t="shared" si="73"/>
        <v>10.965372507870033</v>
      </c>
      <c r="AK123" s="16">
        <f t="shared" si="73"/>
        <v>12.001943634596955</v>
      </c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</row>
    <row r="124" spans="1:92" ht="12.95" customHeight="1" x14ac:dyDescent="0.25">
      <c r="A124" s="4"/>
      <c r="B124" s="14" t="s">
        <v>29</v>
      </c>
      <c r="C124" s="65">
        <f>(SUM(C100:C108))</f>
        <v>-16119.999999999631</v>
      </c>
      <c r="D124" s="65">
        <f>(SUM(D100:D108))</f>
        <v>12119.119999999761</v>
      </c>
      <c r="E124" s="65">
        <f>(SUM(E100:E108))</f>
        <v>28239.119999999213</v>
      </c>
      <c r="F124" s="65"/>
      <c r="G124" s="65">
        <f>(SUM(G100:G108))</f>
        <v>-1024.4000000000001</v>
      </c>
      <c r="H124" s="65">
        <f>(SUM(H100:H108))</f>
        <v>817.44000000000017</v>
      </c>
      <c r="I124" s="65">
        <f>(SUM(I100:I108))</f>
        <v>1841.8400000000022</v>
      </c>
      <c r="J124" s="65"/>
      <c r="K124" s="65">
        <f>(SUM(K100:K108))</f>
        <v>-17144.399999999627</v>
      </c>
      <c r="L124" s="65">
        <f>(SUM(L100:L108))</f>
        <v>12936.559999999758</v>
      </c>
      <c r="M124" s="65">
        <f>(SUM(M100:M108))</f>
        <v>30080.959999999217</v>
      </c>
      <c r="N124" s="65"/>
      <c r="O124" s="65">
        <f>(SUM(O100:O108))</f>
        <v>-4042.4799999999668</v>
      </c>
      <c r="P124" s="65">
        <f>(SUM(P100:P108))</f>
        <v>9146.799999999881</v>
      </c>
      <c r="Q124" s="65">
        <f>(SUM(Q100:Q108))</f>
        <v>13189.279999999741</v>
      </c>
      <c r="R124" s="65"/>
      <c r="S124" s="65">
        <f>(SUM(S100:S108))</f>
        <v>21263.839999999458</v>
      </c>
      <c r="T124" s="65">
        <f>(SUM(T100:T108))</f>
        <v>22173.839999999425</v>
      </c>
      <c r="U124" s="65">
        <f>(SUM(U100:U108))</f>
        <v>43437.679999998683</v>
      </c>
      <c r="V124" s="57"/>
      <c r="W124" s="16">
        <f t="shared" si="70"/>
        <v>76.084822305124391</v>
      </c>
      <c r="X124" s="16">
        <f t="shared" si="70"/>
        <v>54.878967693321833</v>
      </c>
      <c r="Y124" s="16">
        <f t="shared" si="70"/>
        <v>65.262221794933168</v>
      </c>
      <c r="Z124" s="16"/>
      <c r="AA124" s="16">
        <f t="shared" si="71"/>
        <v>80.627017509537637</v>
      </c>
      <c r="AB124" s="16">
        <f t="shared" si="71"/>
        <v>58.341541203508719</v>
      </c>
      <c r="AC124" s="16">
        <f t="shared" si="71"/>
        <v>69.250843967726013</v>
      </c>
      <c r="AD124" s="16"/>
      <c r="AE124" s="16">
        <f t="shared" si="72"/>
        <v>19.372982490462363</v>
      </c>
      <c r="AF124" s="16">
        <f t="shared" si="72"/>
        <v>41.658458796491281</v>
      </c>
      <c r="AG124" s="16">
        <f t="shared" si="72"/>
        <v>30.749156032273987</v>
      </c>
      <c r="AH124" s="16"/>
      <c r="AI124" s="16">
        <f t="shared" si="73"/>
        <v>5.9751289050653416</v>
      </c>
      <c r="AJ124" s="16">
        <f t="shared" si="73"/>
        <v>6.3188359192862364</v>
      </c>
      <c r="AK124" s="16">
        <f t="shared" si="73"/>
        <v>6.1229428848017156</v>
      </c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</row>
    <row r="125" spans="1:92" ht="12.95" customHeight="1" x14ac:dyDescent="0.25">
      <c r="A125" s="4"/>
      <c r="B125" s="14" t="s">
        <v>30</v>
      </c>
      <c r="C125" s="65">
        <f>(SUM(C100:C109))</f>
        <v>-16492.319999999632</v>
      </c>
      <c r="D125" s="65">
        <f>(SUM(D100:D109))</f>
        <v>12248.07999999976</v>
      </c>
      <c r="E125" s="65">
        <f>(SUM(E100:E109))</f>
        <v>28740.399999999216</v>
      </c>
      <c r="F125" s="65"/>
      <c r="G125" s="65">
        <f>(SUM(G100:G109))</f>
        <v>-1042.0800000000002</v>
      </c>
      <c r="H125" s="65">
        <f>(SUM(H100:H109))</f>
        <v>823.68000000000018</v>
      </c>
      <c r="I125" s="65">
        <f>(SUM(I100:I109))</f>
        <v>1865.7600000000023</v>
      </c>
      <c r="J125" s="65"/>
      <c r="K125" s="65">
        <f>(SUM(K100:K109))</f>
        <v>-17534.399999999627</v>
      </c>
      <c r="L125" s="65">
        <f>(SUM(L100:L109))</f>
        <v>13071.759999999758</v>
      </c>
      <c r="M125" s="65">
        <f>(SUM(M100:M109))</f>
        <v>30606.159999999221</v>
      </c>
      <c r="N125" s="65"/>
      <c r="O125" s="65">
        <f>(SUM(O100:O109))</f>
        <v>-4660.239999999967</v>
      </c>
      <c r="P125" s="65">
        <f>(SUM(P100:P109))</f>
        <v>10120.239999999869</v>
      </c>
      <c r="Q125" s="65">
        <f>(SUM(Q100:Q109))</f>
        <v>14780.479999999707</v>
      </c>
      <c r="R125" s="65"/>
      <c r="S125" s="65">
        <f>(SUM(S100:S109))</f>
        <v>22276.799999999446</v>
      </c>
      <c r="T125" s="65">
        <f>(SUM(T100:T109))</f>
        <v>23286.63999999941</v>
      </c>
      <c r="U125" s="65">
        <f>(SUM(U100:U109))</f>
        <v>45563.439999998634</v>
      </c>
      <c r="V125" s="57"/>
      <c r="W125" s="16">
        <f t="shared" si="70"/>
        <v>74.307670680848759</v>
      </c>
      <c r="X125" s="16">
        <f t="shared" si="70"/>
        <v>52.811659192824919</v>
      </c>
      <c r="Y125" s="16">
        <f t="shared" si="70"/>
        <v>63.323480213560416</v>
      </c>
      <c r="Z125" s="16"/>
      <c r="AA125" s="16">
        <f t="shared" si="71"/>
        <v>78.711484593837838</v>
      </c>
      <c r="AB125" s="16">
        <f t="shared" si="71"/>
        <v>56.13416104684957</v>
      </c>
      <c r="AC125" s="16">
        <f t="shared" si="71"/>
        <v>67.1726278788435</v>
      </c>
      <c r="AD125" s="16"/>
      <c r="AE125" s="16">
        <f t="shared" si="72"/>
        <v>21.288515406162162</v>
      </c>
      <c r="AF125" s="16">
        <f t="shared" si="72"/>
        <v>43.86583895315043</v>
      </c>
      <c r="AG125" s="16">
        <f t="shared" si="72"/>
        <v>32.8273721211565</v>
      </c>
      <c r="AH125" s="16"/>
      <c r="AI125" s="16">
        <f t="shared" si="73"/>
        <v>5.9430604982207678</v>
      </c>
      <c r="AJ125" s="16">
        <f t="shared" si="73"/>
        <v>6.3012172806111444</v>
      </c>
      <c r="AK125" s="16">
        <f t="shared" si="73"/>
        <v>6.0960277277517001</v>
      </c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</row>
    <row r="126" spans="1:92" ht="12.95" customHeight="1" x14ac:dyDescent="0.25">
      <c r="A126" s="4"/>
      <c r="B126" s="17" t="s">
        <v>31</v>
      </c>
      <c r="C126" s="65">
        <f>SUM(C109:C116)</f>
        <v>-666.64000000000169</v>
      </c>
      <c r="D126" s="65">
        <f t="shared" ref="D126:E126" si="74">SUM(D109:D116)</f>
        <v>220.48000000000002</v>
      </c>
      <c r="E126" s="65">
        <f t="shared" si="74"/>
        <v>887.1200000000041</v>
      </c>
      <c r="F126" s="65"/>
      <c r="G126" s="65">
        <f>SUM(G109:G116)</f>
        <v>-31.200000000000003</v>
      </c>
      <c r="H126" s="65">
        <f t="shared" ref="H126:I126" si="75">SUM(H109:H116)</f>
        <v>12.48</v>
      </c>
      <c r="I126" s="65">
        <f t="shared" si="75"/>
        <v>43.68</v>
      </c>
      <c r="J126" s="65"/>
      <c r="K126" s="65">
        <f>SUM(K109:K116)</f>
        <v>-697.84000000000174</v>
      </c>
      <c r="L126" s="65">
        <f t="shared" ref="L126:M126" si="76">SUM(L109:L116)</f>
        <v>232.96</v>
      </c>
      <c r="M126" s="65">
        <f t="shared" si="76"/>
        <v>930.80000000000416</v>
      </c>
      <c r="N126" s="65"/>
      <c r="O126" s="65">
        <f>SUM(O109:O116)</f>
        <v>-2335.8400000000088</v>
      </c>
      <c r="P126" s="65">
        <f t="shared" ref="P126:Q126" si="77">SUM(P109:P116)</f>
        <v>3552.6399999999908</v>
      </c>
      <c r="Q126" s="65">
        <f t="shared" si="77"/>
        <v>5888.4799999999186</v>
      </c>
      <c r="R126" s="65"/>
      <c r="S126" s="65">
        <f>SUM(S109:S116)</f>
        <v>3046.1599999999903</v>
      </c>
      <c r="T126" s="65">
        <f t="shared" ref="T126:U126" si="78">SUM(T109:T116)</f>
        <v>3799.1199999999826</v>
      </c>
      <c r="U126" s="65">
        <f t="shared" si="78"/>
        <v>6845.2799999998851</v>
      </c>
      <c r="V126" s="58"/>
      <c r="W126" s="16">
        <f t="shared" si="70"/>
        <v>21.974631470689047</v>
      </c>
      <c r="X126" s="16">
        <f t="shared" si="70"/>
        <v>5.824175824175839</v>
      </c>
      <c r="Y126" s="16">
        <f t="shared" si="70"/>
        <v>13.008998017386208</v>
      </c>
      <c r="Z126" s="17"/>
      <c r="AA126" s="8">
        <f>+(ABS(C126)+ABS(G126))/(ABS(K126)+ABS(O126))*100</f>
        <v>23.00308536167293</v>
      </c>
      <c r="AB126" s="8">
        <f>+(ABS(D126)+ABS(H126))/(ABS(L126)+ABS(P126))*100</f>
        <v>6.1538461538461684</v>
      </c>
      <c r="AC126" s="8">
        <f>+(ABS(E126)+ABS(I126))/(ABS(M126)+ABS(Q126))*100</f>
        <v>13.649534848253989</v>
      </c>
      <c r="AD126" s="17"/>
      <c r="AE126" s="16">
        <f t="shared" si="72"/>
        <v>76.99691463832707</v>
      </c>
      <c r="AF126" s="16">
        <f t="shared" si="72"/>
        <v>93.846153846153825</v>
      </c>
      <c r="AG126" s="16">
        <f t="shared" si="72"/>
        <v>86.350465151746008</v>
      </c>
      <c r="AH126" s="17"/>
      <c r="AI126" s="16">
        <f t="shared" si="73"/>
        <v>4.4709388971683941</v>
      </c>
      <c r="AJ126" s="16">
        <f t="shared" si="73"/>
        <v>5.3571428571428568</v>
      </c>
      <c r="AK126" s="16">
        <f t="shared" si="73"/>
        <v>4.6927374301675773</v>
      </c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</row>
    <row r="127" spans="1:92" ht="12.95" customHeight="1" x14ac:dyDescent="0.25">
      <c r="A127" s="4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59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</row>
    <row r="128" spans="1:92" ht="12.95" customHeight="1" x14ac:dyDescent="0.25">
      <c r="A128" s="4"/>
      <c r="B128" s="2" t="s">
        <v>57</v>
      </c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T128" s="1"/>
      <c r="U128" s="1"/>
      <c r="V128" s="33"/>
      <c r="W128" s="2" t="s">
        <v>63</v>
      </c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</row>
    <row r="129" spans="1:58" ht="12.95" customHeight="1" x14ac:dyDescent="0.25">
      <c r="A129" s="4"/>
      <c r="B129" s="35"/>
      <c r="C129" s="69" t="s">
        <v>0</v>
      </c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36"/>
      <c r="R129" s="36"/>
      <c r="S129" s="36"/>
      <c r="T129" s="36"/>
      <c r="U129" s="36"/>
      <c r="V129" s="53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2"/>
      <c r="AL129" s="1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</row>
    <row r="130" spans="1:58" ht="12.95" customHeight="1" x14ac:dyDescent="0.25">
      <c r="A130" s="4"/>
      <c r="B130" s="37"/>
      <c r="C130" s="67" t="s">
        <v>1</v>
      </c>
      <c r="D130" s="67"/>
      <c r="E130" s="67"/>
      <c r="F130" s="39"/>
      <c r="G130" s="67" t="s">
        <v>2</v>
      </c>
      <c r="H130" s="67"/>
      <c r="I130" s="67"/>
      <c r="J130" s="39"/>
      <c r="K130" s="67" t="s">
        <v>3</v>
      </c>
      <c r="L130" s="67"/>
      <c r="M130" s="67"/>
      <c r="N130" s="39"/>
      <c r="O130" s="67" t="s">
        <v>4</v>
      </c>
      <c r="P130" s="67"/>
      <c r="Q130" s="67"/>
      <c r="R130" s="39"/>
      <c r="S130" s="67" t="s">
        <v>5</v>
      </c>
      <c r="T130" s="67"/>
      <c r="U130" s="67"/>
      <c r="V130" s="54"/>
      <c r="W130" s="67" t="s">
        <v>6</v>
      </c>
      <c r="X130" s="67"/>
      <c r="Y130" s="67"/>
      <c r="Z130" s="38"/>
      <c r="AA130" s="67" t="s">
        <v>7</v>
      </c>
      <c r="AB130" s="67"/>
      <c r="AC130" s="67"/>
      <c r="AD130" s="38"/>
      <c r="AE130" s="67" t="s">
        <v>8</v>
      </c>
      <c r="AF130" s="67"/>
      <c r="AG130" s="67"/>
      <c r="AH130" s="38"/>
      <c r="AI130" s="67" t="s">
        <v>9</v>
      </c>
      <c r="AJ130" s="67"/>
      <c r="AK130" s="68"/>
      <c r="AL130" s="1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</row>
    <row r="131" spans="1:58" ht="12.95" customHeight="1" x14ac:dyDescent="0.25">
      <c r="B131" s="40" t="s">
        <v>10</v>
      </c>
      <c r="C131" s="38" t="s">
        <v>11</v>
      </c>
      <c r="D131" s="38" t="s">
        <v>12</v>
      </c>
      <c r="E131" s="38" t="s">
        <v>5</v>
      </c>
      <c r="F131" s="38"/>
      <c r="G131" s="38" t="s">
        <v>11</v>
      </c>
      <c r="H131" s="38" t="s">
        <v>12</v>
      </c>
      <c r="I131" s="38" t="s">
        <v>5</v>
      </c>
      <c r="J131" s="38"/>
      <c r="K131" s="38" t="s">
        <v>11</v>
      </c>
      <c r="L131" s="38" t="s">
        <v>12</v>
      </c>
      <c r="M131" s="38" t="s">
        <v>5</v>
      </c>
      <c r="N131" s="38"/>
      <c r="O131" s="38" t="s">
        <v>11</v>
      </c>
      <c r="P131" s="38" t="s">
        <v>12</v>
      </c>
      <c r="Q131" s="38" t="s">
        <v>5</v>
      </c>
      <c r="R131" s="38"/>
      <c r="S131" s="38" t="s">
        <v>11</v>
      </c>
      <c r="T131" s="38" t="s">
        <v>12</v>
      </c>
      <c r="U131" s="38" t="s">
        <v>5</v>
      </c>
      <c r="V131" s="54"/>
      <c r="W131" s="38" t="s">
        <v>11</v>
      </c>
      <c r="X131" s="38" t="s">
        <v>12</v>
      </c>
      <c r="Y131" s="38" t="s">
        <v>5</v>
      </c>
      <c r="Z131" s="38"/>
      <c r="AA131" s="38" t="s">
        <v>11</v>
      </c>
      <c r="AB131" s="38" t="s">
        <v>12</v>
      </c>
      <c r="AC131" s="38" t="s">
        <v>5</v>
      </c>
      <c r="AD131" s="38"/>
      <c r="AE131" s="38" t="s">
        <v>11</v>
      </c>
      <c r="AF131" s="38" t="s">
        <v>12</v>
      </c>
      <c r="AG131" s="38" t="s">
        <v>5</v>
      </c>
      <c r="AH131" s="38"/>
      <c r="AI131" s="38" t="s">
        <v>11</v>
      </c>
      <c r="AJ131" s="38" t="s">
        <v>12</v>
      </c>
      <c r="AK131" s="43" t="s">
        <v>5</v>
      </c>
      <c r="AL131" s="1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</row>
    <row r="132" spans="1:58" s="28" customFormat="1" ht="12.95" customHeight="1" x14ac:dyDescent="0.25">
      <c r="A132" s="25"/>
      <c r="B132" s="26" t="s">
        <v>13</v>
      </c>
      <c r="C132" s="65">
        <v>-2.1</v>
      </c>
      <c r="D132" s="65">
        <v>2.1</v>
      </c>
      <c r="E132" s="65">
        <v>4.2</v>
      </c>
      <c r="F132" s="65"/>
      <c r="G132" s="65">
        <v>0</v>
      </c>
      <c r="H132" s="65">
        <v>0</v>
      </c>
      <c r="I132" s="65">
        <v>0</v>
      </c>
      <c r="J132" s="65"/>
      <c r="K132" s="65">
        <v>-2.1</v>
      </c>
      <c r="L132" s="65">
        <v>2.1</v>
      </c>
      <c r="M132" s="65">
        <v>4.2</v>
      </c>
      <c r="N132" s="65"/>
      <c r="O132" s="65">
        <v>-660.44999999999743</v>
      </c>
      <c r="P132" s="65">
        <v>635.24999999999852</v>
      </c>
      <c r="Q132" s="65">
        <v>1295.69999999997</v>
      </c>
      <c r="R132" s="65"/>
      <c r="S132" s="65">
        <v>667.79999999999711</v>
      </c>
      <c r="T132" s="65">
        <v>640.49999999999829</v>
      </c>
      <c r="U132" s="65">
        <v>1308.2999999999695</v>
      </c>
      <c r="V132" s="60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5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</row>
    <row r="133" spans="1:58" ht="12.95" customHeight="1" x14ac:dyDescent="0.25">
      <c r="B133" s="22" t="s">
        <v>14</v>
      </c>
      <c r="C133" s="65">
        <v>-371.70000000000238</v>
      </c>
      <c r="D133" s="65">
        <v>256.20000000000113</v>
      </c>
      <c r="E133" s="65">
        <v>627.89999999999884</v>
      </c>
      <c r="F133" s="65"/>
      <c r="G133" s="65">
        <v>-128.1</v>
      </c>
      <c r="H133" s="65">
        <v>101.85</v>
      </c>
      <c r="I133" s="65">
        <v>229.95000000000087</v>
      </c>
      <c r="J133" s="65"/>
      <c r="K133" s="65">
        <v>-499.80000000000234</v>
      </c>
      <c r="L133" s="65">
        <v>358.05000000000109</v>
      </c>
      <c r="M133" s="65">
        <v>857.84999999999968</v>
      </c>
      <c r="N133" s="65"/>
      <c r="O133" s="65">
        <v>-2535.7500000000218</v>
      </c>
      <c r="P133" s="65">
        <v>2685.9000000000478</v>
      </c>
      <c r="Q133" s="65">
        <v>5221.6500000004871</v>
      </c>
      <c r="R133" s="65"/>
      <c r="S133" s="65">
        <v>3057.6000000001122</v>
      </c>
      <c r="T133" s="65">
        <v>3071.2500000001146</v>
      </c>
      <c r="U133" s="65">
        <v>6128.8500000006443</v>
      </c>
      <c r="V133" s="30"/>
      <c r="W133" s="8">
        <f t="shared" ref="W133:W150" si="79">+ABS(C133)/(ABS(C133)+ABS(G133)+ABS(O133))*100</f>
        <v>12.244897959183653</v>
      </c>
      <c r="X133" s="8">
        <f t="shared" ref="X133:X150" si="80">+ABS(D133)/(ABS(D133)+ABS(H133)+ABS(P133))*100</f>
        <v>8.4166954122110091</v>
      </c>
      <c r="Y133" s="8">
        <f t="shared" ref="Y133:Y150" si="81">+ABS(E133)/(ABS(E133)+ABS(I133)+ABS(Q133))*100</f>
        <v>10.328151986182228</v>
      </c>
      <c r="Z133" s="8"/>
      <c r="AA133" s="8">
        <f t="shared" ref="AA133:AA149" si="82">+(ABS(C133)+ABS(G133))/ABS(S133)*100</f>
        <v>16.346153846153321</v>
      </c>
      <c r="AB133" s="8">
        <f t="shared" ref="AB133:AB149" si="83">+(ABS(D133)+ABS(H133))/ABS(T133)*100</f>
        <v>11.65811965811926</v>
      </c>
      <c r="AC133" s="8">
        <f t="shared" ref="AC133:AC149" si="84">+(ABS(E133)+ABS(I133))/ABS(U133)*100</f>
        <v>13.99691622408624</v>
      </c>
      <c r="AD133" s="8"/>
      <c r="AE133" s="8">
        <f t="shared" ref="AE133:AE149" si="85">100-AA133</f>
        <v>83.653846153846672</v>
      </c>
      <c r="AF133" s="8">
        <f t="shared" ref="AF133:AF149" si="86">100-AB133</f>
        <v>88.341880341880739</v>
      </c>
      <c r="AG133" s="8">
        <f t="shared" ref="AG133:AG149" si="87">100-AC133</f>
        <v>86.003083775913765</v>
      </c>
      <c r="AH133" s="8"/>
      <c r="AI133" s="8">
        <f t="shared" ref="AI133:AI147" si="88">+(ABS(G133)/ABS(K133))*100</f>
        <v>25.630252100840217</v>
      </c>
      <c r="AJ133" s="8">
        <f t="shared" ref="AJ133:AJ147" si="89">+(ABS(H133)/ABS(L133))*100</f>
        <v>28.445747800586425</v>
      </c>
      <c r="AK133" s="8">
        <f t="shared" ref="AK133:AK147" si="90">+(ABS(I133)/ABS(M133))*100</f>
        <v>26.805385556915656</v>
      </c>
      <c r="AL133" s="1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</row>
    <row r="134" spans="1:58" ht="12.95" customHeight="1" x14ac:dyDescent="0.25">
      <c r="B134" s="22" t="s">
        <v>15</v>
      </c>
      <c r="C134" s="65">
        <v>-1603.3499999999567</v>
      </c>
      <c r="D134" s="65">
        <v>1516.1999999999605</v>
      </c>
      <c r="E134" s="65">
        <v>3119.550000000123</v>
      </c>
      <c r="F134" s="65"/>
      <c r="G134" s="65">
        <v>-240.45000000000098</v>
      </c>
      <c r="H134" s="65">
        <v>257.25000000000114</v>
      </c>
      <c r="I134" s="65">
        <v>497.70000000000374</v>
      </c>
      <c r="J134" s="65"/>
      <c r="K134" s="65">
        <v>-1843.7999999999577</v>
      </c>
      <c r="L134" s="65">
        <v>1773.4499999999616</v>
      </c>
      <c r="M134" s="65">
        <v>3617.2500000001269</v>
      </c>
      <c r="N134" s="65"/>
      <c r="O134" s="65">
        <v>-563.85000000000161</v>
      </c>
      <c r="P134" s="65">
        <v>800.09999999999138</v>
      </c>
      <c r="Q134" s="65">
        <v>1363.9499999999671</v>
      </c>
      <c r="R134" s="65"/>
      <c r="S134" s="65">
        <v>2427.6</v>
      </c>
      <c r="T134" s="65">
        <v>2596.6500000000324</v>
      </c>
      <c r="U134" s="65">
        <v>5024.2500000004529</v>
      </c>
      <c r="V134" s="30"/>
      <c r="W134" s="8">
        <f t="shared" si="79"/>
        <v>66.593981683383547</v>
      </c>
      <c r="X134" s="8">
        <f t="shared" si="80"/>
        <v>58.914728682170079</v>
      </c>
      <c r="Y134" s="8">
        <f t="shared" si="81"/>
        <v>62.626475548061997</v>
      </c>
      <c r="Z134" s="8"/>
      <c r="AA134" s="8">
        <f t="shared" si="82"/>
        <v>75.951557093423858</v>
      </c>
      <c r="AB134" s="8">
        <f t="shared" si="83"/>
        <v>68.297614233721887</v>
      </c>
      <c r="AC134" s="8">
        <f t="shared" si="84"/>
        <v>71.995820271678383</v>
      </c>
      <c r="AD134" s="8"/>
      <c r="AE134" s="8">
        <f t="shared" si="85"/>
        <v>24.048442906576142</v>
      </c>
      <c r="AF134" s="8">
        <f t="shared" si="86"/>
        <v>31.702385766278113</v>
      </c>
      <c r="AG134" s="8">
        <f t="shared" si="87"/>
        <v>28.004179728321617</v>
      </c>
      <c r="AH134" s="8"/>
      <c r="AI134" s="8">
        <f t="shared" si="88"/>
        <v>13.041002277904681</v>
      </c>
      <c r="AJ134" s="8">
        <f t="shared" si="89"/>
        <v>14.505624629958932</v>
      </c>
      <c r="AK134" s="8">
        <f t="shared" si="90"/>
        <v>13.759071117561305</v>
      </c>
      <c r="AL134" s="1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</row>
    <row r="135" spans="1:58" ht="12.95" customHeight="1" x14ac:dyDescent="0.25">
      <c r="B135" s="22" t="s">
        <v>16</v>
      </c>
      <c r="C135" s="65">
        <v>-2612.4000000000351</v>
      </c>
      <c r="D135" s="65">
        <v>2385.6</v>
      </c>
      <c r="E135" s="65">
        <v>4998.0000000004484</v>
      </c>
      <c r="F135" s="65"/>
      <c r="G135" s="65">
        <v>-182.7</v>
      </c>
      <c r="H135" s="65">
        <v>225.75000000000082</v>
      </c>
      <c r="I135" s="65">
        <v>408.45000000000277</v>
      </c>
      <c r="J135" s="65"/>
      <c r="K135" s="65">
        <v>-2795.1000000000349</v>
      </c>
      <c r="L135" s="65">
        <v>2611.3500000000008</v>
      </c>
      <c r="M135" s="65">
        <v>5406.4500000004509</v>
      </c>
      <c r="N135" s="65"/>
      <c r="O135" s="65">
        <v>-202.65000000000057</v>
      </c>
      <c r="P135" s="65">
        <v>696.14999999999588</v>
      </c>
      <c r="Q135" s="65">
        <v>898.79999999998711</v>
      </c>
      <c r="R135" s="65"/>
      <c r="S135" s="65">
        <v>3020.8500000001059</v>
      </c>
      <c r="T135" s="65">
        <v>3332.7000000001599</v>
      </c>
      <c r="U135" s="65">
        <v>6353.5500000006832</v>
      </c>
      <c r="V135" s="30"/>
      <c r="W135" s="8">
        <f t="shared" si="79"/>
        <v>87.145359019264589</v>
      </c>
      <c r="X135" s="8">
        <f t="shared" si="80"/>
        <v>72.126984126984198</v>
      </c>
      <c r="Y135" s="8">
        <f t="shared" si="81"/>
        <v>79.267277268944142</v>
      </c>
      <c r="Z135" s="8"/>
      <c r="AA135" s="8">
        <f t="shared" si="82"/>
        <v>92.526937782410144</v>
      </c>
      <c r="AB135" s="8">
        <f t="shared" si="83"/>
        <v>78.355387523625751</v>
      </c>
      <c r="AC135" s="8">
        <f t="shared" si="84"/>
        <v>85.093372996196919</v>
      </c>
      <c r="AD135" s="8"/>
      <c r="AE135" s="8">
        <f t="shared" si="85"/>
        <v>7.473062217589856</v>
      </c>
      <c r="AF135" s="8">
        <f t="shared" si="86"/>
        <v>21.644612476374249</v>
      </c>
      <c r="AG135" s="8">
        <f t="shared" si="87"/>
        <v>14.906627003803081</v>
      </c>
      <c r="AH135" s="8"/>
      <c r="AI135" s="8">
        <f t="shared" si="88"/>
        <v>6.5364387678436442</v>
      </c>
      <c r="AJ135" s="8">
        <f t="shared" si="89"/>
        <v>8.6449537595496864</v>
      </c>
      <c r="AK135" s="8">
        <f t="shared" si="90"/>
        <v>7.5548650223338552</v>
      </c>
      <c r="AL135" s="1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</row>
    <row r="136" spans="1:58" ht="12.95" customHeight="1" x14ac:dyDescent="0.25">
      <c r="B136" s="22" t="s">
        <v>17</v>
      </c>
      <c r="C136" s="65">
        <v>-3363.1500000001652</v>
      </c>
      <c r="D136" s="65">
        <v>2951.5500000000939</v>
      </c>
      <c r="E136" s="65">
        <v>6314.7000000006765</v>
      </c>
      <c r="F136" s="65"/>
      <c r="G136" s="65">
        <v>-190.05</v>
      </c>
      <c r="H136" s="65">
        <v>215.25000000000071</v>
      </c>
      <c r="I136" s="65">
        <v>405.30000000000274</v>
      </c>
      <c r="J136" s="65"/>
      <c r="K136" s="65">
        <v>-3553.2000000001653</v>
      </c>
      <c r="L136" s="65">
        <v>3166.8000000000948</v>
      </c>
      <c r="M136" s="65">
        <v>6720.0000000006794</v>
      </c>
      <c r="N136" s="65"/>
      <c r="O136" s="65">
        <v>-202.65000000000057</v>
      </c>
      <c r="P136" s="65">
        <v>803.24999999999125</v>
      </c>
      <c r="Q136" s="65">
        <v>1005.8999999999825</v>
      </c>
      <c r="R136" s="65"/>
      <c r="S136" s="65">
        <v>3776.8500000002368</v>
      </c>
      <c r="T136" s="65">
        <v>3997.350000000275</v>
      </c>
      <c r="U136" s="65">
        <v>7774.2000000009293</v>
      </c>
      <c r="V136" s="30"/>
      <c r="W136" s="8">
        <f t="shared" si="79"/>
        <v>89.544310875035393</v>
      </c>
      <c r="X136" s="8">
        <f t="shared" si="80"/>
        <v>74.345411266861376</v>
      </c>
      <c r="Y136" s="8">
        <f t="shared" si="81"/>
        <v>81.73416689317925</v>
      </c>
      <c r="Z136" s="8"/>
      <c r="AA136" s="8">
        <f t="shared" si="82"/>
        <v>94.078398665553109</v>
      </c>
      <c r="AB136" s="8">
        <f t="shared" si="83"/>
        <v>79.222484896240687</v>
      </c>
      <c r="AC136" s="8">
        <f t="shared" si="84"/>
        <v>86.439762290652112</v>
      </c>
      <c r="AD136" s="8"/>
      <c r="AE136" s="8">
        <f t="shared" si="85"/>
        <v>5.9216013344468905</v>
      </c>
      <c r="AF136" s="8">
        <f t="shared" si="86"/>
        <v>20.777515103759313</v>
      </c>
      <c r="AG136" s="8">
        <f t="shared" si="87"/>
        <v>13.560237709347888</v>
      </c>
      <c r="AH136" s="8"/>
      <c r="AI136" s="8">
        <f t="shared" si="88"/>
        <v>5.3486997635931326</v>
      </c>
      <c r="AJ136" s="8">
        <f t="shared" si="89"/>
        <v>6.7970822281165297</v>
      </c>
      <c r="AK136" s="8">
        <f t="shared" si="90"/>
        <v>6.0312499999994307</v>
      </c>
      <c r="AL136" s="1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</row>
    <row r="137" spans="1:58" ht="12.95" customHeight="1" x14ac:dyDescent="0.25">
      <c r="B137" s="22" t="s">
        <v>18</v>
      </c>
      <c r="C137" s="65">
        <v>-3862.9500000002517</v>
      </c>
      <c r="D137" s="65">
        <v>3526.9500000001935</v>
      </c>
      <c r="E137" s="65">
        <v>7389.9000000008627</v>
      </c>
      <c r="F137" s="65"/>
      <c r="G137" s="65">
        <v>-191.1</v>
      </c>
      <c r="H137" s="65">
        <v>247.80000000000106</v>
      </c>
      <c r="I137" s="65">
        <v>438.9000000000031</v>
      </c>
      <c r="J137" s="65"/>
      <c r="K137" s="65">
        <v>-4054.0500000002517</v>
      </c>
      <c r="L137" s="65">
        <v>3774.7500000001946</v>
      </c>
      <c r="M137" s="65">
        <v>7828.800000000866</v>
      </c>
      <c r="N137" s="65"/>
      <c r="O137" s="65">
        <v>-277.20000000000135</v>
      </c>
      <c r="P137" s="65">
        <v>939.74999999998533</v>
      </c>
      <c r="Q137" s="65">
        <v>1216.9499999999734</v>
      </c>
      <c r="R137" s="65"/>
      <c r="S137" s="65">
        <v>4358.5500000003376</v>
      </c>
      <c r="T137" s="65">
        <v>4733.4000000004025</v>
      </c>
      <c r="U137" s="65">
        <v>9091.9500000003773</v>
      </c>
      <c r="V137" s="30"/>
      <c r="W137" s="8">
        <f t="shared" si="79"/>
        <v>89.187878787879399</v>
      </c>
      <c r="X137" s="8">
        <f t="shared" si="80"/>
        <v>74.810690423163834</v>
      </c>
      <c r="Y137" s="8">
        <f t="shared" si="81"/>
        <v>81.694718514221336</v>
      </c>
      <c r="Z137" s="8"/>
      <c r="AA137" s="8">
        <f t="shared" si="82"/>
        <v>93.013731630930877</v>
      </c>
      <c r="AB137" s="8">
        <f t="shared" si="83"/>
        <v>79.747116237796803</v>
      </c>
      <c r="AC137" s="8">
        <f t="shared" si="84"/>
        <v>86.106940755289472</v>
      </c>
      <c r="AD137" s="8"/>
      <c r="AE137" s="8">
        <f t="shared" si="85"/>
        <v>6.9862683690691227</v>
      </c>
      <c r="AF137" s="8">
        <f t="shared" si="86"/>
        <v>20.252883762203197</v>
      </c>
      <c r="AG137" s="8">
        <f t="shared" si="87"/>
        <v>13.893059244710528</v>
      </c>
      <c r="AH137" s="8"/>
      <c r="AI137" s="8">
        <f t="shared" si="88"/>
        <v>4.7138047138044215</v>
      </c>
      <c r="AJ137" s="8">
        <f t="shared" si="89"/>
        <v>6.5646731571624155</v>
      </c>
      <c r="AK137" s="8">
        <f t="shared" si="90"/>
        <v>5.6062231759650842</v>
      </c>
      <c r="AL137" s="1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</row>
    <row r="138" spans="1:58" ht="12.95" customHeight="1" x14ac:dyDescent="0.25">
      <c r="B138" s="22" t="s">
        <v>19</v>
      </c>
      <c r="C138" s="65">
        <v>-3373.650000000167</v>
      </c>
      <c r="D138" s="65">
        <v>3244.5000000001446</v>
      </c>
      <c r="E138" s="65">
        <v>6618.1500000007291</v>
      </c>
      <c r="F138" s="65"/>
      <c r="G138" s="65">
        <v>-227.85000000000085</v>
      </c>
      <c r="H138" s="65">
        <v>214.2000000000007</v>
      </c>
      <c r="I138" s="65">
        <v>442.05000000000314</v>
      </c>
      <c r="J138" s="65"/>
      <c r="K138" s="65">
        <v>-3601.5000000001678</v>
      </c>
      <c r="L138" s="65">
        <v>3458.7000000001453</v>
      </c>
      <c r="M138" s="65">
        <v>7060.200000000732</v>
      </c>
      <c r="N138" s="65"/>
      <c r="O138" s="65">
        <v>-325.50000000000188</v>
      </c>
      <c r="P138" s="65">
        <v>984.89999999998338</v>
      </c>
      <c r="Q138" s="65">
        <v>1310.3999999999694</v>
      </c>
      <c r="R138" s="65"/>
      <c r="S138" s="65">
        <v>3953.2500000002674</v>
      </c>
      <c r="T138" s="65">
        <v>4467.7500000003565</v>
      </c>
      <c r="U138" s="65">
        <v>8421.0000000008422</v>
      </c>
      <c r="V138" s="30"/>
      <c r="W138" s="8">
        <f t="shared" si="79"/>
        <v>85.909090909091447</v>
      </c>
      <c r="X138" s="8">
        <f t="shared" si="80"/>
        <v>73.015122873347067</v>
      </c>
      <c r="Y138" s="8">
        <f t="shared" si="81"/>
        <v>79.06422478675573</v>
      </c>
      <c r="Z138" s="8"/>
      <c r="AA138" s="8">
        <f t="shared" si="82"/>
        <v>91.102257636120271</v>
      </c>
      <c r="AB138" s="8">
        <f t="shared" si="83"/>
        <v>77.414806110455359</v>
      </c>
      <c r="AC138" s="8">
        <f t="shared" si="84"/>
        <v>83.840399002494067</v>
      </c>
      <c r="AD138" s="8"/>
      <c r="AE138" s="8">
        <f t="shared" si="85"/>
        <v>8.8977423638797291</v>
      </c>
      <c r="AF138" s="8">
        <f t="shared" si="86"/>
        <v>22.585193889544641</v>
      </c>
      <c r="AG138" s="8">
        <f t="shared" si="87"/>
        <v>16.159600997505933</v>
      </c>
      <c r="AH138" s="8"/>
      <c r="AI138" s="8">
        <f t="shared" si="88"/>
        <v>6.3265306122446265</v>
      </c>
      <c r="AJ138" s="8">
        <f t="shared" si="89"/>
        <v>6.1930783242256249</v>
      </c>
      <c r="AK138" s="8">
        <f t="shared" si="90"/>
        <v>6.2611540749547796</v>
      </c>
      <c r="AL138" s="1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</row>
    <row r="139" spans="1:58" ht="12.95" customHeight="1" x14ac:dyDescent="0.25">
      <c r="B139" s="22" t="s">
        <v>20</v>
      </c>
      <c r="C139" s="65">
        <v>-2761.5000000000609</v>
      </c>
      <c r="D139" s="65">
        <v>2528.4000000000206</v>
      </c>
      <c r="E139" s="65">
        <v>5289.9000000004989</v>
      </c>
      <c r="F139" s="65"/>
      <c r="G139" s="65">
        <v>-166.95</v>
      </c>
      <c r="H139" s="65">
        <v>137.55000000000001</v>
      </c>
      <c r="I139" s="65">
        <v>304.50000000000165</v>
      </c>
      <c r="J139" s="65"/>
      <c r="K139" s="65">
        <v>-2928.4500000000608</v>
      </c>
      <c r="L139" s="65">
        <v>2665.9500000000207</v>
      </c>
      <c r="M139" s="65">
        <v>5594.4000000005008</v>
      </c>
      <c r="N139" s="65"/>
      <c r="O139" s="65">
        <v>-313.95000000000175</v>
      </c>
      <c r="P139" s="65">
        <v>973.34999999998388</v>
      </c>
      <c r="Q139" s="65">
        <v>1287.2999999999704</v>
      </c>
      <c r="R139" s="65"/>
      <c r="S139" s="65">
        <v>3261.3000000001475</v>
      </c>
      <c r="T139" s="65">
        <v>3659.2500000002165</v>
      </c>
      <c r="U139" s="65">
        <v>6920.5500000007814</v>
      </c>
      <c r="V139" s="30"/>
      <c r="W139" s="8">
        <f t="shared" si="79"/>
        <v>85.16839378238366</v>
      </c>
      <c r="X139" s="8">
        <f t="shared" si="80"/>
        <v>69.474899019042596</v>
      </c>
      <c r="Y139" s="8">
        <f t="shared" si="81"/>
        <v>76.869087580105742</v>
      </c>
      <c r="Z139" s="8"/>
      <c r="AA139" s="8">
        <f t="shared" si="82"/>
        <v>89.793947198967544</v>
      </c>
      <c r="AB139" s="8">
        <f t="shared" si="83"/>
        <v>72.855093256811173</v>
      </c>
      <c r="AC139" s="8">
        <f t="shared" si="84"/>
        <v>80.837505689574812</v>
      </c>
      <c r="AD139" s="8"/>
      <c r="AE139" s="8">
        <f t="shared" si="85"/>
        <v>10.206052801032456</v>
      </c>
      <c r="AF139" s="8">
        <f t="shared" si="86"/>
        <v>27.144906743188827</v>
      </c>
      <c r="AG139" s="8">
        <f t="shared" si="87"/>
        <v>19.162494310425188</v>
      </c>
      <c r="AH139" s="8"/>
      <c r="AI139" s="8">
        <f t="shared" si="88"/>
        <v>5.700968088920642</v>
      </c>
      <c r="AJ139" s="8">
        <f t="shared" si="89"/>
        <v>5.1595116187474988</v>
      </c>
      <c r="AK139" s="8">
        <f t="shared" si="90"/>
        <v>5.4429429429424854</v>
      </c>
      <c r="AL139" s="1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</row>
    <row r="140" spans="1:58" ht="12.95" customHeight="1" x14ac:dyDescent="0.25">
      <c r="B140" s="22" t="s">
        <v>21</v>
      </c>
      <c r="C140" s="65">
        <v>-2122.0499999999502</v>
      </c>
      <c r="D140" s="65">
        <v>1608.5999999999565</v>
      </c>
      <c r="E140" s="65">
        <v>3730.6500000002288</v>
      </c>
      <c r="F140" s="65"/>
      <c r="G140" s="65">
        <v>-120.75</v>
      </c>
      <c r="H140" s="65">
        <v>86.099999999999866</v>
      </c>
      <c r="I140" s="65">
        <v>206.85000000000062</v>
      </c>
      <c r="J140" s="65"/>
      <c r="K140" s="65">
        <v>-2242.7999999999502</v>
      </c>
      <c r="L140" s="65">
        <v>1694.6999999999564</v>
      </c>
      <c r="M140" s="65">
        <v>3937.5000000002296</v>
      </c>
      <c r="N140" s="65"/>
      <c r="O140" s="65">
        <v>-284.55000000000143</v>
      </c>
      <c r="P140" s="65">
        <v>1119.2999999999777</v>
      </c>
      <c r="Q140" s="65">
        <v>1403.8499999999653</v>
      </c>
      <c r="R140" s="65"/>
      <c r="S140" s="65">
        <v>2542.0500000000229</v>
      </c>
      <c r="T140" s="65">
        <v>2836.0500000000739</v>
      </c>
      <c r="U140" s="65">
        <v>5378.1000000005142</v>
      </c>
      <c r="V140" s="30"/>
      <c r="W140" s="8">
        <f t="shared" si="79"/>
        <v>83.963439966763247</v>
      </c>
      <c r="X140" s="8">
        <f t="shared" si="80"/>
        <v>57.164179104477405</v>
      </c>
      <c r="Y140" s="8">
        <f t="shared" si="81"/>
        <v>69.844702182034368</v>
      </c>
      <c r="Z140" s="8"/>
      <c r="AA140" s="8">
        <f t="shared" si="82"/>
        <v>88.228004956626734</v>
      </c>
      <c r="AB140" s="8">
        <f t="shared" si="83"/>
        <v>59.755646057012825</v>
      </c>
      <c r="AC140" s="8">
        <f t="shared" si="84"/>
        <v>73.21358844201211</v>
      </c>
      <c r="AD140" s="8"/>
      <c r="AE140" s="8">
        <f t="shared" si="85"/>
        <v>11.771995043373266</v>
      </c>
      <c r="AF140" s="8">
        <f t="shared" si="86"/>
        <v>40.244353942987175</v>
      </c>
      <c r="AG140" s="8">
        <f t="shared" si="87"/>
        <v>26.78641155798789</v>
      </c>
      <c r="AH140" s="8"/>
      <c r="AI140" s="8">
        <f t="shared" si="88"/>
        <v>5.3838951310862617</v>
      </c>
      <c r="AJ140" s="8">
        <f t="shared" si="89"/>
        <v>5.0805452292442368</v>
      </c>
      <c r="AK140" s="8">
        <f t="shared" si="90"/>
        <v>5.2533333333330425</v>
      </c>
      <c r="AL140" s="1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</row>
    <row r="141" spans="1:58" ht="12.95" customHeight="1" x14ac:dyDescent="0.25">
      <c r="B141" s="22" t="s">
        <v>22</v>
      </c>
      <c r="C141" s="65">
        <v>-1370.2499999999668</v>
      </c>
      <c r="D141" s="65">
        <v>867.29999999998847</v>
      </c>
      <c r="E141" s="65">
        <v>2237.5499999999702</v>
      </c>
      <c r="F141" s="65"/>
      <c r="G141" s="65">
        <v>-71.399999999999906</v>
      </c>
      <c r="H141" s="65">
        <v>48.3</v>
      </c>
      <c r="I141" s="65">
        <v>119.7</v>
      </c>
      <c r="J141" s="65"/>
      <c r="K141" s="65">
        <v>-1441.6499999999667</v>
      </c>
      <c r="L141" s="65">
        <v>915.59999999998843</v>
      </c>
      <c r="M141" s="65">
        <v>2357.24999999997</v>
      </c>
      <c r="N141" s="65"/>
      <c r="O141" s="65">
        <v>-473.55000000000348</v>
      </c>
      <c r="P141" s="65">
        <v>1215.8999999999735</v>
      </c>
      <c r="Q141" s="65">
        <v>1689.449999999953</v>
      </c>
      <c r="R141" s="65"/>
      <c r="S141" s="65">
        <v>1926.7499999999427</v>
      </c>
      <c r="T141" s="65">
        <v>2144.099999999954</v>
      </c>
      <c r="U141" s="65">
        <v>4070.8500000002878</v>
      </c>
      <c r="V141" s="30"/>
      <c r="W141" s="8">
        <f t="shared" si="79"/>
        <v>71.546052631578334</v>
      </c>
      <c r="X141" s="8">
        <f t="shared" si="80"/>
        <v>40.689655172413978</v>
      </c>
      <c r="Y141" s="8">
        <f t="shared" si="81"/>
        <v>55.293201868189215</v>
      </c>
      <c r="Z141" s="8"/>
      <c r="AA141" s="8">
        <f t="shared" si="82"/>
        <v>74.822888283379243</v>
      </c>
      <c r="AB141" s="8">
        <f t="shared" si="83"/>
        <v>42.703232125367663</v>
      </c>
      <c r="AC141" s="8">
        <f t="shared" si="84"/>
        <v>57.905597111163601</v>
      </c>
      <c r="AD141" s="8"/>
      <c r="AE141" s="8">
        <f t="shared" si="85"/>
        <v>25.177111716620757</v>
      </c>
      <c r="AF141" s="8">
        <f t="shared" si="86"/>
        <v>57.296767874632337</v>
      </c>
      <c r="AG141" s="8">
        <f t="shared" si="87"/>
        <v>42.094402888836399</v>
      </c>
      <c r="AH141" s="8"/>
      <c r="AI141" s="8">
        <f t="shared" si="88"/>
        <v>4.9526584122360875</v>
      </c>
      <c r="AJ141" s="8">
        <f t="shared" si="89"/>
        <v>5.2752293577982314</v>
      </c>
      <c r="AK141" s="8">
        <f t="shared" si="90"/>
        <v>5.0779510022272367</v>
      </c>
      <c r="AL141" s="1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</row>
    <row r="142" spans="1:58" ht="12.95" customHeight="1" x14ac:dyDescent="0.25">
      <c r="B142" s="22" t="s">
        <v>23</v>
      </c>
      <c r="C142" s="65">
        <v>-591.15</v>
      </c>
      <c r="D142" s="65">
        <v>368.55000000000234</v>
      </c>
      <c r="E142" s="65">
        <v>959.69999999998447</v>
      </c>
      <c r="F142" s="65"/>
      <c r="G142" s="65">
        <v>-32.549999999999997</v>
      </c>
      <c r="H142" s="65">
        <v>11.55</v>
      </c>
      <c r="I142" s="65">
        <v>44.1</v>
      </c>
      <c r="J142" s="65"/>
      <c r="K142" s="65">
        <v>-623.69999999999993</v>
      </c>
      <c r="L142" s="65">
        <v>380.10000000000235</v>
      </c>
      <c r="M142" s="65">
        <v>1003.7999999999845</v>
      </c>
      <c r="N142" s="65"/>
      <c r="O142" s="65">
        <v>-930.29999999998574</v>
      </c>
      <c r="P142" s="65">
        <v>1510.9499999999607</v>
      </c>
      <c r="Q142" s="65">
        <v>2441.2500000000055</v>
      </c>
      <c r="R142" s="65"/>
      <c r="S142" s="65">
        <v>1562.3999999999585</v>
      </c>
      <c r="T142" s="65">
        <v>1910.9999999999434</v>
      </c>
      <c r="U142" s="65">
        <v>3473.4000000001843</v>
      </c>
      <c r="V142" s="30"/>
      <c r="W142" s="8">
        <f t="shared" si="79"/>
        <v>38.040540540540889</v>
      </c>
      <c r="X142" s="8">
        <f t="shared" si="80"/>
        <v>19.489172681843925</v>
      </c>
      <c r="Y142" s="8">
        <f t="shared" si="81"/>
        <v>27.857360560804263</v>
      </c>
      <c r="Z142" s="8"/>
      <c r="AA142" s="8">
        <f t="shared" si="82"/>
        <v>39.919354838710738</v>
      </c>
      <c r="AB142" s="8">
        <f t="shared" si="83"/>
        <v>19.890109890110601</v>
      </c>
      <c r="AC142" s="8">
        <f t="shared" si="84"/>
        <v>28.899637243045177</v>
      </c>
      <c r="AD142" s="8"/>
      <c r="AE142" s="8">
        <f t="shared" si="85"/>
        <v>60.080645161289262</v>
      </c>
      <c r="AF142" s="8">
        <f t="shared" si="86"/>
        <v>80.109890109889392</v>
      </c>
      <c r="AG142" s="8">
        <f t="shared" si="87"/>
        <v>71.100362756954823</v>
      </c>
      <c r="AH142" s="8"/>
      <c r="AI142" s="8">
        <f t="shared" si="88"/>
        <v>5.2188552188552189</v>
      </c>
      <c r="AJ142" s="8">
        <f t="shared" si="89"/>
        <v>3.0386740331491526</v>
      </c>
      <c r="AK142" s="8">
        <f t="shared" si="90"/>
        <v>4.3933054393306117</v>
      </c>
      <c r="AL142" s="1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</row>
    <row r="143" spans="1:58" ht="12.95" customHeight="1" x14ac:dyDescent="0.25">
      <c r="B143" s="12" t="s">
        <v>24</v>
      </c>
      <c r="C143" s="65">
        <v>-280.35000000000139</v>
      </c>
      <c r="D143" s="65">
        <v>94.499999999999844</v>
      </c>
      <c r="E143" s="65">
        <v>374.85000000000241</v>
      </c>
      <c r="F143" s="65"/>
      <c r="G143" s="65">
        <v>-8.4</v>
      </c>
      <c r="H143" s="65">
        <v>8.4</v>
      </c>
      <c r="I143" s="65">
        <v>16.8</v>
      </c>
      <c r="J143" s="65"/>
      <c r="K143" s="65">
        <v>-288.75000000000136</v>
      </c>
      <c r="L143" s="65">
        <v>102.89999999999985</v>
      </c>
      <c r="M143" s="65">
        <v>391.65000000000242</v>
      </c>
      <c r="N143" s="65"/>
      <c r="O143" s="65">
        <v>-841.04999999998961</v>
      </c>
      <c r="P143" s="65">
        <v>1342.949999999968</v>
      </c>
      <c r="Q143" s="65">
        <v>2183.9999999999609</v>
      </c>
      <c r="R143" s="65"/>
      <c r="S143" s="65">
        <v>1135.049999999977</v>
      </c>
      <c r="T143" s="65">
        <v>1450.0499999999633</v>
      </c>
      <c r="U143" s="65">
        <v>2585.1000000000304</v>
      </c>
      <c r="V143" s="30"/>
      <c r="W143" s="8">
        <f t="shared" si="79"/>
        <v>24.814126394052362</v>
      </c>
      <c r="X143" s="8">
        <f t="shared" si="80"/>
        <v>6.5359477124184355</v>
      </c>
      <c r="Y143" s="8">
        <f t="shared" si="81"/>
        <v>14.55360782715073</v>
      </c>
      <c r="Z143" s="8"/>
      <c r="AA143" s="8">
        <f t="shared" si="82"/>
        <v>25.439407955597304</v>
      </c>
      <c r="AB143" s="8">
        <f t="shared" si="83"/>
        <v>7.0963070238958963</v>
      </c>
      <c r="AC143" s="8">
        <f t="shared" si="84"/>
        <v>15.1502843216896</v>
      </c>
      <c r="AD143" s="8"/>
      <c r="AE143" s="8">
        <f t="shared" si="85"/>
        <v>74.560592044402696</v>
      </c>
      <c r="AF143" s="8">
        <f t="shared" si="86"/>
        <v>92.903692976104111</v>
      </c>
      <c r="AG143" s="8">
        <f t="shared" si="87"/>
        <v>84.849715678310403</v>
      </c>
      <c r="AH143" s="8"/>
      <c r="AI143" s="8">
        <f t="shared" si="88"/>
        <v>2.9090909090908954</v>
      </c>
      <c r="AJ143" s="8">
        <f t="shared" si="89"/>
        <v>8.1632653061224616</v>
      </c>
      <c r="AK143" s="8">
        <f t="shared" si="90"/>
        <v>4.2895442359249065</v>
      </c>
      <c r="AL143" s="1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</row>
    <row r="144" spans="1:58" ht="12.95" customHeight="1" x14ac:dyDescent="0.25">
      <c r="B144" s="12" t="s">
        <v>25</v>
      </c>
      <c r="C144" s="65">
        <v>-111.3</v>
      </c>
      <c r="D144" s="65">
        <v>38.85</v>
      </c>
      <c r="E144" s="65">
        <v>150.15</v>
      </c>
      <c r="F144" s="65"/>
      <c r="G144" s="65">
        <v>-3.15</v>
      </c>
      <c r="H144" s="65">
        <v>0</v>
      </c>
      <c r="I144" s="65">
        <v>3.15</v>
      </c>
      <c r="J144" s="65"/>
      <c r="K144" s="65">
        <v>-114.45</v>
      </c>
      <c r="L144" s="65">
        <v>38.85</v>
      </c>
      <c r="M144" s="65">
        <v>153.30000000000001</v>
      </c>
      <c r="N144" s="65"/>
      <c r="O144" s="65">
        <v>-621.59999999999911</v>
      </c>
      <c r="P144" s="65">
        <v>900.89999999998702</v>
      </c>
      <c r="Q144" s="65">
        <v>1522.4999999999602</v>
      </c>
      <c r="R144" s="65"/>
      <c r="S144" s="65">
        <v>738.14999999999407</v>
      </c>
      <c r="T144" s="65">
        <v>949.19999999998493</v>
      </c>
      <c r="U144" s="65">
        <v>1687.3499999999531</v>
      </c>
      <c r="V144" s="30"/>
      <c r="W144" s="8">
        <f t="shared" si="79"/>
        <v>15.121255349500732</v>
      </c>
      <c r="X144" s="8">
        <f t="shared" si="80"/>
        <v>4.1340782122905599</v>
      </c>
      <c r="Y144" s="8">
        <f t="shared" si="81"/>
        <v>8.9598997493736476</v>
      </c>
      <c r="Z144" s="8"/>
      <c r="AA144" s="8">
        <f t="shared" si="82"/>
        <v>15.504978662873526</v>
      </c>
      <c r="AB144" s="8">
        <f t="shared" si="83"/>
        <v>4.0929203539823664</v>
      </c>
      <c r="AC144" s="8">
        <f t="shared" si="84"/>
        <v>9.0852520224022442</v>
      </c>
      <c r="AD144" s="8"/>
      <c r="AE144" s="8">
        <f t="shared" si="85"/>
        <v>84.495021337126474</v>
      </c>
      <c r="AF144" s="8">
        <f t="shared" si="86"/>
        <v>95.907079646017635</v>
      </c>
      <c r="AG144" s="8">
        <f t="shared" si="87"/>
        <v>90.914747977597756</v>
      </c>
      <c r="AH144" s="8"/>
      <c r="AI144" s="8">
        <f t="shared" si="88"/>
        <v>2.7522935779816513</v>
      </c>
      <c r="AJ144" s="8">
        <f t="shared" si="89"/>
        <v>0</v>
      </c>
      <c r="AK144" s="8">
        <f t="shared" si="90"/>
        <v>2.054794520547945</v>
      </c>
      <c r="AL144" s="1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</row>
    <row r="145" spans="1:58" ht="12.95" customHeight="1" x14ac:dyDescent="0.25">
      <c r="B145" s="12" t="s">
        <v>32</v>
      </c>
      <c r="C145" s="65">
        <v>-33.6</v>
      </c>
      <c r="D145" s="65">
        <v>10.5</v>
      </c>
      <c r="E145" s="65">
        <v>44.1</v>
      </c>
      <c r="F145" s="65"/>
      <c r="G145" s="65">
        <v>0</v>
      </c>
      <c r="H145" s="65">
        <v>0</v>
      </c>
      <c r="I145" s="65">
        <v>0</v>
      </c>
      <c r="J145" s="65"/>
      <c r="K145" s="65">
        <v>-33.6</v>
      </c>
      <c r="L145" s="65">
        <v>10.5</v>
      </c>
      <c r="M145" s="65">
        <v>44.1</v>
      </c>
      <c r="N145" s="65"/>
      <c r="O145" s="65">
        <v>-432.60000000000304</v>
      </c>
      <c r="P145" s="65">
        <v>568.05000000000143</v>
      </c>
      <c r="Q145" s="65">
        <v>1000.6499999999827</v>
      </c>
      <c r="R145" s="65"/>
      <c r="S145" s="65">
        <v>466.2000000000034</v>
      </c>
      <c r="T145" s="65">
        <v>578.55000000000098</v>
      </c>
      <c r="U145" s="65">
        <v>1044.7499999999809</v>
      </c>
      <c r="V145" s="30"/>
      <c r="W145" s="8">
        <f t="shared" si="79"/>
        <v>7.2072072072071602</v>
      </c>
      <c r="X145" s="8">
        <f t="shared" si="80"/>
        <v>1.8148820326678723</v>
      </c>
      <c r="Y145" s="8">
        <f t="shared" si="81"/>
        <v>4.2211055276382607</v>
      </c>
      <c r="Z145" s="8"/>
      <c r="AA145" s="8">
        <f t="shared" si="82"/>
        <v>7.207207207207154</v>
      </c>
      <c r="AB145" s="8">
        <f t="shared" si="83"/>
        <v>1.8148820326678736</v>
      </c>
      <c r="AC145" s="8">
        <f t="shared" si="84"/>
        <v>4.2211055276382687</v>
      </c>
      <c r="AD145" s="8"/>
      <c r="AE145" s="8">
        <f t="shared" si="85"/>
        <v>92.792792792792852</v>
      </c>
      <c r="AF145" s="8">
        <f t="shared" si="86"/>
        <v>98.185117967332133</v>
      </c>
      <c r="AG145" s="8">
        <f t="shared" si="87"/>
        <v>95.778894472361728</v>
      </c>
      <c r="AH145" s="8"/>
      <c r="AI145" s="8">
        <f t="shared" si="88"/>
        <v>0</v>
      </c>
      <c r="AJ145" s="8">
        <f t="shared" si="89"/>
        <v>0</v>
      </c>
      <c r="AK145" s="8">
        <f t="shared" si="90"/>
        <v>0</v>
      </c>
      <c r="AL145" s="1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</row>
    <row r="146" spans="1:58" ht="12.95" customHeight="1" x14ac:dyDescent="0.25">
      <c r="B146" s="12" t="s">
        <v>33</v>
      </c>
      <c r="C146" s="65">
        <v>-14.7</v>
      </c>
      <c r="D146" s="65">
        <v>5.25</v>
      </c>
      <c r="E146" s="65">
        <v>19.95</v>
      </c>
      <c r="F146" s="65"/>
      <c r="G146" s="65">
        <v>0</v>
      </c>
      <c r="H146" s="65">
        <v>0</v>
      </c>
      <c r="I146" s="65">
        <v>0</v>
      </c>
      <c r="J146" s="65"/>
      <c r="K146" s="65">
        <v>-14.7</v>
      </c>
      <c r="L146" s="65">
        <v>5.25</v>
      </c>
      <c r="M146" s="65">
        <v>19.95</v>
      </c>
      <c r="N146" s="65"/>
      <c r="O146" s="65">
        <v>-262.50000000000119</v>
      </c>
      <c r="P146" s="65">
        <v>445.20000000000317</v>
      </c>
      <c r="Q146" s="65">
        <v>707.69999999999538</v>
      </c>
      <c r="R146" s="65"/>
      <c r="S146" s="65">
        <v>279.30000000000138</v>
      </c>
      <c r="T146" s="65">
        <v>451.50000000000324</v>
      </c>
      <c r="U146" s="65">
        <v>730.79999999999438</v>
      </c>
      <c r="V146" s="30"/>
      <c r="W146" s="8">
        <f t="shared" si="79"/>
        <v>5.3030303030302806</v>
      </c>
      <c r="X146" s="8">
        <f t="shared" si="80"/>
        <v>1.1655011655011573</v>
      </c>
      <c r="Y146" s="8">
        <f t="shared" si="81"/>
        <v>2.7417027417027588</v>
      </c>
      <c r="Z146" s="8"/>
      <c r="AA146" s="8">
        <f t="shared" si="82"/>
        <v>5.2631578947368158</v>
      </c>
      <c r="AB146" s="8">
        <f t="shared" si="83"/>
        <v>1.1627906976744102</v>
      </c>
      <c r="AC146" s="8">
        <f t="shared" si="84"/>
        <v>2.7298850574712854</v>
      </c>
      <c r="AD146" s="8"/>
      <c r="AE146" s="8">
        <f t="shared" si="85"/>
        <v>94.736842105263179</v>
      </c>
      <c r="AF146" s="8">
        <f t="shared" si="86"/>
        <v>98.83720930232559</v>
      </c>
      <c r="AG146" s="8">
        <f t="shared" si="87"/>
        <v>97.270114942528721</v>
      </c>
      <c r="AH146" s="8"/>
      <c r="AI146" s="8">
        <f t="shared" si="88"/>
        <v>0</v>
      </c>
      <c r="AJ146" s="8">
        <f t="shared" si="89"/>
        <v>0</v>
      </c>
      <c r="AK146" s="8">
        <f t="shared" si="90"/>
        <v>0</v>
      </c>
      <c r="AL146" s="1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</row>
    <row r="147" spans="1:58" ht="12.95" customHeight="1" x14ac:dyDescent="0.25">
      <c r="A147" s="4"/>
      <c r="B147" s="12" t="s">
        <v>34</v>
      </c>
      <c r="C147" s="65">
        <v>-2.1</v>
      </c>
      <c r="D147" s="65">
        <v>0</v>
      </c>
      <c r="E147" s="65">
        <v>2.1</v>
      </c>
      <c r="F147" s="65"/>
      <c r="G147" s="65">
        <v>0</v>
      </c>
      <c r="H147" s="65">
        <v>0</v>
      </c>
      <c r="I147" s="65">
        <v>0</v>
      </c>
      <c r="J147" s="65"/>
      <c r="K147" s="65">
        <v>-2.1</v>
      </c>
      <c r="L147" s="65">
        <v>0</v>
      </c>
      <c r="M147" s="65">
        <v>2.1</v>
      </c>
      <c r="N147" s="65"/>
      <c r="O147" s="65">
        <v>-117.6</v>
      </c>
      <c r="P147" s="65">
        <v>249.90000000000109</v>
      </c>
      <c r="Q147" s="65">
        <v>367.50000000000233</v>
      </c>
      <c r="R147" s="65"/>
      <c r="S147" s="65">
        <v>120.75</v>
      </c>
      <c r="T147" s="65">
        <v>250.9500000000011</v>
      </c>
      <c r="U147" s="65">
        <v>371.70000000000238</v>
      </c>
      <c r="V147" s="30"/>
      <c r="W147" s="8">
        <f t="shared" si="79"/>
        <v>1.754385964912281</v>
      </c>
      <c r="X147" s="8">
        <f t="shared" si="80"/>
        <v>0</v>
      </c>
      <c r="Y147" s="8">
        <f t="shared" si="81"/>
        <v>0.56818181818181457</v>
      </c>
      <c r="Z147" s="8"/>
      <c r="AA147" s="8">
        <f t="shared" si="82"/>
        <v>1.7391304347826086</v>
      </c>
      <c r="AB147" s="8">
        <f t="shared" si="83"/>
        <v>0</v>
      </c>
      <c r="AC147" s="8">
        <f t="shared" si="84"/>
        <v>0.56497175141242584</v>
      </c>
      <c r="AD147" s="8"/>
      <c r="AE147" s="8">
        <f t="shared" si="85"/>
        <v>98.260869565217391</v>
      </c>
      <c r="AF147" s="8">
        <f t="shared" si="86"/>
        <v>100</v>
      </c>
      <c r="AG147" s="8">
        <f t="shared" si="87"/>
        <v>99.435028248587571</v>
      </c>
      <c r="AH147" s="8"/>
      <c r="AI147" s="8">
        <f t="shared" si="88"/>
        <v>0</v>
      </c>
      <c r="AJ147" s="8" t="e">
        <f t="shared" si="89"/>
        <v>#DIV/0!</v>
      </c>
      <c r="AK147" s="8">
        <f t="shared" si="90"/>
        <v>0</v>
      </c>
      <c r="AL147" s="1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</row>
    <row r="148" spans="1:58" ht="12.95" customHeight="1" x14ac:dyDescent="0.25">
      <c r="A148" s="4"/>
      <c r="B148" s="12" t="s">
        <v>35</v>
      </c>
      <c r="C148" s="65">
        <v>0</v>
      </c>
      <c r="D148" s="65">
        <v>0</v>
      </c>
      <c r="E148" s="65">
        <v>0</v>
      </c>
      <c r="F148" s="65"/>
      <c r="G148" s="65">
        <v>0</v>
      </c>
      <c r="H148" s="65">
        <v>0</v>
      </c>
      <c r="I148" s="65">
        <v>0</v>
      </c>
      <c r="J148" s="65"/>
      <c r="K148" s="65">
        <v>0</v>
      </c>
      <c r="L148" s="65">
        <v>0</v>
      </c>
      <c r="M148" s="65">
        <v>0</v>
      </c>
      <c r="N148" s="65"/>
      <c r="O148" s="65">
        <v>-43.05</v>
      </c>
      <c r="P148" s="65">
        <v>112.35</v>
      </c>
      <c r="Q148" s="65">
        <v>155.4</v>
      </c>
      <c r="R148" s="65"/>
      <c r="S148" s="65">
        <v>44.1</v>
      </c>
      <c r="T148" s="65">
        <v>112.35</v>
      </c>
      <c r="U148" s="65">
        <v>156.44999999999999</v>
      </c>
      <c r="V148" s="30"/>
      <c r="W148" s="8">
        <f t="shared" si="79"/>
        <v>0</v>
      </c>
      <c r="X148" s="8">
        <f t="shared" si="80"/>
        <v>0</v>
      </c>
      <c r="Y148" s="8">
        <f t="shared" si="81"/>
        <v>0</v>
      </c>
      <c r="Z148" s="8"/>
      <c r="AA148" s="8">
        <f t="shared" si="82"/>
        <v>0</v>
      </c>
      <c r="AB148" s="8">
        <f t="shared" si="83"/>
        <v>0</v>
      </c>
      <c r="AC148" s="8">
        <f t="shared" si="84"/>
        <v>0</v>
      </c>
      <c r="AD148" s="8"/>
      <c r="AE148" s="8">
        <f t="shared" si="85"/>
        <v>100</v>
      </c>
      <c r="AF148" s="8">
        <f t="shared" si="86"/>
        <v>100</v>
      </c>
      <c r="AG148" s="8">
        <f t="shared" si="87"/>
        <v>100</v>
      </c>
      <c r="AH148" s="8"/>
      <c r="AI148" s="8"/>
      <c r="AJ148" s="8"/>
      <c r="AK148" s="8"/>
      <c r="AL148" s="1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</row>
    <row r="149" spans="1:58" ht="12.95" customHeight="1" x14ac:dyDescent="0.25">
      <c r="A149" s="4"/>
      <c r="B149" s="12" t="s">
        <v>36</v>
      </c>
      <c r="C149" s="65">
        <v>0</v>
      </c>
      <c r="D149" s="65">
        <v>0</v>
      </c>
      <c r="E149" s="65">
        <v>0</v>
      </c>
      <c r="F149" s="65"/>
      <c r="G149" s="65">
        <v>0</v>
      </c>
      <c r="H149" s="65">
        <v>0</v>
      </c>
      <c r="I149" s="65">
        <v>0</v>
      </c>
      <c r="J149" s="65"/>
      <c r="K149" s="65">
        <v>0</v>
      </c>
      <c r="L149" s="65">
        <v>0</v>
      </c>
      <c r="M149" s="65">
        <v>0</v>
      </c>
      <c r="N149" s="65"/>
      <c r="O149" s="65">
        <v>-11.55</v>
      </c>
      <c r="P149" s="65">
        <v>36.75</v>
      </c>
      <c r="Q149" s="65">
        <v>48.3</v>
      </c>
      <c r="R149" s="65"/>
      <c r="S149" s="65">
        <v>11.55</v>
      </c>
      <c r="T149" s="65">
        <v>36.75</v>
      </c>
      <c r="U149" s="65">
        <v>48.3</v>
      </c>
      <c r="V149" s="30"/>
      <c r="W149" s="8">
        <f t="shared" si="79"/>
        <v>0</v>
      </c>
      <c r="X149" s="8">
        <f t="shared" si="80"/>
        <v>0</v>
      </c>
      <c r="Y149" s="8">
        <f t="shared" si="81"/>
        <v>0</v>
      </c>
      <c r="Z149" s="8"/>
      <c r="AA149" s="8">
        <f t="shared" si="82"/>
        <v>0</v>
      </c>
      <c r="AB149" s="8">
        <f t="shared" si="83"/>
        <v>0</v>
      </c>
      <c r="AC149" s="8">
        <f t="shared" si="84"/>
        <v>0</v>
      </c>
      <c r="AD149" s="8"/>
      <c r="AE149" s="8">
        <f t="shared" si="85"/>
        <v>100</v>
      </c>
      <c r="AF149" s="8">
        <f t="shared" si="86"/>
        <v>100</v>
      </c>
      <c r="AG149" s="8">
        <f t="shared" si="87"/>
        <v>100</v>
      </c>
      <c r="AH149" s="8"/>
      <c r="AI149" s="8"/>
      <c r="AJ149" s="8"/>
      <c r="AK149" s="8"/>
      <c r="AL149" s="1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</row>
    <row r="150" spans="1:58" ht="12.95" customHeight="1" x14ac:dyDescent="0.25">
      <c r="A150" s="4"/>
      <c r="B150" s="12" t="s">
        <v>37</v>
      </c>
      <c r="C150" s="65">
        <v>-22.05</v>
      </c>
      <c r="D150" s="65">
        <v>14.7</v>
      </c>
      <c r="E150" s="65">
        <v>36.75</v>
      </c>
      <c r="F150" s="65"/>
      <c r="G150" s="65"/>
      <c r="H150" s="65">
        <v>1.05</v>
      </c>
      <c r="I150" s="65">
        <v>1.05</v>
      </c>
      <c r="J150" s="65"/>
      <c r="K150" s="65">
        <v>-22.05</v>
      </c>
      <c r="L150" s="65">
        <v>15.75</v>
      </c>
      <c r="M150" s="65">
        <v>37.799999999999997</v>
      </c>
      <c r="N150" s="65"/>
      <c r="O150" s="65">
        <v>-4.2</v>
      </c>
      <c r="P150" s="65">
        <v>10.5</v>
      </c>
      <c r="Q150" s="65">
        <v>14.7</v>
      </c>
      <c r="R150" s="65"/>
      <c r="S150" s="65">
        <v>182.7</v>
      </c>
      <c r="T150" s="65">
        <v>175.35</v>
      </c>
      <c r="U150" s="65">
        <v>358.05000000000223</v>
      </c>
      <c r="V150" s="30"/>
      <c r="W150" s="8">
        <f t="shared" si="79"/>
        <v>84.000000000000014</v>
      </c>
      <c r="X150" s="8">
        <f t="shared" si="80"/>
        <v>55.999999999999993</v>
      </c>
      <c r="Y150" s="8">
        <f t="shared" si="81"/>
        <v>70</v>
      </c>
      <c r="Z150" s="8"/>
      <c r="AA150" s="8"/>
      <c r="AB150" s="8">
        <f>+(ABS(D150)+ABS(H150))/ABS(T150)*100</f>
        <v>8.9820359281437128</v>
      </c>
      <c r="AC150" s="8">
        <f>+(ABS(E150)+ABS(I150))/ABS(U150)*100</f>
        <v>10.557184750733072</v>
      </c>
      <c r="AD150" s="8"/>
      <c r="AE150" s="8"/>
      <c r="AF150" s="8">
        <f>100-AB150</f>
        <v>91.017964071856284</v>
      </c>
      <c r="AG150" s="8">
        <f>100-AC150</f>
        <v>89.442815249266928</v>
      </c>
      <c r="AH150" s="8"/>
      <c r="AI150" s="8">
        <f>+(ABS(G150)/ABS(K150))*100</f>
        <v>0</v>
      </c>
      <c r="AJ150" s="8">
        <f>+(ABS(H150)/ABS(L150))*100</f>
        <v>6.666666666666667</v>
      </c>
      <c r="AK150" s="8">
        <f>+(ABS(I150)/ABS(M150))*100</f>
        <v>2.7777777777777781</v>
      </c>
      <c r="AL150" s="1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</row>
    <row r="151" spans="1:58" ht="12.95" customHeight="1" x14ac:dyDescent="0.25">
      <c r="A151" s="4"/>
      <c r="B151" s="12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30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1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</row>
    <row r="152" spans="1:58" ht="12.95" customHeight="1" x14ac:dyDescent="0.25">
      <c r="A152" s="4"/>
      <c r="B152" s="12" t="s">
        <v>27</v>
      </c>
      <c r="C152" s="65">
        <v>-22496.250000000557</v>
      </c>
      <c r="D152" s="65">
        <v>19417.650000000358</v>
      </c>
      <c r="E152" s="65">
        <v>41913.900000003523</v>
      </c>
      <c r="F152" s="65"/>
      <c r="G152" s="65">
        <v>-1563.4500000000019</v>
      </c>
      <c r="H152" s="65">
        <v>1555.0500000000043</v>
      </c>
      <c r="I152" s="65">
        <v>3118.5000000000191</v>
      </c>
      <c r="J152" s="65"/>
      <c r="K152" s="65">
        <v>-24059.700000000557</v>
      </c>
      <c r="L152" s="65">
        <v>20972.700000000365</v>
      </c>
      <c r="M152" s="65">
        <v>45032.400000003545</v>
      </c>
      <c r="N152" s="65"/>
      <c r="O152" s="65">
        <v>-8444.1000000000131</v>
      </c>
      <c r="P152" s="65">
        <v>15396.149999999852</v>
      </c>
      <c r="Q152" s="65">
        <v>23840.250000000167</v>
      </c>
      <c r="R152" s="65"/>
      <c r="S152" s="65">
        <v>32682.300000001109</v>
      </c>
      <c r="T152" s="65">
        <v>36578.850000001483</v>
      </c>
      <c r="U152" s="65">
        <v>69261.150000005655</v>
      </c>
      <c r="V152" s="30"/>
      <c r="W152" s="8">
        <f>+ABS(C152)/(ABS(C152)+ABS(G152)+ABS(O152))*100</f>
        <v>69.211138389973357</v>
      </c>
      <c r="X152" s="8">
        <f>+ABS(D152)/(ABS(D152)+ABS(H152)+ABS(P152))*100</f>
        <v>53.390882582210452</v>
      </c>
      <c r="Y152" s="8">
        <f>+ABS(E152)/(ABS(E152)+ABS(I152)+ABS(Q152))*100</f>
        <v>60.857103654355193</v>
      </c>
      <c r="Z152" s="8"/>
      <c r="AA152" s="8">
        <f>+(ABS(C152)+ABS(G152))/(ABS(K152)+ABS(O152))*100</f>
        <v>74.02119136839427</v>
      </c>
      <c r="AB152" s="8">
        <f>+(ABS(D152)+ABS(H152))/(ABS(L152)+ABS(P152))*100</f>
        <v>57.666657043047095</v>
      </c>
      <c r="AC152" s="8">
        <f>+(ABS(E152)+ABS(I152))/(ABS(M152)+ABS(Q152))*100</f>
        <v>65.3850258411737</v>
      </c>
      <c r="AD152" s="8"/>
      <c r="AE152" s="8">
        <f>100-AA152</f>
        <v>25.97880863160573</v>
      </c>
      <c r="AF152" s="8">
        <f>100-AB152</f>
        <v>42.333342956952905</v>
      </c>
      <c r="AG152" s="8">
        <f>100-AC152</f>
        <v>34.6149741588263</v>
      </c>
      <c r="AH152" s="8"/>
      <c r="AI152" s="8">
        <f>+(ABS(G152)/ABS(K152))*100</f>
        <v>6.4982107008814145</v>
      </c>
      <c r="AJ152" s="8">
        <f>+(ABS(H152)/ABS(L152))*100</f>
        <v>7.4146390307398526</v>
      </c>
      <c r="AK152" s="8">
        <f>+(ABS(I152)/ABS(M152))*100</f>
        <v>6.9250139899267493</v>
      </c>
      <c r="AL152" s="1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</row>
    <row r="153" spans="1:58" ht="12.95" customHeight="1" x14ac:dyDescent="0.25">
      <c r="A153" s="4"/>
      <c r="B153" s="13"/>
      <c r="F153" s="13"/>
      <c r="G153" s="13"/>
      <c r="H153" s="13"/>
      <c r="I153" s="13"/>
      <c r="J153" s="13"/>
      <c r="K153" s="13"/>
      <c r="L153" s="13"/>
      <c r="M153" s="13"/>
      <c r="N153" s="13"/>
      <c r="O153" s="7"/>
      <c r="P153" s="13"/>
      <c r="Q153" s="13"/>
      <c r="R153" s="13"/>
      <c r="S153" s="13"/>
      <c r="T153" s="13"/>
      <c r="U153" s="13"/>
      <c r="V153" s="55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</row>
    <row r="154" spans="1:58" ht="12.95" customHeight="1" x14ac:dyDescent="0.25">
      <c r="A154" s="4"/>
      <c r="B154" s="45" t="s">
        <v>66</v>
      </c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56"/>
      <c r="W154" s="45" t="s">
        <v>66</v>
      </c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1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</row>
    <row r="155" spans="1:58" ht="12.95" customHeight="1" x14ac:dyDescent="0.25">
      <c r="A155" s="4"/>
      <c r="T155" s="1"/>
      <c r="U155" s="1"/>
      <c r="V155" s="33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BE155" s="1"/>
      <c r="BF155" s="1"/>
    </row>
    <row r="156" spans="1:58" ht="12.95" customHeight="1" x14ac:dyDescent="0.25">
      <c r="A156" s="4"/>
      <c r="B156" s="14" t="s">
        <v>28</v>
      </c>
      <c r="C156" s="65">
        <f>+(C133+C134)</f>
        <v>-1975.049999999959</v>
      </c>
      <c r="D156" s="65">
        <f>+D133+D134</f>
        <v>1772.3999999999617</v>
      </c>
      <c r="E156" s="65">
        <f>+E133+E134</f>
        <v>3747.4500000001217</v>
      </c>
      <c r="F156" s="65"/>
      <c r="G156" s="65">
        <f>+(G133+G134)</f>
        <v>-368.55000000000098</v>
      </c>
      <c r="H156" s="65">
        <f>+H133+H134</f>
        <v>359.10000000000116</v>
      </c>
      <c r="I156" s="65">
        <f>+I133+I134</f>
        <v>727.65000000000464</v>
      </c>
      <c r="J156" s="65"/>
      <c r="K156" s="65">
        <f>+(K133+K134)</f>
        <v>-2343.5999999999599</v>
      </c>
      <c r="L156" s="65">
        <f>+L133+L134</f>
        <v>2131.4999999999627</v>
      </c>
      <c r="M156" s="65">
        <f>+M133+M134</f>
        <v>4475.1000000001268</v>
      </c>
      <c r="N156" s="65"/>
      <c r="O156" s="65">
        <f>+(O133+O134)</f>
        <v>-3099.6000000000236</v>
      </c>
      <c r="P156" s="65">
        <f>+P133+P134</f>
        <v>3486.0000000000391</v>
      </c>
      <c r="Q156" s="65">
        <f>+Q133+Q134</f>
        <v>6585.6000000004542</v>
      </c>
      <c r="R156" s="65"/>
      <c r="S156" s="65">
        <f>+(S133+S134)</f>
        <v>5485.2000000001117</v>
      </c>
      <c r="T156" s="65">
        <f>+T133+T134</f>
        <v>5667.900000000147</v>
      </c>
      <c r="U156" s="65">
        <f>+U133+U134</f>
        <v>11153.100000001097</v>
      </c>
      <c r="V156" s="57"/>
      <c r="W156" s="16">
        <f t="shared" ref="W156:Y159" si="91">+ABS(C156)/(ABS(C156)+ABS(G156)+ABS(O156))*100</f>
        <v>36.284722222221575</v>
      </c>
      <c r="X156" s="16">
        <f t="shared" si="91"/>
        <v>31.551401869158184</v>
      </c>
      <c r="Y156" s="16">
        <f t="shared" si="91"/>
        <v>33.880767040060086</v>
      </c>
      <c r="Z156" s="16"/>
      <c r="AA156" s="16">
        <f t="shared" ref="AA156:AC158" si="92">+(ABS(C156)+ABS(G156))/ABS(S156)*100</f>
        <v>42.725880551300079</v>
      </c>
      <c r="AB156" s="16">
        <f t="shared" si="92"/>
        <v>37.606520933677508</v>
      </c>
      <c r="AC156" s="16">
        <f t="shared" si="92"/>
        <v>40.124270382222747</v>
      </c>
      <c r="AD156" s="16"/>
      <c r="AE156" s="16">
        <f t="shared" ref="AE156:AG159" si="93">100-AA156</f>
        <v>57.274119448699921</v>
      </c>
      <c r="AF156" s="16">
        <f t="shared" si="93"/>
        <v>62.393479066322492</v>
      </c>
      <c r="AG156" s="16">
        <f t="shared" si="93"/>
        <v>59.875729617777253</v>
      </c>
      <c r="AH156" s="16"/>
      <c r="AI156" s="16">
        <f t="shared" ref="AI156:AK159" si="94">+(ABS(G156)/ABS(K156))*100</f>
        <v>15.725806451613215</v>
      </c>
      <c r="AJ156" s="16">
        <f t="shared" si="94"/>
        <v>16.847290640394437</v>
      </c>
      <c r="AK156" s="16">
        <f t="shared" si="94"/>
        <v>16.259971844204241</v>
      </c>
      <c r="AL156" s="1"/>
      <c r="AM156" s="14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</row>
    <row r="157" spans="1:58" ht="12.95" customHeight="1" x14ac:dyDescent="0.25">
      <c r="A157" s="4"/>
      <c r="B157" s="14" t="s">
        <v>29</v>
      </c>
      <c r="C157" s="65">
        <f>(SUM(C133:C141))</f>
        <v>-21441.000000000557</v>
      </c>
      <c r="D157" s="65">
        <f>(SUM(D133:D141))</f>
        <v>18885.300000000356</v>
      </c>
      <c r="E157" s="65">
        <f>(SUM(E133:E141))</f>
        <v>40326.300000003539</v>
      </c>
      <c r="F157" s="65"/>
      <c r="G157" s="65">
        <f>(SUM(G133:G141))</f>
        <v>-1519.3500000000017</v>
      </c>
      <c r="H157" s="65">
        <f>(SUM(H133:H141))</f>
        <v>1534.0500000000043</v>
      </c>
      <c r="I157" s="65">
        <f>(SUM(I133:I141))</f>
        <v>3053.4000000000187</v>
      </c>
      <c r="J157" s="65"/>
      <c r="K157" s="65">
        <f>(SUM(K133:K141))</f>
        <v>-22960.350000000559</v>
      </c>
      <c r="L157" s="65">
        <f>(SUM(L133:L141))</f>
        <v>20419.350000000362</v>
      </c>
      <c r="M157" s="65">
        <f>(SUM(M133:M141))</f>
        <v>43379.700000003562</v>
      </c>
      <c r="N157" s="65"/>
      <c r="O157" s="65">
        <f>(SUM(O133:O141))</f>
        <v>-5179.6500000000342</v>
      </c>
      <c r="P157" s="65">
        <f>(SUM(P133:P141))</f>
        <v>10218.599999999931</v>
      </c>
      <c r="Q157" s="65">
        <f>(SUM(Q133:Q141))</f>
        <v>15398.250000000256</v>
      </c>
      <c r="R157" s="65"/>
      <c r="S157" s="65">
        <f>(SUM(S133:S141))</f>
        <v>28324.800000001174</v>
      </c>
      <c r="T157" s="65">
        <f>(SUM(T133:T141))</f>
        <v>30838.500000001586</v>
      </c>
      <c r="U157" s="65">
        <f>(SUM(U133:U141))</f>
        <v>59163.300000005518</v>
      </c>
      <c r="V157" s="57"/>
      <c r="W157" s="16">
        <f t="shared" si="91"/>
        <v>76.194029850746631</v>
      </c>
      <c r="X157" s="16">
        <f t="shared" si="91"/>
        <v>61.64022070667319</v>
      </c>
      <c r="Y157" s="16">
        <f t="shared" si="91"/>
        <v>68.607870808697697</v>
      </c>
      <c r="Z157" s="16"/>
      <c r="AA157" s="16">
        <f t="shared" si="92"/>
        <v>81.06094306049684</v>
      </c>
      <c r="AB157" s="16">
        <f t="shared" si="92"/>
        <v>66.213823629551726</v>
      </c>
      <c r="AC157" s="16">
        <f t="shared" si="92"/>
        <v>73.32197494054509</v>
      </c>
      <c r="AD157" s="16"/>
      <c r="AE157" s="16">
        <f t="shared" si="93"/>
        <v>18.93905693950316</v>
      </c>
      <c r="AF157" s="16">
        <f t="shared" si="93"/>
        <v>33.786176370448274</v>
      </c>
      <c r="AG157" s="16">
        <f t="shared" si="93"/>
        <v>26.67802505945491</v>
      </c>
      <c r="AH157" s="16"/>
      <c r="AI157" s="16">
        <f t="shared" si="94"/>
        <v>6.6172771756526565</v>
      </c>
      <c r="AJ157" s="16">
        <f t="shared" si="94"/>
        <v>7.5127268987503379</v>
      </c>
      <c r="AK157" s="16">
        <f t="shared" si="94"/>
        <v>7.0387762017712614</v>
      </c>
      <c r="AL157" s="1"/>
      <c r="AM157" s="14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10"/>
      <c r="BA157" s="6"/>
      <c r="BB157" s="6"/>
      <c r="BC157" s="6"/>
      <c r="BD157" s="6"/>
      <c r="BE157" s="6"/>
      <c r="BF157" s="6"/>
    </row>
    <row r="158" spans="1:58" ht="12.95" customHeight="1" x14ac:dyDescent="0.25">
      <c r="A158" s="4"/>
      <c r="B158" s="14" t="s">
        <v>30</v>
      </c>
      <c r="C158" s="65">
        <f>(SUM(C133:C142))</f>
        <v>-22032.150000000558</v>
      </c>
      <c r="D158" s="65">
        <f>(SUM(D133:D142))</f>
        <v>19253.850000000359</v>
      </c>
      <c r="E158" s="65">
        <f>(SUM(E133:E142))</f>
        <v>41286.000000003522</v>
      </c>
      <c r="F158" s="65"/>
      <c r="G158" s="65">
        <f>(SUM(G133:G142))</f>
        <v>-1551.9000000000017</v>
      </c>
      <c r="H158" s="65">
        <f>(SUM(H133:H142))</f>
        <v>1545.6000000000042</v>
      </c>
      <c r="I158" s="65">
        <f>(SUM(I133:I142))</f>
        <v>3097.5000000000186</v>
      </c>
      <c r="J158" s="65"/>
      <c r="K158" s="65">
        <f>(SUM(K133:K142))</f>
        <v>-23584.05000000056</v>
      </c>
      <c r="L158" s="65">
        <f>(SUM(L133:L142))</f>
        <v>20799.450000000365</v>
      </c>
      <c r="M158" s="65">
        <f>(SUM(M133:M142))</f>
        <v>44383.500000003543</v>
      </c>
      <c r="N158" s="65"/>
      <c r="O158" s="65">
        <f>(SUM(O133:O142))</f>
        <v>-6109.9500000000198</v>
      </c>
      <c r="P158" s="65">
        <f>(SUM(P133:P142))</f>
        <v>11729.549999999892</v>
      </c>
      <c r="Q158" s="65">
        <f>(SUM(Q133:Q142))</f>
        <v>17839.500000000262</v>
      </c>
      <c r="R158" s="65"/>
      <c r="S158" s="65">
        <f>(SUM(S133:S142))</f>
        <v>29887.200000001132</v>
      </c>
      <c r="T158" s="65">
        <f>(SUM(T133:T142))</f>
        <v>32749.500000001528</v>
      </c>
      <c r="U158" s="65">
        <f>(SUM(U133:U142))</f>
        <v>62636.700000005701</v>
      </c>
      <c r="V158" s="57"/>
      <c r="W158" s="16">
        <f t="shared" si="91"/>
        <v>74.197312588402127</v>
      </c>
      <c r="X158" s="16">
        <f t="shared" si="91"/>
        <v>59.189799870885082</v>
      </c>
      <c r="Y158" s="16">
        <f t="shared" si="91"/>
        <v>66.35167060411905</v>
      </c>
      <c r="Z158" s="16"/>
      <c r="AA158" s="16">
        <f t="shared" si="92"/>
        <v>78.910202360875786</v>
      </c>
      <c r="AB158" s="16">
        <f t="shared" si="92"/>
        <v>63.510740621992376</v>
      </c>
      <c r="AC158" s="16">
        <f t="shared" si="92"/>
        <v>70.858618030642589</v>
      </c>
      <c r="AD158" s="16"/>
      <c r="AE158" s="16">
        <f t="shared" si="93"/>
        <v>21.089797639124214</v>
      </c>
      <c r="AF158" s="16">
        <f t="shared" si="93"/>
        <v>36.489259378007624</v>
      </c>
      <c r="AG158" s="16">
        <f t="shared" si="93"/>
        <v>29.141381969357411</v>
      </c>
      <c r="AH158" s="16"/>
      <c r="AI158" s="16">
        <f t="shared" si="94"/>
        <v>6.5802947330927672</v>
      </c>
      <c r="AJ158" s="16">
        <f t="shared" si="94"/>
        <v>7.4309657226512105</v>
      </c>
      <c r="AK158" s="16">
        <f t="shared" si="94"/>
        <v>6.9789448781636674</v>
      </c>
      <c r="AL158" s="1"/>
      <c r="AM158" s="14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10"/>
      <c r="BA158" s="6"/>
      <c r="BB158" s="6"/>
      <c r="BC158" s="6"/>
      <c r="BD158" s="6"/>
      <c r="BE158" s="6"/>
      <c r="BF158" s="6"/>
    </row>
    <row r="159" spans="1:58" ht="12.95" customHeight="1" x14ac:dyDescent="0.25">
      <c r="A159" s="4"/>
      <c r="B159" s="17" t="s">
        <v>31</v>
      </c>
      <c r="C159" s="65">
        <f>SUM(C142:C149)</f>
        <v>-1033.2000000000012</v>
      </c>
      <c r="D159" s="65">
        <f t="shared" ref="D159:E159" si="95">SUM(D142:D149)</f>
        <v>517.65000000000214</v>
      </c>
      <c r="E159" s="65">
        <f t="shared" si="95"/>
        <v>1550.8499999999869</v>
      </c>
      <c r="F159" s="65"/>
      <c r="G159" s="65">
        <f>SUM(G142:G149)</f>
        <v>-44.099999999999994</v>
      </c>
      <c r="H159" s="65">
        <f t="shared" ref="H159:I159" si="96">SUM(H142:H149)</f>
        <v>19.950000000000003</v>
      </c>
      <c r="I159" s="65">
        <f t="shared" si="96"/>
        <v>64.050000000000011</v>
      </c>
      <c r="J159" s="65"/>
      <c r="K159" s="65">
        <f>SUM(K142:K149)</f>
        <v>-1077.3000000000011</v>
      </c>
      <c r="L159" s="65">
        <f t="shared" ref="L159:M159" si="97">SUM(L142:L149)</f>
        <v>537.60000000000218</v>
      </c>
      <c r="M159" s="65">
        <f t="shared" si="97"/>
        <v>1614.8999999999867</v>
      </c>
      <c r="N159" s="65"/>
      <c r="O159" s="65">
        <f>SUM(O142:O149)</f>
        <v>-3260.2499999999791</v>
      </c>
      <c r="P159" s="65">
        <f t="shared" ref="P159:Q159" si="98">SUM(P142:P149)</f>
        <v>5167.049999999922</v>
      </c>
      <c r="Q159" s="65">
        <f t="shared" si="98"/>
        <v>8427.2999999999047</v>
      </c>
      <c r="R159" s="65"/>
      <c r="S159" s="65">
        <f>SUM(S142:S149)</f>
        <v>4357.4999999999345</v>
      </c>
      <c r="T159" s="65">
        <f t="shared" ref="T159:U159" si="99">SUM(T142:T149)</f>
        <v>5740.3499999998976</v>
      </c>
      <c r="U159" s="65">
        <f t="shared" si="99"/>
        <v>10097.850000000144</v>
      </c>
      <c r="V159" s="58"/>
      <c r="W159" s="16">
        <f t="shared" si="91"/>
        <v>23.819898329702387</v>
      </c>
      <c r="X159" s="16">
        <f t="shared" si="91"/>
        <v>9.0741763298363445</v>
      </c>
      <c r="Y159" s="16">
        <f t="shared" si="91"/>
        <v>15.44332915098289</v>
      </c>
      <c r="Z159" s="17"/>
      <c r="AA159" s="8">
        <f>+(ABS(C159)+ABS(G159))/(ABS(K159)+ABS(O159))*100</f>
        <v>24.836601307189682</v>
      </c>
      <c r="AB159" s="8">
        <f>+(ABS(D159)+ABS(H159))/(ABS(L159)+ABS(P159))*100</f>
        <v>9.4238910362600574</v>
      </c>
      <c r="AC159" s="8">
        <f>+(ABS(E159)+ABS(I159))/(ABS(M159)+ABS(Q159))*100</f>
        <v>16.081137599330866</v>
      </c>
      <c r="AD159" s="17"/>
      <c r="AE159" s="16">
        <f t="shared" si="93"/>
        <v>75.163398692810318</v>
      </c>
      <c r="AF159" s="16">
        <f t="shared" si="93"/>
        <v>90.576108963739941</v>
      </c>
      <c r="AG159" s="16">
        <f t="shared" si="93"/>
        <v>83.918862400669127</v>
      </c>
      <c r="AH159" s="17"/>
      <c r="AI159" s="16">
        <f t="shared" si="94"/>
        <v>4.0935672514619839</v>
      </c>
      <c r="AJ159" s="16">
        <f t="shared" si="94"/>
        <v>3.7109374999999853</v>
      </c>
      <c r="AK159" s="16">
        <f t="shared" si="94"/>
        <v>3.9661898569571203</v>
      </c>
      <c r="AL159" s="1"/>
      <c r="AM159" s="17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10"/>
      <c r="BA159" s="6"/>
      <c r="BB159" s="6"/>
      <c r="BC159" s="6"/>
      <c r="BD159" s="6"/>
      <c r="BE159" s="6"/>
      <c r="BF159" s="6"/>
    </row>
    <row r="160" spans="1:58" ht="12.95" customHeight="1" x14ac:dyDescent="0.25">
      <c r="A160" s="4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10"/>
      <c r="P160" s="6"/>
      <c r="Q160" s="6"/>
      <c r="R160" s="6"/>
      <c r="S160" s="6"/>
      <c r="T160" s="6"/>
      <c r="U160" s="6"/>
      <c r="V160" s="33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10"/>
      <c r="BA160" s="6"/>
      <c r="BB160" s="6"/>
      <c r="BC160" s="6"/>
      <c r="BD160" s="6"/>
      <c r="BE160" s="6"/>
      <c r="BF160" s="6"/>
    </row>
    <row r="161" spans="1:58" ht="12.95" customHeight="1" x14ac:dyDescent="0.25">
      <c r="A161" s="4"/>
      <c r="B161" s="2" t="s">
        <v>58</v>
      </c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T161" s="1"/>
      <c r="U161" s="1"/>
      <c r="V161" s="33"/>
      <c r="W161" s="2" t="s">
        <v>64</v>
      </c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</row>
    <row r="162" spans="1:58" ht="12.95" customHeight="1" x14ac:dyDescent="0.25">
      <c r="B162" s="35"/>
      <c r="C162" s="69" t="s">
        <v>0</v>
      </c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36"/>
      <c r="R162" s="36"/>
      <c r="S162" s="36"/>
      <c r="T162" s="36"/>
      <c r="U162" s="36"/>
      <c r="V162" s="53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2"/>
      <c r="AL162" s="1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</row>
    <row r="163" spans="1:58" ht="12.95" customHeight="1" x14ac:dyDescent="0.25">
      <c r="B163" s="37"/>
      <c r="C163" s="67" t="s">
        <v>1</v>
      </c>
      <c r="D163" s="67"/>
      <c r="E163" s="67"/>
      <c r="F163" s="39"/>
      <c r="G163" s="67" t="s">
        <v>2</v>
      </c>
      <c r="H163" s="67"/>
      <c r="I163" s="67"/>
      <c r="J163" s="39"/>
      <c r="K163" s="67" t="s">
        <v>3</v>
      </c>
      <c r="L163" s="67"/>
      <c r="M163" s="67"/>
      <c r="N163" s="39"/>
      <c r="O163" s="67" t="s">
        <v>4</v>
      </c>
      <c r="P163" s="67"/>
      <c r="Q163" s="67"/>
      <c r="R163" s="39"/>
      <c r="S163" s="67" t="s">
        <v>5</v>
      </c>
      <c r="T163" s="67"/>
      <c r="U163" s="67"/>
      <c r="V163" s="54"/>
      <c r="W163" s="67" t="s">
        <v>6</v>
      </c>
      <c r="X163" s="67"/>
      <c r="Y163" s="67"/>
      <c r="Z163" s="38"/>
      <c r="AA163" s="67" t="s">
        <v>7</v>
      </c>
      <c r="AB163" s="67"/>
      <c r="AC163" s="67"/>
      <c r="AD163" s="38"/>
      <c r="AE163" s="67" t="s">
        <v>8</v>
      </c>
      <c r="AF163" s="67"/>
      <c r="AG163" s="67"/>
      <c r="AH163" s="38"/>
      <c r="AI163" s="67" t="s">
        <v>9</v>
      </c>
      <c r="AJ163" s="67"/>
      <c r="AK163" s="68"/>
      <c r="AL163" s="1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</row>
    <row r="164" spans="1:58" ht="12.95" customHeight="1" x14ac:dyDescent="0.25">
      <c r="B164" s="40" t="s">
        <v>10</v>
      </c>
      <c r="C164" s="38" t="s">
        <v>11</v>
      </c>
      <c r="D164" s="38" t="s">
        <v>12</v>
      </c>
      <c r="E164" s="38" t="s">
        <v>5</v>
      </c>
      <c r="F164" s="38"/>
      <c r="G164" s="38" t="s">
        <v>11</v>
      </c>
      <c r="H164" s="38" t="s">
        <v>12</v>
      </c>
      <c r="I164" s="38" t="s">
        <v>5</v>
      </c>
      <c r="J164" s="38"/>
      <c r="K164" s="38" t="s">
        <v>11</v>
      </c>
      <c r="L164" s="38" t="s">
        <v>12</v>
      </c>
      <c r="M164" s="38" t="s">
        <v>5</v>
      </c>
      <c r="N164" s="38"/>
      <c r="O164" s="38" t="s">
        <v>11</v>
      </c>
      <c r="P164" s="38" t="s">
        <v>12</v>
      </c>
      <c r="Q164" s="38" t="s">
        <v>5</v>
      </c>
      <c r="R164" s="38"/>
      <c r="S164" s="38" t="s">
        <v>11</v>
      </c>
      <c r="T164" s="38" t="s">
        <v>12</v>
      </c>
      <c r="U164" s="38" t="s">
        <v>5</v>
      </c>
      <c r="V164" s="54"/>
      <c r="W164" s="38" t="s">
        <v>11</v>
      </c>
      <c r="X164" s="38" t="s">
        <v>12</v>
      </c>
      <c r="Y164" s="38" t="s">
        <v>5</v>
      </c>
      <c r="Z164" s="38"/>
      <c r="AA164" s="38" t="s">
        <v>11</v>
      </c>
      <c r="AB164" s="38" t="s">
        <v>12</v>
      </c>
      <c r="AC164" s="38" t="s">
        <v>5</v>
      </c>
      <c r="AD164" s="38"/>
      <c r="AE164" s="38" t="s">
        <v>11</v>
      </c>
      <c r="AF164" s="38" t="s">
        <v>12</v>
      </c>
      <c r="AG164" s="38" t="s">
        <v>5</v>
      </c>
      <c r="AH164" s="38"/>
      <c r="AI164" s="38" t="s">
        <v>11</v>
      </c>
      <c r="AJ164" s="38" t="s">
        <v>12</v>
      </c>
      <c r="AK164" s="43" t="s">
        <v>5</v>
      </c>
      <c r="AL164" s="1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</row>
    <row r="165" spans="1:58" s="28" customFormat="1" ht="12.95" customHeight="1" x14ac:dyDescent="0.25">
      <c r="A165" s="25"/>
      <c r="B165" s="26" t="s">
        <v>13</v>
      </c>
      <c r="C165" s="29">
        <v>1</v>
      </c>
      <c r="D165" s="29">
        <v>1</v>
      </c>
      <c r="E165" s="29">
        <v>2</v>
      </c>
      <c r="F165" s="29"/>
      <c r="G165" s="29">
        <v>3</v>
      </c>
      <c r="H165" s="29">
        <v>3</v>
      </c>
      <c r="I165" s="29">
        <v>6</v>
      </c>
      <c r="J165" s="29"/>
      <c r="K165" s="29">
        <f t="shared" ref="K165:M165" si="100">+C165+G165</f>
        <v>4</v>
      </c>
      <c r="L165" s="29">
        <f t="shared" si="100"/>
        <v>4</v>
      </c>
      <c r="M165" s="29">
        <f t="shared" si="100"/>
        <v>8</v>
      </c>
      <c r="N165" s="29"/>
      <c r="O165" s="29">
        <f t="shared" ref="O165:P165" si="101">+S165-K165</f>
        <v>755</v>
      </c>
      <c r="P165" s="29">
        <f t="shared" si="101"/>
        <v>734</v>
      </c>
      <c r="Q165" s="29">
        <f t="shared" ref="Q165" si="102">+U165-M165</f>
        <v>1489</v>
      </c>
      <c r="R165" s="29"/>
      <c r="S165" s="29">
        <v>759</v>
      </c>
      <c r="T165" s="29">
        <v>738</v>
      </c>
      <c r="U165" s="29">
        <v>1497</v>
      </c>
      <c r="V165" s="60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5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</row>
    <row r="166" spans="1:58" ht="12.95" customHeight="1" x14ac:dyDescent="0.25">
      <c r="B166" s="22" t="s">
        <v>14</v>
      </c>
      <c r="C166" s="65">
        <v>-345</v>
      </c>
      <c r="D166" s="65">
        <v>250</v>
      </c>
      <c r="E166" s="65">
        <v>595</v>
      </c>
      <c r="F166" s="65"/>
      <c r="G166" s="65">
        <v>-318</v>
      </c>
      <c r="H166" s="65">
        <v>216</v>
      </c>
      <c r="I166" s="65">
        <v>535</v>
      </c>
      <c r="J166" s="65"/>
      <c r="K166" s="65">
        <v>-663</v>
      </c>
      <c r="L166" s="65">
        <v>466</v>
      </c>
      <c r="M166" s="65">
        <v>1130</v>
      </c>
      <c r="N166" s="65"/>
      <c r="O166" s="65">
        <v>-3112</v>
      </c>
      <c r="P166" s="65">
        <v>3056</v>
      </c>
      <c r="Q166" s="65">
        <v>6168</v>
      </c>
      <c r="R166" s="65"/>
      <c r="S166" s="65">
        <v>-3775</v>
      </c>
      <c r="T166" s="65">
        <v>3522</v>
      </c>
      <c r="U166" s="65">
        <v>7298</v>
      </c>
      <c r="V166" s="30"/>
      <c r="W166" s="8">
        <f t="shared" ref="W166:W182" si="103">+ABS(C166)/(ABS(C166)+ABS(G166)+ABS(O166))*100</f>
        <v>9.1390728476821206</v>
      </c>
      <c r="X166" s="8">
        <f t="shared" ref="X166:X182" si="104">+ABS(D166)/(ABS(D166)+ABS(H166)+ABS(P166))*100</f>
        <v>7.0982396365701304</v>
      </c>
      <c r="Y166" s="8">
        <f t="shared" ref="Y166:Y182" si="105">+ABS(E166)/(ABS(E166)+ABS(I166)+ABS(Q166))*100</f>
        <v>8.1529186078377638</v>
      </c>
      <c r="Z166" s="8"/>
      <c r="AA166" s="8">
        <f t="shared" ref="AA166:AA182" si="106">+(ABS(C166)+ABS(G166))/ABS(S166)*100</f>
        <v>17.56291390728477</v>
      </c>
      <c r="AB166" s="8">
        <f t="shared" ref="AB166:AB182" si="107">+(ABS(D166)+ABS(H166))/ABS(T166)*100</f>
        <v>13.231118682566724</v>
      </c>
      <c r="AC166" s="8">
        <f t="shared" ref="AC166:AC182" si="108">+(ABS(E166)+ABS(I166))/ABS(U166)*100</f>
        <v>15.483694162784326</v>
      </c>
      <c r="AD166" s="8"/>
      <c r="AE166" s="8">
        <f t="shared" ref="AE166:AE181" si="109">100-AA166</f>
        <v>82.437086092715234</v>
      </c>
      <c r="AF166" s="8">
        <f t="shared" ref="AF166:AF181" si="110">100-AB166</f>
        <v>86.768881317433284</v>
      </c>
      <c r="AG166" s="8">
        <f t="shared" ref="AG166:AG181" si="111">100-AC166</f>
        <v>84.516305837215668</v>
      </c>
      <c r="AH166" s="8"/>
      <c r="AI166" s="8">
        <f t="shared" ref="AI166:AI178" si="112">+(ABS(G166)/ABS(K166))*100</f>
        <v>47.963800904977376</v>
      </c>
      <c r="AJ166" s="8">
        <f t="shared" ref="AJ166:AJ178" si="113">+(ABS(H166)/ABS(L166))*100</f>
        <v>46.351931330472098</v>
      </c>
      <c r="AK166" s="8">
        <f t="shared" ref="AK166:AK178" si="114">+(ABS(I166)/ABS(M166))*100</f>
        <v>47.345132743362832</v>
      </c>
      <c r="AL166" s="1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</row>
    <row r="167" spans="1:58" ht="12.95" customHeight="1" x14ac:dyDescent="0.25">
      <c r="B167" s="22" t="s">
        <v>15</v>
      </c>
      <c r="C167" s="65">
        <v>-1503</v>
      </c>
      <c r="D167" s="65">
        <v>1216</v>
      </c>
      <c r="E167" s="65">
        <v>2719</v>
      </c>
      <c r="F167" s="65"/>
      <c r="G167" s="65">
        <v>-467</v>
      </c>
      <c r="H167" s="65">
        <v>338</v>
      </c>
      <c r="I167" s="65">
        <v>804</v>
      </c>
      <c r="J167" s="65"/>
      <c r="K167" s="65">
        <v>-1970</v>
      </c>
      <c r="L167" s="65">
        <v>1554</v>
      </c>
      <c r="M167" s="65">
        <v>3523</v>
      </c>
      <c r="N167" s="65"/>
      <c r="O167" s="65">
        <v>-754</v>
      </c>
      <c r="P167" s="65">
        <v>998</v>
      </c>
      <c r="Q167" s="65">
        <v>1754</v>
      </c>
      <c r="R167" s="65"/>
      <c r="S167" s="65">
        <v>-2724</v>
      </c>
      <c r="T167" s="65">
        <v>2552</v>
      </c>
      <c r="U167" s="65">
        <v>5277</v>
      </c>
      <c r="V167" s="30"/>
      <c r="W167" s="8">
        <f t="shared" si="103"/>
        <v>55.176211453744493</v>
      </c>
      <c r="X167" s="8">
        <f t="shared" si="104"/>
        <v>47.648902821316611</v>
      </c>
      <c r="Y167" s="8">
        <f t="shared" si="105"/>
        <v>51.525487966647724</v>
      </c>
      <c r="Z167" s="8"/>
      <c r="AA167" s="8">
        <f t="shared" si="106"/>
        <v>72.320117474302492</v>
      </c>
      <c r="AB167" s="8">
        <f t="shared" si="107"/>
        <v>60.893416927899693</v>
      </c>
      <c r="AC167" s="8">
        <f t="shared" si="108"/>
        <v>66.761417472048507</v>
      </c>
      <c r="AD167" s="8"/>
      <c r="AE167" s="8">
        <f t="shared" si="109"/>
        <v>27.679882525697508</v>
      </c>
      <c r="AF167" s="8">
        <f t="shared" si="110"/>
        <v>39.106583072100307</v>
      </c>
      <c r="AG167" s="8">
        <f t="shared" si="111"/>
        <v>33.238582527951493</v>
      </c>
      <c r="AH167" s="8"/>
      <c r="AI167" s="8">
        <f t="shared" si="112"/>
        <v>23.705583756345177</v>
      </c>
      <c r="AJ167" s="8">
        <f t="shared" si="113"/>
        <v>21.750321750321749</v>
      </c>
      <c r="AK167" s="8">
        <f t="shared" si="114"/>
        <v>22.821458983820609</v>
      </c>
      <c r="AL167" s="1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</row>
    <row r="168" spans="1:58" ht="12.95" customHeight="1" x14ac:dyDescent="0.25">
      <c r="B168" s="22" t="s">
        <v>16</v>
      </c>
      <c r="C168" s="65">
        <v>-1991</v>
      </c>
      <c r="D168" s="65">
        <v>2112</v>
      </c>
      <c r="E168" s="65">
        <v>4102</v>
      </c>
      <c r="F168" s="65"/>
      <c r="G168" s="65">
        <v>-272</v>
      </c>
      <c r="H168" s="65">
        <v>331</v>
      </c>
      <c r="I168" s="65">
        <v>603</v>
      </c>
      <c r="J168" s="65"/>
      <c r="K168" s="65">
        <v>-2263</v>
      </c>
      <c r="L168" s="65">
        <v>2443</v>
      </c>
      <c r="M168" s="65">
        <v>4705</v>
      </c>
      <c r="N168" s="65"/>
      <c r="O168" s="65">
        <v>-289</v>
      </c>
      <c r="P168" s="65">
        <v>481</v>
      </c>
      <c r="Q168" s="65">
        <v>771</v>
      </c>
      <c r="R168" s="65"/>
      <c r="S168" s="65">
        <v>-2552</v>
      </c>
      <c r="T168" s="65">
        <v>2924</v>
      </c>
      <c r="U168" s="65">
        <v>5476</v>
      </c>
      <c r="V168" s="30"/>
      <c r="W168" s="8">
        <f t="shared" si="103"/>
        <v>78.017241379310349</v>
      </c>
      <c r="X168" s="8">
        <f t="shared" si="104"/>
        <v>72.229822161422703</v>
      </c>
      <c r="Y168" s="8">
        <f t="shared" si="105"/>
        <v>74.908692476260043</v>
      </c>
      <c r="Z168" s="8"/>
      <c r="AA168" s="8">
        <f t="shared" si="106"/>
        <v>88.675548589341687</v>
      </c>
      <c r="AB168" s="8">
        <f t="shared" si="107"/>
        <v>83.549931600547197</v>
      </c>
      <c r="AC168" s="8">
        <f t="shared" si="108"/>
        <v>85.920379839298761</v>
      </c>
      <c r="AD168" s="8"/>
      <c r="AE168" s="8">
        <f t="shared" si="109"/>
        <v>11.324451410658313</v>
      </c>
      <c r="AF168" s="8">
        <f t="shared" si="110"/>
        <v>16.450068399452803</v>
      </c>
      <c r="AG168" s="8">
        <f t="shared" si="111"/>
        <v>14.079620160701239</v>
      </c>
      <c r="AH168" s="8"/>
      <c r="AI168" s="8">
        <f t="shared" si="112"/>
        <v>12.019443216968625</v>
      </c>
      <c r="AJ168" s="8">
        <f t="shared" si="113"/>
        <v>13.548915268112976</v>
      </c>
      <c r="AK168" s="8">
        <f t="shared" si="114"/>
        <v>12.816153028692881</v>
      </c>
      <c r="AL168" s="1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</row>
    <row r="169" spans="1:58" ht="12.95" customHeight="1" x14ac:dyDescent="0.25">
      <c r="B169" s="22" t="s">
        <v>17</v>
      </c>
      <c r="C169" s="65">
        <v>-2450</v>
      </c>
      <c r="D169" s="65">
        <v>2608</v>
      </c>
      <c r="E169" s="65">
        <v>5057</v>
      </c>
      <c r="F169" s="65"/>
      <c r="G169" s="65">
        <v>-257</v>
      </c>
      <c r="H169" s="65">
        <v>315</v>
      </c>
      <c r="I169" s="65">
        <v>572</v>
      </c>
      <c r="J169" s="65"/>
      <c r="K169" s="65">
        <v>-2707</v>
      </c>
      <c r="L169" s="65">
        <v>2923</v>
      </c>
      <c r="M169" s="65">
        <v>5629</v>
      </c>
      <c r="N169" s="65"/>
      <c r="O169" s="65">
        <v>-194</v>
      </c>
      <c r="P169" s="65">
        <v>580</v>
      </c>
      <c r="Q169" s="65">
        <v>775</v>
      </c>
      <c r="R169" s="65"/>
      <c r="S169" s="65">
        <v>-2901</v>
      </c>
      <c r="T169" s="65">
        <v>3503</v>
      </c>
      <c r="U169" s="65">
        <v>6404</v>
      </c>
      <c r="V169" s="30"/>
      <c r="W169" s="8">
        <f t="shared" si="103"/>
        <v>84.453636677007921</v>
      </c>
      <c r="X169" s="8">
        <f t="shared" si="104"/>
        <v>74.450471024835849</v>
      </c>
      <c r="Y169" s="8">
        <f t="shared" si="105"/>
        <v>78.966271080574643</v>
      </c>
      <c r="Z169" s="8"/>
      <c r="AA169" s="8">
        <f t="shared" si="106"/>
        <v>93.312650810065492</v>
      </c>
      <c r="AB169" s="8">
        <f t="shared" si="107"/>
        <v>83.442763345703682</v>
      </c>
      <c r="AC169" s="8">
        <f t="shared" si="108"/>
        <v>87.898188632104933</v>
      </c>
      <c r="AD169" s="8"/>
      <c r="AE169" s="8">
        <f t="shared" si="109"/>
        <v>6.6873491899345083</v>
      </c>
      <c r="AF169" s="8">
        <f t="shared" si="110"/>
        <v>16.557236654296318</v>
      </c>
      <c r="AG169" s="8">
        <f t="shared" si="111"/>
        <v>12.101811367895067</v>
      </c>
      <c r="AH169" s="8"/>
      <c r="AI169" s="8">
        <f t="shared" si="112"/>
        <v>9.4939046915404504</v>
      </c>
      <c r="AJ169" s="8">
        <f t="shared" si="113"/>
        <v>10.776599384194322</v>
      </c>
      <c r="AK169" s="8">
        <f t="shared" si="114"/>
        <v>10.161662817551962</v>
      </c>
      <c r="AL169" s="1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</row>
    <row r="170" spans="1:58" ht="12.95" customHeight="1" x14ac:dyDescent="0.25">
      <c r="B170" s="22" t="s">
        <v>18</v>
      </c>
      <c r="C170" s="65">
        <v>-3009</v>
      </c>
      <c r="D170" s="65">
        <v>3083</v>
      </c>
      <c r="E170" s="65">
        <v>6092</v>
      </c>
      <c r="F170" s="65"/>
      <c r="G170" s="65">
        <v>-257</v>
      </c>
      <c r="H170" s="65">
        <v>277</v>
      </c>
      <c r="I170" s="65">
        <v>534</v>
      </c>
      <c r="J170" s="65"/>
      <c r="K170" s="65">
        <v>-3266</v>
      </c>
      <c r="L170" s="65">
        <v>3360</v>
      </c>
      <c r="M170" s="65">
        <v>6626</v>
      </c>
      <c r="N170" s="65"/>
      <c r="O170" s="65">
        <v>-243</v>
      </c>
      <c r="P170" s="65">
        <v>599</v>
      </c>
      <c r="Q170" s="65">
        <v>843</v>
      </c>
      <c r="R170" s="65"/>
      <c r="S170" s="65">
        <v>-3509</v>
      </c>
      <c r="T170" s="65">
        <v>3959</v>
      </c>
      <c r="U170" s="65">
        <v>7469</v>
      </c>
      <c r="V170" s="30"/>
      <c r="W170" s="8">
        <f t="shared" si="103"/>
        <v>85.750926189797667</v>
      </c>
      <c r="X170" s="8">
        <f t="shared" si="104"/>
        <v>77.873200303106842</v>
      </c>
      <c r="Y170" s="8">
        <f t="shared" si="105"/>
        <v>81.563797027714557</v>
      </c>
      <c r="Z170" s="8"/>
      <c r="AA170" s="8">
        <f t="shared" si="106"/>
        <v>93.074950128241667</v>
      </c>
      <c r="AB170" s="8">
        <f t="shared" si="107"/>
        <v>84.869916645617579</v>
      </c>
      <c r="AC170" s="8">
        <f t="shared" si="108"/>
        <v>88.713348507162934</v>
      </c>
      <c r="AD170" s="8"/>
      <c r="AE170" s="8">
        <f t="shared" si="109"/>
        <v>6.9250498717583326</v>
      </c>
      <c r="AF170" s="8">
        <f t="shared" si="110"/>
        <v>15.130083354382421</v>
      </c>
      <c r="AG170" s="8">
        <f t="shared" si="111"/>
        <v>11.286651492837066</v>
      </c>
      <c r="AH170" s="8"/>
      <c r="AI170" s="8">
        <f t="shared" si="112"/>
        <v>7.8689528475199015</v>
      </c>
      <c r="AJ170" s="8">
        <f t="shared" si="113"/>
        <v>8.2440476190476186</v>
      </c>
      <c r="AK170" s="8">
        <f t="shared" si="114"/>
        <v>8.0591608813763962</v>
      </c>
      <c r="AL170" s="1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</row>
    <row r="171" spans="1:58" ht="12.95" customHeight="1" x14ac:dyDescent="0.25">
      <c r="B171" s="22" t="s">
        <v>19</v>
      </c>
      <c r="C171" s="65">
        <v>-3314</v>
      </c>
      <c r="D171" s="65">
        <v>3437</v>
      </c>
      <c r="E171" s="65">
        <v>6751</v>
      </c>
      <c r="F171" s="65"/>
      <c r="G171" s="65">
        <v>-254</v>
      </c>
      <c r="H171" s="65">
        <v>321</v>
      </c>
      <c r="I171" s="65">
        <v>576</v>
      </c>
      <c r="J171" s="65"/>
      <c r="K171" s="65">
        <v>-3568</v>
      </c>
      <c r="L171" s="65">
        <v>3758</v>
      </c>
      <c r="M171" s="65">
        <v>7327</v>
      </c>
      <c r="N171" s="65"/>
      <c r="O171" s="65">
        <v>-256</v>
      </c>
      <c r="P171" s="65">
        <v>673</v>
      </c>
      <c r="Q171" s="65">
        <v>929</v>
      </c>
      <c r="R171" s="65"/>
      <c r="S171" s="65">
        <v>-3824</v>
      </c>
      <c r="T171" s="65">
        <v>4431</v>
      </c>
      <c r="U171" s="65">
        <v>8256</v>
      </c>
      <c r="V171" s="30"/>
      <c r="W171" s="8">
        <f t="shared" si="103"/>
        <v>86.663179916317986</v>
      </c>
      <c r="X171" s="8">
        <f t="shared" si="104"/>
        <v>77.567140600315952</v>
      </c>
      <c r="Y171" s="8">
        <f t="shared" si="105"/>
        <v>81.770833333333343</v>
      </c>
      <c r="Z171" s="8"/>
      <c r="AA171" s="8">
        <f t="shared" si="106"/>
        <v>93.305439330543933</v>
      </c>
      <c r="AB171" s="8">
        <f t="shared" si="107"/>
        <v>84.81155495373504</v>
      </c>
      <c r="AC171" s="8">
        <f t="shared" si="108"/>
        <v>88.747577519379846</v>
      </c>
      <c r="AD171" s="8"/>
      <c r="AE171" s="8">
        <f t="shared" si="109"/>
        <v>6.6945606694560666</v>
      </c>
      <c r="AF171" s="8">
        <f t="shared" si="110"/>
        <v>15.18844504626496</v>
      </c>
      <c r="AG171" s="8">
        <f t="shared" si="111"/>
        <v>11.252422480620154</v>
      </c>
      <c r="AH171" s="8"/>
      <c r="AI171" s="8">
        <f t="shared" si="112"/>
        <v>7.1188340807174884</v>
      </c>
      <c r="AJ171" s="8">
        <f t="shared" si="113"/>
        <v>8.5417775412453434</v>
      </c>
      <c r="AK171" s="8">
        <f t="shared" si="114"/>
        <v>7.8613347891360723</v>
      </c>
      <c r="AL171" s="1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</row>
    <row r="172" spans="1:58" ht="12.95" customHeight="1" x14ac:dyDescent="0.25">
      <c r="B172" s="22" t="s">
        <v>20</v>
      </c>
      <c r="C172" s="65">
        <v>-3624</v>
      </c>
      <c r="D172" s="65">
        <v>3713</v>
      </c>
      <c r="E172" s="65">
        <v>7337</v>
      </c>
      <c r="F172" s="65"/>
      <c r="G172" s="65">
        <v>-340</v>
      </c>
      <c r="H172" s="65">
        <v>338</v>
      </c>
      <c r="I172" s="65">
        <v>678</v>
      </c>
      <c r="J172" s="65"/>
      <c r="K172" s="65">
        <v>-3964</v>
      </c>
      <c r="L172" s="65">
        <v>4051</v>
      </c>
      <c r="M172" s="65">
        <v>8015</v>
      </c>
      <c r="N172" s="65"/>
      <c r="O172" s="65">
        <v>-386</v>
      </c>
      <c r="P172" s="65">
        <v>836</v>
      </c>
      <c r="Q172" s="65">
        <v>1222</v>
      </c>
      <c r="R172" s="65"/>
      <c r="S172" s="65">
        <v>-4350</v>
      </c>
      <c r="T172" s="65">
        <v>4887</v>
      </c>
      <c r="U172" s="65">
        <v>9237</v>
      </c>
      <c r="V172" s="30"/>
      <c r="W172" s="8">
        <f t="shared" si="103"/>
        <v>83.310344827586206</v>
      </c>
      <c r="X172" s="8">
        <f t="shared" si="104"/>
        <v>75.977082054430127</v>
      </c>
      <c r="Y172" s="8">
        <f t="shared" si="105"/>
        <v>79.430551044711478</v>
      </c>
      <c r="Z172" s="8"/>
      <c r="AA172" s="8">
        <f t="shared" si="106"/>
        <v>91.1264367816092</v>
      </c>
      <c r="AB172" s="8">
        <f t="shared" si="107"/>
        <v>82.893390628197267</v>
      </c>
      <c r="AC172" s="8">
        <f t="shared" si="108"/>
        <v>86.770596514019701</v>
      </c>
      <c r="AD172" s="8"/>
      <c r="AE172" s="8">
        <f t="shared" si="109"/>
        <v>8.8735632183907995</v>
      </c>
      <c r="AF172" s="8">
        <f t="shared" si="110"/>
        <v>17.106609371802733</v>
      </c>
      <c r="AG172" s="8">
        <f t="shared" si="111"/>
        <v>13.229403485980299</v>
      </c>
      <c r="AH172" s="8"/>
      <c r="AI172" s="8">
        <f t="shared" si="112"/>
        <v>8.5771947527749752</v>
      </c>
      <c r="AJ172" s="8">
        <f t="shared" si="113"/>
        <v>8.3436188595408538</v>
      </c>
      <c r="AK172" s="8">
        <f t="shared" si="114"/>
        <v>8.4591391141609478</v>
      </c>
      <c r="AL172" s="1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</row>
    <row r="173" spans="1:58" ht="12.95" customHeight="1" x14ac:dyDescent="0.25">
      <c r="B173" s="22" t="s">
        <v>21</v>
      </c>
      <c r="C173" s="65">
        <v>-3082</v>
      </c>
      <c r="D173" s="65">
        <v>3245</v>
      </c>
      <c r="E173" s="65">
        <v>6327</v>
      </c>
      <c r="F173" s="65"/>
      <c r="G173" s="65">
        <v>-288</v>
      </c>
      <c r="H173" s="65">
        <v>277</v>
      </c>
      <c r="I173" s="65">
        <v>565</v>
      </c>
      <c r="J173" s="65"/>
      <c r="K173" s="65">
        <v>-3370</v>
      </c>
      <c r="L173" s="65">
        <v>3522</v>
      </c>
      <c r="M173" s="65">
        <v>6892</v>
      </c>
      <c r="N173" s="65"/>
      <c r="O173" s="65">
        <v>-506</v>
      </c>
      <c r="P173" s="65">
        <v>1005</v>
      </c>
      <c r="Q173" s="65">
        <v>1511</v>
      </c>
      <c r="R173" s="65"/>
      <c r="S173" s="65">
        <v>-3876</v>
      </c>
      <c r="T173" s="65">
        <v>4527</v>
      </c>
      <c r="U173" s="65">
        <v>8403</v>
      </c>
      <c r="V173" s="30"/>
      <c r="W173" s="8">
        <f t="shared" si="103"/>
        <v>79.51496388028896</v>
      </c>
      <c r="X173" s="8">
        <f t="shared" si="104"/>
        <v>71.681024961343056</v>
      </c>
      <c r="Y173" s="8">
        <f t="shared" si="105"/>
        <v>75.294537665119606</v>
      </c>
      <c r="Z173" s="8"/>
      <c r="AA173" s="8">
        <f t="shared" si="106"/>
        <v>86.945304437564502</v>
      </c>
      <c r="AB173" s="8">
        <f t="shared" si="107"/>
        <v>77.799867461895303</v>
      </c>
      <c r="AC173" s="8">
        <f t="shared" si="108"/>
        <v>82.018326788051894</v>
      </c>
      <c r="AD173" s="8"/>
      <c r="AE173" s="8">
        <f t="shared" si="109"/>
        <v>13.054695562435498</v>
      </c>
      <c r="AF173" s="8">
        <f t="shared" si="110"/>
        <v>22.200132538104697</v>
      </c>
      <c r="AG173" s="8">
        <f t="shared" si="111"/>
        <v>17.981673211948106</v>
      </c>
      <c r="AH173" s="8"/>
      <c r="AI173" s="8">
        <f t="shared" si="112"/>
        <v>8.5459940652818993</v>
      </c>
      <c r="AJ173" s="8">
        <f t="shared" si="113"/>
        <v>7.8648495173197048</v>
      </c>
      <c r="AK173" s="8">
        <f t="shared" si="114"/>
        <v>8.1979106210098678</v>
      </c>
      <c r="AL173" s="1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</row>
    <row r="174" spans="1:58" ht="12.95" customHeight="1" x14ac:dyDescent="0.25">
      <c r="B174" s="22" t="s">
        <v>22</v>
      </c>
      <c r="C174" s="65">
        <v>-2360</v>
      </c>
      <c r="D174" s="65">
        <v>2240</v>
      </c>
      <c r="E174" s="65">
        <v>4599</v>
      </c>
      <c r="F174" s="65"/>
      <c r="G174" s="65">
        <v>-227</v>
      </c>
      <c r="H174" s="65">
        <v>159</v>
      </c>
      <c r="I174" s="65">
        <v>386</v>
      </c>
      <c r="J174" s="65"/>
      <c r="K174" s="65">
        <v>-2587</v>
      </c>
      <c r="L174" s="65">
        <v>2399</v>
      </c>
      <c r="M174" s="65">
        <v>4985</v>
      </c>
      <c r="N174" s="65"/>
      <c r="O174" s="65">
        <v>-607</v>
      </c>
      <c r="P174" s="65">
        <v>1297</v>
      </c>
      <c r="Q174" s="65">
        <v>1906</v>
      </c>
      <c r="R174" s="65"/>
      <c r="S174" s="65">
        <v>-3194</v>
      </c>
      <c r="T174" s="65">
        <v>3696</v>
      </c>
      <c r="U174" s="65">
        <v>6891</v>
      </c>
      <c r="V174" s="30"/>
      <c r="W174" s="8">
        <f t="shared" si="103"/>
        <v>73.888541014401994</v>
      </c>
      <c r="X174" s="8">
        <f t="shared" si="104"/>
        <v>60.606060606060609</v>
      </c>
      <c r="Y174" s="8">
        <f t="shared" si="105"/>
        <v>66.739225076186329</v>
      </c>
      <c r="Z174" s="8"/>
      <c r="AA174" s="8">
        <f t="shared" si="106"/>
        <v>80.995616781465259</v>
      </c>
      <c r="AB174" s="8">
        <f t="shared" si="107"/>
        <v>64.908008658008654</v>
      </c>
      <c r="AC174" s="8">
        <f t="shared" si="108"/>
        <v>72.34073429110434</v>
      </c>
      <c r="AD174" s="8"/>
      <c r="AE174" s="8">
        <f t="shared" si="109"/>
        <v>19.004383218534741</v>
      </c>
      <c r="AF174" s="8">
        <f t="shared" si="110"/>
        <v>35.091991341991346</v>
      </c>
      <c r="AG174" s="8">
        <f t="shared" si="111"/>
        <v>27.65926570889566</v>
      </c>
      <c r="AH174" s="8"/>
      <c r="AI174" s="8">
        <f t="shared" si="112"/>
        <v>8.7746424429841507</v>
      </c>
      <c r="AJ174" s="8">
        <f t="shared" si="113"/>
        <v>6.6277615673197161</v>
      </c>
      <c r="AK174" s="8">
        <f t="shared" si="114"/>
        <v>7.7432296890672019</v>
      </c>
      <c r="AL174" s="1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</row>
    <row r="175" spans="1:58" ht="12.95" customHeight="1" x14ac:dyDescent="0.25">
      <c r="B175" s="22" t="s">
        <v>23</v>
      </c>
      <c r="C175" s="65">
        <v>-1000</v>
      </c>
      <c r="D175" s="65">
        <v>863</v>
      </c>
      <c r="E175" s="65">
        <v>1863</v>
      </c>
      <c r="F175" s="65"/>
      <c r="G175" s="65">
        <v>-95</v>
      </c>
      <c r="H175" s="65">
        <v>79</v>
      </c>
      <c r="I175" s="65">
        <v>174</v>
      </c>
      <c r="J175" s="65"/>
      <c r="K175" s="65">
        <v>-1095</v>
      </c>
      <c r="L175" s="65">
        <v>942</v>
      </c>
      <c r="M175" s="65">
        <v>2037</v>
      </c>
      <c r="N175" s="65"/>
      <c r="O175" s="65">
        <v>-1252</v>
      </c>
      <c r="P175" s="65">
        <v>1843</v>
      </c>
      <c r="Q175" s="65">
        <v>3095</v>
      </c>
      <c r="R175" s="65"/>
      <c r="S175" s="65">
        <v>-2347</v>
      </c>
      <c r="T175" s="65">
        <v>2785</v>
      </c>
      <c r="U175" s="65">
        <v>5132</v>
      </c>
      <c r="V175" s="30"/>
      <c r="W175" s="8">
        <f t="shared" si="103"/>
        <v>42.607584149978692</v>
      </c>
      <c r="X175" s="8">
        <f t="shared" si="104"/>
        <v>30.987432675044886</v>
      </c>
      <c r="Y175" s="8">
        <f t="shared" si="105"/>
        <v>36.301636788776307</v>
      </c>
      <c r="Z175" s="8"/>
      <c r="AA175" s="8">
        <f t="shared" si="106"/>
        <v>46.655304644226675</v>
      </c>
      <c r="AB175" s="8">
        <f t="shared" si="107"/>
        <v>33.824057450628366</v>
      </c>
      <c r="AC175" s="8">
        <f t="shared" si="108"/>
        <v>39.692127825409194</v>
      </c>
      <c r="AD175" s="8"/>
      <c r="AE175" s="8">
        <f t="shared" si="109"/>
        <v>53.344695355773325</v>
      </c>
      <c r="AF175" s="8">
        <f t="shared" si="110"/>
        <v>66.175942549371626</v>
      </c>
      <c r="AG175" s="8">
        <f t="shared" si="111"/>
        <v>60.307872174590806</v>
      </c>
      <c r="AH175" s="8"/>
      <c r="AI175" s="8">
        <f t="shared" si="112"/>
        <v>8.6757990867579906</v>
      </c>
      <c r="AJ175" s="8">
        <f t="shared" si="113"/>
        <v>8.3864118895966033</v>
      </c>
      <c r="AK175" s="8">
        <f t="shared" si="114"/>
        <v>8.5419734904270985</v>
      </c>
      <c r="AL175" s="1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</row>
    <row r="176" spans="1:58" ht="12.95" customHeight="1" x14ac:dyDescent="0.25">
      <c r="B176" s="12" t="s">
        <v>24</v>
      </c>
      <c r="C176" s="65">
        <v>-430</v>
      </c>
      <c r="D176" s="65">
        <v>279</v>
      </c>
      <c r="E176" s="65">
        <v>709</v>
      </c>
      <c r="F176" s="65"/>
      <c r="G176" s="65">
        <v>-32</v>
      </c>
      <c r="H176" s="65">
        <v>35</v>
      </c>
      <c r="I176" s="65">
        <v>67</v>
      </c>
      <c r="J176" s="65"/>
      <c r="K176" s="65">
        <v>-462</v>
      </c>
      <c r="L176" s="65">
        <v>314</v>
      </c>
      <c r="M176" s="65">
        <v>776</v>
      </c>
      <c r="N176" s="65"/>
      <c r="O176" s="65">
        <v>-1257</v>
      </c>
      <c r="P176" s="65">
        <v>1705</v>
      </c>
      <c r="Q176" s="65">
        <v>2962</v>
      </c>
      <c r="R176" s="65"/>
      <c r="S176" s="65">
        <v>-1719</v>
      </c>
      <c r="T176" s="65">
        <v>2019</v>
      </c>
      <c r="U176" s="65">
        <v>3738</v>
      </c>
      <c r="V176" s="30"/>
      <c r="W176" s="8">
        <f t="shared" si="103"/>
        <v>25.01454333915067</v>
      </c>
      <c r="X176" s="8">
        <f t="shared" si="104"/>
        <v>13.818722139673106</v>
      </c>
      <c r="Y176" s="8">
        <f t="shared" si="105"/>
        <v>18.967362225789191</v>
      </c>
      <c r="Z176" s="8"/>
      <c r="AA176" s="8">
        <f t="shared" si="106"/>
        <v>26.876090750436298</v>
      </c>
      <c r="AB176" s="8">
        <f t="shared" si="107"/>
        <v>15.552253590886577</v>
      </c>
      <c r="AC176" s="8">
        <f t="shared" si="108"/>
        <v>20.759764579989298</v>
      </c>
      <c r="AD176" s="8"/>
      <c r="AE176" s="8">
        <f t="shared" si="109"/>
        <v>73.123909249563695</v>
      </c>
      <c r="AF176" s="8">
        <f t="shared" si="110"/>
        <v>84.447746409113421</v>
      </c>
      <c r="AG176" s="8">
        <f t="shared" si="111"/>
        <v>79.240235420010706</v>
      </c>
      <c r="AH176" s="8"/>
      <c r="AI176" s="8">
        <f t="shared" si="112"/>
        <v>6.9264069264069263</v>
      </c>
      <c r="AJ176" s="8">
        <f t="shared" si="113"/>
        <v>11.146496815286625</v>
      </c>
      <c r="AK176" s="8">
        <f t="shared" si="114"/>
        <v>8.6340206185567006</v>
      </c>
      <c r="AL176" s="1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</row>
    <row r="177" spans="1:56" ht="12.95" customHeight="1" x14ac:dyDescent="0.25">
      <c r="B177" s="12" t="s">
        <v>25</v>
      </c>
      <c r="C177" s="65">
        <v>-189</v>
      </c>
      <c r="D177" s="65">
        <v>91</v>
      </c>
      <c r="E177" s="65">
        <v>280</v>
      </c>
      <c r="F177" s="65"/>
      <c r="G177" s="65">
        <v>-9</v>
      </c>
      <c r="H177" s="65">
        <v>8</v>
      </c>
      <c r="I177" s="65">
        <v>16</v>
      </c>
      <c r="J177" s="65"/>
      <c r="K177" s="65">
        <v>-198</v>
      </c>
      <c r="L177" s="65">
        <v>99</v>
      </c>
      <c r="M177" s="65">
        <v>296</v>
      </c>
      <c r="N177" s="65"/>
      <c r="O177" s="65">
        <v>-1045</v>
      </c>
      <c r="P177" s="65">
        <v>1591</v>
      </c>
      <c r="Q177" s="65">
        <v>2636</v>
      </c>
      <c r="R177" s="65"/>
      <c r="S177" s="65">
        <v>-1243</v>
      </c>
      <c r="T177" s="65">
        <v>1690</v>
      </c>
      <c r="U177" s="65">
        <v>2932</v>
      </c>
      <c r="V177" s="30"/>
      <c r="W177" s="8">
        <f t="shared" si="103"/>
        <v>15.205148833467415</v>
      </c>
      <c r="X177" s="8">
        <f t="shared" si="104"/>
        <v>5.384615384615385</v>
      </c>
      <c r="Y177" s="8">
        <f t="shared" si="105"/>
        <v>9.5497953615279663</v>
      </c>
      <c r="Z177" s="8"/>
      <c r="AA177" s="8">
        <f t="shared" si="106"/>
        <v>15.929203539823009</v>
      </c>
      <c r="AB177" s="8">
        <f t="shared" si="107"/>
        <v>5.8579881656804735</v>
      </c>
      <c r="AC177" s="8">
        <f t="shared" si="108"/>
        <v>10.095497953615281</v>
      </c>
      <c r="AD177" s="8"/>
      <c r="AE177" s="8">
        <f t="shared" si="109"/>
        <v>84.070796460176993</v>
      </c>
      <c r="AF177" s="8">
        <f t="shared" si="110"/>
        <v>94.142011834319533</v>
      </c>
      <c r="AG177" s="8">
        <f t="shared" si="111"/>
        <v>89.904502046384721</v>
      </c>
      <c r="AH177" s="8"/>
      <c r="AI177" s="8">
        <f t="shared" si="112"/>
        <v>4.5454545454545459</v>
      </c>
      <c r="AJ177" s="8">
        <f t="shared" si="113"/>
        <v>8.0808080808080813</v>
      </c>
      <c r="AK177" s="8">
        <f t="shared" si="114"/>
        <v>5.4054054054054053</v>
      </c>
      <c r="AL177" s="1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</row>
    <row r="178" spans="1:56" ht="12.95" customHeight="1" x14ac:dyDescent="0.25">
      <c r="B178" s="12" t="s">
        <v>32</v>
      </c>
      <c r="C178" s="65">
        <v>-51</v>
      </c>
      <c r="D178" s="65">
        <v>19</v>
      </c>
      <c r="E178" s="65">
        <v>70</v>
      </c>
      <c r="F178" s="65"/>
      <c r="G178" s="65">
        <v>-2</v>
      </c>
      <c r="H178" s="65">
        <v>1</v>
      </c>
      <c r="I178" s="65">
        <v>3</v>
      </c>
      <c r="J178" s="65"/>
      <c r="K178" s="65">
        <v>-53</v>
      </c>
      <c r="L178" s="65">
        <v>20</v>
      </c>
      <c r="M178" s="65">
        <v>73</v>
      </c>
      <c r="N178" s="65"/>
      <c r="O178" s="65">
        <v>-757</v>
      </c>
      <c r="P178" s="65">
        <v>1145</v>
      </c>
      <c r="Q178" s="65">
        <v>1901</v>
      </c>
      <c r="R178" s="65"/>
      <c r="S178" s="65">
        <v>-810</v>
      </c>
      <c r="T178" s="65">
        <v>1165</v>
      </c>
      <c r="U178" s="65">
        <v>1974</v>
      </c>
      <c r="V178" s="30"/>
      <c r="W178" s="8">
        <f t="shared" si="103"/>
        <v>6.2962962962962958</v>
      </c>
      <c r="X178" s="8">
        <f t="shared" si="104"/>
        <v>1.6309012875536482</v>
      </c>
      <c r="Y178" s="8">
        <f t="shared" si="105"/>
        <v>3.5460992907801421</v>
      </c>
      <c r="Z178" s="8"/>
      <c r="AA178" s="8">
        <f t="shared" si="106"/>
        <v>6.5432098765432105</v>
      </c>
      <c r="AB178" s="8">
        <f t="shared" si="107"/>
        <v>1.7167381974248928</v>
      </c>
      <c r="AC178" s="8">
        <f t="shared" si="108"/>
        <v>3.6980749746707198</v>
      </c>
      <c r="AD178" s="8"/>
      <c r="AE178" s="8">
        <f t="shared" si="109"/>
        <v>93.456790123456784</v>
      </c>
      <c r="AF178" s="8">
        <f t="shared" si="110"/>
        <v>98.283261802575112</v>
      </c>
      <c r="AG178" s="8">
        <f t="shared" si="111"/>
        <v>96.301925025329282</v>
      </c>
      <c r="AH178" s="8"/>
      <c r="AI178" s="8">
        <f t="shared" si="112"/>
        <v>3.7735849056603774</v>
      </c>
      <c r="AJ178" s="8">
        <f t="shared" si="113"/>
        <v>5</v>
      </c>
      <c r="AK178" s="8">
        <f t="shared" si="114"/>
        <v>4.10958904109589</v>
      </c>
      <c r="AL178" s="1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</row>
    <row r="179" spans="1:56" ht="12.95" customHeight="1" x14ac:dyDescent="0.25">
      <c r="B179" s="12" t="s">
        <v>33</v>
      </c>
      <c r="C179" s="65">
        <v>-11</v>
      </c>
      <c r="D179" s="65">
        <v>4</v>
      </c>
      <c r="E179" s="65">
        <v>15</v>
      </c>
      <c r="F179" s="65"/>
      <c r="G179" s="65">
        <v>0</v>
      </c>
      <c r="H179" s="65">
        <v>0</v>
      </c>
      <c r="I179" s="65">
        <v>0</v>
      </c>
      <c r="J179" s="65"/>
      <c r="K179" s="65">
        <v>-11</v>
      </c>
      <c r="L179" s="65">
        <v>4</v>
      </c>
      <c r="M179" s="65">
        <v>15</v>
      </c>
      <c r="N179" s="65"/>
      <c r="O179" s="65">
        <v>-400</v>
      </c>
      <c r="P179" s="65">
        <v>679</v>
      </c>
      <c r="Q179" s="65">
        <v>1079</v>
      </c>
      <c r="R179" s="65"/>
      <c r="S179" s="65">
        <v>-411</v>
      </c>
      <c r="T179" s="65">
        <v>683</v>
      </c>
      <c r="U179" s="65">
        <v>1094</v>
      </c>
      <c r="V179" s="30"/>
      <c r="W179" s="8">
        <f t="shared" si="103"/>
        <v>2.6763990267639901</v>
      </c>
      <c r="X179" s="8">
        <f t="shared" si="104"/>
        <v>0.58565153733528552</v>
      </c>
      <c r="Y179" s="8">
        <f t="shared" si="105"/>
        <v>1.3711151736745886</v>
      </c>
      <c r="Z179" s="8"/>
      <c r="AA179" s="8">
        <f t="shared" si="106"/>
        <v>2.6763990267639901</v>
      </c>
      <c r="AB179" s="8">
        <f t="shared" si="107"/>
        <v>0.58565153733528552</v>
      </c>
      <c r="AC179" s="8">
        <f t="shared" si="108"/>
        <v>1.3711151736745886</v>
      </c>
      <c r="AD179" s="8"/>
      <c r="AE179" s="8">
        <f t="shared" si="109"/>
        <v>97.323600973236012</v>
      </c>
      <c r="AF179" s="8">
        <f t="shared" si="110"/>
        <v>99.414348462664719</v>
      </c>
      <c r="AG179" s="8">
        <f t="shared" si="111"/>
        <v>98.628884826325418</v>
      </c>
      <c r="AH179" s="8"/>
      <c r="AI179" s="8"/>
      <c r="AJ179" s="8"/>
      <c r="AK179" s="8"/>
      <c r="AL179" s="1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</row>
    <row r="180" spans="1:56" ht="12.95" customHeight="1" x14ac:dyDescent="0.25">
      <c r="B180" s="12" t="s">
        <v>34</v>
      </c>
      <c r="C180" s="65">
        <v>-3</v>
      </c>
      <c r="D180" s="65">
        <v>3</v>
      </c>
      <c r="E180" s="65">
        <v>6</v>
      </c>
      <c r="F180" s="65"/>
      <c r="G180" s="65">
        <v>0</v>
      </c>
      <c r="H180" s="65">
        <v>0</v>
      </c>
      <c r="I180" s="65">
        <v>0</v>
      </c>
      <c r="J180" s="65"/>
      <c r="K180" s="65">
        <v>-3</v>
      </c>
      <c r="L180" s="65">
        <v>3</v>
      </c>
      <c r="M180" s="65">
        <v>6</v>
      </c>
      <c r="N180" s="65"/>
      <c r="O180" s="65">
        <v>-168</v>
      </c>
      <c r="P180" s="65">
        <v>324</v>
      </c>
      <c r="Q180" s="65">
        <v>492</v>
      </c>
      <c r="R180" s="65"/>
      <c r="S180" s="65">
        <v>-171</v>
      </c>
      <c r="T180" s="65">
        <v>327</v>
      </c>
      <c r="U180" s="65">
        <v>498</v>
      </c>
      <c r="V180" s="30"/>
      <c r="W180" s="8">
        <f t="shared" si="103"/>
        <v>1.7543859649122806</v>
      </c>
      <c r="X180" s="8">
        <f t="shared" si="104"/>
        <v>0.91743119266055051</v>
      </c>
      <c r="Y180" s="8">
        <f t="shared" si="105"/>
        <v>1.2048192771084338</v>
      </c>
      <c r="Z180" s="8"/>
      <c r="AA180" s="8">
        <f t="shared" si="106"/>
        <v>1.7543859649122806</v>
      </c>
      <c r="AB180" s="8">
        <f t="shared" si="107"/>
        <v>0.91743119266055051</v>
      </c>
      <c r="AC180" s="8">
        <f t="shared" si="108"/>
        <v>1.2048192771084338</v>
      </c>
      <c r="AD180" s="8"/>
      <c r="AE180" s="8">
        <f t="shared" si="109"/>
        <v>98.245614035087726</v>
      </c>
      <c r="AF180" s="8">
        <f t="shared" si="110"/>
        <v>99.082568807339456</v>
      </c>
      <c r="AG180" s="8">
        <f t="shared" si="111"/>
        <v>98.795180722891573</v>
      </c>
      <c r="AH180" s="8"/>
      <c r="AI180" s="8"/>
      <c r="AJ180" s="8"/>
      <c r="AK180" s="8"/>
      <c r="AL180" s="1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</row>
    <row r="181" spans="1:56" ht="12.95" customHeight="1" x14ac:dyDescent="0.25">
      <c r="B181" s="12" t="s">
        <v>35</v>
      </c>
      <c r="C181" s="65">
        <v>0</v>
      </c>
      <c r="D181" s="65">
        <v>0</v>
      </c>
      <c r="E181" s="65">
        <v>0</v>
      </c>
      <c r="F181" s="65"/>
      <c r="G181" s="65">
        <v>0</v>
      </c>
      <c r="H181" s="65">
        <v>0</v>
      </c>
      <c r="I181" s="65">
        <v>0</v>
      </c>
      <c r="J181" s="65"/>
      <c r="K181" s="65">
        <v>0</v>
      </c>
      <c r="L181" s="65">
        <v>0</v>
      </c>
      <c r="M181" s="65">
        <v>0</v>
      </c>
      <c r="N181" s="65"/>
      <c r="O181" s="65">
        <v>-56</v>
      </c>
      <c r="P181" s="65">
        <v>160</v>
      </c>
      <c r="Q181" s="65">
        <v>216</v>
      </c>
      <c r="R181" s="65"/>
      <c r="S181" s="65">
        <v>-56</v>
      </c>
      <c r="T181" s="65">
        <v>160</v>
      </c>
      <c r="U181" s="65">
        <v>216</v>
      </c>
      <c r="V181" s="30"/>
      <c r="W181" s="8">
        <f t="shared" si="103"/>
        <v>0</v>
      </c>
      <c r="X181" s="8">
        <f t="shared" si="104"/>
        <v>0</v>
      </c>
      <c r="Y181" s="8">
        <f t="shared" si="105"/>
        <v>0</v>
      </c>
      <c r="Z181" s="8"/>
      <c r="AA181" s="8">
        <f t="shared" si="106"/>
        <v>0</v>
      </c>
      <c r="AB181" s="8">
        <f t="shared" si="107"/>
        <v>0</v>
      </c>
      <c r="AC181" s="8">
        <f t="shared" si="108"/>
        <v>0</v>
      </c>
      <c r="AD181" s="8"/>
      <c r="AE181" s="8">
        <f t="shared" si="109"/>
        <v>100</v>
      </c>
      <c r="AF181" s="8">
        <f t="shared" si="110"/>
        <v>100</v>
      </c>
      <c r="AG181" s="8">
        <f t="shared" si="111"/>
        <v>100</v>
      </c>
      <c r="AH181" s="8"/>
      <c r="AI181" s="8"/>
      <c r="AJ181" s="8"/>
      <c r="AK181" s="8"/>
      <c r="AL181" s="1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</row>
    <row r="182" spans="1:56" ht="12.95" customHeight="1" x14ac:dyDescent="0.25">
      <c r="B182" s="12" t="s">
        <v>36</v>
      </c>
      <c r="C182" s="65">
        <v>0</v>
      </c>
      <c r="D182" s="65">
        <v>0</v>
      </c>
      <c r="E182" s="65">
        <v>0</v>
      </c>
      <c r="F182" s="65"/>
      <c r="G182" s="65">
        <v>0</v>
      </c>
      <c r="H182" s="65">
        <v>0</v>
      </c>
      <c r="I182" s="65">
        <v>0</v>
      </c>
      <c r="J182" s="65"/>
      <c r="K182" s="65">
        <v>0</v>
      </c>
      <c r="L182" s="65">
        <v>0</v>
      </c>
      <c r="M182" s="65">
        <v>0</v>
      </c>
      <c r="N182" s="65"/>
      <c r="O182" s="65">
        <v>-14</v>
      </c>
      <c r="P182" s="65">
        <v>60</v>
      </c>
      <c r="Q182" s="65">
        <v>74</v>
      </c>
      <c r="R182" s="65"/>
      <c r="S182" s="65">
        <v>-14</v>
      </c>
      <c r="T182" s="65">
        <v>60</v>
      </c>
      <c r="U182" s="65">
        <v>74</v>
      </c>
      <c r="V182" s="30"/>
      <c r="W182" s="8">
        <f t="shared" si="103"/>
        <v>0</v>
      </c>
      <c r="X182" s="8">
        <f t="shared" si="104"/>
        <v>0</v>
      </c>
      <c r="Y182" s="8">
        <f t="shared" si="105"/>
        <v>0</v>
      </c>
      <c r="Z182" s="8"/>
      <c r="AA182" s="8">
        <f t="shared" si="106"/>
        <v>0</v>
      </c>
      <c r="AB182" s="8">
        <f t="shared" si="107"/>
        <v>0</v>
      </c>
      <c r="AC182" s="8">
        <f t="shared" si="108"/>
        <v>0</v>
      </c>
      <c r="AD182" s="8"/>
      <c r="AE182" s="8">
        <f>100-AA182</f>
        <v>100</v>
      </c>
      <c r="AF182" s="8">
        <f>100-AB182</f>
        <v>100</v>
      </c>
      <c r="AG182" s="8"/>
      <c r="AH182" s="8"/>
      <c r="AI182" s="8"/>
      <c r="AJ182" s="8"/>
      <c r="AK182" s="8"/>
      <c r="AL182" s="1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</row>
    <row r="183" spans="1:56" ht="12.95" customHeight="1" x14ac:dyDescent="0.25">
      <c r="B183" s="12" t="s">
        <v>37</v>
      </c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30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1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</row>
    <row r="184" spans="1:56" ht="12.95" customHeight="1" x14ac:dyDescent="0.25">
      <c r="B184" s="12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30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1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</row>
    <row r="185" spans="1:56" ht="12.95" customHeight="1" x14ac:dyDescent="0.25">
      <c r="B185" s="12" t="s">
        <v>27</v>
      </c>
      <c r="C185" s="65">
        <v>-23362</v>
      </c>
      <c r="D185" s="65">
        <v>23163</v>
      </c>
      <c r="E185" s="65">
        <v>46522</v>
      </c>
      <c r="F185" s="65"/>
      <c r="G185" s="65">
        <v>-2818</v>
      </c>
      <c r="H185" s="65">
        <v>2695</v>
      </c>
      <c r="I185" s="65">
        <v>5513</v>
      </c>
      <c r="J185" s="65"/>
      <c r="K185" s="65">
        <v>-26180</v>
      </c>
      <c r="L185" s="65">
        <v>25858</v>
      </c>
      <c r="M185" s="65">
        <v>52035</v>
      </c>
      <c r="N185" s="65"/>
      <c r="O185" s="65">
        <v>-11296</v>
      </c>
      <c r="P185" s="65">
        <v>17032</v>
      </c>
      <c r="Q185" s="65">
        <v>28334</v>
      </c>
      <c r="R185" s="65"/>
      <c r="S185" s="65">
        <v>-37476</v>
      </c>
      <c r="T185" s="65">
        <v>42890</v>
      </c>
      <c r="U185" s="65">
        <v>80369</v>
      </c>
      <c r="V185" s="30"/>
      <c r="W185" s="8">
        <f>+ABS(C185)/(ABS(C185)+ABS(G185)+ABS(O185))*100</f>
        <v>62.338563347208876</v>
      </c>
      <c r="X185" s="8">
        <f>+ABS(D185)/(ABS(D185)+ABS(H185)+ABS(P185))*100</f>
        <v>54.005595709955699</v>
      </c>
      <c r="Y185" s="8">
        <f>+ABS(E185)/(ABS(E185)+ABS(I185)+ABS(Q185))*100</f>
        <v>57.88550311687343</v>
      </c>
      <c r="Z185" s="8"/>
      <c r="AA185" s="8">
        <f>+(ABS(C185)+ABS(G185))/(ABS(K185)+ABS(O185))*100</f>
        <v>69.858042480520865</v>
      </c>
      <c r="AB185" s="8">
        <f>+(ABS(D185)+ABS(H185))/(ABS(L185)+ABS(P185))*100</f>
        <v>60.289111681044524</v>
      </c>
      <c r="AC185" s="8">
        <f>+(ABS(E185)+ABS(I185))/(ABS(M185)+ABS(Q185))*100</f>
        <v>64.745113165524018</v>
      </c>
      <c r="AD185" s="8"/>
      <c r="AE185" s="8">
        <f>100-AA185</f>
        <v>30.141957519479135</v>
      </c>
      <c r="AF185" s="8">
        <f>100-AB185</f>
        <v>39.710888318955476</v>
      </c>
      <c r="AG185" s="8">
        <f>100-AC185</f>
        <v>35.254886834475982</v>
      </c>
      <c r="AH185" s="8"/>
      <c r="AI185" s="8">
        <f>+(ABS(G185)/ABS(K185))*100</f>
        <v>10.763941940412529</v>
      </c>
      <c r="AJ185" s="8">
        <f>+(ABS(H185)/ABS(L185))*100</f>
        <v>10.422306442880346</v>
      </c>
      <c r="AK185" s="8">
        <f>+(ABS(I185)/ABS(M185))*100</f>
        <v>10.594791966945326</v>
      </c>
      <c r="AL185" s="1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</row>
    <row r="186" spans="1:56" ht="12.75" customHeight="1" x14ac:dyDescent="0.25">
      <c r="B186" s="45" t="s">
        <v>66</v>
      </c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56"/>
      <c r="W186" s="45" t="s">
        <v>66</v>
      </c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5"/>
      <c r="AL186" s="1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</row>
    <row r="187" spans="1:56" x14ac:dyDescent="0.25"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</row>
    <row r="188" spans="1:56" ht="12.95" customHeight="1" x14ac:dyDescent="0.25">
      <c r="A188" s="4"/>
      <c r="B188" s="2" t="s">
        <v>59</v>
      </c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T188" s="1"/>
      <c r="U188" s="1"/>
      <c r="V188" s="33"/>
      <c r="W188" s="2" t="s">
        <v>67</v>
      </c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</row>
    <row r="189" spans="1:56" ht="12.95" customHeight="1" x14ac:dyDescent="0.25">
      <c r="B189" s="35"/>
      <c r="C189" s="69" t="s">
        <v>0</v>
      </c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36"/>
      <c r="R189" s="36"/>
      <c r="S189" s="36"/>
      <c r="T189" s="36"/>
      <c r="U189" s="36"/>
      <c r="V189" s="53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2"/>
      <c r="AL189" s="1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</row>
    <row r="190" spans="1:56" ht="12.95" customHeight="1" x14ac:dyDescent="0.25">
      <c r="B190" s="37"/>
      <c r="C190" s="67" t="s">
        <v>1</v>
      </c>
      <c r="D190" s="67"/>
      <c r="E190" s="67"/>
      <c r="F190" s="39"/>
      <c r="G190" s="67" t="s">
        <v>2</v>
      </c>
      <c r="H190" s="67"/>
      <c r="I190" s="67"/>
      <c r="J190" s="39"/>
      <c r="K190" s="67" t="s">
        <v>3</v>
      </c>
      <c r="L190" s="67"/>
      <c r="M190" s="67"/>
      <c r="N190" s="39"/>
      <c r="O190" s="67" t="s">
        <v>4</v>
      </c>
      <c r="P190" s="67"/>
      <c r="Q190" s="67"/>
      <c r="R190" s="39"/>
      <c r="S190" s="67" t="s">
        <v>5</v>
      </c>
      <c r="T190" s="67"/>
      <c r="U190" s="67"/>
      <c r="V190" s="54"/>
      <c r="W190" s="67" t="s">
        <v>6</v>
      </c>
      <c r="X190" s="67"/>
      <c r="Y190" s="67"/>
      <c r="Z190" s="38"/>
      <c r="AA190" s="67" t="s">
        <v>7</v>
      </c>
      <c r="AB190" s="67"/>
      <c r="AC190" s="67"/>
      <c r="AD190" s="38"/>
      <c r="AE190" s="67" t="s">
        <v>8</v>
      </c>
      <c r="AF190" s="67"/>
      <c r="AG190" s="67"/>
      <c r="AH190" s="38"/>
      <c r="AI190" s="67" t="s">
        <v>9</v>
      </c>
      <c r="AJ190" s="67"/>
      <c r="AK190" s="68"/>
      <c r="AL190" s="1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</row>
    <row r="191" spans="1:56" ht="12.95" customHeight="1" x14ac:dyDescent="0.25">
      <c r="B191" s="40" t="s">
        <v>10</v>
      </c>
      <c r="C191" s="38" t="s">
        <v>11</v>
      </c>
      <c r="D191" s="38" t="s">
        <v>12</v>
      </c>
      <c r="E191" s="38" t="s">
        <v>5</v>
      </c>
      <c r="F191" s="38"/>
      <c r="G191" s="38" t="s">
        <v>11</v>
      </c>
      <c r="H191" s="38" t="s">
        <v>12</v>
      </c>
      <c r="I191" s="38" t="s">
        <v>5</v>
      </c>
      <c r="J191" s="38"/>
      <c r="K191" s="38" t="s">
        <v>11</v>
      </c>
      <c r="L191" s="38" t="s">
        <v>12</v>
      </c>
      <c r="M191" s="38" t="s">
        <v>5</v>
      </c>
      <c r="N191" s="38"/>
      <c r="O191" s="38" t="s">
        <v>11</v>
      </c>
      <c r="P191" s="38" t="s">
        <v>12</v>
      </c>
      <c r="Q191" s="38" t="s">
        <v>5</v>
      </c>
      <c r="R191" s="38"/>
      <c r="S191" s="38" t="s">
        <v>11</v>
      </c>
      <c r="T191" s="38" t="s">
        <v>12</v>
      </c>
      <c r="U191" s="38" t="s">
        <v>5</v>
      </c>
      <c r="V191" s="54"/>
      <c r="W191" s="38" t="s">
        <v>11</v>
      </c>
      <c r="X191" s="38" t="s">
        <v>12</v>
      </c>
      <c r="Y191" s="38" t="s">
        <v>5</v>
      </c>
      <c r="Z191" s="38"/>
      <c r="AA191" s="38" t="s">
        <v>11</v>
      </c>
      <c r="AB191" s="38" t="s">
        <v>12</v>
      </c>
      <c r="AC191" s="38" t="s">
        <v>5</v>
      </c>
      <c r="AD191" s="38"/>
      <c r="AE191" s="38" t="s">
        <v>11</v>
      </c>
      <c r="AF191" s="38" t="s">
        <v>12</v>
      </c>
      <c r="AG191" s="38" t="s">
        <v>5</v>
      </c>
      <c r="AH191" s="38"/>
      <c r="AI191" s="38" t="s">
        <v>11</v>
      </c>
      <c r="AJ191" s="38" t="s">
        <v>12</v>
      </c>
      <c r="AK191" s="43" t="s">
        <v>5</v>
      </c>
      <c r="AL191" s="1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</row>
    <row r="192" spans="1:56" ht="15" hidden="1" customHeight="1" x14ac:dyDescent="0.25">
      <c r="B192" s="22" t="s">
        <v>39</v>
      </c>
      <c r="S192" s="22">
        <v>3088</v>
      </c>
      <c r="T192" s="22">
        <v>3023</v>
      </c>
      <c r="U192" s="22">
        <f>+S192+T192</f>
        <v>6111</v>
      </c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</row>
    <row r="193" spans="1:58" ht="15" hidden="1" customHeight="1" x14ac:dyDescent="0.25">
      <c r="B193" s="22" t="s">
        <v>40</v>
      </c>
      <c r="S193" s="22">
        <v>3619</v>
      </c>
      <c r="T193" s="22">
        <v>3387</v>
      </c>
      <c r="U193" s="22">
        <f>+S193+T193</f>
        <v>7006</v>
      </c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</row>
    <row r="194" spans="1:58" s="28" customFormat="1" ht="15" hidden="1" customHeight="1" x14ac:dyDescent="0.25">
      <c r="A194" s="25"/>
      <c r="B194" s="22" t="s">
        <v>41</v>
      </c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2">
        <v>3740</v>
      </c>
      <c r="T194" s="22">
        <v>3751</v>
      </c>
      <c r="U194" s="22">
        <f>+S194+T194</f>
        <v>7491</v>
      </c>
      <c r="V194" s="61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</row>
    <row r="195" spans="1:58" ht="12.95" customHeight="1" x14ac:dyDescent="0.25">
      <c r="B195" s="22" t="s">
        <v>14</v>
      </c>
      <c r="C195" s="65">
        <v>-196.55041999999986</v>
      </c>
      <c r="D195" s="65">
        <v>150.84102000000013</v>
      </c>
      <c r="E195" s="65">
        <f>-C195+D195</f>
        <v>347.39143999999999</v>
      </c>
      <c r="F195" s="65"/>
      <c r="G195" s="65">
        <v>-124.55811500000014</v>
      </c>
      <c r="H195" s="65">
        <v>99.417945000000117</v>
      </c>
      <c r="I195" s="65">
        <v>223.97606000000025</v>
      </c>
      <c r="J195" s="65"/>
      <c r="K195" s="65">
        <f>+C195+G195</f>
        <v>-321.10853500000002</v>
      </c>
      <c r="L195" s="65">
        <f>+D195+H195</f>
        <v>250.25896500000025</v>
      </c>
      <c r="M195" s="65">
        <v>571.36750000000029</v>
      </c>
      <c r="N195" s="65"/>
      <c r="O195" s="65">
        <v>-3046.531509999887</v>
      </c>
      <c r="P195" s="65">
        <v>2907.1178399999008</v>
      </c>
      <c r="Q195" s="65">
        <v>5953.6493499997878</v>
      </c>
      <c r="R195" s="65"/>
      <c r="S195" s="65">
        <f>+K195+O195</f>
        <v>-3367.6400449998869</v>
      </c>
      <c r="T195" s="65">
        <f t="shared" ref="T195" si="115">+L195+P195</f>
        <v>3157.3768049999012</v>
      </c>
      <c r="U195" s="65">
        <f t="shared" ref="U195:U204" si="116">+M195+Q195</f>
        <v>6525.0168499997881</v>
      </c>
      <c r="V195" s="30"/>
      <c r="W195" s="8">
        <f t="shared" ref="W195:W207" si="117">+ABS(C195)/(ABS(C195)+ABS(G195)+ABS(O195))*100</f>
        <v>5.8364438411946269</v>
      </c>
      <c r="X195" s="8">
        <f t="shared" ref="X195:X207" si="118">+ABS(D195)/(ABS(D195)+ABS(H195)+ABS(P195))*100</f>
        <v>4.7774158523345722</v>
      </c>
      <c r="Y195" s="8">
        <f t="shared" ref="Y195:Y207" si="119">+ABS(E195)/(ABS(E195)+ABS(I195)+ABS(Q195))*100</f>
        <v>5.3239929947462326</v>
      </c>
      <c r="Z195" s="8"/>
      <c r="AA195" s="8">
        <f t="shared" ref="AA195:AA207" si="120">+(ABS(C195)+ABS(G195))/ABS(S195)*100</f>
        <v>9.5351204614865779</v>
      </c>
      <c r="AB195" s="8">
        <f t="shared" ref="AB195:AB207" si="121">+(ABS(D195)+ABS(H195))/ABS(T195)*100</f>
        <v>7.9261672095550875</v>
      </c>
      <c r="AC195" s="8">
        <f t="shared" ref="AC195:AC207" si="122">+(ABS(E195)+ABS(I195))/ABS(U195)*100</f>
        <v>8.7565674255694663</v>
      </c>
      <c r="AD195" s="8"/>
      <c r="AE195" s="8">
        <f t="shared" ref="AE195:AE207" si="123">100-AA195</f>
        <v>90.464879538513429</v>
      </c>
      <c r="AF195" s="8">
        <f t="shared" ref="AF195:AF207" si="124">100-AB195</f>
        <v>92.073832790444911</v>
      </c>
      <c r="AG195" s="8">
        <f t="shared" ref="AG195:AG207" si="125">100-AC195</f>
        <v>91.243432574430528</v>
      </c>
      <c r="AH195" s="8"/>
      <c r="AI195" s="8">
        <f t="shared" ref="AI195:AI207" si="126">+(ABS(G195)/ABS(K195))*100</f>
        <v>38.790035587188655</v>
      </c>
      <c r="AJ195" s="8">
        <f t="shared" ref="AJ195:AJ207" si="127">+(ABS(H195)/ABS(L195))*100</f>
        <v>39.726027397260282</v>
      </c>
      <c r="AK195" s="8">
        <f t="shared" ref="AK195:AK207" si="128">+(ABS(I195)/ABS(M195))*100</f>
        <v>39.200000000000024</v>
      </c>
      <c r="AL195" s="1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</row>
    <row r="196" spans="1:58" ht="12.95" customHeight="1" x14ac:dyDescent="0.25">
      <c r="B196" s="22" t="s">
        <v>15</v>
      </c>
      <c r="C196" s="65">
        <v>-1131.307650000007</v>
      </c>
      <c r="D196" s="65">
        <v>862.7649250000037</v>
      </c>
      <c r="E196" s="65">
        <f t="shared" ref="E196:E209" si="129">-C196+D196</f>
        <v>1994.0725750000106</v>
      </c>
      <c r="F196" s="65"/>
      <c r="G196" s="65">
        <v>-332.53588499999893</v>
      </c>
      <c r="H196" s="65">
        <v>260.54357999999951</v>
      </c>
      <c r="I196" s="65">
        <v>593.07946499999844</v>
      </c>
      <c r="J196" s="65"/>
      <c r="K196" s="65">
        <f t="shared" ref="K196:K204" si="130">+C196+G196</f>
        <v>-1463.8435350000059</v>
      </c>
      <c r="L196" s="65">
        <f t="shared" ref="L196:L204" si="131">+D196+H196</f>
        <v>1123.3085050000032</v>
      </c>
      <c r="M196" s="65">
        <v>2587.152040000009</v>
      </c>
      <c r="N196" s="65"/>
      <c r="O196" s="65">
        <v>-1218.1555100000073</v>
      </c>
      <c r="P196" s="65">
        <v>1371.2820000000095</v>
      </c>
      <c r="Q196" s="65">
        <v>2589.437510000017</v>
      </c>
      <c r="R196" s="65"/>
      <c r="S196" s="65">
        <f t="shared" ref="S196:S204" si="132">+K196+O196</f>
        <v>-2681.9990450000132</v>
      </c>
      <c r="T196" s="65">
        <f t="shared" ref="T196:T204" si="133">+L196+P196</f>
        <v>2494.5905050000129</v>
      </c>
      <c r="U196" s="65">
        <f t="shared" si="116"/>
        <v>5176.5895500000261</v>
      </c>
      <c r="V196" s="30"/>
      <c r="W196" s="8">
        <f t="shared" si="117"/>
        <v>42.181508308478968</v>
      </c>
      <c r="X196" s="8">
        <f t="shared" si="118"/>
        <v>34.585432890517609</v>
      </c>
      <c r="Y196" s="8">
        <f t="shared" si="119"/>
        <v>38.520971302428272</v>
      </c>
      <c r="Z196" s="8"/>
      <c r="AA196" s="8">
        <f t="shared" si="120"/>
        <v>54.580315296122663</v>
      </c>
      <c r="AB196" s="8">
        <f t="shared" si="121"/>
        <v>45.029775538250014</v>
      </c>
      <c r="AC196" s="8">
        <f t="shared" si="122"/>
        <v>49.977924944812287</v>
      </c>
      <c r="AD196" s="8"/>
      <c r="AE196" s="8">
        <f t="shared" si="123"/>
        <v>45.419684703877337</v>
      </c>
      <c r="AF196" s="8">
        <f t="shared" si="124"/>
        <v>54.970224461749986</v>
      </c>
      <c r="AG196" s="8">
        <f t="shared" si="125"/>
        <v>50.022075055187713</v>
      </c>
      <c r="AH196" s="8"/>
      <c r="AI196" s="8">
        <f t="shared" si="126"/>
        <v>22.716627634660259</v>
      </c>
      <c r="AJ196" s="8">
        <f t="shared" si="127"/>
        <v>23.194303153611283</v>
      </c>
      <c r="AK196" s="8">
        <f t="shared" si="128"/>
        <v>22.924028268551098</v>
      </c>
      <c r="AL196" s="1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</row>
    <row r="197" spans="1:58" ht="12.95" customHeight="1" x14ac:dyDescent="0.25">
      <c r="B197" s="22" t="s">
        <v>16</v>
      </c>
      <c r="C197" s="65">
        <v>-1858.0871099999993</v>
      </c>
      <c r="D197" s="65">
        <v>1804.3785650000027</v>
      </c>
      <c r="E197" s="65">
        <f t="shared" si="129"/>
        <v>3662.4656750000022</v>
      </c>
      <c r="F197" s="65"/>
      <c r="G197" s="65">
        <v>-260.54357999999979</v>
      </c>
      <c r="H197" s="65">
        <v>247.97349500000036</v>
      </c>
      <c r="I197" s="65">
        <v>508.51707500000015</v>
      </c>
      <c r="J197" s="65"/>
      <c r="K197" s="65">
        <f t="shared" si="130"/>
        <v>-2118.630689999999</v>
      </c>
      <c r="L197" s="65">
        <f t="shared" si="131"/>
        <v>2052.3520600000029</v>
      </c>
      <c r="M197" s="65">
        <v>4170.9827500000019</v>
      </c>
      <c r="N197" s="65"/>
      <c r="O197" s="65">
        <v>-700.49655500000017</v>
      </c>
      <c r="P197" s="65">
        <v>935.89996500000348</v>
      </c>
      <c r="Q197" s="65">
        <v>1636.3965200000036</v>
      </c>
      <c r="R197" s="65"/>
      <c r="S197" s="65">
        <f t="shared" si="132"/>
        <v>-2819.1272449999992</v>
      </c>
      <c r="T197" s="65">
        <f t="shared" si="133"/>
        <v>2988.2520250000061</v>
      </c>
      <c r="U197" s="65">
        <f t="shared" si="116"/>
        <v>5807.3792700000058</v>
      </c>
      <c r="V197" s="30"/>
      <c r="W197" s="8">
        <f t="shared" si="117"/>
        <v>65.910012160518832</v>
      </c>
      <c r="X197" s="8">
        <f t="shared" si="118"/>
        <v>60.382409177820229</v>
      </c>
      <c r="Y197" s="8">
        <f t="shared" si="119"/>
        <v>63.065722156631224</v>
      </c>
      <c r="Z197" s="8"/>
      <c r="AA197" s="8">
        <f t="shared" si="120"/>
        <v>75.15200648561003</v>
      </c>
      <c r="AB197" s="8">
        <f t="shared" si="121"/>
        <v>68.680688336520035</v>
      </c>
      <c r="AC197" s="8">
        <f t="shared" si="122"/>
        <v>71.822117276662695</v>
      </c>
      <c r="AD197" s="8"/>
      <c r="AE197" s="8">
        <f t="shared" si="123"/>
        <v>24.84799351438997</v>
      </c>
      <c r="AF197" s="8">
        <f t="shared" si="124"/>
        <v>31.319311663479965</v>
      </c>
      <c r="AG197" s="8">
        <f t="shared" si="125"/>
        <v>28.177882723337305</v>
      </c>
      <c r="AH197" s="8"/>
      <c r="AI197" s="8">
        <f t="shared" si="126"/>
        <v>12.29773462783171</v>
      </c>
      <c r="AJ197" s="8">
        <f t="shared" si="127"/>
        <v>12.082405345211582</v>
      </c>
      <c r="AK197" s="8">
        <f t="shared" si="128"/>
        <v>12.191780821917806</v>
      </c>
      <c r="AL197" s="1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</row>
    <row r="198" spans="1:58" ht="12.95" customHeight="1" x14ac:dyDescent="0.25">
      <c r="B198" s="22" t="s">
        <v>17</v>
      </c>
      <c r="C198" s="65">
        <v>-2200.9076100000061</v>
      </c>
      <c r="D198" s="65">
        <v>2251.1879499999986</v>
      </c>
      <c r="E198" s="65">
        <f t="shared" si="129"/>
        <v>4452.0955600000052</v>
      </c>
      <c r="F198" s="65"/>
      <c r="G198" s="65">
        <v>-253.68717000000032</v>
      </c>
      <c r="H198" s="65">
        <v>226.26153000000005</v>
      </c>
      <c r="I198" s="65">
        <v>479.94870000000037</v>
      </c>
      <c r="J198" s="65"/>
      <c r="K198" s="65">
        <f t="shared" si="130"/>
        <v>-2454.5947800000063</v>
      </c>
      <c r="L198" s="65">
        <f t="shared" si="131"/>
        <v>2477.4494799999989</v>
      </c>
      <c r="M198" s="65">
        <v>4932.0442600000051</v>
      </c>
      <c r="N198" s="65"/>
      <c r="O198" s="65">
        <v>-634.21792499999924</v>
      </c>
      <c r="P198" s="65">
        <v>884.47689000000264</v>
      </c>
      <c r="Q198" s="65">
        <v>1518.6948150000019</v>
      </c>
      <c r="R198" s="65"/>
      <c r="S198" s="65">
        <f t="shared" si="132"/>
        <v>-3088.8127050000057</v>
      </c>
      <c r="T198" s="65">
        <f t="shared" si="133"/>
        <v>3361.9263700000015</v>
      </c>
      <c r="U198" s="65">
        <f t="shared" si="116"/>
        <v>6450.7390750000068</v>
      </c>
      <c r="V198" s="30"/>
      <c r="W198" s="8">
        <f t="shared" si="117"/>
        <v>71.254162042175423</v>
      </c>
      <c r="X198" s="8">
        <f t="shared" si="118"/>
        <v>66.961250849761996</v>
      </c>
      <c r="Y198" s="8">
        <f t="shared" si="119"/>
        <v>69.016829052258629</v>
      </c>
      <c r="Z198" s="8"/>
      <c r="AA198" s="8">
        <f t="shared" si="120"/>
        <v>79.46725860155388</v>
      </c>
      <c r="AB198" s="8">
        <f t="shared" si="121"/>
        <v>73.69136641740306</v>
      </c>
      <c r="AC198" s="8">
        <f t="shared" si="122"/>
        <v>76.457041629760866</v>
      </c>
      <c r="AD198" s="8"/>
      <c r="AE198" s="8">
        <f t="shared" si="123"/>
        <v>20.53274139844612</v>
      </c>
      <c r="AF198" s="8">
        <f t="shared" si="124"/>
        <v>26.30863358259694</v>
      </c>
      <c r="AG198" s="8">
        <f t="shared" si="125"/>
        <v>23.542958370239134</v>
      </c>
      <c r="AH198" s="8"/>
      <c r="AI198" s="8">
        <f t="shared" si="126"/>
        <v>10.335195530726244</v>
      </c>
      <c r="AJ198" s="8">
        <f t="shared" si="127"/>
        <v>9.1328413284132903</v>
      </c>
      <c r="AK198" s="8">
        <f t="shared" si="128"/>
        <v>9.7312326227988848</v>
      </c>
      <c r="AL198" s="1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</row>
    <row r="199" spans="1:58" ht="12.95" customHeight="1" x14ac:dyDescent="0.25">
      <c r="B199" s="22" t="s">
        <v>18</v>
      </c>
      <c r="C199" s="65">
        <v>-2304.8964949999972</v>
      </c>
      <c r="D199" s="65">
        <v>2479.7349499999823</v>
      </c>
      <c r="E199" s="65">
        <f t="shared" si="129"/>
        <v>4784.6314449999791</v>
      </c>
      <c r="F199" s="65"/>
      <c r="G199" s="65">
        <v>-225.11879500000015</v>
      </c>
      <c r="H199" s="65">
        <v>225.11879499999992</v>
      </c>
      <c r="I199" s="65">
        <v>450.23759000000007</v>
      </c>
      <c r="J199" s="65"/>
      <c r="K199" s="65">
        <f t="shared" si="130"/>
        <v>-2530.0152899999975</v>
      </c>
      <c r="L199" s="65">
        <f t="shared" si="131"/>
        <v>2704.8537449999822</v>
      </c>
      <c r="M199" s="65">
        <v>5234.8690349999797</v>
      </c>
      <c r="N199" s="65"/>
      <c r="O199" s="65">
        <v>-526.80083499999807</v>
      </c>
      <c r="P199" s="65">
        <v>887.9050950000028</v>
      </c>
      <c r="Q199" s="65">
        <v>1414.705930000001</v>
      </c>
      <c r="R199" s="65"/>
      <c r="S199" s="65">
        <f t="shared" si="132"/>
        <v>-3056.8161249999957</v>
      </c>
      <c r="T199" s="65">
        <f t="shared" si="133"/>
        <v>3592.758839999985</v>
      </c>
      <c r="U199" s="65">
        <f t="shared" si="116"/>
        <v>6649.5749649999807</v>
      </c>
      <c r="V199" s="30"/>
      <c r="W199" s="8">
        <f t="shared" si="117"/>
        <v>75.401869158878526</v>
      </c>
      <c r="X199" s="8">
        <f t="shared" si="118"/>
        <v>69.020356234096496</v>
      </c>
      <c r="Y199" s="8">
        <f t="shared" si="119"/>
        <v>71.953943976628182</v>
      </c>
      <c r="Z199" s="8"/>
      <c r="AA199" s="8">
        <f t="shared" si="120"/>
        <v>82.76635514018696</v>
      </c>
      <c r="AB199" s="8">
        <f t="shared" si="121"/>
        <v>75.286259541984549</v>
      </c>
      <c r="AC199" s="8">
        <f t="shared" si="122"/>
        <v>78.72486681560396</v>
      </c>
      <c r="AD199" s="8"/>
      <c r="AE199" s="8">
        <f t="shared" si="123"/>
        <v>17.23364485981304</v>
      </c>
      <c r="AF199" s="8">
        <f t="shared" si="124"/>
        <v>24.713740458015451</v>
      </c>
      <c r="AG199" s="8">
        <f t="shared" si="125"/>
        <v>21.27513318439604</v>
      </c>
      <c r="AH199" s="8"/>
      <c r="AI199" s="8">
        <f t="shared" si="126"/>
        <v>8.8979223125564744</v>
      </c>
      <c r="AJ199" s="8">
        <f t="shared" si="127"/>
        <v>8.3227714406422155</v>
      </c>
      <c r="AK199" s="8">
        <f t="shared" si="128"/>
        <v>8.6007421960271024</v>
      </c>
      <c r="AL199" s="1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</row>
    <row r="200" spans="1:58" ht="12.95" customHeight="1" x14ac:dyDescent="0.25">
      <c r="B200" s="22" t="s">
        <v>19</v>
      </c>
      <c r="C200" s="65">
        <v>-2453.4520449999845</v>
      </c>
      <c r="D200" s="65">
        <v>2785.9879299999561</v>
      </c>
      <c r="E200" s="65">
        <f t="shared" si="129"/>
        <v>5239.4399749999411</v>
      </c>
      <c r="F200" s="65"/>
      <c r="G200" s="65">
        <v>-186.26580500000023</v>
      </c>
      <c r="H200" s="65">
        <v>190.83674500000018</v>
      </c>
      <c r="I200" s="65">
        <v>377.10255000000041</v>
      </c>
      <c r="J200" s="65"/>
      <c r="K200" s="65">
        <f t="shared" si="130"/>
        <v>-2639.7178499999845</v>
      </c>
      <c r="L200" s="65">
        <f t="shared" si="131"/>
        <v>2976.8246749999562</v>
      </c>
      <c r="M200" s="65">
        <v>5616.5425249999407</v>
      </c>
      <c r="N200" s="65"/>
      <c r="O200" s="65">
        <v>-478.80596499999803</v>
      </c>
      <c r="P200" s="65">
        <v>906.1888550000034</v>
      </c>
      <c r="Q200" s="65">
        <v>1384.9948200000015</v>
      </c>
      <c r="R200" s="65"/>
      <c r="S200" s="65">
        <f t="shared" si="132"/>
        <v>-3118.5238149999827</v>
      </c>
      <c r="T200" s="65">
        <f t="shared" si="133"/>
        <v>3883.0135299999597</v>
      </c>
      <c r="U200" s="65">
        <f t="shared" si="116"/>
        <v>7001.5373449999424</v>
      </c>
      <c r="V200" s="30"/>
      <c r="W200" s="8">
        <f t="shared" si="117"/>
        <v>78.673506779039883</v>
      </c>
      <c r="X200" s="8">
        <f t="shared" si="118"/>
        <v>71.748087110064361</v>
      </c>
      <c r="Y200" s="8">
        <f t="shared" si="119"/>
        <v>74.832707687285549</v>
      </c>
      <c r="Z200" s="8"/>
      <c r="AA200" s="8">
        <f t="shared" si="120"/>
        <v>84.646390619274442</v>
      </c>
      <c r="AB200" s="8">
        <f t="shared" si="121"/>
        <v>76.662742789876077</v>
      </c>
      <c r="AC200" s="8">
        <f t="shared" si="122"/>
        <v>80.218704096621337</v>
      </c>
      <c r="AD200" s="8"/>
      <c r="AE200" s="8">
        <f t="shared" si="123"/>
        <v>15.353609380725558</v>
      </c>
      <c r="AF200" s="8">
        <f t="shared" si="124"/>
        <v>23.337257210123923</v>
      </c>
      <c r="AG200" s="8">
        <f t="shared" si="125"/>
        <v>19.781295903378663</v>
      </c>
      <c r="AH200" s="8"/>
      <c r="AI200" s="8">
        <f t="shared" si="126"/>
        <v>7.0562770562771062</v>
      </c>
      <c r="AJ200" s="8">
        <f t="shared" si="127"/>
        <v>6.4107485604607524</v>
      </c>
      <c r="AK200" s="8">
        <f t="shared" si="128"/>
        <v>6.7141403865717972</v>
      </c>
      <c r="AL200" s="1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</row>
    <row r="201" spans="1:58" ht="12.95" customHeight="1" x14ac:dyDescent="0.25">
      <c r="B201" s="22" t="s">
        <v>20</v>
      </c>
      <c r="C201" s="65">
        <v>-2623.71955999997</v>
      </c>
      <c r="D201" s="65">
        <v>2942.5426249999427</v>
      </c>
      <c r="E201" s="65">
        <f t="shared" si="129"/>
        <v>5566.2621849999123</v>
      </c>
      <c r="F201" s="65"/>
      <c r="G201" s="65">
        <v>-205.69230000000027</v>
      </c>
      <c r="H201" s="65">
        <v>158.84016500000018</v>
      </c>
      <c r="I201" s="65">
        <v>364.53246500000046</v>
      </c>
      <c r="J201" s="65"/>
      <c r="K201" s="65">
        <f t="shared" si="130"/>
        <v>-2829.4118599999701</v>
      </c>
      <c r="L201" s="65">
        <f t="shared" si="131"/>
        <v>3101.3827899999428</v>
      </c>
      <c r="M201" s="65">
        <v>5930.7946499999125</v>
      </c>
      <c r="N201" s="65"/>
      <c r="O201" s="65">
        <v>-537.08544999999788</v>
      </c>
      <c r="P201" s="65">
        <v>957.61193000000367</v>
      </c>
      <c r="Q201" s="65">
        <v>1494.6973800000014</v>
      </c>
      <c r="R201" s="65"/>
      <c r="S201" s="65">
        <f t="shared" si="132"/>
        <v>-3366.4973099999679</v>
      </c>
      <c r="T201" s="65">
        <f t="shared" si="133"/>
        <v>4058.9947199999465</v>
      </c>
      <c r="U201" s="65">
        <f t="shared" si="116"/>
        <v>7425.4920299999139</v>
      </c>
      <c r="V201" s="30"/>
      <c r="W201" s="8">
        <f t="shared" si="117"/>
        <v>77.936184657162102</v>
      </c>
      <c r="X201" s="8">
        <f t="shared" si="118"/>
        <v>72.494369369368911</v>
      </c>
      <c r="Y201" s="8">
        <f t="shared" si="119"/>
        <v>74.961526623576162</v>
      </c>
      <c r="Z201" s="8"/>
      <c r="AA201" s="8">
        <f t="shared" si="120"/>
        <v>84.046164290563382</v>
      </c>
      <c r="AB201" s="8">
        <f t="shared" si="121"/>
        <v>76.407657657657253</v>
      </c>
      <c r="AC201" s="8">
        <f t="shared" si="122"/>
        <v>79.870729455216733</v>
      </c>
      <c r="AD201" s="8"/>
      <c r="AE201" s="8">
        <f t="shared" si="123"/>
        <v>15.953835709436618</v>
      </c>
      <c r="AF201" s="8">
        <f t="shared" si="124"/>
        <v>23.592342342342747</v>
      </c>
      <c r="AG201" s="8">
        <f t="shared" si="125"/>
        <v>20.129270544783267</v>
      </c>
      <c r="AH201" s="8"/>
      <c r="AI201" s="8">
        <f t="shared" si="126"/>
        <v>7.2697899838449969</v>
      </c>
      <c r="AJ201" s="8">
        <f t="shared" si="127"/>
        <v>5.1215917464997318</v>
      </c>
      <c r="AK201" s="8">
        <f t="shared" si="128"/>
        <v>6.1464354527939333</v>
      </c>
      <c r="AL201" s="1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</row>
    <row r="202" spans="1:58" ht="12.95" customHeight="1" x14ac:dyDescent="0.25">
      <c r="B202" s="22" t="s">
        <v>21</v>
      </c>
      <c r="C202" s="65">
        <v>-2881.9776699999479</v>
      </c>
      <c r="D202" s="65">
        <v>3008.8212549999371</v>
      </c>
      <c r="E202" s="65">
        <f t="shared" si="129"/>
        <v>5890.7989249998845</v>
      </c>
      <c r="F202" s="65"/>
      <c r="G202" s="65">
        <v>-217.11965000000009</v>
      </c>
      <c r="H202" s="65">
        <v>194.26494999999994</v>
      </c>
      <c r="I202" s="65">
        <v>411.38460000000003</v>
      </c>
      <c r="J202" s="65"/>
      <c r="K202" s="65">
        <f t="shared" si="130"/>
        <v>-3099.097319999948</v>
      </c>
      <c r="L202" s="65">
        <f t="shared" si="131"/>
        <v>3203.0862049999369</v>
      </c>
      <c r="M202" s="65">
        <v>6302.1835249998849</v>
      </c>
      <c r="N202" s="65"/>
      <c r="O202" s="65">
        <v>-642.21706999999935</v>
      </c>
      <c r="P202" s="65">
        <v>1213.5845700000073</v>
      </c>
      <c r="Q202" s="65">
        <v>1855.8016400000065</v>
      </c>
      <c r="R202" s="65"/>
      <c r="S202" s="65">
        <f t="shared" si="132"/>
        <v>-3741.3143899999473</v>
      </c>
      <c r="T202" s="65">
        <f t="shared" si="133"/>
        <v>4416.6707749999441</v>
      </c>
      <c r="U202" s="65">
        <f t="shared" si="116"/>
        <v>8157.9851649998909</v>
      </c>
      <c r="V202" s="30"/>
      <c r="W202" s="8">
        <f t="shared" si="117"/>
        <v>77.031154551007631</v>
      </c>
      <c r="X202" s="8">
        <f t="shared" si="118"/>
        <v>68.124191461836432</v>
      </c>
      <c r="Y202" s="8">
        <f t="shared" si="119"/>
        <v>72.208992856141862</v>
      </c>
      <c r="Z202" s="8"/>
      <c r="AA202" s="8">
        <f t="shared" si="120"/>
        <v>82.834453268173263</v>
      </c>
      <c r="AB202" s="8">
        <f t="shared" si="121"/>
        <v>72.522639068563521</v>
      </c>
      <c r="AC202" s="8">
        <f t="shared" si="122"/>
        <v>77.251715926599985</v>
      </c>
      <c r="AD202" s="8"/>
      <c r="AE202" s="8">
        <f t="shared" si="123"/>
        <v>17.165546731826737</v>
      </c>
      <c r="AF202" s="8">
        <f t="shared" si="124"/>
        <v>27.477360931436479</v>
      </c>
      <c r="AG202" s="8">
        <f t="shared" si="125"/>
        <v>22.748284073400015</v>
      </c>
      <c r="AH202" s="8"/>
      <c r="AI202" s="8">
        <f t="shared" si="126"/>
        <v>7.0058997050148699</v>
      </c>
      <c r="AJ202" s="8">
        <f t="shared" si="127"/>
        <v>6.0649304316804606</v>
      </c>
      <c r="AK202" s="8">
        <f t="shared" si="128"/>
        <v>6.5276518585676619</v>
      </c>
      <c r="AL202" s="1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</row>
    <row r="203" spans="1:58" ht="12.95" customHeight="1" x14ac:dyDescent="0.25">
      <c r="B203" s="22" t="s">
        <v>22</v>
      </c>
      <c r="C203" s="65">
        <v>-2875.1212599999485</v>
      </c>
      <c r="D203" s="65">
        <v>2983.6810849999392</v>
      </c>
      <c r="E203" s="65">
        <f t="shared" si="129"/>
        <v>5858.8023449998873</v>
      </c>
      <c r="F203" s="65"/>
      <c r="G203" s="65">
        <v>-187.40854000000024</v>
      </c>
      <c r="H203" s="65">
        <v>177.12392500000021</v>
      </c>
      <c r="I203" s="65">
        <v>364.53246500000046</v>
      </c>
      <c r="J203" s="65"/>
      <c r="K203" s="65">
        <f t="shared" si="130"/>
        <v>-3062.5297999999489</v>
      </c>
      <c r="L203" s="65">
        <f t="shared" si="131"/>
        <v>3160.8050099999396</v>
      </c>
      <c r="M203" s="65">
        <v>6223.3348099998884</v>
      </c>
      <c r="N203" s="65"/>
      <c r="O203" s="65">
        <v>-919.90167500000325</v>
      </c>
      <c r="P203" s="65">
        <v>1452.4161850000105</v>
      </c>
      <c r="Q203" s="65">
        <v>2372.3178600000138</v>
      </c>
      <c r="R203" s="65"/>
      <c r="S203" s="65">
        <f t="shared" si="132"/>
        <v>-3982.4314749999521</v>
      </c>
      <c r="T203" s="65">
        <f t="shared" si="133"/>
        <v>4613.2211949999501</v>
      </c>
      <c r="U203" s="65">
        <f t="shared" si="116"/>
        <v>8595.6526699999013</v>
      </c>
      <c r="V203" s="30"/>
      <c r="W203" s="8">
        <f t="shared" si="117"/>
        <v>72.195121951219093</v>
      </c>
      <c r="X203" s="8">
        <f t="shared" si="118"/>
        <v>64.676740153578777</v>
      </c>
      <c r="Y203" s="8">
        <f t="shared" si="119"/>
        <v>68.16006381281521</v>
      </c>
      <c r="Z203" s="8"/>
      <c r="AA203" s="8">
        <f t="shared" si="120"/>
        <v>76.901004304160324</v>
      </c>
      <c r="AB203" s="8">
        <f t="shared" si="121"/>
        <v>68.516224919494107</v>
      </c>
      <c r="AC203" s="8">
        <f t="shared" si="122"/>
        <v>72.400957192235623</v>
      </c>
      <c r="AD203" s="8"/>
      <c r="AE203" s="8">
        <f t="shared" si="123"/>
        <v>23.098995695839676</v>
      </c>
      <c r="AF203" s="8">
        <f t="shared" si="124"/>
        <v>31.483775080505893</v>
      </c>
      <c r="AG203" s="8">
        <f t="shared" si="125"/>
        <v>27.599042807764377</v>
      </c>
      <c r="AH203" s="8"/>
      <c r="AI203" s="8">
        <f t="shared" si="126"/>
        <v>6.1194029850747373</v>
      </c>
      <c r="AJ203" s="8">
        <f t="shared" si="127"/>
        <v>5.6037599421548494</v>
      </c>
      <c r="AK203" s="8">
        <f t="shared" si="128"/>
        <v>5.8575100991554558</v>
      </c>
      <c r="AL203" s="1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</row>
    <row r="204" spans="1:58" ht="12.95" customHeight="1" x14ac:dyDescent="0.25">
      <c r="B204" s="22" t="s">
        <v>23</v>
      </c>
      <c r="C204" s="65">
        <v>-1892.3691600000047</v>
      </c>
      <c r="D204" s="65">
        <v>2028.354625000009</v>
      </c>
      <c r="E204" s="65">
        <f t="shared" si="129"/>
        <v>3920.7237850000138</v>
      </c>
      <c r="F204" s="65"/>
      <c r="G204" s="65">
        <v>-115.41623500000013</v>
      </c>
      <c r="H204" s="65">
        <v>98.275210000000101</v>
      </c>
      <c r="I204" s="65">
        <v>213.69144500000021</v>
      </c>
      <c r="J204" s="65"/>
      <c r="K204" s="65">
        <f t="shared" si="130"/>
        <v>-2007.7853950000049</v>
      </c>
      <c r="L204" s="65">
        <f t="shared" si="131"/>
        <v>2126.6298350000093</v>
      </c>
      <c r="M204" s="65">
        <v>4134.4152300000142</v>
      </c>
      <c r="N204" s="65"/>
      <c r="O204" s="65">
        <v>-1438.7033650000074</v>
      </c>
      <c r="P204" s="65">
        <v>2166.625559999989</v>
      </c>
      <c r="Q204" s="65">
        <v>3605.3289249999962</v>
      </c>
      <c r="R204" s="65"/>
      <c r="S204" s="65">
        <f t="shared" si="132"/>
        <v>-3446.488760000012</v>
      </c>
      <c r="T204" s="65">
        <f t="shared" si="133"/>
        <v>4293.2553949999983</v>
      </c>
      <c r="U204" s="65">
        <f t="shared" si="116"/>
        <v>7739.7441550000103</v>
      </c>
      <c r="V204" s="30"/>
      <c r="W204" s="8">
        <f t="shared" si="117"/>
        <v>54.907161803713478</v>
      </c>
      <c r="X204" s="8">
        <f t="shared" si="118"/>
        <v>47.245142400851975</v>
      </c>
      <c r="Y204" s="8">
        <f t="shared" si="119"/>
        <v>50.657020522663629</v>
      </c>
      <c r="Z204" s="8"/>
      <c r="AA204" s="8">
        <f t="shared" si="120"/>
        <v>58.255968169761211</v>
      </c>
      <c r="AB204" s="8">
        <f t="shared" si="121"/>
        <v>49.534202821400285</v>
      </c>
      <c r="AC204" s="8">
        <f t="shared" si="122"/>
        <v>53.417983168463124</v>
      </c>
      <c r="AD204" s="8"/>
      <c r="AE204" s="8">
        <f t="shared" si="123"/>
        <v>41.744031830238789</v>
      </c>
      <c r="AF204" s="8">
        <f t="shared" si="124"/>
        <v>50.465797178599715</v>
      </c>
      <c r="AG204" s="8">
        <f t="shared" si="125"/>
        <v>46.582016831536876</v>
      </c>
      <c r="AH204" s="8"/>
      <c r="AI204" s="8">
        <f t="shared" si="126"/>
        <v>5.7484348321001635</v>
      </c>
      <c r="AJ204" s="8">
        <f t="shared" si="127"/>
        <v>4.6211714132186836</v>
      </c>
      <c r="AK204" s="8">
        <f t="shared" si="128"/>
        <v>5.1686014372581415</v>
      </c>
      <c r="AL204" s="1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</row>
    <row r="205" spans="1:58" ht="12.95" customHeight="1" x14ac:dyDescent="0.25">
      <c r="B205" s="12" t="s">
        <v>43</v>
      </c>
      <c r="C205" s="65">
        <v>-620.8429470849934</v>
      </c>
      <c r="D205" s="65">
        <v>726.47347846163677</v>
      </c>
      <c r="E205" s="65">
        <f t="shared" si="129"/>
        <v>1347.3164255466302</v>
      </c>
      <c r="F205" s="65"/>
      <c r="G205" s="65">
        <v>-39.572613905197429</v>
      </c>
      <c r="H205" s="65">
        <v>22.938825635081347</v>
      </c>
      <c r="I205" s="65">
        <v>62.511439540278772</v>
      </c>
      <c r="J205" s="65"/>
      <c r="K205" s="65">
        <v>-664.02876889072604</v>
      </c>
      <c r="L205" s="65">
        <v>745.03784377595468</v>
      </c>
      <c r="M205" s="65">
        <v>1416.5082435916247</v>
      </c>
      <c r="N205" s="65"/>
      <c r="O205" s="65">
        <v>-2173.5122224107417</v>
      </c>
      <c r="P205" s="65">
        <v>2700.7897687205405</v>
      </c>
      <c r="Q205" s="65">
        <v>4874.3019911312822</v>
      </c>
      <c r="R205" s="65"/>
      <c r="S205" s="65">
        <v>-2789.8165629811529</v>
      </c>
      <c r="T205" s="65">
        <v>3382.0247549246474</v>
      </c>
      <c r="U205" s="65">
        <v>6169.8883944788004</v>
      </c>
      <c r="V205" s="30"/>
      <c r="W205" s="8">
        <f t="shared" si="117"/>
        <v>21.907507690260683</v>
      </c>
      <c r="X205" s="8">
        <f t="shared" si="118"/>
        <v>21.055968987591378</v>
      </c>
      <c r="Y205" s="8">
        <f t="shared" si="119"/>
        <v>21.439983838231015</v>
      </c>
      <c r="Z205" s="8"/>
      <c r="AA205" s="8">
        <f t="shared" si="120"/>
        <v>23.672365049137188</v>
      </c>
      <c r="AB205" s="8">
        <f t="shared" si="121"/>
        <v>22.158687721178886</v>
      </c>
      <c r="AC205" s="8">
        <f t="shared" si="122"/>
        <v>22.850135609397903</v>
      </c>
      <c r="AD205" s="8"/>
      <c r="AE205" s="8">
        <f t="shared" si="123"/>
        <v>76.327634950862816</v>
      </c>
      <c r="AF205" s="8">
        <f t="shared" si="124"/>
        <v>77.841312278821107</v>
      </c>
      <c r="AG205" s="8">
        <f t="shared" si="125"/>
        <v>77.14986439060209</v>
      </c>
      <c r="AH205" s="8"/>
      <c r="AI205" s="8">
        <f t="shared" si="126"/>
        <v>5.95947280587019</v>
      </c>
      <c r="AJ205" s="8">
        <f t="shared" si="127"/>
        <v>3.0788806000543829</v>
      </c>
      <c r="AK205" s="8">
        <f t="shared" si="128"/>
        <v>4.4130657073888973</v>
      </c>
      <c r="AL205" s="1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</row>
    <row r="206" spans="1:58" ht="12.95" customHeight="1" x14ac:dyDescent="0.25">
      <c r="B206" s="12" t="s">
        <v>44</v>
      </c>
      <c r="C206" s="65">
        <v>-299.38882334499164</v>
      </c>
      <c r="D206" s="65">
        <v>131.16149876099573</v>
      </c>
      <c r="E206" s="65">
        <f t="shared" si="129"/>
        <v>430.55032210598733</v>
      </c>
      <c r="F206" s="65"/>
      <c r="G206" s="65">
        <v>0</v>
      </c>
      <c r="H206" s="65">
        <v>21.627839364918671</v>
      </c>
      <c r="I206" s="65">
        <v>21.627839364918671</v>
      </c>
      <c r="J206" s="65"/>
      <c r="K206" s="65">
        <v>-312.00368017907471</v>
      </c>
      <c r="L206" s="65">
        <v>157.6946259332064</v>
      </c>
      <c r="M206" s="65">
        <v>466.14096667168991</v>
      </c>
      <c r="N206" s="65"/>
      <c r="O206" s="65">
        <v>-1744.065358140869</v>
      </c>
      <c r="P206" s="65">
        <v>2267.5404686893894</v>
      </c>
      <c r="Q206" s="65">
        <v>4011.6058268302586</v>
      </c>
      <c r="R206" s="65"/>
      <c r="S206" s="65">
        <v>-2057.6853296026229</v>
      </c>
      <c r="T206" s="65">
        <v>2437.7219249201307</v>
      </c>
      <c r="U206" s="65">
        <v>4493.491127120792</v>
      </c>
      <c r="V206" s="30"/>
      <c r="W206" s="8">
        <f t="shared" si="117"/>
        <v>14.65111506083765</v>
      </c>
      <c r="X206" s="8">
        <f t="shared" si="118"/>
        <v>5.4191580995145223</v>
      </c>
      <c r="Y206" s="8">
        <f t="shared" si="119"/>
        <v>9.6454112303460047</v>
      </c>
      <c r="Z206" s="8"/>
      <c r="AA206" s="8">
        <f t="shared" si="120"/>
        <v>14.549786550833268</v>
      </c>
      <c r="AB206" s="8">
        <f t="shared" si="121"/>
        <v>6.267709887825716</v>
      </c>
      <c r="AC206" s="8">
        <f t="shared" si="122"/>
        <v>10.062958814845585</v>
      </c>
      <c r="AD206" s="8"/>
      <c r="AE206" s="8">
        <f t="shared" si="123"/>
        <v>85.450213449166739</v>
      </c>
      <c r="AF206" s="8">
        <f t="shared" si="124"/>
        <v>93.732290112174283</v>
      </c>
      <c r="AG206" s="8">
        <f t="shared" si="125"/>
        <v>89.937041185154413</v>
      </c>
      <c r="AH206" s="8"/>
      <c r="AI206" s="8">
        <f t="shared" si="126"/>
        <v>0</v>
      </c>
      <c r="AJ206" s="8">
        <f t="shared" si="127"/>
        <v>13.715013582060445</v>
      </c>
      <c r="AK206" s="8">
        <f t="shared" si="128"/>
        <v>4.6397637005269869</v>
      </c>
      <c r="AL206" s="1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</row>
    <row r="207" spans="1:58" ht="12.95" customHeight="1" x14ac:dyDescent="0.25">
      <c r="B207" s="12" t="s">
        <v>26</v>
      </c>
      <c r="C207" s="65">
        <v>-145.93998457001561</v>
      </c>
      <c r="D207" s="65">
        <v>32.555587777367222</v>
      </c>
      <c r="E207" s="65">
        <f t="shared" si="129"/>
        <v>178.49557234738285</v>
      </c>
      <c r="F207" s="65"/>
      <c r="G207" s="65">
        <v>-39.276101094802613</v>
      </c>
      <c r="H207" s="65">
        <v>0</v>
      </c>
      <c r="I207" s="65">
        <v>39.276101094802613</v>
      </c>
      <c r="J207" s="65"/>
      <c r="K207" s="65">
        <v>-168.98802093019998</v>
      </c>
      <c r="L207" s="65">
        <v>32.024760290838721</v>
      </c>
      <c r="M207" s="65">
        <v>197.12848973668591</v>
      </c>
      <c r="N207" s="65"/>
      <c r="O207" s="65">
        <v>-2304.6144944483412</v>
      </c>
      <c r="P207" s="65">
        <v>3643.3207225899864</v>
      </c>
      <c r="Q207" s="65">
        <v>5947.9352170383281</v>
      </c>
      <c r="R207" s="65"/>
      <c r="S207" s="65">
        <v>-2519.7106524161754</v>
      </c>
      <c r="T207" s="65">
        <v>3726.6615101551356</v>
      </c>
      <c r="U207" s="65">
        <v>6250.2412134002725</v>
      </c>
      <c r="V207" s="30"/>
      <c r="W207" s="8">
        <f t="shared" si="117"/>
        <v>5.8614423702428304</v>
      </c>
      <c r="X207" s="8">
        <f t="shared" si="118"/>
        <v>0.88565514801322942</v>
      </c>
      <c r="Y207" s="8">
        <f t="shared" si="119"/>
        <v>2.8949733666867856</v>
      </c>
      <c r="Z207" s="8"/>
      <c r="AA207" s="8">
        <f t="shared" si="120"/>
        <v>7.3506886787660601</v>
      </c>
      <c r="AB207" s="8">
        <f t="shared" si="121"/>
        <v>0.8735858539514092</v>
      </c>
      <c r="AC207" s="8">
        <f t="shared" si="122"/>
        <v>3.484212304883394</v>
      </c>
      <c r="AD207" s="8"/>
      <c r="AE207" s="8">
        <f t="shared" si="123"/>
        <v>92.649311321233938</v>
      </c>
      <c r="AF207" s="8">
        <f t="shared" si="124"/>
        <v>99.126414146048589</v>
      </c>
      <c r="AG207" s="8">
        <f t="shared" si="125"/>
        <v>96.5157876951166</v>
      </c>
      <c r="AH207" s="8"/>
      <c r="AI207" s="8">
        <f t="shared" si="126"/>
        <v>23.241943942893737</v>
      </c>
      <c r="AJ207" s="8">
        <f t="shared" si="127"/>
        <v>0</v>
      </c>
      <c r="AK207" s="8">
        <f t="shared" si="128"/>
        <v>19.924112007993166</v>
      </c>
      <c r="AL207" s="1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</row>
    <row r="208" spans="1:58" ht="12.95" customHeight="1" x14ac:dyDescent="0.25">
      <c r="B208" s="12"/>
      <c r="C208" s="65"/>
      <c r="D208" s="65"/>
      <c r="E208" s="65">
        <f t="shared" si="129"/>
        <v>0</v>
      </c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30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1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</row>
    <row r="209" spans="1:68" ht="12.95" customHeight="1" x14ac:dyDescent="0.25">
      <c r="B209" s="12" t="s">
        <v>27</v>
      </c>
      <c r="C209" s="65">
        <v>-21484.560734999868</v>
      </c>
      <c r="D209" s="65">
        <f>SUM(D195:D208)</f>
        <v>22188.485494999772</v>
      </c>
      <c r="E209" s="65">
        <f t="shared" si="129"/>
        <v>43673.046229999643</v>
      </c>
      <c r="F209" s="65"/>
      <c r="G209" s="65">
        <v>-2187.1947900000005</v>
      </c>
      <c r="H209" s="65">
        <f>SUM(H195:H208)</f>
        <v>1923.2230050000003</v>
      </c>
      <c r="I209" s="65">
        <f>SUM(I195:I208)</f>
        <v>4110.4177950000012</v>
      </c>
      <c r="J209" s="65"/>
      <c r="K209" s="65">
        <f>SUM(K195:K208)</f>
        <v>-23671.75552499987</v>
      </c>
      <c r="L209" s="65">
        <f>SUM(L195:L208)</f>
        <v>24111.708499999771</v>
      </c>
      <c r="M209" s="65">
        <f>SUM(M195:M208)</f>
        <v>47783.464024999637</v>
      </c>
      <c r="N209" s="65"/>
      <c r="O209" s="65">
        <v>-16365.107934999847</v>
      </c>
      <c r="P209" s="65">
        <f>SUM(P195:P208)</f>
        <v>22294.759849999849</v>
      </c>
      <c r="Q209" s="65">
        <f>SUM(Q195:Q208)</f>
        <v>38659.867784999697</v>
      </c>
      <c r="R209" s="65"/>
      <c r="S209" s="65">
        <f>SUM(S195:S208)</f>
        <v>-40036.863459999717</v>
      </c>
      <c r="T209" s="65">
        <f>SUM(T195:T208)</f>
        <v>46406.468349999624</v>
      </c>
      <c r="U209" s="65">
        <f>SUM(U195:U208)</f>
        <v>86443.331809999319</v>
      </c>
      <c r="V209" s="30"/>
      <c r="W209" s="8">
        <f>+ABS(C209)/(ABS(C209)+ABS(G209)+ABS(O209))*100</f>
        <v>53.661947710925951</v>
      </c>
      <c r="X209" s="8">
        <f>+ABS(D209)/(ABS(D209)+ABS(H209)+ABS(P209))*100</f>
        <v>47.813346466387493</v>
      </c>
      <c r="Y209" s="8">
        <f>+ABS(E209)/(ABS(E209)+ABS(I209)+ABS(Q209))*100</f>
        <v>50.522169050577673</v>
      </c>
      <c r="Z209" s="8"/>
      <c r="AA209" s="8">
        <f>+(ABS(C209)+ABS(G209))/(ABS(K209)+ABS(O209))*100</f>
        <v>59.124900102751546</v>
      </c>
      <c r="AB209" s="8">
        <f>+(ABS(D209)+ABS(H209))/(ABS(L209)+ABS(P209))*100</f>
        <v>51.957645900024559</v>
      </c>
      <c r="AC209" s="8">
        <f>+(ABS(E209)+ABS(I209))/(ABS(M209)+ABS(Q209))*100</f>
        <v>55.277212278243418</v>
      </c>
      <c r="AD209" s="8"/>
      <c r="AE209" s="8">
        <f>100-AA209</f>
        <v>40.875099897248454</v>
      </c>
      <c r="AF209" s="8">
        <f>100-AB209</f>
        <v>48.042354099975441</v>
      </c>
      <c r="AG209" s="8">
        <f>100-AC209</f>
        <v>44.722787721756582</v>
      </c>
      <c r="AH209" s="8"/>
      <c r="AI209" s="8">
        <f>+(ABS(G209)/ABS(K209))*100</f>
        <v>9.2396813902969388</v>
      </c>
      <c r="AJ209" s="8">
        <f>+(ABS(H209)/ABS(L209))*100</f>
        <v>7.9763033175356215</v>
      </c>
      <c r="AK209" s="8">
        <f>+(ABS(I209)/ABS(M209))*100</f>
        <v>8.602176252541021</v>
      </c>
      <c r="AL209" s="1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</row>
    <row r="210" spans="1:68" ht="12.95" customHeight="1" x14ac:dyDescent="0.25">
      <c r="B210" s="13"/>
      <c r="F210" s="13"/>
      <c r="G210" s="13"/>
      <c r="H210" s="13"/>
      <c r="I210" s="13"/>
      <c r="J210" s="13"/>
      <c r="K210" s="13"/>
      <c r="L210" s="13"/>
      <c r="M210" s="13"/>
      <c r="N210" s="13"/>
      <c r="O210" s="7"/>
      <c r="P210" s="13"/>
      <c r="Q210" s="13"/>
      <c r="R210" s="13"/>
      <c r="S210" s="13"/>
      <c r="T210" s="13"/>
      <c r="U210" s="13"/>
      <c r="V210" s="55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P210" s="4" t="s">
        <v>45</v>
      </c>
    </row>
    <row r="211" spans="1:68" ht="12.95" customHeight="1" x14ac:dyDescent="0.25">
      <c r="B211" s="45" t="s">
        <v>66</v>
      </c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56"/>
      <c r="W211" s="45" t="s">
        <v>66</v>
      </c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 s="45"/>
      <c r="AL211" s="1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</row>
    <row r="212" spans="1:68" x14ac:dyDescent="0.25">
      <c r="T212" s="1"/>
      <c r="U212" s="1"/>
    </row>
    <row r="213" spans="1:68" ht="12.95" customHeight="1" x14ac:dyDescent="0.25">
      <c r="A213" s="4"/>
      <c r="B213" s="2" t="s">
        <v>61</v>
      </c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T213" s="1"/>
      <c r="U213" s="1"/>
      <c r="V213" s="33"/>
      <c r="W213" s="2" t="s">
        <v>69</v>
      </c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</row>
    <row r="214" spans="1:68" ht="12.95" customHeight="1" x14ac:dyDescent="0.25">
      <c r="B214" s="35"/>
      <c r="C214" s="69" t="s">
        <v>0</v>
      </c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36"/>
      <c r="R214" s="36"/>
      <c r="S214" s="36"/>
      <c r="T214" s="36"/>
      <c r="U214" s="36"/>
      <c r="V214" s="53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2"/>
      <c r="AL214" s="1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</row>
    <row r="215" spans="1:68" ht="12.95" customHeight="1" x14ac:dyDescent="0.25">
      <c r="B215" s="37"/>
      <c r="C215" s="67" t="s">
        <v>1</v>
      </c>
      <c r="D215" s="67"/>
      <c r="E215" s="67"/>
      <c r="F215" s="39"/>
      <c r="G215" s="67" t="s">
        <v>2</v>
      </c>
      <c r="H215" s="67"/>
      <c r="I215" s="67"/>
      <c r="J215" s="39"/>
      <c r="K215" s="67" t="s">
        <v>3</v>
      </c>
      <c r="L215" s="67"/>
      <c r="M215" s="67"/>
      <c r="N215" s="39"/>
      <c r="O215" s="67" t="s">
        <v>4</v>
      </c>
      <c r="P215" s="67"/>
      <c r="Q215" s="67"/>
      <c r="R215" s="39"/>
      <c r="S215" s="67" t="s">
        <v>5</v>
      </c>
      <c r="T215" s="67"/>
      <c r="U215" s="67"/>
      <c r="V215" s="54"/>
      <c r="W215" s="67" t="s">
        <v>6</v>
      </c>
      <c r="X215" s="67"/>
      <c r="Y215" s="67"/>
      <c r="Z215" s="38"/>
      <c r="AA215" s="67" t="s">
        <v>7</v>
      </c>
      <c r="AB215" s="67"/>
      <c r="AC215" s="67"/>
      <c r="AD215" s="38"/>
      <c r="AE215" s="67" t="s">
        <v>8</v>
      </c>
      <c r="AF215" s="67"/>
      <c r="AG215" s="67"/>
      <c r="AH215" s="38"/>
      <c r="AI215" s="67" t="s">
        <v>9</v>
      </c>
      <c r="AJ215" s="67"/>
      <c r="AK215" s="68"/>
      <c r="AL215" s="1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</row>
    <row r="216" spans="1:68" ht="12.95" customHeight="1" x14ac:dyDescent="0.25">
      <c r="B216" s="40" t="s">
        <v>10</v>
      </c>
      <c r="C216" s="38" t="s">
        <v>11</v>
      </c>
      <c r="D216" s="38" t="s">
        <v>12</v>
      </c>
      <c r="E216" s="38" t="s">
        <v>5</v>
      </c>
      <c r="F216" s="38"/>
      <c r="G216" s="38" t="s">
        <v>11</v>
      </c>
      <c r="H216" s="38" t="s">
        <v>12</v>
      </c>
      <c r="I216" s="38" t="s">
        <v>5</v>
      </c>
      <c r="J216" s="38"/>
      <c r="K216" s="38" t="s">
        <v>11</v>
      </c>
      <c r="L216" s="38" t="s">
        <v>12</v>
      </c>
      <c r="M216" s="38" t="s">
        <v>5</v>
      </c>
      <c r="N216" s="38"/>
      <c r="O216" s="38" t="s">
        <v>11</v>
      </c>
      <c r="P216" s="38" t="s">
        <v>12</v>
      </c>
      <c r="Q216" s="38" t="s">
        <v>5</v>
      </c>
      <c r="R216" s="38"/>
      <c r="S216" s="38" t="s">
        <v>11</v>
      </c>
      <c r="T216" s="38" t="s">
        <v>12</v>
      </c>
      <c r="U216" s="38" t="s">
        <v>5</v>
      </c>
      <c r="V216" s="54"/>
      <c r="W216" s="38" t="s">
        <v>11</v>
      </c>
      <c r="X216" s="38" t="s">
        <v>12</v>
      </c>
      <c r="Y216" s="38" t="s">
        <v>5</v>
      </c>
      <c r="Z216" s="38"/>
      <c r="AA216" s="38" t="s">
        <v>11</v>
      </c>
      <c r="AB216" s="38" t="s">
        <v>12</v>
      </c>
      <c r="AC216" s="38" t="s">
        <v>5</v>
      </c>
      <c r="AD216" s="38"/>
      <c r="AE216" s="38" t="s">
        <v>11</v>
      </c>
      <c r="AF216" s="38" t="s">
        <v>12</v>
      </c>
      <c r="AG216" s="38" t="s">
        <v>5</v>
      </c>
      <c r="AH216" s="38"/>
      <c r="AI216" s="38" t="s">
        <v>11</v>
      </c>
      <c r="AJ216" s="38" t="s">
        <v>12</v>
      </c>
      <c r="AK216" s="43" t="s">
        <v>5</v>
      </c>
      <c r="AL216" s="1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</row>
    <row r="217" spans="1:68" ht="15" hidden="1" customHeight="1" x14ac:dyDescent="0.25">
      <c r="B217" s="22" t="s">
        <v>39</v>
      </c>
      <c r="S217" s="22">
        <v>3088</v>
      </c>
      <c r="T217" s="22">
        <v>3023</v>
      </c>
      <c r="U217" s="22">
        <f>+S217+T217</f>
        <v>6111</v>
      </c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</row>
    <row r="218" spans="1:68" ht="15" hidden="1" customHeight="1" x14ac:dyDescent="0.25">
      <c r="B218" s="22" t="s">
        <v>40</v>
      </c>
      <c r="S218" s="22">
        <v>3619</v>
      </c>
      <c r="T218" s="22">
        <v>3387</v>
      </c>
      <c r="U218" s="22">
        <f>+S218+T218</f>
        <v>7006</v>
      </c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</row>
    <row r="219" spans="1:68" s="28" customFormat="1" ht="15" hidden="1" customHeight="1" x14ac:dyDescent="0.25">
      <c r="A219" s="25"/>
      <c r="B219" s="22" t="s">
        <v>41</v>
      </c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2">
        <v>3740</v>
      </c>
      <c r="T219" s="22">
        <v>3751</v>
      </c>
      <c r="U219" s="22">
        <f>+S219+T219</f>
        <v>7491</v>
      </c>
      <c r="V219" s="61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</row>
    <row r="220" spans="1:68" ht="12.95" customHeight="1" x14ac:dyDescent="0.25">
      <c r="B220" s="22" t="s">
        <v>14</v>
      </c>
      <c r="C220" s="65">
        <v>-254.24841396463574</v>
      </c>
      <c r="D220" s="65">
        <v>234.68808499291816</v>
      </c>
      <c r="E220" s="65">
        <v>488.81653980707773</v>
      </c>
      <c r="F220" s="65"/>
      <c r="G220" s="65">
        <v>-90.466624217655536</v>
      </c>
      <c r="H220" s="65">
        <v>67.864095711756349</v>
      </c>
      <c r="I220" s="65">
        <v>158.36318665368256</v>
      </c>
      <c r="J220" s="65"/>
      <c r="K220" s="65">
        <v>-368.72571642818099</v>
      </c>
      <c r="L220" s="65">
        <v>332.09794824010538</v>
      </c>
      <c r="M220" s="65">
        <v>700.50474626891605</v>
      </c>
      <c r="N220" s="65"/>
      <c r="O220" s="65">
        <v>-3049.4079985240419</v>
      </c>
      <c r="P220" s="65">
        <v>2767.2980619963223</v>
      </c>
      <c r="Q220" s="65">
        <v>5813.0533248047868</v>
      </c>
      <c r="R220" s="65"/>
      <c r="S220" s="65">
        <v>3517.0279561767438</v>
      </c>
      <c r="T220" s="65">
        <v>3293.142943792911</v>
      </c>
      <c r="U220" s="65">
        <v>6810.1708999696548</v>
      </c>
      <c r="V220" s="30"/>
      <c r="W220" s="8">
        <f t="shared" ref="W220:W232" si="134">+ABS(C220)/(ABS(C220)+ABS(G220)+ABS(O220))*100</f>
        <v>7.4908425892350428</v>
      </c>
      <c r="X220" s="8">
        <f t="shared" ref="X220:X232" si="135">+ABS(D220)/(ABS(D220)+ABS(H220)+ABS(P220))*100</f>
        <v>7.644935955782282</v>
      </c>
      <c r="Y220" s="8">
        <f t="shared" ref="Y220:Y232" si="136">+ABS(E220)/(ABS(E220)+ABS(I220)+ABS(Q220))*100</f>
        <v>7.5665465305670283</v>
      </c>
      <c r="Z220" s="8"/>
      <c r="AA220" s="8">
        <f t="shared" ref="AA220:AA232" si="137">+(ABS(C220)+ABS(G220))/ABS(S220)*100</f>
        <v>9.8013164091257536</v>
      </c>
      <c r="AB220" s="8">
        <f t="shared" ref="AB220:AB232" si="138">+(ABS(D220)+ABS(H220))/ABS(T220)*100</f>
        <v>9.1873382318535786</v>
      </c>
      <c r="AC220" s="8">
        <f t="shared" ref="AC220:AC232" si="139">+(ABS(E220)+ABS(I220))/ABS(U220)*100</f>
        <v>9.5031348840840995</v>
      </c>
      <c r="AD220" s="8"/>
      <c r="AE220" s="8">
        <f t="shared" ref="AE220:AE232" si="140">100-AA220</f>
        <v>90.198683590874253</v>
      </c>
      <c r="AF220" s="8">
        <f t="shared" ref="AF220:AF232" si="141">100-AB220</f>
        <v>90.812661768146427</v>
      </c>
      <c r="AG220" s="8">
        <f t="shared" ref="AG220:AG232" si="142">100-AC220</f>
        <v>90.496865115915895</v>
      </c>
      <c r="AH220" s="8"/>
      <c r="AI220" s="8">
        <f t="shared" ref="AI220:AI232" si="143">+(ABS(G220)/ABS(K220))*100</f>
        <v>24.534937539480321</v>
      </c>
      <c r="AJ220" s="8">
        <f t="shared" ref="AJ220:AJ232" si="144">+(ABS(H220)/ABS(L220))*100</f>
        <v>20.434963862736936</v>
      </c>
      <c r="AK220" s="8">
        <f t="shared" ref="AK220:AK232" si="145">+(ABS(I220)/ABS(M220))*100</f>
        <v>22.607011229712452</v>
      </c>
      <c r="AL220" s="1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</row>
    <row r="221" spans="1:68" ht="12.95" customHeight="1" x14ac:dyDescent="0.25">
      <c r="B221" s="22" t="s">
        <v>15</v>
      </c>
      <c r="C221" s="65">
        <v>-1463.4065687499485</v>
      </c>
      <c r="D221" s="65">
        <v>1342.3447285579834</v>
      </c>
      <c r="E221" s="65">
        <v>2805.8712564584048</v>
      </c>
      <c r="F221" s="65"/>
      <c r="G221" s="65">
        <v>-241.52098759025364</v>
      </c>
      <c r="H221" s="65">
        <v>177.85073358942986</v>
      </c>
      <c r="I221" s="65">
        <v>419.33925445541286</v>
      </c>
      <c r="J221" s="65"/>
      <c r="K221" s="65">
        <v>-1680.9168780943123</v>
      </c>
      <c r="L221" s="65">
        <v>1490.6496946119826</v>
      </c>
      <c r="M221" s="65">
        <v>3171.8854911056615</v>
      </c>
      <c r="N221" s="65"/>
      <c r="O221" s="65">
        <v>-1219.3056738284956</v>
      </c>
      <c r="P221" s="65">
        <v>1305.3292745266206</v>
      </c>
      <c r="Q221" s="65">
        <v>2528.2876840706726</v>
      </c>
      <c r="R221" s="65"/>
      <c r="S221" s="65">
        <v>2800.9720438232557</v>
      </c>
      <c r="T221" s="65">
        <v>2601.857056207089</v>
      </c>
      <c r="U221" s="65">
        <v>5402.8291000303452</v>
      </c>
      <c r="V221" s="30"/>
      <c r="W221" s="8">
        <f t="shared" si="134"/>
        <v>50.044112543838558</v>
      </c>
      <c r="X221" s="8">
        <f t="shared" si="135"/>
        <v>47.507803104144003</v>
      </c>
      <c r="Y221" s="8">
        <f t="shared" si="136"/>
        <v>48.768091365777664</v>
      </c>
      <c r="Z221" s="8"/>
      <c r="AA221" s="8">
        <f t="shared" si="137"/>
        <v>60.869138629924315</v>
      </c>
      <c r="AB221" s="8">
        <f t="shared" si="138"/>
        <v>58.427324380514193</v>
      </c>
      <c r="AC221" s="8">
        <f t="shared" si="139"/>
        <v>59.694846000139123</v>
      </c>
      <c r="AD221" s="8"/>
      <c r="AE221" s="8">
        <f t="shared" si="140"/>
        <v>39.130861370075685</v>
      </c>
      <c r="AF221" s="8">
        <f t="shared" si="141"/>
        <v>41.572675619485807</v>
      </c>
      <c r="AG221" s="8">
        <f t="shared" si="142"/>
        <v>40.305153999860877</v>
      </c>
      <c r="AH221" s="8"/>
      <c r="AI221" s="8">
        <f t="shared" si="143"/>
        <v>14.368407548151376</v>
      </c>
      <c r="AJ221" s="8">
        <f t="shared" si="144"/>
        <v>11.931088453060367</v>
      </c>
      <c r="AK221" s="8">
        <f t="shared" si="145"/>
        <v>13.220504196361729</v>
      </c>
      <c r="AL221" s="1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</row>
    <row r="222" spans="1:68" ht="12.95" customHeight="1" x14ac:dyDescent="0.25">
      <c r="B222" s="22" t="s">
        <v>16</v>
      </c>
      <c r="C222" s="65">
        <v>-2148.0651556718844</v>
      </c>
      <c r="D222" s="65">
        <v>1864.0662034979964</v>
      </c>
      <c r="E222" s="65">
        <v>4012.1313591698654</v>
      </c>
      <c r="F222" s="65"/>
      <c r="G222" s="65">
        <v>-193.08450837500078</v>
      </c>
      <c r="H222" s="65">
        <v>259.55352200604966</v>
      </c>
      <c r="I222" s="65">
        <v>452.63803038105044</v>
      </c>
      <c r="J222" s="65"/>
      <c r="K222" s="65">
        <v>-2341.1496640468854</v>
      </c>
      <c r="L222" s="65">
        <v>2123.6197255040461</v>
      </c>
      <c r="M222" s="65">
        <v>4464.7693895509155</v>
      </c>
      <c r="N222" s="65"/>
      <c r="O222" s="65">
        <v>-555.11796157812751</v>
      </c>
      <c r="P222" s="65">
        <v>802.25634074597144</v>
      </c>
      <c r="Q222" s="65">
        <v>1357.3743023240997</v>
      </c>
      <c r="R222" s="65"/>
      <c r="S222" s="65">
        <v>2896.2676256250061</v>
      </c>
      <c r="T222" s="65">
        <v>2925.876066250014</v>
      </c>
      <c r="U222" s="65">
        <v>5822.1436918750196</v>
      </c>
      <c r="V222" s="30"/>
      <c r="W222" s="8">
        <f t="shared" si="134"/>
        <v>74.166666666666657</v>
      </c>
      <c r="X222" s="8">
        <f t="shared" si="135"/>
        <v>63.709677419354882</v>
      </c>
      <c r="Y222" s="8">
        <f t="shared" si="136"/>
        <v>68.911582597470428</v>
      </c>
      <c r="Z222" s="8"/>
      <c r="AA222" s="8">
        <f t="shared" si="137"/>
        <v>80.833333333333528</v>
      </c>
      <c r="AB222" s="8">
        <f t="shared" si="138"/>
        <v>72.580645161290448</v>
      </c>
      <c r="AC222" s="8">
        <f t="shared" si="139"/>
        <v>76.686004774867342</v>
      </c>
      <c r="AD222" s="8"/>
      <c r="AE222" s="8">
        <f t="shared" si="140"/>
        <v>19.166666666666472</v>
      </c>
      <c r="AF222" s="8">
        <f t="shared" si="141"/>
        <v>27.419354838709552</v>
      </c>
      <c r="AG222" s="8">
        <f t="shared" si="142"/>
        <v>23.313995225132658</v>
      </c>
      <c r="AH222" s="8"/>
      <c r="AI222" s="8">
        <f t="shared" si="143"/>
        <v>8.2474226804123685</v>
      </c>
      <c r="AJ222" s="8">
        <f t="shared" si="144"/>
        <v>12.222222222222202</v>
      </c>
      <c r="AK222" s="8">
        <f t="shared" si="145"/>
        <v>10.137993497276208</v>
      </c>
      <c r="AL222" s="1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</row>
    <row r="223" spans="1:68" ht="12.95" customHeight="1" x14ac:dyDescent="0.25">
      <c r="B223" s="22" t="s">
        <v>17</v>
      </c>
      <c r="C223" s="65">
        <v>-2670.233112737626</v>
      </c>
      <c r="D223" s="65">
        <v>2780.0287643927436</v>
      </c>
      <c r="E223" s="65">
        <v>5450.261877130376</v>
      </c>
      <c r="F223" s="65"/>
      <c r="G223" s="65">
        <v>-183.25129205062115</v>
      </c>
      <c r="H223" s="65">
        <v>246.02024463652606</v>
      </c>
      <c r="I223" s="65">
        <v>429.27153668714709</v>
      </c>
      <c r="J223" s="65"/>
      <c r="K223" s="65">
        <v>-2853.484404788247</v>
      </c>
      <c r="L223" s="65">
        <v>3026.0490090292697</v>
      </c>
      <c r="M223" s="65">
        <v>5879.5334138175231</v>
      </c>
      <c r="N223" s="65"/>
      <c r="O223" s="65">
        <v>-314.14507208677907</v>
      </c>
      <c r="P223" s="65">
        <v>442.83644034574672</v>
      </c>
      <c r="Q223" s="65">
        <v>756.98151243252596</v>
      </c>
      <c r="R223" s="65"/>
      <c r="S223" s="65">
        <v>3167.6294768750272</v>
      </c>
      <c r="T223" s="65">
        <v>3468.8854493750127</v>
      </c>
      <c r="U223" s="65">
        <v>6636.514926250059</v>
      </c>
      <c r="V223" s="30"/>
      <c r="W223" s="8">
        <f t="shared" si="134"/>
        <v>84.297520661157037</v>
      </c>
      <c r="X223" s="8">
        <f t="shared" si="135"/>
        <v>80.141843971631204</v>
      </c>
      <c r="Y223" s="8">
        <f t="shared" si="136"/>
        <v>82.125361544391751</v>
      </c>
      <c r="Z223" s="8"/>
      <c r="AA223" s="8">
        <f t="shared" si="137"/>
        <v>90.082644628099146</v>
      </c>
      <c r="AB223" s="8">
        <f t="shared" si="138"/>
        <v>87.234042553191586</v>
      </c>
      <c r="AC223" s="8">
        <f t="shared" si="139"/>
        <v>88.593689295591389</v>
      </c>
      <c r="AD223" s="8"/>
      <c r="AE223" s="8">
        <f t="shared" si="140"/>
        <v>9.9173553719008538</v>
      </c>
      <c r="AF223" s="8">
        <f t="shared" si="141"/>
        <v>12.765957446808414</v>
      </c>
      <c r="AG223" s="8">
        <f t="shared" si="142"/>
        <v>11.406310704408611</v>
      </c>
      <c r="AH223" s="8"/>
      <c r="AI223" s="8">
        <f t="shared" si="143"/>
        <v>6.4220183486238449</v>
      </c>
      <c r="AJ223" s="8">
        <f t="shared" si="144"/>
        <v>8.1300813008130106</v>
      </c>
      <c r="AK223" s="8">
        <f t="shared" si="145"/>
        <v>7.3011156919070102</v>
      </c>
      <c r="AL223" s="1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</row>
    <row r="224" spans="1:68" ht="12.95" customHeight="1" x14ac:dyDescent="0.25">
      <c r="B224" s="22" t="s">
        <v>18</v>
      </c>
      <c r="C224" s="65">
        <v>-2803.8883610288631</v>
      </c>
      <c r="D224" s="65">
        <v>2801.0486790960599</v>
      </c>
      <c r="E224" s="65">
        <v>5604.9370401249253</v>
      </c>
      <c r="F224" s="65"/>
      <c r="G224" s="65">
        <v>-148.87902801923158</v>
      </c>
      <c r="H224" s="65">
        <v>147.42361468926629</v>
      </c>
      <c r="I224" s="65">
        <v>296.3026427084979</v>
      </c>
      <c r="J224" s="65"/>
      <c r="K224" s="65">
        <v>-2952.7673890480946</v>
      </c>
      <c r="L224" s="65">
        <v>2948.4722937853262</v>
      </c>
      <c r="M224" s="65">
        <v>5901.2396828334231</v>
      </c>
      <c r="N224" s="65"/>
      <c r="O224" s="65">
        <v>-272.94488470192459</v>
      </c>
      <c r="P224" s="65">
        <v>779.23910621469372</v>
      </c>
      <c r="Q224" s="65">
        <v>1052.1839909166183</v>
      </c>
      <c r="R224" s="65"/>
      <c r="S224" s="65">
        <v>3225.7122737500217</v>
      </c>
      <c r="T224" s="65">
        <v>3727.7114000000252</v>
      </c>
      <c r="U224" s="65">
        <v>6953.4236737500378</v>
      </c>
      <c r="V224" s="30"/>
      <c r="W224" s="8">
        <f t="shared" si="134"/>
        <v>86.92307692307692</v>
      </c>
      <c r="X224" s="8">
        <f t="shared" si="135"/>
        <v>75.141242937853093</v>
      </c>
      <c r="Y224" s="8">
        <f t="shared" si="136"/>
        <v>80.606867970438714</v>
      </c>
      <c r="Z224" s="8"/>
      <c r="AA224" s="8">
        <f t="shared" si="137"/>
        <v>91.538461538461462</v>
      </c>
      <c r="AB224" s="8">
        <f t="shared" si="138"/>
        <v>79.096045197739997</v>
      </c>
      <c r="AC224" s="8">
        <f t="shared" si="139"/>
        <v>84.868116193052799</v>
      </c>
      <c r="AD224" s="8"/>
      <c r="AE224" s="8">
        <f t="shared" si="140"/>
        <v>8.4615384615385381</v>
      </c>
      <c r="AF224" s="8">
        <f t="shared" si="141"/>
        <v>20.903954802260003</v>
      </c>
      <c r="AG224" s="8">
        <f t="shared" si="142"/>
        <v>15.131883806947201</v>
      </c>
      <c r="AH224" s="8"/>
      <c r="AI224" s="8">
        <f t="shared" si="143"/>
        <v>5.0420168067226863</v>
      </c>
      <c r="AJ224" s="8">
        <f t="shared" si="144"/>
        <v>4.9999999999999991</v>
      </c>
      <c r="AK224" s="8">
        <f t="shared" si="145"/>
        <v>5.0210236938932642</v>
      </c>
      <c r="AL224" s="1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</row>
    <row r="225" spans="1:56" ht="12.95" customHeight="1" x14ac:dyDescent="0.25">
      <c r="B225" s="22" t="s">
        <v>19</v>
      </c>
      <c r="C225" s="65">
        <v>-2887.5641988286993</v>
      </c>
      <c r="D225" s="65">
        <v>3015.1806883823688</v>
      </c>
      <c r="E225" s="65">
        <v>5902.744887211069</v>
      </c>
      <c r="F225" s="65"/>
      <c r="G225" s="65">
        <v>-209.58127249563094</v>
      </c>
      <c r="H225" s="65">
        <v>210.85179639037599</v>
      </c>
      <c r="I225" s="65">
        <v>420.43306888600699</v>
      </c>
      <c r="J225" s="65"/>
      <c r="K225" s="65">
        <v>-3097.1454713243302</v>
      </c>
      <c r="L225" s="65">
        <v>3226.0324847727447</v>
      </c>
      <c r="M225" s="65">
        <v>6323.1779560970763</v>
      </c>
      <c r="N225" s="65"/>
      <c r="O225" s="65">
        <v>-232.86808055070105</v>
      </c>
      <c r="P225" s="65">
        <v>716.89610772727872</v>
      </c>
      <c r="Q225" s="65">
        <v>949.76418827797966</v>
      </c>
      <c r="R225" s="65"/>
      <c r="S225" s="65">
        <v>3330.013551875033</v>
      </c>
      <c r="T225" s="65">
        <v>3942.928592500019</v>
      </c>
      <c r="U225" s="65">
        <v>7272.942144375058</v>
      </c>
      <c r="V225" s="30"/>
      <c r="W225" s="8">
        <f t="shared" si="134"/>
        <v>86.713286713286735</v>
      </c>
      <c r="X225" s="8">
        <f t="shared" si="135"/>
        <v>76.470588235294059</v>
      </c>
      <c r="Y225" s="8">
        <f t="shared" si="136"/>
        <v>81.160344328825616</v>
      </c>
      <c r="Z225" s="8"/>
      <c r="AA225" s="8">
        <f t="shared" si="137"/>
        <v>93.006993006992971</v>
      </c>
      <c r="AB225" s="8">
        <f t="shared" si="138"/>
        <v>81.81818181818187</v>
      </c>
      <c r="AC225" s="8">
        <f t="shared" si="139"/>
        <v>86.941128233605767</v>
      </c>
      <c r="AD225" s="8"/>
      <c r="AE225" s="8">
        <f t="shared" si="140"/>
        <v>6.9930069930070289</v>
      </c>
      <c r="AF225" s="8">
        <f t="shared" si="141"/>
        <v>18.18181818181813</v>
      </c>
      <c r="AG225" s="8">
        <f t="shared" si="142"/>
        <v>13.058871766394233</v>
      </c>
      <c r="AH225" s="8"/>
      <c r="AI225" s="8">
        <f t="shared" si="143"/>
        <v>6.7669172932330683</v>
      </c>
      <c r="AJ225" s="8">
        <f t="shared" si="144"/>
        <v>6.5359477124183165</v>
      </c>
      <c r="AK225" s="8">
        <f t="shared" si="145"/>
        <v>6.6490785457114576</v>
      </c>
      <c r="AL225" s="1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</row>
    <row r="226" spans="1:56" ht="12.95" customHeight="1" x14ac:dyDescent="0.25">
      <c r="B226" s="22" t="s">
        <v>20</v>
      </c>
      <c r="C226" s="65">
        <v>-2876.4135576370168</v>
      </c>
      <c r="D226" s="65">
        <v>3355.4937986959831</v>
      </c>
      <c r="E226" s="65">
        <v>6231.9073563329648</v>
      </c>
      <c r="F226" s="65"/>
      <c r="G226" s="65">
        <v>-90.595702602740403</v>
      </c>
      <c r="H226" s="65">
        <v>64.117715898649209</v>
      </c>
      <c r="I226" s="65">
        <v>154.71341850138961</v>
      </c>
      <c r="J226" s="65"/>
      <c r="K226" s="65">
        <v>-2967.0092602397572</v>
      </c>
      <c r="L226" s="65">
        <v>3419.6115145946324</v>
      </c>
      <c r="M226" s="65">
        <v>6386.6207748343541</v>
      </c>
      <c r="N226" s="65"/>
      <c r="O226" s="65">
        <v>-339.73388476027651</v>
      </c>
      <c r="P226" s="65">
        <v>534.31429915541014</v>
      </c>
      <c r="Q226" s="65">
        <v>874.0481839156862</v>
      </c>
      <c r="R226" s="65"/>
      <c r="S226" s="65">
        <v>3306.7431450000358</v>
      </c>
      <c r="T226" s="65">
        <v>3953.9258137500474</v>
      </c>
      <c r="U226" s="65">
        <v>7260.6689587500277</v>
      </c>
      <c r="V226" s="30"/>
      <c r="W226" s="8">
        <f t="shared" si="134"/>
        <v>86.986301369863057</v>
      </c>
      <c r="X226" s="8">
        <f t="shared" si="135"/>
        <v>84.864864864864899</v>
      </c>
      <c r="Y226" s="8">
        <f t="shared" si="136"/>
        <v>85.831035566257498</v>
      </c>
      <c r="Z226" s="8"/>
      <c r="AA226" s="8">
        <f t="shared" si="137"/>
        <v>89.726027397260239</v>
      </c>
      <c r="AB226" s="8">
        <f t="shared" si="138"/>
        <v>86.486486486486399</v>
      </c>
      <c r="AC226" s="8">
        <f t="shared" si="139"/>
        <v>87.961878046204887</v>
      </c>
      <c r="AD226" s="8"/>
      <c r="AE226" s="8">
        <f t="shared" si="140"/>
        <v>10.273972602739761</v>
      </c>
      <c r="AF226" s="8">
        <f t="shared" si="141"/>
        <v>13.513513513513601</v>
      </c>
      <c r="AG226" s="8">
        <f t="shared" si="142"/>
        <v>12.038121953795113</v>
      </c>
      <c r="AH226" s="8"/>
      <c r="AI226" s="8">
        <f t="shared" si="143"/>
        <v>3.0534351145038077</v>
      </c>
      <c r="AJ226" s="8">
        <f t="shared" si="144"/>
        <v>1.8749999999999958</v>
      </c>
      <c r="AK226" s="8">
        <f t="shared" si="145"/>
        <v>2.4224613290179628</v>
      </c>
      <c r="AL226" s="1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</row>
    <row r="227" spans="1:56" ht="12.95" customHeight="1" x14ac:dyDescent="0.25">
      <c r="B227" s="22" t="s">
        <v>21</v>
      </c>
      <c r="C227" s="65">
        <v>-3148.6203317654827</v>
      </c>
      <c r="D227" s="65">
        <v>3312.6345899239491</v>
      </c>
      <c r="E227" s="65">
        <v>6461.2549216894131</v>
      </c>
      <c r="F227" s="65"/>
      <c r="G227" s="65">
        <v>-268.78466246778584</v>
      </c>
      <c r="H227" s="65">
        <v>219.51193065761083</v>
      </c>
      <c r="I227" s="65">
        <v>488.29659312539644</v>
      </c>
      <c r="J227" s="65"/>
      <c r="K227" s="65">
        <v>-3417.4049942332686</v>
      </c>
      <c r="L227" s="65">
        <v>3532.1465205815598</v>
      </c>
      <c r="M227" s="65">
        <v>6949.5515148148097</v>
      </c>
      <c r="N227" s="65"/>
      <c r="O227" s="65">
        <v>-307.1824713917552</v>
      </c>
      <c r="P227" s="65">
        <v>1057.6483931684891</v>
      </c>
      <c r="Q227" s="65">
        <v>1364.8308645602449</v>
      </c>
      <c r="R227" s="65"/>
      <c r="S227" s="65">
        <v>3724.587465625018</v>
      </c>
      <c r="T227" s="65">
        <v>4589.7949137500391</v>
      </c>
      <c r="U227" s="65">
        <v>8314.3823793750453</v>
      </c>
      <c r="V227" s="30"/>
      <c r="W227" s="8">
        <f t="shared" si="134"/>
        <v>84.53608247422676</v>
      </c>
      <c r="X227" s="8">
        <f t="shared" si="135"/>
        <v>72.173913043478279</v>
      </c>
      <c r="Y227" s="8">
        <f t="shared" si="136"/>
        <v>77.71178455440571</v>
      </c>
      <c r="Z227" s="8"/>
      <c r="AA227" s="8">
        <f t="shared" si="137"/>
        <v>91.752577319587743</v>
      </c>
      <c r="AB227" s="8">
        <f t="shared" si="138"/>
        <v>76.956521739130608</v>
      </c>
      <c r="AC227" s="8">
        <f t="shared" si="139"/>
        <v>83.584699352463218</v>
      </c>
      <c r="AD227" s="8"/>
      <c r="AE227" s="8">
        <f t="shared" si="140"/>
        <v>8.2474226804122566</v>
      </c>
      <c r="AF227" s="8">
        <f t="shared" si="141"/>
        <v>23.043478260869392</v>
      </c>
      <c r="AG227" s="8">
        <f t="shared" si="142"/>
        <v>16.415300647536782</v>
      </c>
      <c r="AH227" s="8"/>
      <c r="AI227" s="8">
        <f t="shared" si="143"/>
        <v>7.8651685393258619</v>
      </c>
      <c r="AJ227" s="8">
        <f t="shared" si="144"/>
        <v>6.214689265536717</v>
      </c>
      <c r="AK227" s="8">
        <f t="shared" si="145"/>
        <v>7.0263036698765795</v>
      </c>
      <c r="AL227" s="1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</row>
    <row r="228" spans="1:56" ht="12.95" customHeight="1" x14ac:dyDescent="0.25">
      <c r="B228" s="22" t="s">
        <v>22</v>
      </c>
      <c r="C228" s="65">
        <v>-3141.3667666835272</v>
      </c>
      <c r="D228" s="65">
        <v>3632.2974460500477</v>
      </c>
      <c r="E228" s="65">
        <v>6773.6642127336081</v>
      </c>
      <c r="F228" s="65"/>
      <c r="G228" s="65">
        <v>-166.20988183510801</v>
      </c>
      <c r="H228" s="65">
        <v>186.27166390000204</v>
      </c>
      <c r="I228" s="65">
        <v>352.48154573511005</v>
      </c>
      <c r="J228" s="65"/>
      <c r="K228" s="65">
        <v>-3307.576648518635</v>
      </c>
      <c r="L228" s="65">
        <v>3818.5691099500496</v>
      </c>
      <c r="M228" s="65">
        <v>7126.1457584687178</v>
      </c>
      <c r="N228" s="65"/>
      <c r="O228" s="65">
        <v>-598.35557460638881</v>
      </c>
      <c r="P228" s="65">
        <v>838.22248755000805</v>
      </c>
      <c r="Q228" s="65">
        <v>1436.5780621563965</v>
      </c>
      <c r="R228" s="65"/>
      <c r="S228" s="65">
        <v>3905.9322231250189</v>
      </c>
      <c r="T228" s="65">
        <v>4656.7915975000624</v>
      </c>
      <c r="U228" s="65">
        <v>8562.7238206251241</v>
      </c>
      <c r="V228" s="30"/>
      <c r="W228" s="8">
        <f t="shared" si="134"/>
        <v>80.42553191489354</v>
      </c>
      <c r="X228" s="8">
        <f t="shared" si="135"/>
        <v>78.000000000000057</v>
      </c>
      <c r="Y228" s="8">
        <f t="shared" si="136"/>
        <v>79.1064193430812</v>
      </c>
      <c r="Z228" s="8"/>
      <c r="AA228" s="8">
        <f t="shared" si="137"/>
        <v>84.680851063829834</v>
      </c>
      <c r="AB228" s="8">
        <f t="shared" si="138"/>
        <v>81.999999999999957</v>
      </c>
      <c r="AC228" s="8">
        <f t="shared" si="139"/>
        <v>83.222884537089641</v>
      </c>
      <c r="AD228" s="8"/>
      <c r="AE228" s="8">
        <f t="shared" si="140"/>
        <v>15.319148936170166</v>
      </c>
      <c r="AF228" s="8">
        <f t="shared" si="141"/>
        <v>18.000000000000043</v>
      </c>
      <c r="AG228" s="8">
        <f t="shared" si="142"/>
        <v>16.777115462910359</v>
      </c>
      <c r="AH228" s="8"/>
      <c r="AI228" s="8">
        <f t="shared" si="143"/>
        <v>5.0251256281407253</v>
      </c>
      <c r="AJ228" s="8">
        <f t="shared" si="144"/>
        <v>4.878048780487795</v>
      </c>
      <c r="AK228" s="8">
        <f t="shared" si="145"/>
        <v>4.946314005943826</v>
      </c>
      <c r="AL228" s="1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</row>
    <row r="229" spans="1:56" ht="12.95" customHeight="1" x14ac:dyDescent="0.25">
      <c r="B229" s="22" t="s">
        <v>42</v>
      </c>
      <c r="C229" s="65">
        <v>-2344.3818078947493</v>
      </c>
      <c r="D229" s="65">
        <v>2410.685148486652</v>
      </c>
      <c r="E229" s="65">
        <v>4755.0669563814026</v>
      </c>
      <c r="F229" s="65"/>
      <c r="G229" s="65">
        <v>-117.2190903947378</v>
      </c>
      <c r="H229" s="65">
        <v>166.77695995819536</v>
      </c>
      <c r="I229" s="65">
        <v>283.99605035293314</v>
      </c>
      <c r="J229" s="65"/>
      <c r="K229" s="65">
        <v>-2461.6008982894873</v>
      </c>
      <c r="L229" s="65">
        <v>2577.4621084448472</v>
      </c>
      <c r="M229" s="65">
        <v>5039.0630067343354</v>
      </c>
      <c r="N229" s="65"/>
      <c r="O229" s="65">
        <v>-1356.3923317105362</v>
      </c>
      <c r="P229" s="65">
        <v>1955.838894055207</v>
      </c>
      <c r="Q229" s="65">
        <v>3312.2312257657436</v>
      </c>
      <c r="R229" s="65"/>
      <c r="S229" s="65">
        <v>3817.993230000016</v>
      </c>
      <c r="T229" s="65">
        <v>4533.3010025000503</v>
      </c>
      <c r="U229" s="65">
        <v>8351.2942325000531</v>
      </c>
      <c r="V229" s="30"/>
      <c r="W229" s="8">
        <f t="shared" si="134"/>
        <v>61.403508771929772</v>
      </c>
      <c r="X229" s="8">
        <f t="shared" si="135"/>
        <v>53.177257525083647</v>
      </c>
      <c r="Y229" s="8">
        <f t="shared" si="136"/>
        <v>56.938084373515188</v>
      </c>
      <c r="Z229" s="8"/>
      <c r="AA229" s="8">
        <f t="shared" si="137"/>
        <v>64.4736842105264</v>
      </c>
      <c r="AB229" s="8">
        <f t="shared" si="138"/>
        <v>56.856187290969949</v>
      </c>
      <c r="AC229" s="8">
        <f t="shared" si="139"/>
        <v>60.338707587672133</v>
      </c>
      <c r="AD229" s="8"/>
      <c r="AE229" s="8">
        <f t="shared" si="140"/>
        <v>35.5263157894736</v>
      </c>
      <c r="AF229" s="8">
        <f t="shared" si="141"/>
        <v>43.143812709030051</v>
      </c>
      <c r="AG229" s="8">
        <f t="shared" si="142"/>
        <v>39.661292412327867</v>
      </c>
      <c r="AH229" s="8"/>
      <c r="AI229" s="8">
        <f t="shared" si="143"/>
        <v>4.7619047619047752</v>
      </c>
      <c r="AJ229" s="8">
        <f t="shared" si="144"/>
        <v>6.4705882352940929</v>
      </c>
      <c r="AK229" s="8">
        <f t="shared" si="145"/>
        <v>5.635890044903058</v>
      </c>
      <c r="AL229" s="1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</row>
    <row r="230" spans="1:56" ht="12.95" customHeight="1" x14ac:dyDescent="0.25">
      <c r="B230" s="12" t="s">
        <v>43</v>
      </c>
      <c r="C230" s="65">
        <v>-575.27676086875351</v>
      </c>
      <c r="D230" s="65">
        <v>679.03110916747494</v>
      </c>
      <c r="E230" s="65">
        <v>1254.3078700362285</v>
      </c>
      <c r="F230" s="65"/>
      <c r="G230" s="65">
        <v>-15.138862128125099</v>
      </c>
      <c r="H230" s="65">
        <v>28.894940815637199</v>
      </c>
      <c r="I230" s="65">
        <v>44.033802943762296</v>
      </c>
      <c r="J230" s="65"/>
      <c r="K230" s="65">
        <v>-590.4156229968786</v>
      </c>
      <c r="L230" s="65">
        <v>707.92604998311208</v>
      </c>
      <c r="M230" s="65">
        <v>1298.3416729799908</v>
      </c>
      <c r="N230" s="65"/>
      <c r="O230" s="65">
        <v>-2437.3568026281446</v>
      </c>
      <c r="P230" s="65">
        <v>3033.9687856418955</v>
      </c>
      <c r="Q230" s="65">
        <v>5471.325588270025</v>
      </c>
      <c r="R230" s="65"/>
      <c r="S230" s="65">
        <v>3027.7724256250317</v>
      </c>
      <c r="T230" s="65">
        <v>3741.8948356249971</v>
      </c>
      <c r="U230" s="65">
        <v>6769.6672612499988</v>
      </c>
      <c r="V230" s="30"/>
      <c r="W230" s="8">
        <f t="shared" si="134"/>
        <v>18.999999999999972</v>
      </c>
      <c r="X230" s="8">
        <f t="shared" si="135"/>
        <v>18.146718146718214</v>
      </c>
      <c r="Y230" s="8">
        <f t="shared" si="136"/>
        <v>18.528353338958954</v>
      </c>
      <c r="Z230" s="8"/>
      <c r="AA230" s="8">
        <f t="shared" si="137"/>
        <v>19.499999999999915</v>
      </c>
      <c r="AB230" s="8">
        <f t="shared" si="138"/>
        <v>18.91891891891904</v>
      </c>
      <c r="AC230" s="8">
        <f t="shared" si="139"/>
        <v>19.178810757978905</v>
      </c>
      <c r="AD230" s="8"/>
      <c r="AE230" s="8">
        <f t="shared" si="140"/>
        <v>80.500000000000085</v>
      </c>
      <c r="AF230" s="8">
        <f t="shared" si="141"/>
        <v>81.081081081080953</v>
      </c>
      <c r="AG230" s="8">
        <f t="shared" si="142"/>
        <v>80.821189242021092</v>
      </c>
      <c r="AH230" s="8"/>
      <c r="AI230" s="8">
        <f t="shared" si="143"/>
        <v>2.5641025641025652</v>
      </c>
      <c r="AJ230" s="8">
        <f t="shared" si="144"/>
        <v>4.081632653061221</v>
      </c>
      <c r="AK230" s="8">
        <f t="shared" si="145"/>
        <v>3.3915419846837893</v>
      </c>
      <c r="AL230" s="1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</row>
    <row r="231" spans="1:56" ht="12.95" customHeight="1" x14ac:dyDescent="0.25">
      <c r="B231" s="12" t="s">
        <v>44</v>
      </c>
      <c r="C231" s="65">
        <v>-277.41546125776603</v>
      </c>
      <c r="D231" s="65">
        <v>122.59599369318269</v>
      </c>
      <c r="E231" s="65">
        <v>400.01145495094869</v>
      </c>
      <c r="F231" s="65"/>
      <c r="G231" s="65">
        <v>0</v>
      </c>
      <c r="H231" s="65">
        <v>27.243554154040599</v>
      </c>
      <c r="I231" s="65">
        <v>27.243554154040599</v>
      </c>
      <c r="J231" s="65"/>
      <c r="K231" s="65">
        <v>-277.41546125776603</v>
      </c>
      <c r="L231" s="65">
        <v>149.83954784722329</v>
      </c>
      <c r="M231" s="65">
        <v>427.25500910498931</v>
      </c>
      <c r="N231" s="65"/>
      <c r="O231" s="65">
        <v>-1955.7790018672449</v>
      </c>
      <c r="P231" s="65">
        <v>2547.272313402806</v>
      </c>
      <c r="Q231" s="65">
        <v>4503.0513152700623</v>
      </c>
      <c r="R231" s="65"/>
      <c r="S231" s="65">
        <v>2233.194463125013</v>
      </c>
      <c r="T231" s="65">
        <v>2697.1118612500304</v>
      </c>
      <c r="U231" s="65">
        <v>4930.3063243750476</v>
      </c>
      <c r="V231" s="30"/>
      <c r="W231" s="8">
        <f t="shared" si="134"/>
        <v>12.422360248447237</v>
      </c>
      <c r="X231" s="8">
        <f t="shared" si="135"/>
        <v>4.5454545454545281</v>
      </c>
      <c r="Y231" s="8">
        <f t="shared" si="136"/>
        <v>8.1133184965267411</v>
      </c>
      <c r="Z231" s="8"/>
      <c r="AA231" s="8">
        <f t="shared" si="137"/>
        <v>12.422360248447225</v>
      </c>
      <c r="AB231" s="8">
        <f t="shared" si="138"/>
        <v>5.5555555555555323</v>
      </c>
      <c r="AC231" s="8">
        <f t="shared" si="139"/>
        <v>8.6658917518506726</v>
      </c>
      <c r="AD231" s="8"/>
      <c r="AE231" s="8">
        <f t="shared" si="140"/>
        <v>87.57763975155278</v>
      </c>
      <c r="AF231" s="8">
        <f t="shared" si="141"/>
        <v>94.444444444444471</v>
      </c>
      <c r="AG231" s="8">
        <f t="shared" si="142"/>
        <v>91.334108248149334</v>
      </c>
      <c r="AH231" s="8"/>
      <c r="AI231" s="8">
        <f t="shared" si="143"/>
        <v>0</v>
      </c>
      <c r="AJ231" s="8">
        <f t="shared" si="144"/>
        <v>18.181818181818183</v>
      </c>
      <c r="AK231" s="8">
        <f t="shared" si="145"/>
        <v>6.376415389748197</v>
      </c>
      <c r="AL231" s="1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</row>
    <row r="232" spans="1:56" ht="12.95" customHeight="1" x14ac:dyDescent="0.25">
      <c r="B232" s="12" t="s">
        <v>26</v>
      </c>
      <c r="C232" s="65">
        <v>-135.22885618475246</v>
      </c>
      <c r="D232" s="65">
        <v>30.429544275830199</v>
      </c>
      <c r="E232" s="65">
        <v>165.65840046058267</v>
      </c>
      <c r="F232" s="65"/>
      <c r="G232" s="65">
        <v>-15.025428464972499</v>
      </c>
      <c r="H232" s="65">
        <v>0</v>
      </c>
      <c r="I232" s="65">
        <v>15.025428464972499</v>
      </c>
      <c r="J232" s="65"/>
      <c r="K232" s="65">
        <v>-150.25428464972495</v>
      </c>
      <c r="L232" s="65">
        <v>30.429544275830199</v>
      </c>
      <c r="M232" s="65">
        <v>180.68382892555516</v>
      </c>
      <c r="N232" s="65"/>
      <c r="O232" s="65">
        <v>-2584.3736959752769</v>
      </c>
      <c r="P232" s="65">
        <v>4092.7737050991691</v>
      </c>
      <c r="Q232" s="65">
        <v>6677.1474010744651</v>
      </c>
      <c r="R232" s="65"/>
      <c r="S232" s="65">
        <v>2734.6279806250041</v>
      </c>
      <c r="T232" s="65">
        <v>4123.2032493749994</v>
      </c>
      <c r="U232" s="65">
        <v>6857.8312300000225</v>
      </c>
      <c r="V232" s="30"/>
      <c r="W232" s="8">
        <f t="shared" si="134"/>
        <v>4.945054945054931</v>
      </c>
      <c r="X232" s="8">
        <f t="shared" si="135"/>
        <v>0.7380073800737994</v>
      </c>
      <c r="Y232" s="8">
        <f t="shared" si="136"/>
        <v>2.4156091759140916</v>
      </c>
      <c r="Z232" s="8"/>
      <c r="AA232" s="8">
        <f t="shared" si="137"/>
        <v>5.4945054945054741</v>
      </c>
      <c r="AB232" s="8">
        <f t="shared" si="138"/>
        <v>0.7380073800737994</v>
      </c>
      <c r="AC232" s="8">
        <f t="shared" si="139"/>
        <v>2.6347080128647988</v>
      </c>
      <c r="AD232" s="8"/>
      <c r="AE232" s="8">
        <f t="shared" si="140"/>
        <v>94.505494505494525</v>
      </c>
      <c r="AF232" s="8">
        <f t="shared" si="141"/>
        <v>99.261992619926204</v>
      </c>
      <c r="AG232" s="8">
        <f t="shared" si="142"/>
        <v>97.365291987135208</v>
      </c>
      <c r="AH232" s="8"/>
      <c r="AI232" s="8">
        <f t="shared" si="143"/>
        <v>10.000000000000004</v>
      </c>
      <c r="AJ232" s="8">
        <f t="shared" si="144"/>
        <v>0</v>
      </c>
      <c r="AK232" s="8">
        <f t="shared" si="145"/>
        <v>8.3158678639488173</v>
      </c>
      <c r="AL232" s="1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</row>
    <row r="233" spans="1:56" ht="12.95" customHeight="1" x14ac:dyDescent="0.25">
      <c r="B233" s="12"/>
      <c r="C233" s="65"/>
      <c r="D233" s="65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30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1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</row>
    <row r="234" spans="1:56" ht="12.95" customHeight="1" x14ac:dyDescent="0.25">
      <c r="B234" s="12"/>
      <c r="C234" s="65"/>
      <c r="D234" s="65"/>
      <c r="E234" s="65"/>
      <c r="F234" s="65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65"/>
      <c r="R234" s="65"/>
      <c r="S234" s="65"/>
      <c r="T234" s="65"/>
      <c r="U234" s="65"/>
      <c r="V234" s="30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1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</row>
    <row r="235" spans="1:56" ht="12.95" customHeight="1" x14ac:dyDescent="0.25">
      <c r="B235" s="12" t="s">
        <v>27</v>
      </c>
      <c r="C235" s="65">
        <v>-24726.109353273703</v>
      </c>
      <c r="D235" s="65">
        <f>SUM(D220:D234)</f>
        <v>25580.524779213189</v>
      </c>
      <c r="E235" s="65">
        <f>SUM(E220:E234)</f>
        <v>50306.634132486863</v>
      </c>
      <c r="F235" s="65"/>
      <c r="G235" s="65">
        <v>-1739.7573406418633</v>
      </c>
      <c r="H235" s="65">
        <f>SUM(H220:H234)</f>
        <v>1802.3807724075398</v>
      </c>
      <c r="I235" s="65">
        <f>SUM(I220:I234)</f>
        <v>3542.1381130494028</v>
      </c>
      <c r="J235" s="65"/>
      <c r="K235" s="65">
        <v>-26465.866693915563</v>
      </c>
      <c r="L235" s="65">
        <f>SUM(L220:L234)</f>
        <v>27382.905551620726</v>
      </c>
      <c r="M235" s="65">
        <f>SUM(M220:M234)</f>
        <v>53848.772245536275</v>
      </c>
      <c r="N235" s="65"/>
      <c r="O235" s="65">
        <v>-15222.963434209692</v>
      </c>
      <c r="P235" s="65">
        <f>SUM(P220:P234)</f>
        <v>20873.894209629616</v>
      </c>
      <c r="Q235" s="65">
        <f>SUM(Q220:Q234)</f>
        <v>36096.857643839307</v>
      </c>
      <c r="R235" s="65"/>
      <c r="S235" s="65">
        <f>SUM(S220:S233)</f>
        <v>41688.473861250219</v>
      </c>
      <c r="T235" s="65">
        <f>SUM(T220:T233)</f>
        <v>48256.424781875299</v>
      </c>
      <c r="U235" s="65">
        <f>SUM(U220:U233)</f>
        <v>89944.898643125489</v>
      </c>
      <c r="V235" s="30"/>
      <c r="W235" s="8">
        <f>+ABS(C235)/(ABS(C235)+ABS(G235)+ABS(O235))*100</f>
        <v>59.311113497983001</v>
      </c>
      <c r="X235" s="8">
        <f>+ABS(D235)/(ABS(D235)+ABS(H235)+ABS(P235))*100</f>
        <v>53.009161207896874</v>
      </c>
      <c r="Y235" s="8">
        <f>+ABS(E235)/(ABS(E235)+ABS(I235)+ABS(Q235))*100</f>
        <v>55.930048179504844</v>
      </c>
      <c r="Z235" s="8"/>
      <c r="AA235" s="8">
        <f>+(ABS(C235)+ABS(G235))/(ABS(K235)+ABS(O235))*100</f>
        <v>63.484311295318506</v>
      </c>
      <c r="AB235" s="8">
        <f>+(ABS(D235)+ABS(H235))/(ABS(L235)+ABS(P235))*100</f>
        <v>56.744139037601272</v>
      </c>
      <c r="AC235" s="8">
        <f>+(ABS(E235)+ABS(I235))/(ABS(M235)+ABS(Q235))*100</f>
        <v>59.868136241599558</v>
      </c>
      <c r="AD235" s="8"/>
      <c r="AE235" s="8">
        <f>100-AA235</f>
        <v>36.515688704681494</v>
      </c>
      <c r="AF235" s="8">
        <f>100-AB235</f>
        <v>43.255860962398728</v>
      </c>
      <c r="AG235" s="8">
        <f>100-AC235</f>
        <v>40.131863758400442</v>
      </c>
      <c r="AH235" s="8"/>
      <c r="AI235" s="8">
        <f>+(ABS(G235)/ABS(K235))*100</f>
        <v>6.5735891469665315</v>
      </c>
      <c r="AJ235" s="8">
        <f>+(ABS(H235)/ABS(L235))*100</f>
        <v>6.5821385134232457</v>
      </c>
      <c r="AK235" s="8">
        <f>+(ABS(I235)/ABS(M235))*100</f>
        <v>6.5779366275951139</v>
      </c>
      <c r="AL235" s="1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</row>
    <row r="236" spans="1:56" ht="12.95" customHeight="1" x14ac:dyDescent="0.25">
      <c r="B236" s="13"/>
      <c r="F236" s="13"/>
      <c r="G236" s="13"/>
      <c r="H236" s="13"/>
      <c r="I236" s="13"/>
      <c r="J236" s="13"/>
      <c r="K236" s="13"/>
      <c r="L236" s="13"/>
      <c r="M236" s="13"/>
      <c r="N236" s="13"/>
      <c r="O236" s="7"/>
      <c r="P236" s="13"/>
      <c r="Q236" s="13"/>
      <c r="R236" s="13"/>
      <c r="S236" s="13"/>
      <c r="T236" s="13"/>
      <c r="U236" s="13"/>
      <c r="V236" s="55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</row>
    <row r="237" spans="1:56" ht="12.95" customHeight="1" x14ac:dyDescent="0.25">
      <c r="B237" s="45" t="s">
        <v>66</v>
      </c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56"/>
      <c r="W237" s="45" t="s">
        <v>66</v>
      </c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  <c r="AI237" s="45"/>
      <c r="AJ237" s="45"/>
      <c r="AK237" s="45"/>
      <c r="AL237" s="1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</row>
    <row r="238" spans="1:56" x14ac:dyDescent="0.25"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</row>
    <row r="239" spans="1:56" ht="12.95" customHeight="1" x14ac:dyDescent="0.25">
      <c r="A239" s="4"/>
      <c r="B239" s="2" t="s">
        <v>60</v>
      </c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T239" s="1"/>
      <c r="U239" s="1"/>
      <c r="V239" s="33"/>
      <c r="W239" s="2" t="s">
        <v>65</v>
      </c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</row>
    <row r="240" spans="1:56" ht="12.95" hidden="1" customHeight="1" x14ac:dyDescent="0.25">
      <c r="A240" s="4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T240" s="1"/>
      <c r="U240" s="1"/>
      <c r="V240" s="33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</row>
    <row r="241" spans="1:58" ht="12.95" customHeight="1" x14ac:dyDescent="0.25">
      <c r="B241" s="35"/>
      <c r="C241" s="69" t="s">
        <v>0</v>
      </c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36"/>
      <c r="R241" s="36"/>
      <c r="S241" s="36"/>
      <c r="T241" s="36"/>
      <c r="U241" s="36"/>
      <c r="V241" s="53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2"/>
      <c r="AL241" s="1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</row>
    <row r="242" spans="1:58" ht="12.95" customHeight="1" x14ac:dyDescent="0.25">
      <c r="B242" s="37"/>
      <c r="C242" s="67" t="s">
        <v>1</v>
      </c>
      <c r="D242" s="67"/>
      <c r="E242" s="67"/>
      <c r="F242" s="39"/>
      <c r="G242" s="67" t="s">
        <v>2</v>
      </c>
      <c r="H242" s="67"/>
      <c r="I242" s="67"/>
      <c r="J242" s="39"/>
      <c r="K242" s="67" t="s">
        <v>3</v>
      </c>
      <c r="L242" s="67"/>
      <c r="M242" s="67"/>
      <c r="N242" s="39"/>
      <c r="O242" s="67" t="s">
        <v>4</v>
      </c>
      <c r="P242" s="67"/>
      <c r="Q242" s="67"/>
      <c r="R242" s="39"/>
      <c r="S242" s="67" t="s">
        <v>5</v>
      </c>
      <c r="T242" s="67"/>
      <c r="U242" s="67"/>
      <c r="V242" s="54"/>
      <c r="W242" s="67" t="s">
        <v>6</v>
      </c>
      <c r="X242" s="67"/>
      <c r="Y242" s="67"/>
      <c r="Z242" s="38"/>
      <c r="AA242" s="67" t="s">
        <v>7</v>
      </c>
      <c r="AB242" s="67"/>
      <c r="AC242" s="67"/>
      <c r="AD242" s="38"/>
      <c r="AE242" s="67" t="s">
        <v>8</v>
      </c>
      <c r="AF242" s="67"/>
      <c r="AG242" s="67"/>
      <c r="AH242" s="38"/>
      <c r="AI242" s="67" t="s">
        <v>9</v>
      </c>
      <c r="AJ242" s="67"/>
      <c r="AK242" s="68"/>
      <c r="AL242" s="1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</row>
    <row r="243" spans="1:58" ht="12.95" customHeight="1" x14ac:dyDescent="0.25">
      <c r="B243" s="40" t="s">
        <v>10</v>
      </c>
      <c r="C243" s="38" t="s">
        <v>11</v>
      </c>
      <c r="D243" s="38" t="s">
        <v>12</v>
      </c>
      <c r="E243" s="38" t="s">
        <v>5</v>
      </c>
      <c r="F243" s="38"/>
      <c r="G243" s="38" t="s">
        <v>11</v>
      </c>
      <c r="H243" s="38" t="s">
        <v>12</v>
      </c>
      <c r="I243" s="38" t="s">
        <v>5</v>
      </c>
      <c r="J243" s="38"/>
      <c r="K243" s="38" t="s">
        <v>11</v>
      </c>
      <c r="L243" s="38" t="s">
        <v>12</v>
      </c>
      <c r="M243" s="38" t="s">
        <v>5</v>
      </c>
      <c r="N243" s="38"/>
      <c r="O243" s="38" t="s">
        <v>11</v>
      </c>
      <c r="P243" s="38" t="s">
        <v>12</v>
      </c>
      <c r="Q243" s="38" t="s">
        <v>5</v>
      </c>
      <c r="R243" s="38"/>
      <c r="S243" s="38" t="s">
        <v>11</v>
      </c>
      <c r="T243" s="38" t="s">
        <v>12</v>
      </c>
      <c r="U243" s="38" t="s">
        <v>5</v>
      </c>
      <c r="V243" s="54"/>
      <c r="W243" s="38" t="s">
        <v>11</v>
      </c>
      <c r="X243" s="38" t="s">
        <v>12</v>
      </c>
      <c r="Y243" s="38" t="s">
        <v>5</v>
      </c>
      <c r="Z243" s="38"/>
      <c r="AA243" s="38" t="s">
        <v>11</v>
      </c>
      <c r="AB243" s="38" t="s">
        <v>12</v>
      </c>
      <c r="AC243" s="38" t="s">
        <v>5</v>
      </c>
      <c r="AD243" s="38"/>
      <c r="AE243" s="38" t="s">
        <v>11</v>
      </c>
      <c r="AF243" s="38" t="s">
        <v>12</v>
      </c>
      <c r="AG243" s="38" t="s">
        <v>5</v>
      </c>
      <c r="AH243" s="38"/>
      <c r="AI243" s="38" t="s">
        <v>11</v>
      </c>
      <c r="AJ243" s="38" t="s">
        <v>12</v>
      </c>
      <c r="AK243" s="43" t="s">
        <v>5</v>
      </c>
      <c r="AL243" s="1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</row>
    <row r="244" spans="1:58" ht="15" hidden="1" customHeight="1" x14ac:dyDescent="0.25">
      <c r="B244" s="22" t="s">
        <v>39</v>
      </c>
      <c r="S244" s="22">
        <v>3088</v>
      </c>
      <c r="T244" s="22">
        <v>3023</v>
      </c>
      <c r="U244" s="22">
        <f>+S244+T244</f>
        <v>6111</v>
      </c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</row>
    <row r="245" spans="1:58" ht="15" hidden="1" customHeight="1" x14ac:dyDescent="0.25">
      <c r="B245" s="22" t="s">
        <v>40</v>
      </c>
      <c r="S245" s="22">
        <v>3619</v>
      </c>
      <c r="T245" s="22">
        <v>3387</v>
      </c>
      <c r="U245" s="22">
        <f>+S245+T245</f>
        <v>7006</v>
      </c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</row>
    <row r="246" spans="1:58" s="28" customFormat="1" ht="15" hidden="1" customHeight="1" x14ac:dyDescent="0.25">
      <c r="A246" s="25"/>
      <c r="B246" s="22" t="s">
        <v>41</v>
      </c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2">
        <v>3740</v>
      </c>
      <c r="T246" s="22">
        <v>3751</v>
      </c>
      <c r="U246" s="22">
        <f>+S246+T246</f>
        <v>7491</v>
      </c>
      <c r="V246" s="61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</row>
    <row r="247" spans="1:58" ht="12.95" customHeight="1" x14ac:dyDescent="0.25">
      <c r="B247" s="22" t="s">
        <v>14</v>
      </c>
      <c r="C247" s="65">
        <v>-487</v>
      </c>
      <c r="D247" s="65">
        <v>470</v>
      </c>
      <c r="E247" s="65">
        <v>957</v>
      </c>
      <c r="F247" s="65"/>
      <c r="G247" s="65">
        <v>-230</v>
      </c>
      <c r="H247" s="65">
        <v>103</v>
      </c>
      <c r="I247" s="65">
        <v>333</v>
      </c>
      <c r="J247" s="65"/>
      <c r="K247" s="65">
        <v>-717</v>
      </c>
      <c r="L247" s="65">
        <v>573</v>
      </c>
      <c r="M247" s="65">
        <v>1290</v>
      </c>
      <c r="N247" s="65"/>
      <c r="O247" s="65">
        <v>-2771</v>
      </c>
      <c r="P247" s="65">
        <v>2718</v>
      </c>
      <c r="Q247" s="65">
        <v>5489</v>
      </c>
      <c r="R247" s="65"/>
      <c r="S247" s="65">
        <v>-3488</v>
      </c>
      <c r="T247" s="65">
        <v>3291</v>
      </c>
      <c r="U247" s="65">
        <f>+M247+Q247</f>
        <v>6779</v>
      </c>
      <c r="V247" s="30"/>
      <c r="W247" s="8">
        <f t="shared" ref="W247:W257" si="146">+ABS(C247)/(ABS(C247)+ABS(G247)+ABS(O247))*100</f>
        <v>13.962155963302752</v>
      </c>
      <c r="X247" s="8">
        <f t="shared" ref="X247:X257" si="147">+ABS(D247)/(ABS(D247)+ABS(H247)+ABS(P247))*100</f>
        <v>14.281373442722579</v>
      </c>
      <c r="Y247" s="8">
        <f t="shared" ref="Y247:Y257" si="148">+ABS(E247)/(ABS(E247)+ABS(I247)+ABS(Q247))*100</f>
        <v>14.117126419825935</v>
      </c>
      <c r="Z247" s="8"/>
      <c r="AA247" s="8">
        <f t="shared" ref="AA247:AA257" si="149">+(ABS(C247)+ABS(G247))/ABS(S247)*100</f>
        <v>20.556192660550458</v>
      </c>
      <c r="AB247" s="8">
        <f t="shared" ref="AB247:AB257" si="150">+(ABS(D247)+ABS(H247))/ABS(T247)*100</f>
        <v>17.411121239744759</v>
      </c>
      <c r="AC247" s="8">
        <f t="shared" ref="AC247:AC257" si="151">+(ABS(E247)+ABS(I247))/ABS(U247)*100</f>
        <v>19.029355362147811</v>
      </c>
      <c r="AD247" s="8"/>
      <c r="AE247" s="8">
        <f t="shared" ref="AE247:AE257" si="152">100-AA247</f>
        <v>79.443807339449535</v>
      </c>
      <c r="AF247" s="8">
        <f t="shared" ref="AF247:AF257" si="153">100-AB247</f>
        <v>82.588878760255241</v>
      </c>
      <c r="AG247" s="8">
        <f t="shared" ref="AG247:AG257" si="154">100-AC247</f>
        <v>80.970644637852189</v>
      </c>
      <c r="AH247" s="8"/>
      <c r="AI247" s="8">
        <f t="shared" ref="AI247:AI257" si="155">+(ABS(G247)/ABS(K247))*100</f>
        <v>32.078103207810322</v>
      </c>
      <c r="AJ247" s="8">
        <f t="shared" ref="AJ247:AJ257" si="156">+(ABS(H247)/ABS(L247))*100</f>
        <v>17.975567190226876</v>
      </c>
      <c r="AK247" s="8">
        <f t="shared" ref="AK247:AK257" si="157">+(ABS(I247)/ABS(M247))*100</f>
        <v>25.813953488372093</v>
      </c>
      <c r="AL247" s="1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</row>
    <row r="248" spans="1:58" ht="12.95" customHeight="1" x14ac:dyDescent="0.25">
      <c r="B248" s="22" t="s">
        <v>15</v>
      </c>
      <c r="C248" s="65">
        <v>-1839</v>
      </c>
      <c r="D248" s="65">
        <v>1476</v>
      </c>
      <c r="E248" s="65">
        <v>3315</v>
      </c>
      <c r="F248" s="65"/>
      <c r="G248" s="65">
        <v>-139</v>
      </c>
      <c r="H248" s="65">
        <v>63</v>
      </c>
      <c r="I248" s="65">
        <v>202</v>
      </c>
      <c r="J248" s="65"/>
      <c r="K248" s="65">
        <v>-1978</v>
      </c>
      <c r="L248" s="65">
        <v>1539</v>
      </c>
      <c r="M248" s="65">
        <v>3517</v>
      </c>
      <c r="N248" s="65"/>
      <c r="O248" s="65">
        <v>-677</v>
      </c>
      <c r="P248" s="65">
        <v>989</v>
      </c>
      <c r="Q248" s="65">
        <v>1666</v>
      </c>
      <c r="R248" s="65"/>
      <c r="S248" s="65">
        <v>-2655</v>
      </c>
      <c r="T248" s="65">
        <v>2528</v>
      </c>
      <c r="U248" s="65">
        <f t="shared" ref="U248:U257" si="158">+M248+Q248</f>
        <v>5183</v>
      </c>
      <c r="V248" s="30"/>
      <c r="W248" s="8">
        <f t="shared" si="146"/>
        <v>69.265536723163848</v>
      </c>
      <c r="X248" s="8">
        <f t="shared" si="147"/>
        <v>58.38607594936709</v>
      </c>
      <c r="Y248" s="8">
        <f t="shared" si="148"/>
        <v>63.959097048041677</v>
      </c>
      <c r="Z248" s="8"/>
      <c r="AA248" s="8">
        <f t="shared" si="149"/>
        <v>74.500941619585689</v>
      </c>
      <c r="AB248" s="8">
        <f t="shared" si="150"/>
        <v>60.87816455696202</v>
      </c>
      <c r="AC248" s="8">
        <f t="shared" si="151"/>
        <v>67.856453791240597</v>
      </c>
      <c r="AD248" s="8"/>
      <c r="AE248" s="8">
        <f t="shared" si="152"/>
        <v>25.499058380414311</v>
      </c>
      <c r="AF248" s="8">
        <f t="shared" si="153"/>
        <v>39.12183544303798</v>
      </c>
      <c r="AG248" s="8">
        <f t="shared" si="154"/>
        <v>32.143546208759403</v>
      </c>
      <c r="AH248" s="8"/>
      <c r="AI248" s="8">
        <f t="shared" si="155"/>
        <v>7.0273003033367036</v>
      </c>
      <c r="AJ248" s="8">
        <f t="shared" si="156"/>
        <v>4.0935672514619883</v>
      </c>
      <c r="AK248" s="8">
        <f t="shared" si="157"/>
        <v>5.7435314188228599</v>
      </c>
      <c r="AL248" s="1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</row>
    <row r="249" spans="1:58" ht="12.95" customHeight="1" x14ac:dyDescent="0.25">
      <c r="B249" s="22" t="s">
        <v>16</v>
      </c>
      <c r="C249" s="65">
        <v>-2538</v>
      </c>
      <c r="D249" s="65">
        <v>2005</v>
      </c>
      <c r="E249" s="65">
        <v>4543</v>
      </c>
      <c r="F249" s="65"/>
      <c r="G249" s="65">
        <v>-73</v>
      </c>
      <c r="H249" s="65">
        <v>204</v>
      </c>
      <c r="I249" s="65">
        <v>277</v>
      </c>
      <c r="J249" s="65"/>
      <c r="K249" s="65">
        <v>-2611</v>
      </c>
      <c r="L249" s="65">
        <v>2209</v>
      </c>
      <c r="M249" s="65">
        <v>4820</v>
      </c>
      <c r="N249" s="65"/>
      <c r="O249" s="65">
        <v>-204</v>
      </c>
      <c r="P249" s="65">
        <v>564</v>
      </c>
      <c r="Q249" s="65">
        <v>768</v>
      </c>
      <c r="R249" s="65"/>
      <c r="S249" s="65">
        <v>-2815</v>
      </c>
      <c r="T249" s="65">
        <v>2773</v>
      </c>
      <c r="U249" s="65">
        <f t="shared" si="158"/>
        <v>5588</v>
      </c>
      <c r="V249" s="30"/>
      <c r="W249" s="8">
        <f t="shared" si="146"/>
        <v>90.159857904085257</v>
      </c>
      <c r="X249" s="8">
        <f t="shared" si="147"/>
        <v>72.304363505228991</v>
      </c>
      <c r="Y249" s="8">
        <f t="shared" si="148"/>
        <v>81.2992125984252</v>
      </c>
      <c r="Z249" s="8"/>
      <c r="AA249" s="8">
        <f t="shared" si="149"/>
        <v>92.753108348134987</v>
      </c>
      <c r="AB249" s="8">
        <f t="shared" si="150"/>
        <v>79.66101694915254</v>
      </c>
      <c r="AC249" s="8">
        <f t="shared" si="151"/>
        <v>86.256263421617746</v>
      </c>
      <c r="AD249" s="8"/>
      <c r="AE249" s="8">
        <f t="shared" si="152"/>
        <v>7.2468916518650133</v>
      </c>
      <c r="AF249" s="8">
        <f t="shared" si="153"/>
        <v>20.33898305084746</v>
      </c>
      <c r="AG249" s="8">
        <f t="shared" si="154"/>
        <v>13.743736578382254</v>
      </c>
      <c r="AH249" s="8"/>
      <c r="AI249" s="8">
        <f t="shared" si="155"/>
        <v>2.7958636537725008</v>
      </c>
      <c r="AJ249" s="8">
        <f t="shared" si="156"/>
        <v>9.2349479402444548</v>
      </c>
      <c r="AK249" s="8">
        <f t="shared" si="157"/>
        <v>5.7468879668049793</v>
      </c>
      <c r="AL249" s="1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</row>
    <row r="250" spans="1:58" ht="12.95" customHeight="1" x14ac:dyDescent="0.25">
      <c r="B250" s="22" t="s">
        <v>17</v>
      </c>
      <c r="C250" s="65">
        <v>-2803</v>
      </c>
      <c r="D250" s="65">
        <v>2943</v>
      </c>
      <c r="E250" s="65">
        <v>5746</v>
      </c>
      <c r="F250" s="65"/>
      <c r="G250" s="65">
        <v>-157</v>
      </c>
      <c r="H250" s="65">
        <v>130</v>
      </c>
      <c r="I250" s="65">
        <v>287</v>
      </c>
      <c r="J250" s="65"/>
      <c r="K250" s="65">
        <v>-2960</v>
      </c>
      <c r="L250" s="65">
        <v>3073</v>
      </c>
      <c r="M250" s="65">
        <v>6033</v>
      </c>
      <c r="N250" s="65"/>
      <c r="O250" s="65">
        <v>-279</v>
      </c>
      <c r="P250" s="65">
        <v>462</v>
      </c>
      <c r="Q250" s="65">
        <v>741</v>
      </c>
      <c r="R250" s="65"/>
      <c r="S250" s="65">
        <v>-3239</v>
      </c>
      <c r="T250" s="65">
        <v>3535</v>
      </c>
      <c r="U250" s="65">
        <f t="shared" si="158"/>
        <v>6774</v>
      </c>
      <c r="V250" s="30"/>
      <c r="W250" s="8">
        <f t="shared" si="146"/>
        <v>86.539055263970369</v>
      </c>
      <c r="X250" s="8">
        <f t="shared" si="147"/>
        <v>83.25318246110325</v>
      </c>
      <c r="Y250" s="8">
        <f t="shared" si="148"/>
        <v>84.824328314142306</v>
      </c>
      <c r="Z250" s="8"/>
      <c r="AA250" s="8">
        <f t="shared" si="149"/>
        <v>91.386230317999377</v>
      </c>
      <c r="AB250" s="8">
        <f t="shared" si="150"/>
        <v>86.930693069306926</v>
      </c>
      <c r="AC250" s="8">
        <f t="shared" si="151"/>
        <v>89.061116031886627</v>
      </c>
      <c r="AD250" s="8"/>
      <c r="AE250" s="8">
        <f t="shared" si="152"/>
        <v>8.6137696820006227</v>
      </c>
      <c r="AF250" s="8">
        <f t="shared" si="153"/>
        <v>13.069306930693074</v>
      </c>
      <c r="AG250" s="8">
        <f t="shared" si="154"/>
        <v>10.938883968113373</v>
      </c>
      <c r="AH250" s="8"/>
      <c r="AI250" s="8">
        <f t="shared" si="155"/>
        <v>5.3040540540540544</v>
      </c>
      <c r="AJ250" s="8">
        <f t="shared" si="156"/>
        <v>4.2303937520338435</v>
      </c>
      <c r="AK250" s="8">
        <f t="shared" si="157"/>
        <v>4.7571689043593564</v>
      </c>
      <c r="AL250" s="1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</row>
    <row r="251" spans="1:58" ht="12.95" customHeight="1" x14ac:dyDescent="0.25">
      <c r="B251" s="22" t="s">
        <v>18</v>
      </c>
      <c r="C251" s="65">
        <v>-3023</v>
      </c>
      <c r="D251" s="65">
        <v>3095</v>
      </c>
      <c r="E251" s="65">
        <v>6118</v>
      </c>
      <c r="F251" s="65"/>
      <c r="G251" s="65">
        <v>-123</v>
      </c>
      <c r="H251" s="65">
        <v>110</v>
      </c>
      <c r="I251" s="65">
        <v>233</v>
      </c>
      <c r="J251" s="65"/>
      <c r="K251" s="65">
        <v>-3146</v>
      </c>
      <c r="L251" s="65">
        <v>3205</v>
      </c>
      <c r="M251" s="65">
        <v>6351</v>
      </c>
      <c r="N251" s="65"/>
      <c r="O251" s="65">
        <v>-139</v>
      </c>
      <c r="P251" s="65">
        <v>534</v>
      </c>
      <c r="Q251" s="65">
        <v>673</v>
      </c>
      <c r="R251" s="65"/>
      <c r="S251" s="65">
        <v>-3285</v>
      </c>
      <c r="T251" s="65">
        <v>3739</v>
      </c>
      <c r="U251" s="65">
        <f t="shared" si="158"/>
        <v>7024</v>
      </c>
      <c r="V251" s="30"/>
      <c r="W251" s="8">
        <f t="shared" si="146"/>
        <v>92.024353120243532</v>
      </c>
      <c r="X251" s="8">
        <f t="shared" si="147"/>
        <v>82.776143353837924</v>
      </c>
      <c r="Y251" s="8">
        <f t="shared" si="148"/>
        <v>87.101366742596809</v>
      </c>
      <c r="Z251" s="8"/>
      <c r="AA251" s="8">
        <f t="shared" si="149"/>
        <v>95.768645357686452</v>
      </c>
      <c r="AB251" s="8">
        <f t="shared" si="150"/>
        <v>85.718106445573682</v>
      </c>
      <c r="AC251" s="8">
        <f t="shared" si="151"/>
        <v>90.418564920273354</v>
      </c>
      <c r="AD251" s="8"/>
      <c r="AE251" s="8">
        <f t="shared" si="152"/>
        <v>4.2313546423135477</v>
      </c>
      <c r="AF251" s="8">
        <f t="shared" si="153"/>
        <v>14.281893554426318</v>
      </c>
      <c r="AG251" s="8">
        <f t="shared" si="154"/>
        <v>9.5814350797266457</v>
      </c>
      <c r="AH251" s="8"/>
      <c r="AI251" s="8">
        <f t="shared" si="155"/>
        <v>3.9097266369993644</v>
      </c>
      <c r="AJ251" s="8">
        <f t="shared" si="156"/>
        <v>3.4321372854914198</v>
      </c>
      <c r="AK251" s="8">
        <f t="shared" si="157"/>
        <v>3.6687135884112738</v>
      </c>
      <c r="AL251" s="1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</row>
    <row r="252" spans="1:58" ht="12.95" customHeight="1" x14ac:dyDescent="0.25">
      <c r="B252" s="22" t="s">
        <v>19</v>
      </c>
      <c r="C252" s="65">
        <v>-3041</v>
      </c>
      <c r="D252" s="65">
        <v>3178</v>
      </c>
      <c r="E252" s="65">
        <v>6219</v>
      </c>
      <c r="F252" s="65"/>
      <c r="G252" s="65">
        <v>-134</v>
      </c>
      <c r="H252" s="65">
        <v>126</v>
      </c>
      <c r="I252" s="65">
        <v>260</v>
      </c>
      <c r="J252" s="65"/>
      <c r="K252" s="65">
        <v>-3175</v>
      </c>
      <c r="L252" s="65">
        <v>3304</v>
      </c>
      <c r="M252" s="65">
        <v>6479</v>
      </c>
      <c r="N252" s="65"/>
      <c r="O252" s="65">
        <v>-161</v>
      </c>
      <c r="P252" s="65">
        <v>630</v>
      </c>
      <c r="Q252" s="65">
        <v>791</v>
      </c>
      <c r="R252" s="65"/>
      <c r="S252" s="65">
        <v>-3336</v>
      </c>
      <c r="T252" s="65">
        <v>3934</v>
      </c>
      <c r="U252" s="65">
        <f t="shared" si="158"/>
        <v>7270</v>
      </c>
      <c r="V252" s="30"/>
      <c r="W252" s="8">
        <f t="shared" si="146"/>
        <v>91.157074340527572</v>
      </c>
      <c r="X252" s="8">
        <f t="shared" si="147"/>
        <v>80.782918149466184</v>
      </c>
      <c r="Y252" s="8">
        <f t="shared" si="148"/>
        <v>85.543328748280601</v>
      </c>
      <c r="Z252" s="8"/>
      <c r="AA252" s="8">
        <f t="shared" si="149"/>
        <v>95.173860911270978</v>
      </c>
      <c r="AB252" s="8">
        <f t="shared" si="150"/>
        <v>83.985765124555158</v>
      </c>
      <c r="AC252" s="8">
        <f t="shared" si="151"/>
        <v>89.119669876203574</v>
      </c>
      <c r="AD252" s="8"/>
      <c r="AE252" s="8">
        <f t="shared" si="152"/>
        <v>4.8261390887290219</v>
      </c>
      <c r="AF252" s="8">
        <f t="shared" si="153"/>
        <v>16.014234875444842</v>
      </c>
      <c r="AG252" s="8">
        <f t="shared" si="154"/>
        <v>10.880330123796426</v>
      </c>
      <c r="AH252" s="8"/>
      <c r="AI252" s="8">
        <f t="shared" si="155"/>
        <v>4.2204724409448824</v>
      </c>
      <c r="AJ252" s="8">
        <f t="shared" si="156"/>
        <v>3.8135593220338984</v>
      </c>
      <c r="AK252" s="8">
        <f t="shared" si="157"/>
        <v>4.0129649637289706</v>
      </c>
      <c r="AL252" s="1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</row>
    <row r="253" spans="1:58" ht="12.95" customHeight="1" x14ac:dyDescent="0.25">
      <c r="B253" s="22" t="s">
        <v>20</v>
      </c>
      <c r="C253" s="65">
        <v>-3043</v>
      </c>
      <c r="D253" s="65">
        <v>3231</v>
      </c>
      <c r="E253" s="65">
        <v>6274</v>
      </c>
      <c r="F253" s="65"/>
      <c r="G253" s="65">
        <v>-68</v>
      </c>
      <c r="H253" s="65">
        <v>95</v>
      </c>
      <c r="I253" s="65">
        <v>163</v>
      </c>
      <c r="J253" s="65"/>
      <c r="K253" s="65">
        <v>-3111</v>
      </c>
      <c r="L253" s="65">
        <v>3326</v>
      </c>
      <c r="M253" s="65">
        <v>6437</v>
      </c>
      <c r="N253" s="65"/>
      <c r="O253" s="65">
        <v>-109</v>
      </c>
      <c r="P253" s="65">
        <v>627</v>
      </c>
      <c r="Q253" s="65">
        <v>736</v>
      </c>
      <c r="R253" s="65"/>
      <c r="S253" s="65">
        <v>-3220</v>
      </c>
      <c r="T253" s="65">
        <v>3953</v>
      </c>
      <c r="U253" s="65">
        <f t="shared" si="158"/>
        <v>7173</v>
      </c>
      <c r="V253" s="30"/>
      <c r="W253" s="8">
        <f t="shared" si="146"/>
        <v>94.503105590062106</v>
      </c>
      <c r="X253" s="8">
        <f t="shared" si="147"/>
        <v>81.735390842398175</v>
      </c>
      <c r="Y253" s="8">
        <f t="shared" si="148"/>
        <v>87.466889725358982</v>
      </c>
      <c r="Z253" s="8"/>
      <c r="AA253" s="8">
        <f t="shared" si="149"/>
        <v>96.614906832298146</v>
      </c>
      <c r="AB253" s="8">
        <f t="shared" si="150"/>
        <v>84.138628889451056</v>
      </c>
      <c r="AC253" s="8">
        <f t="shared" si="151"/>
        <v>89.739300153352858</v>
      </c>
      <c r="AD253" s="8"/>
      <c r="AE253" s="8">
        <f t="shared" si="152"/>
        <v>3.3850931677018536</v>
      </c>
      <c r="AF253" s="8">
        <f t="shared" si="153"/>
        <v>15.861371110548944</v>
      </c>
      <c r="AG253" s="8">
        <f t="shared" si="154"/>
        <v>10.260699846647142</v>
      </c>
      <c r="AH253" s="8"/>
      <c r="AI253" s="8">
        <f t="shared" si="155"/>
        <v>2.1857923497267762</v>
      </c>
      <c r="AJ253" s="8">
        <f t="shared" si="156"/>
        <v>2.8562838244137101</v>
      </c>
      <c r="AK253" s="8">
        <f t="shared" si="157"/>
        <v>2.5322355134379371</v>
      </c>
      <c r="AL253" s="1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</row>
    <row r="254" spans="1:58" ht="12.95" customHeight="1" x14ac:dyDescent="0.25">
      <c r="B254" s="22" t="s">
        <v>21</v>
      </c>
      <c r="C254" s="65">
        <v>-3223</v>
      </c>
      <c r="D254" s="65">
        <v>3609</v>
      </c>
      <c r="E254" s="65">
        <v>6832</v>
      </c>
      <c r="F254" s="65"/>
      <c r="G254" s="65">
        <v>-40</v>
      </c>
      <c r="H254" s="65">
        <v>116</v>
      </c>
      <c r="I254" s="65">
        <v>156</v>
      </c>
      <c r="J254" s="65"/>
      <c r="K254" s="65">
        <v>-3263</v>
      </c>
      <c r="L254" s="65">
        <v>3725</v>
      </c>
      <c r="M254" s="65">
        <v>6988</v>
      </c>
      <c r="N254" s="65"/>
      <c r="O254" s="65">
        <v>-370</v>
      </c>
      <c r="P254" s="65">
        <v>757</v>
      </c>
      <c r="Q254" s="65">
        <v>1127</v>
      </c>
      <c r="R254" s="65"/>
      <c r="S254" s="65">
        <v>-3633</v>
      </c>
      <c r="T254" s="65">
        <v>4482</v>
      </c>
      <c r="U254" s="65">
        <f t="shared" si="158"/>
        <v>8115</v>
      </c>
      <c r="V254" s="30"/>
      <c r="W254" s="8">
        <f t="shared" si="146"/>
        <v>88.714560968896222</v>
      </c>
      <c r="X254" s="8">
        <f t="shared" si="147"/>
        <v>80.52208835341365</v>
      </c>
      <c r="Y254" s="8">
        <f t="shared" si="148"/>
        <v>84.189772027110294</v>
      </c>
      <c r="Z254" s="8"/>
      <c r="AA254" s="8">
        <f t="shared" si="149"/>
        <v>89.815579410955138</v>
      </c>
      <c r="AB254" s="8">
        <f t="shared" si="150"/>
        <v>83.110218652387317</v>
      </c>
      <c r="AC254" s="8">
        <f t="shared" si="151"/>
        <v>86.112138016019713</v>
      </c>
      <c r="AD254" s="8"/>
      <c r="AE254" s="8">
        <f t="shared" si="152"/>
        <v>10.184420589044862</v>
      </c>
      <c r="AF254" s="8">
        <f t="shared" si="153"/>
        <v>16.889781347612683</v>
      </c>
      <c r="AG254" s="8">
        <f t="shared" si="154"/>
        <v>13.887861983980287</v>
      </c>
      <c r="AH254" s="8"/>
      <c r="AI254" s="8">
        <f t="shared" si="155"/>
        <v>1.225865767698437</v>
      </c>
      <c r="AJ254" s="8">
        <f t="shared" si="156"/>
        <v>3.1140939597315436</v>
      </c>
      <c r="AK254" s="8">
        <f t="shared" si="157"/>
        <v>2.2323983972524326</v>
      </c>
      <c r="AL254" s="1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</row>
    <row r="255" spans="1:58" ht="12.95" customHeight="1" x14ac:dyDescent="0.25">
      <c r="B255" s="22" t="s">
        <v>22</v>
      </c>
      <c r="C255" s="65">
        <v>-3221</v>
      </c>
      <c r="D255" s="65">
        <v>3428</v>
      </c>
      <c r="E255" s="65">
        <v>6649</v>
      </c>
      <c r="F255" s="65"/>
      <c r="G255" s="65">
        <v>-65</v>
      </c>
      <c r="H255" s="65">
        <v>41</v>
      </c>
      <c r="I255" s="65">
        <v>106</v>
      </c>
      <c r="J255" s="65"/>
      <c r="K255" s="65">
        <v>-3286</v>
      </c>
      <c r="L255" s="65">
        <v>3469</v>
      </c>
      <c r="M255" s="65">
        <v>6755</v>
      </c>
      <c r="N255" s="65"/>
      <c r="O255" s="65">
        <v>-507</v>
      </c>
      <c r="P255" s="65">
        <v>1129</v>
      </c>
      <c r="Q255" s="65">
        <v>1636</v>
      </c>
      <c r="R255" s="65"/>
      <c r="S255" s="65">
        <v>-3793</v>
      </c>
      <c r="T255" s="65">
        <v>4598</v>
      </c>
      <c r="U255" s="65">
        <f t="shared" si="158"/>
        <v>8391</v>
      </c>
      <c r="V255" s="30"/>
      <c r="W255" s="8">
        <f t="shared" si="146"/>
        <v>84.919588716055898</v>
      </c>
      <c r="X255" s="8">
        <f t="shared" si="147"/>
        <v>74.554153979991298</v>
      </c>
      <c r="Y255" s="8">
        <f t="shared" si="148"/>
        <v>79.239661542128474</v>
      </c>
      <c r="Z255" s="8"/>
      <c r="AA255" s="8">
        <f t="shared" si="149"/>
        <v>86.633271816504092</v>
      </c>
      <c r="AB255" s="8">
        <f t="shared" si="150"/>
        <v>75.445846020008702</v>
      </c>
      <c r="AC255" s="8">
        <f t="shared" si="151"/>
        <v>80.502919795018471</v>
      </c>
      <c r="AD255" s="8"/>
      <c r="AE255" s="8">
        <f t="shared" si="152"/>
        <v>13.366728183495908</v>
      </c>
      <c r="AF255" s="8">
        <f t="shared" si="153"/>
        <v>24.554153979991298</v>
      </c>
      <c r="AG255" s="8">
        <f t="shared" si="154"/>
        <v>19.497080204981529</v>
      </c>
      <c r="AH255" s="8"/>
      <c r="AI255" s="8">
        <f t="shared" si="155"/>
        <v>1.978088861838101</v>
      </c>
      <c r="AJ255" s="8">
        <f t="shared" si="156"/>
        <v>1.1818968002306141</v>
      </c>
      <c r="AK255" s="8">
        <f t="shared" si="157"/>
        <v>1.5692079940784605</v>
      </c>
      <c r="AL255" s="1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</row>
    <row r="256" spans="1:58" ht="12.95" customHeight="1" x14ac:dyDescent="0.25">
      <c r="B256" s="22" t="s">
        <v>42</v>
      </c>
      <c r="C256" s="65">
        <v>-2612</v>
      </c>
      <c r="D256" s="65">
        <v>2812</v>
      </c>
      <c r="E256" s="65">
        <v>5424</v>
      </c>
      <c r="F256" s="65"/>
      <c r="G256" s="65">
        <v>-80</v>
      </c>
      <c r="H256" s="65">
        <v>84</v>
      </c>
      <c r="I256" s="65">
        <v>164</v>
      </c>
      <c r="J256" s="65"/>
      <c r="K256" s="65">
        <v>-2692</v>
      </c>
      <c r="L256" s="65">
        <v>2896</v>
      </c>
      <c r="M256" s="65">
        <v>5588</v>
      </c>
      <c r="N256" s="65"/>
      <c r="O256" s="65">
        <v>-1213</v>
      </c>
      <c r="P256" s="65">
        <v>1726</v>
      </c>
      <c r="Q256" s="65">
        <v>2939</v>
      </c>
      <c r="R256" s="65"/>
      <c r="S256" s="65">
        <v>-3905</v>
      </c>
      <c r="T256" s="65">
        <v>4622</v>
      </c>
      <c r="U256" s="65">
        <f t="shared" si="158"/>
        <v>8527</v>
      </c>
      <c r="V256" s="30"/>
      <c r="W256" s="8">
        <f t="shared" si="146"/>
        <v>66.888604353393092</v>
      </c>
      <c r="X256" s="8">
        <f t="shared" si="147"/>
        <v>60.839463435742104</v>
      </c>
      <c r="Y256" s="8">
        <f t="shared" si="148"/>
        <v>63.609710331886951</v>
      </c>
      <c r="Z256" s="8"/>
      <c r="AA256" s="8">
        <f t="shared" si="149"/>
        <v>68.937259923175418</v>
      </c>
      <c r="AB256" s="8">
        <f t="shared" si="150"/>
        <v>62.656858502812639</v>
      </c>
      <c r="AC256" s="8">
        <f t="shared" si="151"/>
        <v>65.533012782924828</v>
      </c>
      <c r="AD256" s="8"/>
      <c r="AE256" s="8">
        <f t="shared" si="152"/>
        <v>31.062740076824582</v>
      </c>
      <c r="AF256" s="8">
        <f t="shared" si="153"/>
        <v>37.343141497187361</v>
      </c>
      <c r="AG256" s="8">
        <f t="shared" si="154"/>
        <v>34.466987217075172</v>
      </c>
      <c r="AH256" s="8"/>
      <c r="AI256" s="8">
        <f t="shared" si="155"/>
        <v>2.9717682020802374</v>
      </c>
      <c r="AJ256" s="8">
        <f t="shared" si="156"/>
        <v>2.9005524861878453</v>
      </c>
      <c r="AK256" s="8">
        <f t="shared" si="157"/>
        <v>2.9348604151753759</v>
      </c>
      <c r="AL256" s="1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</row>
    <row r="257" spans="2:56" ht="12.95" customHeight="1" x14ac:dyDescent="0.25">
      <c r="B257" s="12" t="s">
        <v>46</v>
      </c>
      <c r="C257" s="65">
        <v>-1373</v>
      </c>
      <c r="D257" s="65">
        <v>1075</v>
      </c>
      <c r="E257" s="65">
        <v>2448</v>
      </c>
      <c r="F257" s="65"/>
      <c r="G257" s="65">
        <v>-24</v>
      </c>
      <c r="H257" s="65">
        <v>45</v>
      </c>
      <c r="I257" s="65">
        <v>69</v>
      </c>
      <c r="J257" s="65"/>
      <c r="K257" s="65">
        <v>-1397</v>
      </c>
      <c r="L257" s="65">
        <v>1120</v>
      </c>
      <c r="M257" s="65">
        <v>2517</v>
      </c>
      <c r="N257" s="65"/>
      <c r="O257" s="65">
        <v>-7127</v>
      </c>
      <c r="P257" s="65">
        <v>10070</v>
      </c>
      <c r="Q257" s="65">
        <v>17197</v>
      </c>
      <c r="R257" s="65"/>
      <c r="S257" s="65">
        <v>-8524</v>
      </c>
      <c r="T257" s="65">
        <v>11190</v>
      </c>
      <c r="U257" s="65">
        <f t="shared" si="158"/>
        <v>19714</v>
      </c>
      <c r="V257" s="30"/>
      <c r="W257" s="8">
        <f t="shared" si="146"/>
        <v>16.107461285781323</v>
      </c>
      <c r="X257" s="8">
        <f t="shared" si="147"/>
        <v>9.6067917783735481</v>
      </c>
      <c r="Y257" s="8">
        <f t="shared" si="148"/>
        <v>12.417571269148828</v>
      </c>
      <c r="Z257" s="8"/>
      <c r="AA257" s="8">
        <f t="shared" si="149"/>
        <v>16.389019239793523</v>
      </c>
      <c r="AB257" s="8">
        <f t="shared" si="150"/>
        <v>10.00893655049151</v>
      </c>
      <c r="AC257" s="8">
        <f t="shared" si="151"/>
        <v>12.767576341686112</v>
      </c>
      <c r="AD257" s="8"/>
      <c r="AE257" s="8">
        <f t="shared" si="152"/>
        <v>83.610980760206473</v>
      </c>
      <c r="AF257" s="8">
        <f t="shared" si="153"/>
        <v>89.991063449508488</v>
      </c>
      <c r="AG257" s="8">
        <f t="shared" si="154"/>
        <v>87.232423658313891</v>
      </c>
      <c r="AH257" s="8"/>
      <c r="AI257" s="8">
        <f t="shared" si="155"/>
        <v>1.7179670722977811</v>
      </c>
      <c r="AJ257" s="8">
        <f t="shared" si="156"/>
        <v>4.0178571428571432</v>
      </c>
      <c r="AK257" s="8">
        <f t="shared" si="157"/>
        <v>2.7413587604290823</v>
      </c>
      <c r="AL257" s="1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</row>
    <row r="258" spans="2:56" ht="12.95" customHeight="1" x14ac:dyDescent="0.25">
      <c r="B258" s="12"/>
      <c r="C258" s="65"/>
      <c r="D258" s="65"/>
      <c r="E258" s="65"/>
      <c r="F258" s="65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65"/>
      <c r="R258" s="65"/>
      <c r="S258" s="65"/>
      <c r="T258" s="65"/>
      <c r="U258" s="65"/>
      <c r="V258" s="30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1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</row>
    <row r="259" spans="2:56" ht="12.95" customHeight="1" x14ac:dyDescent="0.25">
      <c r="B259" s="12" t="s">
        <v>27</v>
      </c>
      <c r="C259" s="65">
        <f>SUM(C247:C258)</f>
        <v>-27203</v>
      </c>
      <c r="D259" s="65">
        <f>SUM(D247:D258)</f>
        <v>27322</v>
      </c>
      <c r="E259" s="65">
        <f>SUM(E247:E258)</f>
        <v>54525</v>
      </c>
      <c r="F259" s="65"/>
      <c r="G259" s="65">
        <f>SUM(G247:G258)</f>
        <v>-1133</v>
      </c>
      <c r="H259" s="65">
        <f>SUM(H247:H258)</f>
        <v>1117</v>
      </c>
      <c r="I259" s="65">
        <f>SUM(I247:I258)</f>
        <v>2250</v>
      </c>
      <c r="J259" s="65"/>
      <c r="K259" s="65">
        <f>SUM(K247:K258)</f>
        <v>-28336</v>
      </c>
      <c r="L259" s="65">
        <f>SUM(L247:L258)</f>
        <v>28439</v>
      </c>
      <c r="M259" s="65">
        <f>SUM(M247:M258)</f>
        <v>56775</v>
      </c>
      <c r="N259" s="65"/>
      <c r="O259" s="65">
        <f>SUM(O247:O258)</f>
        <v>-13557</v>
      </c>
      <c r="P259" s="65">
        <f>SUM(P247:P258)</f>
        <v>20206</v>
      </c>
      <c r="Q259" s="65">
        <f>SUM(Q247:Q258)</f>
        <v>33763</v>
      </c>
      <c r="R259" s="65"/>
      <c r="S259" s="65">
        <f>SUM(S247:S257)</f>
        <v>-41893</v>
      </c>
      <c r="T259" s="65">
        <f>SUM(T247:T257)</f>
        <v>48645</v>
      </c>
      <c r="U259" s="65">
        <f>SUM(U247:U257)</f>
        <v>90538</v>
      </c>
      <c r="V259" s="30"/>
      <c r="W259" s="8">
        <f>+ABS(C259)/(ABS(C259)+ABS(G259)+ABS(O259))*100</f>
        <v>64.934475926765813</v>
      </c>
      <c r="X259" s="8">
        <f>+ABS(D259)/(ABS(D259)+ABS(H259)+ABS(P259))*100</f>
        <v>56.166101346489874</v>
      </c>
      <c r="Y259" s="8">
        <f>+ABS(E259)/(ABS(E259)+ABS(I259)+ABS(Q259))*100</f>
        <v>60.223331639753475</v>
      </c>
      <c r="Z259" s="8"/>
      <c r="AA259" s="8">
        <f>+(ABS(C259)+ABS(G259))/(ABS(K259)+ABS(O259))*100</f>
        <v>67.638985033299122</v>
      </c>
      <c r="AB259" s="8">
        <f>+(ABS(D259)+ABS(H259))/(ABS(L259)+ABS(P259))*100</f>
        <v>58.462329119128377</v>
      </c>
      <c r="AC259" s="8">
        <f>+(ABS(E259)+ABS(I259))/(ABS(M259)+ABS(Q259))*100</f>
        <v>62.708475999028032</v>
      </c>
      <c r="AD259" s="8"/>
      <c r="AE259" s="8">
        <f>100-AA259</f>
        <v>32.361014966700878</v>
      </c>
      <c r="AF259" s="8">
        <f>100-AB259</f>
        <v>41.537670880871623</v>
      </c>
      <c r="AG259" s="8">
        <f>100-AC259</f>
        <v>37.291524000971968</v>
      </c>
      <c r="AH259" s="8"/>
      <c r="AI259" s="8">
        <f>+(ABS(G259)/ABS(K259))*100</f>
        <v>3.9984472049689441</v>
      </c>
      <c r="AJ259" s="8">
        <f>+(ABS(H259)/ABS(L259))*100</f>
        <v>3.9277049122683634</v>
      </c>
      <c r="AK259" s="8">
        <f>+(ABS(I259)/ABS(M259))*100</f>
        <v>3.9630118890356671</v>
      </c>
      <c r="AL259" s="1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</row>
    <row r="260" spans="2:56" ht="12.95" customHeight="1" x14ac:dyDescent="0.25">
      <c r="B260" s="13"/>
      <c r="F260" s="13"/>
      <c r="G260" s="13"/>
      <c r="H260" s="13"/>
      <c r="I260" s="13"/>
      <c r="J260" s="13"/>
      <c r="K260" s="13"/>
      <c r="L260" s="13"/>
      <c r="M260" s="13"/>
      <c r="N260" s="13"/>
      <c r="O260" s="7"/>
      <c r="P260" s="13"/>
      <c r="Q260" s="13"/>
      <c r="R260" s="13"/>
      <c r="S260" s="13"/>
      <c r="T260" s="13"/>
      <c r="U260" s="13"/>
      <c r="V260" s="55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</row>
    <row r="261" spans="2:56" ht="12.95" customHeight="1" x14ac:dyDescent="0.25">
      <c r="B261" s="45" t="s">
        <v>66</v>
      </c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56"/>
      <c r="W261" s="45" t="s">
        <v>66</v>
      </c>
      <c r="X261" s="45"/>
      <c r="Y261" s="45"/>
      <c r="Z261" s="45"/>
      <c r="AA261" s="45"/>
      <c r="AB261" s="45"/>
      <c r="AC261" s="45"/>
      <c r="AD261" s="45"/>
      <c r="AE261" s="45"/>
      <c r="AF261" s="45"/>
      <c r="AG261" s="45"/>
      <c r="AH261" s="45"/>
      <c r="AI261" s="45"/>
      <c r="AJ261" s="45"/>
      <c r="AK261" s="45"/>
      <c r="AL261" s="1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</row>
    <row r="262" spans="2:56" ht="12.95" customHeight="1" x14ac:dyDescent="0.25"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62"/>
      <c r="W262" s="51"/>
      <c r="X262" s="51"/>
      <c r="Y262" s="51"/>
      <c r="Z262" s="51"/>
      <c r="AA262" s="51"/>
      <c r="AB262" s="51"/>
      <c r="AC262" s="51"/>
      <c r="AD262" s="51"/>
      <c r="AE262" s="51"/>
      <c r="AF262" s="51"/>
      <c r="AG262" s="51"/>
      <c r="AH262" s="51"/>
      <c r="AI262" s="51"/>
      <c r="AJ262" s="51"/>
      <c r="AK262" s="51"/>
      <c r="AL262" s="1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</row>
    <row r="263" spans="2:56" ht="12.95" customHeight="1" x14ac:dyDescent="0.25">
      <c r="B263" s="2" t="s">
        <v>62</v>
      </c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62"/>
      <c r="W263" s="2" t="s">
        <v>68</v>
      </c>
      <c r="X263" s="47"/>
      <c r="Y263" s="47"/>
      <c r="Z263" s="47"/>
      <c r="AA263" s="47"/>
      <c r="AB263" s="47"/>
      <c r="AC263" s="47"/>
      <c r="AD263" s="47"/>
      <c r="AE263" s="47"/>
      <c r="AF263" s="47"/>
      <c r="AG263" s="47"/>
      <c r="AH263" s="47"/>
      <c r="AI263" s="47"/>
      <c r="AJ263" s="47"/>
      <c r="AK263" s="47"/>
      <c r="AL263" s="1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</row>
    <row r="264" spans="2:56" x14ac:dyDescent="0.25">
      <c r="B264" s="35"/>
      <c r="C264" s="69" t="s">
        <v>0</v>
      </c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36"/>
      <c r="R264" s="36"/>
      <c r="S264" s="36"/>
      <c r="T264" s="36"/>
      <c r="U264" s="36"/>
      <c r="V264" s="53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2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</row>
    <row r="265" spans="2:56" x14ac:dyDescent="0.25">
      <c r="B265" s="37"/>
      <c r="C265" s="67" t="s">
        <v>1</v>
      </c>
      <c r="D265" s="67"/>
      <c r="E265" s="67"/>
      <c r="F265" s="39"/>
      <c r="G265" s="67" t="s">
        <v>2</v>
      </c>
      <c r="H265" s="67"/>
      <c r="I265" s="67"/>
      <c r="J265" s="39"/>
      <c r="K265" s="67" t="s">
        <v>3</v>
      </c>
      <c r="L265" s="67"/>
      <c r="M265" s="67"/>
      <c r="N265" s="39"/>
      <c r="O265" s="67" t="s">
        <v>4</v>
      </c>
      <c r="P265" s="67"/>
      <c r="Q265" s="67"/>
      <c r="R265" s="39"/>
      <c r="S265" s="67" t="s">
        <v>5</v>
      </c>
      <c r="T265" s="67"/>
      <c r="U265" s="67"/>
      <c r="V265" s="54"/>
      <c r="W265" s="67" t="s">
        <v>6</v>
      </c>
      <c r="X265" s="67"/>
      <c r="Y265" s="67"/>
      <c r="Z265" s="38"/>
      <c r="AA265" s="67" t="s">
        <v>7</v>
      </c>
      <c r="AB265" s="67"/>
      <c r="AC265" s="67"/>
      <c r="AD265" s="38"/>
      <c r="AE265" s="67" t="s">
        <v>8</v>
      </c>
      <c r="AF265" s="67"/>
      <c r="AG265" s="67"/>
      <c r="AH265" s="38"/>
      <c r="AI265" s="67" t="s">
        <v>9</v>
      </c>
      <c r="AJ265" s="67"/>
      <c r="AK265" s="68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</row>
    <row r="266" spans="2:56" x14ac:dyDescent="0.25">
      <c r="B266" s="40" t="s">
        <v>38</v>
      </c>
      <c r="C266" s="38" t="s">
        <v>11</v>
      </c>
      <c r="D266" s="38" t="s">
        <v>12</v>
      </c>
      <c r="E266" s="38" t="s">
        <v>5</v>
      </c>
      <c r="F266" s="38"/>
      <c r="G266" s="38" t="s">
        <v>11</v>
      </c>
      <c r="H266" s="38" t="s">
        <v>12</v>
      </c>
      <c r="I266" s="38" t="s">
        <v>5</v>
      </c>
      <c r="J266" s="38"/>
      <c r="K266" s="38" t="s">
        <v>11</v>
      </c>
      <c r="L266" s="38" t="s">
        <v>12</v>
      </c>
      <c r="M266" s="38" t="s">
        <v>5</v>
      </c>
      <c r="N266" s="38"/>
      <c r="O266" s="38" t="s">
        <v>11</v>
      </c>
      <c r="P266" s="38" t="s">
        <v>12</v>
      </c>
      <c r="Q266" s="38" t="s">
        <v>5</v>
      </c>
      <c r="R266" s="38"/>
      <c r="S266" s="38" t="s">
        <v>11</v>
      </c>
      <c r="T266" s="38" t="s">
        <v>12</v>
      </c>
      <c r="U266" s="38" t="s">
        <v>5</v>
      </c>
      <c r="V266" s="54"/>
      <c r="W266" s="38" t="s">
        <v>11</v>
      </c>
      <c r="X266" s="38" t="s">
        <v>12</v>
      </c>
      <c r="Y266" s="38" t="s">
        <v>5</v>
      </c>
      <c r="Z266" s="38"/>
      <c r="AA266" s="38" t="s">
        <v>11</v>
      </c>
      <c r="AB266" s="38" t="s">
        <v>12</v>
      </c>
      <c r="AC266" s="38" t="s">
        <v>5</v>
      </c>
      <c r="AD266" s="38"/>
      <c r="AE266" s="38" t="s">
        <v>11</v>
      </c>
      <c r="AF266" s="38" t="s">
        <v>12</v>
      </c>
      <c r="AG266" s="38" t="s">
        <v>5</v>
      </c>
      <c r="AH266" s="38"/>
      <c r="AI266" s="38" t="s">
        <v>11</v>
      </c>
      <c r="AJ266" s="38" t="s">
        <v>12</v>
      </c>
      <c r="AK266" s="43" t="s">
        <v>5</v>
      </c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</row>
    <row r="267" spans="2:56" x14ac:dyDescent="0.25"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</row>
    <row r="268" spans="2:56" x14ac:dyDescent="0.25">
      <c r="B268" s="1">
        <v>1960</v>
      </c>
      <c r="C268" s="44">
        <f>+C20</f>
        <v>-10603</v>
      </c>
      <c r="D268" s="44">
        <f>+D20</f>
        <v>3375</v>
      </c>
      <c r="E268" s="44">
        <f>+E20</f>
        <v>13978</v>
      </c>
      <c r="F268" s="44"/>
      <c r="G268" s="44">
        <f>+G20</f>
        <v>-1818</v>
      </c>
      <c r="H268" s="44">
        <f>+H20</f>
        <v>900</v>
      </c>
      <c r="I268" s="44">
        <f>+I20</f>
        <v>2718</v>
      </c>
      <c r="J268" s="44"/>
      <c r="K268" s="44">
        <f>+K20</f>
        <v>12421</v>
      </c>
      <c r="L268" s="44">
        <f>+L20</f>
        <v>4275</v>
      </c>
      <c r="M268" s="44">
        <f>+M20</f>
        <v>16696</v>
      </c>
      <c r="N268" s="44"/>
      <c r="O268" s="44">
        <f>+O20</f>
        <v>-2344</v>
      </c>
      <c r="P268" s="44">
        <f>+P20</f>
        <v>11324</v>
      </c>
      <c r="Q268" s="44">
        <f>+Q20</f>
        <v>13668</v>
      </c>
      <c r="R268" s="44"/>
      <c r="S268" s="44">
        <f>+S20</f>
        <v>15036</v>
      </c>
      <c r="T268" s="44">
        <f>+T20</f>
        <v>16160</v>
      </c>
      <c r="U268" s="44">
        <f>+U20</f>
        <v>31196</v>
      </c>
      <c r="V268" s="63"/>
      <c r="W268" s="32">
        <f>+W20</f>
        <v>71.811716898069761</v>
      </c>
      <c r="X268" s="32">
        <f>+X20</f>
        <v>21.636002307840247</v>
      </c>
      <c r="Y268" s="32">
        <f>+Y20</f>
        <v>46.034778026610461</v>
      </c>
      <c r="Z268" s="32"/>
      <c r="AA268" s="32">
        <f>+AA20</f>
        <v>84.124619031493395</v>
      </c>
      <c r="AB268" s="32">
        <f>+AB20</f>
        <v>27.405602923264311</v>
      </c>
      <c r="AC268" s="32">
        <f>+AC20</f>
        <v>54.986167830325385</v>
      </c>
      <c r="AD268" s="32"/>
      <c r="AE268" s="32">
        <f>+AE20</f>
        <v>15.875380968506605</v>
      </c>
      <c r="AF268" s="32">
        <f>+AF20</f>
        <v>72.594397076735689</v>
      </c>
      <c r="AG268" s="32">
        <f>+AG20</f>
        <v>45.013832169674615</v>
      </c>
      <c r="AH268" s="32"/>
      <c r="AI268" s="32">
        <f>+AI20</f>
        <v>14.636502697045325</v>
      </c>
      <c r="AJ268" s="32">
        <f>+AJ20</f>
        <v>21.052631578947366</v>
      </c>
      <c r="AK268" s="32">
        <f>+AK20</f>
        <v>16.27934834690944</v>
      </c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</row>
    <row r="269" spans="2:56" x14ac:dyDescent="0.25">
      <c r="B269" s="1">
        <v>1972</v>
      </c>
      <c r="C269" s="44">
        <f>+C53</f>
        <v>-11261.25</v>
      </c>
      <c r="D269" s="44">
        <f>+D53</f>
        <v>4954.9499999999989</v>
      </c>
      <c r="E269" s="44">
        <f>+E53</f>
        <v>16216.2</v>
      </c>
      <c r="F269" s="44"/>
      <c r="G269" s="44">
        <f>+G53</f>
        <v>-2142.0000000000005</v>
      </c>
      <c r="H269" s="44">
        <f>+H53</f>
        <v>1233.7499999999998</v>
      </c>
      <c r="I269" s="44">
        <f>+I53</f>
        <v>3375.75</v>
      </c>
      <c r="J269" s="44"/>
      <c r="K269" s="44">
        <f>+K53</f>
        <v>-13403.25</v>
      </c>
      <c r="L269" s="44">
        <f>+L53</f>
        <v>6188.7</v>
      </c>
      <c r="M269" s="44">
        <f>+M53</f>
        <v>19591.95</v>
      </c>
      <c r="N269" s="44"/>
      <c r="O269" s="44">
        <f>+O53</f>
        <v>-4168.5</v>
      </c>
      <c r="P269" s="44">
        <f>+P53</f>
        <v>12854.099999999999</v>
      </c>
      <c r="Q269" s="44">
        <f>+Q53</f>
        <v>17022.600000000002</v>
      </c>
      <c r="R269" s="44"/>
      <c r="S269" s="44">
        <f>+S53</f>
        <v>17679.900000000001</v>
      </c>
      <c r="T269" s="44">
        <f>+T53</f>
        <v>19209.749999999996</v>
      </c>
      <c r="U269" s="44">
        <f>+U53</f>
        <v>36889.650000000009</v>
      </c>
      <c r="V269" s="63"/>
      <c r="W269" s="32">
        <f>+W53</f>
        <v>64.087242306543175</v>
      </c>
      <c r="X269" s="32">
        <f>+X53</f>
        <v>26.020070577856195</v>
      </c>
      <c r="Y269" s="32">
        <f>+Y53</f>
        <v>44.288950704023399</v>
      </c>
      <c r="Z269" s="32"/>
      <c r="AA269" s="32">
        <f>+AA53</f>
        <v>76.277263220794751</v>
      </c>
      <c r="AB269" s="32">
        <f>+AB53</f>
        <v>32.498897220996909</v>
      </c>
      <c r="AC269" s="32">
        <f>+AC53</f>
        <v>53.508646152963777</v>
      </c>
      <c r="AD269" s="32"/>
      <c r="AE269" s="32">
        <f>+AE53</f>
        <v>23.722736779205249</v>
      </c>
      <c r="AF269" s="32">
        <f>+AF53</f>
        <v>67.501102779003091</v>
      </c>
      <c r="AG269" s="32">
        <f>+AG53</f>
        <v>46.491353847036223</v>
      </c>
      <c r="AH269" s="32"/>
      <c r="AI269" s="32">
        <f>+AI53</f>
        <v>15.981198589894246</v>
      </c>
      <c r="AJ269" s="32">
        <f>+AJ53</f>
        <v>19.935527655242616</v>
      </c>
      <c r="AK269" s="32">
        <f>+AK53</f>
        <v>17.230291012380082</v>
      </c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</row>
    <row r="270" spans="2:56" x14ac:dyDescent="0.25">
      <c r="B270" s="1">
        <v>1981</v>
      </c>
      <c r="C270" s="44">
        <f>+C86</f>
        <v>-15107</v>
      </c>
      <c r="D270" s="44">
        <f>+D86</f>
        <v>8464</v>
      </c>
      <c r="E270" s="44">
        <f>+E86</f>
        <v>23571</v>
      </c>
      <c r="F270" s="44"/>
      <c r="G270" s="44">
        <f>+G86</f>
        <v>-1356</v>
      </c>
      <c r="H270" s="44">
        <f>+H86</f>
        <v>1093</v>
      </c>
      <c r="I270" s="44">
        <f>+I86</f>
        <v>2449</v>
      </c>
      <c r="J270" s="44"/>
      <c r="K270" s="44">
        <f>+K86</f>
        <v>-16463</v>
      </c>
      <c r="L270" s="44">
        <f>+L86</f>
        <v>9557</v>
      </c>
      <c r="M270" s="44">
        <f>+M86</f>
        <v>26020</v>
      </c>
      <c r="N270" s="44"/>
      <c r="O270" s="44">
        <f>+O86</f>
        <v>-4897</v>
      </c>
      <c r="P270" s="44">
        <f>+P86</f>
        <v>13780</v>
      </c>
      <c r="Q270" s="44">
        <f>+Q86</f>
        <v>18677</v>
      </c>
      <c r="R270" s="44"/>
      <c r="S270" s="44">
        <f>+S86</f>
        <v>21360</v>
      </c>
      <c r="T270" s="44">
        <f>+T86</f>
        <v>23337</v>
      </c>
      <c r="U270" s="44">
        <f>+U86</f>
        <v>44697</v>
      </c>
      <c r="V270" s="63"/>
      <c r="W270" s="32">
        <f>+W86</f>
        <v>70.725655430711612</v>
      </c>
      <c r="X270" s="32">
        <f>+X86</f>
        <v>36.268586364999784</v>
      </c>
      <c r="Y270" s="32">
        <f>+Y86</f>
        <v>52.735082891469233</v>
      </c>
      <c r="Z270" s="32"/>
      <c r="AA270" s="32">
        <f>+AA86</f>
        <v>77.073970037453194</v>
      </c>
      <c r="AB270" s="32">
        <f>+AB86</f>
        <v>40.952136092899686</v>
      </c>
      <c r="AC270" s="32">
        <f>+AC86</f>
        <v>58.214197820882831</v>
      </c>
      <c r="AD270" s="32"/>
      <c r="AE270" s="32">
        <f>+AE86</f>
        <v>22.926029962546806</v>
      </c>
      <c r="AF270" s="32">
        <f>+AF86</f>
        <v>59.047863907100314</v>
      </c>
      <c r="AG270" s="32">
        <f>+AG86</f>
        <v>41.785802179117169</v>
      </c>
      <c r="AH270" s="32"/>
      <c r="AI270" s="32">
        <f>+AI86</f>
        <v>8.2366518860475004</v>
      </c>
      <c r="AJ270" s="32">
        <f>+AJ86</f>
        <v>11.4366432981061</v>
      </c>
      <c r="AK270" s="32">
        <f>+AK86</f>
        <v>9.4119907763259025</v>
      </c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</row>
    <row r="271" spans="2:56" x14ac:dyDescent="0.25">
      <c r="B271" s="1">
        <v>1991</v>
      </c>
      <c r="C271" s="44">
        <f>+C119</f>
        <v>-16828.239999999631</v>
      </c>
      <c r="D271" s="44">
        <f>+D119</f>
        <v>12384.319999999761</v>
      </c>
      <c r="E271" s="44">
        <f>+E119</f>
        <v>29212.559999999216</v>
      </c>
      <c r="F271" s="44"/>
      <c r="G271" s="44">
        <f>+G119</f>
        <v>-1056.6400000000001</v>
      </c>
      <c r="H271" s="44">
        <f>+H119</f>
        <v>832.00000000000023</v>
      </c>
      <c r="I271" s="44">
        <f>+I119</f>
        <v>1888.6400000000019</v>
      </c>
      <c r="J271" s="44"/>
      <c r="K271" s="44">
        <f>+K119</f>
        <v>-17884.879999999626</v>
      </c>
      <c r="L271" s="44">
        <f>+L119</f>
        <v>13216.319999999761</v>
      </c>
      <c r="M271" s="44">
        <f>+M119</f>
        <v>31101.199999999222</v>
      </c>
      <c r="N271" s="44"/>
      <c r="O271" s="44">
        <f>+O119</f>
        <v>-6393.9199999999737</v>
      </c>
      <c r="P271" s="44">
        <f>+P119</f>
        <v>12732.71999999987</v>
      </c>
      <c r="Q271" s="44">
        <f>+Q119</f>
        <v>19126.639999999661</v>
      </c>
      <c r="R271" s="44"/>
      <c r="S271" s="44">
        <f>+S119</f>
        <v>24309.999999999451</v>
      </c>
      <c r="T271" s="44">
        <f>+T119</f>
        <v>25972.959999999406</v>
      </c>
      <c r="U271" s="44">
        <f>+U119</f>
        <v>50282.959999998573</v>
      </c>
      <c r="V271" s="63"/>
      <c r="W271" s="32">
        <f>+W119</f>
        <v>69.31248661383556</v>
      </c>
      <c r="X271" s="32">
        <f>+X119</f>
        <v>47.725542062442152</v>
      </c>
      <c r="Y271" s="32">
        <f>+Y119</f>
        <v>58.160096074208788</v>
      </c>
      <c r="Z271" s="32"/>
      <c r="AA271" s="32">
        <f>+AA119</f>
        <v>73.664596273291622</v>
      </c>
      <c r="AB271" s="32">
        <f>+AB119</f>
        <v>50.931826379704027</v>
      </c>
      <c r="AC271" s="32">
        <f>+AC119</f>
        <v>61.92024184197431</v>
      </c>
      <c r="AD271" s="32"/>
      <c r="AE271" s="32">
        <f>+AE119</f>
        <v>26.335403726708378</v>
      </c>
      <c r="AF271" s="32">
        <f>+AF119</f>
        <v>49.068173620295973</v>
      </c>
      <c r="AG271" s="32">
        <f>+AG119</f>
        <v>38.07975815802569</v>
      </c>
      <c r="AH271" s="32"/>
      <c r="AI271" s="32">
        <f>+AI119</f>
        <v>5.9080072105601049</v>
      </c>
      <c r="AJ271" s="32">
        <f>+AJ119</f>
        <v>6.2952470884483374</v>
      </c>
      <c r="AK271" s="32">
        <f>+AK119</f>
        <v>6.0725631165358545</v>
      </c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</row>
    <row r="272" spans="2:56" x14ac:dyDescent="0.25">
      <c r="B272" s="1">
        <v>2000</v>
      </c>
      <c r="C272" s="44">
        <f>+C152</f>
        <v>-22496.250000000557</v>
      </c>
      <c r="D272" s="44">
        <f>+D152</f>
        <v>19417.650000000358</v>
      </c>
      <c r="E272" s="44">
        <f>+E152</f>
        <v>41913.900000003523</v>
      </c>
      <c r="F272" s="44"/>
      <c r="G272" s="44">
        <f>+G152</f>
        <v>-1563.4500000000019</v>
      </c>
      <c r="H272" s="44">
        <f>+H152</f>
        <v>1555.0500000000043</v>
      </c>
      <c r="I272" s="44">
        <f>+I152</f>
        <v>3118.5000000000191</v>
      </c>
      <c r="J272" s="44"/>
      <c r="K272" s="44">
        <f>+K152</f>
        <v>-24059.700000000557</v>
      </c>
      <c r="L272" s="44">
        <f>+L152</f>
        <v>20972.700000000365</v>
      </c>
      <c r="M272" s="44">
        <f>+M152</f>
        <v>45032.400000003545</v>
      </c>
      <c r="N272" s="44"/>
      <c r="O272" s="44">
        <f>+O152</f>
        <v>-8444.1000000000131</v>
      </c>
      <c r="P272" s="44">
        <f>+P152</f>
        <v>15396.149999999852</v>
      </c>
      <c r="Q272" s="44">
        <f>+Q152</f>
        <v>23840.250000000167</v>
      </c>
      <c r="R272" s="44"/>
      <c r="S272" s="44">
        <f>+S152</f>
        <v>32682.300000001109</v>
      </c>
      <c r="T272" s="44">
        <f>+T152</f>
        <v>36578.850000001483</v>
      </c>
      <c r="U272" s="44">
        <f>+U152</f>
        <v>69261.150000005655</v>
      </c>
      <c r="V272" s="63"/>
      <c r="W272" s="32">
        <f>+W152</f>
        <v>69.211138389973357</v>
      </c>
      <c r="X272" s="32">
        <f>+X152</f>
        <v>53.390882582210452</v>
      </c>
      <c r="Y272" s="32">
        <f>+Y152</f>
        <v>60.857103654355193</v>
      </c>
      <c r="Z272" s="32"/>
      <c r="AA272" s="32">
        <f>+AA152</f>
        <v>74.02119136839427</v>
      </c>
      <c r="AB272" s="32">
        <f>+AB152</f>
        <v>57.666657043047095</v>
      </c>
      <c r="AC272" s="32">
        <f>+AC152</f>
        <v>65.3850258411737</v>
      </c>
      <c r="AD272" s="32"/>
      <c r="AE272" s="32">
        <f>+AE152</f>
        <v>25.97880863160573</v>
      </c>
      <c r="AF272" s="32">
        <f>+AF152</f>
        <v>42.333342956952905</v>
      </c>
      <c r="AG272" s="32">
        <f>+AG152</f>
        <v>34.6149741588263</v>
      </c>
      <c r="AH272" s="32"/>
      <c r="AI272" s="32">
        <f>+AI152</f>
        <v>6.4982107008814145</v>
      </c>
      <c r="AJ272" s="32">
        <f>+AJ152</f>
        <v>7.4146390307398526</v>
      </c>
      <c r="AK272" s="32">
        <f>+AK152</f>
        <v>6.9250139899267493</v>
      </c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</row>
    <row r="273" spans="2:56" x14ac:dyDescent="0.25">
      <c r="B273" s="1">
        <v>2010</v>
      </c>
      <c r="C273" s="44">
        <f>+C185</f>
        <v>-23362</v>
      </c>
      <c r="D273" s="44">
        <f>+D185</f>
        <v>23163</v>
      </c>
      <c r="E273" s="44">
        <f>+E185</f>
        <v>46522</v>
      </c>
      <c r="F273" s="44"/>
      <c r="G273" s="44">
        <f>+G185</f>
        <v>-2818</v>
      </c>
      <c r="H273" s="44">
        <f>+H185</f>
        <v>2695</v>
      </c>
      <c r="I273" s="44">
        <f>+I185</f>
        <v>5513</v>
      </c>
      <c r="J273" s="44"/>
      <c r="K273" s="44">
        <f>+K185</f>
        <v>-26180</v>
      </c>
      <c r="L273" s="44">
        <f>+L185</f>
        <v>25858</v>
      </c>
      <c r="M273" s="44">
        <f>+M185</f>
        <v>52035</v>
      </c>
      <c r="N273" s="44"/>
      <c r="O273" s="44">
        <f>+O185</f>
        <v>-11296</v>
      </c>
      <c r="P273" s="44">
        <f>+P185</f>
        <v>17032</v>
      </c>
      <c r="Q273" s="44">
        <f>+Q185</f>
        <v>28334</v>
      </c>
      <c r="R273" s="44"/>
      <c r="S273" s="44">
        <f>+S185</f>
        <v>-37476</v>
      </c>
      <c r="T273" s="44">
        <f>+T185</f>
        <v>42890</v>
      </c>
      <c r="U273" s="44">
        <f>+U185</f>
        <v>80369</v>
      </c>
      <c r="V273" s="63"/>
      <c r="W273" s="32">
        <f>+W185</f>
        <v>62.338563347208876</v>
      </c>
      <c r="X273" s="32">
        <f>+X185</f>
        <v>54.005595709955699</v>
      </c>
      <c r="Y273" s="32">
        <f>+Y185</f>
        <v>57.88550311687343</v>
      </c>
      <c r="Z273" s="32"/>
      <c r="AA273" s="32">
        <f>+AA185</f>
        <v>69.858042480520865</v>
      </c>
      <c r="AB273" s="32">
        <f>+AB185</f>
        <v>60.289111681044524</v>
      </c>
      <c r="AC273" s="32">
        <f>+AC185</f>
        <v>64.745113165524018</v>
      </c>
      <c r="AD273" s="32"/>
      <c r="AE273" s="32">
        <f>+AE185</f>
        <v>30.141957519479135</v>
      </c>
      <c r="AF273" s="32">
        <f>+AF185</f>
        <v>39.710888318955476</v>
      </c>
      <c r="AG273" s="32">
        <f>+AG185</f>
        <v>35.254886834475982</v>
      </c>
      <c r="AH273" s="32"/>
      <c r="AI273" s="32">
        <f>+AI185</f>
        <v>10.763941940412529</v>
      </c>
      <c r="AJ273" s="32">
        <f>+AJ185</f>
        <v>10.422306442880346</v>
      </c>
      <c r="AK273" s="32">
        <f>+AK185</f>
        <v>10.594791966945326</v>
      </c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</row>
    <row r="274" spans="2:56" x14ac:dyDescent="0.25">
      <c r="B274" s="1">
        <v>2020</v>
      </c>
      <c r="C274" s="44">
        <f>+C209</f>
        <v>-21484.560734999868</v>
      </c>
      <c r="D274" s="44">
        <f>+D209</f>
        <v>22188.485494999772</v>
      </c>
      <c r="E274" s="44">
        <f>+E209</f>
        <v>43673.046229999643</v>
      </c>
      <c r="F274" s="44"/>
      <c r="G274" s="44">
        <f>+G209</f>
        <v>-2187.1947900000005</v>
      </c>
      <c r="H274" s="44">
        <f>+H209</f>
        <v>1923.2230050000003</v>
      </c>
      <c r="I274" s="44">
        <f>+I209</f>
        <v>4110.4177950000012</v>
      </c>
      <c r="J274" s="44"/>
      <c r="K274" s="44">
        <f>+K209</f>
        <v>-23671.75552499987</v>
      </c>
      <c r="L274" s="44">
        <f>+L209</f>
        <v>24111.708499999771</v>
      </c>
      <c r="M274" s="44">
        <f>+M209</f>
        <v>47783.464024999637</v>
      </c>
      <c r="N274" s="44"/>
      <c r="O274" s="44">
        <f>+O209</f>
        <v>-16365.107934999847</v>
      </c>
      <c r="P274" s="44">
        <f>+P209</f>
        <v>22294.759849999849</v>
      </c>
      <c r="Q274" s="44">
        <f>+Q209</f>
        <v>38659.867784999697</v>
      </c>
      <c r="R274" s="44"/>
      <c r="S274" s="44">
        <f>+S209</f>
        <v>-40036.863459999717</v>
      </c>
      <c r="T274" s="44">
        <f>+T209</f>
        <v>46406.468349999624</v>
      </c>
      <c r="U274" s="44">
        <f>+U209</f>
        <v>86443.331809999319</v>
      </c>
      <c r="V274" s="64"/>
      <c r="W274" s="31">
        <f>+W209</f>
        <v>53.661947710925951</v>
      </c>
      <c r="X274" s="31">
        <f>+X209</f>
        <v>47.813346466387493</v>
      </c>
      <c r="Y274" s="31">
        <f>+Y209</f>
        <v>50.522169050577673</v>
      </c>
      <c r="Z274" s="31"/>
      <c r="AA274" s="31">
        <f>+AA209</f>
        <v>59.124900102751546</v>
      </c>
      <c r="AB274" s="31">
        <f>+AB209</f>
        <v>51.957645900024559</v>
      </c>
      <c r="AC274" s="31">
        <f>+AC209</f>
        <v>55.277212278243418</v>
      </c>
      <c r="AD274" s="31"/>
      <c r="AE274" s="31">
        <f>+AE209</f>
        <v>40.875099897248454</v>
      </c>
      <c r="AF274" s="31">
        <f>+AF209</f>
        <v>48.042354099975441</v>
      </c>
      <c r="AG274" s="31">
        <f>+AG209</f>
        <v>44.722787721756582</v>
      </c>
      <c r="AH274" s="31"/>
      <c r="AI274" s="31">
        <f>+AI209</f>
        <v>9.2396813902969388</v>
      </c>
      <c r="AJ274" s="31">
        <f>+AJ209</f>
        <v>7.9763033175356215</v>
      </c>
      <c r="AK274" s="31">
        <f>+AK209</f>
        <v>8.602176252541021</v>
      </c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</row>
    <row r="275" spans="2:56" x14ac:dyDescent="0.25">
      <c r="B275" s="1">
        <v>2022</v>
      </c>
      <c r="C275" s="44">
        <f>+C235</f>
        <v>-24726.109353273703</v>
      </c>
      <c r="D275" s="44">
        <f>+D235</f>
        <v>25580.524779213189</v>
      </c>
      <c r="E275" s="44">
        <f>+E235</f>
        <v>50306.634132486863</v>
      </c>
      <c r="F275" s="44"/>
      <c r="G275" s="44">
        <f>+G235</f>
        <v>-1739.7573406418633</v>
      </c>
      <c r="H275" s="44">
        <f>+H235</f>
        <v>1802.3807724075398</v>
      </c>
      <c r="I275" s="44">
        <f>+I235</f>
        <v>3542.1381130494028</v>
      </c>
      <c r="J275" s="44"/>
      <c r="K275" s="44">
        <f>+K235</f>
        <v>-26465.866693915563</v>
      </c>
      <c r="L275" s="44">
        <f>+L235</f>
        <v>27382.905551620726</v>
      </c>
      <c r="M275" s="44">
        <f>+M235</f>
        <v>53848.772245536275</v>
      </c>
      <c r="N275" s="44"/>
      <c r="O275" s="44">
        <f>+O235</f>
        <v>-15222.963434209692</v>
      </c>
      <c r="P275" s="44">
        <f>+P235</f>
        <v>20873.894209629616</v>
      </c>
      <c r="Q275" s="44">
        <f>+Q235</f>
        <v>36096.857643839307</v>
      </c>
      <c r="R275" s="44"/>
      <c r="S275" s="44">
        <f>+S235</f>
        <v>41688.473861250219</v>
      </c>
      <c r="T275" s="44">
        <f>+T235</f>
        <v>48256.424781875299</v>
      </c>
      <c r="U275" s="44">
        <f>+U235</f>
        <v>89944.898643125489</v>
      </c>
      <c r="V275" s="64"/>
      <c r="W275" s="31">
        <f>+W235</f>
        <v>59.311113497983001</v>
      </c>
      <c r="X275" s="31">
        <f>+X235</f>
        <v>53.009161207896874</v>
      </c>
      <c r="Y275" s="31">
        <f>+Y235</f>
        <v>55.930048179504844</v>
      </c>
      <c r="Z275" s="31"/>
      <c r="AA275" s="31">
        <f>+AA235</f>
        <v>63.484311295318506</v>
      </c>
      <c r="AB275" s="31">
        <f>+AB235</f>
        <v>56.744139037601272</v>
      </c>
      <c r="AC275" s="31">
        <f>+AC235</f>
        <v>59.868136241599558</v>
      </c>
      <c r="AD275" s="31"/>
      <c r="AE275" s="31">
        <f>+AE235</f>
        <v>36.515688704681494</v>
      </c>
      <c r="AF275" s="31">
        <f>+AF235</f>
        <v>43.255860962398728</v>
      </c>
      <c r="AG275" s="31">
        <f>+AG235</f>
        <v>40.131863758400442</v>
      </c>
      <c r="AH275" s="31"/>
      <c r="AI275" s="31">
        <f>+AI235</f>
        <v>6.5735891469665315</v>
      </c>
      <c r="AJ275" s="31">
        <f>+AJ235</f>
        <v>6.5821385134232457</v>
      </c>
      <c r="AK275" s="31">
        <f>+AK235</f>
        <v>6.5779366275951139</v>
      </c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</row>
    <row r="276" spans="2:56" x14ac:dyDescent="0.25">
      <c r="B276" s="1">
        <v>2023</v>
      </c>
      <c r="C276" s="44">
        <v>27203</v>
      </c>
      <c r="D276" s="44">
        <v>27322</v>
      </c>
      <c r="E276" s="44">
        <v>54525</v>
      </c>
      <c r="F276" s="44"/>
      <c r="G276" s="44">
        <v>1133</v>
      </c>
      <c r="H276" s="44">
        <v>1117</v>
      </c>
      <c r="I276" s="44">
        <v>2250</v>
      </c>
      <c r="J276" s="44"/>
      <c r="K276" s="44">
        <v>28336</v>
      </c>
      <c r="L276" s="44">
        <v>28439</v>
      </c>
      <c r="M276" s="44">
        <v>56775</v>
      </c>
      <c r="N276" s="44"/>
      <c r="O276" s="44">
        <v>13557</v>
      </c>
      <c r="P276" s="44">
        <v>20206</v>
      </c>
      <c r="Q276" s="44">
        <v>33763</v>
      </c>
      <c r="R276" s="44"/>
      <c r="S276" s="44">
        <v>41893</v>
      </c>
      <c r="T276" s="44">
        <v>48645</v>
      </c>
      <c r="U276" s="44">
        <v>90538</v>
      </c>
      <c r="W276" s="31">
        <f>+W259</f>
        <v>64.934475926765813</v>
      </c>
      <c r="X276" s="31">
        <f>+X259</f>
        <v>56.166101346489874</v>
      </c>
      <c r="Y276" s="31">
        <f>+Y259</f>
        <v>60.223331639753475</v>
      </c>
      <c r="Z276" s="31"/>
      <c r="AA276" s="31">
        <f>+AA259</f>
        <v>67.638985033299122</v>
      </c>
      <c r="AB276" s="31">
        <f>+AB259</f>
        <v>58.462329119128377</v>
      </c>
      <c r="AC276" s="31">
        <f>+AC259</f>
        <v>62.708475999028032</v>
      </c>
      <c r="AD276" s="31">
        <v>0</v>
      </c>
      <c r="AE276" s="31">
        <f>+AE259</f>
        <v>32.361014966700878</v>
      </c>
      <c r="AF276" s="31">
        <f>+AF259</f>
        <v>41.537670880871623</v>
      </c>
      <c r="AG276" s="31">
        <f>+AG259</f>
        <v>37.291524000971968</v>
      </c>
      <c r="AH276" s="31">
        <v>0</v>
      </c>
      <c r="AI276" s="31">
        <f>+AI259</f>
        <v>3.9984472049689441</v>
      </c>
      <c r="AJ276" s="31">
        <f>+AJ259</f>
        <v>3.9277049122683634</v>
      </c>
      <c r="AK276" s="31">
        <f>+AK259</f>
        <v>3.9630118890356671</v>
      </c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</row>
    <row r="277" spans="2:56" x14ac:dyDescent="0.25"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</row>
    <row r="278" spans="2:56" x14ac:dyDescent="0.25">
      <c r="B278" s="45" t="s">
        <v>66</v>
      </c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W278" s="45" t="s">
        <v>66</v>
      </c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</row>
    <row r="280" spans="2:56" x14ac:dyDescent="0.25">
      <c r="B280" s="35"/>
      <c r="C280" s="70" t="s">
        <v>70</v>
      </c>
      <c r="D280" s="70"/>
      <c r="E280" s="70"/>
    </row>
    <row r="281" spans="2:56" x14ac:dyDescent="0.25">
      <c r="B281" s="37"/>
      <c r="C281" s="71"/>
      <c r="D281" s="71"/>
      <c r="E281" s="71"/>
    </row>
    <row r="282" spans="2:56" x14ac:dyDescent="0.25">
      <c r="B282" s="40" t="s">
        <v>38</v>
      </c>
      <c r="C282" s="48" t="s">
        <v>47</v>
      </c>
      <c r="D282" s="48" t="s">
        <v>48</v>
      </c>
      <c r="E282" s="48" t="s">
        <v>31</v>
      </c>
    </row>
    <row r="283" spans="2:56" x14ac:dyDescent="0.25">
      <c r="C283" s="49"/>
      <c r="D283" s="49"/>
      <c r="E283" s="49"/>
    </row>
    <row r="284" spans="2:56" x14ac:dyDescent="0.25">
      <c r="B284" s="1">
        <v>1960</v>
      </c>
      <c r="C284" s="50">
        <f>SUM(E5:E8)</f>
        <v>5205</v>
      </c>
      <c r="D284" s="50">
        <f>SUM(E9:E14)</f>
        <v>8407</v>
      </c>
      <c r="E284" s="50">
        <f>SUM(E15:E18)</f>
        <v>417</v>
      </c>
    </row>
    <row r="285" spans="2:56" x14ac:dyDescent="0.25">
      <c r="B285" s="1">
        <v>1972</v>
      </c>
      <c r="C285" s="50">
        <f>SUM(E33:E36)</f>
        <v>6682.2000000000007</v>
      </c>
      <c r="D285" s="50">
        <f>SUM(E37:E42)</f>
        <v>8757</v>
      </c>
      <c r="E285" s="50">
        <f>SUM(E43:E48)</f>
        <v>807.45</v>
      </c>
    </row>
    <row r="286" spans="2:56" x14ac:dyDescent="0.25">
      <c r="B286" s="1">
        <v>1981</v>
      </c>
      <c r="C286" s="50">
        <f>SUM(E66:E69)</f>
        <v>9598</v>
      </c>
      <c r="D286" s="50">
        <f>SUM(E70:E75)</f>
        <v>12801</v>
      </c>
      <c r="E286" s="50">
        <f>SUM(E76:E77)</f>
        <v>1178</v>
      </c>
    </row>
    <row r="287" spans="2:56" x14ac:dyDescent="0.25">
      <c r="B287" s="1">
        <v>1991</v>
      </c>
      <c r="C287" s="50">
        <f>SUM(E99:E102)</f>
        <v>8332.4799999997758</v>
      </c>
      <c r="D287" s="50">
        <f>SUM(E103:E108)</f>
        <v>19913.919999999438</v>
      </c>
      <c r="E287" s="50">
        <f>SUM(E109:E114)</f>
        <v>887.1200000000041</v>
      </c>
    </row>
    <row r="288" spans="2:56" x14ac:dyDescent="0.25">
      <c r="B288" s="1">
        <v>2000</v>
      </c>
      <c r="C288" s="50">
        <f>SUM(E132:E135)</f>
        <v>8749.6500000005708</v>
      </c>
      <c r="D288" s="50">
        <f>SUM(E136:E141)</f>
        <v>31580.850000002971</v>
      </c>
      <c r="E288" s="50">
        <f>SUM(E142:E147)</f>
        <v>1550.8499999999869</v>
      </c>
    </row>
    <row r="289" spans="2:23" x14ac:dyDescent="0.25">
      <c r="B289" s="1">
        <v>2010</v>
      </c>
      <c r="C289" s="50">
        <f>SUM(E166:E168)</f>
        <v>7416</v>
      </c>
      <c r="D289" s="50">
        <f>SUM(E169:E174)</f>
        <v>36163</v>
      </c>
      <c r="E289" s="50">
        <f>SUM(E175:E179)</f>
        <v>2937</v>
      </c>
    </row>
    <row r="290" spans="2:23" x14ac:dyDescent="0.25">
      <c r="B290" s="1">
        <v>2020</v>
      </c>
      <c r="C290" s="50">
        <f>SUM(E195:E197)</f>
        <v>6003.9296900000127</v>
      </c>
      <c r="D290" s="50">
        <f>SUM(E198:E203)</f>
        <v>31792.030434999608</v>
      </c>
      <c r="E290" s="50">
        <f>SUM(E204:E207)</f>
        <v>5877.086105000014</v>
      </c>
    </row>
    <row r="291" spans="2:23" x14ac:dyDescent="0.25">
      <c r="B291" s="1">
        <v>2022</v>
      </c>
      <c r="C291" s="50">
        <f>SUM(E220:E222)</f>
        <v>7306.819155435348</v>
      </c>
      <c r="D291" s="50">
        <f>SUM(E222:E228)</f>
        <v>40436.901654392226</v>
      </c>
      <c r="E291" s="50">
        <f>SUM(E229:E232)</f>
        <v>6575.044681829163</v>
      </c>
    </row>
    <row r="292" spans="2:23" x14ac:dyDescent="0.25">
      <c r="B292" s="1">
        <v>2023</v>
      </c>
      <c r="C292" s="50">
        <f>SUM(E247:E249)</f>
        <v>8815</v>
      </c>
      <c r="D292" s="50">
        <f>SUM(E250:E255)</f>
        <v>37838</v>
      </c>
      <c r="E292" s="50">
        <f>SUM(E256:E257)</f>
        <v>7872</v>
      </c>
    </row>
    <row r="294" spans="2:23" x14ac:dyDescent="0.25">
      <c r="B294" s="45" t="s">
        <v>66</v>
      </c>
      <c r="C294" s="66"/>
      <c r="D294" s="66"/>
      <c r="E294" s="66"/>
      <c r="F294" s="66"/>
      <c r="G294" s="66"/>
      <c r="H294" s="66"/>
      <c r="I294" s="66"/>
      <c r="J294" s="66"/>
      <c r="K294" s="66"/>
      <c r="L294" s="66"/>
      <c r="M294" s="66"/>
      <c r="N294" s="66"/>
      <c r="O294" s="66"/>
      <c r="P294" s="66"/>
      <c r="Q294" s="66"/>
      <c r="R294" s="66"/>
      <c r="S294" s="66"/>
      <c r="T294" s="52"/>
      <c r="U294" s="52"/>
    </row>
    <row r="298" spans="2:23" x14ac:dyDescent="0.25">
      <c r="T298" s="1"/>
      <c r="U298" s="1"/>
      <c r="V298" s="33"/>
      <c r="W298" s="1"/>
    </row>
    <row r="299" spans="2:23" x14ac:dyDescent="0.25">
      <c r="T299" s="1"/>
      <c r="U299" s="1"/>
      <c r="V299" s="33"/>
      <c r="W299" s="1"/>
    </row>
    <row r="300" spans="2:23" x14ac:dyDescent="0.25">
      <c r="T300" s="1"/>
      <c r="U300" s="1"/>
      <c r="V300" s="33"/>
      <c r="W300" s="1"/>
    </row>
    <row r="301" spans="2:23" x14ac:dyDescent="0.25">
      <c r="T301" s="1"/>
      <c r="U301" s="1"/>
      <c r="V301" s="33"/>
      <c r="W301" s="1"/>
    </row>
    <row r="302" spans="2:23" x14ac:dyDescent="0.25">
      <c r="T302" s="1"/>
      <c r="U302" s="1"/>
      <c r="V302" s="33"/>
      <c r="W302" s="1"/>
    </row>
    <row r="303" spans="2:23" x14ac:dyDescent="0.25">
      <c r="T303" s="1"/>
      <c r="U303" s="1"/>
      <c r="V303" s="33"/>
      <c r="W303" s="1"/>
    </row>
    <row r="304" spans="2:23" x14ac:dyDescent="0.25">
      <c r="T304" s="1"/>
      <c r="U304" s="1"/>
      <c r="V304" s="33"/>
      <c r="W304" s="1"/>
    </row>
    <row r="305" spans="20:23" x14ac:dyDescent="0.25">
      <c r="T305" s="1"/>
      <c r="U305" s="1"/>
      <c r="V305" s="33"/>
      <c r="W305" s="1"/>
    </row>
    <row r="306" spans="20:23" x14ac:dyDescent="0.25">
      <c r="T306" s="1"/>
      <c r="U306" s="1"/>
      <c r="V306" s="33"/>
      <c r="W306" s="1"/>
    </row>
    <row r="307" spans="20:23" x14ac:dyDescent="0.25">
      <c r="T307" s="1"/>
      <c r="U307" s="1"/>
      <c r="V307" s="33"/>
      <c r="W307" s="1"/>
    </row>
    <row r="308" spans="20:23" x14ac:dyDescent="0.25">
      <c r="T308" s="1"/>
      <c r="U308" s="1"/>
      <c r="V308" s="33"/>
      <c r="W308" s="1"/>
    </row>
    <row r="309" spans="20:23" x14ac:dyDescent="0.25">
      <c r="T309" s="1"/>
      <c r="U309" s="1"/>
      <c r="V309" s="33"/>
      <c r="W309" s="1"/>
    </row>
    <row r="310" spans="20:23" x14ac:dyDescent="0.25">
      <c r="T310" s="1"/>
      <c r="U310" s="1"/>
      <c r="V310" s="33"/>
      <c r="W310" s="1"/>
    </row>
    <row r="311" spans="20:23" x14ac:dyDescent="0.25">
      <c r="T311" s="1"/>
      <c r="U311" s="1"/>
      <c r="V311" s="33"/>
      <c r="W311" s="1"/>
    </row>
    <row r="312" spans="20:23" x14ac:dyDescent="0.25">
      <c r="T312" s="1"/>
      <c r="U312" s="1"/>
      <c r="V312" s="33"/>
      <c r="W312" s="1"/>
    </row>
    <row r="313" spans="20:23" x14ac:dyDescent="0.25">
      <c r="T313" s="1"/>
      <c r="U313" s="1"/>
      <c r="V313" s="33"/>
      <c r="W313" s="1"/>
    </row>
    <row r="314" spans="20:23" x14ac:dyDescent="0.25">
      <c r="T314" s="1"/>
      <c r="U314" s="1"/>
      <c r="V314" s="33"/>
      <c r="W314" s="1"/>
    </row>
    <row r="315" spans="20:23" x14ac:dyDescent="0.25">
      <c r="T315" s="1"/>
      <c r="U315" s="1"/>
      <c r="V315" s="33"/>
      <c r="W315" s="1"/>
    </row>
    <row r="316" spans="20:23" x14ac:dyDescent="0.25">
      <c r="T316" s="1"/>
      <c r="U316" s="1"/>
      <c r="V316" s="33"/>
      <c r="W316" s="1"/>
    </row>
    <row r="317" spans="20:23" x14ac:dyDescent="0.25">
      <c r="T317" s="1"/>
      <c r="U317" s="1"/>
      <c r="V317" s="33"/>
      <c r="W317" s="1"/>
    </row>
    <row r="318" spans="20:23" x14ac:dyDescent="0.25">
      <c r="T318" s="1"/>
      <c r="U318" s="1"/>
      <c r="V318" s="33"/>
      <c r="W318" s="1"/>
    </row>
    <row r="319" spans="20:23" x14ac:dyDescent="0.25">
      <c r="T319" s="1"/>
      <c r="U319" s="1"/>
      <c r="V319" s="33"/>
      <c r="W319" s="1"/>
    </row>
    <row r="320" spans="20:23" x14ac:dyDescent="0.25">
      <c r="T320" s="1"/>
      <c r="U320" s="1"/>
      <c r="V320" s="33"/>
      <c r="W320" s="1"/>
    </row>
  </sheetData>
  <mergeCells count="101">
    <mergeCell ref="C280:E281"/>
    <mergeCell ref="S242:U242"/>
    <mergeCell ref="W242:Y242"/>
    <mergeCell ref="AA242:AC242"/>
    <mergeCell ref="AE242:AG242"/>
    <mergeCell ref="AI242:AK242"/>
    <mergeCell ref="C241:P241"/>
    <mergeCell ref="C242:E242"/>
    <mergeCell ref="G242:I242"/>
    <mergeCell ref="K242:M242"/>
    <mergeCell ref="O242:Q242"/>
    <mergeCell ref="S215:U215"/>
    <mergeCell ref="W215:Y215"/>
    <mergeCell ref="AA215:AC215"/>
    <mergeCell ref="AE215:AG215"/>
    <mergeCell ref="AI215:AK215"/>
    <mergeCell ref="C214:P214"/>
    <mergeCell ref="C215:E215"/>
    <mergeCell ref="G215:I215"/>
    <mergeCell ref="K215:M215"/>
    <mergeCell ref="O215:Q215"/>
    <mergeCell ref="C30:P30"/>
    <mergeCell ref="AI3:AK3"/>
    <mergeCell ref="C2:P2"/>
    <mergeCell ref="C3:E3"/>
    <mergeCell ref="G3:I3"/>
    <mergeCell ref="K3:M3"/>
    <mergeCell ref="O3:Q3"/>
    <mergeCell ref="S3:U3"/>
    <mergeCell ref="W3:Y3"/>
    <mergeCell ref="AA3:AC3"/>
    <mergeCell ref="AE3:AG3"/>
    <mergeCell ref="AI31:AK31"/>
    <mergeCell ref="C63:P63"/>
    <mergeCell ref="C31:E31"/>
    <mergeCell ref="G31:I31"/>
    <mergeCell ref="K31:M31"/>
    <mergeCell ref="O31:Q31"/>
    <mergeCell ref="S31:U31"/>
    <mergeCell ref="W31:Y31"/>
    <mergeCell ref="W64:Y64"/>
    <mergeCell ref="AA64:AC64"/>
    <mergeCell ref="AE64:AG64"/>
    <mergeCell ref="AA31:AC31"/>
    <mergeCell ref="AE31:AG31"/>
    <mergeCell ref="AA97:AC97"/>
    <mergeCell ref="AE97:AG97"/>
    <mergeCell ref="AI97:AK97"/>
    <mergeCell ref="C96:P96"/>
    <mergeCell ref="AI64:AK64"/>
    <mergeCell ref="C97:E97"/>
    <mergeCell ref="G97:I97"/>
    <mergeCell ref="K97:M97"/>
    <mergeCell ref="O97:Q97"/>
    <mergeCell ref="S97:U97"/>
    <mergeCell ref="W97:Y97"/>
    <mergeCell ref="C64:E64"/>
    <mergeCell ref="G64:I64"/>
    <mergeCell ref="K64:M64"/>
    <mergeCell ref="O64:Q64"/>
    <mergeCell ref="S64:U64"/>
    <mergeCell ref="C162:P162"/>
    <mergeCell ref="AI130:AK130"/>
    <mergeCell ref="C129:P129"/>
    <mergeCell ref="C130:E130"/>
    <mergeCell ref="G130:I130"/>
    <mergeCell ref="K130:M130"/>
    <mergeCell ref="O130:Q130"/>
    <mergeCell ref="S130:U130"/>
    <mergeCell ref="W130:Y130"/>
    <mergeCell ref="AA130:AC130"/>
    <mergeCell ref="AE130:AG130"/>
    <mergeCell ref="C189:P189"/>
    <mergeCell ref="AA163:AC163"/>
    <mergeCell ref="AE163:AG163"/>
    <mergeCell ref="AI163:AK163"/>
    <mergeCell ref="C163:E163"/>
    <mergeCell ref="G163:I163"/>
    <mergeCell ref="K163:M163"/>
    <mergeCell ref="O163:Q163"/>
    <mergeCell ref="S163:U163"/>
    <mergeCell ref="W163:Y163"/>
    <mergeCell ref="AA190:AC190"/>
    <mergeCell ref="AE190:AG190"/>
    <mergeCell ref="AI190:AK190"/>
    <mergeCell ref="C190:E190"/>
    <mergeCell ref="G190:I190"/>
    <mergeCell ref="K190:M190"/>
    <mergeCell ref="O190:Q190"/>
    <mergeCell ref="S190:U190"/>
    <mergeCell ref="W190:Y190"/>
    <mergeCell ref="AI265:AK265"/>
    <mergeCell ref="C264:P264"/>
    <mergeCell ref="C265:E265"/>
    <mergeCell ref="G265:I265"/>
    <mergeCell ref="K265:M265"/>
    <mergeCell ref="O265:Q265"/>
    <mergeCell ref="S265:U265"/>
    <mergeCell ref="W265:Y265"/>
    <mergeCell ref="AA265:AC265"/>
    <mergeCell ref="AE265:AG265"/>
  </mergeCells>
  <pageMargins left="0" right="0" top="0" bottom="0" header="0.3" footer="0.3"/>
  <pageSetup paperSize="9" orientation="landscape" r:id="rId1"/>
  <ignoredErrors>
    <ignoredError sqref="C20:U20 S259:T260 C284:E292 C25:U27 C58:U60 C157:U159 C124:U126 C91:V93" formulaRange="1"/>
    <ignoredError sqref="B5 B99" numberStoredAsText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(Un)empl &amp;  Part. rates '60-'23</vt:lpstr>
    </vt:vector>
  </TitlesOfParts>
  <Company>Central Bureua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J. Balkestein</dc:creator>
  <cp:lastModifiedBy>Martijn Balkestein</cp:lastModifiedBy>
  <dcterms:created xsi:type="dcterms:W3CDTF">2013-10-25T20:08:48Z</dcterms:created>
  <dcterms:modified xsi:type="dcterms:W3CDTF">2026-09-18T19:08:56Z</dcterms:modified>
</cp:coreProperties>
</file>