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Eleccion 2013" sheetId="1" r:id="rId1"/>
  </sheets>
  <definedNames>
    <definedName name="_xlnm.Print_Area" localSheetId="0">'Eleccion 2013'!$A$1:$L$67</definedName>
    <definedName name="_xlnm.Print_Titles" localSheetId="0">'Eleccion 2013'!$1:$2</definedName>
  </definedNames>
  <calcPr fullCalcOnLoad="1"/>
</workbook>
</file>

<file path=xl/sharedStrings.xml><?xml version="1.0" encoding="utf-8"?>
<sst xmlns="http://schemas.openxmlformats.org/spreadsheetml/2006/main" count="195" uniqueCount="101">
  <si>
    <t>Urna</t>
  </si>
  <si>
    <t>Centro di Bario Noord</t>
  </si>
  <si>
    <t>St. Anna School</t>
  </si>
  <si>
    <t>St. Aloysius School</t>
  </si>
  <si>
    <t>Club Don Bosco</t>
  </si>
  <si>
    <t>Colegio Felipe B. Tromp</t>
  </si>
  <si>
    <t>Scol Primario Kudawecha</t>
  </si>
  <si>
    <t>Scol Basico Washington</t>
  </si>
  <si>
    <t>Bubali Sportclub</t>
  </si>
  <si>
    <t>Colegio Ora Ubao</t>
  </si>
  <si>
    <t>Maria Goretti College</t>
  </si>
  <si>
    <t>EPB Oranjestad</t>
  </si>
  <si>
    <t>Colegio Bon Bini</t>
  </si>
  <si>
    <t>St. Franciscus College</t>
  </si>
  <si>
    <t>Centro di Bario Playa Pabou</t>
  </si>
  <si>
    <t>Club Aruba Juniors</t>
  </si>
  <si>
    <t>St. Dominicus College</t>
  </si>
  <si>
    <t>Maria College Mavo</t>
  </si>
  <si>
    <t>Colegio EPI</t>
  </si>
  <si>
    <t>Scol Basico Reina Beatrix</t>
  </si>
  <si>
    <t>Colegio Arubano</t>
  </si>
  <si>
    <t>Pius X School</t>
  </si>
  <si>
    <t>Fatima College</t>
  </si>
  <si>
    <t>Colegio Conrado Coronel</t>
  </si>
  <si>
    <t>Colegio Pastoor Kranwinkel</t>
  </si>
  <si>
    <t>Centro Caiquetio</t>
  </si>
  <si>
    <t>St. Verst. Gehandicapten Aruba</t>
  </si>
  <si>
    <t>Emmaschool</t>
  </si>
  <si>
    <t>Maria School</t>
  </si>
  <si>
    <t>Centro di Formacion KIA</t>
  </si>
  <si>
    <t>Colegio San Hose</t>
  </si>
  <si>
    <t>EPB Santa Cruz</t>
  </si>
  <si>
    <t>Cacique Macuarima School</t>
  </si>
  <si>
    <t>Colegio Laura Wernet-Paskel</t>
  </si>
  <si>
    <t>Scol Preparatorio Sabana Basora</t>
  </si>
  <si>
    <t>Kukwisa School</t>
  </si>
  <si>
    <t>Colegio Sagrado Curason</t>
  </si>
  <si>
    <t>Scol Caiquetio</t>
  </si>
  <si>
    <t>St. Michael School</t>
  </si>
  <si>
    <t>EPB San Nicolas</t>
  </si>
  <si>
    <t>Comm. Pieter BoerSchool Basisschool</t>
  </si>
  <si>
    <t>Y.M.C.A.</t>
  </si>
  <si>
    <t>Filomena College Mavo</t>
  </si>
  <si>
    <t>Comm. Gen. Abraham de Veerschool</t>
  </si>
  <si>
    <t>Colegio San Nicolas</t>
  </si>
  <si>
    <t>Politie Opleidingsinstituut E.J. (W) Vos</t>
  </si>
  <si>
    <t>Graf Von Zinzendorf School</t>
  </si>
  <si>
    <t>Noord</t>
  </si>
  <si>
    <t>Tanki Leendert</t>
  </si>
  <si>
    <t>Nuna</t>
  </si>
  <si>
    <t>Hato</t>
  </si>
  <si>
    <t>Madiki</t>
  </si>
  <si>
    <t>Oranjestad</t>
  </si>
  <si>
    <t>Dakota</t>
  </si>
  <si>
    <t>Morgenster</t>
  </si>
  <si>
    <t>Paradera</t>
  </si>
  <si>
    <t>Piedra Plat</t>
  </si>
  <si>
    <t>Ayo</t>
  </si>
  <si>
    <t>Santa Cruz</t>
  </si>
  <si>
    <t>Macuarima</t>
  </si>
  <si>
    <t>Cadushi Largo</t>
  </si>
  <si>
    <t>Pos Chikito</t>
  </si>
  <si>
    <t>Savaneta</t>
  </si>
  <si>
    <t>Cura Cabai</t>
  </si>
  <si>
    <t>Brazil</t>
  </si>
  <si>
    <t>San Nicolas</t>
  </si>
  <si>
    <t>Districto</t>
  </si>
  <si>
    <t>Total
Votador</t>
  </si>
  <si>
    <t>Total
voto valido</t>
  </si>
  <si>
    <t>Bijzondere Stembureau A</t>
  </si>
  <si>
    <t>Bijzondere Stembureau B</t>
  </si>
  <si>
    <t>Total</t>
  </si>
  <si>
    <t>Aruba - Eleccion 2013</t>
  </si>
  <si>
    <t>x</t>
  </si>
  <si>
    <t>Ambulante</t>
  </si>
  <si>
    <t># Zetels</t>
  </si>
  <si>
    <t>Afgekapt</t>
  </si>
  <si>
    <t>Partij</t>
  </si>
  <si>
    <t>Stemmen</t>
  </si>
  <si>
    <t>Zetels</t>
  </si>
  <si>
    <t>Gemiddelde</t>
  </si>
  <si>
    <t>Maximum</t>
  </si>
  <si>
    <t>Restzetel</t>
  </si>
  <si>
    <t>Totaal</t>
  </si>
  <si>
    <t>PPA</t>
  </si>
  <si>
    <t>AVP</t>
  </si>
  <si>
    <t>PDR</t>
  </si>
  <si>
    <t>UPP</t>
  </si>
  <si>
    <t>MEP</t>
  </si>
  <si>
    <t>RED</t>
  </si>
  <si>
    <t>Zetels + 1</t>
  </si>
  <si>
    <t>Zetels + 2</t>
  </si>
  <si>
    <t>Zetels + 3</t>
  </si>
  <si>
    <t>Zetels + 4</t>
  </si>
  <si>
    <t>Zetels + 5</t>
  </si>
  <si>
    <t>Zetels + 6</t>
  </si>
  <si>
    <t>Zetels + 7</t>
  </si>
  <si>
    <t>Cantidad di asiento</t>
  </si>
  <si>
    <t>Cantidad di restzetel</t>
  </si>
  <si>
    <t>Total asiento</t>
  </si>
  <si>
    <t xml:space="preserve">Kiesdeler: </t>
  </si>
</sst>
</file>

<file path=xl/styles.xml><?xml version="1.0" encoding="utf-8"?>
<styleSheet xmlns="http://schemas.openxmlformats.org/spreadsheetml/2006/main">
  <numFmts count="12">
    <numFmt numFmtId="5" formatCode="&quot;Afl&quot;\ #,##0_-;&quot;Afl&quot;\ #,##0\-"/>
    <numFmt numFmtId="6" formatCode="&quot;Afl&quot;\ #,##0_-;[Red]&quot;Afl&quot;\ #,##0\-"/>
    <numFmt numFmtId="7" formatCode="&quot;Afl&quot;\ #,##0.00_-;&quot;Afl&quot;\ #,##0.00\-"/>
    <numFmt numFmtId="8" formatCode="&quot;Afl&quot;\ #,##0.00_-;[Red]&quot;Afl&quot;\ #,##0.00\-"/>
    <numFmt numFmtId="42" formatCode="_-&quot;Afl&quot;\ * #,##0_-;_-&quot;Afl&quot;\ * #,##0\-;_-&quot;Afl&quot;\ * &quot;-&quot;_-;_-@_-"/>
    <numFmt numFmtId="41" formatCode="_-* #,##0_-;_-* #,##0\-;_-* &quot;-&quot;_-;_-@_-"/>
    <numFmt numFmtId="44" formatCode="_-&quot;Afl&quot;\ * #,##0.00_-;_-&quot;Afl&quot;\ * #,##0.00\-;_-&quot;Afl&quot;\ * &quot;-&quot;??_-;_-@_-"/>
    <numFmt numFmtId="43" formatCode="_-* #,##0.00_-;_-* #,##0.00\-;_-* &quot;-&quot;??_-;_-@_-"/>
    <numFmt numFmtId="164" formatCode="_-* #,##0_-;_-* #,##0\-;_-* &quot;-&quot;??_-;_-@_-"/>
    <numFmt numFmtId="165" formatCode="_(* #,##0.0000_);_(* \(#,##0.0000\);_(* &quot;-&quot;??_);_(@_)"/>
    <numFmt numFmtId="166" formatCode="_(* #,##0_);_(* \(#,##0\);_(* &quot;-&quot;??_);_(@_)"/>
    <numFmt numFmtId="167" formatCode="_-* #,##0.00000_-;_-* #,##0.00000\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1"/>
      <color indexed="8"/>
      <name val="Calibri"/>
      <family val="2"/>
    </font>
    <font>
      <b/>
      <sz val="22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2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/>
      <right style="double"/>
      <top style="thin"/>
      <bottom/>
    </border>
    <border>
      <left style="double"/>
      <right style="double"/>
      <top style="double"/>
      <bottom style="double"/>
    </border>
    <border>
      <left/>
      <right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double"/>
      <top style="double"/>
      <bottom style="double"/>
    </border>
    <border>
      <left/>
      <right style="thin"/>
      <top style="double"/>
      <bottom style="double"/>
    </border>
    <border>
      <left style="thin"/>
      <right/>
      <top style="double"/>
      <bottom style="double"/>
    </border>
    <border>
      <left/>
      <right/>
      <top/>
      <bottom style="thin">
        <color theme="0" tint="-0.149959996342659"/>
      </bottom>
    </border>
    <border>
      <left/>
      <right/>
      <top style="thin">
        <color theme="0" tint="-0.149959996342659"/>
      </top>
      <bottom style="double">
        <color theme="0" tint="-0.149959996342659"/>
      </bottom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double"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double"/>
      <right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164" fontId="0" fillId="0" borderId="11" xfId="42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164" fontId="0" fillId="0" borderId="16" xfId="42" applyNumberFormat="1" applyFont="1" applyFill="1" applyBorder="1" applyAlignment="1">
      <alignment/>
    </xf>
    <xf numFmtId="164" fontId="0" fillId="0" borderId="17" xfId="42" applyNumberFormat="1" applyFont="1" applyFill="1" applyBorder="1" applyAlignment="1">
      <alignment/>
    </xf>
    <xf numFmtId="164" fontId="0" fillId="0" borderId="18" xfId="42" applyNumberFormat="1" applyFont="1" applyFill="1" applyBorder="1" applyAlignment="1">
      <alignment/>
    </xf>
    <xf numFmtId="164" fontId="0" fillId="0" borderId="11" xfId="42" applyNumberFormat="1" applyFont="1" applyFill="1" applyBorder="1" applyAlignment="1">
      <alignment horizontal="center"/>
    </xf>
    <xf numFmtId="164" fontId="0" fillId="0" borderId="18" xfId="42" applyNumberFormat="1" applyFont="1" applyFill="1" applyBorder="1" applyAlignment="1">
      <alignment horizontal="center"/>
    </xf>
    <xf numFmtId="164" fontId="0" fillId="0" borderId="14" xfId="42" applyNumberFormat="1" applyFont="1" applyFill="1" applyBorder="1" applyAlignment="1" applyProtection="1">
      <alignment/>
      <protection locked="0"/>
    </xf>
    <xf numFmtId="164" fontId="0" fillId="0" borderId="19" xfId="42" applyNumberFormat="1" applyFont="1" applyFill="1" applyBorder="1" applyAlignment="1" applyProtection="1">
      <alignment/>
      <protection locked="0"/>
    </xf>
    <xf numFmtId="164" fontId="0" fillId="0" borderId="11" xfId="42" applyNumberFormat="1" applyFont="1" applyFill="1" applyBorder="1" applyAlignment="1" applyProtection="1">
      <alignment/>
      <protection locked="0"/>
    </xf>
    <xf numFmtId="164" fontId="0" fillId="0" borderId="12" xfId="42" applyNumberFormat="1" applyFont="1" applyFill="1" applyBorder="1" applyAlignment="1" applyProtection="1">
      <alignment/>
      <protection locked="0"/>
    </xf>
    <xf numFmtId="164" fontId="0" fillId="0" borderId="20" xfId="42" applyNumberFormat="1" applyFont="1" applyFill="1" applyBorder="1" applyAlignment="1" applyProtection="1">
      <alignment/>
      <protection locked="0"/>
    </xf>
    <xf numFmtId="164" fontId="0" fillId="0" borderId="16" xfId="42" applyNumberFormat="1" applyFont="1" applyFill="1" applyBorder="1" applyAlignment="1" applyProtection="1">
      <alignment/>
      <protection locked="0"/>
    </xf>
    <xf numFmtId="164" fontId="0" fillId="0" borderId="15" xfId="42" applyNumberFormat="1" applyFont="1" applyFill="1" applyBorder="1" applyAlignment="1" applyProtection="1">
      <alignment/>
      <protection locked="0"/>
    </xf>
    <xf numFmtId="164" fontId="0" fillId="0" borderId="21" xfId="42" applyNumberFormat="1" applyFont="1" applyFill="1" applyBorder="1" applyAlignment="1" applyProtection="1">
      <alignment/>
      <protection locked="0"/>
    </xf>
    <xf numFmtId="164" fontId="0" fillId="0" borderId="18" xfId="42" applyNumberFormat="1" applyFont="1" applyFill="1" applyBorder="1" applyAlignment="1" applyProtection="1">
      <alignment/>
      <protection locked="0"/>
    </xf>
    <xf numFmtId="164" fontId="0" fillId="37" borderId="22" xfId="42" applyNumberFormat="1" applyFont="1" applyFill="1" applyBorder="1" applyAlignment="1" applyProtection="1">
      <alignment/>
      <protection hidden="1"/>
    </xf>
    <xf numFmtId="164" fontId="0" fillId="37" borderId="23" xfId="42" applyNumberFormat="1" applyFont="1" applyFill="1" applyBorder="1" applyAlignment="1" applyProtection="1">
      <alignment/>
      <protection hidden="1"/>
    </xf>
    <xf numFmtId="164" fontId="0" fillId="37" borderId="24" xfId="42" applyNumberFormat="1" applyFont="1" applyFill="1" applyBorder="1" applyAlignment="1" applyProtection="1">
      <alignment/>
      <protection hidden="1"/>
    </xf>
    <xf numFmtId="164" fontId="0" fillId="37" borderId="25" xfId="42" applyNumberFormat="1" applyFont="1" applyFill="1" applyBorder="1" applyAlignment="1" applyProtection="1">
      <alignment/>
      <protection hidden="1"/>
    </xf>
    <xf numFmtId="164" fontId="39" fillId="38" borderId="26" xfId="42" applyNumberFormat="1" applyFont="1" applyFill="1" applyBorder="1" applyAlignment="1" applyProtection="1">
      <alignment/>
      <protection hidden="1"/>
    </xf>
    <xf numFmtId="164" fontId="39" fillId="38" borderId="27" xfId="42" applyNumberFormat="1" applyFont="1" applyFill="1" applyBorder="1" applyAlignment="1" applyProtection="1">
      <alignment/>
      <protection hidden="1"/>
    </xf>
    <xf numFmtId="164" fontId="37" fillId="39" borderId="28" xfId="42" applyNumberFormat="1" applyFont="1" applyFill="1" applyBorder="1" applyAlignment="1" applyProtection="1">
      <alignment/>
      <protection hidden="1"/>
    </xf>
    <xf numFmtId="164" fontId="37" fillId="33" borderId="10" xfId="42" applyNumberFormat="1" applyFont="1" applyFill="1" applyBorder="1" applyAlignment="1" applyProtection="1">
      <alignment/>
      <protection hidden="1"/>
    </xf>
    <xf numFmtId="164" fontId="37" fillId="35" borderId="10" xfId="42" applyNumberFormat="1" applyFont="1" applyFill="1" applyBorder="1" applyAlignment="1" applyProtection="1">
      <alignment/>
      <protection hidden="1"/>
    </xf>
    <xf numFmtId="164" fontId="37" fillId="36" borderId="10" xfId="42" applyNumberFormat="1" applyFont="1" applyFill="1" applyBorder="1" applyAlignment="1" applyProtection="1">
      <alignment/>
      <protection hidden="1"/>
    </xf>
    <xf numFmtId="164" fontId="37" fillId="34" borderId="10" xfId="42" applyNumberFormat="1" applyFont="1" applyFill="1" applyBorder="1" applyAlignment="1" applyProtection="1">
      <alignment/>
      <protection hidden="1"/>
    </xf>
    <xf numFmtId="164" fontId="37" fillId="40" borderId="29" xfId="42" applyNumberFormat="1" applyFon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164" fontId="0" fillId="0" borderId="14" xfId="0" applyNumberFormat="1" applyFill="1" applyBorder="1" applyAlignment="1" applyProtection="1">
      <alignment/>
      <protection hidden="1"/>
    </xf>
    <xf numFmtId="164" fontId="0" fillId="0" borderId="19" xfId="0" applyNumberFormat="1" applyBorder="1" applyAlignment="1" applyProtection="1">
      <alignment/>
      <protection hidden="1"/>
    </xf>
    <xf numFmtId="164" fontId="0" fillId="0" borderId="11" xfId="0" applyNumberFormat="1" applyBorder="1" applyAlignment="1" applyProtection="1">
      <alignment/>
      <protection hidden="1"/>
    </xf>
    <xf numFmtId="164" fontId="0" fillId="0" borderId="22" xfId="0" applyNumberFormat="1" applyBorder="1" applyAlignment="1" applyProtection="1">
      <alignment/>
      <protection hidden="1"/>
    </xf>
    <xf numFmtId="166" fontId="0" fillId="0" borderId="15" xfId="0" applyNumberFormat="1" applyFill="1" applyBorder="1" applyAlignment="1" applyProtection="1">
      <alignment/>
      <protection hidden="1"/>
    </xf>
    <xf numFmtId="166" fontId="0" fillId="0" borderId="21" xfId="0" applyNumberFormat="1" applyFill="1" applyBorder="1" applyAlignment="1" applyProtection="1">
      <alignment/>
      <protection hidden="1"/>
    </xf>
    <xf numFmtId="166" fontId="0" fillId="0" borderId="18" xfId="0" applyNumberFormat="1" applyFill="1" applyBorder="1" applyAlignment="1" applyProtection="1">
      <alignment/>
      <protection hidden="1"/>
    </xf>
    <xf numFmtId="166" fontId="0" fillId="0" borderId="24" xfId="0" applyNumberFormat="1" applyBorder="1" applyAlignment="1" applyProtection="1">
      <alignment/>
      <protection hidden="1"/>
    </xf>
    <xf numFmtId="166" fontId="37" fillId="0" borderId="28" xfId="0" applyNumberFormat="1" applyFont="1" applyFill="1" applyBorder="1" applyAlignment="1" applyProtection="1">
      <alignment/>
      <protection hidden="1"/>
    </xf>
    <xf numFmtId="166" fontId="37" fillId="0" borderId="10" xfId="0" applyNumberFormat="1" applyFont="1" applyFill="1" applyBorder="1" applyAlignment="1" applyProtection="1">
      <alignment/>
      <protection hidden="1"/>
    </xf>
    <xf numFmtId="166" fontId="37" fillId="0" borderId="29" xfId="0" applyNumberFormat="1" applyFont="1" applyFill="1" applyBorder="1" applyAlignment="1" applyProtection="1">
      <alignment/>
      <protection hidden="1"/>
    </xf>
    <xf numFmtId="166" fontId="37" fillId="0" borderId="30" xfId="0" applyNumberFormat="1" applyFont="1" applyFill="1" applyBorder="1" applyAlignment="1" applyProtection="1">
      <alignment/>
      <protection hidden="1"/>
    </xf>
    <xf numFmtId="0" fontId="0" fillId="39" borderId="31" xfId="0" applyFill="1" applyBorder="1" applyAlignment="1">
      <alignment/>
    </xf>
    <xf numFmtId="0" fontId="39" fillId="38" borderId="29" xfId="0" applyFont="1" applyFill="1" applyBorder="1" applyAlignment="1">
      <alignment horizontal="center" wrapText="1"/>
    </xf>
    <xf numFmtId="0" fontId="0" fillId="40" borderId="32" xfId="0" applyFill="1" applyBorder="1" applyAlignment="1">
      <alignment/>
    </xf>
    <xf numFmtId="0" fontId="39" fillId="38" borderId="26" xfId="0" applyFont="1" applyFill="1" applyBorder="1" applyAlignment="1">
      <alignment horizontal="center" wrapText="1"/>
    </xf>
    <xf numFmtId="0" fontId="23" fillId="0" borderId="0" xfId="0" applyFont="1" applyFill="1" applyBorder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right"/>
      <protection hidden="1"/>
    </xf>
    <xf numFmtId="0" fontId="26" fillId="0" borderId="0" xfId="0" applyFont="1" applyFill="1" applyBorder="1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0" fontId="23" fillId="0" borderId="0" xfId="0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 horizontal="right"/>
      <protection hidden="1"/>
    </xf>
    <xf numFmtId="165" fontId="40" fillId="0" borderId="0" xfId="42" applyNumberFormat="1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166" fontId="40" fillId="0" borderId="0" xfId="0" applyNumberFormat="1" applyFont="1" applyFill="1" applyAlignment="1" applyProtection="1">
      <alignment/>
      <protection hidden="1"/>
    </xf>
    <xf numFmtId="0" fontId="26" fillId="0" borderId="0" xfId="0" applyFont="1" applyFill="1" applyAlignment="1" applyProtection="1">
      <alignment/>
      <protection hidden="1"/>
    </xf>
    <xf numFmtId="0" fontId="26" fillId="0" borderId="0" xfId="0" applyFont="1" applyAlignment="1" applyProtection="1">
      <alignment horizontal="right"/>
      <protection hidden="1"/>
    </xf>
    <xf numFmtId="0" fontId="26" fillId="0" borderId="0" xfId="0" applyFont="1" applyFill="1" applyAlignment="1" applyProtection="1">
      <alignment horizontal="right"/>
      <protection hidden="1"/>
    </xf>
    <xf numFmtId="164" fontId="41" fillId="0" borderId="0" xfId="42" applyNumberFormat="1" applyFont="1" applyFill="1" applyAlignment="1" applyProtection="1">
      <alignment horizontal="center"/>
      <protection hidden="1"/>
    </xf>
    <xf numFmtId="164" fontId="41" fillId="0" borderId="0" xfId="42" applyNumberFormat="1" applyFont="1" applyFill="1" applyAlignment="1" applyProtection="1">
      <alignment horizontal="right"/>
      <protection hidden="1"/>
    </xf>
    <xf numFmtId="167" fontId="23" fillId="0" borderId="0" xfId="42" applyNumberFormat="1" applyFont="1" applyFill="1" applyAlignment="1" applyProtection="1">
      <alignment/>
      <protection hidden="1"/>
    </xf>
    <xf numFmtId="164" fontId="41" fillId="0" borderId="0" xfId="42" applyNumberFormat="1" applyFont="1" applyFill="1" applyBorder="1" applyAlignment="1" applyProtection="1">
      <alignment horizontal="right"/>
      <protection hidden="1"/>
    </xf>
    <xf numFmtId="166" fontId="41" fillId="0" borderId="0" xfId="42" applyNumberFormat="1" applyFont="1" applyFill="1" applyBorder="1" applyAlignment="1" applyProtection="1">
      <alignment horizontal="right"/>
      <protection hidden="1"/>
    </xf>
    <xf numFmtId="0" fontId="26" fillId="0" borderId="0" xfId="0" applyFont="1" applyFill="1" applyAlignment="1" applyProtection="1">
      <alignment/>
      <protection hidden="1"/>
    </xf>
    <xf numFmtId="0" fontId="23" fillId="0" borderId="0" xfId="0" applyFont="1" applyFill="1" applyAlignment="1" applyProtection="1">
      <alignment/>
      <protection hidden="1"/>
    </xf>
    <xf numFmtId="166" fontId="41" fillId="0" borderId="0" xfId="42" applyNumberFormat="1" applyFont="1" applyFill="1" applyAlignment="1" applyProtection="1">
      <alignment horizontal="center"/>
      <protection hidden="1"/>
    </xf>
    <xf numFmtId="166" fontId="41" fillId="0" borderId="0" xfId="42" applyNumberFormat="1" applyFont="1" applyFill="1" applyBorder="1" applyAlignment="1" applyProtection="1">
      <alignment horizontal="center"/>
      <protection hidden="1"/>
    </xf>
    <xf numFmtId="0" fontId="23" fillId="0" borderId="0" xfId="0" applyFont="1" applyFill="1" applyAlignment="1" applyProtection="1">
      <alignment horizontal="right"/>
      <protection hidden="1"/>
    </xf>
    <xf numFmtId="166" fontId="41" fillId="0" borderId="0" xfId="42" applyNumberFormat="1" applyFont="1" applyFill="1" applyAlignment="1" applyProtection="1">
      <alignment horizontal="right"/>
      <protection hidden="1"/>
    </xf>
    <xf numFmtId="0" fontId="23" fillId="0" borderId="0" xfId="0" applyFont="1" applyFill="1" applyBorder="1" applyAlignment="1" applyProtection="1">
      <alignment horizontal="right"/>
      <protection hidden="1"/>
    </xf>
    <xf numFmtId="0" fontId="26" fillId="0" borderId="0" xfId="0" applyFont="1" applyFill="1" applyAlignment="1" applyProtection="1">
      <alignment horizontal="center"/>
      <protection hidden="1"/>
    </xf>
    <xf numFmtId="0" fontId="23" fillId="0" borderId="0" xfId="0" applyFont="1" applyFill="1" applyAlignment="1" applyProtection="1">
      <alignment horizontal="center"/>
      <protection hidden="1"/>
    </xf>
    <xf numFmtId="164" fontId="41" fillId="0" borderId="33" xfId="42" applyNumberFormat="1" applyFont="1" applyFill="1" applyBorder="1" applyAlignment="1" applyProtection="1">
      <alignment horizontal="right"/>
      <protection hidden="1"/>
    </xf>
    <xf numFmtId="166" fontId="41" fillId="0" borderId="34" xfId="42" applyNumberFormat="1" applyFont="1" applyFill="1" applyBorder="1" applyAlignment="1" applyProtection="1">
      <alignment horizontal="right"/>
      <protection hidden="1"/>
    </xf>
    <xf numFmtId="164" fontId="41" fillId="0" borderId="33" xfId="42" applyNumberFormat="1" applyFont="1" applyFill="1" applyBorder="1" applyAlignment="1" applyProtection="1">
      <alignment horizontal="center"/>
      <protection hidden="1"/>
    </xf>
    <xf numFmtId="166" fontId="41" fillId="0" borderId="34" xfId="42" applyNumberFormat="1" applyFont="1" applyFill="1" applyBorder="1" applyAlignment="1" applyProtection="1">
      <alignment horizontal="center"/>
      <protection hidden="1"/>
    </xf>
    <xf numFmtId="166" fontId="41" fillId="0" borderId="33" xfId="42" applyNumberFormat="1" applyFont="1" applyFill="1" applyBorder="1" applyAlignment="1" applyProtection="1">
      <alignment horizontal="center"/>
      <protection hidden="1"/>
    </xf>
    <xf numFmtId="166" fontId="41" fillId="0" borderId="33" xfId="42" applyNumberFormat="1" applyFont="1" applyFill="1" applyBorder="1" applyAlignment="1" applyProtection="1">
      <alignment horizontal="right"/>
      <protection hidden="1"/>
    </xf>
    <xf numFmtId="166" fontId="23" fillId="0" borderId="34" xfId="42" applyNumberFormat="1" applyFont="1" applyFill="1" applyBorder="1" applyAlignment="1" applyProtection="1">
      <alignment horizontal="right"/>
      <protection hidden="1"/>
    </xf>
    <xf numFmtId="0" fontId="9" fillId="0" borderId="0" xfId="0" applyFont="1" applyAlignment="1">
      <alignment/>
    </xf>
    <xf numFmtId="165" fontId="37" fillId="0" borderId="19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35" xfId="0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37" fillId="0" borderId="37" xfId="0" applyFont="1" applyFill="1" applyBorder="1" applyAlignment="1">
      <alignment horizontal="right"/>
    </xf>
    <xf numFmtId="0" fontId="37" fillId="0" borderId="38" xfId="0" applyFont="1" applyFill="1" applyBorder="1" applyAlignment="1">
      <alignment horizontal="right"/>
    </xf>
    <xf numFmtId="0" fontId="0" fillId="0" borderId="39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37" fillId="0" borderId="28" xfId="0" applyFont="1" applyFill="1" applyBorder="1" applyAlignment="1">
      <alignment horizontal="right"/>
    </xf>
    <xf numFmtId="0" fontId="37" fillId="0" borderId="31" xfId="0" applyFont="1" applyFill="1" applyBorder="1" applyAlignment="1">
      <alignment horizontal="right"/>
    </xf>
    <xf numFmtId="0" fontId="37" fillId="0" borderId="10" xfId="0" applyFont="1" applyFill="1" applyBorder="1" applyAlignment="1">
      <alignment horizontal="right"/>
    </xf>
    <xf numFmtId="0" fontId="37" fillId="0" borderId="29" xfId="0" applyFont="1" applyFill="1" applyBorder="1" applyAlignment="1">
      <alignment horizontal="right"/>
    </xf>
    <xf numFmtId="0" fontId="0" fillId="0" borderId="42" xfId="0" applyFill="1" applyBorder="1" applyAlignment="1">
      <alignment horizontal="right"/>
    </xf>
    <xf numFmtId="0" fontId="0" fillId="0" borderId="22" xfId="0" applyFill="1" applyBorder="1" applyAlignment="1">
      <alignment horizontal="right"/>
    </xf>
    <xf numFmtId="0" fontId="39" fillId="38" borderId="31" xfId="0" applyFont="1" applyFill="1" applyBorder="1" applyAlignment="1">
      <alignment horizontal="left"/>
    </xf>
    <xf numFmtId="0" fontId="39" fillId="38" borderId="43" xfId="0" applyFont="1" applyFill="1" applyBorder="1" applyAlignment="1">
      <alignment horizontal="right"/>
    </xf>
    <xf numFmtId="0" fontId="39" fillId="38" borderId="27" xfId="0" applyFont="1" applyFill="1" applyBorder="1" applyAlignment="1">
      <alignment horizontal="right"/>
    </xf>
    <xf numFmtId="0" fontId="39" fillId="38" borderId="30" xfId="0" applyFont="1" applyFill="1" applyBorder="1" applyAlignment="1">
      <alignment horizontal="right"/>
    </xf>
    <xf numFmtId="0" fontId="42" fillId="0" borderId="43" xfId="0" applyFont="1" applyBorder="1" applyAlignment="1">
      <alignment horizontal="center"/>
    </xf>
    <xf numFmtId="0" fontId="42" fillId="0" borderId="27" xfId="0" applyFont="1" applyBorder="1" applyAlignment="1">
      <alignment horizontal="center"/>
    </xf>
    <xf numFmtId="0" fontId="42" fillId="0" borderId="30" xfId="0" applyFont="1" applyBorder="1" applyAlignment="1">
      <alignment horizontal="center"/>
    </xf>
    <xf numFmtId="0" fontId="0" fillId="0" borderId="15" xfId="0" applyFill="1" applyBorder="1" applyAlignment="1">
      <alignment horizontal="right"/>
    </xf>
    <xf numFmtId="0" fontId="0" fillId="0" borderId="36" xfId="0" applyFill="1" applyBorder="1" applyAlignment="1">
      <alignment horizontal="right"/>
    </xf>
    <xf numFmtId="0" fontId="0" fillId="0" borderId="21" xfId="0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39" fillId="38" borderId="43" xfId="0" applyFont="1" applyFill="1" applyBorder="1" applyAlignment="1">
      <alignment/>
    </xf>
    <xf numFmtId="0" fontId="39" fillId="38" borderId="27" xfId="0" applyFont="1" applyFill="1" applyBorder="1" applyAlignment="1">
      <alignment/>
    </xf>
    <xf numFmtId="0" fontId="0" fillId="0" borderId="41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35" xfId="0" applyFill="1" applyBorder="1" applyAlignment="1">
      <alignment/>
    </xf>
    <xf numFmtId="0" fontId="39" fillId="38" borderId="32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190500</xdr:colOff>
      <xdr:row>1</xdr:row>
      <xdr:rowOff>28575</xdr:rowOff>
    </xdr:from>
    <xdr:to>
      <xdr:col>6</xdr:col>
      <xdr:colOff>552450</xdr:colOff>
      <xdr:row>1</xdr:row>
      <xdr:rowOff>390525</xdr:rowOff>
    </xdr:to>
    <xdr:pic>
      <xdr:nvPicPr>
        <xdr:cNvPr id="1" name="Picture 1" descr="Logo AVP-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40957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1</xdr:row>
      <xdr:rowOff>28575</xdr:rowOff>
    </xdr:from>
    <xdr:to>
      <xdr:col>9</xdr:col>
      <xdr:colOff>552450</xdr:colOff>
      <xdr:row>1</xdr:row>
      <xdr:rowOff>390525</xdr:rowOff>
    </xdr:to>
    <xdr:pic>
      <xdr:nvPicPr>
        <xdr:cNvPr id="2" name="Picture 2" descr="Logo MEP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0" y="409575"/>
          <a:ext cx="361950" cy="361950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1</xdr:row>
      <xdr:rowOff>28575</xdr:rowOff>
    </xdr:from>
    <xdr:to>
      <xdr:col>7</xdr:col>
      <xdr:colOff>561975</xdr:colOff>
      <xdr:row>1</xdr:row>
      <xdr:rowOff>390525</xdr:rowOff>
    </xdr:to>
    <xdr:pic>
      <xdr:nvPicPr>
        <xdr:cNvPr id="3" name="Picture 3" descr="Logo PDR-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0" y="40957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1</xdr:row>
      <xdr:rowOff>28575</xdr:rowOff>
    </xdr:from>
    <xdr:to>
      <xdr:col>5</xdr:col>
      <xdr:colOff>552450</xdr:colOff>
      <xdr:row>1</xdr:row>
      <xdr:rowOff>390525</xdr:rowOff>
    </xdr:to>
    <xdr:pic>
      <xdr:nvPicPr>
        <xdr:cNvPr id="4" name="Picture 4" descr="Logo PPA-2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40957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</xdr:row>
      <xdr:rowOff>28575</xdr:rowOff>
    </xdr:from>
    <xdr:to>
      <xdr:col>10</xdr:col>
      <xdr:colOff>571500</xdr:colOff>
      <xdr:row>1</xdr:row>
      <xdr:rowOff>390525</xdr:rowOff>
    </xdr:to>
    <xdr:pic>
      <xdr:nvPicPr>
        <xdr:cNvPr id="5" name="Picture 5" descr="Logo RED-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96325" y="40957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1</xdr:row>
      <xdr:rowOff>28575</xdr:rowOff>
    </xdr:from>
    <xdr:to>
      <xdr:col>8</xdr:col>
      <xdr:colOff>552450</xdr:colOff>
      <xdr:row>1</xdr:row>
      <xdr:rowOff>390525</xdr:rowOff>
    </xdr:to>
    <xdr:pic>
      <xdr:nvPicPr>
        <xdr:cNvPr id="6" name="Picture 6" descr="Logo UPP-2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43750" y="40957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7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3.28125" style="0" customWidth="1"/>
    <col min="2" max="2" width="36.00390625" style="0" bestFit="1" customWidth="1"/>
    <col min="3" max="3" width="11.57421875" style="0" bestFit="1" customWidth="1"/>
    <col min="4" max="4" width="9.421875" style="0" customWidth="1"/>
    <col min="5" max="5" width="9.7109375" style="0" bestFit="1" customWidth="1"/>
    <col min="6" max="6" width="11.28125" style="0" customWidth="1"/>
    <col min="7" max="7" width="11.421875" style="0" customWidth="1"/>
    <col min="8" max="8" width="11.57421875" style="0" customWidth="1"/>
    <col min="9" max="9" width="11.421875" style="0" customWidth="1"/>
    <col min="10" max="11" width="11.57421875" style="0" customWidth="1"/>
    <col min="12" max="12" width="12.28125" style="0" bestFit="1" customWidth="1"/>
  </cols>
  <sheetData>
    <row r="1" spans="1:12" ht="30" thickBot="1" thickTop="1">
      <c r="A1" s="109" t="s">
        <v>72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1"/>
    </row>
    <row r="2" spans="1:12" ht="33" customHeight="1" thickBot="1" thickTop="1">
      <c r="A2" s="116" t="s">
        <v>0</v>
      </c>
      <c r="B2" s="117"/>
      <c r="C2" s="121" t="s">
        <v>66</v>
      </c>
      <c r="D2" s="105"/>
      <c r="E2" s="51" t="s">
        <v>67</v>
      </c>
      <c r="F2" s="50"/>
      <c r="G2" s="2"/>
      <c r="H2" s="4"/>
      <c r="I2" s="5"/>
      <c r="J2" s="3"/>
      <c r="K2" s="52"/>
      <c r="L2" s="53" t="s">
        <v>68</v>
      </c>
    </row>
    <row r="3" spans="1:12" ht="15.75" thickTop="1">
      <c r="A3" s="9">
        <v>1</v>
      </c>
      <c r="B3" s="118" t="s">
        <v>1</v>
      </c>
      <c r="C3" s="97" t="s">
        <v>47</v>
      </c>
      <c r="D3" s="98"/>
      <c r="E3" s="6">
        <v>1369</v>
      </c>
      <c r="F3" s="16"/>
      <c r="G3" s="17"/>
      <c r="H3" s="17"/>
      <c r="I3" s="17"/>
      <c r="J3" s="17"/>
      <c r="K3" s="18"/>
      <c r="L3" s="25" t="str">
        <f>IF(COUNTBLANK(F3:K3)=6," ",SUM(F3:K3))</f>
        <v> </v>
      </c>
    </row>
    <row r="4" spans="1:12" ht="15">
      <c r="A4" s="7">
        <v>2</v>
      </c>
      <c r="B4" s="119" t="s">
        <v>2</v>
      </c>
      <c r="C4" s="95" t="s">
        <v>47</v>
      </c>
      <c r="D4" s="96"/>
      <c r="E4" s="11">
        <v>1102</v>
      </c>
      <c r="F4" s="19"/>
      <c r="G4" s="20"/>
      <c r="H4" s="20"/>
      <c r="I4" s="20"/>
      <c r="J4" s="20"/>
      <c r="K4" s="21"/>
      <c r="L4" s="26" t="str">
        <f>IF(COUNTBLANK(F4:K4)=6," ",SUM(F4:K4))</f>
        <v> </v>
      </c>
    </row>
    <row r="5" spans="1:12" ht="15">
      <c r="A5" s="7">
        <v>3</v>
      </c>
      <c r="B5" s="119" t="s">
        <v>3</v>
      </c>
      <c r="C5" s="95" t="s">
        <v>47</v>
      </c>
      <c r="D5" s="96"/>
      <c r="E5" s="11">
        <v>1244</v>
      </c>
      <c r="F5" s="19"/>
      <c r="G5" s="20"/>
      <c r="H5" s="20"/>
      <c r="I5" s="20"/>
      <c r="J5" s="20"/>
      <c r="K5" s="21"/>
      <c r="L5" s="26" t="str">
        <f aca="true" t="shared" si="0" ref="L5:L63">IF(COUNTBLANK(F5:K5)=6," ",SUM(F5:K5))</f>
        <v> </v>
      </c>
    </row>
    <row r="6" spans="1:12" ht="15">
      <c r="A6" s="7">
        <v>4</v>
      </c>
      <c r="B6" s="119" t="s">
        <v>3</v>
      </c>
      <c r="C6" s="95" t="s">
        <v>47</v>
      </c>
      <c r="D6" s="96"/>
      <c r="E6" s="11">
        <v>1058</v>
      </c>
      <c r="F6" s="19"/>
      <c r="G6" s="20"/>
      <c r="H6" s="20"/>
      <c r="I6" s="20"/>
      <c r="J6" s="20"/>
      <c r="K6" s="21"/>
      <c r="L6" s="26" t="str">
        <f t="shared" si="0"/>
        <v> </v>
      </c>
    </row>
    <row r="7" spans="1:12" ht="15">
      <c r="A7" s="7">
        <v>5</v>
      </c>
      <c r="B7" s="119" t="s">
        <v>4</v>
      </c>
      <c r="C7" s="95" t="s">
        <v>47</v>
      </c>
      <c r="D7" s="96"/>
      <c r="E7" s="11">
        <v>1183</v>
      </c>
      <c r="F7" s="19"/>
      <c r="G7" s="20"/>
      <c r="H7" s="20"/>
      <c r="I7" s="20"/>
      <c r="J7" s="20"/>
      <c r="K7" s="21"/>
      <c r="L7" s="26" t="str">
        <f t="shared" si="0"/>
        <v> </v>
      </c>
    </row>
    <row r="8" spans="1:12" ht="15">
      <c r="A8" s="7">
        <v>6</v>
      </c>
      <c r="B8" s="119" t="s">
        <v>5</v>
      </c>
      <c r="C8" s="95" t="s">
        <v>47</v>
      </c>
      <c r="D8" s="96"/>
      <c r="E8" s="11">
        <v>1129</v>
      </c>
      <c r="F8" s="19"/>
      <c r="G8" s="20"/>
      <c r="H8" s="20"/>
      <c r="I8" s="20"/>
      <c r="J8" s="20"/>
      <c r="K8" s="21"/>
      <c r="L8" s="26" t="str">
        <f t="shared" si="0"/>
        <v> </v>
      </c>
    </row>
    <row r="9" spans="1:12" ht="15">
      <c r="A9" s="7">
        <v>7</v>
      </c>
      <c r="B9" s="119" t="s">
        <v>6</v>
      </c>
      <c r="C9" s="95" t="s">
        <v>47</v>
      </c>
      <c r="D9" s="96"/>
      <c r="E9" s="11">
        <v>1191</v>
      </c>
      <c r="F9" s="19"/>
      <c r="G9" s="20"/>
      <c r="H9" s="20"/>
      <c r="I9" s="20"/>
      <c r="J9" s="20"/>
      <c r="K9" s="21"/>
      <c r="L9" s="26" t="str">
        <f t="shared" si="0"/>
        <v> </v>
      </c>
    </row>
    <row r="10" spans="1:12" ht="15">
      <c r="A10" s="7">
        <v>8</v>
      </c>
      <c r="B10" s="119" t="s">
        <v>7</v>
      </c>
      <c r="C10" s="95" t="s">
        <v>47</v>
      </c>
      <c r="D10" s="96"/>
      <c r="E10" s="11">
        <v>1306</v>
      </c>
      <c r="F10" s="19"/>
      <c r="G10" s="20"/>
      <c r="H10" s="20"/>
      <c r="I10" s="20"/>
      <c r="J10" s="20"/>
      <c r="K10" s="21"/>
      <c r="L10" s="26" t="str">
        <f t="shared" si="0"/>
        <v> </v>
      </c>
    </row>
    <row r="11" spans="1:12" ht="15">
      <c r="A11" s="7">
        <v>9</v>
      </c>
      <c r="B11" s="119" t="s">
        <v>7</v>
      </c>
      <c r="C11" s="95" t="s">
        <v>47</v>
      </c>
      <c r="D11" s="96"/>
      <c r="E11" s="11">
        <v>1174</v>
      </c>
      <c r="F11" s="19"/>
      <c r="G11" s="20"/>
      <c r="H11" s="20"/>
      <c r="I11" s="20"/>
      <c r="J11" s="20"/>
      <c r="K11" s="21"/>
      <c r="L11" s="26" t="str">
        <f t="shared" si="0"/>
        <v> </v>
      </c>
    </row>
    <row r="12" spans="1:12" ht="15">
      <c r="A12" s="7">
        <v>10</v>
      </c>
      <c r="B12" s="119" t="s">
        <v>8</v>
      </c>
      <c r="C12" s="95" t="s">
        <v>47</v>
      </c>
      <c r="D12" s="96"/>
      <c r="E12" s="11">
        <v>1157</v>
      </c>
      <c r="F12" s="19"/>
      <c r="G12" s="20"/>
      <c r="H12" s="20"/>
      <c r="I12" s="20"/>
      <c r="J12" s="20"/>
      <c r="K12" s="21"/>
      <c r="L12" s="26" t="str">
        <f t="shared" si="0"/>
        <v> </v>
      </c>
    </row>
    <row r="13" spans="1:12" ht="15">
      <c r="A13" s="7">
        <v>11</v>
      </c>
      <c r="B13" s="119" t="s">
        <v>9</v>
      </c>
      <c r="C13" s="95" t="s">
        <v>48</v>
      </c>
      <c r="D13" s="96"/>
      <c r="E13" s="11">
        <v>1259</v>
      </c>
      <c r="F13" s="19"/>
      <c r="G13" s="20"/>
      <c r="H13" s="20"/>
      <c r="I13" s="20"/>
      <c r="J13" s="20"/>
      <c r="K13" s="21"/>
      <c r="L13" s="26" t="str">
        <f t="shared" si="0"/>
        <v> </v>
      </c>
    </row>
    <row r="14" spans="1:12" ht="15">
      <c r="A14" s="7">
        <v>12</v>
      </c>
      <c r="B14" s="119" t="s">
        <v>9</v>
      </c>
      <c r="C14" s="95" t="s">
        <v>48</v>
      </c>
      <c r="D14" s="96"/>
      <c r="E14" s="11">
        <v>1329</v>
      </c>
      <c r="F14" s="19"/>
      <c r="G14" s="20"/>
      <c r="H14" s="20"/>
      <c r="I14" s="20"/>
      <c r="J14" s="20"/>
      <c r="K14" s="21"/>
      <c r="L14" s="26" t="str">
        <f t="shared" si="0"/>
        <v> </v>
      </c>
    </row>
    <row r="15" spans="1:12" ht="15">
      <c r="A15" s="7">
        <v>13</v>
      </c>
      <c r="B15" s="119" t="s">
        <v>10</v>
      </c>
      <c r="C15" s="95" t="s">
        <v>49</v>
      </c>
      <c r="D15" s="96"/>
      <c r="E15" s="11">
        <v>1269</v>
      </c>
      <c r="F15" s="19"/>
      <c r="G15" s="20"/>
      <c r="H15" s="20"/>
      <c r="I15" s="20"/>
      <c r="J15" s="20"/>
      <c r="K15" s="21"/>
      <c r="L15" s="26" t="str">
        <f t="shared" si="0"/>
        <v> </v>
      </c>
    </row>
    <row r="16" spans="1:12" ht="15">
      <c r="A16" s="7">
        <v>14</v>
      </c>
      <c r="B16" s="119" t="s">
        <v>11</v>
      </c>
      <c r="C16" s="95" t="s">
        <v>50</v>
      </c>
      <c r="D16" s="96"/>
      <c r="E16" s="11">
        <v>1153</v>
      </c>
      <c r="F16" s="19"/>
      <c r="G16" s="20"/>
      <c r="H16" s="20"/>
      <c r="I16" s="20"/>
      <c r="J16" s="20"/>
      <c r="K16" s="21"/>
      <c r="L16" s="26" t="str">
        <f t="shared" si="0"/>
        <v> </v>
      </c>
    </row>
    <row r="17" spans="1:12" ht="15">
      <c r="A17" s="7">
        <v>15</v>
      </c>
      <c r="B17" s="119" t="s">
        <v>12</v>
      </c>
      <c r="C17" s="95" t="s">
        <v>51</v>
      </c>
      <c r="D17" s="96"/>
      <c r="E17" s="11">
        <v>1161</v>
      </c>
      <c r="F17" s="19"/>
      <c r="G17" s="20"/>
      <c r="H17" s="20"/>
      <c r="I17" s="20"/>
      <c r="J17" s="20"/>
      <c r="K17" s="21"/>
      <c r="L17" s="26" t="str">
        <f t="shared" si="0"/>
        <v> </v>
      </c>
    </row>
    <row r="18" spans="1:12" ht="15">
      <c r="A18" s="7">
        <v>16</v>
      </c>
      <c r="B18" s="119" t="s">
        <v>13</v>
      </c>
      <c r="C18" s="95" t="s">
        <v>51</v>
      </c>
      <c r="D18" s="96"/>
      <c r="E18" s="11">
        <v>1251</v>
      </c>
      <c r="F18" s="19"/>
      <c r="G18" s="20"/>
      <c r="H18" s="20"/>
      <c r="I18" s="20"/>
      <c r="J18" s="20"/>
      <c r="K18" s="21"/>
      <c r="L18" s="26" t="str">
        <f t="shared" si="0"/>
        <v> </v>
      </c>
    </row>
    <row r="19" spans="1:12" ht="15">
      <c r="A19" s="7">
        <v>17</v>
      </c>
      <c r="B19" s="119" t="s">
        <v>14</v>
      </c>
      <c r="C19" s="95" t="s">
        <v>51</v>
      </c>
      <c r="D19" s="96"/>
      <c r="E19" s="11">
        <v>1256</v>
      </c>
      <c r="F19" s="19"/>
      <c r="G19" s="20"/>
      <c r="H19" s="20"/>
      <c r="I19" s="20"/>
      <c r="J19" s="20"/>
      <c r="K19" s="21"/>
      <c r="L19" s="26" t="str">
        <f t="shared" si="0"/>
        <v> </v>
      </c>
    </row>
    <row r="20" spans="1:12" ht="15">
      <c r="A20" s="7">
        <v>18</v>
      </c>
      <c r="B20" s="119" t="s">
        <v>15</v>
      </c>
      <c r="C20" s="95" t="s">
        <v>52</v>
      </c>
      <c r="D20" s="96"/>
      <c r="E20" s="11">
        <v>1175</v>
      </c>
      <c r="F20" s="19"/>
      <c r="G20" s="20"/>
      <c r="H20" s="20"/>
      <c r="I20" s="20"/>
      <c r="J20" s="20"/>
      <c r="K20" s="21"/>
      <c r="L20" s="26" t="str">
        <f t="shared" si="0"/>
        <v> </v>
      </c>
    </row>
    <row r="21" spans="1:12" ht="15">
      <c r="A21" s="7">
        <v>19</v>
      </c>
      <c r="B21" s="119" t="s">
        <v>16</v>
      </c>
      <c r="C21" s="95" t="s">
        <v>52</v>
      </c>
      <c r="D21" s="96"/>
      <c r="E21" s="11">
        <v>1297</v>
      </c>
      <c r="F21" s="19"/>
      <c r="G21" s="20"/>
      <c r="H21" s="20"/>
      <c r="I21" s="20"/>
      <c r="J21" s="20"/>
      <c r="K21" s="21"/>
      <c r="L21" s="26" t="str">
        <f t="shared" si="0"/>
        <v> </v>
      </c>
    </row>
    <row r="22" spans="1:12" ht="15">
      <c r="A22" s="7">
        <v>20</v>
      </c>
      <c r="B22" s="119" t="s">
        <v>17</v>
      </c>
      <c r="C22" s="95" t="s">
        <v>52</v>
      </c>
      <c r="D22" s="96"/>
      <c r="E22" s="11">
        <v>1268</v>
      </c>
      <c r="F22" s="19"/>
      <c r="G22" s="20"/>
      <c r="H22" s="20"/>
      <c r="I22" s="20"/>
      <c r="J22" s="20"/>
      <c r="K22" s="21"/>
      <c r="L22" s="26" t="str">
        <f t="shared" si="0"/>
        <v> </v>
      </c>
    </row>
    <row r="23" spans="1:12" ht="15">
      <c r="A23" s="7">
        <v>21</v>
      </c>
      <c r="B23" s="119" t="s">
        <v>18</v>
      </c>
      <c r="C23" s="95" t="s">
        <v>52</v>
      </c>
      <c r="D23" s="96"/>
      <c r="E23" s="11">
        <v>1123</v>
      </c>
      <c r="F23" s="19"/>
      <c r="G23" s="20"/>
      <c r="H23" s="20"/>
      <c r="I23" s="20"/>
      <c r="J23" s="20"/>
      <c r="K23" s="21"/>
      <c r="L23" s="26" t="str">
        <f t="shared" si="0"/>
        <v> </v>
      </c>
    </row>
    <row r="24" spans="1:12" ht="15">
      <c r="A24" s="7">
        <v>22</v>
      </c>
      <c r="B24" s="119" t="s">
        <v>19</v>
      </c>
      <c r="C24" s="95" t="s">
        <v>52</v>
      </c>
      <c r="D24" s="96"/>
      <c r="E24" s="11">
        <v>929</v>
      </c>
      <c r="F24" s="19"/>
      <c r="G24" s="20"/>
      <c r="H24" s="20"/>
      <c r="I24" s="20"/>
      <c r="J24" s="20"/>
      <c r="K24" s="21"/>
      <c r="L24" s="26" t="str">
        <f t="shared" si="0"/>
        <v> </v>
      </c>
    </row>
    <row r="25" spans="1:12" ht="15">
      <c r="A25" s="7">
        <v>23</v>
      </c>
      <c r="B25" s="119" t="s">
        <v>20</v>
      </c>
      <c r="C25" s="95" t="s">
        <v>52</v>
      </c>
      <c r="D25" s="96"/>
      <c r="E25" s="11">
        <v>1041</v>
      </c>
      <c r="F25" s="19"/>
      <c r="G25" s="20"/>
      <c r="H25" s="20"/>
      <c r="I25" s="20"/>
      <c r="J25" s="20"/>
      <c r="K25" s="21"/>
      <c r="L25" s="26" t="str">
        <f t="shared" si="0"/>
        <v> </v>
      </c>
    </row>
    <row r="26" spans="1:12" ht="15">
      <c r="A26" s="7">
        <v>24</v>
      </c>
      <c r="B26" s="119" t="s">
        <v>21</v>
      </c>
      <c r="C26" s="95" t="s">
        <v>53</v>
      </c>
      <c r="D26" s="96"/>
      <c r="E26" s="11">
        <v>1168</v>
      </c>
      <c r="F26" s="19"/>
      <c r="G26" s="20"/>
      <c r="H26" s="20"/>
      <c r="I26" s="20"/>
      <c r="J26" s="20"/>
      <c r="K26" s="21"/>
      <c r="L26" s="26" t="str">
        <f t="shared" si="0"/>
        <v> </v>
      </c>
    </row>
    <row r="27" spans="1:12" ht="15">
      <c r="A27" s="7">
        <v>25</v>
      </c>
      <c r="B27" s="119" t="s">
        <v>21</v>
      </c>
      <c r="C27" s="95" t="s">
        <v>53</v>
      </c>
      <c r="D27" s="96"/>
      <c r="E27" s="11">
        <v>1115</v>
      </c>
      <c r="F27" s="19"/>
      <c r="G27" s="20"/>
      <c r="H27" s="20"/>
      <c r="I27" s="20"/>
      <c r="J27" s="20"/>
      <c r="K27" s="21"/>
      <c r="L27" s="26" t="str">
        <f t="shared" si="0"/>
        <v> </v>
      </c>
    </row>
    <row r="28" spans="1:12" ht="15">
      <c r="A28" s="7">
        <v>26</v>
      </c>
      <c r="B28" s="119" t="s">
        <v>22</v>
      </c>
      <c r="C28" s="95" t="s">
        <v>53</v>
      </c>
      <c r="D28" s="96"/>
      <c r="E28" s="11">
        <v>1004</v>
      </c>
      <c r="F28" s="19"/>
      <c r="G28" s="20"/>
      <c r="H28" s="20"/>
      <c r="I28" s="20"/>
      <c r="J28" s="20"/>
      <c r="K28" s="21"/>
      <c r="L28" s="26" t="str">
        <f t="shared" si="0"/>
        <v> </v>
      </c>
    </row>
    <row r="29" spans="1:12" ht="15">
      <c r="A29" s="7">
        <v>27</v>
      </c>
      <c r="B29" s="119" t="s">
        <v>23</v>
      </c>
      <c r="C29" s="95" t="s">
        <v>54</v>
      </c>
      <c r="D29" s="96"/>
      <c r="E29" s="11">
        <v>1361</v>
      </c>
      <c r="F29" s="19"/>
      <c r="G29" s="20"/>
      <c r="H29" s="20"/>
      <c r="I29" s="20"/>
      <c r="J29" s="20"/>
      <c r="K29" s="21"/>
      <c r="L29" s="26" t="str">
        <f t="shared" si="0"/>
        <v> </v>
      </c>
    </row>
    <row r="30" spans="1:12" ht="15">
      <c r="A30" s="7">
        <v>28</v>
      </c>
      <c r="B30" s="119" t="s">
        <v>23</v>
      </c>
      <c r="C30" s="95" t="s">
        <v>54</v>
      </c>
      <c r="D30" s="96"/>
      <c r="E30" s="11">
        <v>1215</v>
      </c>
      <c r="F30" s="19"/>
      <c r="G30" s="20"/>
      <c r="H30" s="20"/>
      <c r="I30" s="20"/>
      <c r="J30" s="20"/>
      <c r="K30" s="21"/>
      <c r="L30" s="26" t="str">
        <f t="shared" si="0"/>
        <v> </v>
      </c>
    </row>
    <row r="31" spans="1:12" ht="15">
      <c r="A31" s="7">
        <v>29</v>
      </c>
      <c r="B31" s="119" t="s">
        <v>24</v>
      </c>
      <c r="C31" s="95" t="s">
        <v>55</v>
      </c>
      <c r="D31" s="96"/>
      <c r="E31" s="11">
        <v>1169</v>
      </c>
      <c r="F31" s="19"/>
      <c r="G31" s="20"/>
      <c r="H31" s="20"/>
      <c r="I31" s="20"/>
      <c r="J31" s="20"/>
      <c r="K31" s="21"/>
      <c r="L31" s="26" t="str">
        <f t="shared" si="0"/>
        <v> </v>
      </c>
    </row>
    <row r="32" spans="1:12" ht="15">
      <c r="A32" s="7">
        <v>30</v>
      </c>
      <c r="B32" s="119" t="s">
        <v>24</v>
      </c>
      <c r="C32" s="95" t="s">
        <v>55</v>
      </c>
      <c r="D32" s="96"/>
      <c r="E32" s="11">
        <v>1338</v>
      </c>
      <c r="F32" s="19"/>
      <c r="G32" s="20"/>
      <c r="H32" s="20"/>
      <c r="I32" s="20"/>
      <c r="J32" s="20"/>
      <c r="K32" s="21"/>
      <c r="L32" s="26" t="str">
        <f t="shared" si="0"/>
        <v> </v>
      </c>
    </row>
    <row r="33" spans="1:12" ht="15">
      <c r="A33" s="7">
        <v>31</v>
      </c>
      <c r="B33" s="119" t="s">
        <v>25</v>
      </c>
      <c r="C33" s="95" t="s">
        <v>55</v>
      </c>
      <c r="D33" s="96"/>
      <c r="E33" s="11">
        <v>1277</v>
      </c>
      <c r="F33" s="19"/>
      <c r="G33" s="20"/>
      <c r="H33" s="20"/>
      <c r="I33" s="20"/>
      <c r="J33" s="20"/>
      <c r="K33" s="21"/>
      <c r="L33" s="26" t="str">
        <f t="shared" si="0"/>
        <v> </v>
      </c>
    </row>
    <row r="34" spans="1:12" ht="15">
      <c r="A34" s="7">
        <v>32</v>
      </c>
      <c r="B34" s="119" t="s">
        <v>26</v>
      </c>
      <c r="C34" s="95" t="s">
        <v>56</v>
      </c>
      <c r="D34" s="96"/>
      <c r="E34" s="11">
        <v>1268</v>
      </c>
      <c r="F34" s="19"/>
      <c r="G34" s="20"/>
      <c r="H34" s="20"/>
      <c r="I34" s="20"/>
      <c r="J34" s="20"/>
      <c r="K34" s="21"/>
      <c r="L34" s="26" t="str">
        <f t="shared" si="0"/>
        <v> </v>
      </c>
    </row>
    <row r="35" spans="1:12" ht="15.75" thickBot="1">
      <c r="A35" s="10">
        <v>33</v>
      </c>
      <c r="B35" s="120" t="s">
        <v>27</v>
      </c>
      <c r="C35" s="91" t="s">
        <v>57</v>
      </c>
      <c r="D35" s="92"/>
      <c r="E35" s="13">
        <v>1227</v>
      </c>
      <c r="F35" s="22"/>
      <c r="G35" s="23"/>
      <c r="H35" s="23"/>
      <c r="I35" s="23"/>
      <c r="J35" s="23"/>
      <c r="K35" s="24"/>
      <c r="L35" s="27" t="str">
        <f t="shared" si="0"/>
        <v> </v>
      </c>
    </row>
    <row r="36" spans="1:12" ht="15.75" thickTop="1">
      <c r="A36" s="9">
        <v>34</v>
      </c>
      <c r="B36" s="118" t="s">
        <v>27</v>
      </c>
      <c r="C36" s="97" t="s">
        <v>57</v>
      </c>
      <c r="D36" s="98"/>
      <c r="E36" s="6">
        <v>1209</v>
      </c>
      <c r="F36" s="16"/>
      <c r="G36" s="17"/>
      <c r="H36" s="17"/>
      <c r="I36" s="17"/>
      <c r="J36" s="17"/>
      <c r="K36" s="18"/>
      <c r="L36" s="25" t="str">
        <f t="shared" si="0"/>
        <v> </v>
      </c>
    </row>
    <row r="37" spans="1:12" ht="15">
      <c r="A37" s="7">
        <v>35</v>
      </c>
      <c r="B37" s="119" t="s">
        <v>28</v>
      </c>
      <c r="C37" s="95" t="s">
        <v>58</v>
      </c>
      <c r="D37" s="96"/>
      <c r="E37" s="11">
        <v>1191</v>
      </c>
      <c r="F37" s="19"/>
      <c r="G37" s="20"/>
      <c r="H37" s="20"/>
      <c r="I37" s="20"/>
      <c r="J37" s="20"/>
      <c r="K37" s="21"/>
      <c r="L37" s="26" t="str">
        <f t="shared" si="0"/>
        <v> </v>
      </c>
    </row>
    <row r="38" spans="1:12" ht="15">
      <c r="A38" s="7">
        <v>36</v>
      </c>
      <c r="B38" s="119" t="s">
        <v>28</v>
      </c>
      <c r="C38" s="95" t="s">
        <v>58</v>
      </c>
      <c r="D38" s="96"/>
      <c r="E38" s="11">
        <v>1252</v>
      </c>
      <c r="F38" s="19"/>
      <c r="G38" s="20"/>
      <c r="H38" s="20"/>
      <c r="I38" s="20"/>
      <c r="J38" s="20"/>
      <c r="K38" s="21"/>
      <c r="L38" s="26" t="str">
        <f t="shared" si="0"/>
        <v> </v>
      </c>
    </row>
    <row r="39" spans="1:12" ht="15">
      <c r="A39" s="7">
        <v>37</v>
      </c>
      <c r="B39" s="119" t="s">
        <v>29</v>
      </c>
      <c r="C39" s="95" t="s">
        <v>58</v>
      </c>
      <c r="D39" s="96"/>
      <c r="E39" s="11">
        <v>1096</v>
      </c>
      <c r="F39" s="19"/>
      <c r="G39" s="20"/>
      <c r="H39" s="20"/>
      <c r="I39" s="20"/>
      <c r="J39" s="20"/>
      <c r="K39" s="21"/>
      <c r="L39" s="26" t="str">
        <f t="shared" si="0"/>
        <v> </v>
      </c>
    </row>
    <row r="40" spans="1:12" ht="15">
      <c r="A40" s="7">
        <v>38</v>
      </c>
      <c r="B40" s="119" t="s">
        <v>30</v>
      </c>
      <c r="C40" s="95" t="s">
        <v>58</v>
      </c>
      <c r="D40" s="96"/>
      <c r="E40" s="11">
        <v>1093</v>
      </c>
      <c r="F40" s="19"/>
      <c r="G40" s="20"/>
      <c r="H40" s="20"/>
      <c r="I40" s="20"/>
      <c r="J40" s="20"/>
      <c r="K40" s="21"/>
      <c r="L40" s="26" t="str">
        <f t="shared" si="0"/>
        <v> </v>
      </c>
    </row>
    <row r="41" spans="1:12" ht="15">
      <c r="A41" s="7">
        <v>39</v>
      </c>
      <c r="B41" s="119" t="s">
        <v>31</v>
      </c>
      <c r="C41" s="95" t="s">
        <v>58</v>
      </c>
      <c r="D41" s="96"/>
      <c r="E41" s="11">
        <v>1142</v>
      </c>
      <c r="F41" s="19"/>
      <c r="G41" s="20"/>
      <c r="H41" s="20"/>
      <c r="I41" s="20"/>
      <c r="J41" s="20"/>
      <c r="K41" s="21"/>
      <c r="L41" s="26" t="str">
        <f t="shared" si="0"/>
        <v> </v>
      </c>
    </row>
    <row r="42" spans="1:12" ht="15">
      <c r="A42" s="7">
        <v>40</v>
      </c>
      <c r="B42" s="119" t="s">
        <v>32</v>
      </c>
      <c r="C42" s="95" t="s">
        <v>59</v>
      </c>
      <c r="D42" s="96"/>
      <c r="E42" s="11">
        <v>1182</v>
      </c>
      <c r="F42" s="19"/>
      <c r="G42" s="20"/>
      <c r="H42" s="20"/>
      <c r="I42" s="20"/>
      <c r="J42" s="20"/>
      <c r="K42" s="21"/>
      <c r="L42" s="26" t="str">
        <f t="shared" si="0"/>
        <v> </v>
      </c>
    </row>
    <row r="43" spans="1:12" ht="15">
      <c r="A43" s="7">
        <v>41</v>
      </c>
      <c r="B43" s="119" t="s">
        <v>32</v>
      </c>
      <c r="C43" s="95" t="s">
        <v>59</v>
      </c>
      <c r="D43" s="96"/>
      <c r="E43" s="11">
        <v>1083</v>
      </c>
      <c r="F43" s="19"/>
      <c r="G43" s="20"/>
      <c r="H43" s="20"/>
      <c r="I43" s="20"/>
      <c r="J43" s="20"/>
      <c r="K43" s="21"/>
      <c r="L43" s="26" t="str">
        <f t="shared" si="0"/>
        <v> </v>
      </c>
    </row>
    <row r="44" spans="1:12" ht="15">
      <c r="A44" s="7">
        <v>42</v>
      </c>
      <c r="B44" s="119" t="s">
        <v>33</v>
      </c>
      <c r="C44" s="95" t="s">
        <v>60</v>
      </c>
      <c r="D44" s="96"/>
      <c r="E44" s="11">
        <v>1257</v>
      </c>
      <c r="F44" s="19"/>
      <c r="G44" s="20"/>
      <c r="H44" s="20"/>
      <c r="I44" s="20"/>
      <c r="J44" s="20"/>
      <c r="K44" s="21"/>
      <c r="L44" s="26" t="str">
        <f t="shared" si="0"/>
        <v> </v>
      </c>
    </row>
    <row r="45" spans="1:12" ht="15">
      <c r="A45" s="7">
        <v>43</v>
      </c>
      <c r="B45" s="119" t="s">
        <v>34</v>
      </c>
      <c r="C45" s="95" t="s">
        <v>61</v>
      </c>
      <c r="D45" s="96"/>
      <c r="E45" s="11">
        <v>1204</v>
      </c>
      <c r="F45" s="19"/>
      <c r="G45" s="20"/>
      <c r="H45" s="20"/>
      <c r="I45" s="20"/>
      <c r="J45" s="20"/>
      <c r="K45" s="21"/>
      <c r="L45" s="26" t="str">
        <f t="shared" si="0"/>
        <v> </v>
      </c>
    </row>
    <row r="46" spans="1:12" ht="15">
      <c r="A46" s="7">
        <v>44</v>
      </c>
      <c r="B46" s="119" t="s">
        <v>35</v>
      </c>
      <c r="C46" s="95" t="s">
        <v>61</v>
      </c>
      <c r="D46" s="96"/>
      <c r="E46" s="11">
        <v>1071</v>
      </c>
      <c r="F46" s="19"/>
      <c r="G46" s="20"/>
      <c r="H46" s="20"/>
      <c r="I46" s="20"/>
      <c r="J46" s="20"/>
      <c r="K46" s="21"/>
      <c r="L46" s="26" t="str">
        <f t="shared" si="0"/>
        <v> </v>
      </c>
    </row>
    <row r="47" spans="1:12" ht="15">
      <c r="A47" s="7">
        <v>45</v>
      </c>
      <c r="B47" s="119" t="s">
        <v>35</v>
      </c>
      <c r="C47" s="95" t="s">
        <v>61</v>
      </c>
      <c r="D47" s="96"/>
      <c r="E47" s="11">
        <v>1158</v>
      </c>
      <c r="F47" s="19"/>
      <c r="G47" s="20"/>
      <c r="H47" s="20"/>
      <c r="I47" s="20"/>
      <c r="J47" s="20"/>
      <c r="K47" s="21"/>
      <c r="L47" s="26" t="str">
        <f t="shared" si="0"/>
        <v> </v>
      </c>
    </row>
    <row r="48" spans="1:12" ht="15">
      <c r="A48" s="7">
        <v>46</v>
      </c>
      <c r="B48" s="119" t="s">
        <v>36</v>
      </c>
      <c r="C48" s="95" t="s">
        <v>62</v>
      </c>
      <c r="D48" s="96"/>
      <c r="E48" s="11">
        <v>1303</v>
      </c>
      <c r="F48" s="19"/>
      <c r="G48" s="20"/>
      <c r="H48" s="20"/>
      <c r="I48" s="20"/>
      <c r="J48" s="20"/>
      <c r="K48" s="21"/>
      <c r="L48" s="26" t="str">
        <f t="shared" si="0"/>
        <v> </v>
      </c>
    </row>
    <row r="49" spans="1:12" ht="15">
      <c r="A49" s="7">
        <v>47</v>
      </c>
      <c r="B49" s="119" t="s">
        <v>36</v>
      </c>
      <c r="C49" s="95" t="s">
        <v>62</v>
      </c>
      <c r="D49" s="96"/>
      <c r="E49" s="11">
        <v>1096</v>
      </c>
      <c r="F49" s="19"/>
      <c r="G49" s="20"/>
      <c r="H49" s="20"/>
      <c r="I49" s="20"/>
      <c r="J49" s="20"/>
      <c r="K49" s="21"/>
      <c r="L49" s="26" t="str">
        <f t="shared" si="0"/>
        <v> </v>
      </c>
    </row>
    <row r="50" spans="1:12" ht="15">
      <c r="A50" s="7">
        <v>48</v>
      </c>
      <c r="B50" s="119" t="s">
        <v>36</v>
      </c>
      <c r="C50" s="95" t="s">
        <v>62</v>
      </c>
      <c r="D50" s="96"/>
      <c r="E50" s="11">
        <v>992</v>
      </c>
      <c r="F50" s="19"/>
      <c r="G50" s="20"/>
      <c r="H50" s="20"/>
      <c r="I50" s="20"/>
      <c r="J50" s="20"/>
      <c r="K50" s="21"/>
      <c r="L50" s="26" t="str">
        <f t="shared" si="0"/>
        <v> </v>
      </c>
    </row>
    <row r="51" spans="1:12" ht="15">
      <c r="A51" s="7">
        <v>49</v>
      </c>
      <c r="B51" s="119" t="s">
        <v>36</v>
      </c>
      <c r="C51" s="95" t="s">
        <v>62</v>
      </c>
      <c r="D51" s="96"/>
      <c r="E51" s="11">
        <v>1234</v>
      </c>
      <c r="F51" s="19"/>
      <c r="G51" s="20"/>
      <c r="H51" s="20"/>
      <c r="I51" s="20"/>
      <c r="J51" s="20"/>
      <c r="K51" s="21"/>
      <c r="L51" s="26" t="str">
        <f t="shared" si="0"/>
        <v> </v>
      </c>
    </row>
    <row r="52" spans="1:12" ht="15">
      <c r="A52" s="7">
        <v>50</v>
      </c>
      <c r="B52" s="119" t="s">
        <v>37</v>
      </c>
      <c r="C52" s="95" t="s">
        <v>63</v>
      </c>
      <c r="D52" s="96"/>
      <c r="E52" s="11">
        <v>1048</v>
      </c>
      <c r="F52" s="19"/>
      <c r="G52" s="20"/>
      <c r="H52" s="20"/>
      <c r="I52" s="20"/>
      <c r="J52" s="20"/>
      <c r="K52" s="21"/>
      <c r="L52" s="26" t="str">
        <f t="shared" si="0"/>
        <v> </v>
      </c>
    </row>
    <row r="53" spans="1:12" ht="15">
      <c r="A53" s="7">
        <v>51</v>
      </c>
      <c r="B53" s="119" t="s">
        <v>38</v>
      </c>
      <c r="C53" s="95" t="s">
        <v>64</v>
      </c>
      <c r="D53" s="96"/>
      <c r="E53" s="11">
        <v>1022</v>
      </c>
      <c r="F53" s="19"/>
      <c r="G53" s="20"/>
      <c r="H53" s="20"/>
      <c r="I53" s="20"/>
      <c r="J53" s="20"/>
      <c r="K53" s="21"/>
      <c r="L53" s="26" t="str">
        <f t="shared" si="0"/>
        <v> </v>
      </c>
    </row>
    <row r="54" spans="1:12" ht="15">
      <c r="A54" s="7">
        <v>52</v>
      </c>
      <c r="B54" s="119" t="s">
        <v>39</v>
      </c>
      <c r="C54" s="95" t="s">
        <v>65</v>
      </c>
      <c r="D54" s="96"/>
      <c r="E54" s="11">
        <v>1211</v>
      </c>
      <c r="F54" s="19"/>
      <c r="G54" s="20"/>
      <c r="H54" s="20"/>
      <c r="I54" s="20"/>
      <c r="J54" s="20"/>
      <c r="K54" s="21"/>
      <c r="L54" s="26" t="str">
        <f t="shared" si="0"/>
        <v> </v>
      </c>
    </row>
    <row r="55" spans="1:12" ht="15">
      <c r="A55" s="7">
        <v>53</v>
      </c>
      <c r="B55" s="119" t="s">
        <v>40</v>
      </c>
      <c r="C55" s="95" t="s">
        <v>65</v>
      </c>
      <c r="D55" s="96"/>
      <c r="E55" s="11">
        <v>1066</v>
      </c>
      <c r="F55" s="19"/>
      <c r="G55" s="20"/>
      <c r="H55" s="20"/>
      <c r="I55" s="20"/>
      <c r="J55" s="20"/>
      <c r="K55" s="21"/>
      <c r="L55" s="26" t="str">
        <f t="shared" si="0"/>
        <v> </v>
      </c>
    </row>
    <row r="56" spans="1:12" ht="15">
      <c r="A56" s="7">
        <v>54</v>
      </c>
      <c r="B56" s="119" t="s">
        <v>41</v>
      </c>
      <c r="C56" s="95" t="s">
        <v>65</v>
      </c>
      <c r="D56" s="96"/>
      <c r="E56" s="11">
        <v>981</v>
      </c>
      <c r="F56" s="19"/>
      <c r="G56" s="20"/>
      <c r="H56" s="20"/>
      <c r="I56" s="20"/>
      <c r="J56" s="20"/>
      <c r="K56" s="21"/>
      <c r="L56" s="26" t="str">
        <f t="shared" si="0"/>
        <v> </v>
      </c>
    </row>
    <row r="57" spans="1:12" ht="15">
      <c r="A57" s="7">
        <v>55</v>
      </c>
      <c r="B57" s="119" t="s">
        <v>42</v>
      </c>
      <c r="C57" s="95" t="s">
        <v>65</v>
      </c>
      <c r="D57" s="96"/>
      <c r="E57" s="11">
        <v>1136</v>
      </c>
      <c r="F57" s="19"/>
      <c r="G57" s="20"/>
      <c r="H57" s="20"/>
      <c r="I57" s="20"/>
      <c r="J57" s="20"/>
      <c r="K57" s="21"/>
      <c r="L57" s="26" t="str">
        <f t="shared" si="0"/>
        <v> </v>
      </c>
    </row>
    <row r="58" spans="1:12" ht="15">
      <c r="A58" s="7">
        <v>56</v>
      </c>
      <c r="B58" s="119" t="s">
        <v>43</v>
      </c>
      <c r="C58" s="95" t="s">
        <v>65</v>
      </c>
      <c r="D58" s="96"/>
      <c r="E58" s="11">
        <v>1036</v>
      </c>
      <c r="F58" s="19"/>
      <c r="G58" s="20"/>
      <c r="H58" s="20"/>
      <c r="I58" s="20"/>
      <c r="J58" s="20"/>
      <c r="K58" s="21"/>
      <c r="L58" s="26" t="str">
        <f t="shared" si="0"/>
        <v> </v>
      </c>
    </row>
    <row r="59" spans="1:12" ht="15">
      <c r="A59" s="7">
        <v>57</v>
      </c>
      <c r="B59" s="119" t="s">
        <v>44</v>
      </c>
      <c r="C59" s="95" t="s">
        <v>65</v>
      </c>
      <c r="D59" s="96"/>
      <c r="E59" s="11">
        <v>930</v>
      </c>
      <c r="F59" s="19"/>
      <c r="G59" s="20"/>
      <c r="H59" s="20"/>
      <c r="I59" s="20"/>
      <c r="J59" s="20"/>
      <c r="K59" s="21"/>
      <c r="L59" s="26" t="str">
        <f t="shared" si="0"/>
        <v> </v>
      </c>
    </row>
    <row r="60" spans="1:12" ht="15">
      <c r="A60" s="7">
        <v>58</v>
      </c>
      <c r="B60" s="119" t="s">
        <v>45</v>
      </c>
      <c r="C60" s="95" t="s">
        <v>65</v>
      </c>
      <c r="D60" s="96"/>
      <c r="E60" s="11">
        <v>1114</v>
      </c>
      <c r="F60" s="19"/>
      <c r="G60" s="20"/>
      <c r="H60" s="20"/>
      <c r="I60" s="20"/>
      <c r="J60" s="20"/>
      <c r="K60" s="21"/>
      <c r="L60" s="26" t="str">
        <f t="shared" si="0"/>
        <v> </v>
      </c>
    </row>
    <row r="61" spans="1:12" ht="15.75" thickBot="1">
      <c r="A61" s="8">
        <v>59</v>
      </c>
      <c r="B61" s="120" t="s">
        <v>46</v>
      </c>
      <c r="C61" s="91" t="s">
        <v>65</v>
      </c>
      <c r="D61" s="92"/>
      <c r="E61" s="12">
        <v>1085</v>
      </c>
      <c r="F61" s="22"/>
      <c r="G61" s="23"/>
      <c r="H61" s="23"/>
      <c r="I61" s="23"/>
      <c r="J61" s="23"/>
      <c r="K61" s="24"/>
      <c r="L61" s="28" t="str">
        <f t="shared" si="0"/>
        <v> </v>
      </c>
    </row>
    <row r="62" spans="1:12" ht="15.75" thickTop="1">
      <c r="A62" s="9">
        <v>60</v>
      </c>
      <c r="B62" s="118" t="s">
        <v>69</v>
      </c>
      <c r="C62" s="97" t="s">
        <v>74</v>
      </c>
      <c r="D62" s="98"/>
      <c r="E62" s="14" t="s">
        <v>73</v>
      </c>
      <c r="F62" s="16"/>
      <c r="G62" s="17"/>
      <c r="H62" s="17"/>
      <c r="I62" s="17"/>
      <c r="J62" s="17"/>
      <c r="K62" s="18"/>
      <c r="L62" s="25" t="str">
        <f t="shared" si="0"/>
        <v> </v>
      </c>
    </row>
    <row r="63" spans="1:12" ht="15.75" thickBot="1">
      <c r="A63" s="10">
        <v>61</v>
      </c>
      <c r="B63" s="120" t="s">
        <v>70</v>
      </c>
      <c r="C63" s="91" t="s">
        <v>74</v>
      </c>
      <c r="D63" s="92"/>
      <c r="E63" s="15" t="s">
        <v>73</v>
      </c>
      <c r="F63" s="22"/>
      <c r="G63" s="23"/>
      <c r="H63" s="23"/>
      <c r="I63" s="23"/>
      <c r="J63" s="23"/>
      <c r="K63" s="24"/>
      <c r="L63" s="28" t="str">
        <f t="shared" si="0"/>
        <v> </v>
      </c>
    </row>
    <row r="64" spans="1:12" ht="17.25" thickBot="1" thickTop="1">
      <c r="A64" s="106" t="s">
        <v>71</v>
      </c>
      <c r="B64" s="107"/>
      <c r="C64" s="107"/>
      <c r="D64" s="108"/>
      <c r="E64" s="30">
        <f>SUM(E3:E61)</f>
        <v>68758</v>
      </c>
      <c r="F64" s="31" t="str">
        <f aca="true" t="shared" si="1" ref="F64:L64">IF(COUNTBLANK(F3:F63)=61," ",SUM(F3:F63))</f>
        <v> </v>
      </c>
      <c r="G64" s="32" t="str">
        <f t="shared" si="1"/>
        <v> </v>
      </c>
      <c r="H64" s="33" t="str">
        <f t="shared" si="1"/>
        <v> </v>
      </c>
      <c r="I64" s="34" t="str">
        <f t="shared" si="1"/>
        <v> </v>
      </c>
      <c r="J64" s="35" t="str">
        <f t="shared" si="1"/>
        <v> </v>
      </c>
      <c r="K64" s="36" t="str">
        <f t="shared" si="1"/>
        <v> </v>
      </c>
      <c r="L64" s="29">
        <f t="shared" si="1"/>
        <v>0</v>
      </c>
    </row>
    <row r="65" spans="1:12" ht="15.75" thickTop="1">
      <c r="A65" s="93" t="str">
        <f>D77</f>
        <v>Kiesdeler: </v>
      </c>
      <c r="B65" s="94"/>
      <c r="C65" s="88" t="str">
        <f>IF(E77=0," ",E77)</f>
        <v> </v>
      </c>
      <c r="D65" s="103" t="s">
        <v>97</v>
      </c>
      <c r="E65" s="104"/>
      <c r="F65" s="38" t="str">
        <f>IF(F80=0," ",F80)</f>
        <v> </v>
      </c>
      <c r="G65" s="39" t="str">
        <f>IF(F81=0," ",F81)</f>
        <v> </v>
      </c>
      <c r="H65" s="39" t="str">
        <f>IF(F82=0," ",F82)</f>
        <v> </v>
      </c>
      <c r="I65" s="39" t="str">
        <f>IF(F83=0," ",F83)</f>
        <v> </v>
      </c>
      <c r="J65" s="39" t="str">
        <f>IF(F84=0," ",F84)</f>
        <v> </v>
      </c>
      <c r="K65" s="40" t="str">
        <f>IF(F85=0," ",F85)</f>
        <v> </v>
      </c>
      <c r="L65" s="41" t="str">
        <f>IF(SUM(F65:K65)=0," ",SUM(F65:K65))</f>
        <v> </v>
      </c>
    </row>
    <row r="66" spans="1:12" ht="15.75" thickBot="1">
      <c r="A66" s="112" t="s">
        <v>98</v>
      </c>
      <c r="B66" s="113"/>
      <c r="C66" s="114"/>
      <c r="D66" s="114"/>
      <c r="E66" s="115"/>
      <c r="F66" s="42" t="str">
        <f>IF(K150-F80=0," ",K150-F80)</f>
        <v> </v>
      </c>
      <c r="G66" s="43" t="str">
        <f>IF(K151-F81=0," ",K151-G81)</f>
        <v> </v>
      </c>
      <c r="H66" s="43" t="str">
        <f>IF(K152-F82=0," ",K152-F82)</f>
        <v> </v>
      </c>
      <c r="I66" s="43" t="str">
        <f>IF(K153-F83=0," ",K153-F83)</f>
        <v> </v>
      </c>
      <c r="J66" s="43" t="str">
        <f>IF(K154-F84=0," ",K154-F84)</f>
        <v> </v>
      </c>
      <c r="K66" s="44" t="str">
        <f>IF(K155-F85=0," ",K155-F85)</f>
        <v> </v>
      </c>
      <c r="L66" s="45" t="str">
        <f>IF(SUM(F66:K66)=0," ",SUM(F66:K66))</f>
        <v> </v>
      </c>
    </row>
    <row r="67" spans="1:12" ht="16.5" thickBot="1" thickTop="1">
      <c r="A67" s="99" t="s">
        <v>99</v>
      </c>
      <c r="B67" s="100"/>
      <c r="C67" s="101"/>
      <c r="D67" s="101"/>
      <c r="E67" s="102"/>
      <c r="F67" s="46" t="str">
        <f aca="true" t="shared" si="2" ref="F67:K67">IF(SUM(F65:F66)=0," ",SUM(F65:F66))</f>
        <v> </v>
      </c>
      <c r="G67" s="47" t="str">
        <f t="shared" si="2"/>
        <v> </v>
      </c>
      <c r="H67" s="47" t="str">
        <f t="shared" si="2"/>
        <v> </v>
      </c>
      <c r="I67" s="47" t="str">
        <f t="shared" si="2"/>
        <v> </v>
      </c>
      <c r="J67" s="47" t="str">
        <f t="shared" si="2"/>
        <v> </v>
      </c>
      <c r="K67" s="48" t="str">
        <f t="shared" si="2"/>
        <v> </v>
      </c>
      <c r="L67" s="49" t="str">
        <f>IF(SUM(F67:K67)=0," ",SUM(F67:K67))</f>
        <v> </v>
      </c>
    </row>
    <row r="68" spans="1:6" ht="15.75" thickTop="1">
      <c r="A68" s="1"/>
      <c r="B68" s="1"/>
      <c r="C68" s="1"/>
      <c r="D68" s="1"/>
      <c r="E68" s="1"/>
      <c r="F68" s="1"/>
    </row>
    <row r="69" spans="1:6" ht="15">
      <c r="A69" s="1"/>
      <c r="B69" s="1"/>
      <c r="C69" s="1"/>
      <c r="D69" s="1"/>
      <c r="E69" s="1"/>
      <c r="F69" s="1"/>
    </row>
    <row r="70" spans="1:6" ht="15">
      <c r="A70" s="1"/>
      <c r="B70" s="1"/>
      <c r="C70" s="1"/>
      <c r="D70" s="1"/>
      <c r="E70" s="1"/>
      <c r="F70" s="1"/>
    </row>
    <row r="71" spans="1:6" ht="15">
      <c r="A71" s="1"/>
      <c r="B71" s="1"/>
      <c r="C71" s="1"/>
      <c r="D71" s="1"/>
      <c r="E71" s="1"/>
      <c r="F71" s="1"/>
    </row>
    <row r="72" spans="1:6" ht="15">
      <c r="A72" s="1"/>
      <c r="B72" s="1"/>
      <c r="C72" s="1"/>
      <c r="D72" s="1"/>
      <c r="E72" s="1"/>
      <c r="F72" s="1"/>
    </row>
    <row r="73" spans="1:6" ht="15">
      <c r="A73" s="1"/>
      <c r="B73" s="1"/>
      <c r="C73" s="1"/>
      <c r="D73" s="1"/>
      <c r="E73" s="1"/>
      <c r="F73" s="1"/>
    </row>
    <row r="74" spans="1:6" ht="15">
      <c r="A74" s="1"/>
      <c r="B74" s="1"/>
      <c r="C74" s="1"/>
      <c r="D74" s="1"/>
      <c r="E74" s="1"/>
      <c r="F74" s="1"/>
    </row>
    <row r="75" spans="1:12" ht="15">
      <c r="A75" s="89"/>
      <c r="B75" s="89"/>
      <c r="C75" s="54"/>
      <c r="D75" s="55" t="s">
        <v>75</v>
      </c>
      <c r="E75" s="56">
        <v>21</v>
      </c>
      <c r="F75" s="54"/>
      <c r="G75" s="57"/>
      <c r="H75" s="57"/>
      <c r="I75" s="57"/>
      <c r="J75" s="57"/>
      <c r="K75" s="57"/>
      <c r="L75" s="87"/>
    </row>
    <row r="76" spans="1:12" ht="15">
      <c r="A76" s="89"/>
      <c r="B76" s="89"/>
      <c r="C76" s="58"/>
      <c r="D76" s="58"/>
      <c r="E76" s="58"/>
      <c r="F76" s="58"/>
      <c r="G76" s="58"/>
      <c r="H76" s="58"/>
      <c r="I76" s="58"/>
      <c r="J76" s="58"/>
      <c r="K76" s="58"/>
      <c r="L76" s="87"/>
    </row>
    <row r="77" spans="1:12" ht="15">
      <c r="A77" s="89"/>
      <c r="B77" s="89"/>
      <c r="C77" s="58"/>
      <c r="D77" s="59" t="s">
        <v>100</v>
      </c>
      <c r="E77" s="60">
        <f>L64/$E$75</f>
        <v>0</v>
      </c>
      <c r="F77" s="60"/>
      <c r="G77" s="58"/>
      <c r="H77" s="61" t="s">
        <v>76</v>
      </c>
      <c r="I77" s="62">
        <f>INT(E77)</f>
        <v>0</v>
      </c>
      <c r="J77" s="58"/>
      <c r="K77" s="58"/>
      <c r="L77" s="87"/>
    </row>
    <row r="78" spans="1:12" ht="15">
      <c r="A78" s="89"/>
      <c r="B78" s="89"/>
      <c r="C78" s="58"/>
      <c r="D78" s="58"/>
      <c r="E78" s="58"/>
      <c r="F78" s="58"/>
      <c r="G78" s="58"/>
      <c r="H78" s="58"/>
      <c r="I78" s="58"/>
      <c r="J78" s="58"/>
      <c r="K78" s="58"/>
      <c r="L78" s="87"/>
    </row>
    <row r="79" spans="1:12" ht="15">
      <c r="A79" s="89"/>
      <c r="B79" s="89"/>
      <c r="C79" s="63" t="s">
        <v>77</v>
      </c>
      <c r="D79" s="64" t="s">
        <v>78</v>
      </c>
      <c r="E79" s="58"/>
      <c r="F79" s="65" t="s">
        <v>79</v>
      </c>
      <c r="G79" s="65"/>
      <c r="H79" s="65" t="s">
        <v>80</v>
      </c>
      <c r="I79" s="65" t="s">
        <v>81</v>
      </c>
      <c r="J79" s="65" t="s">
        <v>82</v>
      </c>
      <c r="K79" s="65" t="s">
        <v>83</v>
      </c>
      <c r="L79" s="87"/>
    </row>
    <row r="80" spans="1:12" ht="15">
      <c r="A80" s="89"/>
      <c r="B80" s="89"/>
      <c r="C80" s="58" t="s">
        <v>84</v>
      </c>
      <c r="D80" s="66">
        <f>IF(F64=" ",0,F64)</f>
        <v>0</v>
      </c>
      <c r="E80" s="66">
        <f aca="true" t="shared" si="3" ref="E80:E85">IF(D80&lt;$E$77,0,D80)</f>
        <v>0</v>
      </c>
      <c r="F80" s="67">
        <f aca="true" t="shared" si="4" ref="F80:F85">IF($E$77=0,0,INT(E80/$E$77))</f>
        <v>0</v>
      </c>
      <c r="G80" s="67"/>
      <c r="H80" s="68">
        <f>IF(E80&gt;0,D80/(F80+1),0)</f>
        <v>0</v>
      </c>
      <c r="I80" s="68">
        <f aca="true" t="shared" si="5" ref="I80:I85">MAX($H$80:$H$85)</f>
        <v>0</v>
      </c>
      <c r="J80" s="66">
        <f>IF(F$86&gt;=$E$75,0,IF(F$86=0,0,IF(I80=H80,1,0)))</f>
        <v>0</v>
      </c>
      <c r="K80" s="66">
        <f aca="true" t="shared" si="6" ref="K80:K85">IF($F$86=0,0,F80+J80)</f>
        <v>0</v>
      </c>
      <c r="L80" s="87"/>
    </row>
    <row r="81" spans="1:11" ht="15">
      <c r="A81" s="90"/>
      <c r="B81" s="90"/>
      <c r="C81" s="58" t="s">
        <v>85</v>
      </c>
      <c r="D81" s="66">
        <f>IF(G64=" ",0,G64)</f>
        <v>0</v>
      </c>
      <c r="E81" s="66">
        <f t="shared" si="3"/>
        <v>0</v>
      </c>
      <c r="F81" s="67">
        <f t="shared" si="4"/>
        <v>0</v>
      </c>
      <c r="G81" s="67"/>
      <c r="H81" s="68">
        <f>IF(E81&gt;0,D81/(F81+1),0)</f>
        <v>0</v>
      </c>
      <c r="I81" s="68">
        <f t="shared" si="5"/>
        <v>0</v>
      </c>
      <c r="J81" s="66">
        <f>IF(F$86&gt;=$E$75,0,IF(F$86=0,0,IF(I81=H81,1,0)))</f>
        <v>0</v>
      </c>
      <c r="K81" s="66">
        <f t="shared" si="6"/>
        <v>0</v>
      </c>
    </row>
    <row r="82" spans="3:11" ht="15">
      <c r="C82" s="58" t="s">
        <v>86</v>
      </c>
      <c r="D82" s="66">
        <f>IF(H64=" ",0,H64)</f>
        <v>0</v>
      </c>
      <c r="E82" s="66">
        <f t="shared" si="3"/>
        <v>0</v>
      </c>
      <c r="F82" s="67">
        <f t="shared" si="4"/>
        <v>0</v>
      </c>
      <c r="G82" s="67"/>
      <c r="H82" s="68">
        <f>IF(E82&gt;0,D82/(F82+1),0)</f>
        <v>0</v>
      </c>
      <c r="I82" s="68">
        <f t="shared" si="5"/>
        <v>0</v>
      </c>
      <c r="J82" s="66">
        <f>IF(F$86&gt;=$E$75,0,IF(F$86=0,0,IF(I82=H82,1,0)))</f>
        <v>0</v>
      </c>
      <c r="K82" s="66">
        <f t="shared" si="6"/>
        <v>0</v>
      </c>
    </row>
    <row r="83" spans="3:11" ht="15">
      <c r="C83" s="58" t="s">
        <v>87</v>
      </c>
      <c r="D83" s="66">
        <f>IF(I64=" ",0,I64)</f>
        <v>0</v>
      </c>
      <c r="E83" s="66">
        <f t="shared" si="3"/>
        <v>0</v>
      </c>
      <c r="F83" s="67">
        <f t="shared" si="4"/>
        <v>0</v>
      </c>
      <c r="G83" s="67"/>
      <c r="H83" s="68">
        <f>IF(E83&gt;0,D83/(F83+1),0)</f>
        <v>0</v>
      </c>
      <c r="I83" s="68">
        <f t="shared" si="5"/>
        <v>0</v>
      </c>
      <c r="J83" s="66">
        <f>IF(F$86&gt;=$E$75,0,IF(F$86=0,0,IF(I83=H83,1,0)))</f>
        <v>0</v>
      </c>
      <c r="K83" s="66">
        <f t="shared" si="6"/>
        <v>0</v>
      </c>
    </row>
    <row r="84" spans="3:11" ht="15">
      <c r="C84" s="58" t="s">
        <v>88</v>
      </c>
      <c r="D84" s="66">
        <f>IF(J64=" ",0,J64)</f>
        <v>0</v>
      </c>
      <c r="E84" s="66">
        <f t="shared" si="3"/>
        <v>0</v>
      </c>
      <c r="F84" s="67">
        <f t="shared" si="4"/>
        <v>0</v>
      </c>
      <c r="G84" s="67"/>
      <c r="H84" s="68">
        <f>IF(E84&gt;0,D84/(F84+1),0)</f>
        <v>0</v>
      </c>
      <c r="I84" s="68">
        <f t="shared" si="5"/>
        <v>0</v>
      </c>
      <c r="J84" s="66">
        <f>IF(F$86&gt;=$E$75,0,IF(F$86=0,0,IF(I84=H84,1,0)))</f>
        <v>0</v>
      </c>
      <c r="K84" s="66">
        <f t="shared" si="6"/>
        <v>0</v>
      </c>
    </row>
    <row r="85" spans="3:11" ht="15">
      <c r="C85" s="58" t="s">
        <v>89</v>
      </c>
      <c r="D85" s="66">
        <f>IF(K64=" ",0,K64)</f>
        <v>0</v>
      </c>
      <c r="E85" s="66">
        <f t="shared" si="3"/>
        <v>0</v>
      </c>
      <c r="F85" s="80">
        <f t="shared" si="4"/>
        <v>0</v>
      </c>
      <c r="G85" s="69"/>
      <c r="H85" s="68">
        <f>IF(E85&gt;0,D85/(F85+1),0)</f>
        <v>0</v>
      </c>
      <c r="I85" s="68">
        <f t="shared" si="5"/>
        <v>0</v>
      </c>
      <c r="J85" s="66">
        <f>IF(F$86&gt;=$E$75,0,IF(F$86=0,0,IF(I85=H85,1,0)))</f>
        <v>0</v>
      </c>
      <c r="K85" s="82">
        <f t="shared" si="6"/>
        <v>0</v>
      </c>
    </row>
    <row r="86" spans="3:11" ht="15.75" thickBot="1">
      <c r="C86" s="58"/>
      <c r="D86" s="58"/>
      <c r="E86" s="58"/>
      <c r="F86" s="81">
        <f>SUM(F80:G85)</f>
        <v>0</v>
      </c>
      <c r="G86" s="70"/>
      <c r="H86" s="58"/>
      <c r="I86" s="58"/>
      <c r="J86" s="58"/>
      <c r="K86" s="83">
        <f>SUM(K80:K85)</f>
        <v>0</v>
      </c>
    </row>
    <row r="87" spans="3:11" ht="15.75" thickTop="1">
      <c r="C87" s="58"/>
      <c r="D87" s="58"/>
      <c r="E87" s="58"/>
      <c r="F87" s="58"/>
      <c r="G87" s="54"/>
      <c r="H87" s="58"/>
      <c r="I87" s="58"/>
      <c r="J87" s="58"/>
      <c r="K87" s="58"/>
    </row>
    <row r="88" spans="3:11" ht="15">
      <c r="C88" s="58"/>
      <c r="D88" s="58"/>
      <c r="E88" s="58"/>
      <c r="F88" s="58"/>
      <c r="G88" s="58"/>
      <c r="H88" s="58"/>
      <c r="I88" s="58"/>
      <c r="J88" s="58"/>
      <c r="K88" s="58"/>
    </row>
    <row r="89" spans="3:11" ht="15">
      <c r="C89" s="63" t="s">
        <v>77</v>
      </c>
      <c r="D89" s="64" t="s">
        <v>78</v>
      </c>
      <c r="E89" s="58"/>
      <c r="F89" s="71" t="s">
        <v>90</v>
      </c>
      <c r="G89" s="72"/>
      <c r="H89" s="65" t="s">
        <v>80</v>
      </c>
      <c r="I89" s="65" t="s">
        <v>81</v>
      </c>
      <c r="J89" s="65" t="s">
        <v>82</v>
      </c>
      <c r="K89" s="65" t="s">
        <v>83</v>
      </c>
    </row>
    <row r="90" spans="3:11" ht="15">
      <c r="C90" s="58" t="str">
        <f>$C$80</f>
        <v>PPA</v>
      </c>
      <c r="D90" s="66">
        <f>$D$80</f>
        <v>0</v>
      </c>
      <c r="E90" s="66">
        <f aca="true" t="shared" si="7" ref="E90:E95">IF(D90&lt;$E$77,0,D90)</f>
        <v>0</v>
      </c>
      <c r="F90" s="73">
        <f aca="true" t="shared" si="8" ref="F90:F95">K80</f>
        <v>0</v>
      </c>
      <c r="G90" s="73"/>
      <c r="H90" s="68">
        <f aca="true" t="shared" si="9" ref="H90:H95">IF(E90&gt;0,D90/(F90+1),0)</f>
        <v>0</v>
      </c>
      <c r="I90" s="68">
        <f aca="true" t="shared" si="10" ref="I90:I95">MAX($H$90:$H$95)</f>
        <v>0</v>
      </c>
      <c r="J90" s="66">
        <f>IF(F$96&gt;=$E$75,0,IF(F$96=0,0,IF(I90=H90,1,0)))</f>
        <v>0</v>
      </c>
      <c r="K90" s="73">
        <f aca="true" t="shared" si="11" ref="K90:K95">IF($F$96=1,0,F90+J90)</f>
        <v>0</v>
      </c>
    </row>
    <row r="91" spans="3:11" ht="15">
      <c r="C91" s="58" t="str">
        <f>$C$81</f>
        <v>AVP</v>
      </c>
      <c r="D91" s="66">
        <f>$D$81</f>
        <v>0</v>
      </c>
      <c r="E91" s="66">
        <f t="shared" si="7"/>
        <v>0</v>
      </c>
      <c r="F91" s="73">
        <f t="shared" si="8"/>
        <v>0</v>
      </c>
      <c r="G91" s="73"/>
      <c r="H91" s="68">
        <f t="shared" si="9"/>
        <v>0</v>
      </c>
      <c r="I91" s="68">
        <f t="shared" si="10"/>
        <v>0</v>
      </c>
      <c r="J91" s="66">
        <f>IF(F$96&gt;=$E$75,0,IF(F$96=0,0,IF(I91=H91,1,0)))</f>
        <v>0</v>
      </c>
      <c r="K91" s="73">
        <f t="shared" si="11"/>
        <v>0</v>
      </c>
    </row>
    <row r="92" spans="3:11" ht="15">
      <c r="C92" s="58" t="str">
        <f>$C$82</f>
        <v>PDR</v>
      </c>
      <c r="D92" s="66">
        <f>$D$82</f>
        <v>0</v>
      </c>
      <c r="E92" s="66">
        <f t="shared" si="7"/>
        <v>0</v>
      </c>
      <c r="F92" s="73">
        <f t="shared" si="8"/>
        <v>0</v>
      </c>
      <c r="G92" s="73"/>
      <c r="H92" s="68">
        <f t="shared" si="9"/>
        <v>0</v>
      </c>
      <c r="I92" s="68">
        <f t="shared" si="10"/>
        <v>0</v>
      </c>
      <c r="J92" s="66">
        <f>IF(F$96&gt;=$E$75,0,IF(F$96=0,0,IF(I92=H92,1,0)))</f>
        <v>0</v>
      </c>
      <c r="K92" s="73">
        <f t="shared" si="11"/>
        <v>0</v>
      </c>
    </row>
    <row r="93" spans="3:11" ht="15">
      <c r="C93" s="58" t="str">
        <f>$C$83</f>
        <v>UPP</v>
      </c>
      <c r="D93" s="66">
        <f>$D$83</f>
        <v>0</v>
      </c>
      <c r="E93" s="66">
        <f t="shared" si="7"/>
        <v>0</v>
      </c>
      <c r="F93" s="73">
        <f t="shared" si="8"/>
        <v>0</v>
      </c>
      <c r="G93" s="73"/>
      <c r="H93" s="68">
        <f t="shared" si="9"/>
        <v>0</v>
      </c>
      <c r="I93" s="68">
        <f t="shared" si="10"/>
        <v>0</v>
      </c>
      <c r="J93" s="66">
        <f>IF(F$96&gt;=$E$75,0,IF(F$96=0,0,IF(I93=H93,1,0)))</f>
        <v>0</v>
      </c>
      <c r="K93" s="73">
        <f t="shared" si="11"/>
        <v>0</v>
      </c>
    </row>
    <row r="94" spans="3:11" ht="15">
      <c r="C94" s="58" t="str">
        <f>$C$84</f>
        <v>MEP</v>
      </c>
      <c r="D94" s="66">
        <f>$D$84</f>
        <v>0</v>
      </c>
      <c r="E94" s="66">
        <f t="shared" si="7"/>
        <v>0</v>
      </c>
      <c r="F94" s="73">
        <f t="shared" si="8"/>
        <v>0</v>
      </c>
      <c r="G94" s="73"/>
      <c r="H94" s="68">
        <f t="shared" si="9"/>
        <v>0</v>
      </c>
      <c r="I94" s="68">
        <f t="shared" si="10"/>
        <v>0</v>
      </c>
      <c r="J94" s="66">
        <f>IF(F$96&gt;=$E$75,0,IF(F$96=0,0,IF(I94=H94,1,0)))</f>
        <v>0</v>
      </c>
      <c r="K94" s="73">
        <f t="shared" si="11"/>
        <v>0</v>
      </c>
    </row>
    <row r="95" spans="3:11" ht="15">
      <c r="C95" s="58" t="str">
        <f>$C$85</f>
        <v>RED</v>
      </c>
      <c r="D95" s="66">
        <f>$D$85</f>
        <v>0</v>
      </c>
      <c r="E95" s="66">
        <f t="shared" si="7"/>
        <v>0</v>
      </c>
      <c r="F95" s="84">
        <f t="shared" si="8"/>
        <v>0</v>
      </c>
      <c r="G95" s="74"/>
      <c r="H95" s="68">
        <f t="shared" si="9"/>
        <v>0</v>
      </c>
      <c r="I95" s="68">
        <f t="shared" si="10"/>
        <v>0</v>
      </c>
      <c r="J95" s="66">
        <f>IF(F$96&gt;=$E$75,0,IF(F$96=0,0,IF(I95=H95,1,0)))</f>
        <v>0</v>
      </c>
      <c r="K95" s="84">
        <f t="shared" si="11"/>
        <v>0</v>
      </c>
    </row>
    <row r="96" spans="3:11" ht="15.75" thickBot="1">
      <c r="C96" s="58"/>
      <c r="D96" s="58"/>
      <c r="E96" s="58"/>
      <c r="F96" s="83">
        <f>SUM(F90:G95)</f>
        <v>0</v>
      </c>
      <c r="G96" s="74"/>
      <c r="H96" s="58"/>
      <c r="I96" s="58"/>
      <c r="J96" s="58"/>
      <c r="K96" s="83">
        <f>SUM(K90:K95)</f>
        <v>0</v>
      </c>
    </row>
    <row r="97" spans="3:11" ht="15.75" thickTop="1">
      <c r="C97" s="58"/>
      <c r="D97" s="58"/>
      <c r="E97" s="58"/>
      <c r="F97" s="58"/>
      <c r="G97" s="54"/>
      <c r="H97" s="58"/>
      <c r="I97" s="58"/>
      <c r="J97" s="58"/>
      <c r="K97" s="58"/>
    </row>
    <row r="98" spans="3:11" ht="15">
      <c r="C98" s="58"/>
      <c r="D98" s="58"/>
      <c r="E98" s="58"/>
      <c r="F98" s="58"/>
      <c r="G98" s="58"/>
      <c r="H98" s="58"/>
      <c r="I98" s="58"/>
      <c r="J98" s="58"/>
      <c r="K98" s="58"/>
    </row>
    <row r="99" spans="3:11" ht="15">
      <c r="C99" s="63" t="s">
        <v>77</v>
      </c>
      <c r="D99" s="64" t="s">
        <v>78</v>
      </c>
      <c r="E99" s="58"/>
      <c r="F99" s="71" t="s">
        <v>91</v>
      </c>
      <c r="G99" s="72"/>
      <c r="H99" s="65" t="s">
        <v>80</v>
      </c>
      <c r="I99" s="65" t="s">
        <v>81</v>
      </c>
      <c r="J99" s="65" t="s">
        <v>82</v>
      </c>
      <c r="K99" s="65" t="s">
        <v>83</v>
      </c>
    </row>
    <row r="100" spans="3:11" ht="15">
      <c r="C100" s="58" t="str">
        <f>$C$80</f>
        <v>PPA</v>
      </c>
      <c r="D100" s="66">
        <f>$D$80</f>
        <v>0</v>
      </c>
      <c r="E100" s="66">
        <f aca="true" t="shared" si="12" ref="E100:E105">IF(D100&lt;$E$77,0,D100)</f>
        <v>0</v>
      </c>
      <c r="F100" s="73">
        <f aca="true" t="shared" si="13" ref="F100:F105">K90</f>
        <v>0</v>
      </c>
      <c r="G100" s="73"/>
      <c r="H100" s="68">
        <f aca="true" t="shared" si="14" ref="H100:H105">IF(E100&gt;0,D100/(F100+1),0)</f>
        <v>0</v>
      </c>
      <c r="I100" s="68">
        <f aca="true" t="shared" si="15" ref="I100:I105">MAX($H$100:$H$105)</f>
        <v>0</v>
      </c>
      <c r="J100" s="66">
        <f>IF(F$106&gt;=$E$75,0,IF(F$106=0,0,IF(I100=H100,1,0)))</f>
        <v>0</v>
      </c>
      <c r="K100" s="73">
        <f aca="true" t="shared" si="16" ref="K100:K105">IF($F$106=0,0,F100+J100)</f>
        <v>0</v>
      </c>
    </row>
    <row r="101" spans="3:11" ht="15">
      <c r="C101" s="58" t="str">
        <f>$C$81</f>
        <v>AVP</v>
      </c>
      <c r="D101" s="66">
        <f>$D$81</f>
        <v>0</v>
      </c>
      <c r="E101" s="66">
        <f t="shared" si="12"/>
        <v>0</v>
      </c>
      <c r="F101" s="73">
        <f t="shared" si="13"/>
        <v>0</v>
      </c>
      <c r="G101" s="73"/>
      <c r="H101" s="68">
        <f t="shared" si="14"/>
        <v>0</v>
      </c>
      <c r="I101" s="68">
        <f t="shared" si="15"/>
        <v>0</v>
      </c>
      <c r="J101" s="66">
        <f>IF(F$106&gt;=$E$75,0,IF(F$106=0,0,IF(I101=H101,1,0)))</f>
        <v>0</v>
      </c>
      <c r="K101" s="73">
        <f t="shared" si="16"/>
        <v>0</v>
      </c>
    </row>
    <row r="102" spans="3:11" ht="15">
      <c r="C102" s="58" t="str">
        <f>$C$82</f>
        <v>PDR</v>
      </c>
      <c r="D102" s="66">
        <f>$D$82</f>
        <v>0</v>
      </c>
      <c r="E102" s="66">
        <f t="shared" si="12"/>
        <v>0</v>
      </c>
      <c r="F102" s="73">
        <f t="shared" si="13"/>
        <v>0</v>
      </c>
      <c r="G102" s="73"/>
      <c r="H102" s="68">
        <f t="shared" si="14"/>
        <v>0</v>
      </c>
      <c r="I102" s="68">
        <f t="shared" si="15"/>
        <v>0</v>
      </c>
      <c r="J102" s="66">
        <f>IF(F$106&gt;=$E$75,0,IF(F$106=0,0,IF(I102=H102,1,0)))</f>
        <v>0</v>
      </c>
      <c r="K102" s="73">
        <f t="shared" si="16"/>
        <v>0</v>
      </c>
    </row>
    <row r="103" spans="3:11" ht="15">
      <c r="C103" s="58" t="str">
        <f>$C$83</f>
        <v>UPP</v>
      </c>
      <c r="D103" s="66">
        <f>$D$83</f>
        <v>0</v>
      </c>
      <c r="E103" s="66">
        <f t="shared" si="12"/>
        <v>0</v>
      </c>
      <c r="F103" s="73">
        <f t="shared" si="13"/>
        <v>0</v>
      </c>
      <c r="G103" s="73"/>
      <c r="H103" s="68">
        <f t="shared" si="14"/>
        <v>0</v>
      </c>
      <c r="I103" s="68">
        <f t="shared" si="15"/>
        <v>0</v>
      </c>
      <c r="J103" s="66">
        <f>IF(F$106&gt;=$E$75,0,IF(F$106=0,0,IF(I103=H103,1,0)))</f>
        <v>0</v>
      </c>
      <c r="K103" s="73">
        <f t="shared" si="16"/>
        <v>0</v>
      </c>
    </row>
    <row r="104" spans="3:11" ht="15">
      <c r="C104" s="58" t="str">
        <f>$C$84</f>
        <v>MEP</v>
      </c>
      <c r="D104" s="66">
        <f>$D$84</f>
        <v>0</v>
      </c>
      <c r="E104" s="66">
        <f t="shared" si="12"/>
        <v>0</v>
      </c>
      <c r="F104" s="73">
        <f t="shared" si="13"/>
        <v>0</v>
      </c>
      <c r="G104" s="73"/>
      <c r="H104" s="68">
        <f t="shared" si="14"/>
        <v>0</v>
      </c>
      <c r="I104" s="68">
        <f t="shared" si="15"/>
        <v>0</v>
      </c>
      <c r="J104" s="66">
        <f>IF(F$106&gt;=$E$75,0,IF(F$106=0,0,IF(I104=H104,1,0)))</f>
        <v>0</v>
      </c>
      <c r="K104" s="73">
        <f t="shared" si="16"/>
        <v>0</v>
      </c>
    </row>
    <row r="105" spans="3:11" ht="15">
      <c r="C105" s="58" t="str">
        <f>$C$85</f>
        <v>RED</v>
      </c>
      <c r="D105" s="66">
        <f>$D$85</f>
        <v>0</v>
      </c>
      <c r="E105" s="66">
        <f t="shared" si="12"/>
        <v>0</v>
      </c>
      <c r="F105" s="84">
        <f t="shared" si="13"/>
        <v>0</v>
      </c>
      <c r="G105" s="74"/>
      <c r="H105" s="68">
        <f t="shared" si="14"/>
        <v>0</v>
      </c>
      <c r="I105" s="68">
        <f t="shared" si="15"/>
        <v>0</v>
      </c>
      <c r="J105" s="66">
        <f>IF(F$106&gt;=$E$75,0,IF(F$106=0,0,IF(I105=H105,1,0)))</f>
        <v>0</v>
      </c>
      <c r="K105" s="84">
        <f t="shared" si="16"/>
        <v>0</v>
      </c>
    </row>
    <row r="106" spans="3:11" ht="15.75" thickBot="1">
      <c r="C106" s="58"/>
      <c r="D106" s="58"/>
      <c r="E106" s="58"/>
      <c r="F106" s="83">
        <f>SUM(F100:G105)</f>
        <v>0</v>
      </c>
      <c r="G106" s="74"/>
      <c r="H106" s="58"/>
      <c r="I106" s="58"/>
      <c r="J106" s="58"/>
      <c r="K106" s="83">
        <f>SUM(K100:K105)</f>
        <v>0</v>
      </c>
    </row>
    <row r="107" spans="3:11" ht="15.75" thickTop="1">
      <c r="C107" s="58"/>
      <c r="D107" s="58"/>
      <c r="E107" s="58"/>
      <c r="F107" s="58"/>
      <c r="G107" s="54"/>
      <c r="H107" s="58"/>
      <c r="I107" s="58"/>
      <c r="J107" s="58"/>
      <c r="K107" s="58"/>
    </row>
    <row r="108" spans="3:11" ht="15">
      <c r="C108" s="58"/>
      <c r="D108" s="58"/>
      <c r="E108" s="58"/>
      <c r="F108" s="58"/>
      <c r="G108" s="58"/>
      <c r="H108" s="58"/>
      <c r="I108" s="58"/>
      <c r="J108" s="58"/>
      <c r="K108" s="58"/>
    </row>
    <row r="109" spans="3:11" ht="15">
      <c r="C109" s="63" t="s">
        <v>77</v>
      </c>
      <c r="D109" s="64" t="s">
        <v>78</v>
      </c>
      <c r="E109" s="58"/>
      <c r="F109" s="65" t="s">
        <v>92</v>
      </c>
      <c r="G109" s="75"/>
      <c r="H109" s="65" t="s">
        <v>80</v>
      </c>
      <c r="I109" s="65" t="s">
        <v>81</v>
      </c>
      <c r="J109" s="65" t="s">
        <v>82</v>
      </c>
      <c r="K109" s="65" t="s">
        <v>83</v>
      </c>
    </row>
    <row r="110" spans="3:11" ht="15">
      <c r="C110" s="58" t="str">
        <f>$C$80</f>
        <v>PPA</v>
      </c>
      <c r="D110" s="66">
        <f>$D$80</f>
        <v>0</v>
      </c>
      <c r="E110" s="66">
        <f aca="true" t="shared" si="17" ref="E110:E115">IF(D110&lt;$E$77,0,D110)</f>
        <v>0</v>
      </c>
      <c r="F110" s="76">
        <f aca="true" t="shared" si="18" ref="F110:F115">K100</f>
        <v>0</v>
      </c>
      <c r="G110" s="76"/>
      <c r="H110" s="68">
        <f aca="true" t="shared" si="19" ref="H110:H115">IF(E110&gt;0,D110/(F110+1),0)</f>
        <v>0</v>
      </c>
      <c r="I110" s="68">
        <f aca="true" t="shared" si="20" ref="I110:I115">MAX($H$110:$H$115)</f>
        <v>0</v>
      </c>
      <c r="J110" s="66">
        <f>IF(F$116&gt;=$E$75,0,IF(F$116=0,0,IF(I110=H110,1,0)))</f>
        <v>0</v>
      </c>
      <c r="K110" s="73">
        <f aca="true" t="shared" si="21" ref="K110:K115">IF($F$116=0,0,F110+J110)</f>
        <v>0</v>
      </c>
    </row>
    <row r="111" spans="3:11" ht="15">
      <c r="C111" s="58" t="str">
        <f>$C$81</f>
        <v>AVP</v>
      </c>
      <c r="D111" s="66">
        <f>$D$81</f>
        <v>0</v>
      </c>
      <c r="E111" s="66">
        <f t="shared" si="17"/>
        <v>0</v>
      </c>
      <c r="F111" s="76">
        <f t="shared" si="18"/>
        <v>0</v>
      </c>
      <c r="G111" s="76"/>
      <c r="H111" s="68">
        <f t="shared" si="19"/>
        <v>0</v>
      </c>
      <c r="I111" s="68">
        <f t="shared" si="20"/>
        <v>0</v>
      </c>
      <c r="J111" s="66">
        <f>IF(F$116&gt;=$E$75,0,IF(F$116=0,0,IF(I111=H111,1,0)))</f>
        <v>0</v>
      </c>
      <c r="K111" s="73">
        <f t="shared" si="21"/>
        <v>0</v>
      </c>
    </row>
    <row r="112" spans="3:11" ht="15">
      <c r="C112" s="58" t="str">
        <f>$C$82</f>
        <v>PDR</v>
      </c>
      <c r="D112" s="66">
        <f>$D$82</f>
        <v>0</v>
      </c>
      <c r="E112" s="66">
        <f t="shared" si="17"/>
        <v>0</v>
      </c>
      <c r="F112" s="76">
        <f t="shared" si="18"/>
        <v>0</v>
      </c>
      <c r="G112" s="76"/>
      <c r="H112" s="68">
        <f t="shared" si="19"/>
        <v>0</v>
      </c>
      <c r="I112" s="68">
        <f t="shared" si="20"/>
        <v>0</v>
      </c>
      <c r="J112" s="66">
        <f>IF(F$116&gt;=$E$75,0,IF(F$116=0,0,IF(I112=H112,1,0)))</f>
        <v>0</v>
      </c>
      <c r="K112" s="73">
        <f t="shared" si="21"/>
        <v>0</v>
      </c>
    </row>
    <row r="113" spans="3:11" ht="15">
      <c r="C113" s="58" t="str">
        <f>$C$83</f>
        <v>UPP</v>
      </c>
      <c r="D113" s="66">
        <f>$D$83</f>
        <v>0</v>
      </c>
      <c r="E113" s="66">
        <f t="shared" si="17"/>
        <v>0</v>
      </c>
      <c r="F113" s="76">
        <f t="shared" si="18"/>
        <v>0</v>
      </c>
      <c r="G113" s="76"/>
      <c r="H113" s="68">
        <f t="shared" si="19"/>
        <v>0</v>
      </c>
      <c r="I113" s="68">
        <f t="shared" si="20"/>
        <v>0</v>
      </c>
      <c r="J113" s="66">
        <f>IF(F$116&gt;=$E$75,0,IF(F$116=0,0,IF(I113=H113,1,0)))</f>
        <v>0</v>
      </c>
      <c r="K113" s="73">
        <f t="shared" si="21"/>
        <v>0</v>
      </c>
    </row>
    <row r="114" spans="3:11" ht="15">
      <c r="C114" s="58" t="str">
        <f>$C$84</f>
        <v>MEP</v>
      </c>
      <c r="D114" s="66">
        <f>$D$84</f>
        <v>0</v>
      </c>
      <c r="E114" s="66">
        <f t="shared" si="17"/>
        <v>0</v>
      </c>
      <c r="F114" s="76">
        <f t="shared" si="18"/>
        <v>0</v>
      </c>
      <c r="G114" s="76"/>
      <c r="H114" s="68">
        <f t="shared" si="19"/>
        <v>0</v>
      </c>
      <c r="I114" s="68">
        <f t="shared" si="20"/>
        <v>0</v>
      </c>
      <c r="J114" s="66">
        <f>IF(F$116&gt;=$E$75,0,IF(F$116=0,0,IF(I114=H114,1,0)))</f>
        <v>0</v>
      </c>
      <c r="K114" s="73">
        <f t="shared" si="21"/>
        <v>0</v>
      </c>
    </row>
    <row r="115" spans="3:11" ht="15">
      <c r="C115" s="58" t="str">
        <f>$C$85</f>
        <v>RED</v>
      </c>
      <c r="D115" s="66">
        <f>$D$85</f>
        <v>0</v>
      </c>
      <c r="E115" s="66">
        <f t="shared" si="17"/>
        <v>0</v>
      </c>
      <c r="F115" s="85">
        <f t="shared" si="18"/>
        <v>0</v>
      </c>
      <c r="G115" s="70"/>
      <c r="H115" s="68">
        <f t="shared" si="19"/>
        <v>0</v>
      </c>
      <c r="I115" s="68">
        <f t="shared" si="20"/>
        <v>0</v>
      </c>
      <c r="J115" s="66">
        <f>IF(F$116&gt;=$E$75,0,IF(F$116=0,0,IF(I115=H115,1,0)))</f>
        <v>0</v>
      </c>
      <c r="K115" s="84">
        <f t="shared" si="21"/>
        <v>0</v>
      </c>
    </row>
    <row r="116" spans="3:11" ht="15.75" thickBot="1">
      <c r="C116" s="58"/>
      <c r="D116" s="58"/>
      <c r="E116" s="58"/>
      <c r="F116" s="86">
        <f>SUM(F110:G115)</f>
        <v>0</v>
      </c>
      <c r="G116" s="77"/>
      <c r="H116" s="58"/>
      <c r="I116" s="58"/>
      <c r="J116" s="58"/>
      <c r="K116" s="83">
        <f>SUM(K110:K115)</f>
        <v>0</v>
      </c>
    </row>
    <row r="117" spans="3:11" ht="15.75" thickTop="1">
      <c r="C117" s="58"/>
      <c r="D117" s="58"/>
      <c r="E117" s="58"/>
      <c r="F117" s="58"/>
      <c r="G117" s="54"/>
      <c r="H117" s="58"/>
      <c r="I117" s="58"/>
      <c r="J117" s="58"/>
      <c r="K117" s="58"/>
    </row>
    <row r="118" spans="3:11" ht="15">
      <c r="C118" s="58"/>
      <c r="D118" s="58"/>
      <c r="E118" s="58"/>
      <c r="F118" s="58"/>
      <c r="G118" s="58"/>
      <c r="H118" s="58"/>
      <c r="I118" s="58"/>
      <c r="J118" s="58"/>
      <c r="K118" s="58"/>
    </row>
    <row r="119" spans="3:11" ht="15">
      <c r="C119" s="63" t="s">
        <v>77</v>
      </c>
      <c r="D119" s="64" t="s">
        <v>78</v>
      </c>
      <c r="E119" s="58"/>
      <c r="F119" s="65" t="s">
        <v>93</v>
      </c>
      <c r="G119" s="75"/>
      <c r="H119" s="65" t="s">
        <v>80</v>
      </c>
      <c r="I119" s="65" t="s">
        <v>81</v>
      </c>
      <c r="J119" s="65" t="s">
        <v>82</v>
      </c>
      <c r="K119" s="65" t="s">
        <v>83</v>
      </c>
    </row>
    <row r="120" spans="3:11" ht="15">
      <c r="C120" s="58" t="str">
        <f>$C$80</f>
        <v>PPA</v>
      </c>
      <c r="D120" s="66">
        <f>$D$80</f>
        <v>0</v>
      </c>
      <c r="E120" s="66">
        <f aca="true" t="shared" si="22" ref="E120:E125">IF(D120&lt;$E$77,0,D120)</f>
        <v>0</v>
      </c>
      <c r="F120" s="73">
        <f aca="true" t="shared" si="23" ref="F120:F125">K110</f>
        <v>0</v>
      </c>
      <c r="G120" s="73"/>
      <c r="H120" s="68">
        <f aca="true" t="shared" si="24" ref="H120:H125">IF(E120&gt;0,D120/(F120+1),0)</f>
        <v>0</v>
      </c>
      <c r="I120" s="68">
        <f aca="true" t="shared" si="25" ref="I120:I125">MAX($H$120:$H$125)</f>
        <v>0</v>
      </c>
      <c r="J120" s="66">
        <f>IF(F$126&gt;=$E$75,0,IF(F$126=0,0,IF(I120=H120,1,0)))</f>
        <v>0</v>
      </c>
      <c r="K120" s="73">
        <f aca="true" t="shared" si="26" ref="K120:K125">IF($F$126=0,0,F120+J120)</f>
        <v>0</v>
      </c>
    </row>
    <row r="121" spans="3:11" ht="15">
      <c r="C121" s="58" t="str">
        <f>$C$81</f>
        <v>AVP</v>
      </c>
      <c r="D121" s="66">
        <f>$D$81</f>
        <v>0</v>
      </c>
      <c r="E121" s="66">
        <f t="shared" si="22"/>
        <v>0</v>
      </c>
      <c r="F121" s="73">
        <f t="shared" si="23"/>
        <v>0</v>
      </c>
      <c r="G121" s="73"/>
      <c r="H121" s="68">
        <f t="shared" si="24"/>
        <v>0</v>
      </c>
      <c r="I121" s="68">
        <f t="shared" si="25"/>
        <v>0</v>
      </c>
      <c r="J121" s="66">
        <f>IF(F$126&gt;=$E$75,0,IF(F$126=0,0,IF(I121=H121,1,0)))</f>
        <v>0</v>
      </c>
      <c r="K121" s="73">
        <f t="shared" si="26"/>
        <v>0</v>
      </c>
    </row>
    <row r="122" spans="3:11" ht="15">
      <c r="C122" s="58" t="str">
        <f>$C$82</f>
        <v>PDR</v>
      </c>
      <c r="D122" s="66">
        <f>$D$82</f>
        <v>0</v>
      </c>
      <c r="E122" s="66">
        <f t="shared" si="22"/>
        <v>0</v>
      </c>
      <c r="F122" s="73">
        <f t="shared" si="23"/>
        <v>0</v>
      </c>
      <c r="G122" s="73"/>
      <c r="H122" s="68">
        <f t="shared" si="24"/>
        <v>0</v>
      </c>
      <c r="I122" s="68">
        <f t="shared" si="25"/>
        <v>0</v>
      </c>
      <c r="J122" s="66">
        <f>IF(F$126&gt;=$E$75,0,IF(F$126=0,0,IF(I122=H122,1,0)))</f>
        <v>0</v>
      </c>
      <c r="K122" s="73">
        <f t="shared" si="26"/>
        <v>0</v>
      </c>
    </row>
    <row r="123" spans="3:11" ht="15">
      <c r="C123" s="58" t="str">
        <f>$C$83</f>
        <v>UPP</v>
      </c>
      <c r="D123" s="66">
        <f>$D$83</f>
        <v>0</v>
      </c>
      <c r="E123" s="66">
        <f t="shared" si="22"/>
        <v>0</v>
      </c>
      <c r="F123" s="73">
        <f t="shared" si="23"/>
        <v>0</v>
      </c>
      <c r="G123" s="73"/>
      <c r="H123" s="68">
        <f t="shared" si="24"/>
        <v>0</v>
      </c>
      <c r="I123" s="68">
        <f t="shared" si="25"/>
        <v>0</v>
      </c>
      <c r="J123" s="66">
        <f>IF(F$126&gt;=$E$75,0,IF(F$126=0,0,IF(I123=H123,1,0)))</f>
        <v>0</v>
      </c>
      <c r="K123" s="73">
        <f t="shared" si="26"/>
        <v>0</v>
      </c>
    </row>
    <row r="124" spans="3:11" ht="15">
      <c r="C124" s="58" t="str">
        <f>$C$84</f>
        <v>MEP</v>
      </c>
      <c r="D124" s="66">
        <f>$D$84</f>
        <v>0</v>
      </c>
      <c r="E124" s="66">
        <f t="shared" si="22"/>
        <v>0</v>
      </c>
      <c r="F124" s="73">
        <f t="shared" si="23"/>
        <v>0</v>
      </c>
      <c r="G124" s="73"/>
      <c r="H124" s="68">
        <f t="shared" si="24"/>
        <v>0</v>
      </c>
      <c r="I124" s="68">
        <f t="shared" si="25"/>
        <v>0</v>
      </c>
      <c r="J124" s="66">
        <f>IF(F$126&gt;=$E$75,0,IF(F$126=0,0,IF(I124=H124,1,0)))</f>
        <v>0</v>
      </c>
      <c r="K124" s="73">
        <f t="shared" si="26"/>
        <v>0</v>
      </c>
    </row>
    <row r="125" spans="3:11" ht="15">
      <c r="C125" s="58" t="str">
        <f>$C$85</f>
        <v>RED</v>
      </c>
      <c r="D125" s="66">
        <f>$D$85</f>
        <v>0</v>
      </c>
      <c r="E125" s="66">
        <f t="shared" si="22"/>
        <v>0</v>
      </c>
      <c r="F125" s="84">
        <f t="shared" si="23"/>
        <v>0</v>
      </c>
      <c r="G125" s="74"/>
      <c r="H125" s="68">
        <f t="shared" si="24"/>
        <v>0</v>
      </c>
      <c r="I125" s="68">
        <f t="shared" si="25"/>
        <v>0</v>
      </c>
      <c r="J125" s="66">
        <f>IF(F$126&gt;=$E$75,0,IF(F$126=0,0,IF(I125=H125,1,0)))</f>
        <v>0</v>
      </c>
      <c r="K125" s="84">
        <f t="shared" si="26"/>
        <v>0</v>
      </c>
    </row>
    <row r="126" spans="3:11" ht="15.75" thickBot="1">
      <c r="C126" s="58"/>
      <c r="D126" s="58"/>
      <c r="E126" s="58"/>
      <c r="F126" s="83">
        <f>SUM(F120:G125)</f>
        <v>0</v>
      </c>
      <c r="G126" s="74"/>
      <c r="H126" s="58"/>
      <c r="I126" s="58"/>
      <c r="J126" s="58"/>
      <c r="K126" s="83">
        <f>SUM(K120:K125)</f>
        <v>0</v>
      </c>
    </row>
    <row r="127" spans="3:11" ht="15.75" thickTop="1">
      <c r="C127" s="58"/>
      <c r="D127" s="58"/>
      <c r="E127" s="58"/>
      <c r="F127" s="58"/>
      <c r="G127" s="54"/>
      <c r="H127" s="58"/>
      <c r="I127" s="58"/>
      <c r="J127" s="58"/>
      <c r="K127" s="58"/>
    </row>
    <row r="128" spans="3:11" ht="15">
      <c r="C128" s="58"/>
      <c r="D128" s="58"/>
      <c r="E128" s="58"/>
      <c r="F128" s="58"/>
      <c r="G128" s="58"/>
      <c r="H128" s="58"/>
      <c r="I128" s="58"/>
      <c r="J128" s="58"/>
      <c r="K128" s="58"/>
    </row>
    <row r="129" spans="3:11" ht="15">
      <c r="C129" s="63" t="s">
        <v>77</v>
      </c>
      <c r="D129" s="58"/>
      <c r="E129" s="58"/>
      <c r="F129" s="65" t="s">
        <v>94</v>
      </c>
      <c r="G129" s="75"/>
      <c r="H129" s="65" t="s">
        <v>80</v>
      </c>
      <c r="I129" s="65" t="s">
        <v>81</v>
      </c>
      <c r="J129" s="65" t="s">
        <v>82</v>
      </c>
      <c r="K129" s="65" t="s">
        <v>83</v>
      </c>
    </row>
    <row r="130" spans="3:11" ht="15">
      <c r="C130" s="58" t="str">
        <f>$C$80</f>
        <v>PPA</v>
      </c>
      <c r="D130" s="66">
        <f>$D$80</f>
        <v>0</v>
      </c>
      <c r="E130" s="66">
        <f aca="true" t="shared" si="27" ref="E130:E135">IF(D130&lt;$E$77,0,D130)</f>
        <v>0</v>
      </c>
      <c r="F130" s="73">
        <f aca="true" t="shared" si="28" ref="F130:F135">K120</f>
        <v>0</v>
      </c>
      <c r="G130" s="73"/>
      <c r="H130" s="68">
        <f aca="true" t="shared" si="29" ref="H130:H135">IF(E130&gt;0,D130/(F130+1),0)</f>
        <v>0</v>
      </c>
      <c r="I130" s="68">
        <f aca="true" t="shared" si="30" ref="I130:I135">MAX($H$130:$H$135)</f>
        <v>0</v>
      </c>
      <c r="J130" s="66">
        <f>IF(F$136&gt;=$E$75,0,IF(F$1366=0,0,IF(I130=H130,1,0)))</f>
        <v>0</v>
      </c>
      <c r="K130" s="73">
        <f aca="true" t="shared" si="31" ref="K130:K135">IF($F$136=0,0,F130+J130)</f>
        <v>0</v>
      </c>
    </row>
    <row r="131" spans="3:11" ht="15">
      <c r="C131" s="58" t="str">
        <f>$C$81</f>
        <v>AVP</v>
      </c>
      <c r="D131" s="66">
        <f>$D$81</f>
        <v>0</v>
      </c>
      <c r="E131" s="66">
        <f t="shared" si="27"/>
        <v>0</v>
      </c>
      <c r="F131" s="73">
        <f t="shared" si="28"/>
        <v>0</v>
      </c>
      <c r="G131" s="73"/>
      <c r="H131" s="68">
        <f t="shared" si="29"/>
        <v>0</v>
      </c>
      <c r="I131" s="68">
        <f t="shared" si="30"/>
        <v>0</v>
      </c>
      <c r="J131" s="66">
        <f>IF(F$136&gt;=$E$75,0,IF(F$1366=0,0,IF(I131=H131,1,0)))</f>
        <v>0</v>
      </c>
      <c r="K131" s="73">
        <f t="shared" si="31"/>
        <v>0</v>
      </c>
    </row>
    <row r="132" spans="3:11" ht="15">
      <c r="C132" s="58" t="str">
        <f>$C$82</f>
        <v>PDR</v>
      </c>
      <c r="D132" s="66">
        <f>$D$82</f>
        <v>0</v>
      </c>
      <c r="E132" s="66">
        <f t="shared" si="27"/>
        <v>0</v>
      </c>
      <c r="F132" s="73">
        <f t="shared" si="28"/>
        <v>0</v>
      </c>
      <c r="G132" s="73"/>
      <c r="H132" s="68">
        <f t="shared" si="29"/>
        <v>0</v>
      </c>
      <c r="I132" s="68">
        <f t="shared" si="30"/>
        <v>0</v>
      </c>
      <c r="J132" s="66">
        <f>IF(F$136&gt;=$E$75,0,IF(F$1366=0,0,IF(I132=H132,1,0)))</f>
        <v>0</v>
      </c>
      <c r="K132" s="73">
        <f t="shared" si="31"/>
        <v>0</v>
      </c>
    </row>
    <row r="133" spans="3:11" ht="15">
      <c r="C133" s="58" t="str">
        <f>$C$83</f>
        <v>UPP</v>
      </c>
      <c r="D133" s="66">
        <f>$D$83</f>
        <v>0</v>
      </c>
      <c r="E133" s="66">
        <f t="shared" si="27"/>
        <v>0</v>
      </c>
      <c r="F133" s="73">
        <f t="shared" si="28"/>
        <v>0</v>
      </c>
      <c r="G133" s="73"/>
      <c r="H133" s="68">
        <f t="shared" si="29"/>
        <v>0</v>
      </c>
      <c r="I133" s="68">
        <f t="shared" si="30"/>
        <v>0</v>
      </c>
      <c r="J133" s="66">
        <f>IF(F$136&gt;=$E$75,0,IF(F$1366=0,0,IF(I133=H133,1,0)))</f>
        <v>0</v>
      </c>
      <c r="K133" s="73">
        <f t="shared" si="31"/>
        <v>0</v>
      </c>
    </row>
    <row r="134" spans="3:11" ht="15">
      <c r="C134" s="58" t="str">
        <f>$C$84</f>
        <v>MEP</v>
      </c>
      <c r="D134" s="66">
        <f>$D$84</f>
        <v>0</v>
      </c>
      <c r="E134" s="66">
        <f t="shared" si="27"/>
        <v>0</v>
      </c>
      <c r="F134" s="73">
        <f t="shared" si="28"/>
        <v>0</v>
      </c>
      <c r="G134" s="73"/>
      <c r="H134" s="68">
        <f t="shared" si="29"/>
        <v>0</v>
      </c>
      <c r="I134" s="68">
        <f t="shared" si="30"/>
        <v>0</v>
      </c>
      <c r="J134" s="66">
        <f>IF(F$136&gt;=$E$75,0,IF(F$1366=0,0,IF(I134=H134,1,0)))</f>
        <v>0</v>
      </c>
      <c r="K134" s="73">
        <f t="shared" si="31"/>
        <v>0</v>
      </c>
    </row>
    <row r="135" spans="3:11" ht="15">
      <c r="C135" s="58" t="str">
        <f>$C$85</f>
        <v>RED</v>
      </c>
      <c r="D135" s="66">
        <f>$D$85</f>
        <v>0</v>
      </c>
      <c r="E135" s="66">
        <f t="shared" si="27"/>
        <v>0</v>
      </c>
      <c r="F135" s="84">
        <f t="shared" si="28"/>
        <v>0</v>
      </c>
      <c r="G135" s="74"/>
      <c r="H135" s="68">
        <f t="shared" si="29"/>
        <v>0</v>
      </c>
      <c r="I135" s="68">
        <f t="shared" si="30"/>
        <v>0</v>
      </c>
      <c r="J135" s="66">
        <f>IF(F$136&gt;=$E$75,0,IF(F$1366=0,0,IF(I135=H135,1,0)))</f>
        <v>0</v>
      </c>
      <c r="K135" s="84">
        <f t="shared" si="31"/>
        <v>0</v>
      </c>
    </row>
    <row r="136" spans="3:11" ht="15.75" thickBot="1">
      <c r="C136" s="58"/>
      <c r="D136" s="58"/>
      <c r="E136" s="58"/>
      <c r="F136" s="83">
        <f>SUM(F130:G135)</f>
        <v>0</v>
      </c>
      <c r="G136" s="74"/>
      <c r="H136" s="58"/>
      <c r="I136" s="58"/>
      <c r="J136" s="58"/>
      <c r="K136" s="83">
        <f>SUM(K130:K135)</f>
        <v>0</v>
      </c>
    </row>
    <row r="137" spans="3:11" ht="15.75" thickTop="1">
      <c r="C137" s="58"/>
      <c r="D137" s="58"/>
      <c r="E137" s="58"/>
      <c r="F137" s="58"/>
      <c r="G137" s="54"/>
      <c r="H137" s="58"/>
      <c r="I137" s="58"/>
      <c r="J137" s="58"/>
      <c r="K137" s="58"/>
    </row>
    <row r="138" spans="3:11" ht="15">
      <c r="C138" s="58"/>
      <c r="D138" s="58"/>
      <c r="E138" s="58"/>
      <c r="F138" s="58"/>
      <c r="G138" s="58"/>
      <c r="H138" s="58"/>
      <c r="I138" s="58"/>
      <c r="J138" s="58"/>
      <c r="K138" s="58"/>
    </row>
    <row r="139" spans="3:11" ht="15">
      <c r="C139" s="63" t="s">
        <v>77</v>
      </c>
      <c r="D139" s="58"/>
      <c r="E139" s="58"/>
      <c r="F139" s="65" t="s">
        <v>95</v>
      </c>
      <c r="G139" s="75"/>
      <c r="H139" s="65" t="s">
        <v>80</v>
      </c>
      <c r="I139" s="65" t="s">
        <v>81</v>
      </c>
      <c r="J139" s="65" t="s">
        <v>82</v>
      </c>
      <c r="K139" s="65" t="s">
        <v>83</v>
      </c>
    </row>
    <row r="140" spans="3:11" ht="15">
      <c r="C140" s="58" t="str">
        <f>$C$80</f>
        <v>PPA</v>
      </c>
      <c r="D140" s="66">
        <f>$D$80</f>
        <v>0</v>
      </c>
      <c r="E140" s="66">
        <f aca="true" t="shared" si="32" ref="E140:E145">IF(D140&lt;$E$77,0,D140)</f>
        <v>0</v>
      </c>
      <c r="F140" s="73">
        <f aca="true" t="shared" si="33" ref="F140:F145">K130</f>
        <v>0</v>
      </c>
      <c r="G140" s="73"/>
      <c r="H140" s="68">
        <f aca="true" t="shared" si="34" ref="H140:H145">IF(E140&gt;0,D140/(F140+1),0)</f>
        <v>0</v>
      </c>
      <c r="I140" s="68">
        <f aca="true" t="shared" si="35" ref="I140:I145">MAX($H$140:$H$145)</f>
        <v>0</v>
      </c>
      <c r="J140" s="66">
        <f>IF(F$146&gt;=$E$75,0,IF(F$1466=0,0,IF(I140=H140,1,0)))</f>
        <v>0</v>
      </c>
      <c r="K140" s="73">
        <f aca="true" t="shared" si="36" ref="K140:K145">IF($F$146=0,0,F140+J140)</f>
        <v>0</v>
      </c>
    </row>
    <row r="141" spans="3:11" ht="15">
      <c r="C141" s="58" t="str">
        <f>$C$81</f>
        <v>AVP</v>
      </c>
      <c r="D141" s="66">
        <f>$D$81</f>
        <v>0</v>
      </c>
      <c r="E141" s="66">
        <f t="shared" si="32"/>
        <v>0</v>
      </c>
      <c r="F141" s="73">
        <f t="shared" si="33"/>
        <v>0</v>
      </c>
      <c r="G141" s="73"/>
      <c r="H141" s="68">
        <f t="shared" si="34"/>
        <v>0</v>
      </c>
      <c r="I141" s="68">
        <f t="shared" si="35"/>
        <v>0</v>
      </c>
      <c r="J141" s="66">
        <f>IF(F$146&gt;=$E$75,0,IF(F$1466=0,0,IF(I141=H141,1,0)))</f>
        <v>0</v>
      </c>
      <c r="K141" s="73">
        <f t="shared" si="36"/>
        <v>0</v>
      </c>
    </row>
    <row r="142" spans="3:11" ht="15">
      <c r="C142" s="58" t="str">
        <f>$C$82</f>
        <v>PDR</v>
      </c>
      <c r="D142" s="66">
        <f>$D$82</f>
        <v>0</v>
      </c>
      <c r="E142" s="66">
        <f t="shared" si="32"/>
        <v>0</v>
      </c>
      <c r="F142" s="73">
        <f t="shared" si="33"/>
        <v>0</v>
      </c>
      <c r="G142" s="73"/>
      <c r="H142" s="68">
        <f t="shared" si="34"/>
        <v>0</v>
      </c>
      <c r="I142" s="68">
        <f t="shared" si="35"/>
        <v>0</v>
      </c>
      <c r="J142" s="66">
        <f>IF(F$146&gt;=$E$75,0,IF(F$1466=0,0,IF(I142=H142,1,0)))</f>
        <v>0</v>
      </c>
      <c r="K142" s="73">
        <f t="shared" si="36"/>
        <v>0</v>
      </c>
    </row>
    <row r="143" spans="3:11" ht="15">
      <c r="C143" s="58" t="str">
        <f>$C$83</f>
        <v>UPP</v>
      </c>
      <c r="D143" s="66">
        <f>$D$83</f>
        <v>0</v>
      </c>
      <c r="E143" s="66">
        <f t="shared" si="32"/>
        <v>0</v>
      </c>
      <c r="F143" s="73">
        <f t="shared" si="33"/>
        <v>0</v>
      </c>
      <c r="G143" s="73"/>
      <c r="H143" s="68">
        <f t="shared" si="34"/>
        <v>0</v>
      </c>
      <c r="I143" s="68">
        <f t="shared" si="35"/>
        <v>0</v>
      </c>
      <c r="J143" s="66">
        <f>IF(F$146&gt;=$E$75,0,IF(F$1466=0,0,IF(I143=H143,1,0)))</f>
        <v>0</v>
      </c>
      <c r="K143" s="73">
        <f t="shared" si="36"/>
        <v>0</v>
      </c>
    </row>
    <row r="144" spans="3:11" ht="15">
      <c r="C144" s="58" t="str">
        <f>$C$84</f>
        <v>MEP</v>
      </c>
      <c r="D144" s="66">
        <f>$D$84</f>
        <v>0</v>
      </c>
      <c r="E144" s="66">
        <f t="shared" si="32"/>
        <v>0</v>
      </c>
      <c r="F144" s="73">
        <f t="shared" si="33"/>
        <v>0</v>
      </c>
      <c r="G144" s="73"/>
      <c r="H144" s="68">
        <f t="shared" si="34"/>
        <v>0</v>
      </c>
      <c r="I144" s="68">
        <f t="shared" si="35"/>
        <v>0</v>
      </c>
      <c r="J144" s="66">
        <f>IF(F$146&gt;=$E$75,0,IF(F$1466=0,0,IF(I144=H144,1,0)))</f>
        <v>0</v>
      </c>
      <c r="K144" s="73">
        <f t="shared" si="36"/>
        <v>0</v>
      </c>
    </row>
    <row r="145" spans="3:11" ht="15">
      <c r="C145" s="58" t="str">
        <f>$C$85</f>
        <v>RED</v>
      </c>
      <c r="D145" s="66">
        <f>$D$85</f>
        <v>0</v>
      </c>
      <c r="E145" s="66">
        <f t="shared" si="32"/>
        <v>0</v>
      </c>
      <c r="F145" s="84">
        <f t="shared" si="33"/>
        <v>0</v>
      </c>
      <c r="G145" s="74"/>
      <c r="H145" s="68">
        <f t="shared" si="34"/>
        <v>0</v>
      </c>
      <c r="I145" s="68">
        <f t="shared" si="35"/>
        <v>0</v>
      </c>
      <c r="J145" s="66">
        <f>IF(F$146&gt;=$E$75,0,IF(F$1466=0,0,IF(I145=H145,1,0)))</f>
        <v>0</v>
      </c>
      <c r="K145" s="84">
        <f t="shared" si="36"/>
        <v>0</v>
      </c>
    </row>
    <row r="146" spans="3:11" ht="15.75" thickBot="1">
      <c r="C146" s="58"/>
      <c r="D146" s="58"/>
      <c r="E146" s="58"/>
      <c r="F146" s="83">
        <f>SUM(F140:G145)</f>
        <v>0</v>
      </c>
      <c r="G146" s="74"/>
      <c r="H146" s="58"/>
      <c r="I146" s="58"/>
      <c r="J146" s="58"/>
      <c r="K146" s="83">
        <f>SUM(K140:K145)</f>
        <v>0</v>
      </c>
    </row>
    <row r="147" spans="3:11" ht="15.75" thickTop="1">
      <c r="C147" s="58"/>
      <c r="D147" s="58"/>
      <c r="E147" s="58"/>
      <c r="F147" s="58"/>
      <c r="G147" s="54"/>
      <c r="H147" s="58"/>
      <c r="I147" s="58"/>
      <c r="J147" s="58"/>
      <c r="K147" s="58"/>
    </row>
    <row r="148" spans="3:11" ht="15">
      <c r="C148" s="58"/>
      <c r="D148" s="58"/>
      <c r="E148" s="58"/>
      <c r="F148" s="58"/>
      <c r="G148" s="58"/>
      <c r="H148" s="58"/>
      <c r="I148" s="58"/>
      <c r="J148" s="58"/>
      <c r="K148" s="58"/>
    </row>
    <row r="149" spans="3:11" ht="15">
      <c r="C149" s="63" t="s">
        <v>77</v>
      </c>
      <c r="D149" s="58"/>
      <c r="E149" s="58"/>
      <c r="F149" s="78" t="s">
        <v>96</v>
      </c>
      <c r="G149" s="79"/>
      <c r="H149" s="65" t="s">
        <v>80</v>
      </c>
      <c r="I149" s="65" t="s">
        <v>81</v>
      </c>
      <c r="J149" s="65" t="s">
        <v>82</v>
      </c>
      <c r="K149" s="65" t="s">
        <v>83</v>
      </c>
    </row>
    <row r="150" spans="3:11" ht="15">
      <c r="C150" s="58" t="str">
        <f>$C$80</f>
        <v>PPA</v>
      </c>
      <c r="D150" s="66">
        <f>$D$80</f>
        <v>0</v>
      </c>
      <c r="E150" s="66">
        <f aca="true" t="shared" si="37" ref="E150:E155">IF(D150&lt;$E$77,0,D150)</f>
        <v>0</v>
      </c>
      <c r="F150" s="73">
        <f aca="true" t="shared" si="38" ref="F150:F155">K140</f>
        <v>0</v>
      </c>
      <c r="G150" s="73"/>
      <c r="H150" s="68">
        <f aca="true" t="shared" si="39" ref="H150:H155">IF(E150&gt;0,+D150/(F150+1),0)</f>
        <v>0</v>
      </c>
      <c r="I150" s="68">
        <f aca="true" t="shared" si="40" ref="I150:I155">MAX($H$150:$H$155)</f>
        <v>0</v>
      </c>
      <c r="J150" s="66">
        <f>IF(F$156&gt;=$E$75,0,IF(F$156=0,0,IF(I150=H150,1,0)))</f>
        <v>0</v>
      </c>
      <c r="K150" s="73">
        <f aca="true" t="shared" si="41" ref="K150:K155">IF($F$156=0,0,F150+J150)</f>
        <v>0</v>
      </c>
    </row>
    <row r="151" spans="3:11" ht="15">
      <c r="C151" s="58" t="str">
        <f>$C$81</f>
        <v>AVP</v>
      </c>
      <c r="D151" s="66">
        <f>$D$81</f>
        <v>0</v>
      </c>
      <c r="E151" s="66">
        <f t="shared" si="37"/>
        <v>0</v>
      </c>
      <c r="F151" s="73">
        <f t="shared" si="38"/>
        <v>0</v>
      </c>
      <c r="G151" s="73"/>
      <c r="H151" s="68">
        <f t="shared" si="39"/>
        <v>0</v>
      </c>
      <c r="I151" s="68">
        <f t="shared" si="40"/>
        <v>0</v>
      </c>
      <c r="J151" s="66">
        <f>IF(F$156&gt;=$E$75,0,IF(F$156=0,0,IF(I151=H151,1,0)))</f>
        <v>0</v>
      </c>
      <c r="K151" s="73">
        <f t="shared" si="41"/>
        <v>0</v>
      </c>
    </row>
    <row r="152" spans="3:11" ht="15">
      <c r="C152" s="58" t="str">
        <f>$C$82</f>
        <v>PDR</v>
      </c>
      <c r="D152" s="66">
        <f>$D$82</f>
        <v>0</v>
      </c>
      <c r="E152" s="66">
        <f t="shared" si="37"/>
        <v>0</v>
      </c>
      <c r="F152" s="73">
        <f t="shared" si="38"/>
        <v>0</v>
      </c>
      <c r="G152" s="73"/>
      <c r="H152" s="68">
        <f t="shared" si="39"/>
        <v>0</v>
      </c>
      <c r="I152" s="68">
        <f t="shared" si="40"/>
        <v>0</v>
      </c>
      <c r="J152" s="66">
        <f>IF(F$156&gt;=$E$75,0,IF(F$156=0,0,IF(I152=H152,1,0)))</f>
        <v>0</v>
      </c>
      <c r="K152" s="73">
        <f t="shared" si="41"/>
        <v>0</v>
      </c>
    </row>
    <row r="153" spans="3:11" ht="15">
      <c r="C153" s="58" t="str">
        <f>$C$83</f>
        <v>UPP</v>
      </c>
      <c r="D153" s="66">
        <f>$D$83</f>
        <v>0</v>
      </c>
      <c r="E153" s="66">
        <f t="shared" si="37"/>
        <v>0</v>
      </c>
      <c r="F153" s="73">
        <f t="shared" si="38"/>
        <v>0</v>
      </c>
      <c r="G153" s="73"/>
      <c r="H153" s="68">
        <f t="shared" si="39"/>
        <v>0</v>
      </c>
      <c r="I153" s="68">
        <f t="shared" si="40"/>
        <v>0</v>
      </c>
      <c r="J153" s="66">
        <f>IF(F$156&gt;=$E$75,0,IF(F$156=0,0,IF(I153=H153,1,0)))</f>
        <v>0</v>
      </c>
      <c r="K153" s="73">
        <f t="shared" si="41"/>
        <v>0</v>
      </c>
    </row>
    <row r="154" spans="3:11" ht="15">
      <c r="C154" s="58" t="str">
        <f>$C$84</f>
        <v>MEP</v>
      </c>
      <c r="D154" s="66">
        <f>$D$84</f>
        <v>0</v>
      </c>
      <c r="E154" s="66">
        <f t="shared" si="37"/>
        <v>0</v>
      </c>
      <c r="F154" s="73">
        <f t="shared" si="38"/>
        <v>0</v>
      </c>
      <c r="G154" s="73"/>
      <c r="H154" s="68">
        <f t="shared" si="39"/>
        <v>0</v>
      </c>
      <c r="I154" s="68">
        <f t="shared" si="40"/>
        <v>0</v>
      </c>
      <c r="J154" s="66">
        <f>IF(F$156&gt;=$E$75,0,IF(F$156=0,0,IF(I154=H154,1,0)))</f>
        <v>0</v>
      </c>
      <c r="K154" s="73">
        <f t="shared" si="41"/>
        <v>0</v>
      </c>
    </row>
    <row r="155" spans="3:11" ht="15">
      <c r="C155" s="58" t="str">
        <f>$C$85</f>
        <v>RED</v>
      </c>
      <c r="D155" s="66">
        <f>$D$85</f>
        <v>0</v>
      </c>
      <c r="E155" s="66">
        <f t="shared" si="37"/>
        <v>0</v>
      </c>
      <c r="F155" s="84">
        <f t="shared" si="38"/>
        <v>0</v>
      </c>
      <c r="G155" s="74"/>
      <c r="H155" s="68">
        <f t="shared" si="39"/>
        <v>0</v>
      </c>
      <c r="I155" s="68">
        <f t="shared" si="40"/>
        <v>0</v>
      </c>
      <c r="J155" s="66">
        <f>IF(F$86&gt;=$E$75,0,IF(F$86=0,0,IF(I155=H155,1,0)))</f>
        <v>0</v>
      </c>
      <c r="K155" s="84">
        <f t="shared" si="41"/>
        <v>0</v>
      </c>
    </row>
    <row r="156" spans="3:11" ht="15.75" thickBot="1">
      <c r="C156" s="58"/>
      <c r="D156" s="58"/>
      <c r="E156" s="58"/>
      <c r="F156" s="83">
        <f>SUM(F150:G155)</f>
        <v>0</v>
      </c>
      <c r="G156" s="74"/>
      <c r="H156" s="58"/>
      <c r="I156" s="58"/>
      <c r="J156" s="58"/>
      <c r="K156" s="83">
        <f>SUM(K150:K155)</f>
        <v>0</v>
      </c>
    </row>
    <row r="157" spans="3:11" ht="15.75" thickTop="1">
      <c r="C157" s="37"/>
      <c r="D157" s="37"/>
      <c r="E157" s="37"/>
      <c r="F157" s="37"/>
      <c r="G157" s="1"/>
      <c r="H157" s="37"/>
      <c r="I157" s="37"/>
      <c r="J157" s="37"/>
      <c r="K157" s="37"/>
    </row>
  </sheetData>
  <sheetProtection password="CC2C" sheet="1" objects="1" scenarios="1"/>
  <mergeCells count="68">
    <mergeCell ref="C23:D23"/>
    <mergeCell ref="C24:D24"/>
    <mergeCell ref="C25:D25"/>
    <mergeCell ref="C26:D26"/>
    <mergeCell ref="C27:D27"/>
    <mergeCell ref="C18:D18"/>
    <mergeCell ref="C19:D19"/>
    <mergeCell ref="C20:D20"/>
    <mergeCell ref="C21:D21"/>
    <mergeCell ref="C22:D22"/>
    <mergeCell ref="C13:D13"/>
    <mergeCell ref="C14:D14"/>
    <mergeCell ref="C15:D15"/>
    <mergeCell ref="C16:D16"/>
    <mergeCell ref="C17:D17"/>
    <mergeCell ref="C8:D8"/>
    <mergeCell ref="C9:D9"/>
    <mergeCell ref="C10:D10"/>
    <mergeCell ref="C11:D11"/>
    <mergeCell ref="C12:D12"/>
    <mergeCell ref="C3:D3"/>
    <mergeCell ref="C4:D4"/>
    <mergeCell ref="C5:D5"/>
    <mergeCell ref="C6:D6"/>
    <mergeCell ref="C7:D7"/>
    <mergeCell ref="A64:D64"/>
    <mergeCell ref="A1:L1"/>
    <mergeCell ref="A66:E66"/>
    <mergeCell ref="C2:D2"/>
    <mergeCell ref="A67:E67"/>
    <mergeCell ref="D65:E65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A65:B65"/>
    <mergeCell ref="C58:D58"/>
    <mergeCell ref="C59:D59"/>
    <mergeCell ref="C60:D60"/>
    <mergeCell ref="C61:D61"/>
    <mergeCell ref="C62:D62"/>
    <mergeCell ref="C63:D63"/>
  </mergeCells>
  <printOptions horizontalCentered="1" verticalCentered="1"/>
  <pageMargins left="0.15748031496062992" right="0.15748031496062992" top="0.2755905511811024" bottom="0.53" header="0.15748031496062992" footer="0.28"/>
  <pageSetup horizontalDpi="600" verticalDpi="600" orientation="landscape" paperSize="9" scale="92" r:id="rId3"/>
  <headerFooter>
    <oddHeader>&amp;C
&amp;G</oddHeader>
    <oddFooter>&amp;L&amp;U&amp;K0070C0www.gobierno.aw&amp;CPagina: &amp;P - &amp;N&amp;R&amp;U&amp;K0070C0www.overheid.aw</oddFooter>
  </headerFooter>
  <rowBreaks count="1" manualBreakCount="1">
    <brk id="35" max="11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Aruba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Liria Figaroa</dc:creator>
  <cp:keywords/>
  <dc:description/>
  <cp:lastModifiedBy>Liria Figaroa</cp:lastModifiedBy>
  <cp:lastPrinted>2013-09-27T06:31:49Z</cp:lastPrinted>
  <dcterms:created xsi:type="dcterms:W3CDTF">2013-08-21T12:13:53Z</dcterms:created>
  <dcterms:modified xsi:type="dcterms:W3CDTF">2013-09-27T06:32:19Z</dcterms:modified>
  <cp:category/>
  <cp:version/>
  <cp:contentType/>
  <cp:contentStatus/>
</cp:coreProperties>
</file>