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y Documents\Verkiezingen 2017\"/>
    </mc:Choice>
  </mc:AlternateContent>
  <bookViews>
    <workbookView xWindow="0" yWindow="0" windowWidth="23040" windowHeight="9216"/>
  </bookViews>
  <sheets>
    <sheet name="Eleccion 2017" sheetId="2" r:id="rId1"/>
  </sheets>
  <definedNames>
    <definedName name="_xlnm.Print_Area" localSheetId="0">'Eleccion 2017'!$A$1:$N$70</definedName>
    <definedName name="_xlnm.Print_Titles" localSheetId="0">'Eleccion 2017'!$1:$2</definedName>
  </definedNames>
  <calcPr calcId="162913"/>
</workbook>
</file>

<file path=xl/calcChain.xml><?xml version="1.0" encoding="utf-8"?>
<calcChain xmlns="http://schemas.openxmlformats.org/spreadsheetml/2006/main">
  <c r="N4" i="2" l="1"/>
  <c r="N3" i="2"/>
  <c r="C174" i="2" l="1"/>
  <c r="C173" i="2"/>
  <c r="C172" i="2"/>
  <c r="C171" i="2"/>
  <c r="C170" i="2"/>
  <c r="C169" i="2"/>
  <c r="C168" i="2"/>
  <c r="C167" i="2"/>
  <c r="C162" i="2"/>
  <c r="C161" i="2"/>
  <c r="C160" i="2"/>
  <c r="C159" i="2"/>
  <c r="C158" i="2"/>
  <c r="C157" i="2"/>
  <c r="C156" i="2"/>
  <c r="C155" i="2"/>
  <c r="C150" i="2"/>
  <c r="C149" i="2"/>
  <c r="C148" i="2"/>
  <c r="C147" i="2"/>
  <c r="C146" i="2"/>
  <c r="C145" i="2"/>
  <c r="C144" i="2"/>
  <c r="C143" i="2"/>
  <c r="C138" i="2"/>
  <c r="C137" i="2"/>
  <c r="C136" i="2"/>
  <c r="C135" i="2"/>
  <c r="C134" i="2"/>
  <c r="C133" i="2"/>
  <c r="C132" i="2"/>
  <c r="C131" i="2"/>
  <c r="C126" i="2"/>
  <c r="C125" i="2"/>
  <c r="C124" i="2"/>
  <c r="C123" i="2"/>
  <c r="C122" i="2"/>
  <c r="C121" i="2"/>
  <c r="C120" i="2"/>
  <c r="C119" i="2"/>
  <c r="C114" i="2"/>
  <c r="C113" i="2"/>
  <c r="C112" i="2"/>
  <c r="C111" i="2"/>
  <c r="C110" i="2"/>
  <c r="C109" i="2"/>
  <c r="C108" i="2"/>
  <c r="C107" i="2"/>
  <c r="C102" i="2"/>
  <c r="C101" i="2"/>
  <c r="C100" i="2"/>
  <c r="M67" i="2"/>
  <c r="L67" i="2"/>
  <c r="K67" i="2"/>
  <c r="J67" i="2"/>
  <c r="I67" i="2"/>
  <c r="H67" i="2"/>
  <c r="G67" i="2"/>
  <c r="F67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 l="1"/>
  <c r="C99" i="2"/>
  <c r="C98" i="2"/>
  <c r="C97" i="2"/>
  <c r="C96" i="2"/>
  <c r="C95" i="2"/>
  <c r="A68" i="2"/>
  <c r="D90" i="2"/>
  <c r="D162" i="2" s="1"/>
  <c r="D89" i="2"/>
  <c r="D88" i="2"/>
  <c r="D87" i="2"/>
  <c r="D86" i="2"/>
  <c r="D158" i="2" s="1"/>
  <c r="D85" i="2"/>
  <c r="D121" i="2" s="1"/>
  <c r="D84" i="2"/>
  <c r="D144" i="2" s="1"/>
  <c r="D83" i="2"/>
  <c r="E67" i="2"/>
  <c r="D111" i="2" l="1"/>
  <c r="D99" i="2"/>
  <c r="D147" i="2"/>
  <c r="D145" i="2"/>
  <c r="D157" i="2"/>
  <c r="D109" i="2"/>
  <c r="D97" i="2"/>
  <c r="D160" i="2"/>
  <c r="D112" i="2"/>
  <c r="D136" i="2"/>
  <c r="D148" i="2"/>
  <c r="D124" i="2"/>
  <c r="D172" i="2"/>
  <c r="D100" i="2"/>
  <c r="D167" i="2"/>
  <c r="D131" i="2"/>
  <c r="D143" i="2"/>
  <c r="D119" i="2"/>
  <c r="D95" i="2"/>
  <c r="D155" i="2"/>
  <c r="D107" i="2"/>
  <c r="D171" i="2"/>
  <c r="D135" i="2"/>
  <c r="D159" i="2"/>
  <c r="D150" i="2"/>
  <c r="D102" i="2"/>
  <c r="D174" i="2"/>
  <c r="D126" i="2"/>
  <c r="D138" i="2"/>
  <c r="D114" i="2"/>
  <c r="D96" i="2"/>
  <c r="D110" i="2"/>
  <c r="D120" i="2"/>
  <c r="D169" i="2"/>
  <c r="D133" i="2"/>
  <c r="D161" i="2"/>
  <c r="D173" i="2"/>
  <c r="D125" i="2"/>
  <c r="D170" i="2"/>
  <c r="D134" i="2"/>
  <c r="D98" i="2"/>
  <c r="D146" i="2"/>
  <c r="D122" i="2"/>
  <c r="D101" i="2"/>
  <c r="D149" i="2"/>
  <c r="D168" i="2"/>
  <c r="D132" i="2"/>
  <c r="D108" i="2"/>
  <c r="D156" i="2"/>
  <c r="D113" i="2"/>
  <c r="D123" i="2"/>
  <c r="D137" i="2"/>
  <c r="E80" i="2"/>
  <c r="C68" i="2" s="1"/>
  <c r="E111" i="2" l="1"/>
  <c r="E108" i="2"/>
  <c r="E135" i="2"/>
  <c r="E138" i="2"/>
  <c r="E90" i="2"/>
  <c r="F90" i="2" s="1"/>
  <c r="M68" i="2" s="1"/>
  <c r="E171" i="2"/>
  <c r="E101" i="2"/>
  <c r="E125" i="2"/>
  <c r="E95" i="2"/>
  <c r="E124" i="2"/>
  <c r="E113" i="2"/>
  <c r="E132" i="2"/>
  <c r="E122" i="2"/>
  <c r="E173" i="2"/>
  <c r="E119" i="2"/>
  <c r="E97" i="2"/>
  <c r="E168" i="2"/>
  <c r="E162" i="2"/>
  <c r="E159" i="2"/>
  <c r="E99" i="2"/>
  <c r="E86" i="2"/>
  <c r="E133" i="2"/>
  <c r="E126" i="2"/>
  <c r="E88" i="2"/>
  <c r="E149" i="2"/>
  <c r="E89" i="2"/>
  <c r="E169" i="2"/>
  <c r="E174" i="2"/>
  <c r="E155" i="2"/>
  <c r="E172" i="2"/>
  <c r="E158" i="2"/>
  <c r="E109" i="2"/>
  <c r="E131" i="2"/>
  <c r="E136" i="2"/>
  <c r="E137" i="2"/>
  <c r="E98" i="2"/>
  <c r="E110" i="2"/>
  <c r="E150" i="2"/>
  <c r="E157" i="2"/>
  <c r="E167" i="2"/>
  <c r="E112" i="2"/>
  <c r="E123" i="2"/>
  <c r="E156" i="2"/>
  <c r="E147" i="2"/>
  <c r="E134" i="2"/>
  <c r="E96" i="2"/>
  <c r="E83" i="2"/>
  <c r="F83" i="2" s="1"/>
  <c r="F68" i="2" s="1"/>
  <c r="E144" i="2"/>
  <c r="E160" i="2"/>
  <c r="E121" i="2"/>
  <c r="E84" i="2"/>
  <c r="F84" i="2" s="1"/>
  <c r="G68" i="2" s="1"/>
  <c r="E170" i="2"/>
  <c r="E114" i="2"/>
  <c r="E87" i="2"/>
  <c r="E107" i="2"/>
  <c r="E100" i="2"/>
  <c r="E85" i="2"/>
  <c r="I80" i="2"/>
  <c r="E146" i="2"/>
  <c r="E161" i="2"/>
  <c r="E120" i="2"/>
  <c r="E102" i="2"/>
  <c r="E145" i="2"/>
  <c r="E143" i="2"/>
  <c r="E148" i="2"/>
  <c r="H90" i="2" l="1"/>
  <c r="F88" i="2"/>
  <c r="K68" i="2" s="1"/>
  <c r="F89" i="2"/>
  <c r="L68" i="2" s="1"/>
  <c r="F86" i="2"/>
  <c r="I68" i="2" s="1"/>
  <c r="H84" i="2"/>
  <c r="H83" i="2"/>
  <c r="F85" i="2"/>
  <c r="H68" i="2" s="1"/>
  <c r="F87" i="2"/>
  <c r="J68" i="2" s="1"/>
  <c r="H88" i="2" l="1"/>
  <c r="N68" i="2"/>
  <c r="H89" i="2"/>
  <c r="H87" i="2"/>
  <c r="H86" i="2"/>
  <c r="H85" i="2"/>
  <c r="F91" i="2"/>
  <c r="I87" i="2" l="1"/>
  <c r="J87" i="2" s="1"/>
  <c r="I86" i="2"/>
  <c r="J86" i="2" s="1"/>
  <c r="I85" i="2"/>
  <c r="I84" i="2"/>
  <c r="I83" i="2"/>
  <c r="J83" i="2" s="1"/>
  <c r="I90" i="2"/>
  <c r="J90" i="2" s="1"/>
  <c r="I89" i="2"/>
  <c r="J89" i="2" s="1"/>
  <c r="I88" i="2"/>
  <c r="J88" i="2" s="1"/>
  <c r="K89" i="2" l="1"/>
  <c r="F101" i="2" s="1"/>
  <c r="H101" i="2" s="1"/>
  <c r="K83" i="2"/>
  <c r="F95" i="2" s="1"/>
  <c r="H95" i="2" s="1"/>
  <c r="K86" i="2"/>
  <c r="F98" i="2" s="1"/>
  <c r="K87" i="2"/>
  <c r="F99" i="2" s="1"/>
  <c r="H99" i="2" s="1"/>
  <c r="J85" i="2"/>
  <c r="K85" i="2" s="1"/>
  <c r="F97" i="2" s="1"/>
  <c r="H97" i="2" s="1"/>
  <c r="K88" i="2"/>
  <c r="F100" i="2" s="1"/>
  <c r="H100" i="2" s="1"/>
  <c r="K90" i="2"/>
  <c r="F102" i="2" s="1"/>
  <c r="H102" i="2" s="1"/>
  <c r="J84" i="2"/>
  <c r="K84" i="2" s="1"/>
  <c r="F96" i="2" l="1"/>
  <c r="H96" i="2" s="1"/>
  <c r="K91" i="2"/>
  <c r="H98" i="2"/>
  <c r="I96" i="2" l="1"/>
  <c r="F103" i="2"/>
  <c r="I95" i="2"/>
  <c r="I100" i="2"/>
  <c r="I102" i="2"/>
  <c r="I101" i="2"/>
  <c r="I99" i="2"/>
  <c r="I98" i="2"/>
  <c r="I97" i="2"/>
  <c r="J96" i="2" l="1"/>
  <c r="K96" i="2" s="1"/>
  <c r="F108" i="2" s="1"/>
  <c r="H108" i="2" s="1"/>
  <c r="J98" i="2"/>
  <c r="K98" i="2" s="1"/>
  <c r="F110" i="2" s="1"/>
  <c r="H110" i="2" s="1"/>
  <c r="J99" i="2"/>
  <c r="K99" i="2" s="1"/>
  <c r="F111" i="2" s="1"/>
  <c r="H111" i="2" s="1"/>
  <c r="J102" i="2"/>
  <c r="K102" i="2" s="1"/>
  <c r="F114" i="2" s="1"/>
  <c r="H114" i="2" s="1"/>
  <c r="J95" i="2"/>
  <c r="K95" i="2" s="1"/>
  <c r="F107" i="2" s="1"/>
  <c r="H107" i="2" s="1"/>
  <c r="J97" i="2"/>
  <c r="K97" i="2" s="1"/>
  <c r="J100" i="2"/>
  <c r="K100" i="2" s="1"/>
  <c r="F112" i="2" s="1"/>
  <c r="H112" i="2" s="1"/>
  <c r="J101" i="2"/>
  <c r="K101" i="2" s="1"/>
  <c r="F113" i="2" s="1"/>
  <c r="H113" i="2" s="1"/>
  <c r="F109" i="2" l="1"/>
  <c r="K103" i="2"/>
  <c r="H109" i="2" l="1"/>
  <c r="F115" i="2"/>
  <c r="I112" i="2" l="1"/>
  <c r="J112" i="2" s="1"/>
  <c r="K112" i="2" s="1"/>
  <c r="F124" i="2" s="1"/>
  <c r="H124" i="2" s="1"/>
  <c r="I114" i="2"/>
  <c r="J114" i="2" s="1"/>
  <c r="K114" i="2" s="1"/>
  <c r="F126" i="2" s="1"/>
  <c r="H126" i="2" s="1"/>
  <c r="I108" i="2"/>
  <c r="J108" i="2" s="1"/>
  <c r="K108" i="2" s="1"/>
  <c r="F120" i="2" s="1"/>
  <c r="H120" i="2" s="1"/>
  <c r="I111" i="2"/>
  <c r="J111" i="2" s="1"/>
  <c r="K111" i="2" s="1"/>
  <c r="F123" i="2" s="1"/>
  <c r="H123" i="2" s="1"/>
  <c r="I110" i="2"/>
  <c r="J110" i="2" s="1"/>
  <c r="K110" i="2" s="1"/>
  <c r="F122" i="2" s="1"/>
  <c r="H122" i="2" s="1"/>
  <c r="I113" i="2"/>
  <c r="J113" i="2" s="1"/>
  <c r="K113" i="2" s="1"/>
  <c r="F125" i="2" s="1"/>
  <c r="H125" i="2" s="1"/>
  <c r="I107" i="2"/>
  <c r="J107" i="2" s="1"/>
  <c r="K107" i="2" s="1"/>
  <c r="I109" i="2"/>
  <c r="J109" i="2" s="1"/>
  <c r="K109" i="2" s="1"/>
  <c r="F121" i="2" s="1"/>
  <c r="H121" i="2" s="1"/>
  <c r="F119" i="2" l="1"/>
  <c r="K115" i="2"/>
  <c r="H119" i="2" l="1"/>
  <c r="F127" i="2"/>
  <c r="I121" i="2" l="1"/>
  <c r="J121" i="2" s="1"/>
  <c r="K121" i="2" s="1"/>
  <c r="F133" i="2" s="1"/>
  <c r="H133" i="2" s="1"/>
  <c r="I120" i="2"/>
  <c r="J120" i="2" s="1"/>
  <c r="K120" i="2" s="1"/>
  <c r="F132" i="2" s="1"/>
  <c r="H132" i="2" s="1"/>
  <c r="I119" i="2"/>
  <c r="J119" i="2" s="1"/>
  <c r="K119" i="2" s="1"/>
  <c r="I126" i="2"/>
  <c r="J126" i="2" s="1"/>
  <c r="K126" i="2" s="1"/>
  <c r="F138" i="2" s="1"/>
  <c r="H138" i="2" s="1"/>
  <c r="I125" i="2"/>
  <c r="J125" i="2" s="1"/>
  <c r="K125" i="2" s="1"/>
  <c r="F137" i="2" s="1"/>
  <c r="H137" i="2" s="1"/>
  <c r="I123" i="2"/>
  <c r="J123" i="2" s="1"/>
  <c r="K123" i="2" s="1"/>
  <c r="F135" i="2" s="1"/>
  <c r="H135" i="2" s="1"/>
  <c r="I122" i="2"/>
  <c r="J122" i="2" s="1"/>
  <c r="K122" i="2" s="1"/>
  <c r="F134" i="2" s="1"/>
  <c r="H134" i="2" s="1"/>
  <c r="I124" i="2"/>
  <c r="J124" i="2" s="1"/>
  <c r="K124" i="2" s="1"/>
  <c r="F136" i="2" s="1"/>
  <c r="H136" i="2" s="1"/>
  <c r="F131" i="2" l="1"/>
  <c r="K127" i="2"/>
  <c r="F139" i="2" l="1"/>
  <c r="J132" i="2" s="1"/>
  <c r="K132" i="2" s="1"/>
  <c r="F144" i="2" s="1"/>
  <c r="H144" i="2" s="1"/>
  <c r="H131" i="2"/>
  <c r="J135" i="2" l="1"/>
  <c r="K135" i="2" s="1"/>
  <c r="F147" i="2" s="1"/>
  <c r="H147" i="2" s="1"/>
  <c r="J136" i="2"/>
  <c r="K136" i="2" s="1"/>
  <c r="F148" i="2" s="1"/>
  <c r="H148" i="2" s="1"/>
  <c r="J134" i="2"/>
  <c r="K134" i="2" s="1"/>
  <c r="F146" i="2" s="1"/>
  <c r="H146" i="2" s="1"/>
  <c r="J138" i="2"/>
  <c r="K138" i="2" s="1"/>
  <c r="F150" i="2" s="1"/>
  <c r="H150" i="2" s="1"/>
  <c r="J133" i="2"/>
  <c r="K133" i="2" s="1"/>
  <c r="F145" i="2" s="1"/>
  <c r="H145" i="2" s="1"/>
  <c r="J131" i="2"/>
  <c r="K131" i="2" s="1"/>
  <c r="F143" i="2" s="1"/>
  <c r="H143" i="2" s="1"/>
  <c r="J137" i="2"/>
  <c r="K137" i="2" s="1"/>
  <c r="F149" i="2" s="1"/>
  <c r="H149" i="2" s="1"/>
  <c r="I136" i="2"/>
  <c r="I137" i="2"/>
  <c r="I131" i="2"/>
  <c r="I132" i="2"/>
  <c r="I133" i="2"/>
  <c r="I134" i="2"/>
  <c r="I135" i="2"/>
  <c r="I138" i="2"/>
  <c r="I150" i="2" l="1"/>
  <c r="I149" i="2"/>
  <c r="I145" i="2"/>
  <c r="K139" i="2"/>
  <c r="F151" i="2"/>
  <c r="J148" i="2" s="1"/>
  <c r="K148" i="2" s="1"/>
  <c r="F160" i="2" s="1"/>
  <c r="H160" i="2" s="1"/>
  <c r="I147" i="2"/>
  <c r="I146" i="2"/>
  <c r="I148" i="2"/>
  <c r="I144" i="2"/>
  <c r="I143" i="2"/>
  <c r="J144" i="2" l="1"/>
  <c r="K144" i="2" s="1"/>
  <c r="F156" i="2" s="1"/>
  <c r="H156" i="2" s="1"/>
  <c r="J146" i="2"/>
  <c r="K146" i="2" s="1"/>
  <c r="F158" i="2" s="1"/>
  <c r="H158" i="2" s="1"/>
  <c r="J143" i="2"/>
  <c r="K143" i="2" s="1"/>
  <c r="F155" i="2" s="1"/>
  <c r="H155" i="2" s="1"/>
  <c r="J147" i="2"/>
  <c r="K147" i="2" s="1"/>
  <c r="F159" i="2" s="1"/>
  <c r="H159" i="2" s="1"/>
  <c r="J149" i="2"/>
  <c r="K149" i="2" s="1"/>
  <c r="F161" i="2" s="1"/>
  <c r="H161" i="2" s="1"/>
  <c r="J150" i="2"/>
  <c r="K150" i="2" s="1"/>
  <c r="F162" i="2" s="1"/>
  <c r="H162" i="2" s="1"/>
  <c r="J145" i="2"/>
  <c r="K145" i="2" s="1"/>
  <c r="F157" i="2" s="1"/>
  <c r="H157" i="2" s="1"/>
  <c r="I161" i="2" l="1"/>
  <c r="I158" i="2"/>
  <c r="I160" i="2"/>
  <c r="K151" i="2"/>
  <c r="I159" i="2"/>
  <c r="I157" i="2"/>
  <c r="F163" i="2"/>
  <c r="J160" i="2" s="1"/>
  <c r="K160" i="2" s="1"/>
  <c r="F172" i="2" s="1"/>
  <c r="H172" i="2" s="1"/>
  <c r="I155" i="2"/>
  <c r="I162" i="2"/>
  <c r="I156" i="2"/>
  <c r="J162" i="2" l="1"/>
  <c r="K162" i="2" s="1"/>
  <c r="F174" i="2" s="1"/>
  <c r="H174" i="2" s="1"/>
  <c r="J161" i="2"/>
  <c r="K161" i="2" s="1"/>
  <c r="F173" i="2" s="1"/>
  <c r="H173" i="2" s="1"/>
  <c r="J158" i="2"/>
  <c r="K158" i="2" s="1"/>
  <c r="F170" i="2" s="1"/>
  <c r="H170" i="2" s="1"/>
  <c r="J156" i="2"/>
  <c r="K156" i="2" s="1"/>
  <c r="F168" i="2" s="1"/>
  <c r="H168" i="2" s="1"/>
  <c r="J159" i="2"/>
  <c r="K159" i="2" s="1"/>
  <c r="F171" i="2" s="1"/>
  <c r="H171" i="2" s="1"/>
  <c r="J155" i="2"/>
  <c r="K155" i="2" s="1"/>
  <c r="F167" i="2" s="1"/>
  <c r="H167" i="2" s="1"/>
  <c r="J157" i="2"/>
  <c r="K157" i="2" s="1"/>
  <c r="F169" i="2" s="1"/>
  <c r="H169" i="2" s="1"/>
  <c r="I167" i="2" l="1"/>
  <c r="I171" i="2"/>
  <c r="I173" i="2"/>
  <c r="I174" i="2"/>
  <c r="K163" i="2"/>
  <c r="I168" i="2"/>
  <c r="I172" i="2"/>
  <c r="I170" i="2"/>
  <c r="F175" i="2"/>
  <c r="J169" i="2" s="1"/>
  <c r="K169" i="2" s="1"/>
  <c r="H69" i="2" s="1"/>
  <c r="H70" i="2" s="1"/>
  <c r="I169" i="2"/>
  <c r="J167" i="2" l="1"/>
  <c r="K167" i="2" s="1"/>
  <c r="F69" i="2" s="1"/>
  <c r="J171" i="2"/>
  <c r="K171" i="2" s="1"/>
  <c r="J69" i="2" s="1"/>
  <c r="J70" i="2" s="1"/>
  <c r="J173" i="2"/>
  <c r="K173" i="2" s="1"/>
  <c r="L69" i="2" s="1"/>
  <c r="L70" i="2" s="1"/>
  <c r="J174" i="2"/>
  <c r="K174" i="2" s="1"/>
  <c r="M69" i="2" s="1"/>
  <c r="M70" i="2" s="1"/>
  <c r="J168" i="2"/>
  <c r="K168" i="2" s="1"/>
  <c r="G69" i="2" s="1"/>
  <c r="G70" i="2" s="1"/>
  <c r="J172" i="2"/>
  <c r="K172" i="2" s="1"/>
  <c r="K69" i="2" s="1"/>
  <c r="K70" i="2" s="1"/>
  <c r="J170" i="2"/>
  <c r="K170" i="2" s="1"/>
  <c r="I69" i="2" s="1"/>
  <c r="I70" i="2" s="1"/>
  <c r="K175" i="2" l="1"/>
  <c r="N69" i="2"/>
  <c r="F70" i="2"/>
  <c r="N70" i="2" s="1"/>
</calcChain>
</file>

<file path=xl/sharedStrings.xml><?xml version="1.0" encoding="utf-8"?>
<sst xmlns="http://schemas.openxmlformats.org/spreadsheetml/2006/main" count="206" uniqueCount="95">
  <si>
    <t>Urna</t>
  </si>
  <si>
    <t>Centro di Bario Noord</t>
  </si>
  <si>
    <t>St. Anna School</t>
  </si>
  <si>
    <t>St. Aloysius School</t>
  </si>
  <si>
    <t>Club Don Bosco</t>
  </si>
  <si>
    <t>Colegio Felipe B. Tromp</t>
  </si>
  <si>
    <t>Scol Primario Kudawecha</t>
  </si>
  <si>
    <t>Scol Basico Washington</t>
  </si>
  <si>
    <t>Bubali Sportclub</t>
  </si>
  <si>
    <t>Colegio Ora Ubao</t>
  </si>
  <si>
    <t>Maria Goretti College</t>
  </si>
  <si>
    <t>EPB Oranjestad</t>
  </si>
  <si>
    <t>Colegio Bon Bini</t>
  </si>
  <si>
    <t>St. Franciscus College</t>
  </si>
  <si>
    <t>Centro di Bario Playa Pabou</t>
  </si>
  <si>
    <t>Club Aruba Juniors</t>
  </si>
  <si>
    <t>St. Dominicus College</t>
  </si>
  <si>
    <t>Maria College Mavo</t>
  </si>
  <si>
    <t>Colegio EPI</t>
  </si>
  <si>
    <t>Colegio Arubano</t>
  </si>
  <si>
    <t>Pius X School</t>
  </si>
  <si>
    <t>Fatima College</t>
  </si>
  <si>
    <t>Colegio Conrado Coronel</t>
  </si>
  <si>
    <t>Colegio Pastoor Kranwinkel</t>
  </si>
  <si>
    <t>Centro Caiquetio</t>
  </si>
  <si>
    <t>St. Verst. Gehandicapten Aruba</t>
  </si>
  <si>
    <t>Emmaschool</t>
  </si>
  <si>
    <t>Maria School</t>
  </si>
  <si>
    <t>Centro di Formacion KIA</t>
  </si>
  <si>
    <t>Colegio San Hose</t>
  </si>
  <si>
    <t>Cacique Macuarima School</t>
  </si>
  <si>
    <t>Colegio Laura Wernet-Paskel</t>
  </si>
  <si>
    <t>Scol Preparatorio Sabana Basora</t>
  </si>
  <si>
    <t>Colegio Sagrado Curason</t>
  </si>
  <si>
    <t>Scol Caiquetio</t>
  </si>
  <si>
    <t>St. Michael School</t>
  </si>
  <si>
    <t>EPB San Nicolas</t>
  </si>
  <si>
    <t>Comm. Pieter BoerSchool Basisschool</t>
  </si>
  <si>
    <t>Y.M.C.A.</t>
  </si>
  <si>
    <t>Filomena College Mavo</t>
  </si>
  <si>
    <t>Comm. Gen. Abraham de Veerschool</t>
  </si>
  <si>
    <t>Colegio San Nicolas</t>
  </si>
  <si>
    <t>Politie Opleidingsinstituut E.J. (W) Vos</t>
  </si>
  <si>
    <t>Graf Von Zinzendorf School</t>
  </si>
  <si>
    <t>Noord</t>
  </si>
  <si>
    <t>Tanki Leendert</t>
  </si>
  <si>
    <t>Oranjestad</t>
  </si>
  <si>
    <t>Dakota</t>
  </si>
  <si>
    <t>Paradera</t>
  </si>
  <si>
    <t>Santa Cruz</t>
  </si>
  <si>
    <t>Pos Chikito</t>
  </si>
  <si>
    <t>Savaneta</t>
  </si>
  <si>
    <t>San Nicolas</t>
  </si>
  <si>
    <t>Districto</t>
  </si>
  <si>
    <t>Total
Votador</t>
  </si>
  <si>
    <t>Total
voto valido</t>
  </si>
  <si>
    <t>Bijzondere Stembureau A</t>
  </si>
  <si>
    <t>Bijzondere Stembureau B</t>
  </si>
  <si>
    <t>Total</t>
  </si>
  <si>
    <t>x</t>
  </si>
  <si>
    <t>Ambulante</t>
  </si>
  <si>
    <t># Zetels</t>
  </si>
  <si>
    <t>Afgekapt</t>
  </si>
  <si>
    <t>Partij</t>
  </si>
  <si>
    <t>Stemmen</t>
  </si>
  <si>
    <t>Zetels</t>
  </si>
  <si>
    <t>Gemiddelde</t>
  </si>
  <si>
    <t>Maximum</t>
  </si>
  <si>
    <t>Restzetel</t>
  </si>
  <si>
    <t>Totaal</t>
  </si>
  <si>
    <t>AVP</t>
  </si>
  <si>
    <t>MEP</t>
  </si>
  <si>
    <t>RED</t>
  </si>
  <si>
    <t>Zetels + 1</t>
  </si>
  <si>
    <t>Zetels + 2</t>
  </si>
  <si>
    <t>Zetels + 3</t>
  </si>
  <si>
    <t>Zetels + 4</t>
  </si>
  <si>
    <t>Zetels + 5</t>
  </si>
  <si>
    <t>Zetels + 6</t>
  </si>
  <si>
    <t>Zetels + 7</t>
  </si>
  <si>
    <t>Cantidad di asiento</t>
  </si>
  <si>
    <t>Cantidad di restzetel</t>
  </si>
  <si>
    <t>Total asiento</t>
  </si>
  <si>
    <t xml:space="preserve">Kiesdeler: </t>
  </si>
  <si>
    <t>Centro di Bario Tanki Leendert</t>
  </si>
  <si>
    <t>SPO Santa Cruz</t>
  </si>
  <si>
    <t>Colegio San Antonio</t>
  </si>
  <si>
    <t>Colegio Santa Famia</t>
  </si>
  <si>
    <t>Aruba - Eleccion 2017</t>
  </si>
  <si>
    <t>Biblioteca Nacional Aruba</t>
  </si>
  <si>
    <t>RAIZ</t>
  </si>
  <si>
    <t>PPA/UPP</t>
  </si>
  <si>
    <t>CURPA</t>
  </si>
  <si>
    <t>POR</t>
  </si>
  <si>
    <t>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</si>
</sst>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_-* #,##0.00\-;_-* &quot;-&quot;??_-;_-@_-"/>
    <numFmt numFmtId="164" formatCode="_-* #,##0_-;_-* #,##0\-;_-* &quot;-&quot;??_-;_-@_-"/>
    <numFmt numFmtId="165" formatCode="_(* #,##0.0000_);_(* \(#,##0.0000\);_(* &quot;-&quot;??_);_(@_)"/>
    <numFmt numFmtId="166" formatCode="_(* #,##0_);_(* \(#,##0\);_(* &quot;-&quot;??_);_(@_)"/>
    <numFmt numFmtId="167" formatCode="_-* #,##0.00000_-;_-* #,##0.00000\-;_-* &quot;-&quot;??_-;_-@_-"/>
    <numFmt numFmtId="168" formatCode="_(* #,##0.00000_);_(* \(#,##0.000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0E68C"/>
        <bgColor indexed="64"/>
      </patternFill>
    </fill>
    <fill>
      <patternFill patternType="solid">
        <fgColor rgb="FFF9F5C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008B"/>
        <bgColor indexed="64"/>
      </patternFill>
    </fill>
    <fill>
      <patternFill patternType="solid">
        <fgColor rgb="FF7979FF"/>
        <bgColor indexed="64"/>
      </patternFill>
    </fill>
    <fill>
      <patternFill patternType="solid">
        <fgColor rgb="FFADD8E6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AFFFAF"/>
        <bgColor indexed="64"/>
      </patternFill>
    </fill>
    <fill>
      <patternFill patternType="solid">
        <fgColor rgb="FFE2725B"/>
        <bgColor indexed="64"/>
      </patternFill>
    </fill>
    <fill>
      <patternFill patternType="solid">
        <fgColor rgb="FF45A8C7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thin">
        <color theme="0" tint="-0.14996795556505021"/>
      </top>
      <bottom style="double">
        <color theme="0" tint="-0.14996795556505021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9">
    <xf numFmtId="0" fontId="0" fillId="0" borderId="0" xfId="0"/>
    <xf numFmtId="164" fontId="1" fillId="0" borderId="4" xfId="1" applyNumberFormat="1" applyFont="1" applyFill="1" applyBorder="1"/>
    <xf numFmtId="0" fontId="0" fillId="0" borderId="5" xfId="0" applyFill="1" applyBorder="1"/>
    <xf numFmtId="0" fontId="0" fillId="0" borderId="6" xfId="0" applyFill="1" applyBorder="1"/>
    <xf numFmtId="0" fontId="0" fillId="0" borderId="7" xfId="0" applyFill="1" applyBorder="1"/>
    <xf numFmtId="164" fontId="1" fillId="0" borderId="10" xfId="1" applyNumberFormat="1" applyFont="1" applyFill="1" applyBorder="1"/>
    <xf numFmtId="164" fontId="1" fillId="0" borderId="11" xfId="1" applyNumberFormat="1" applyFont="1" applyFill="1" applyBorder="1"/>
    <xf numFmtId="164" fontId="1" fillId="0" borderId="4" xfId="1" applyNumberFormat="1" applyFont="1" applyFill="1" applyBorder="1" applyAlignment="1">
      <alignment horizontal="center"/>
    </xf>
    <xf numFmtId="164" fontId="1" fillId="0" borderId="11" xfId="1" applyNumberFormat="1" applyFont="1" applyFill="1" applyBorder="1" applyAlignment="1">
      <alignment horizontal="center"/>
    </xf>
    <xf numFmtId="164" fontId="1" fillId="0" borderId="3" xfId="1" applyNumberFormat="1" applyFont="1" applyFill="1" applyBorder="1" applyProtection="1">
      <protection locked="0"/>
    </xf>
    <xf numFmtId="164" fontId="1" fillId="0" borderId="1" xfId="1" applyNumberFormat="1" applyFont="1" applyFill="1" applyBorder="1" applyProtection="1">
      <protection locked="0"/>
    </xf>
    <xf numFmtId="164" fontId="1" fillId="0" borderId="8" xfId="1" applyNumberFormat="1" applyFont="1" applyFill="1" applyBorder="1" applyProtection="1">
      <protection locked="0"/>
    </xf>
    <xf numFmtId="164" fontId="0" fillId="0" borderId="3" xfId="0" applyNumberFormat="1" applyBorder="1" applyProtection="1">
      <protection hidden="1"/>
    </xf>
    <xf numFmtId="166" fontId="0" fillId="0" borderId="8" xfId="0" applyNumberFormat="1" applyFill="1" applyBorder="1" applyProtection="1">
      <protection hidden="1"/>
    </xf>
    <xf numFmtId="166" fontId="3" fillId="0" borderId="2" xfId="0" applyNumberFormat="1" applyFont="1" applyFill="1" applyBorder="1" applyProtection="1">
      <protection hidden="1"/>
    </xf>
    <xf numFmtId="166" fontId="3" fillId="0" borderId="19" xfId="0" applyNumberFormat="1" applyFont="1" applyFill="1" applyBorder="1" applyProtection="1">
      <protection hidden="1"/>
    </xf>
    <xf numFmtId="0" fontId="5" fillId="0" borderId="0" xfId="0" applyFont="1"/>
    <xf numFmtId="0" fontId="0" fillId="0" borderId="27" xfId="0" applyFill="1" applyBorder="1" applyAlignment="1"/>
    <xf numFmtId="0" fontId="0" fillId="0" borderId="28" xfId="0" applyFill="1" applyBorder="1" applyAlignment="1"/>
    <xf numFmtId="0" fontId="0" fillId="0" borderId="29" xfId="0" applyFill="1" applyBorder="1" applyAlignment="1"/>
    <xf numFmtId="0" fontId="5" fillId="0" borderId="0" xfId="0" applyFont="1" applyFill="1" applyBorder="1"/>
    <xf numFmtId="0" fontId="5" fillId="0" borderId="0" xfId="0" applyFont="1" applyFill="1"/>
    <xf numFmtId="166" fontId="0" fillId="0" borderId="13" xfId="0" applyNumberFormat="1" applyFill="1" applyBorder="1" applyProtection="1">
      <protection hidden="1"/>
    </xf>
    <xf numFmtId="164" fontId="1" fillId="5" borderId="6" xfId="1" applyNumberFormat="1" applyFont="1" applyFill="1" applyBorder="1" applyProtection="1">
      <protection locked="0"/>
    </xf>
    <xf numFmtId="164" fontId="1" fillId="5" borderId="5" xfId="1" applyNumberFormat="1" applyFont="1" applyFill="1" applyBorder="1" applyProtection="1">
      <protection locked="0"/>
    </xf>
    <xf numFmtId="164" fontId="1" fillId="5" borderId="7" xfId="1" applyNumberFormat="1" applyFont="1" applyFill="1" applyBorder="1" applyProtection="1">
      <protection locked="0"/>
    </xf>
    <xf numFmtId="164" fontId="0" fillId="5" borderId="6" xfId="0" applyNumberFormat="1" applyFill="1" applyBorder="1" applyProtection="1">
      <protection hidden="1"/>
    </xf>
    <xf numFmtId="166" fontId="0" fillId="5" borderId="7" xfId="0" applyNumberFormat="1" applyFill="1" applyBorder="1" applyProtection="1">
      <protection hidden="1"/>
    </xf>
    <xf numFmtId="166" fontId="3" fillId="5" borderId="16" xfId="0" applyNumberFormat="1" applyFont="1" applyFill="1" applyBorder="1" applyProtection="1">
      <protection hidden="1"/>
    </xf>
    <xf numFmtId="164" fontId="3" fillId="6" borderId="2" xfId="1" applyNumberFormat="1" applyFont="1" applyFill="1" applyBorder="1" applyProtection="1">
      <protection hidden="1"/>
    </xf>
    <xf numFmtId="164" fontId="1" fillId="7" borderId="3" xfId="1" applyNumberFormat="1" applyFont="1" applyFill="1" applyBorder="1" applyProtection="1">
      <protection locked="0"/>
    </xf>
    <xf numFmtId="164" fontId="1" fillId="7" borderId="1" xfId="1" applyNumberFormat="1" applyFont="1" applyFill="1" applyBorder="1" applyProtection="1">
      <protection locked="0"/>
    </xf>
    <xf numFmtId="164" fontId="1" fillId="7" borderId="8" xfId="1" applyNumberFormat="1" applyFont="1" applyFill="1" applyBorder="1" applyProtection="1">
      <protection locked="0"/>
    </xf>
    <xf numFmtId="164" fontId="0" fillId="7" borderId="3" xfId="0" applyNumberFormat="1" applyFill="1" applyBorder="1" applyProtection="1">
      <protection hidden="1"/>
    </xf>
    <xf numFmtId="166" fontId="0" fillId="7" borderId="8" xfId="0" applyNumberFormat="1" applyFill="1" applyBorder="1" applyProtection="1">
      <protection hidden="1"/>
    </xf>
    <xf numFmtId="166" fontId="3" fillId="7" borderId="2" xfId="0" applyNumberFormat="1" applyFont="1" applyFill="1" applyBorder="1" applyProtection="1">
      <protection hidden="1"/>
    </xf>
    <xf numFmtId="164" fontId="1" fillId="8" borderId="3" xfId="1" applyNumberFormat="1" applyFont="1" applyFill="1" applyBorder="1" applyProtection="1">
      <protection locked="0"/>
    </xf>
    <xf numFmtId="164" fontId="1" fillId="8" borderId="1" xfId="1" applyNumberFormat="1" applyFont="1" applyFill="1" applyBorder="1" applyProtection="1">
      <protection locked="0"/>
    </xf>
    <xf numFmtId="164" fontId="1" fillId="8" borderId="8" xfId="1" applyNumberFormat="1" applyFont="1" applyFill="1" applyBorder="1" applyProtection="1">
      <protection locked="0"/>
    </xf>
    <xf numFmtId="164" fontId="0" fillId="8" borderId="3" xfId="0" applyNumberFormat="1" applyFill="1" applyBorder="1" applyProtection="1">
      <protection hidden="1"/>
    </xf>
    <xf numFmtId="166" fontId="0" fillId="8" borderId="8" xfId="0" applyNumberFormat="1" applyFill="1" applyBorder="1" applyProtection="1">
      <protection hidden="1"/>
    </xf>
    <xf numFmtId="166" fontId="3" fillId="8" borderId="2" xfId="0" applyNumberFormat="1" applyFont="1" applyFill="1" applyBorder="1" applyProtection="1">
      <protection hidden="1"/>
    </xf>
    <xf numFmtId="164" fontId="1" fillId="10" borderId="3" xfId="1" applyNumberFormat="1" applyFont="1" applyFill="1" applyBorder="1" applyProtection="1">
      <protection locked="0"/>
    </xf>
    <xf numFmtId="164" fontId="1" fillId="10" borderId="1" xfId="1" applyNumberFormat="1" applyFont="1" applyFill="1" applyBorder="1" applyProtection="1">
      <protection locked="0"/>
    </xf>
    <xf numFmtId="164" fontId="1" fillId="10" borderId="8" xfId="1" applyNumberFormat="1" applyFont="1" applyFill="1" applyBorder="1" applyProtection="1">
      <protection locked="0"/>
    </xf>
    <xf numFmtId="164" fontId="0" fillId="10" borderId="3" xfId="0" applyNumberFormat="1" applyFill="1" applyBorder="1" applyProtection="1">
      <protection hidden="1"/>
    </xf>
    <xf numFmtId="166" fontId="0" fillId="10" borderId="8" xfId="0" applyNumberFormat="1" applyFill="1" applyBorder="1" applyProtection="1">
      <protection hidden="1"/>
    </xf>
    <xf numFmtId="166" fontId="3" fillId="10" borderId="2" xfId="0" applyNumberFormat="1" applyFont="1" applyFill="1" applyBorder="1" applyProtection="1">
      <protection hidden="1"/>
    </xf>
    <xf numFmtId="164" fontId="1" fillId="12" borderId="3" xfId="1" applyNumberFormat="1" applyFont="1" applyFill="1" applyBorder="1" applyProtection="1">
      <protection locked="0"/>
    </xf>
    <xf numFmtId="164" fontId="1" fillId="12" borderId="1" xfId="1" applyNumberFormat="1" applyFont="1" applyFill="1" applyBorder="1" applyProtection="1">
      <protection locked="0"/>
    </xf>
    <xf numFmtId="164" fontId="1" fillId="12" borderId="8" xfId="1" applyNumberFormat="1" applyFont="1" applyFill="1" applyBorder="1" applyProtection="1">
      <protection locked="0"/>
    </xf>
    <xf numFmtId="164" fontId="0" fillId="12" borderId="3" xfId="0" applyNumberFormat="1" applyFill="1" applyBorder="1" applyProtection="1">
      <protection hidden="1"/>
    </xf>
    <xf numFmtId="166" fontId="0" fillId="12" borderId="8" xfId="0" applyNumberFormat="1" applyFill="1" applyBorder="1" applyProtection="1">
      <protection hidden="1"/>
    </xf>
    <xf numFmtId="166" fontId="3" fillId="12" borderId="2" xfId="0" applyNumberFormat="1" applyFont="1" applyFill="1" applyBorder="1" applyProtection="1">
      <protection hidden="1"/>
    </xf>
    <xf numFmtId="164" fontId="1" fillId="0" borderId="32" xfId="1" applyNumberFormat="1" applyFont="1" applyFill="1" applyBorder="1" applyProtection="1">
      <protection hidden="1"/>
    </xf>
    <xf numFmtId="164" fontId="1" fillId="0" borderId="30" xfId="1" applyNumberFormat="1" applyFont="1" applyFill="1" applyBorder="1" applyProtection="1">
      <protection hidden="1"/>
    </xf>
    <xf numFmtId="164" fontId="1" fillId="0" borderId="31" xfId="1" applyNumberFormat="1" applyFont="1" applyFill="1" applyBorder="1" applyProtection="1">
      <protection hidden="1"/>
    </xf>
    <xf numFmtId="164" fontId="0" fillId="0" borderId="12" xfId="0" applyNumberFormat="1" applyFill="1" applyBorder="1" applyProtection="1">
      <protection hidden="1"/>
    </xf>
    <xf numFmtId="164" fontId="6" fillId="4" borderId="16" xfId="1" applyNumberFormat="1" applyFont="1" applyFill="1" applyBorder="1" applyProtection="1">
      <protection hidden="1"/>
    </xf>
    <xf numFmtId="164" fontId="7" fillId="2" borderId="2" xfId="1" applyNumberFormat="1" applyFont="1" applyFill="1" applyBorder="1" applyProtection="1">
      <protection hidden="1"/>
    </xf>
    <xf numFmtId="164" fontId="6" fillId="9" borderId="2" xfId="1" applyNumberFormat="1" applyFont="1" applyFill="1" applyBorder="1" applyProtection="1">
      <protection hidden="1"/>
    </xf>
    <xf numFmtId="164" fontId="6" fillId="11" borderId="2" xfId="1" applyNumberFormat="1" applyFont="1" applyFill="1" applyBorder="1" applyProtection="1">
      <protection hidden="1"/>
    </xf>
    <xf numFmtId="164" fontId="6" fillId="14" borderId="17" xfId="1" applyNumberFormat="1" applyFont="1" applyFill="1" applyBorder="1" applyProtection="1">
      <protection hidden="1"/>
    </xf>
    <xf numFmtId="164" fontId="1" fillId="15" borderId="4" xfId="1" applyNumberFormat="1" applyFont="1" applyFill="1" applyBorder="1" applyProtection="1">
      <protection locked="0"/>
    </xf>
    <xf numFmtId="164" fontId="1" fillId="15" borderId="10" xfId="1" applyNumberFormat="1" applyFont="1" applyFill="1" applyBorder="1" applyProtection="1">
      <protection locked="0"/>
    </xf>
    <xf numFmtId="164" fontId="1" fillId="15" borderId="11" xfId="1" applyNumberFormat="1" applyFont="1" applyFill="1" applyBorder="1" applyProtection="1">
      <protection locked="0"/>
    </xf>
    <xf numFmtId="164" fontId="3" fillId="3" borderId="2" xfId="1" applyNumberFormat="1" applyFont="1" applyFill="1" applyBorder="1" applyProtection="1">
      <protection hidden="1"/>
    </xf>
    <xf numFmtId="164" fontId="0" fillId="15" borderId="4" xfId="0" applyNumberFormat="1" applyFill="1" applyBorder="1" applyProtection="1">
      <protection hidden="1"/>
    </xf>
    <xf numFmtId="166" fontId="0" fillId="15" borderId="11" xfId="0" applyNumberFormat="1" applyFill="1" applyBorder="1" applyProtection="1">
      <protection hidden="1"/>
    </xf>
    <xf numFmtId="166" fontId="3" fillId="15" borderId="17" xfId="0" applyNumberFormat="1" applyFont="1" applyFill="1" applyBorder="1" applyProtection="1">
      <protection hidden="1"/>
    </xf>
    <xf numFmtId="0" fontId="6" fillId="4" borderId="9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6" fillId="9" borderId="2" xfId="0" applyFont="1" applyFill="1" applyBorder="1" applyAlignment="1">
      <alignment horizontal="center"/>
    </xf>
    <xf numFmtId="0" fontId="6" fillId="11" borderId="20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6" fillId="14" borderId="17" xfId="0" applyFont="1" applyFill="1" applyBorder="1" applyAlignment="1">
      <alignment horizontal="center"/>
    </xf>
    <xf numFmtId="0" fontId="2" fillId="16" borderId="18" xfId="0" applyFont="1" applyFill="1" applyBorder="1" applyAlignment="1"/>
    <xf numFmtId="0" fontId="2" fillId="16" borderId="15" xfId="0" applyFont="1" applyFill="1" applyBorder="1" applyAlignment="1"/>
    <xf numFmtId="0" fontId="2" fillId="16" borderId="17" xfId="0" applyFont="1" applyFill="1" applyBorder="1" applyAlignment="1">
      <alignment horizontal="center" wrapText="1"/>
    </xf>
    <xf numFmtId="0" fontId="2" fillId="16" borderId="14" xfId="0" applyFont="1" applyFill="1" applyBorder="1" applyAlignment="1" applyProtection="1">
      <alignment horizontal="center" wrapText="1"/>
    </xf>
    <xf numFmtId="164" fontId="2" fillId="16" borderId="15" xfId="1" applyNumberFormat="1" applyFont="1" applyFill="1" applyBorder="1" applyAlignment="1" applyProtection="1">
      <protection hidden="1"/>
    </xf>
    <xf numFmtId="164" fontId="2" fillId="16" borderId="14" xfId="1" applyNumberFormat="1" applyFont="1" applyFill="1" applyBorder="1" applyAlignment="1" applyProtection="1">
      <protection hidden="1"/>
    </xf>
    <xf numFmtId="164" fontId="1" fillId="13" borderId="3" xfId="1" applyNumberFormat="1" applyFont="1" applyFill="1" applyBorder="1" applyProtection="1">
      <protection locked="0"/>
    </xf>
    <xf numFmtId="164" fontId="1" fillId="13" borderId="1" xfId="1" applyNumberFormat="1" applyFont="1" applyFill="1" applyBorder="1" applyProtection="1">
      <protection locked="0"/>
    </xf>
    <xf numFmtId="164" fontId="1" fillId="13" borderId="8" xfId="1" applyNumberFormat="1" applyFont="1" applyFill="1" applyBorder="1" applyProtection="1">
      <protection locked="0"/>
    </xf>
    <xf numFmtId="164" fontId="0" fillId="13" borderId="3" xfId="0" applyNumberFormat="1" applyFill="1" applyBorder="1" applyProtection="1">
      <protection hidden="1"/>
    </xf>
    <xf numFmtId="166" fontId="0" fillId="13" borderId="8" xfId="0" applyNumberFormat="1" applyFill="1" applyBorder="1" applyProtection="1">
      <protection hidden="1"/>
    </xf>
    <xf numFmtId="166" fontId="3" fillId="13" borderId="2" xfId="0" applyNumberFormat="1" applyFont="1" applyFill="1" applyBorder="1" applyProtection="1">
      <protection hidden="1"/>
    </xf>
    <xf numFmtId="0" fontId="3" fillId="17" borderId="16" xfId="0" applyFont="1" applyFill="1" applyBorder="1" applyAlignment="1">
      <alignment horizontal="center"/>
    </xf>
    <xf numFmtId="164" fontId="3" fillId="17" borderId="2" xfId="1" applyNumberFormat="1" applyFont="1" applyFill="1" applyBorder="1" applyProtection="1">
      <protection hidden="1"/>
    </xf>
    <xf numFmtId="0" fontId="8" fillId="0" borderId="0" xfId="0" applyFont="1" applyFill="1" applyBorder="1" applyProtection="1">
      <protection hidden="1"/>
    </xf>
    <xf numFmtId="0" fontId="6" fillId="0" borderId="0" xfId="0" applyFont="1" applyFill="1" applyBorder="1" applyAlignment="1" applyProtection="1">
      <alignment horizontal="right"/>
      <protection hidden="1"/>
    </xf>
    <xf numFmtId="0" fontId="6" fillId="0" borderId="0" xfId="0" applyFont="1" applyFill="1" applyBorder="1" applyProtection="1">
      <protection hidden="1"/>
    </xf>
    <xf numFmtId="0" fontId="8" fillId="0" borderId="0" xfId="0" applyFont="1" applyProtection="1">
      <protection hidden="1"/>
    </xf>
    <xf numFmtId="0" fontId="8" fillId="0" borderId="0" xfId="0" applyFont="1" applyFill="1" applyProtection="1">
      <protection hidden="1"/>
    </xf>
    <xf numFmtId="0" fontId="9" fillId="0" borderId="0" xfId="0" applyFont="1" applyFill="1" applyAlignment="1" applyProtection="1">
      <alignment horizontal="right"/>
      <protection hidden="1"/>
    </xf>
    <xf numFmtId="165" fontId="9" fillId="0" borderId="0" xfId="1" applyNumberFormat="1" applyFont="1" applyFill="1" applyAlignment="1" applyProtection="1">
      <protection hidden="1"/>
    </xf>
    <xf numFmtId="0" fontId="9" fillId="0" borderId="0" xfId="0" applyFont="1" applyFill="1" applyProtection="1">
      <protection hidden="1"/>
    </xf>
    <xf numFmtId="166" fontId="9" fillId="0" borderId="0" xfId="0" applyNumberFormat="1" applyFont="1" applyFill="1" applyProtection="1">
      <protection hidden="1"/>
    </xf>
    <xf numFmtId="0" fontId="6" fillId="0" borderId="0" xfId="0" applyFont="1" applyFill="1" applyProtection="1">
      <protection hidden="1"/>
    </xf>
    <xf numFmtId="0" fontId="6" fillId="0" borderId="0" xfId="0" applyFont="1" applyAlignment="1" applyProtection="1">
      <alignment horizontal="right"/>
      <protection hidden="1"/>
    </xf>
    <xf numFmtId="0" fontId="6" fillId="0" borderId="0" xfId="0" applyFont="1" applyFill="1" applyAlignment="1" applyProtection="1">
      <alignment horizontal="right"/>
      <protection hidden="1"/>
    </xf>
    <xf numFmtId="164" fontId="10" fillId="0" borderId="0" xfId="1" applyNumberFormat="1" applyFont="1" applyFill="1" applyAlignment="1" applyProtection="1">
      <alignment horizontal="center"/>
      <protection hidden="1"/>
    </xf>
    <xf numFmtId="164" fontId="10" fillId="0" borderId="0" xfId="1" applyNumberFormat="1" applyFont="1" applyFill="1" applyAlignment="1" applyProtection="1">
      <alignment horizontal="right"/>
      <protection hidden="1"/>
    </xf>
    <xf numFmtId="167" fontId="8" fillId="0" borderId="0" xfId="1" applyNumberFormat="1" applyFont="1" applyFill="1" applyAlignment="1" applyProtection="1">
      <protection hidden="1"/>
    </xf>
    <xf numFmtId="166" fontId="10" fillId="0" borderId="21" xfId="1" applyNumberFormat="1" applyFont="1" applyFill="1" applyBorder="1" applyAlignment="1" applyProtection="1">
      <alignment horizontal="right"/>
      <protection hidden="1"/>
    </xf>
    <xf numFmtId="166" fontId="10" fillId="0" borderId="0" xfId="1" applyNumberFormat="1" applyFont="1" applyFill="1" applyBorder="1" applyAlignment="1" applyProtection="1">
      <alignment horizontal="right"/>
      <protection hidden="1"/>
    </xf>
    <xf numFmtId="166" fontId="10" fillId="0" borderId="21" xfId="1" applyNumberFormat="1" applyFont="1" applyFill="1" applyBorder="1" applyAlignment="1" applyProtection="1">
      <alignment horizontal="center"/>
      <protection hidden="1"/>
    </xf>
    <xf numFmtId="0" fontId="6" fillId="0" borderId="0" xfId="0" applyFont="1" applyFill="1" applyAlignment="1" applyProtection="1">
      <protection hidden="1"/>
    </xf>
    <xf numFmtId="0" fontId="8" fillId="0" borderId="0" xfId="0" applyFont="1" applyFill="1" applyAlignment="1" applyProtection="1">
      <protection hidden="1"/>
    </xf>
    <xf numFmtId="166" fontId="10" fillId="0" borderId="0" xfId="1" applyNumberFormat="1" applyFont="1" applyFill="1" applyAlignment="1" applyProtection="1">
      <alignment horizontal="center"/>
      <protection hidden="1"/>
    </xf>
    <xf numFmtId="166" fontId="10" fillId="0" borderId="0" xfId="1" applyNumberFormat="1" applyFont="1" applyFill="1" applyBorder="1" applyAlignment="1" applyProtection="1">
      <alignment horizontal="center"/>
      <protection hidden="1"/>
    </xf>
    <xf numFmtId="0" fontId="8" fillId="0" borderId="0" xfId="0" applyFont="1" applyFill="1" applyAlignment="1" applyProtection="1">
      <alignment horizontal="right"/>
      <protection hidden="1"/>
    </xf>
    <xf numFmtId="166" fontId="10" fillId="0" borderId="0" xfId="1" applyNumberFormat="1" applyFont="1" applyFill="1" applyAlignment="1" applyProtection="1">
      <alignment horizontal="right"/>
      <protection hidden="1"/>
    </xf>
    <xf numFmtId="166" fontId="8" fillId="0" borderId="21" xfId="1" applyNumberFormat="1" applyFont="1" applyFill="1" applyBorder="1" applyAlignment="1" applyProtection="1">
      <alignment horizontal="right"/>
      <protection hidden="1"/>
    </xf>
    <xf numFmtId="0" fontId="8" fillId="0" borderId="0" xfId="0" applyFont="1" applyFill="1" applyBorder="1" applyAlignment="1" applyProtection="1">
      <alignment horizontal="right"/>
      <protection hidden="1"/>
    </xf>
    <xf numFmtId="0" fontId="6" fillId="0" borderId="0" xfId="0" applyFont="1" applyFill="1" applyAlignment="1" applyProtection="1">
      <alignment horizontal="center"/>
      <protection hidden="1"/>
    </xf>
    <xf numFmtId="0" fontId="8" fillId="0" borderId="0" xfId="0" applyFont="1" applyFill="1" applyAlignment="1" applyProtection="1">
      <alignment horizontal="center"/>
      <protection hidden="1"/>
    </xf>
    <xf numFmtId="168" fontId="3" fillId="0" borderId="3" xfId="0" applyNumberFormat="1" applyFont="1" applyFill="1" applyBorder="1" applyAlignment="1" applyProtection="1"/>
    <xf numFmtId="168" fontId="9" fillId="0" borderId="0" xfId="1" applyNumberFormat="1" applyFont="1" applyFill="1" applyAlignment="1" applyProtection="1">
      <protection hidden="1"/>
    </xf>
    <xf numFmtId="0" fontId="8" fillId="0" borderId="0" xfId="0" applyFont="1" applyFill="1" applyBorder="1"/>
    <xf numFmtId="0" fontId="0" fillId="0" borderId="28" xfId="0" applyFill="1" applyBorder="1" applyAlignment="1">
      <alignment horizontal="left"/>
    </xf>
    <xf numFmtId="0" fontId="0" fillId="0" borderId="25" xfId="0" applyFill="1" applyBorder="1" applyAlignment="1">
      <alignment horizontal="left"/>
    </xf>
    <xf numFmtId="0" fontId="4" fillId="0" borderId="18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2" fillId="16" borderId="20" xfId="0" applyFont="1" applyFill="1" applyBorder="1" applyAlignment="1">
      <alignment horizontal="left"/>
    </xf>
    <xf numFmtId="0" fontId="2" fillId="16" borderId="9" xfId="0" applyFont="1" applyFill="1" applyBorder="1" applyAlignment="1">
      <alignment horizontal="left"/>
    </xf>
    <xf numFmtId="0" fontId="0" fillId="0" borderId="27" xfId="0" applyFill="1" applyBorder="1" applyAlignment="1">
      <alignment horizontal="left"/>
    </xf>
    <xf numFmtId="0" fontId="0" fillId="0" borderId="24" xfId="0" applyFill="1" applyBorder="1" applyAlignment="1">
      <alignment horizontal="left"/>
    </xf>
    <xf numFmtId="0" fontId="0" fillId="0" borderId="29" xfId="0" applyFill="1" applyBorder="1" applyAlignment="1">
      <alignment horizontal="left"/>
    </xf>
    <xf numFmtId="0" fontId="0" fillId="0" borderId="26" xfId="0" applyFill="1" applyBorder="1" applyAlignment="1">
      <alignment horizontal="left"/>
    </xf>
    <xf numFmtId="0" fontId="2" fillId="16" borderId="18" xfId="0" applyFont="1" applyFill="1" applyBorder="1" applyAlignment="1" applyProtection="1">
      <alignment horizontal="right"/>
    </xf>
    <xf numFmtId="0" fontId="2" fillId="16" borderId="15" xfId="0" applyFont="1" applyFill="1" applyBorder="1" applyAlignment="1" applyProtection="1">
      <alignment horizontal="right"/>
    </xf>
    <xf numFmtId="0" fontId="2" fillId="16" borderId="19" xfId="0" applyFont="1" applyFill="1" applyBorder="1" applyAlignment="1" applyProtection="1">
      <alignment horizontal="right"/>
    </xf>
    <xf numFmtId="0" fontId="3" fillId="0" borderId="22" xfId="0" applyFont="1" applyFill="1" applyBorder="1" applyAlignment="1" applyProtection="1">
      <alignment horizontal="right"/>
    </xf>
    <xf numFmtId="0" fontId="3" fillId="0" borderId="24" xfId="0" applyFont="1" applyFill="1" applyBorder="1" applyAlignment="1" applyProtection="1">
      <alignment horizontal="right"/>
    </xf>
    <xf numFmtId="0" fontId="0" fillId="0" borderId="23" xfId="0" applyFill="1" applyBorder="1" applyAlignment="1" applyProtection="1">
      <alignment horizontal="right"/>
    </xf>
    <xf numFmtId="0" fontId="0" fillId="0" borderId="12" xfId="0" applyFill="1" applyBorder="1" applyAlignment="1" applyProtection="1">
      <alignment horizontal="right"/>
    </xf>
    <xf numFmtId="0" fontId="0" fillId="0" borderId="7" xfId="0" applyFill="1" applyBorder="1" applyAlignment="1" applyProtection="1">
      <alignment horizontal="right"/>
    </xf>
    <xf numFmtId="0" fontId="0" fillId="0" borderId="26" xfId="0" applyFill="1" applyBorder="1" applyAlignment="1" applyProtection="1">
      <alignment horizontal="right"/>
    </xf>
    <xf numFmtId="0" fontId="0" fillId="0" borderId="8" xfId="0" applyFill="1" applyBorder="1" applyAlignment="1" applyProtection="1">
      <alignment horizontal="right"/>
    </xf>
    <xf numFmtId="0" fontId="0" fillId="0" borderId="11" xfId="0" applyFill="1" applyBorder="1" applyAlignment="1" applyProtection="1">
      <alignment horizontal="right"/>
    </xf>
    <xf numFmtId="0" fontId="3" fillId="0" borderId="16" xfId="0" applyFont="1" applyFill="1" applyBorder="1" applyAlignment="1" applyProtection="1">
      <alignment horizontal="right"/>
    </xf>
    <xf numFmtId="0" fontId="3" fillId="0" borderId="9" xfId="0" applyFont="1" applyFill="1" applyBorder="1" applyAlignment="1" applyProtection="1">
      <alignment horizontal="right"/>
    </xf>
    <xf numFmtId="0" fontId="3" fillId="0" borderId="2" xfId="0" applyFont="1" applyFill="1" applyBorder="1" applyAlignment="1" applyProtection="1">
      <alignment horizontal="right"/>
    </xf>
    <xf numFmtId="0" fontId="3" fillId="0" borderId="17" xfId="0" applyFont="1" applyFill="1" applyBorder="1" applyAlignment="1" applyProtection="1">
      <alignment horizontal="right"/>
    </xf>
    <xf numFmtId="0" fontId="8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45A8C7"/>
      <color rgb="FFADD8E6"/>
      <color rgb="FF008000"/>
      <color rgb="FF00008B"/>
      <color rgb="FF800080"/>
      <color rgb="FFFFD9D9"/>
      <color rgb="FFFF5757"/>
      <color rgb="FFFFD1D1"/>
      <color rgb="FFAFFFAF"/>
      <color rgb="FFEDF6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121920</xdr:colOff>
      <xdr:row>1</xdr:row>
      <xdr:rowOff>22860</xdr:rowOff>
    </xdr:from>
    <xdr:to>
      <xdr:col>12</xdr:col>
      <xdr:colOff>499920</xdr:colOff>
      <xdr:row>1</xdr:row>
      <xdr:rowOff>400860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85860" y="403860"/>
          <a:ext cx="378000" cy="378000"/>
        </a:xfrm>
        <a:prstGeom prst="rect">
          <a:avLst/>
        </a:prstGeom>
      </xdr:spPr>
    </xdr:pic>
    <xdr:clientData/>
  </xdr:twoCellAnchor>
  <xdr:twoCellAnchor editAs="oneCell">
    <xdr:from>
      <xdr:col>10</xdr:col>
      <xdr:colOff>121920</xdr:colOff>
      <xdr:row>1</xdr:row>
      <xdr:rowOff>22860</xdr:rowOff>
    </xdr:from>
    <xdr:to>
      <xdr:col>10</xdr:col>
      <xdr:colOff>499920</xdr:colOff>
      <xdr:row>1</xdr:row>
      <xdr:rowOff>400860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66660" y="403860"/>
          <a:ext cx="378000" cy="378000"/>
        </a:xfrm>
        <a:prstGeom prst="rect">
          <a:avLst/>
        </a:prstGeom>
      </xdr:spPr>
    </xdr:pic>
    <xdr:clientData/>
  </xdr:twoCellAnchor>
  <xdr:twoCellAnchor editAs="oneCell">
    <xdr:from>
      <xdr:col>7</xdr:col>
      <xdr:colOff>129540</xdr:colOff>
      <xdr:row>1</xdr:row>
      <xdr:rowOff>30480</xdr:rowOff>
    </xdr:from>
    <xdr:to>
      <xdr:col>7</xdr:col>
      <xdr:colOff>507540</xdr:colOff>
      <xdr:row>1</xdr:row>
      <xdr:rowOff>408480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45480" y="411480"/>
          <a:ext cx="378000" cy="378000"/>
        </a:xfrm>
        <a:prstGeom prst="rect">
          <a:avLst/>
        </a:prstGeom>
      </xdr:spPr>
    </xdr:pic>
    <xdr:clientData/>
  </xdr:twoCellAnchor>
  <xdr:twoCellAnchor editAs="oneCell">
    <xdr:from>
      <xdr:col>9</xdr:col>
      <xdr:colOff>114300</xdr:colOff>
      <xdr:row>1</xdr:row>
      <xdr:rowOff>30480</xdr:rowOff>
    </xdr:from>
    <xdr:to>
      <xdr:col>9</xdr:col>
      <xdr:colOff>499131</xdr:colOff>
      <xdr:row>1</xdr:row>
      <xdr:rowOff>408480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9440" y="411480"/>
          <a:ext cx="384831" cy="378000"/>
        </a:xfrm>
        <a:prstGeom prst="rect">
          <a:avLst/>
        </a:prstGeom>
      </xdr:spPr>
    </xdr:pic>
    <xdr:clientData/>
  </xdr:twoCellAnchor>
  <xdr:twoCellAnchor editAs="oneCell">
    <xdr:from>
      <xdr:col>5</xdr:col>
      <xdr:colOff>121920</xdr:colOff>
      <xdr:row>1</xdr:row>
      <xdr:rowOff>22860</xdr:rowOff>
    </xdr:from>
    <xdr:to>
      <xdr:col>5</xdr:col>
      <xdr:colOff>499920</xdr:colOff>
      <xdr:row>1</xdr:row>
      <xdr:rowOff>400860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18660" y="403860"/>
          <a:ext cx="378000" cy="378000"/>
        </a:xfrm>
        <a:prstGeom prst="rect">
          <a:avLst/>
        </a:prstGeom>
      </xdr:spPr>
    </xdr:pic>
    <xdr:clientData/>
  </xdr:twoCellAnchor>
  <xdr:twoCellAnchor editAs="oneCell">
    <xdr:from>
      <xdr:col>11</xdr:col>
      <xdr:colOff>137160</xdr:colOff>
      <xdr:row>1</xdr:row>
      <xdr:rowOff>22860</xdr:rowOff>
    </xdr:from>
    <xdr:to>
      <xdr:col>11</xdr:col>
      <xdr:colOff>515160</xdr:colOff>
      <xdr:row>1</xdr:row>
      <xdr:rowOff>400860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75320" y="403860"/>
          <a:ext cx="378000" cy="378000"/>
        </a:xfrm>
        <a:prstGeom prst="rect">
          <a:avLst/>
        </a:prstGeom>
      </xdr:spPr>
    </xdr:pic>
    <xdr:clientData/>
  </xdr:twoCellAnchor>
  <xdr:twoCellAnchor editAs="oneCell">
    <xdr:from>
      <xdr:col>6</xdr:col>
      <xdr:colOff>30480</xdr:colOff>
      <xdr:row>1</xdr:row>
      <xdr:rowOff>76201</xdr:rowOff>
    </xdr:from>
    <xdr:to>
      <xdr:col>6</xdr:col>
      <xdr:colOff>588480</xdr:colOff>
      <xdr:row>1</xdr:row>
      <xdr:rowOff>333366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36820" y="457201"/>
          <a:ext cx="558000" cy="257165"/>
        </a:xfrm>
        <a:prstGeom prst="rect">
          <a:avLst/>
        </a:prstGeom>
      </xdr:spPr>
    </xdr:pic>
    <xdr:clientData/>
  </xdr:twoCellAnchor>
  <xdr:twoCellAnchor editAs="oneCell">
    <xdr:from>
      <xdr:col>8</xdr:col>
      <xdr:colOff>30480</xdr:colOff>
      <xdr:row>1</xdr:row>
      <xdr:rowOff>60960</xdr:rowOff>
    </xdr:from>
    <xdr:to>
      <xdr:col>8</xdr:col>
      <xdr:colOff>588480</xdr:colOff>
      <xdr:row>1</xdr:row>
      <xdr:rowOff>366960</xdr:rowOff>
    </xdr:to>
    <xdr:pic>
      <xdr:nvPicPr>
        <xdr:cNvPr id="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56020" y="441960"/>
          <a:ext cx="558000" cy="306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7"/>
  <sheetViews>
    <sheetView tabSelected="1" zoomScaleNormal="100" workbookViewId="0">
      <selection activeCell="F3" sqref="F3"/>
    </sheetView>
  </sheetViews>
  <sheetFormatPr defaultRowHeight="14.4" x14ac:dyDescent="0.3"/>
  <cols>
    <col min="1" max="1" width="3.33203125" customWidth="1"/>
    <col min="2" max="2" width="32.33203125" bestFit="1" customWidth="1"/>
    <col min="3" max="3" width="12.44140625" bestFit="1" customWidth="1"/>
    <col min="4" max="4" width="7.21875" customWidth="1"/>
    <col min="5" max="5" width="10.88671875" bestFit="1" customWidth="1"/>
    <col min="6" max="13" width="8.88671875" customWidth="1"/>
    <col min="14" max="14" width="12.33203125" bestFit="1" customWidth="1"/>
  </cols>
  <sheetData>
    <row r="1" spans="1:14" ht="30" thickTop="1" thickBot="1" x14ac:dyDescent="0.6">
      <c r="A1" s="124" t="s">
        <v>88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6"/>
    </row>
    <row r="2" spans="1:14" ht="33" customHeight="1" thickTop="1" thickBot="1" x14ac:dyDescent="0.35">
      <c r="A2" s="77" t="s">
        <v>0</v>
      </c>
      <c r="B2" s="78"/>
      <c r="C2" s="127" t="s">
        <v>53</v>
      </c>
      <c r="D2" s="128"/>
      <c r="E2" s="79" t="s">
        <v>54</v>
      </c>
      <c r="F2" s="70"/>
      <c r="G2" s="71"/>
      <c r="H2" s="72"/>
      <c r="I2" s="73"/>
      <c r="J2" s="74"/>
      <c r="K2" s="89"/>
      <c r="L2" s="75"/>
      <c r="M2" s="76"/>
      <c r="N2" s="80" t="s">
        <v>55</v>
      </c>
    </row>
    <row r="3" spans="1:14" ht="15" thickTop="1" x14ac:dyDescent="0.3">
      <c r="A3" s="3">
        <v>1</v>
      </c>
      <c r="B3" s="17" t="s">
        <v>1</v>
      </c>
      <c r="C3" s="129" t="s">
        <v>44</v>
      </c>
      <c r="D3" s="130"/>
      <c r="E3" s="1">
        <v>1168</v>
      </c>
      <c r="F3" s="23"/>
      <c r="G3" s="30"/>
      <c r="H3" s="36"/>
      <c r="I3" s="42"/>
      <c r="J3" s="48"/>
      <c r="K3" s="83"/>
      <c r="L3" s="9"/>
      <c r="M3" s="63"/>
      <c r="N3" s="54" t="str">
        <f>IF(COUNTBLANK(F3:M3)=8," ",SUM(F3:M3))</f>
        <v xml:space="preserve"> </v>
      </c>
    </row>
    <row r="4" spans="1:14" x14ac:dyDescent="0.3">
      <c r="A4" s="2">
        <v>2</v>
      </c>
      <c r="B4" s="18" t="s">
        <v>2</v>
      </c>
      <c r="C4" s="122" t="s">
        <v>44</v>
      </c>
      <c r="D4" s="123"/>
      <c r="E4" s="5">
        <v>1147</v>
      </c>
      <c r="F4" s="24"/>
      <c r="G4" s="31"/>
      <c r="H4" s="37"/>
      <c r="I4" s="43"/>
      <c r="J4" s="49"/>
      <c r="K4" s="84"/>
      <c r="L4" s="10"/>
      <c r="M4" s="64"/>
      <c r="N4" s="55" t="str">
        <f>IF(COUNTBLANK(F4:M4)=8," ",SUM(F4:M4))</f>
        <v xml:space="preserve"> </v>
      </c>
    </row>
    <row r="5" spans="1:14" x14ac:dyDescent="0.3">
      <c r="A5" s="2">
        <v>3</v>
      </c>
      <c r="B5" s="18" t="s">
        <v>2</v>
      </c>
      <c r="C5" s="122" t="s">
        <v>44</v>
      </c>
      <c r="D5" s="123"/>
      <c r="E5" s="5">
        <v>1159</v>
      </c>
      <c r="F5" s="24"/>
      <c r="G5" s="31"/>
      <c r="H5" s="37"/>
      <c r="I5" s="43"/>
      <c r="J5" s="49"/>
      <c r="K5" s="84"/>
      <c r="L5" s="10"/>
      <c r="M5" s="64"/>
      <c r="N5" s="55" t="str">
        <f t="shared" ref="N5:N66" si="0">IF(COUNTBLANK(F5:M5)=8," ",SUM(F5:M5))</f>
        <v xml:space="preserve"> </v>
      </c>
    </row>
    <row r="6" spans="1:14" x14ac:dyDescent="0.3">
      <c r="A6" s="2">
        <v>4</v>
      </c>
      <c r="B6" s="18" t="s">
        <v>3</v>
      </c>
      <c r="C6" s="122" t="s">
        <v>44</v>
      </c>
      <c r="D6" s="123"/>
      <c r="E6" s="5">
        <v>1184</v>
      </c>
      <c r="F6" s="24"/>
      <c r="G6" s="31"/>
      <c r="H6" s="37"/>
      <c r="I6" s="43"/>
      <c r="J6" s="49"/>
      <c r="K6" s="84"/>
      <c r="L6" s="10"/>
      <c r="M6" s="64"/>
      <c r="N6" s="55" t="str">
        <f t="shared" si="0"/>
        <v xml:space="preserve"> </v>
      </c>
    </row>
    <row r="7" spans="1:14" x14ac:dyDescent="0.3">
      <c r="A7" s="2">
        <v>5</v>
      </c>
      <c r="B7" s="18" t="s">
        <v>3</v>
      </c>
      <c r="C7" s="122" t="s">
        <v>44</v>
      </c>
      <c r="D7" s="123"/>
      <c r="E7" s="5">
        <v>1130</v>
      </c>
      <c r="F7" s="24"/>
      <c r="G7" s="31"/>
      <c r="H7" s="37"/>
      <c r="I7" s="43"/>
      <c r="J7" s="49"/>
      <c r="K7" s="84"/>
      <c r="L7" s="10"/>
      <c r="M7" s="64"/>
      <c r="N7" s="55" t="str">
        <f t="shared" si="0"/>
        <v xml:space="preserve"> </v>
      </c>
    </row>
    <row r="8" spans="1:14" x14ac:dyDescent="0.3">
      <c r="A8" s="2">
        <v>6</v>
      </c>
      <c r="B8" s="18" t="s">
        <v>4</v>
      </c>
      <c r="C8" s="122" t="s">
        <v>44</v>
      </c>
      <c r="D8" s="123"/>
      <c r="E8" s="5">
        <v>1151</v>
      </c>
      <c r="F8" s="24"/>
      <c r="G8" s="31"/>
      <c r="H8" s="37"/>
      <c r="I8" s="43"/>
      <c r="J8" s="49"/>
      <c r="K8" s="84"/>
      <c r="L8" s="10"/>
      <c r="M8" s="64"/>
      <c r="N8" s="55" t="str">
        <f t="shared" si="0"/>
        <v xml:space="preserve"> </v>
      </c>
    </row>
    <row r="9" spans="1:14" x14ac:dyDescent="0.3">
      <c r="A9" s="2">
        <v>7</v>
      </c>
      <c r="B9" s="18" t="s">
        <v>5</v>
      </c>
      <c r="C9" s="122" t="s">
        <v>44</v>
      </c>
      <c r="D9" s="123"/>
      <c r="E9" s="5">
        <v>1143</v>
      </c>
      <c r="F9" s="24"/>
      <c r="G9" s="31"/>
      <c r="H9" s="37"/>
      <c r="I9" s="43"/>
      <c r="J9" s="49"/>
      <c r="K9" s="84"/>
      <c r="L9" s="10"/>
      <c r="M9" s="64"/>
      <c r="N9" s="55" t="str">
        <f t="shared" si="0"/>
        <v xml:space="preserve"> </v>
      </c>
    </row>
    <row r="10" spans="1:14" x14ac:dyDescent="0.3">
      <c r="A10" s="2">
        <v>8</v>
      </c>
      <c r="B10" s="18" t="s">
        <v>6</v>
      </c>
      <c r="C10" s="122" t="s">
        <v>44</v>
      </c>
      <c r="D10" s="123"/>
      <c r="E10" s="5">
        <v>1170</v>
      </c>
      <c r="F10" s="24"/>
      <c r="G10" s="31"/>
      <c r="H10" s="37"/>
      <c r="I10" s="43"/>
      <c r="J10" s="49"/>
      <c r="K10" s="84"/>
      <c r="L10" s="10"/>
      <c r="M10" s="64"/>
      <c r="N10" s="55" t="str">
        <f t="shared" si="0"/>
        <v xml:space="preserve"> </v>
      </c>
    </row>
    <row r="11" spans="1:14" x14ac:dyDescent="0.3">
      <c r="A11" s="2">
        <v>9</v>
      </c>
      <c r="B11" s="18" t="s">
        <v>7</v>
      </c>
      <c r="C11" s="122" t="s">
        <v>44</v>
      </c>
      <c r="D11" s="123"/>
      <c r="E11" s="5">
        <v>1118</v>
      </c>
      <c r="F11" s="24"/>
      <c r="G11" s="31"/>
      <c r="H11" s="37"/>
      <c r="I11" s="43"/>
      <c r="J11" s="49"/>
      <c r="K11" s="84"/>
      <c r="L11" s="10"/>
      <c r="M11" s="64"/>
      <c r="N11" s="55" t="str">
        <f t="shared" si="0"/>
        <v xml:space="preserve"> </v>
      </c>
    </row>
    <row r="12" spans="1:14" x14ac:dyDescent="0.3">
      <c r="A12" s="2">
        <v>10</v>
      </c>
      <c r="B12" s="18" t="s">
        <v>7</v>
      </c>
      <c r="C12" s="122" t="s">
        <v>44</v>
      </c>
      <c r="D12" s="123"/>
      <c r="E12" s="5">
        <v>1121</v>
      </c>
      <c r="F12" s="24"/>
      <c r="G12" s="31"/>
      <c r="H12" s="37"/>
      <c r="I12" s="43"/>
      <c r="J12" s="49"/>
      <c r="K12" s="84"/>
      <c r="L12" s="10"/>
      <c r="M12" s="64"/>
      <c r="N12" s="55" t="str">
        <f t="shared" si="0"/>
        <v xml:space="preserve"> </v>
      </c>
    </row>
    <row r="13" spans="1:14" x14ac:dyDescent="0.3">
      <c r="A13" s="2">
        <v>11</v>
      </c>
      <c r="B13" s="18" t="s">
        <v>8</v>
      </c>
      <c r="C13" s="122" t="s">
        <v>44</v>
      </c>
      <c r="D13" s="123"/>
      <c r="E13" s="5">
        <v>1115</v>
      </c>
      <c r="F13" s="24"/>
      <c r="G13" s="31"/>
      <c r="H13" s="37"/>
      <c r="I13" s="43"/>
      <c r="J13" s="49"/>
      <c r="K13" s="84"/>
      <c r="L13" s="10"/>
      <c r="M13" s="64"/>
      <c r="N13" s="55" t="str">
        <f t="shared" si="0"/>
        <v xml:space="preserve"> </v>
      </c>
    </row>
    <row r="14" spans="1:14" x14ac:dyDescent="0.3">
      <c r="A14" s="2">
        <v>12</v>
      </c>
      <c r="B14" s="18" t="s">
        <v>9</v>
      </c>
      <c r="C14" s="122" t="s">
        <v>45</v>
      </c>
      <c r="D14" s="123"/>
      <c r="E14" s="5">
        <v>1025</v>
      </c>
      <c r="F14" s="24"/>
      <c r="G14" s="31"/>
      <c r="H14" s="37"/>
      <c r="I14" s="43"/>
      <c r="J14" s="49"/>
      <c r="K14" s="84"/>
      <c r="L14" s="10"/>
      <c r="M14" s="64"/>
      <c r="N14" s="55" t="str">
        <f t="shared" si="0"/>
        <v xml:space="preserve"> </v>
      </c>
    </row>
    <row r="15" spans="1:14" x14ac:dyDescent="0.3">
      <c r="A15" s="2">
        <v>13</v>
      </c>
      <c r="B15" s="18" t="s">
        <v>9</v>
      </c>
      <c r="C15" s="122" t="s">
        <v>45</v>
      </c>
      <c r="D15" s="123"/>
      <c r="E15" s="5">
        <v>1176</v>
      </c>
      <c r="F15" s="24"/>
      <c r="G15" s="31"/>
      <c r="H15" s="37"/>
      <c r="I15" s="43"/>
      <c r="J15" s="49"/>
      <c r="K15" s="84"/>
      <c r="L15" s="10"/>
      <c r="M15" s="64"/>
      <c r="N15" s="55" t="str">
        <f t="shared" si="0"/>
        <v xml:space="preserve"> </v>
      </c>
    </row>
    <row r="16" spans="1:14" ht="15" thickBot="1" x14ac:dyDescent="0.35">
      <c r="A16" s="4">
        <v>14</v>
      </c>
      <c r="B16" s="19" t="s">
        <v>84</v>
      </c>
      <c r="C16" s="131" t="s">
        <v>45</v>
      </c>
      <c r="D16" s="132"/>
      <c r="E16" s="6">
        <v>1190</v>
      </c>
      <c r="F16" s="25"/>
      <c r="G16" s="32"/>
      <c r="H16" s="38"/>
      <c r="I16" s="44"/>
      <c r="J16" s="50"/>
      <c r="K16" s="85"/>
      <c r="L16" s="11"/>
      <c r="M16" s="65"/>
      <c r="N16" s="56" t="str">
        <f t="shared" si="0"/>
        <v xml:space="preserve"> </v>
      </c>
    </row>
    <row r="17" spans="1:14" ht="15" thickTop="1" x14ac:dyDescent="0.3">
      <c r="A17" s="3">
        <v>15</v>
      </c>
      <c r="B17" s="17" t="s">
        <v>11</v>
      </c>
      <c r="C17" s="129" t="s">
        <v>46</v>
      </c>
      <c r="D17" s="130"/>
      <c r="E17" s="1">
        <v>1170</v>
      </c>
      <c r="F17" s="23"/>
      <c r="G17" s="30"/>
      <c r="H17" s="36"/>
      <c r="I17" s="42"/>
      <c r="J17" s="48"/>
      <c r="K17" s="83"/>
      <c r="L17" s="9"/>
      <c r="M17" s="63"/>
      <c r="N17" s="54" t="str">
        <f t="shared" si="0"/>
        <v xml:space="preserve"> </v>
      </c>
    </row>
    <row r="18" spans="1:14" x14ac:dyDescent="0.3">
      <c r="A18" s="2">
        <v>16</v>
      </c>
      <c r="B18" s="18" t="s">
        <v>14</v>
      </c>
      <c r="C18" s="122" t="s">
        <v>46</v>
      </c>
      <c r="D18" s="123"/>
      <c r="E18" s="5">
        <v>1157</v>
      </c>
      <c r="F18" s="24"/>
      <c r="G18" s="31"/>
      <c r="H18" s="37"/>
      <c r="I18" s="43"/>
      <c r="J18" s="49"/>
      <c r="K18" s="84"/>
      <c r="L18" s="10"/>
      <c r="M18" s="64"/>
      <c r="N18" s="55" t="str">
        <f t="shared" si="0"/>
        <v xml:space="preserve"> </v>
      </c>
    </row>
    <row r="19" spans="1:14" x14ac:dyDescent="0.3">
      <c r="A19" s="2">
        <v>17</v>
      </c>
      <c r="B19" s="18" t="s">
        <v>12</v>
      </c>
      <c r="C19" s="122" t="s">
        <v>46</v>
      </c>
      <c r="D19" s="123"/>
      <c r="E19" s="5">
        <v>1167</v>
      </c>
      <c r="F19" s="24"/>
      <c r="G19" s="31"/>
      <c r="H19" s="37"/>
      <c r="I19" s="43"/>
      <c r="J19" s="49"/>
      <c r="K19" s="84"/>
      <c r="L19" s="10"/>
      <c r="M19" s="64"/>
      <c r="N19" s="55" t="str">
        <f t="shared" si="0"/>
        <v xml:space="preserve"> </v>
      </c>
    </row>
    <row r="20" spans="1:14" x14ac:dyDescent="0.3">
      <c r="A20" s="2">
        <v>18</v>
      </c>
      <c r="B20" s="18" t="s">
        <v>13</v>
      </c>
      <c r="C20" s="122" t="s">
        <v>46</v>
      </c>
      <c r="D20" s="123"/>
      <c r="E20" s="5">
        <v>1183</v>
      </c>
      <c r="F20" s="24"/>
      <c r="G20" s="31"/>
      <c r="H20" s="37"/>
      <c r="I20" s="43"/>
      <c r="J20" s="49"/>
      <c r="K20" s="84"/>
      <c r="L20" s="10"/>
      <c r="M20" s="64"/>
      <c r="N20" s="55" t="str">
        <f t="shared" si="0"/>
        <v xml:space="preserve"> </v>
      </c>
    </row>
    <row r="21" spans="1:14" x14ac:dyDescent="0.3">
      <c r="A21" s="2">
        <v>19</v>
      </c>
      <c r="B21" s="18" t="s">
        <v>15</v>
      </c>
      <c r="C21" s="122" t="s">
        <v>46</v>
      </c>
      <c r="D21" s="123"/>
      <c r="E21" s="5">
        <v>1163</v>
      </c>
      <c r="F21" s="24"/>
      <c r="G21" s="31"/>
      <c r="H21" s="37"/>
      <c r="I21" s="43"/>
      <c r="J21" s="49"/>
      <c r="K21" s="84"/>
      <c r="L21" s="10"/>
      <c r="M21" s="64"/>
      <c r="N21" s="55" t="str">
        <f t="shared" si="0"/>
        <v xml:space="preserve"> </v>
      </c>
    </row>
    <row r="22" spans="1:14" x14ac:dyDescent="0.3">
      <c r="A22" s="2">
        <v>20</v>
      </c>
      <c r="B22" s="18" t="s">
        <v>16</v>
      </c>
      <c r="C22" s="122" t="s">
        <v>46</v>
      </c>
      <c r="D22" s="123"/>
      <c r="E22" s="5">
        <v>1141</v>
      </c>
      <c r="F22" s="24"/>
      <c r="G22" s="31"/>
      <c r="H22" s="37"/>
      <c r="I22" s="43"/>
      <c r="J22" s="49"/>
      <c r="K22" s="84"/>
      <c r="L22" s="10"/>
      <c r="M22" s="64"/>
      <c r="N22" s="55" t="str">
        <f t="shared" si="0"/>
        <v xml:space="preserve"> </v>
      </c>
    </row>
    <row r="23" spans="1:14" x14ac:dyDescent="0.3">
      <c r="A23" s="2">
        <v>21</v>
      </c>
      <c r="B23" s="18" t="s">
        <v>17</v>
      </c>
      <c r="C23" s="122" t="s">
        <v>46</v>
      </c>
      <c r="D23" s="123"/>
      <c r="E23" s="5">
        <v>1188</v>
      </c>
      <c r="F23" s="24"/>
      <c r="G23" s="31"/>
      <c r="H23" s="37"/>
      <c r="I23" s="43"/>
      <c r="J23" s="49"/>
      <c r="K23" s="84"/>
      <c r="L23" s="10"/>
      <c r="M23" s="64"/>
      <c r="N23" s="55" t="str">
        <f t="shared" si="0"/>
        <v xml:space="preserve"> </v>
      </c>
    </row>
    <row r="24" spans="1:14" x14ac:dyDescent="0.3">
      <c r="A24" s="2">
        <v>22</v>
      </c>
      <c r="B24" s="18" t="s">
        <v>18</v>
      </c>
      <c r="C24" s="122" t="s">
        <v>46</v>
      </c>
      <c r="D24" s="123"/>
      <c r="E24" s="5">
        <v>1144</v>
      </c>
      <c r="F24" s="24"/>
      <c r="G24" s="31"/>
      <c r="H24" s="37"/>
      <c r="I24" s="43"/>
      <c r="J24" s="49"/>
      <c r="K24" s="84"/>
      <c r="L24" s="10"/>
      <c r="M24" s="64"/>
      <c r="N24" s="55" t="str">
        <f t="shared" si="0"/>
        <v xml:space="preserve"> </v>
      </c>
    </row>
    <row r="25" spans="1:14" x14ac:dyDescent="0.3">
      <c r="A25" s="2">
        <v>23</v>
      </c>
      <c r="B25" s="18" t="s">
        <v>89</v>
      </c>
      <c r="C25" s="122" t="s">
        <v>46</v>
      </c>
      <c r="D25" s="123"/>
      <c r="E25" s="5">
        <v>1106</v>
      </c>
      <c r="F25" s="24"/>
      <c r="G25" s="31"/>
      <c r="H25" s="37"/>
      <c r="I25" s="43"/>
      <c r="J25" s="49"/>
      <c r="K25" s="84"/>
      <c r="L25" s="10"/>
      <c r="M25" s="64"/>
      <c r="N25" s="55" t="str">
        <f t="shared" si="0"/>
        <v xml:space="preserve"> </v>
      </c>
    </row>
    <row r="26" spans="1:14" x14ac:dyDescent="0.3">
      <c r="A26" s="2">
        <v>24</v>
      </c>
      <c r="B26" s="18" t="s">
        <v>19</v>
      </c>
      <c r="C26" s="122" t="s">
        <v>46</v>
      </c>
      <c r="D26" s="123"/>
      <c r="E26" s="5">
        <v>1168</v>
      </c>
      <c r="F26" s="24"/>
      <c r="G26" s="31"/>
      <c r="H26" s="37"/>
      <c r="I26" s="43"/>
      <c r="J26" s="49"/>
      <c r="K26" s="84"/>
      <c r="L26" s="10"/>
      <c r="M26" s="64"/>
      <c r="N26" s="55" t="str">
        <f t="shared" si="0"/>
        <v xml:space="preserve"> </v>
      </c>
    </row>
    <row r="27" spans="1:14" x14ac:dyDescent="0.3">
      <c r="A27" s="2">
        <v>25</v>
      </c>
      <c r="B27" s="18" t="s">
        <v>21</v>
      </c>
      <c r="C27" s="122" t="s">
        <v>47</v>
      </c>
      <c r="D27" s="123"/>
      <c r="E27" s="5">
        <v>1099</v>
      </c>
      <c r="F27" s="24"/>
      <c r="G27" s="31"/>
      <c r="H27" s="37"/>
      <c r="I27" s="43"/>
      <c r="J27" s="49"/>
      <c r="K27" s="84"/>
      <c r="L27" s="10"/>
      <c r="M27" s="64"/>
      <c r="N27" s="55" t="str">
        <f t="shared" si="0"/>
        <v xml:space="preserve"> </v>
      </c>
    </row>
    <row r="28" spans="1:14" x14ac:dyDescent="0.3">
      <c r="A28" s="2">
        <v>26</v>
      </c>
      <c r="B28" s="18" t="s">
        <v>20</v>
      </c>
      <c r="C28" s="122" t="s">
        <v>47</v>
      </c>
      <c r="D28" s="123"/>
      <c r="E28" s="5">
        <v>1124</v>
      </c>
      <c r="F28" s="24"/>
      <c r="G28" s="31"/>
      <c r="H28" s="37"/>
      <c r="I28" s="43"/>
      <c r="J28" s="49"/>
      <c r="K28" s="84"/>
      <c r="L28" s="10"/>
      <c r="M28" s="64"/>
      <c r="N28" s="55" t="str">
        <f t="shared" si="0"/>
        <v xml:space="preserve"> </v>
      </c>
    </row>
    <row r="29" spans="1:14" ht="15" thickBot="1" x14ac:dyDescent="0.35">
      <c r="A29" s="4">
        <v>27</v>
      </c>
      <c r="B29" s="19" t="s">
        <v>20</v>
      </c>
      <c r="C29" s="131" t="s">
        <v>47</v>
      </c>
      <c r="D29" s="132"/>
      <c r="E29" s="6">
        <v>1181</v>
      </c>
      <c r="F29" s="25"/>
      <c r="G29" s="32"/>
      <c r="H29" s="38"/>
      <c r="I29" s="44"/>
      <c r="J29" s="50"/>
      <c r="K29" s="85"/>
      <c r="L29" s="11"/>
      <c r="M29" s="65"/>
      <c r="N29" s="56" t="str">
        <f t="shared" si="0"/>
        <v xml:space="preserve"> </v>
      </c>
    </row>
    <row r="30" spans="1:14" ht="15" thickTop="1" x14ac:dyDescent="0.3">
      <c r="A30" s="3">
        <v>28</v>
      </c>
      <c r="B30" s="17" t="s">
        <v>22</v>
      </c>
      <c r="C30" s="129" t="s">
        <v>49</v>
      </c>
      <c r="D30" s="130"/>
      <c r="E30" s="1">
        <v>1194</v>
      </c>
      <c r="F30" s="23"/>
      <c r="G30" s="30"/>
      <c r="H30" s="36"/>
      <c r="I30" s="42"/>
      <c r="J30" s="48"/>
      <c r="K30" s="83"/>
      <c r="L30" s="9"/>
      <c r="M30" s="63"/>
      <c r="N30" s="54" t="str">
        <f t="shared" si="0"/>
        <v xml:space="preserve"> </v>
      </c>
    </row>
    <row r="31" spans="1:14" ht="15" thickBot="1" x14ac:dyDescent="0.35">
      <c r="A31" s="4">
        <v>29</v>
      </c>
      <c r="B31" s="19" t="s">
        <v>22</v>
      </c>
      <c r="C31" s="131" t="s">
        <v>49</v>
      </c>
      <c r="D31" s="132"/>
      <c r="E31" s="6">
        <v>1159</v>
      </c>
      <c r="F31" s="25"/>
      <c r="G31" s="32"/>
      <c r="H31" s="38"/>
      <c r="I31" s="44"/>
      <c r="J31" s="50"/>
      <c r="K31" s="85"/>
      <c r="L31" s="11"/>
      <c r="M31" s="65"/>
      <c r="N31" s="56" t="str">
        <f t="shared" si="0"/>
        <v xml:space="preserve"> </v>
      </c>
    </row>
    <row r="32" spans="1:14" ht="15" thickTop="1" x14ac:dyDescent="0.3">
      <c r="A32" s="3">
        <v>30</v>
      </c>
      <c r="B32" s="17" t="s">
        <v>24</v>
      </c>
      <c r="C32" s="129" t="s">
        <v>48</v>
      </c>
      <c r="D32" s="130"/>
      <c r="E32" s="1">
        <v>1087</v>
      </c>
      <c r="F32" s="23"/>
      <c r="G32" s="30"/>
      <c r="H32" s="36"/>
      <c r="I32" s="42"/>
      <c r="J32" s="48"/>
      <c r="K32" s="83"/>
      <c r="L32" s="9"/>
      <c r="M32" s="63"/>
      <c r="N32" s="54" t="str">
        <f t="shared" si="0"/>
        <v xml:space="preserve"> </v>
      </c>
    </row>
    <row r="33" spans="1:14" x14ac:dyDescent="0.3">
      <c r="A33" s="2">
        <v>31</v>
      </c>
      <c r="B33" s="18" t="s">
        <v>10</v>
      </c>
      <c r="C33" s="122" t="s">
        <v>48</v>
      </c>
      <c r="D33" s="123"/>
      <c r="E33" s="5">
        <v>1150</v>
      </c>
      <c r="F33" s="24"/>
      <c r="G33" s="31"/>
      <c r="H33" s="37"/>
      <c r="I33" s="43"/>
      <c r="J33" s="49"/>
      <c r="K33" s="84"/>
      <c r="L33" s="10"/>
      <c r="M33" s="64"/>
      <c r="N33" s="55" t="str">
        <f t="shared" si="0"/>
        <v xml:space="preserve"> </v>
      </c>
    </row>
    <row r="34" spans="1:14" x14ac:dyDescent="0.3">
      <c r="A34" s="2">
        <v>32</v>
      </c>
      <c r="B34" s="18" t="s">
        <v>23</v>
      </c>
      <c r="C34" s="122" t="s">
        <v>48</v>
      </c>
      <c r="D34" s="123"/>
      <c r="E34" s="5">
        <v>1160</v>
      </c>
      <c r="F34" s="24"/>
      <c r="G34" s="31"/>
      <c r="H34" s="37"/>
      <c r="I34" s="43"/>
      <c r="J34" s="49"/>
      <c r="K34" s="84"/>
      <c r="L34" s="10"/>
      <c r="M34" s="64"/>
      <c r="N34" s="55" t="str">
        <f t="shared" si="0"/>
        <v xml:space="preserve"> </v>
      </c>
    </row>
    <row r="35" spans="1:14" x14ac:dyDescent="0.3">
      <c r="A35" s="2">
        <v>33</v>
      </c>
      <c r="B35" s="18" t="s">
        <v>23</v>
      </c>
      <c r="C35" s="122" t="s">
        <v>48</v>
      </c>
      <c r="D35" s="123"/>
      <c r="E35" s="5">
        <v>1145</v>
      </c>
      <c r="F35" s="24"/>
      <c r="G35" s="31"/>
      <c r="H35" s="37"/>
      <c r="I35" s="43"/>
      <c r="J35" s="49"/>
      <c r="K35" s="84"/>
      <c r="L35" s="10"/>
      <c r="M35" s="64"/>
      <c r="N35" s="55" t="str">
        <f t="shared" si="0"/>
        <v xml:space="preserve"> </v>
      </c>
    </row>
    <row r="36" spans="1:14" x14ac:dyDescent="0.3">
      <c r="A36" s="2">
        <v>34</v>
      </c>
      <c r="B36" s="18" t="s">
        <v>25</v>
      </c>
      <c r="C36" s="122" t="s">
        <v>48</v>
      </c>
      <c r="D36" s="123"/>
      <c r="E36" s="5">
        <v>1136</v>
      </c>
      <c r="F36" s="24"/>
      <c r="G36" s="31"/>
      <c r="H36" s="37"/>
      <c r="I36" s="43"/>
      <c r="J36" s="49"/>
      <c r="K36" s="84"/>
      <c r="L36" s="10"/>
      <c r="M36" s="64"/>
      <c r="N36" s="55" t="str">
        <f t="shared" si="0"/>
        <v xml:space="preserve"> </v>
      </c>
    </row>
    <row r="37" spans="1:14" x14ac:dyDescent="0.3">
      <c r="A37" s="2">
        <v>35</v>
      </c>
      <c r="B37" s="18" t="s">
        <v>26</v>
      </c>
      <c r="C37" s="122" t="s">
        <v>48</v>
      </c>
      <c r="D37" s="123"/>
      <c r="E37" s="5">
        <v>1150</v>
      </c>
      <c r="F37" s="24"/>
      <c r="G37" s="31"/>
      <c r="H37" s="37"/>
      <c r="I37" s="43"/>
      <c r="J37" s="49"/>
      <c r="K37" s="84"/>
      <c r="L37" s="10"/>
      <c r="M37" s="64"/>
      <c r="N37" s="55" t="str">
        <f t="shared" si="0"/>
        <v xml:space="preserve"> </v>
      </c>
    </row>
    <row r="38" spans="1:14" ht="15" thickBot="1" x14ac:dyDescent="0.35">
      <c r="A38" s="4">
        <v>36</v>
      </c>
      <c r="B38" s="19" t="s">
        <v>26</v>
      </c>
      <c r="C38" s="131" t="s">
        <v>48</v>
      </c>
      <c r="D38" s="132"/>
      <c r="E38" s="6">
        <v>1162</v>
      </c>
      <c r="F38" s="25"/>
      <c r="G38" s="32"/>
      <c r="H38" s="38"/>
      <c r="I38" s="44"/>
      <c r="J38" s="50"/>
      <c r="K38" s="85"/>
      <c r="L38" s="11"/>
      <c r="M38" s="65"/>
      <c r="N38" s="56" t="str">
        <f t="shared" si="0"/>
        <v xml:space="preserve"> </v>
      </c>
    </row>
    <row r="39" spans="1:14" ht="15" thickTop="1" x14ac:dyDescent="0.3">
      <c r="A39" s="3">
        <v>37</v>
      </c>
      <c r="B39" s="17" t="s">
        <v>31</v>
      </c>
      <c r="C39" s="129" t="s">
        <v>49</v>
      </c>
      <c r="D39" s="130"/>
      <c r="E39" s="1">
        <v>1176</v>
      </c>
      <c r="F39" s="23"/>
      <c r="G39" s="30"/>
      <c r="H39" s="36"/>
      <c r="I39" s="42"/>
      <c r="J39" s="48"/>
      <c r="K39" s="83"/>
      <c r="L39" s="9"/>
      <c r="M39" s="63"/>
      <c r="N39" s="54" t="str">
        <f t="shared" si="0"/>
        <v xml:space="preserve"> </v>
      </c>
    </row>
    <row r="40" spans="1:14" x14ac:dyDescent="0.3">
      <c r="A40" s="2">
        <v>38</v>
      </c>
      <c r="B40" s="18" t="s">
        <v>85</v>
      </c>
      <c r="C40" s="122" t="s">
        <v>49</v>
      </c>
      <c r="D40" s="123"/>
      <c r="E40" s="5">
        <v>1172</v>
      </c>
      <c r="F40" s="24"/>
      <c r="G40" s="31"/>
      <c r="H40" s="37"/>
      <c r="I40" s="43"/>
      <c r="J40" s="49"/>
      <c r="K40" s="84"/>
      <c r="L40" s="10"/>
      <c r="M40" s="64"/>
      <c r="N40" s="55" t="str">
        <f t="shared" si="0"/>
        <v xml:space="preserve"> </v>
      </c>
    </row>
    <row r="41" spans="1:14" x14ac:dyDescent="0.3">
      <c r="A41" s="2">
        <v>39</v>
      </c>
      <c r="B41" s="18" t="s">
        <v>27</v>
      </c>
      <c r="C41" s="122" t="s">
        <v>49</v>
      </c>
      <c r="D41" s="123"/>
      <c r="E41" s="5">
        <v>1152</v>
      </c>
      <c r="F41" s="24"/>
      <c r="G41" s="31"/>
      <c r="H41" s="37"/>
      <c r="I41" s="43"/>
      <c r="J41" s="49"/>
      <c r="K41" s="84"/>
      <c r="L41" s="10"/>
      <c r="M41" s="64"/>
      <c r="N41" s="55" t="str">
        <f t="shared" si="0"/>
        <v xml:space="preserve"> </v>
      </c>
    </row>
    <row r="42" spans="1:14" x14ac:dyDescent="0.3">
      <c r="A42" s="2">
        <v>40</v>
      </c>
      <c r="B42" s="18" t="s">
        <v>27</v>
      </c>
      <c r="C42" s="122" t="s">
        <v>49</v>
      </c>
      <c r="D42" s="123"/>
      <c r="E42" s="5">
        <v>1172</v>
      </c>
      <c r="F42" s="24"/>
      <c r="G42" s="31"/>
      <c r="H42" s="37"/>
      <c r="I42" s="43"/>
      <c r="J42" s="49"/>
      <c r="K42" s="84"/>
      <c r="L42" s="10"/>
      <c r="M42" s="64"/>
      <c r="N42" s="55" t="str">
        <f t="shared" si="0"/>
        <v xml:space="preserve"> </v>
      </c>
    </row>
    <row r="43" spans="1:14" x14ac:dyDescent="0.3">
      <c r="A43" s="2">
        <v>41</v>
      </c>
      <c r="B43" s="18" t="s">
        <v>29</v>
      </c>
      <c r="C43" s="122" t="s">
        <v>49</v>
      </c>
      <c r="D43" s="123"/>
      <c r="E43" s="5">
        <v>1146</v>
      </c>
      <c r="F43" s="24"/>
      <c r="G43" s="31"/>
      <c r="H43" s="37"/>
      <c r="I43" s="43"/>
      <c r="J43" s="49"/>
      <c r="K43" s="84"/>
      <c r="L43" s="10"/>
      <c r="M43" s="64"/>
      <c r="N43" s="55" t="str">
        <f t="shared" si="0"/>
        <v xml:space="preserve"> </v>
      </c>
    </row>
    <row r="44" spans="1:14" x14ac:dyDescent="0.3">
      <c r="A44" s="2">
        <v>42</v>
      </c>
      <c r="B44" s="18" t="s">
        <v>86</v>
      </c>
      <c r="C44" s="122" t="s">
        <v>49</v>
      </c>
      <c r="D44" s="123"/>
      <c r="E44" s="5">
        <v>1165</v>
      </c>
      <c r="F44" s="24"/>
      <c r="G44" s="31"/>
      <c r="H44" s="37"/>
      <c r="I44" s="43"/>
      <c r="J44" s="49"/>
      <c r="K44" s="84"/>
      <c r="L44" s="10"/>
      <c r="M44" s="64"/>
      <c r="N44" s="55" t="str">
        <f t="shared" si="0"/>
        <v xml:space="preserve"> </v>
      </c>
    </row>
    <row r="45" spans="1:14" x14ac:dyDescent="0.3">
      <c r="A45" s="2">
        <v>43</v>
      </c>
      <c r="B45" s="18" t="s">
        <v>30</v>
      </c>
      <c r="C45" s="122" t="s">
        <v>49</v>
      </c>
      <c r="D45" s="123"/>
      <c r="E45" s="5">
        <v>1145</v>
      </c>
      <c r="F45" s="24"/>
      <c r="G45" s="31"/>
      <c r="H45" s="37"/>
      <c r="I45" s="43"/>
      <c r="J45" s="49"/>
      <c r="K45" s="84"/>
      <c r="L45" s="10"/>
      <c r="M45" s="64"/>
      <c r="N45" s="55" t="str">
        <f t="shared" si="0"/>
        <v xml:space="preserve"> </v>
      </c>
    </row>
    <row r="46" spans="1:14" x14ac:dyDescent="0.3">
      <c r="A46" s="2">
        <v>44</v>
      </c>
      <c r="B46" s="18" t="s">
        <v>30</v>
      </c>
      <c r="C46" s="122" t="s">
        <v>49</v>
      </c>
      <c r="D46" s="123"/>
      <c r="E46" s="5">
        <v>1129</v>
      </c>
      <c r="F46" s="24"/>
      <c r="G46" s="31"/>
      <c r="H46" s="37"/>
      <c r="I46" s="43"/>
      <c r="J46" s="49"/>
      <c r="K46" s="84"/>
      <c r="L46" s="10"/>
      <c r="M46" s="64"/>
      <c r="N46" s="55" t="str">
        <f t="shared" si="0"/>
        <v xml:space="preserve"> </v>
      </c>
    </row>
    <row r="47" spans="1:14" ht="15" thickBot="1" x14ac:dyDescent="0.35">
      <c r="A47" s="4">
        <v>45</v>
      </c>
      <c r="B47" s="19" t="s">
        <v>28</v>
      </c>
      <c r="C47" s="131" t="s">
        <v>49</v>
      </c>
      <c r="D47" s="132"/>
      <c r="E47" s="6">
        <v>1135</v>
      </c>
      <c r="F47" s="25"/>
      <c r="G47" s="32"/>
      <c r="H47" s="38"/>
      <c r="I47" s="44"/>
      <c r="J47" s="50"/>
      <c r="K47" s="85"/>
      <c r="L47" s="11"/>
      <c r="M47" s="65"/>
      <c r="N47" s="56" t="str">
        <f t="shared" si="0"/>
        <v xml:space="preserve"> </v>
      </c>
    </row>
    <row r="48" spans="1:14" ht="15" thickTop="1" x14ac:dyDescent="0.3">
      <c r="A48" s="3">
        <v>46</v>
      </c>
      <c r="B48" s="17" t="s">
        <v>32</v>
      </c>
      <c r="C48" s="129" t="s">
        <v>50</v>
      </c>
      <c r="D48" s="130"/>
      <c r="E48" s="1">
        <v>1178</v>
      </c>
      <c r="F48" s="23"/>
      <c r="G48" s="30"/>
      <c r="H48" s="36"/>
      <c r="I48" s="42"/>
      <c r="J48" s="48"/>
      <c r="K48" s="83"/>
      <c r="L48" s="9"/>
      <c r="M48" s="63"/>
      <c r="N48" s="54" t="str">
        <f t="shared" si="0"/>
        <v xml:space="preserve"> </v>
      </c>
    </row>
    <row r="49" spans="1:14" x14ac:dyDescent="0.3">
      <c r="A49" s="2">
        <v>47</v>
      </c>
      <c r="B49" s="18" t="s">
        <v>87</v>
      </c>
      <c r="C49" s="122" t="s">
        <v>50</v>
      </c>
      <c r="D49" s="123"/>
      <c r="E49" s="5">
        <v>1160</v>
      </c>
      <c r="F49" s="24"/>
      <c r="G49" s="31"/>
      <c r="H49" s="37"/>
      <c r="I49" s="43"/>
      <c r="J49" s="49"/>
      <c r="K49" s="84"/>
      <c r="L49" s="10"/>
      <c r="M49" s="64"/>
      <c r="N49" s="55" t="str">
        <f t="shared" si="0"/>
        <v xml:space="preserve"> </v>
      </c>
    </row>
    <row r="50" spans="1:14" x14ac:dyDescent="0.3">
      <c r="A50" s="2">
        <v>48</v>
      </c>
      <c r="B50" s="18" t="s">
        <v>87</v>
      </c>
      <c r="C50" s="122" t="s">
        <v>50</v>
      </c>
      <c r="D50" s="123"/>
      <c r="E50" s="5">
        <v>1133</v>
      </c>
      <c r="F50" s="24"/>
      <c r="G50" s="31"/>
      <c r="H50" s="37"/>
      <c r="I50" s="43"/>
      <c r="J50" s="49"/>
      <c r="K50" s="84"/>
      <c r="L50" s="10"/>
      <c r="M50" s="64"/>
      <c r="N50" s="55" t="str">
        <f t="shared" si="0"/>
        <v xml:space="preserve"> </v>
      </c>
    </row>
    <row r="51" spans="1:14" x14ac:dyDescent="0.3">
      <c r="A51" s="2">
        <v>49</v>
      </c>
      <c r="B51" s="18" t="s">
        <v>33</v>
      </c>
      <c r="C51" s="122" t="s">
        <v>51</v>
      </c>
      <c r="D51" s="123"/>
      <c r="E51" s="5">
        <v>1166</v>
      </c>
      <c r="F51" s="24"/>
      <c r="G51" s="31"/>
      <c r="H51" s="37"/>
      <c r="I51" s="43"/>
      <c r="J51" s="49"/>
      <c r="K51" s="84"/>
      <c r="L51" s="10"/>
      <c r="M51" s="64"/>
      <c r="N51" s="55" t="str">
        <f t="shared" si="0"/>
        <v xml:space="preserve"> </v>
      </c>
    </row>
    <row r="52" spans="1:14" x14ac:dyDescent="0.3">
      <c r="A52" s="2">
        <v>50</v>
      </c>
      <c r="B52" s="18" t="s">
        <v>33</v>
      </c>
      <c r="C52" s="122" t="s">
        <v>51</v>
      </c>
      <c r="D52" s="123"/>
      <c r="E52" s="5">
        <v>1170</v>
      </c>
      <c r="F52" s="24"/>
      <c r="G52" s="31"/>
      <c r="H52" s="37"/>
      <c r="I52" s="43"/>
      <c r="J52" s="49"/>
      <c r="K52" s="84"/>
      <c r="L52" s="10"/>
      <c r="M52" s="64"/>
      <c r="N52" s="55" t="str">
        <f t="shared" si="0"/>
        <v xml:space="preserve"> </v>
      </c>
    </row>
    <row r="53" spans="1:14" x14ac:dyDescent="0.3">
      <c r="A53" s="2">
        <v>51</v>
      </c>
      <c r="B53" s="18" t="s">
        <v>33</v>
      </c>
      <c r="C53" s="122" t="s">
        <v>51</v>
      </c>
      <c r="D53" s="123"/>
      <c r="E53" s="5">
        <v>1150</v>
      </c>
      <c r="F53" s="24"/>
      <c r="G53" s="31"/>
      <c r="H53" s="37"/>
      <c r="I53" s="43"/>
      <c r="J53" s="49"/>
      <c r="K53" s="84"/>
      <c r="L53" s="10"/>
      <c r="M53" s="64"/>
      <c r="N53" s="55" t="str">
        <f t="shared" si="0"/>
        <v xml:space="preserve"> </v>
      </c>
    </row>
    <row r="54" spans="1:14" ht="15" thickBot="1" x14ac:dyDescent="0.35">
      <c r="A54" s="4">
        <v>52</v>
      </c>
      <c r="B54" s="19" t="s">
        <v>33</v>
      </c>
      <c r="C54" s="131" t="s">
        <v>51</v>
      </c>
      <c r="D54" s="132"/>
      <c r="E54" s="6">
        <v>1142</v>
      </c>
      <c r="F54" s="25"/>
      <c r="G54" s="32"/>
      <c r="H54" s="38"/>
      <c r="I54" s="44"/>
      <c r="J54" s="50"/>
      <c r="K54" s="85"/>
      <c r="L54" s="11"/>
      <c r="M54" s="65"/>
      <c r="N54" s="56" t="str">
        <f t="shared" si="0"/>
        <v xml:space="preserve"> </v>
      </c>
    </row>
    <row r="55" spans="1:14" ht="15" thickTop="1" x14ac:dyDescent="0.3">
      <c r="A55" s="3">
        <v>53</v>
      </c>
      <c r="B55" s="17" t="s">
        <v>34</v>
      </c>
      <c r="C55" s="129" t="s">
        <v>52</v>
      </c>
      <c r="D55" s="130"/>
      <c r="E55" s="1">
        <v>1117</v>
      </c>
      <c r="F55" s="23"/>
      <c r="G55" s="30"/>
      <c r="H55" s="36"/>
      <c r="I55" s="42"/>
      <c r="J55" s="48"/>
      <c r="K55" s="83"/>
      <c r="L55" s="9"/>
      <c r="M55" s="63"/>
      <c r="N55" s="54" t="str">
        <f t="shared" si="0"/>
        <v xml:space="preserve"> </v>
      </c>
    </row>
    <row r="56" spans="1:14" x14ac:dyDescent="0.3">
      <c r="A56" s="2">
        <v>54</v>
      </c>
      <c r="B56" s="18" t="s">
        <v>35</v>
      </c>
      <c r="C56" s="122" t="s">
        <v>52</v>
      </c>
      <c r="D56" s="123"/>
      <c r="E56" s="5">
        <v>1098</v>
      </c>
      <c r="F56" s="24"/>
      <c r="G56" s="31"/>
      <c r="H56" s="37"/>
      <c r="I56" s="43"/>
      <c r="J56" s="49"/>
      <c r="K56" s="84"/>
      <c r="L56" s="10"/>
      <c r="M56" s="64"/>
      <c r="N56" s="55" t="str">
        <f t="shared" si="0"/>
        <v xml:space="preserve"> </v>
      </c>
    </row>
    <row r="57" spans="1:14" x14ac:dyDescent="0.3">
      <c r="A57" s="2">
        <v>55</v>
      </c>
      <c r="B57" s="18" t="s">
        <v>36</v>
      </c>
      <c r="C57" s="122" t="s">
        <v>52</v>
      </c>
      <c r="D57" s="123"/>
      <c r="E57" s="5">
        <v>1096</v>
      </c>
      <c r="F57" s="24"/>
      <c r="G57" s="31"/>
      <c r="H57" s="37"/>
      <c r="I57" s="43"/>
      <c r="J57" s="49"/>
      <c r="K57" s="84"/>
      <c r="L57" s="10"/>
      <c r="M57" s="64"/>
      <c r="N57" s="55" t="str">
        <f t="shared" si="0"/>
        <v xml:space="preserve"> </v>
      </c>
    </row>
    <row r="58" spans="1:14" x14ac:dyDescent="0.3">
      <c r="A58" s="2">
        <v>56</v>
      </c>
      <c r="B58" s="18" t="s">
        <v>37</v>
      </c>
      <c r="C58" s="122" t="s">
        <v>52</v>
      </c>
      <c r="D58" s="123"/>
      <c r="E58" s="5">
        <v>1083</v>
      </c>
      <c r="F58" s="24"/>
      <c r="G58" s="31"/>
      <c r="H58" s="37"/>
      <c r="I58" s="43"/>
      <c r="J58" s="49"/>
      <c r="K58" s="84"/>
      <c r="L58" s="10"/>
      <c r="M58" s="64"/>
      <c r="N58" s="55" t="str">
        <f t="shared" si="0"/>
        <v xml:space="preserve"> </v>
      </c>
    </row>
    <row r="59" spans="1:14" x14ac:dyDescent="0.3">
      <c r="A59" s="2">
        <v>57</v>
      </c>
      <c r="B59" s="18" t="s">
        <v>38</v>
      </c>
      <c r="C59" s="122" t="s">
        <v>52</v>
      </c>
      <c r="D59" s="123"/>
      <c r="E59" s="5">
        <v>1078</v>
      </c>
      <c r="F59" s="24"/>
      <c r="G59" s="31"/>
      <c r="H59" s="37"/>
      <c r="I59" s="43"/>
      <c r="J59" s="49"/>
      <c r="K59" s="84"/>
      <c r="L59" s="10"/>
      <c r="M59" s="64"/>
      <c r="N59" s="55" t="str">
        <f t="shared" si="0"/>
        <v xml:space="preserve"> </v>
      </c>
    </row>
    <row r="60" spans="1:14" x14ac:dyDescent="0.3">
      <c r="A60" s="2">
        <v>58</v>
      </c>
      <c r="B60" s="18" t="s">
        <v>39</v>
      </c>
      <c r="C60" s="122" t="s">
        <v>52</v>
      </c>
      <c r="D60" s="123"/>
      <c r="E60" s="5">
        <v>1079</v>
      </c>
      <c r="F60" s="24"/>
      <c r="G60" s="31"/>
      <c r="H60" s="37"/>
      <c r="I60" s="43"/>
      <c r="J60" s="49"/>
      <c r="K60" s="84"/>
      <c r="L60" s="10"/>
      <c r="M60" s="64"/>
      <c r="N60" s="55" t="str">
        <f t="shared" si="0"/>
        <v xml:space="preserve"> </v>
      </c>
    </row>
    <row r="61" spans="1:14" x14ac:dyDescent="0.3">
      <c r="A61" s="2">
        <v>59</v>
      </c>
      <c r="B61" s="18" t="s">
        <v>43</v>
      </c>
      <c r="C61" s="122" t="s">
        <v>52</v>
      </c>
      <c r="D61" s="123"/>
      <c r="E61" s="5">
        <v>1098</v>
      </c>
      <c r="F61" s="24"/>
      <c r="G61" s="31"/>
      <c r="H61" s="37"/>
      <c r="I61" s="43"/>
      <c r="J61" s="49"/>
      <c r="K61" s="84"/>
      <c r="L61" s="10"/>
      <c r="M61" s="64"/>
      <c r="N61" s="55" t="str">
        <f t="shared" si="0"/>
        <v xml:space="preserve"> </v>
      </c>
    </row>
    <row r="62" spans="1:14" x14ac:dyDescent="0.3">
      <c r="A62" s="2">
        <v>60</v>
      </c>
      <c r="B62" s="18" t="s">
        <v>40</v>
      </c>
      <c r="C62" s="122" t="s">
        <v>52</v>
      </c>
      <c r="D62" s="123"/>
      <c r="E62" s="5">
        <v>1099</v>
      </c>
      <c r="F62" s="24"/>
      <c r="G62" s="31"/>
      <c r="H62" s="37"/>
      <c r="I62" s="43"/>
      <c r="J62" s="49"/>
      <c r="K62" s="84"/>
      <c r="L62" s="10"/>
      <c r="M62" s="64"/>
      <c r="N62" s="55" t="str">
        <f t="shared" si="0"/>
        <v xml:space="preserve"> </v>
      </c>
    </row>
    <row r="63" spans="1:14" x14ac:dyDescent="0.3">
      <c r="A63" s="2">
        <v>61</v>
      </c>
      <c r="B63" s="18" t="s">
        <v>41</v>
      </c>
      <c r="C63" s="122" t="s">
        <v>52</v>
      </c>
      <c r="D63" s="123"/>
      <c r="E63" s="5">
        <v>1097</v>
      </c>
      <c r="F63" s="24"/>
      <c r="G63" s="31"/>
      <c r="H63" s="37"/>
      <c r="I63" s="43"/>
      <c r="J63" s="49"/>
      <c r="K63" s="84"/>
      <c r="L63" s="10"/>
      <c r="M63" s="64"/>
      <c r="N63" s="55" t="str">
        <f t="shared" si="0"/>
        <v xml:space="preserve"> </v>
      </c>
    </row>
    <row r="64" spans="1:14" ht="15" thickBot="1" x14ac:dyDescent="0.35">
      <c r="A64" s="2">
        <v>62</v>
      </c>
      <c r="B64" s="18" t="s">
        <v>42</v>
      </c>
      <c r="C64" s="122" t="s">
        <v>52</v>
      </c>
      <c r="D64" s="123"/>
      <c r="E64" s="5">
        <v>1082</v>
      </c>
      <c r="F64" s="24"/>
      <c r="G64" s="31"/>
      <c r="H64" s="37"/>
      <c r="I64" s="43"/>
      <c r="J64" s="49"/>
      <c r="K64" s="84"/>
      <c r="L64" s="11"/>
      <c r="M64" s="65"/>
      <c r="N64" s="56" t="str">
        <f t="shared" si="0"/>
        <v xml:space="preserve"> </v>
      </c>
    </row>
    <row r="65" spans="1:15" ht="15" thickTop="1" x14ac:dyDescent="0.3">
      <c r="A65" s="3">
        <v>63</v>
      </c>
      <c r="B65" s="17" t="s">
        <v>56</v>
      </c>
      <c r="C65" s="129" t="s">
        <v>60</v>
      </c>
      <c r="D65" s="130"/>
      <c r="E65" s="7" t="s">
        <v>59</v>
      </c>
      <c r="F65" s="23"/>
      <c r="G65" s="30"/>
      <c r="H65" s="36"/>
      <c r="I65" s="42"/>
      <c r="J65" s="48"/>
      <c r="K65" s="83"/>
      <c r="L65" s="9"/>
      <c r="M65" s="63"/>
      <c r="N65" s="54" t="str">
        <f t="shared" si="0"/>
        <v xml:space="preserve"> </v>
      </c>
    </row>
    <row r="66" spans="1:15" ht="15" thickBot="1" x14ac:dyDescent="0.35">
      <c r="A66" s="4">
        <v>64</v>
      </c>
      <c r="B66" s="19" t="s">
        <v>57</v>
      </c>
      <c r="C66" s="131" t="s">
        <v>60</v>
      </c>
      <c r="D66" s="132"/>
      <c r="E66" s="8" t="s">
        <v>59</v>
      </c>
      <c r="F66" s="25"/>
      <c r="G66" s="32"/>
      <c r="H66" s="38"/>
      <c r="I66" s="44"/>
      <c r="J66" s="50"/>
      <c r="K66" s="85"/>
      <c r="L66" s="11"/>
      <c r="M66" s="65"/>
      <c r="N66" s="56" t="str">
        <f t="shared" si="0"/>
        <v xml:space="preserve"> </v>
      </c>
    </row>
    <row r="67" spans="1:15" ht="16.8" thickTop="1" thickBot="1" x14ac:dyDescent="0.35">
      <c r="A67" s="133" t="s">
        <v>58</v>
      </c>
      <c r="B67" s="134"/>
      <c r="C67" s="134"/>
      <c r="D67" s="135"/>
      <c r="E67" s="81">
        <f>SUM(E3:E64)</f>
        <v>70749</v>
      </c>
      <c r="F67" s="58" t="str">
        <f t="shared" ref="F67:N67" si="1">IF(COUNTBLANK(F3:F66)=64," ",SUM(F3:F66))</f>
        <v xml:space="preserve"> </v>
      </c>
      <c r="G67" s="29" t="str">
        <f t="shared" si="1"/>
        <v xml:space="preserve"> </v>
      </c>
      <c r="H67" s="59" t="str">
        <f t="shared" si="1"/>
        <v xml:space="preserve"> </v>
      </c>
      <c r="I67" s="60" t="str">
        <f t="shared" si="1"/>
        <v xml:space="preserve"> </v>
      </c>
      <c r="J67" s="61" t="str">
        <f t="shared" si="1"/>
        <v xml:space="preserve"> </v>
      </c>
      <c r="K67" s="90" t="str">
        <f t="shared" si="1"/>
        <v xml:space="preserve"> </v>
      </c>
      <c r="L67" s="66" t="str">
        <f t="shared" si="1"/>
        <v xml:space="preserve"> </v>
      </c>
      <c r="M67" s="62" t="str">
        <f t="shared" si="1"/>
        <v xml:space="preserve"> </v>
      </c>
      <c r="N67" s="82">
        <f t="shared" si="1"/>
        <v>0</v>
      </c>
    </row>
    <row r="68" spans="1:15" ht="15" thickTop="1" x14ac:dyDescent="0.3">
      <c r="A68" s="136" t="str">
        <f>D80</f>
        <v xml:space="preserve">Kiesdeler: </v>
      </c>
      <c r="B68" s="137"/>
      <c r="C68" s="119" t="str">
        <f>IF(E80=0," ",E80)</f>
        <v xml:space="preserve"> </v>
      </c>
      <c r="D68" s="138" t="s">
        <v>80</v>
      </c>
      <c r="E68" s="139"/>
      <c r="F68" s="26" t="str">
        <f>IF(F83=0," ",F83)</f>
        <v xml:space="preserve"> </v>
      </c>
      <c r="G68" s="33" t="str">
        <f>IF(F84=0," ",F84)</f>
        <v xml:space="preserve"> </v>
      </c>
      <c r="H68" s="39" t="str">
        <f>IF(F85=0," ",F85)</f>
        <v xml:space="preserve"> </v>
      </c>
      <c r="I68" s="45" t="str">
        <f>IF(F86=0," ",F86)</f>
        <v xml:space="preserve"> </v>
      </c>
      <c r="J68" s="51" t="str">
        <f>IF(F87=0," ",F87)</f>
        <v xml:space="preserve"> </v>
      </c>
      <c r="K68" s="86" t="str">
        <f>IF(F88=0," ",F88)</f>
        <v xml:space="preserve"> </v>
      </c>
      <c r="L68" s="12" t="str">
        <f>IF(F89=0," ",F89)</f>
        <v xml:space="preserve"> </v>
      </c>
      <c r="M68" s="67" t="str">
        <f>IF(F90=0," ",F90)</f>
        <v xml:space="preserve"> </v>
      </c>
      <c r="N68" s="57" t="str">
        <f>IF(SUM(F68:M68)=0," ",SUM(F68:M68))</f>
        <v xml:space="preserve"> </v>
      </c>
    </row>
    <row r="69" spans="1:15" ht="15" thickBot="1" x14ac:dyDescent="0.35">
      <c r="A69" s="140" t="s">
        <v>81</v>
      </c>
      <c r="B69" s="141"/>
      <c r="C69" s="142"/>
      <c r="D69" s="142"/>
      <c r="E69" s="143"/>
      <c r="F69" s="27" t="str">
        <f>IF(K167-F83=0," ",K167-F83)</f>
        <v xml:space="preserve"> </v>
      </c>
      <c r="G69" s="34" t="str">
        <f>IF(K168-F84=0," ",K168-F84)</f>
        <v xml:space="preserve"> </v>
      </c>
      <c r="H69" s="40" t="str">
        <f>IF(K169-F85=0," ",K169-F85)</f>
        <v xml:space="preserve"> </v>
      </c>
      <c r="I69" s="46" t="str">
        <f>IF(K170-F86=0," ",K170-F86)</f>
        <v xml:space="preserve"> </v>
      </c>
      <c r="J69" s="52" t="str">
        <f>IF(K171-F87=0," ",K171-F87)</f>
        <v xml:space="preserve"> </v>
      </c>
      <c r="K69" s="87" t="str">
        <f>IF(K172-F88=0," ",K172-F88)</f>
        <v xml:space="preserve"> </v>
      </c>
      <c r="L69" s="13" t="str">
        <f>IF(K173-F89=0," ",K173-F89)</f>
        <v xml:space="preserve"> </v>
      </c>
      <c r="M69" s="68" t="str">
        <f>IF(K174-F90=0," ",K174-F90)</f>
        <v xml:space="preserve"> </v>
      </c>
      <c r="N69" s="22" t="str">
        <f>IF(SUM(F69:M69)=0," ",SUM(F69:M69))</f>
        <v xml:space="preserve"> </v>
      </c>
    </row>
    <row r="70" spans="1:15" ht="15.6" thickTop="1" thickBot="1" x14ac:dyDescent="0.35">
      <c r="A70" s="144" t="s">
        <v>82</v>
      </c>
      <c r="B70" s="145"/>
      <c r="C70" s="146"/>
      <c r="D70" s="146"/>
      <c r="E70" s="147"/>
      <c r="F70" s="28" t="str">
        <f t="shared" ref="F70:I70" si="2">IF(SUM(F68:F69)=0," ",SUM(F68:F69))</f>
        <v xml:space="preserve"> </v>
      </c>
      <c r="G70" s="35" t="str">
        <f t="shared" si="2"/>
        <v xml:space="preserve"> </v>
      </c>
      <c r="H70" s="41" t="str">
        <f t="shared" si="2"/>
        <v xml:space="preserve"> </v>
      </c>
      <c r="I70" s="47" t="str">
        <f t="shared" si="2"/>
        <v xml:space="preserve"> </v>
      </c>
      <c r="J70" s="53" t="str">
        <f>IF(SUM(J68:J69)=0," ",SUM(J68:J69))</f>
        <v xml:space="preserve"> </v>
      </c>
      <c r="K70" s="88" t="str">
        <f>IF(SUM(K68:K69)=0," ",SUM(K68:K69))</f>
        <v xml:space="preserve"> </v>
      </c>
      <c r="L70" s="14" t="str">
        <f>IF(SUM(L68:L69)=0," ",SUM(L68:L69))</f>
        <v xml:space="preserve"> </v>
      </c>
      <c r="M70" s="69" t="str">
        <f>IF(SUM(M68:M69)=0," ",SUM(M68:M69))</f>
        <v xml:space="preserve"> </v>
      </c>
      <c r="N70" s="15" t="str">
        <f>IF(SUM(F70:M70)=0," ",SUM(F70:M70))</f>
        <v xml:space="preserve"> </v>
      </c>
    </row>
    <row r="71" spans="1:15" ht="15" thickTop="1" x14ac:dyDescent="0.3">
      <c r="A71" s="121"/>
      <c r="B71" s="121"/>
      <c r="C71" s="121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48"/>
      <c r="O71" s="16"/>
    </row>
    <row r="72" spans="1:15" x14ac:dyDescent="0.3">
      <c r="A72" s="121"/>
      <c r="B72" s="121"/>
      <c r="C72" s="121"/>
      <c r="D72" s="121"/>
      <c r="E72" s="121"/>
      <c r="F72" s="121"/>
      <c r="G72" s="148"/>
      <c r="H72" s="148"/>
      <c r="I72" s="148"/>
      <c r="J72" s="148"/>
      <c r="K72" s="148"/>
      <c r="L72" s="148"/>
      <c r="M72" s="148"/>
      <c r="N72" s="148"/>
      <c r="O72" s="16"/>
    </row>
    <row r="73" spans="1:15" x14ac:dyDescent="0.3">
      <c r="A73" s="121"/>
      <c r="B73" s="121"/>
      <c r="C73" s="121"/>
      <c r="D73" s="121"/>
      <c r="E73" s="121"/>
      <c r="F73" s="121"/>
      <c r="G73" s="148"/>
      <c r="H73" s="148"/>
      <c r="I73" s="148"/>
      <c r="J73" s="148"/>
      <c r="K73" s="148"/>
      <c r="L73" s="148"/>
      <c r="M73" s="148"/>
      <c r="N73" s="148"/>
      <c r="O73" s="16"/>
    </row>
    <row r="74" spans="1:15" x14ac:dyDescent="0.3">
      <c r="A74" s="121"/>
      <c r="B74" s="121"/>
      <c r="C74" s="121"/>
      <c r="D74" s="121"/>
      <c r="E74" s="121"/>
      <c r="F74" s="121"/>
      <c r="G74" s="148"/>
      <c r="H74" s="148"/>
      <c r="I74" s="148"/>
      <c r="J74" s="148"/>
      <c r="K74" s="148"/>
      <c r="L74" s="148"/>
      <c r="M74" s="148"/>
      <c r="N74" s="148"/>
      <c r="O74" s="16"/>
    </row>
    <row r="75" spans="1:15" x14ac:dyDescent="0.3">
      <c r="A75" s="121"/>
      <c r="B75" s="121"/>
      <c r="C75" s="121"/>
      <c r="D75" s="121"/>
      <c r="E75" s="121"/>
      <c r="F75" s="121"/>
      <c r="G75" s="148"/>
      <c r="H75" s="148"/>
      <c r="I75" s="148"/>
      <c r="J75" s="148"/>
      <c r="K75" s="148"/>
      <c r="L75" s="148"/>
      <c r="M75" s="148"/>
      <c r="N75" s="148"/>
      <c r="O75" s="16"/>
    </row>
    <row r="76" spans="1:15" x14ac:dyDescent="0.3">
      <c r="A76" s="121"/>
      <c r="B76" s="121"/>
      <c r="C76" s="121"/>
      <c r="D76" s="121"/>
      <c r="E76" s="121"/>
      <c r="F76" s="121"/>
      <c r="G76" s="148"/>
      <c r="H76" s="148"/>
      <c r="I76" s="148"/>
      <c r="J76" s="148"/>
      <c r="K76" s="148"/>
      <c r="L76" s="148"/>
      <c r="M76" s="148"/>
      <c r="N76" s="148"/>
      <c r="O76" s="16"/>
    </row>
    <row r="77" spans="1:15" x14ac:dyDescent="0.3">
      <c r="A77" s="121"/>
      <c r="B77" s="121"/>
      <c r="C77" s="121"/>
      <c r="D77" s="121"/>
      <c r="E77" s="121"/>
      <c r="F77" s="121"/>
      <c r="G77" s="148"/>
      <c r="H77" s="148"/>
      <c r="I77" s="148"/>
      <c r="J77" s="148"/>
      <c r="K77" s="148"/>
      <c r="L77" s="148"/>
      <c r="M77" s="148"/>
      <c r="N77" s="148"/>
      <c r="O77" s="16"/>
    </row>
    <row r="78" spans="1:15" x14ac:dyDescent="0.3">
      <c r="A78" s="91"/>
      <c r="B78" s="91"/>
      <c r="C78" s="91"/>
      <c r="D78" s="92" t="s">
        <v>61</v>
      </c>
      <c r="E78" s="93">
        <v>21</v>
      </c>
      <c r="F78" s="91"/>
      <c r="G78" s="94"/>
      <c r="H78" s="94"/>
      <c r="I78" s="94"/>
      <c r="J78" s="94"/>
      <c r="K78" s="94"/>
      <c r="L78" s="94"/>
      <c r="M78" s="94"/>
      <c r="N78" s="148"/>
      <c r="O78" s="16"/>
    </row>
    <row r="79" spans="1:15" x14ac:dyDescent="0.3">
      <c r="A79" s="91"/>
      <c r="B79" s="91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148"/>
      <c r="O79" s="16"/>
    </row>
    <row r="80" spans="1:15" x14ac:dyDescent="0.3">
      <c r="A80" s="91"/>
      <c r="B80" s="91"/>
      <c r="C80" s="95"/>
      <c r="D80" s="96" t="s">
        <v>83</v>
      </c>
      <c r="E80" s="120">
        <f>N67/$E$78</f>
        <v>0</v>
      </c>
      <c r="F80" s="97"/>
      <c r="G80" s="95"/>
      <c r="H80" s="98" t="s">
        <v>62</v>
      </c>
      <c r="I80" s="99">
        <f>INT(E80)</f>
        <v>0</v>
      </c>
      <c r="J80" s="95"/>
      <c r="K80" s="95"/>
      <c r="L80" s="95"/>
      <c r="M80" s="95"/>
      <c r="N80" s="148"/>
      <c r="O80" s="16"/>
    </row>
    <row r="81" spans="1:15" x14ac:dyDescent="0.3">
      <c r="A81" s="91"/>
      <c r="B81" s="91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148"/>
      <c r="O81" s="16"/>
    </row>
    <row r="82" spans="1:15" x14ac:dyDescent="0.3">
      <c r="A82" s="91"/>
      <c r="B82" s="91"/>
      <c r="C82" s="100" t="s">
        <v>63</v>
      </c>
      <c r="D82" s="101" t="s">
        <v>64</v>
      </c>
      <c r="E82" s="95"/>
      <c r="F82" s="102" t="s">
        <v>65</v>
      </c>
      <c r="G82" s="102"/>
      <c r="H82" s="102" t="s">
        <v>66</v>
      </c>
      <c r="I82" s="102" t="s">
        <v>67</v>
      </c>
      <c r="J82" s="102" t="s">
        <v>68</v>
      </c>
      <c r="K82" s="102" t="s">
        <v>69</v>
      </c>
      <c r="L82" s="102"/>
      <c r="M82" s="102"/>
      <c r="N82" s="148"/>
      <c r="O82" s="16"/>
    </row>
    <row r="83" spans="1:15" x14ac:dyDescent="0.3">
      <c r="A83" s="91"/>
      <c r="B83" s="91"/>
      <c r="C83" s="95" t="s">
        <v>90</v>
      </c>
      <c r="D83" s="103">
        <f>IF(F67=" ",0,F67)</f>
        <v>0</v>
      </c>
      <c r="E83" s="103">
        <f t="shared" ref="E83:E86" si="3">IF(D83&lt;$E$80,0,D83)</f>
        <v>0</v>
      </c>
      <c r="F83" s="104">
        <f t="shared" ref="F83:F90" si="4">IF($E$80=0,0,INT(E83/$E$80))</f>
        <v>0</v>
      </c>
      <c r="G83" s="104"/>
      <c r="H83" s="105">
        <f>IF(E83&gt;0,D83/(F83+1),0)</f>
        <v>0</v>
      </c>
      <c r="I83" s="105">
        <f>MAX($H$83:$H$90)</f>
        <v>0</v>
      </c>
      <c r="J83" s="103">
        <f t="shared" ref="J83:J90" si="5">IF(F$91&gt;=$E$78,0,IF(F$91=0,0,IF(I83=H83,1,0)))</f>
        <v>0</v>
      </c>
      <c r="K83" s="103">
        <f t="shared" ref="K83:K90" si="6">IF($F$91=0,0,F83+J83)</f>
        <v>0</v>
      </c>
      <c r="L83" s="103"/>
      <c r="M83" s="103"/>
      <c r="N83" s="148"/>
      <c r="O83" s="16"/>
    </row>
    <row r="84" spans="1:15" x14ac:dyDescent="0.3">
      <c r="A84" s="94"/>
      <c r="B84" s="94"/>
      <c r="C84" s="95" t="s">
        <v>91</v>
      </c>
      <c r="D84" s="103">
        <f>IF(G67=" ",0,G67)</f>
        <v>0</v>
      </c>
      <c r="E84" s="103">
        <f t="shared" si="3"/>
        <v>0</v>
      </c>
      <c r="F84" s="104">
        <f t="shared" si="4"/>
        <v>0</v>
      </c>
      <c r="G84" s="104"/>
      <c r="H84" s="105">
        <f t="shared" ref="H84:H90" si="7">IF(E84&gt;0,D84/(F84+1),0)</f>
        <v>0</v>
      </c>
      <c r="I84" s="105">
        <f t="shared" ref="I84:I90" si="8">MAX($H$83:$H$90)</f>
        <v>0</v>
      </c>
      <c r="J84" s="103">
        <f t="shared" si="5"/>
        <v>0</v>
      </c>
      <c r="K84" s="103">
        <f t="shared" si="6"/>
        <v>0</v>
      </c>
      <c r="L84" s="103"/>
      <c r="M84" s="103"/>
      <c r="N84" s="148"/>
      <c r="O84" s="16"/>
    </row>
    <row r="85" spans="1:15" x14ac:dyDescent="0.3">
      <c r="A85" s="94"/>
      <c r="B85" s="94"/>
      <c r="C85" s="95" t="s">
        <v>71</v>
      </c>
      <c r="D85" s="103">
        <f>IF(H67=" ",0,H67)</f>
        <v>0</v>
      </c>
      <c r="E85" s="103">
        <f t="shared" si="3"/>
        <v>0</v>
      </c>
      <c r="F85" s="104">
        <f t="shared" si="4"/>
        <v>0</v>
      </c>
      <c r="G85" s="104"/>
      <c r="H85" s="105">
        <f t="shared" si="7"/>
        <v>0</v>
      </c>
      <c r="I85" s="105">
        <f t="shared" si="8"/>
        <v>0</v>
      </c>
      <c r="J85" s="103">
        <f t="shared" si="5"/>
        <v>0</v>
      </c>
      <c r="K85" s="103">
        <f t="shared" si="6"/>
        <v>0</v>
      </c>
      <c r="L85" s="103"/>
      <c r="M85" s="103"/>
      <c r="N85" s="148"/>
      <c r="O85" s="16"/>
    </row>
    <row r="86" spans="1:15" x14ac:dyDescent="0.3">
      <c r="A86" s="94"/>
      <c r="B86" s="94"/>
      <c r="C86" s="95" t="s">
        <v>92</v>
      </c>
      <c r="D86" s="103">
        <f>IF(I67=" ",0,I67)</f>
        <v>0</v>
      </c>
      <c r="E86" s="103">
        <f t="shared" si="3"/>
        <v>0</v>
      </c>
      <c r="F86" s="104">
        <f t="shared" si="4"/>
        <v>0</v>
      </c>
      <c r="G86" s="104"/>
      <c r="H86" s="105">
        <f t="shared" si="7"/>
        <v>0</v>
      </c>
      <c r="I86" s="105">
        <f t="shared" si="8"/>
        <v>0</v>
      </c>
      <c r="J86" s="103">
        <f t="shared" si="5"/>
        <v>0</v>
      </c>
      <c r="K86" s="103">
        <f t="shared" si="6"/>
        <v>0</v>
      </c>
      <c r="L86" s="103"/>
      <c r="M86" s="103"/>
      <c r="N86" s="148"/>
      <c r="O86" s="16"/>
    </row>
    <row r="87" spans="1:15" x14ac:dyDescent="0.3">
      <c r="A87" s="94"/>
      <c r="B87" s="94"/>
      <c r="C87" s="95" t="s">
        <v>93</v>
      </c>
      <c r="D87" s="103">
        <f>IF(J67=" ",0,J67)</f>
        <v>0</v>
      </c>
      <c r="E87" s="103">
        <f t="shared" ref="E87:E90" si="9">IF(D87&lt;$E$80,0,D87)</f>
        <v>0</v>
      </c>
      <c r="F87" s="104">
        <f t="shared" si="4"/>
        <v>0</v>
      </c>
      <c r="G87" s="104"/>
      <c r="H87" s="105">
        <f t="shared" si="7"/>
        <v>0</v>
      </c>
      <c r="I87" s="105">
        <f t="shared" si="8"/>
        <v>0</v>
      </c>
      <c r="J87" s="103">
        <f t="shared" si="5"/>
        <v>0</v>
      </c>
      <c r="K87" s="103">
        <f t="shared" si="6"/>
        <v>0</v>
      </c>
      <c r="L87" s="103"/>
      <c r="M87" s="103"/>
      <c r="N87" s="148"/>
      <c r="O87" s="16"/>
    </row>
    <row r="88" spans="1:15" x14ac:dyDescent="0.3">
      <c r="A88" s="94"/>
      <c r="B88" s="94"/>
      <c r="C88" s="95" t="s">
        <v>94</v>
      </c>
      <c r="D88" s="103">
        <f>IF(K67=" ",0,K67)</f>
        <v>0</v>
      </c>
      <c r="E88" s="103">
        <f t="shared" si="9"/>
        <v>0</v>
      </c>
      <c r="F88" s="104">
        <f t="shared" si="4"/>
        <v>0</v>
      </c>
      <c r="G88" s="104"/>
      <c r="H88" s="105">
        <f t="shared" si="7"/>
        <v>0</v>
      </c>
      <c r="I88" s="105">
        <f t="shared" si="8"/>
        <v>0</v>
      </c>
      <c r="J88" s="103">
        <f t="shared" si="5"/>
        <v>0</v>
      </c>
      <c r="K88" s="103">
        <f t="shared" si="6"/>
        <v>0</v>
      </c>
      <c r="L88" s="103"/>
      <c r="M88" s="103"/>
      <c r="N88" s="148"/>
      <c r="O88" s="16"/>
    </row>
    <row r="89" spans="1:15" x14ac:dyDescent="0.3">
      <c r="A89" s="94"/>
      <c r="B89" s="94"/>
      <c r="C89" s="95" t="s">
        <v>72</v>
      </c>
      <c r="D89" s="103">
        <f>IF(L67=" ",0,L67)</f>
        <v>0</v>
      </c>
      <c r="E89" s="103">
        <f t="shared" si="9"/>
        <v>0</v>
      </c>
      <c r="F89" s="104">
        <f t="shared" si="4"/>
        <v>0</v>
      </c>
      <c r="G89" s="104"/>
      <c r="H89" s="105">
        <f t="shared" si="7"/>
        <v>0</v>
      </c>
      <c r="I89" s="105">
        <f t="shared" si="8"/>
        <v>0</v>
      </c>
      <c r="J89" s="103">
        <f t="shared" si="5"/>
        <v>0</v>
      </c>
      <c r="K89" s="103">
        <f t="shared" si="6"/>
        <v>0</v>
      </c>
      <c r="L89" s="103"/>
      <c r="M89" s="103"/>
      <c r="N89" s="148"/>
      <c r="O89" s="16"/>
    </row>
    <row r="90" spans="1:15" x14ac:dyDescent="0.3">
      <c r="A90" s="94"/>
      <c r="B90" s="94"/>
      <c r="C90" s="95" t="s">
        <v>70</v>
      </c>
      <c r="D90" s="103">
        <f>IF(M67=" ",0,M67)</f>
        <v>0</v>
      </c>
      <c r="E90" s="103">
        <f t="shared" si="9"/>
        <v>0</v>
      </c>
      <c r="F90" s="104">
        <f t="shared" si="4"/>
        <v>0</v>
      </c>
      <c r="G90" s="104"/>
      <c r="H90" s="105">
        <f t="shared" si="7"/>
        <v>0</v>
      </c>
      <c r="I90" s="105">
        <f t="shared" si="8"/>
        <v>0</v>
      </c>
      <c r="J90" s="103">
        <f t="shared" si="5"/>
        <v>0</v>
      </c>
      <c r="K90" s="103">
        <f t="shared" si="6"/>
        <v>0</v>
      </c>
      <c r="L90" s="103"/>
      <c r="M90" s="103"/>
      <c r="N90" s="148"/>
      <c r="O90" s="16"/>
    </row>
    <row r="91" spans="1:15" ht="15" thickBot="1" x14ac:dyDescent="0.35">
      <c r="A91" s="94"/>
      <c r="B91" s="94"/>
      <c r="C91" s="95"/>
      <c r="D91" s="95"/>
      <c r="E91" s="95"/>
      <c r="F91" s="106">
        <f>SUM(F83:G90)</f>
        <v>0</v>
      </c>
      <c r="G91" s="107"/>
      <c r="H91" s="95"/>
      <c r="I91" s="95"/>
      <c r="J91" s="95"/>
      <c r="K91" s="108">
        <f>SUM(K83:K90)</f>
        <v>0</v>
      </c>
      <c r="L91" s="112"/>
      <c r="M91" s="112"/>
      <c r="N91" s="148"/>
      <c r="O91" s="16"/>
    </row>
    <row r="92" spans="1:15" ht="15" thickTop="1" x14ac:dyDescent="0.3">
      <c r="A92" s="94"/>
      <c r="B92" s="94"/>
      <c r="C92" s="95"/>
      <c r="D92" s="95"/>
      <c r="E92" s="95"/>
      <c r="F92" s="95"/>
      <c r="G92" s="91"/>
      <c r="H92" s="95"/>
      <c r="I92" s="95"/>
      <c r="J92" s="95"/>
      <c r="K92" s="95"/>
      <c r="L92" s="95"/>
      <c r="M92" s="95"/>
      <c r="N92" s="148"/>
      <c r="O92" s="16"/>
    </row>
    <row r="93" spans="1:15" x14ac:dyDescent="0.3">
      <c r="A93" s="94"/>
      <c r="B93" s="94"/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148"/>
      <c r="O93" s="16"/>
    </row>
    <row r="94" spans="1:15" x14ac:dyDescent="0.3">
      <c r="A94" s="94"/>
      <c r="B94" s="94"/>
      <c r="C94" s="100" t="s">
        <v>63</v>
      </c>
      <c r="D94" s="101" t="s">
        <v>64</v>
      </c>
      <c r="E94" s="95"/>
      <c r="F94" s="109" t="s">
        <v>73</v>
      </c>
      <c r="G94" s="110"/>
      <c r="H94" s="102" t="s">
        <v>66</v>
      </c>
      <c r="I94" s="102" t="s">
        <v>67</v>
      </c>
      <c r="J94" s="102" t="s">
        <v>68</v>
      </c>
      <c r="K94" s="102" t="s">
        <v>69</v>
      </c>
      <c r="L94" s="102"/>
      <c r="M94" s="102"/>
      <c r="N94" s="148"/>
      <c r="O94" s="16"/>
    </row>
    <row r="95" spans="1:15" x14ac:dyDescent="0.3">
      <c r="A95" s="94"/>
      <c r="B95" s="94"/>
      <c r="C95" s="95" t="str">
        <f>$C$83</f>
        <v>RAIZ</v>
      </c>
      <c r="D95" s="103">
        <f>$D$83</f>
        <v>0</v>
      </c>
      <c r="E95" s="103">
        <f t="shared" ref="E95:E102" si="10">IF(D95&lt;$E$80,0,D95)</f>
        <v>0</v>
      </c>
      <c r="F95" s="111">
        <f t="shared" ref="F95:F102" si="11">K83</f>
        <v>0</v>
      </c>
      <c r="G95" s="111"/>
      <c r="H95" s="105">
        <f t="shared" ref="H95:H102" si="12">IF(E95&gt;0,D95/(F95+1),0)</f>
        <v>0</v>
      </c>
      <c r="I95" s="105">
        <f>MAX($H$95:$H$102)</f>
        <v>0</v>
      </c>
      <c r="J95" s="103">
        <f t="shared" ref="J95:J102" si="13">IF(F$103&gt;=$E$78,0,IF(F$103=0,0,IF(I95=H95,1,0)))</f>
        <v>0</v>
      </c>
      <c r="K95" s="111">
        <f t="shared" ref="K95:K102" si="14">IF($F$103=1,0,F95+J95)</f>
        <v>0</v>
      </c>
      <c r="L95" s="111"/>
      <c r="M95" s="111"/>
      <c r="N95" s="148"/>
      <c r="O95" s="16"/>
    </row>
    <row r="96" spans="1:15" x14ac:dyDescent="0.3">
      <c r="A96" s="94"/>
      <c r="B96" s="94"/>
      <c r="C96" s="95" t="str">
        <f>$C$84</f>
        <v>PPA/UPP</v>
      </c>
      <c r="D96" s="103">
        <f>$D$84</f>
        <v>0</v>
      </c>
      <c r="E96" s="103">
        <f t="shared" si="10"/>
        <v>0</v>
      </c>
      <c r="F96" s="111">
        <f t="shared" si="11"/>
        <v>0</v>
      </c>
      <c r="G96" s="111"/>
      <c r="H96" s="105">
        <f t="shared" si="12"/>
        <v>0</v>
      </c>
      <c r="I96" s="105">
        <f t="shared" ref="I96:I102" si="15">MAX($H$95:$H$102)</f>
        <v>0</v>
      </c>
      <c r="J96" s="103">
        <f t="shared" si="13"/>
        <v>0</v>
      </c>
      <c r="K96" s="111">
        <f t="shared" si="14"/>
        <v>0</v>
      </c>
      <c r="L96" s="111"/>
      <c r="M96" s="111"/>
      <c r="N96" s="148"/>
      <c r="O96" s="16"/>
    </row>
    <row r="97" spans="1:15" x14ac:dyDescent="0.3">
      <c r="A97" s="94"/>
      <c r="B97" s="94"/>
      <c r="C97" s="95" t="str">
        <f>$C$85</f>
        <v>MEP</v>
      </c>
      <c r="D97" s="103">
        <f>$D$85</f>
        <v>0</v>
      </c>
      <c r="E97" s="103">
        <f t="shared" si="10"/>
        <v>0</v>
      </c>
      <c r="F97" s="111">
        <f t="shared" si="11"/>
        <v>0</v>
      </c>
      <c r="G97" s="111"/>
      <c r="H97" s="105">
        <f t="shared" si="12"/>
        <v>0</v>
      </c>
      <c r="I97" s="105">
        <f t="shared" si="15"/>
        <v>0</v>
      </c>
      <c r="J97" s="103">
        <f t="shared" si="13"/>
        <v>0</v>
      </c>
      <c r="K97" s="111">
        <f t="shared" si="14"/>
        <v>0</v>
      </c>
      <c r="L97" s="111"/>
      <c r="M97" s="111"/>
      <c r="N97" s="148"/>
      <c r="O97" s="16"/>
    </row>
    <row r="98" spans="1:15" x14ac:dyDescent="0.3">
      <c r="A98" s="94"/>
      <c r="B98" s="94"/>
      <c r="C98" s="95" t="str">
        <f>$C$86</f>
        <v>CURPA</v>
      </c>
      <c r="D98" s="103">
        <f>$D$86</f>
        <v>0</v>
      </c>
      <c r="E98" s="103">
        <f t="shared" si="10"/>
        <v>0</v>
      </c>
      <c r="F98" s="111">
        <f t="shared" si="11"/>
        <v>0</v>
      </c>
      <c r="G98" s="111"/>
      <c r="H98" s="105">
        <f t="shared" si="12"/>
        <v>0</v>
      </c>
      <c r="I98" s="105">
        <f t="shared" si="15"/>
        <v>0</v>
      </c>
      <c r="J98" s="103">
        <f t="shared" si="13"/>
        <v>0</v>
      </c>
      <c r="K98" s="111">
        <f t="shared" si="14"/>
        <v>0</v>
      </c>
      <c r="L98" s="111"/>
      <c r="M98" s="111"/>
      <c r="N98" s="148"/>
      <c r="O98" s="16"/>
    </row>
    <row r="99" spans="1:15" x14ac:dyDescent="0.3">
      <c r="A99" s="94"/>
      <c r="B99" s="94"/>
      <c r="C99" s="95" t="str">
        <f>$C$87</f>
        <v>POR</v>
      </c>
      <c r="D99" s="103">
        <f>$D$87</f>
        <v>0</v>
      </c>
      <c r="E99" s="103">
        <f t="shared" si="10"/>
        <v>0</v>
      </c>
      <c r="F99" s="111">
        <f t="shared" si="11"/>
        <v>0</v>
      </c>
      <c r="G99" s="111"/>
      <c r="H99" s="105">
        <f t="shared" si="12"/>
        <v>0</v>
      </c>
      <c r="I99" s="105">
        <f t="shared" si="15"/>
        <v>0</v>
      </c>
      <c r="J99" s="103">
        <f t="shared" si="13"/>
        <v>0</v>
      </c>
      <c r="K99" s="111">
        <f t="shared" si="14"/>
        <v>0</v>
      </c>
      <c r="L99" s="111"/>
      <c r="M99" s="111"/>
      <c r="N99" s="148"/>
      <c r="O99" s="16"/>
    </row>
    <row r="100" spans="1:15" x14ac:dyDescent="0.3">
      <c r="A100" s="94"/>
      <c r="B100" s="94"/>
      <c r="C100" s="95" t="str">
        <f>$C$88</f>
        <v>MAS</v>
      </c>
      <c r="D100" s="103">
        <f>$D$88</f>
        <v>0</v>
      </c>
      <c r="E100" s="103">
        <f t="shared" si="10"/>
        <v>0</v>
      </c>
      <c r="F100" s="111">
        <f t="shared" si="11"/>
        <v>0</v>
      </c>
      <c r="G100" s="111"/>
      <c r="H100" s="105">
        <f t="shared" si="12"/>
        <v>0</v>
      </c>
      <c r="I100" s="105">
        <f t="shared" si="15"/>
        <v>0</v>
      </c>
      <c r="J100" s="103">
        <f t="shared" si="13"/>
        <v>0</v>
      </c>
      <c r="K100" s="111">
        <f t="shared" si="14"/>
        <v>0</v>
      </c>
      <c r="L100" s="111"/>
      <c r="M100" s="111"/>
      <c r="N100" s="148"/>
      <c r="O100" s="16"/>
    </row>
    <row r="101" spans="1:15" x14ac:dyDescent="0.3">
      <c r="A101" s="94"/>
      <c r="B101" s="94"/>
      <c r="C101" s="95" t="str">
        <f>$C$89</f>
        <v>RED</v>
      </c>
      <c r="D101" s="103">
        <f>$D$89</f>
        <v>0</v>
      </c>
      <c r="E101" s="103">
        <f t="shared" si="10"/>
        <v>0</v>
      </c>
      <c r="F101" s="111">
        <f t="shared" si="11"/>
        <v>0</v>
      </c>
      <c r="G101" s="111"/>
      <c r="H101" s="105">
        <f t="shared" si="12"/>
        <v>0</v>
      </c>
      <c r="I101" s="105">
        <f t="shared" si="15"/>
        <v>0</v>
      </c>
      <c r="J101" s="103">
        <f t="shared" si="13"/>
        <v>0</v>
      </c>
      <c r="K101" s="111">
        <f t="shared" si="14"/>
        <v>0</v>
      </c>
      <c r="L101" s="111"/>
      <c r="M101" s="111"/>
      <c r="N101" s="148"/>
      <c r="O101" s="16"/>
    </row>
    <row r="102" spans="1:15" x14ac:dyDescent="0.3">
      <c r="A102" s="94"/>
      <c r="B102" s="94"/>
      <c r="C102" s="95" t="str">
        <f>$C$90</f>
        <v>AVP</v>
      </c>
      <c r="D102" s="103">
        <f>$D$90</f>
        <v>0</v>
      </c>
      <c r="E102" s="103">
        <f t="shared" si="10"/>
        <v>0</v>
      </c>
      <c r="F102" s="111">
        <f t="shared" si="11"/>
        <v>0</v>
      </c>
      <c r="G102" s="111"/>
      <c r="H102" s="105">
        <f t="shared" si="12"/>
        <v>0</v>
      </c>
      <c r="I102" s="105">
        <f t="shared" si="15"/>
        <v>0</v>
      </c>
      <c r="J102" s="103">
        <f t="shared" si="13"/>
        <v>0</v>
      </c>
      <c r="K102" s="111">
        <f t="shared" si="14"/>
        <v>0</v>
      </c>
      <c r="L102" s="111"/>
      <c r="M102" s="111"/>
      <c r="N102" s="148"/>
      <c r="O102" s="16"/>
    </row>
    <row r="103" spans="1:15" ht="15" thickBot="1" x14ac:dyDescent="0.35">
      <c r="A103" s="94"/>
      <c r="B103" s="94"/>
      <c r="C103" s="95"/>
      <c r="D103" s="95"/>
      <c r="E103" s="95"/>
      <c r="F103" s="108">
        <f>SUM(F95:G102)</f>
        <v>0</v>
      </c>
      <c r="G103" s="112"/>
      <c r="H103" s="95"/>
      <c r="I103" s="95"/>
      <c r="J103" s="95"/>
      <c r="K103" s="108">
        <f>SUM(K95:K102)</f>
        <v>0</v>
      </c>
      <c r="L103" s="112"/>
      <c r="M103" s="112"/>
      <c r="N103" s="148"/>
      <c r="O103" s="16"/>
    </row>
    <row r="104" spans="1:15" ht="15" thickTop="1" x14ac:dyDescent="0.3">
      <c r="A104" s="94"/>
      <c r="B104" s="94"/>
      <c r="C104" s="95"/>
      <c r="D104" s="95"/>
      <c r="E104" s="95"/>
      <c r="F104" s="95"/>
      <c r="G104" s="91"/>
      <c r="H104" s="95"/>
      <c r="I104" s="95"/>
      <c r="J104" s="95"/>
      <c r="K104" s="95"/>
      <c r="L104" s="95"/>
      <c r="M104" s="95"/>
      <c r="N104" s="148"/>
      <c r="O104" s="16"/>
    </row>
    <row r="105" spans="1:15" x14ac:dyDescent="0.3">
      <c r="A105" s="94"/>
      <c r="B105" s="94"/>
      <c r="C105" s="95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148"/>
      <c r="O105" s="16"/>
    </row>
    <row r="106" spans="1:15" x14ac:dyDescent="0.3">
      <c r="A106" s="94"/>
      <c r="B106" s="94"/>
      <c r="C106" s="100" t="s">
        <v>63</v>
      </c>
      <c r="D106" s="101" t="s">
        <v>64</v>
      </c>
      <c r="E106" s="95"/>
      <c r="F106" s="109" t="s">
        <v>74</v>
      </c>
      <c r="G106" s="110"/>
      <c r="H106" s="102" t="s">
        <v>66</v>
      </c>
      <c r="I106" s="102" t="s">
        <v>67</v>
      </c>
      <c r="J106" s="102" t="s">
        <v>68</v>
      </c>
      <c r="K106" s="102" t="s">
        <v>69</v>
      </c>
      <c r="L106" s="102"/>
      <c r="M106" s="102"/>
      <c r="N106" s="148"/>
      <c r="O106" s="16"/>
    </row>
    <row r="107" spans="1:15" x14ac:dyDescent="0.3">
      <c r="A107" s="94"/>
      <c r="B107" s="94"/>
      <c r="C107" s="95" t="str">
        <f>$C$83</f>
        <v>RAIZ</v>
      </c>
      <c r="D107" s="103">
        <f>$D$83</f>
        <v>0</v>
      </c>
      <c r="E107" s="103">
        <f t="shared" ref="E107:E114" si="16">IF(D107&lt;$E$80,0,D107)</f>
        <v>0</v>
      </c>
      <c r="F107" s="111">
        <f t="shared" ref="F107:F114" si="17">K95</f>
        <v>0</v>
      </c>
      <c r="G107" s="111"/>
      <c r="H107" s="105">
        <f t="shared" ref="H107:H114" si="18">IF(E107&gt;0,D107/(F107+1),0)</f>
        <v>0</v>
      </c>
      <c r="I107" s="105">
        <f>MAX($H$107:$H$114)</f>
        <v>0</v>
      </c>
      <c r="J107" s="103">
        <f t="shared" ref="J107:J114" si="19">IF(F$115&gt;=$E$78,0,IF(F$115=0,0,IF(I107=H107,1,0)))</f>
        <v>0</v>
      </c>
      <c r="K107" s="111">
        <f t="shared" ref="K107:K114" si="20">IF($F$115=0,0,F107+J107)</f>
        <v>0</v>
      </c>
      <c r="L107" s="111"/>
      <c r="M107" s="111"/>
      <c r="N107" s="148"/>
      <c r="O107" s="16"/>
    </row>
    <row r="108" spans="1:15" x14ac:dyDescent="0.3">
      <c r="A108" s="94"/>
      <c r="B108" s="94"/>
      <c r="C108" s="95" t="str">
        <f>$C$84</f>
        <v>PPA/UPP</v>
      </c>
      <c r="D108" s="103">
        <f>$D$84</f>
        <v>0</v>
      </c>
      <c r="E108" s="103">
        <f t="shared" si="16"/>
        <v>0</v>
      </c>
      <c r="F108" s="111">
        <f t="shared" si="17"/>
        <v>0</v>
      </c>
      <c r="G108" s="111"/>
      <c r="H108" s="105">
        <f t="shared" si="18"/>
        <v>0</v>
      </c>
      <c r="I108" s="105">
        <f t="shared" ref="I108:I114" si="21">MAX($H$107:$H$114)</f>
        <v>0</v>
      </c>
      <c r="J108" s="103">
        <f t="shared" si="19"/>
        <v>0</v>
      </c>
      <c r="K108" s="111">
        <f t="shared" si="20"/>
        <v>0</v>
      </c>
      <c r="L108" s="111"/>
      <c r="M108" s="111"/>
      <c r="N108" s="148"/>
      <c r="O108" s="16"/>
    </row>
    <row r="109" spans="1:15" x14ac:dyDescent="0.3">
      <c r="A109" s="94"/>
      <c r="B109" s="94"/>
      <c r="C109" s="95" t="str">
        <f>$C$85</f>
        <v>MEP</v>
      </c>
      <c r="D109" s="103">
        <f>$D$85</f>
        <v>0</v>
      </c>
      <c r="E109" s="103">
        <f t="shared" si="16"/>
        <v>0</v>
      </c>
      <c r="F109" s="111">
        <f t="shared" si="17"/>
        <v>0</v>
      </c>
      <c r="G109" s="111"/>
      <c r="H109" s="105">
        <f t="shared" si="18"/>
        <v>0</v>
      </c>
      <c r="I109" s="105">
        <f t="shared" si="21"/>
        <v>0</v>
      </c>
      <c r="J109" s="103">
        <f t="shared" si="19"/>
        <v>0</v>
      </c>
      <c r="K109" s="111">
        <f t="shared" si="20"/>
        <v>0</v>
      </c>
      <c r="L109" s="111"/>
      <c r="M109" s="111"/>
      <c r="N109" s="148"/>
      <c r="O109" s="16"/>
    </row>
    <row r="110" spans="1:15" x14ac:dyDescent="0.3">
      <c r="A110" s="94"/>
      <c r="B110" s="94"/>
      <c r="C110" s="95" t="str">
        <f>$C$86</f>
        <v>CURPA</v>
      </c>
      <c r="D110" s="103">
        <f>$D$86</f>
        <v>0</v>
      </c>
      <c r="E110" s="103">
        <f t="shared" si="16"/>
        <v>0</v>
      </c>
      <c r="F110" s="111">
        <f t="shared" si="17"/>
        <v>0</v>
      </c>
      <c r="G110" s="111"/>
      <c r="H110" s="105">
        <f t="shared" si="18"/>
        <v>0</v>
      </c>
      <c r="I110" s="105">
        <f t="shared" si="21"/>
        <v>0</v>
      </c>
      <c r="J110" s="103">
        <f t="shared" si="19"/>
        <v>0</v>
      </c>
      <c r="K110" s="111">
        <f t="shared" si="20"/>
        <v>0</v>
      </c>
      <c r="L110" s="111"/>
      <c r="M110" s="111"/>
      <c r="N110" s="148"/>
      <c r="O110" s="16"/>
    </row>
    <row r="111" spans="1:15" x14ac:dyDescent="0.3">
      <c r="A111" s="94"/>
      <c r="B111" s="94"/>
      <c r="C111" s="95" t="str">
        <f>$C$87</f>
        <v>POR</v>
      </c>
      <c r="D111" s="103">
        <f>$D$87</f>
        <v>0</v>
      </c>
      <c r="E111" s="103">
        <f t="shared" si="16"/>
        <v>0</v>
      </c>
      <c r="F111" s="111">
        <f t="shared" si="17"/>
        <v>0</v>
      </c>
      <c r="G111" s="111"/>
      <c r="H111" s="105">
        <f t="shared" si="18"/>
        <v>0</v>
      </c>
      <c r="I111" s="105">
        <f t="shared" si="21"/>
        <v>0</v>
      </c>
      <c r="J111" s="103">
        <f t="shared" si="19"/>
        <v>0</v>
      </c>
      <c r="K111" s="111">
        <f t="shared" si="20"/>
        <v>0</v>
      </c>
      <c r="L111" s="111"/>
      <c r="M111" s="111"/>
      <c r="N111" s="148"/>
      <c r="O111" s="16"/>
    </row>
    <row r="112" spans="1:15" x14ac:dyDescent="0.3">
      <c r="A112" s="94"/>
      <c r="B112" s="94"/>
      <c r="C112" s="95" t="str">
        <f>$C$88</f>
        <v>MAS</v>
      </c>
      <c r="D112" s="103">
        <f>$D$88</f>
        <v>0</v>
      </c>
      <c r="E112" s="103">
        <f t="shared" si="16"/>
        <v>0</v>
      </c>
      <c r="F112" s="111">
        <f t="shared" si="17"/>
        <v>0</v>
      </c>
      <c r="G112" s="111"/>
      <c r="H112" s="105">
        <f t="shared" si="18"/>
        <v>0</v>
      </c>
      <c r="I112" s="105">
        <f t="shared" si="21"/>
        <v>0</v>
      </c>
      <c r="J112" s="103">
        <f t="shared" si="19"/>
        <v>0</v>
      </c>
      <c r="K112" s="111">
        <f t="shared" si="20"/>
        <v>0</v>
      </c>
      <c r="L112" s="111"/>
      <c r="M112" s="111"/>
      <c r="N112" s="148"/>
      <c r="O112" s="16"/>
    </row>
    <row r="113" spans="1:15" x14ac:dyDescent="0.3">
      <c r="A113" s="94"/>
      <c r="B113" s="94"/>
      <c r="C113" s="95" t="str">
        <f>$C$89</f>
        <v>RED</v>
      </c>
      <c r="D113" s="103">
        <f>$D$89</f>
        <v>0</v>
      </c>
      <c r="E113" s="103">
        <f t="shared" si="16"/>
        <v>0</v>
      </c>
      <c r="F113" s="111">
        <f t="shared" si="17"/>
        <v>0</v>
      </c>
      <c r="G113" s="111"/>
      <c r="H113" s="105">
        <f t="shared" si="18"/>
        <v>0</v>
      </c>
      <c r="I113" s="105">
        <f t="shared" si="21"/>
        <v>0</v>
      </c>
      <c r="J113" s="103">
        <f t="shared" si="19"/>
        <v>0</v>
      </c>
      <c r="K113" s="111">
        <f t="shared" si="20"/>
        <v>0</v>
      </c>
      <c r="L113" s="111"/>
      <c r="M113" s="111"/>
      <c r="N113" s="148"/>
      <c r="O113" s="16"/>
    </row>
    <row r="114" spans="1:15" x14ac:dyDescent="0.3">
      <c r="A114" s="94"/>
      <c r="B114" s="94"/>
      <c r="C114" s="95" t="str">
        <f>$C$90</f>
        <v>AVP</v>
      </c>
      <c r="D114" s="103">
        <f>$D$90</f>
        <v>0</v>
      </c>
      <c r="E114" s="103">
        <f t="shared" si="16"/>
        <v>0</v>
      </c>
      <c r="F114" s="111">
        <f t="shared" si="17"/>
        <v>0</v>
      </c>
      <c r="G114" s="111"/>
      <c r="H114" s="105">
        <f t="shared" si="18"/>
        <v>0</v>
      </c>
      <c r="I114" s="105">
        <f t="shared" si="21"/>
        <v>0</v>
      </c>
      <c r="J114" s="103">
        <f t="shared" si="19"/>
        <v>0</v>
      </c>
      <c r="K114" s="111">
        <f t="shared" si="20"/>
        <v>0</v>
      </c>
      <c r="L114" s="111"/>
      <c r="M114" s="111"/>
      <c r="N114" s="148"/>
      <c r="O114" s="16"/>
    </row>
    <row r="115" spans="1:15" ht="15" thickBot="1" x14ac:dyDescent="0.35">
      <c r="A115" s="94"/>
      <c r="B115" s="94"/>
      <c r="C115" s="95"/>
      <c r="D115" s="95"/>
      <c r="E115" s="95"/>
      <c r="F115" s="108">
        <f>SUM(F107:G114)</f>
        <v>0</v>
      </c>
      <c r="G115" s="112"/>
      <c r="H115" s="95"/>
      <c r="I115" s="95"/>
      <c r="J115" s="95"/>
      <c r="K115" s="108">
        <f>SUM(K107:K114)</f>
        <v>0</v>
      </c>
      <c r="L115" s="112"/>
      <c r="M115" s="112"/>
      <c r="N115" s="148"/>
      <c r="O115" s="16"/>
    </row>
    <row r="116" spans="1:15" ht="15" thickTop="1" x14ac:dyDescent="0.3">
      <c r="A116" s="94"/>
      <c r="B116" s="94"/>
      <c r="C116" s="95"/>
      <c r="D116" s="95"/>
      <c r="E116" s="95"/>
      <c r="F116" s="95"/>
      <c r="G116" s="91"/>
      <c r="H116" s="95"/>
      <c r="I116" s="95"/>
      <c r="J116" s="95"/>
      <c r="K116" s="95"/>
      <c r="L116" s="95"/>
      <c r="M116" s="95"/>
      <c r="N116" s="148"/>
      <c r="O116" s="16"/>
    </row>
    <row r="117" spans="1:15" x14ac:dyDescent="0.3">
      <c r="A117" s="94"/>
      <c r="B117" s="94"/>
      <c r="C117" s="95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148"/>
      <c r="O117" s="16"/>
    </row>
    <row r="118" spans="1:15" x14ac:dyDescent="0.3">
      <c r="A118" s="94"/>
      <c r="B118" s="94"/>
      <c r="C118" s="100" t="s">
        <v>63</v>
      </c>
      <c r="D118" s="101" t="s">
        <v>64</v>
      </c>
      <c r="E118" s="95"/>
      <c r="F118" s="102" t="s">
        <v>75</v>
      </c>
      <c r="G118" s="113"/>
      <c r="H118" s="102" t="s">
        <v>66</v>
      </c>
      <c r="I118" s="102" t="s">
        <v>67</v>
      </c>
      <c r="J118" s="102" t="s">
        <v>68</v>
      </c>
      <c r="K118" s="102" t="s">
        <v>69</v>
      </c>
      <c r="L118" s="102"/>
      <c r="M118" s="102"/>
      <c r="N118" s="148"/>
      <c r="O118" s="16"/>
    </row>
    <row r="119" spans="1:15" x14ac:dyDescent="0.3">
      <c r="A119" s="94"/>
      <c r="B119" s="94"/>
      <c r="C119" s="95" t="str">
        <f>$C$83</f>
        <v>RAIZ</v>
      </c>
      <c r="D119" s="103">
        <f>$D$83</f>
        <v>0</v>
      </c>
      <c r="E119" s="103">
        <f t="shared" ref="E119:E126" si="22">IF(D119&lt;$E$80,0,D119)</f>
        <v>0</v>
      </c>
      <c r="F119" s="114">
        <f t="shared" ref="F119:F126" si="23">K107</f>
        <v>0</v>
      </c>
      <c r="G119" s="114"/>
      <c r="H119" s="105">
        <f t="shared" ref="H119:H126" si="24">IF(E119&gt;0,D119/(F119+1),0)</f>
        <v>0</v>
      </c>
      <c r="I119" s="105">
        <f>MAX($H$119:$H$126)</f>
        <v>0</v>
      </c>
      <c r="J119" s="103">
        <f t="shared" ref="J119:J126" si="25">IF(F$127&gt;=$E$78,0,IF(F$127=0,0,IF(I119=H119,1,0)))</f>
        <v>0</v>
      </c>
      <c r="K119" s="111">
        <f t="shared" ref="K119:K126" si="26">IF($F$127=0,0,F119+J119)</f>
        <v>0</v>
      </c>
      <c r="L119" s="111"/>
      <c r="M119" s="111"/>
      <c r="N119" s="148"/>
      <c r="O119" s="16"/>
    </row>
    <row r="120" spans="1:15" x14ac:dyDescent="0.3">
      <c r="A120" s="94"/>
      <c r="B120" s="94"/>
      <c r="C120" s="95" t="str">
        <f>$C$84</f>
        <v>PPA/UPP</v>
      </c>
      <c r="D120" s="103">
        <f>$D$84</f>
        <v>0</v>
      </c>
      <c r="E120" s="103">
        <f t="shared" si="22"/>
        <v>0</v>
      </c>
      <c r="F120" s="114">
        <f t="shared" si="23"/>
        <v>0</v>
      </c>
      <c r="G120" s="114"/>
      <c r="H120" s="105">
        <f t="shared" si="24"/>
        <v>0</v>
      </c>
      <c r="I120" s="105">
        <f t="shared" ref="I120:I126" si="27">MAX($H$119:$H$126)</f>
        <v>0</v>
      </c>
      <c r="J120" s="103">
        <f t="shared" si="25"/>
        <v>0</v>
      </c>
      <c r="K120" s="111">
        <f t="shared" si="26"/>
        <v>0</v>
      </c>
      <c r="L120" s="111"/>
      <c r="M120" s="111"/>
      <c r="N120" s="148"/>
      <c r="O120" s="16"/>
    </row>
    <row r="121" spans="1:15" x14ac:dyDescent="0.3">
      <c r="A121" s="94"/>
      <c r="B121" s="94"/>
      <c r="C121" s="95" t="str">
        <f>$C$85</f>
        <v>MEP</v>
      </c>
      <c r="D121" s="103">
        <f>$D$85</f>
        <v>0</v>
      </c>
      <c r="E121" s="103">
        <f t="shared" si="22"/>
        <v>0</v>
      </c>
      <c r="F121" s="114">
        <f t="shared" si="23"/>
        <v>0</v>
      </c>
      <c r="G121" s="114"/>
      <c r="H121" s="105">
        <f t="shared" si="24"/>
        <v>0</v>
      </c>
      <c r="I121" s="105">
        <f t="shared" si="27"/>
        <v>0</v>
      </c>
      <c r="J121" s="103">
        <f t="shared" si="25"/>
        <v>0</v>
      </c>
      <c r="K121" s="111">
        <f t="shared" si="26"/>
        <v>0</v>
      </c>
      <c r="L121" s="111"/>
      <c r="M121" s="111"/>
      <c r="N121" s="148"/>
      <c r="O121" s="16"/>
    </row>
    <row r="122" spans="1:15" x14ac:dyDescent="0.3">
      <c r="A122" s="94"/>
      <c r="B122" s="94"/>
      <c r="C122" s="95" t="str">
        <f>$C$86</f>
        <v>CURPA</v>
      </c>
      <c r="D122" s="103">
        <f>$D$86</f>
        <v>0</v>
      </c>
      <c r="E122" s="103">
        <f t="shared" si="22"/>
        <v>0</v>
      </c>
      <c r="F122" s="114">
        <f t="shared" si="23"/>
        <v>0</v>
      </c>
      <c r="G122" s="114"/>
      <c r="H122" s="105">
        <f t="shared" si="24"/>
        <v>0</v>
      </c>
      <c r="I122" s="105">
        <f t="shared" si="27"/>
        <v>0</v>
      </c>
      <c r="J122" s="103">
        <f t="shared" si="25"/>
        <v>0</v>
      </c>
      <c r="K122" s="111">
        <f t="shared" si="26"/>
        <v>0</v>
      </c>
      <c r="L122" s="111"/>
      <c r="M122" s="111"/>
      <c r="N122" s="148"/>
      <c r="O122" s="16"/>
    </row>
    <row r="123" spans="1:15" x14ac:dyDescent="0.3">
      <c r="A123" s="94"/>
      <c r="B123" s="94"/>
      <c r="C123" s="95" t="str">
        <f>$C$87</f>
        <v>POR</v>
      </c>
      <c r="D123" s="103">
        <f>$D$87</f>
        <v>0</v>
      </c>
      <c r="E123" s="103">
        <f t="shared" si="22"/>
        <v>0</v>
      </c>
      <c r="F123" s="114">
        <f t="shared" si="23"/>
        <v>0</v>
      </c>
      <c r="G123" s="114"/>
      <c r="H123" s="105">
        <f t="shared" si="24"/>
        <v>0</v>
      </c>
      <c r="I123" s="105">
        <f t="shared" si="27"/>
        <v>0</v>
      </c>
      <c r="J123" s="103">
        <f t="shared" si="25"/>
        <v>0</v>
      </c>
      <c r="K123" s="111">
        <f t="shared" si="26"/>
        <v>0</v>
      </c>
      <c r="L123" s="111"/>
      <c r="M123" s="111"/>
      <c r="N123" s="148"/>
      <c r="O123" s="16"/>
    </row>
    <row r="124" spans="1:15" x14ac:dyDescent="0.3">
      <c r="A124" s="94"/>
      <c r="B124" s="94"/>
      <c r="C124" s="95" t="str">
        <f>$C$88</f>
        <v>MAS</v>
      </c>
      <c r="D124" s="103">
        <f>$D$88</f>
        <v>0</v>
      </c>
      <c r="E124" s="103">
        <f t="shared" si="22"/>
        <v>0</v>
      </c>
      <c r="F124" s="114">
        <f t="shared" si="23"/>
        <v>0</v>
      </c>
      <c r="G124" s="114"/>
      <c r="H124" s="105">
        <f t="shared" si="24"/>
        <v>0</v>
      </c>
      <c r="I124" s="105">
        <f t="shared" si="27"/>
        <v>0</v>
      </c>
      <c r="J124" s="103">
        <f t="shared" si="25"/>
        <v>0</v>
      </c>
      <c r="K124" s="111">
        <f t="shared" si="26"/>
        <v>0</v>
      </c>
      <c r="L124" s="111"/>
      <c r="M124" s="111"/>
      <c r="N124" s="148"/>
      <c r="O124" s="16"/>
    </row>
    <row r="125" spans="1:15" x14ac:dyDescent="0.3">
      <c r="A125" s="94"/>
      <c r="B125" s="94"/>
      <c r="C125" s="95" t="str">
        <f>$C$89</f>
        <v>RED</v>
      </c>
      <c r="D125" s="103">
        <f>$D$89</f>
        <v>0</v>
      </c>
      <c r="E125" s="103">
        <f t="shared" si="22"/>
        <v>0</v>
      </c>
      <c r="F125" s="114">
        <f t="shared" si="23"/>
        <v>0</v>
      </c>
      <c r="G125" s="114"/>
      <c r="H125" s="105">
        <f t="shared" si="24"/>
        <v>0</v>
      </c>
      <c r="I125" s="105">
        <f t="shared" si="27"/>
        <v>0</v>
      </c>
      <c r="J125" s="103">
        <f t="shared" si="25"/>
        <v>0</v>
      </c>
      <c r="K125" s="111">
        <f t="shared" si="26"/>
        <v>0</v>
      </c>
      <c r="L125" s="111"/>
      <c r="M125" s="111"/>
      <c r="N125" s="148"/>
      <c r="O125" s="16"/>
    </row>
    <row r="126" spans="1:15" x14ac:dyDescent="0.3">
      <c r="A126" s="94"/>
      <c r="B126" s="94"/>
      <c r="C126" s="95" t="str">
        <f>$C$90</f>
        <v>AVP</v>
      </c>
      <c r="D126" s="103">
        <f>$D$90</f>
        <v>0</v>
      </c>
      <c r="E126" s="103">
        <f t="shared" si="22"/>
        <v>0</v>
      </c>
      <c r="F126" s="114">
        <f t="shared" si="23"/>
        <v>0</v>
      </c>
      <c r="G126" s="114"/>
      <c r="H126" s="105">
        <f t="shared" si="24"/>
        <v>0</v>
      </c>
      <c r="I126" s="105">
        <f t="shared" si="27"/>
        <v>0</v>
      </c>
      <c r="J126" s="103">
        <f t="shared" si="25"/>
        <v>0</v>
      </c>
      <c r="K126" s="111">
        <f t="shared" si="26"/>
        <v>0</v>
      </c>
      <c r="L126" s="111"/>
      <c r="M126" s="111"/>
      <c r="N126" s="148"/>
      <c r="O126" s="16"/>
    </row>
    <row r="127" spans="1:15" ht="15" thickBot="1" x14ac:dyDescent="0.35">
      <c r="A127" s="94"/>
      <c r="B127" s="94"/>
      <c r="C127" s="95"/>
      <c r="D127" s="95"/>
      <c r="E127" s="95"/>
      <c r="F127" s="115">
        <f>SUM(F119:G126)</f>
        <v>0</v>
      </c>
      <c r="G127" s="116"/>
      <c r="H127" s="95"/>
      <c r="I127" s="95"/>
      <c r="J127" s="95"/>
      <c r="K127" s="108">
        <f>SUM(K119:K126)</f>
        <v>0</v>
      </c>
      <c r="L127" s="112"/>
      <c r="M127" s="112"/>
      <c r="N127" s="148"/>
      <c r="O127" s="16"/>
    </row>
    <row r="128" spans="1:15" ht="15" thickTop="1" x14ac:dyDescent="0.3">
      <c r="A128" s="94"/>
      <c r="B128" s="94"/>
      <c r="C128" s="95"/>
      <c r="D128" s="95"/>
      <c r="E128" s="95"/>
      <c r="F128" s="95"/>
      <c r="G128" s="91"/>
      <c r="H128" s="95"/>
      <c r="I128" s="95"/>
      <c r="J128" s="95"/>
      <c r="K128" s="95"/>
      <c r="L128" s="95"/>
      <c r="M128" s="95"/>
      <c r="N128" s="148"/>
      <c r="O128" s="16"/>
    </row>
    <row r="129" spans="1:15" x14ac:dyDescent="0.3">
      <c r="A129" s="94"/>
      <c r="B129" s="94"/>
      <c r="C129" s="95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148"/>
      <c r="O129" s="16"/>
    </row>
    <row r="130" spans="1:15" x14ac:dyDescent="0.3">
      <c r="A130" s="94"/>
      <c r="B130" s="94"/>
      <c r="C130" s="100" t="s">
        <v>63</v>
      </c>
      <c r="D130" s="101" t="s">
        <v>64</v>
      </c>
      <c r="E130" s="95"/>
      <c r="F130" s="102" t="s">
        <v>76</v>
      </c>
      <c r="G130" s="113"/>
      <c r="H130" s="102" t="s">
        <v>66</v>
      </c>
      <c r="I130" s="102" t="s">
        <v>67</v>
      </c>
      <c r="J130" s="102" t="s">
        <v>68</v>
      </c>
      <c r="K130" s="102" t="s">
        <v>69</v>
      </c>
      <c r="L130" s="102"/>
      <c r="M130" s="102"/>
      <c r="N130" s="148"/>
      <c r="O130" s="16"/>
    </row>
    <row r="131" spans="1:15" x14ac:dyDescent="0.3">
      <c r="A131" s="94"/>
      <c r="B131" s="94"/>
      <c r="C131" s="95" t="str">
        <f>$C$83</f>
        <v>RAIZ</v>
      </c>
      <c r="D131" s="103">
        <f>$D$83</f>
        <v>0</v>
      </c>
      <c r="E131" s="103">
        <f t="shared" ref="E131:E138" si="28">IF(D131&lt;$E$80,0,D131)</f>
        <v>0</v>
      </c>
      <c r="F131" s="111">
        <f t="shared" ref="F131:F138" si="29">K119</f>
        <v>0</v>
      </c>
      <c r="G131" s="111"/>
      <c r="H131" s="105">
        <f t="shared" ref="H131:H138" si="30">IF(E131&gt;0,D131/(F131+1),0)</f>
        <v>0</v>
      </c>
      <c r="I131" s="105">
        <f>MAX($H$131:$H$138)</f>
        <v>0</v>
      </c>
      <c r="J131" s="103">
        <f t="shared" ref="J131:J138" si="31">IF(F$139&gt;=$E$78,0,IF(F$139=0,0,IF(I131=H131,1,0)))</f>
        <v>0</v>
      </c>
      <c r="K131" s="111">
        <f t="shared" ref="K131:K138" si="32">IF($F$139=0,0,F131+J131)</f>
        <v>0</v>
      </c>
      <c r="L131" s="111"/>
      <c r="M131" s="111"/>
      <c r="N131" s="148"/>
      <c r="O131" s="16"/>
    </row>
    <row r="132" spans="1:15" x14ac:dyDescent="0.3">
      <c r="A132" s="94"/>
      <c r="B132" s="94"/>
      <c r="C132" s="95" t="str">
        <f>$C$84</f>
        <v>PPA/UPP</v>
      </c>
      <c r="D132" s="103">
        <f>$D$84</f>
        <v>0</v>
      </c>
      <c r="E132" s="103">
        <f t="shared" si="28"/>
        <v>0</v>
      </c>
      <c r="F132" s="111">
        <f t="shared" si="29"/>
        <v>0</v>
      </c>
      <c r="G132" s="111"/>
      <c r="H132" s="105">
        <f t="shared" si="30"/>
        <v>0</v>
      </c>
      <c r="I132" s="105">
        <f t="shared" ref="I132:I138" si="33">MAX($H$131:$H$138)</f>
        <v>0</v>
      </c>
      <c r="J132" s="103">
        <f t="shared" si="31"/>
        <v>0</v>
      </c>
      <c r="K132" s="111">
        <f t="shared" si="32"/>
        <v>0</v>
      </c>
      <c r="L132" s="111"/>
      <c r="M132" s="111"/>
      <c r="N132" s="148"/>
      <c r="O132" s="16"/>
    </row>
    <row r="133" spans="1:15" x14ac:dyDescent="0.3">
      <c r="A133" s="94"/>
      <c r="B133" s="94"/>
      <c r="C133" s="95" t="str">
        <f>$C$85</f>
        <v>MEP</v>
      </c>
      <c r="D133" s="103">
        <f>$D$85</f>
        <v>0</v>
      </c>
      <c r="E133" s="103">
        <f t="shared" si="28"/>
        <v>0</v>
      </c>
      <c r="F133" s="111">
        <f t="shared" si="29"/>
        <v>0</v>
      </c>
      <c r="G133" s="111"/>
      <c r="H133" s="105">
        <f t="shared" si="30"/>
        <v>0</v>
      </c>
      <c r="I133" s="105">
        <f t="shared" si="33"/>
        <v>0</v>
      </c>
      <c r="J133" s="103">
        <f t="shared" si="31"/>
        <v>0</v>
      </c>
      <c r="K133" s="111">
        <f t="shared" si="32"/>
        <v>0</v>
      </c>
      <c r="L133" s="111"/>
      <c r="M133" s="111"/>
      <c r="N133" s="148"/>
      <c r="O133" s="16"/>
    </row>
    <row r="134" spans="1:15" x14ac:dyDescent="0.3">
      <c r="A134" s="94"/>
      <c r="B134" s="94"/>
      <c r="C134" s="95" t="str">
        <f>$C$86</f>
        <v>CURPA</v>
      </c>
      <c r="D134" s="103">
        <f>$D$86</f>
        <v>0</v>
      </c>
      <c r="E134" s="103">
        <f t="shared" si="28"/>
        <v>0</v>
      </c>
      <c r="F134" s="111">
        <f t="shared" si="29"/>
        <v>0</v>
      </c>
      <c r="G134" s="111"/>
      <c r="H134" s="105">
        <f t="shared" si="30"/>
        <v>0</v>
      </c>
      <c r="I134" s="105">
        <f t="shared" si="33"/>
        <v>0</v>
      </c>
      <c r="J134" s="103">
        <f t="shared" si="31"/>
        <v>0</v>
      </c>
      <c r="K134" s="111">
        <f t="shared" si="32"/>
        <v>0</v>
      </c>
      <c r="L134" s="111"/>
      <c r="M134" s="111"/>
      <c r="N134" s="148"/>
      <c r="O134" s="16"/>
    </row>
    <row r="135" spans="1:15" x14ac:dyDescent="0.3">
      <c r="A135" s="94"/>
      <c r="B135" s="94"/>
      <c r="C135" s="95" t="str">
        <f>$C$87</f>
        <v>POR</v>
      </c>
      <c r="D135" s="103">
        <f>$D$87</f>
        <v>0</v>
      </c>
      <c r="E135" s="103">
        <f t="shared" si="28"/>
        <v>0</v>
      </c>
      <c r="F135" s="111">
        <f t="shared" si="29"/>
        <v>0</v>
      </c>
      <c r="G135" s="111"/>
      <c r="H135" s="105">
        <f t="shared" si="30"/>
        <v>0</v>
      </c>
      <c r="I135" s="105">
        <f t="shared" si="33"/>
        <v>0</v>
      </c>
      <c r="J135" s="103">
        <f t="shared" si="31"/>
        <v>0</v>
      </c>
      <c r="K135" s="111">
        <f t="shared" si="32"/>
        <v>0</v>
      </c>
      <c r="L135" s="111"/>
      <c r="M135" s="111"/>
      <c r="N135" s="148"/>
      <c r="O135" s="16"/>
    </row>
    <row r="136" spans="1:15" x14ac:dyDescent="0.3">
      <c r="A136" s="94"/>
      <c r="B136" s="94"/>
      <c r="C136" s="95" t="str">
        <f>$C$88</f>
        <v>MAS</v>
      </c>
      <c r="D136" s="103">
        <f>$D$88</f>
        <v>0</v>
      </c>
      <c r="E136" s="103">
        <f t="shared" si="28"/>
        <v>0</v>
      </c>
      <c r="F136" s="111">
        <f t="shared" si="29"/>
        <v>0</v>
      </c>
      <c r="G136" s="111"/>
      <c r="H136" s="105">
        <f t="shared" si="30"/>
        <v>0</v>
      </c>
      <c r="I136" s="105">
        <f t="shared" si="33"/>
        <v>0</v>
      </c>
      <c r="J136" s="103">
        <f t="shared" si="31"/>
        <v>0</v>
      </c>
      <c r="K136" s="111">
        <f t="shared" si="32"/>
        <v>0</v>
      </c>
      <c r="L136" s="111"/>
      <c r="M136" s="111"/>
      <c r="N136" s="148"/>
      <c r="O136" s="16"/>
    </row>
    <row r="137" spans="1:15" x14ac:dyDescent="0.3">
      <c r="A137" s="94"/>
      <c r="B137" s="94"/>
      <c r="C137" s="95" t="str">
        <f>$C$89</f>
        <v>RED</v>
      </c>
      <c r="D137" s="103">
        <f>$D$89</f>
        <v>0</v>
      </c>
      <c r="E137" s="103">
        <f t="shared" si="28"/>
        <v>0</v>
      </c>
      <c r="F137" s="111">
        <f t="shared" si="29"/>
        <v>0</v>
      </c>
      <c r="G137" s="111"/>
      <c r="H137" s="105">
        <f t="shared" si="30"/>
        <v>0</v>
      </c>
      <c r="I137" s="105">
        <f t="shared" si="33"/>
        <v>0</v>
      </c>
      <c r="J137" s="103">
        <f t="shared" si="31"/>
        <v>0</v>
      </c>
      <c r="K137" s="111">
        <f t="shared" si="32"/>
        <v>0</v>
      </c>
      <c r="L137" s="111"/>
      <c r="M137" s="111"/>
      <c r="N137" s="148"/>
      <c r="O137" s="16"/>
    </row>
    <row r="138" spans="1:15" x14ac:dyDescent="0.3">
      <c r="A138" s="94"/>
      <c r="B138" s="94"/>
      <c r="C138" s="95" t="str">
        <f>$C$90</f>
        <v>AVP</v>
      </c>
      <c r="D138" s="103">
        <f>$D$90</f>
        <v>0</v>
      </c>
      <c r="E138" s="103">
        <f t="shared" si="28"/>
        <v>0</v>
      </c>
      <c r="F138" s="111">
        <f t="shared" si="29"/>
        <v>0</v>
      </c>
      <c r="G138" s="111"/>
      <c r="H138" s="105">
        <f t="shared" si="30"/>
        <v>0</v>
      </c>
      <c r="I138" s="105">
        <f t="shared" si="33"/>
        <v>0</v>
      </c>
      <c r="J138" s="103">
        <f t="shared" si="31"/>
        <v>0</v>
      </c>
      <c r="K138" s="111">
        <f t="shared" si="32"/>
        <v>0</v>
      </c>
      <c r="L138" s="111"/>
      <c r="M138" s="111"/>
      <c r="N138" s="148"/>
      <c r="O138" s="16"/>
    </row>
    <row r="139" spans="1:15" ht="15" thickBot="1" x14ac:dyDescent="0.35">
      <c r="A139" s="94"/>
      <c r="B139" s="94"/>
      <c r="C139" s="95"/>
      <c r="D139" s="95"/>
      <c r="E139" s="95"/>
      <c r="F139" s="108">
        <f>SUM(F131:G138)</f>
        <v>0</v>
      </c>
      <c r="G139" s="112"/>
      <c r="H139" s="95"/>
      <c r="I139" s="95"/>
      <c r="J139" s="95"/>
      <c r="K139" s="108">
        <f>SUM(K131:K138)</f>
        <v>0</v>
      </c>
      <c r="L139" s="112"/>
      <c r="M139" s="112"/>
      <c r="N139" s="148"/>
      <c r="O139" s="16"/>
    </row>
    <row r="140" spans="1:15" ht="15" thickTop="1" x14ac:dyDescent="0.3">
      <c r="A140" s="94"/>
      <c r="B140" s="94"/>
      <c r="C140" s="95"/>
      <c r="D140" s="95"/>
      <c r="E140" s="95"/>
      <c r="F140" s="95"/>
      <c r="G140" s="91"/>
      <c r="H140" s="95"/>
      <c r="I140" s="95"/>
      <c r="J140" s="95"/>
      <c r="K140" s="95"/>
      <c r="L140" s="95"/>
      <c r="M140" s="95"/>
      <c r="N140" s="148"/>
      <c r="O140" s="16"/>
    </row>
    <row r="141" spans="1:15" x14ac:dyDescent="0.3">
      <c r="A141" s="94"/>
      <c r="B141" s="94"/>
      <c r="C141" s="95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148"/>
      <c r="O141" s="16"/>
    </row>
    <row r="142" spans="1:15" x14ac:dyDescent="0.3">
      <c r="A142" s="94"/>
      <c r="B142" s="94"/>
      <c r="C142" s="100" t="s">
        <v>63</v>
      </c>
      <c r="D142" s="101" t="s">
        <v>64</v>
      </c>
      <c r="E142" s="95"/>
      <c r="F142" s="102" t="s">
        <v>77</v>
      </c>
      <c r="G142" s="113"/>
      <c r="H142" s="102" t="s">
        <v>66</v>
      </c>
      <c r="I142" s="102" t="s">
        <v>67</v>
      </c>
      <c r="J142" s="102" t="s">
        <v>68</v>
      </c>
      <c r="K142" s="102" t="s">
        <v>69</v>
      </c>
      <c r="L142" s="102"/>
      <c r="M142" s="102"/>
      <c r="N142" s="148"/>
      <c r="O142" s="16"/>
    </row>
    <row r="143" spans="1:15" x14ac:dyDescent="0.3">
      <c r="A143" s="94"/>
      <c r="B143" s="94"/>
      <c r="C143" s="95" t="str">
        <f>$C$83</f>
        <v>RAIZ</v>
      </c>
      <c r="D143" s="103">
        <f>$D$83</f>
        <v>0</v>
      </c>
      <c r="E143" s="103">
        <f t="shared" ref="E143:E150" si="34">IF(D143&lt;$E$80,0,D143)</f>
        <v>0</v>
      </c>
      <c r="F143" s="111">
        <f t="shared" ref="F143:F150" si="35">K131</f>
        <v>0</v>
      </c>
      <c r="G143" s="111"/>
      <c r="H143" s="105">
        <f t="shared" ref="H143:H150" si="36">IF(E143&gt;0,D143/(F143+1),0)</f>
        <v>0</v>
      </c>
      <c r="I143" s="105">
        <f>MAX($H$143:$H$150)</f>
        <v>0</v>
      </c>
      <c r="J143" s="103">
        <f t="shared" ref="J143:J150" si="37">IF(F$151&gt;=$E$78,0,IF(F$1385=0,0,IF(I143=H143,1,0)))</f>
        <v>0</v>
      </c>
      <c r="K143" s="111">
        <f t="shared" ref="K143:K150" si="38">IF($F$151=0,0,F143+J143)</f>
        <v>0</v>
      </c>
      <c r="L143" s="111"/>
      <c r="M143" s="111"/>
      <c r="N143" s="148"/>
      <c r="O143" s="16"/>
    </row>
    <row r="144" spans="1:15" x14ac:dyDescent="0.3">
      <c r="A144" s="94"/>
      <c r="B144" s="94"/>
      <c r="C144" s="95" t="str">
        <f>$C$84</f>
        <v>PPA/UPP</v>
      </c>
      <c r="D144" s="103">
        <f>$D$84</f>
        <v>0</v>
      </c>
      <c r="E144" s="103">
        <f t="shared" si="34"/>
        <v>0</v>
      </c>
      <c r="F144" s="111">
        <f t="shared" si="35"/>
        <v>0</v>
      </c>
      <c r="G144" s="111"/>
      <c r="H144" s="105">
        <f t="shared" si="36"/>
        <v>0</v>
      </c>
      <c r="I144" s="105">
        <f t="shared" ref="I144:I150" si="39">MAX($H$143:$H$150)</f>
        <v>0</v>
      </c>
      <c r="J144" s="103">
        <f t="shared" si="37"/>
        <v>0</v>
      </c>
      <c r="K144" s="111">
        <f t="shared" si="38"/>
        <v>0</v>
      </c>
      <c r="L144" s="111"/>
      <c r="M144" s="111"/>
      <c r="N144" s="148"/>
      <c r="O144" s="16"/>
    </row>
    <row r="145" spans="1:15" x14ac:dyDescent="0.3">
      <c r="A145" s="94"/>
      <c r="B145" s="94"/>
      <c r="C145" s="95" t="str">
        <f>$C$85</f>
        <v>MEP</v>
      </c>
      <c r="D145" s="103">
        <f>$D$85</f>
        <v>0</v>
      </c>
      <c r="E145" s="103">
        <f t="shared" si="34"/>
        <v>0</v>
      </c>
      <c r="F145" s="111">
        <f t="shared" si="35"/>
        <v>0</v>
      </c>
      <c r="G145" s="111"/>
      <c r="H145" s="105">
        <f t="shared" si="36"/>
        <v>0</v>
      </c>
      <c r="I145" s="105">
        <f t="shared" si="39"/>
        <v>0</v>
      </c>
      <c r="J145" s="103">
        <f t="shared" si="37"/>
        <v>0</v>
      </c>
      <c r="K145" s="111">
        <f t="shared" si="38"/>
        <v>0</v>
      </c>
      <c r="L145" s="111"/>
      <c r="M145" s="111"/>
      <c r="N145" s="148"/>
      <c r="O145" s="16"/>
    </row>
    <row r="146" spans="1:15" x14ac:dyDescent="0.3">
      <c r="A146" s="94"/>
      <c r="B146" s="94"/>
      <c r="C146" s="95" t="str">
        <f>$C$86</f>
        <v>CURPA</v>
      </c>
      <c r="D146" s="103">
        <f>$D$86</f>
        <v>0</v>
      </c>
      <c r="E146" s="103">
        <f t="shared" si="34"/>
        <v>0</v>
      </c>
      <c r="F146" s="111">
        <f t="shared" si="35"/>
        <v>0</v>
      </c>
      <c r="G146" s="111"/>
      <c r="H146" s="105">
        <f t="shared" si="36"/>
        <v>0</v>
      </c>
      <c r="I146" s="105">
        <f t="shared" si="39"/>
        <v>0</v>
      </c>
      <c r="J146" s="103">
        <f t="shared" si="37"/>
        <v>0</v>
      </c>
      <c r="K146" s="111">
        <f t="shared" si="38"/>
        <v>0</v>
      </c>
      <c r="L146" s="111"/>
      <c r="M146" s="111"/>
      <c r="N146" s="148"/>
      <c r="O146" s="16"/>
    </row>
    <row r="147" spans="1:15" x14ac:dyDescent="0.3">
      <c r="A147" s="94"/>
      <c r="B147" s="94"/>
      <c r="C147" s="95" t="str">
        <f>$C$87</f>
        <v>POR</v>
      </c>
      <c r="D147" s="103">
        <f>$D$87</f>
        <v>0</v>
      </c>
      <c r="E147" s="103">
        <f t="shared" si="34"/>
        <v>0</v>
      </c>
      <c r="F147" s="111">
        <f t="shared" si="35"/>
        <v>0</v>
      </c>
      <c r="G147" s="111"/>
      <c r="H147" s="105">
        <f t="shared" si="36"/>
        <v>0</v>
      </c>
      <c r="I147" s="105">
        <f t="shared" si="39"/>
        <v>0</v>
      </c>
      <c r="J147" s="103">
        <f t="shared" si="37"/>
        <v>0</v>
      </c>
      <c r="K147" s="111">
        <f t="shared" si="38"/>
        <v>0</v>
      </c>
      <c r="L147" s="111"/>
      <c r="M147" s="111"/>
      <c r="N147" s="148"/>
      <c r="O147" s="16"/>
    </row>
    <row r="148" spans="1:15" x14ac:dyDescent="0.3">
      <c r="A148" s="94"/>
      <c r="B148" s="94"/>
      <c r="C148" s="95" t="str">
        <f>$C$88</f>
        <v>MAS</v>
      </c>
      <c r="D148" s="103">
        <f>$D$88</f>
        <v>0</v>
      </c>
      <c r="E148" s="103">
        <f t="shared" si="34"/>
        <v>0</v>
      </c>
      <c r="F148" s="111">
        <f t="shared" si="35"/>
        <v>0</v>
      </c>
      <c r="G148" s="111"/>
      <c r="H148" s="105">
        <f t="shared" si="36"/>
        <v>0</v>
      </c>
      <c r="I148" s="105">
        <f t="shared" si="39"/>
        <v>0</v>
      </c>
      <c r="J148" s="103">
        <f t="shared" si="37"/>
        <v>0</v>
      </c>
      <c r="K148" s="111">
        <f t="shared" si="38"/>
        <v>0</v>
      </c>
      <c r="L148" s="111"/>
      <c r="M148" s="111"/>
      <c r="N148" s="148"/>
      <c r="O148" s="16"/>
    </row>
    <row r="149" spans="1:15" x14ac:dyDescent="0.3">
      <c r="A149" s="94"/>
      <c r="B149" s="94"/>
      <c r="C149" s="95" t="str">
        <f>$C$89</f>
        <v>RED</v>
      </c>
      <c r="D149" s="103">
        <f>$D$89</f>
        <v>0</v>
      </c>
      <c r="E149" s="103">
        <f t="shared" si="34"/>
        <v>0</v>
      </c>
      <c r="F149" s="111">
        <f t="shared" si="35"/>
        <v>0</v>
      </c>
      <c r="G149" s="111"/>
      <c r="H149" s="105">
        <f t="shared" si="36"/>
        <v>0</v>
      </c>
      <c r="I149" s="105">
        <f t="shared" si="39"/>
        <v>0</v>
      </c>
      <c r="J149" s="103">
        <f t="shared" si="37"/>
        <v>0</v>
      </c>
      <c r="K149" s="111">
        <f t="shared" si="38"/>
        <v>0</v>
      </c>
      <c r="L149" s="111"/>
      <c r="M149" s="111"/>
      <c r="N149" s="148"/>
      <c r="O149" s="16"/>
    </row>
    <row r="150" spans="1:15" x14ac:dyDescent="0.3">
      <c r="A150" s="94"/>
      <c r="B150" s="94"/>
      <c r="C150" s="95" t="str">
        <f>$C$90</f>
        <v>AVP</v>
      </c>
      <c r="D150" s="103">
        <f>$D$90</f>
        <v>0</v>
      </c>
      <c r="E150" s="103">
        <f t="shared" si="34"/>
        <v>0</v>
      </c>
      <c r="F150" s="111">
        <f t="shared" si="35"/>
        <v>0</v>
      </c>
      <c r="G150" s="111"/>
      <c r="H150" s="105">
        <f t="shared" si="36"/>
        <v>0</v>
      </c>
      <c r="I150" s="105">
        <f t="shared" si="39"/>
        <v>0</v>
      </c>
      <c r="J150" s="103">
        <f t="shared" si="37"/>
        <v>0</v>
      </c>
      <c r="K150" s="111">
        <f t="shared" si="38"/>
        <v>0</v>
      </c>
      <c r="L150" s="111"/>
      <c r="M150" s="111"/>
      <c r="N150" s="148"/>
      <c r="O150" s="16"/>
    </row>
    <row r="151" spans="1:15" ht="15" thickBot="1" x14ac:dyDescent="0.35">
      <c r="A151" s="94"/>
      <c r="B151" s="94"/>
      <c r="C151" s="95"/>
      <c r="D151" s="95"/>
      <c r="E151" s="95"/>
      <c r="F151" s="108">
        <f>SUM(F143:G150)</f>
        <v>0</v>
      </c>
      <c r="G151" s="112"/>
      <c r="H151" s="95"/>
      <c r="I151" s="95"/>
      <c r="J151" s="95"/>
      <c r="K151" s="108">
        <f>SUM(K143:K150)</f>
        <v>0</v>
      </c>
      <c r="L151" s="112"/>
      <c r="M151" s="112"/>
      <c r="N151" s="148"/>
      <c r="O151" s="16"/>
    </row>
    <row r="152" spans="1:15" ht="15" thickTop="1" x14ac:dyDescent="0.3">
      <c r="A152" s="94"/>
      <c r="B152" s="94"/>
      <c r="C152" s="95"/>
      <c r="D152" s="95"/>
      <c r="E152" s="95"/>
      <c r="F152" s="95"/>
      <c r="G152" s="91"/>
      <c r="H152" s="95"/>
      <c r="I152" s="95"/>
      <c r="J152" s="95"/>
      <c r="K152" s="95"/>
      <c r="L152" s="95"/>
      <c r="M152" s="95"/>
      <c r="N152" s="148"/>
      <c r="O152" s="16"/>
    </row>
    <row r="153" spans="1:15" x14ac:dyDescent="0.3">
      <c r="A153" s="94"/>
      <c r="B153" s="94"/>
      <c r="C153" s="95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148"/>
      <c r="O153" s="16"/>
    </row>
    <row r="154" spans="1:15" x14ac:dyDescent="0.3">
      <c r="A154" s="94"/>
      <c r="B154" s="94"/>
      <c r="C154" s="100" t="s">
        <v>63</v>
      </c>
      <c r="D154" s="101" t="s">
        <v>64</v>
      </c>
      <c r="E154" s="95"/>
      <c r="F154" s="102" t="s">
        <v>78</v>
      </c>
      <c r="G154" s="113"/>
      <c r="H154" s="102" t="s">
        <v>66</v>
      </c>
      <c r="I154" s="102" t="s">
        <v>67</v>
      </c>
      <c r="J154" s="102" t="s">
        <v>68</v>
      </c>
      <c r="K154" s="102" t="s">
        <v>69</v>
      </c>
      <c r="L154" s="102"/>
      <c r="M154" s="102"/>
      <c r="N154" s="148"/>
      <c r="O154" s="16"/>
    </row>
    <row r="155" spans="1:15" x14ac:dyDescent="0.3">
      <c r="A155" s="94"/>
      <c r="B155" s="94"/>
      <c r="C155" s="95" t="str">
        <f>$C$83</f>
        <v>RAIZ</v>
      </c>
      <c r="D155" s="103">
        <f>$D$83</f>
        <v>0</v>
      </c>
      <c r="E155" s="103">
        <f t="shared" ref="E155:E162" si="40">IF(D155&lt;$E$80,0,D155)</f>
        <v>0</v>
      </c>
      <c r="F155" s="111">
        <f t="shared" ref="F155:F162" si="41">K143</f>
        <v>0</v>
      </c>
      <c r="G155" s="111"/>
      <c r="H155" s="105">
        <f t="shared" ref="H155:H162" si="42">IF(E155&gt;0,D155/(F155+1),0)</f>
        <v>0</v>
      </c>
      <c r="I155" s="105">
        <f>MAX($H$155:$H$162)</f>
        <v>0</v>
      </c>
      <c r="J155" s="103">
        <f t="shared" ref="J155:J162" si="43">IF(F$163&gt;=$E$78,0,IF(F$1485=0,0,IF(I155=H155,1,0)))</f>
        <v>0</v>
      </c>
      <c r="K155" s="111">
        <f t="shared" ref="K155:K162" si="44">IF($F$163=0,0,F155+J155)</f>
        <v>0</v>
      </c>
      <c r="L155" s="111"/>
      <c r="M155" s="111"/>
      <c r="N155" s="148"/>
      <c r="O155" s="16"/>
    </row>
    <row r="156" spans="1:15" x14ac:dyDescent="0.3">
      <c r="A156" s="94"/>
      <c r="B156" s="94"/>
      <c r="C156" s="95" t="str">
        <f>$C$84</f>
        <v>PPA/UPP</v>
      </c>
      <c r="D156" s="103">
        <f>$D$84</f>
        <v>0</v>
      </c>
      <c r="E156" s="103">
        <f t="shared" si="40"/>
        <v>0</v>
      </c>
      <c r="F156" s="111">
        <f t="shared" si="41"/>
        <v>0</v>
      </c>
      <c r="G156" s="111"/>
      <c r="H156" s="105">
        <f t="shared" si="42"/>
        <v>0</v>
      </c>
      <c r="I156" s="105">
        <f t="shared" ref="I156:I162" si="45">MAX($H$155:$H$162)</f>
        <v>0</v>
      </c>
      <c r="J156" s="103">
        <f t="shared" si="43"/>
        <v>0</v>
      </c>
      <c r="K156" s="111">
        <f t="shared" si="44"/>
        <v>0</v>
      </c>
      <c r="L156" s="111"/>
      <c r="M156" s="111"/>
      <c r="N156" s="148"/>
      <c r="O156" s="16"/>
    </row>
    <row r="157" spans="1:15" x14ac:dyDescent="0.3">
      <c r="A157" s="94"/>
      <c r="B157" s="94"/>
      <c r="C157" s="95" t="str">
        <f>$C$85</f>
        <v>MEP</v>
      </c>
      <c r="D157" s="103">
        <f>$D$85</f>
        <v>0</v>
      </c>
      <c r="E157" s="103">
        <f t="shared" si="40"/>
        <v>0</v>
      </c>
      <c r="F157" s="111">
        <f t="shared" si="41"/>
        <v>0</v>
      </c>
      <c r="G157" s="111"/>
      <c r="H157" s="105">
        <f t="shared" si="42"/>
        <v>0</v>
      </c>
      <c r="I157" s="105">
        <f t="shared" si="45"/>
        <v>0</v>
      </c>
      <c r="J157" s="103">
        <f t="shared" si="43"/>
        <v>0</v>
      </c>
      <c r="K157" s="111">
        <f t="shared" si="44"/>
        <v>0</v>
      </c>
      <c r="L157" s="111"/>
      <c r="M157" s="111"/>
      <c r="N157" s="148"/>
      <c r="O157" s="16"/>
    </row>
    <row r="158" spans="1:15" x14ac:dyDescent="0.3">
      <c r="A158" s="94"/>
      <c r="B158" s="94"/>
      <c r="C158" s="95" t="str">
        <f>$C$86</f>
        <v>CURPA</v>
      </c>
      <c r="D158" s="103">
        <f>$D$86</f>
        <v>0</v>
      </c>
      <c r="E158" s="103">
        <f t="shared" si="40"/>
        <v>0</v>
      </c>
      <c r="F158" s="111">
        <f t="shared" si="41"/>
        <v>0</v>
      </c>
      <c r="G158" s="111"/>
      <c r="H158" s="105">
        <f t="shared" si="42"/>
        <v>0</v>
      </c>
      <c r="I158" s="105">
        <f t="shared" si="45"/>
        <v>0</v>
      </c>
      <c r="J158" s="103">
        <f t="shared" si="43"/>
        <v>0</v>
      </c>
      <c r="K158" s="111">
        <f t="shared" si="44"/>
        <v>0</v>
      </c>
      <c r="L158" s="111"/>
      <c r="M158" s="111"/>
      <c r="N158" s="148"/>
      <c r="O158" s="16"/>
    </row>
    <row r="159" spans="1:15" x14ac:dyDescent="0.3">
      <c r="A159" s="94"/>
      <c r="B159" s="94"/>
      <c r="C159" s="95" t="str">
        <f>$C$87</f>
        <v>POR</v>
      </c>
      <c r="D159" s="103">
        <f>$D$87</f>
        <v>0</v>
      </c>
      <c r="E159" s="103">
        <f t="shared" si="40"/>
        <v>0</v>
      </c>
      <c r="F159" s="111">
        <f t="shared" si="41"/>
        <v>0</v>
      </c>
      <c r="G159" s="111"/>
      <c r="H159" s="105">
        <f t="shared" si="42"/>
        <v>0</v>
      </c>
      <c r="I159" s="105">
        <f t="shared" si="45"/>
        <v>0</v>
      </c>
      <c r="J159" s="103">
        <f t="shared" si="43"/>
        <v>0</v>
      </c>
      <c r="K159" s="111">
        <f t="shared" si="44"/>
        <v>0</v>
      </c>
      <c r="L159" s="111"/>
      <c r="M159" s="111"/>
      <c r="N159" s="148"/>
      <c r="O159" s="16"/>
    </row>
    <row r="160" spans="1:15" x14ac:dyDescent="0.3">
      <c r="A160" s="94"/>
      <c r="B160" s="94"/>
      <c r="C160" s="95" t="str">
        <f>$C$88</f>
        <v>MAS</v>
      </c>
      <c r="D160" s="103">
        <f>$D$88</f>
        <v>0</v>
      </c>
      <c r="E160" s="103">
        <f t="shared" si="40"/>
        <v>0</v>
      </c>
      <c r="F160" s="111">
        <f t="shared" si="41"/>
        <v>0</v>
      </c>
      <c r="G160" s="111"/>
      <c r="H160" s="105">
        <f t="shared" si="42"/>
        <v>0</v>
      </c>
      <c r="I160" s="105">
        <f t="shared" si="45"/>
        <v>0</v>
      </c>
      <c r="J160" s="103">
        <f t="shared" si="43"/>
        <v>0</v>
      </c>
      <c r="K160" s="111">
        <f t="shared" si="44"/>
        <v>0</v>
      </c>
      <c r="L160" s="111"/>
      <c r="M160" s="111"/>
      <c r="N160" s="148"/>
      <c r="O160" s="16"/>
    </row>
    <row r="161" spans="1:15" x14ac:dyDescent="0.3">
      <c r="A161" s="94"/>
      <c r="B161" s="94"/>
      <c r="C161" s="95" t="str">
        <f>$C$89</f>
        <v>RED</v>
      </c>
      <c r="D161" s="103">
        <f>$D$89</f>
        <v>0</v>
      </c>
      <c r="E161" s="103">
        <f t="shared" si="40"/>
        <v>0</v>
      </c>
      <c r="F161" s="111">
        <f t="shared" si="41"/>
        <v>0</v>
      </c>
      <c r="G161" s="111"/>
      <c r="H161" s="105">
        <f t="shared" si="42"/>
        <v>0</v>
      </c>
      <c r="I161" s="105">
        <f t="shared" si="45"/>
        <v>0</v>
      </c>
      <c r="J161" s="103">
        <f t="shared" si="43"/>
        <v>0</v>
      </c>
      <c r="K161" s="111">
        <f t="shared" si="44"/>
        <v>0</v>
      </c>
      <c r="L161" s="111"/>
      <c r="M161" s="111"/>
      <c r="N161" s="148"/>
      <c r="O161" s="16"/>
    </row>
    <row r="162" spans="1:15" x14ac:dyDescent="0.3">
      <c r="A162" s="94"/>
      <c r="B162" s="94"/>
      <c r="C162" s="95" t="str">
        <f>$C$90</f>
        <v>AVP</v>
      </c>
      <c r="D162" s="103">
        <f>$D$90</f>
        <v>0</v>
      </c>
      <c r="E162" s="103">
        <f t="shared" si="40"/>
        <v>0</v>
      </c>
      <c r="F162" s="111">
        <f t="shared" si="41"/>
        <v>0</v>
      </c>
      <c r="G162" s="111"/>
      <c r="H162" s="105">
        <f t="shared" si="42"/>
        <v>0</v>
      </c>
      <c r="I162" s="105">
        <f t="shared" si="45"/>
        <v>0</v>
      </c>
      <c r="J162" s="103">
        <f t="shared" si="43"/>
        <v>0</v>
      </c>
      <c r="K162" s="111">
        <f t="shared" si="44"/>
        <v>0</v>
      </c>
      <c r="L162" s="111"/>
      <c r="M162" s="111"/>
      <c r="N162" s="148"/>
      <c r="O162" s="16"/>
    </row>
    <row r="163" spans="1:15" ht="15" thickBot="1" x14ac:dyDescent="0.35">
      <c r="A163" s="94"/>
      <c r="B163" s="94"/>
      <c r="C163" s="95"/>
      <c r="D163" s="95"/>
      <c r="E163" s="95"/>
      <c r="F163" s="108">
        <f>SUM(F155:G162)</f>
        <v>0</v>
      </c>
      <c r="G163" s="112"/>
      <c r="H163" s="95"/>
      <c r="I163" s="95"/>
      <c r="J163" s="95"/>
      <c r="K163" s="108">
        <f>SUM(K155:K162)</f>
        <v>0</v>
      </c>
      <c r="L163" s="112"/>
      <c r="M163" s="112"/>
      <c r="N163" s="148"/>
      <c r="O163" s="16"/>
    </row>
    <row r="164" spans="1:15" ht="15" thickTop="1" x14ac:dyDescent="0.3">
      <c r="A164" s="94"/>
      <c r="B164" s="94"/>
      <c r="C164" s="95"/>
      <c r="D164" s="95"/>
      <c r="E164" s="95"/>
      <c r="F164" s="95"/>
      <c r="G164" s="91"/>
      <c r="H164" s="95"/>
      <c r="I164" s="95"/>
      <c r="J164" s="95"/>
      <c r="K164" s="95"/>
      <c r="L164" s="95"/>
      <c r="M164" s="95"/>
      <c r="N164" s="148"/>
      <c r="O164" s="16"/>
    </row>
    <row r="165" spans="1:15" x14ac:dyDescent="0.3">
      <c r="A165" s="94"/>
      <c r="B165" s="94"/>
      <c r="C165" s="95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148"/>
      <c r="O165" s="16"/>
    </row>
    <row r="166" spans="1:15" x14ac:dyDescent="0.3">
      <c r="A166" s="94"/>
      <c r="B166" s="94"/>
      <c r="C166" s="100" t="s">
        <v>63</v>
      </c>
      <c r="D166" s="101" t="s">
        <v>64</v>
      </c>
      <c r="E166" s="95"/>
      <c r="F166" s="117" t="s">
        <v>79</v>
      </c>
      <c r="G166" s="118"/>
      <c r="H166" s="102" t="s">
        <v>66</v>
      </c>
      <c r="I166" s="102" t="s">
        <v>67</v>
      </c>
      <c r="J166" s="102" t="s">
        <v>68</v>
      </c>
      <c r="K166" s="102" t="s">
        <v>69</v>
      </c>
      <c r="L166" s="102"/>
      <c r="M166" s="102"/>
      <c r="N166" s="148"/>
      <c r="O166" s="16"/>
    </row>
    <row r="167" spans="1:15" x14ac:dyDescent="0.3">
      <c r="A167" s="94"/>
      <c r="B167" s="94"/>
      <c r="C167" s="95" t="str">
        <f>$C$83</f>
        <v>RAIZ</v>
      </c>
      <c r="D167" s="103">
        <f>$D$83</f>
        <v>0</v>
      </c>
      <c r="E167" s="103">
        <f t="shared" ref="E167:E174" si="46">IF(D167&lt;$E$80,0,D167)</f>
        <v>0</v>
      </c>
      <c r="F167" s="111">
        <f t="shared" ref="F167:F174" si="47">K155</f>
        <v>0</v>
      </c>
      <c r="G167" s="111"/>
      <c r="H167" s="105">
        <f t="shared" ref="H167:H174" si="48">IF(E167&gt;0,+D167/(F167+1),0)</f>
        <v>0</v>
      </c>
      <c r="I167" s="105">
        <f>MAX($H$167:$H$174)</f>
        <v>0</v>
      </c>
      <c r="J167" s="103">
        <f t="shared" ref="J167:J174" si="49">IF(F$175&gt;=$E$78,0,IF(F$175=0,0,IF(I167=H167,1,0)))</f>
        <v>0</v>
      </c>
      <c r="K167" s="111">
        <f t="shared" ref="K167:K174" si="50">IF($F$175=0,0,F167+J167)</f>
        <v>0</v>
      </c>
      <c r="L167" s="111"/>
      <c r="M167" s="111"/>
      <c r="N167" s="148"/>
      <c r="O167" s="16"/>
    </row>
    <row r="168" spans="1:15" x14ac:dyDescent="0.3">
      <c r="A168" s="94"/>
      <c r="B168" s="94"/>
      <c r="C168" s="95" t="str">
        <f>$C$84</f>
        <v>PPA/UPP</v>
      </c>
      <c r="D168" s="103">
        <f>$D$84</f>
        <v>0</v>
      </c>
      <c r="E168" s="103">
        <f t="shared" si="46"/>
        <v>0</v>
      </c>
      <c r="F168" s="111">
        <f t="shared" si="47"/>
        <v>0</v>
      </c>
      <c r="G168" s="111"/>
      <c r="H168" s="105">
        <f t="shared" si="48"/>
        <v>0</v>
      </c>
      <c r="I168" s="105">
        <f t="shared" ref="I168:I174" si="51">MAX($H$167:$H$174)</f>
        <v>0</v>
      </c>
      <c r="J168" s="103">
        <f t="shared" si="49"/>
        <v>0</v>
      </c>
      <c r="K168" s="111">
        <f t="shared" si="50"/>
        <v>0</v>
      </c>
      <c r="L168" s="111"/>
      <c r="M168" s="111"/>
      <c r="N168" s="148"/>
      <c r="O168" s="16"/>
    </row>
    <row r="169" spans="1:15" x14ac:dyDescent="0.3">
      <c r="A169" s="94"/>
      <c r="B169" s="94"/>
      <c r="C169" s="95" t="str">
        <f>$C$85</f>
        <v>MEP</v>
      </c>
      <c r="D169" s="103">
        <f>$D$85</f>
        <v>0</v>
      </c>
      <c r="E169" s="103">
        <f t="shared" si="46"/>
        <v>0</v>
      </c>
      <c r="F169" s="111">
        <f t="shared" si="47"/>
        <v>0</v>
      </c>
      <c r="G169" s="111"/>
      <c r="H169" s="105">
        <f t="shared" si="48"/>
        <v>0</v>
      </c>
      <c r="I169" s="105">
        <f t="shared" si="51"/>
        <v>0</v>
      </c>
      <c r="J169" s="103">
        <f t="shared" si="49"/>
        <v>0</v>
      </c>
      <c r="K169" s="111">
        <f t="shared" si="50"/>
        <v>0</v>
      </c>
      <c r="L169" s="111"/>
      <c r="M169" s="111"/>
      <c r="N169" s="148"/>
      <c r="O169" s="16"/>
    </row>
    <row r="170" spans="1:15" x14ac:dyDescent="0.3">
      <c r="A170" s="94"/>
      <c r="B170" s="94"/>
      <c r="C170" s="95" t="str">
        <f>$C$86</f>
        <v>CURPA</v>
      </c>
      <c r="D170" s="103">
        <f>$D$86</f>
        <v>0</v>
      </c>
      <c r="E170" s="103">
        <f t="shared" si="46"/>
        <v>0</v>
      </c>
      <c r="F170" s="111">
        <f t="shared" si="47"/>
        <v>0</v>
      </c>
      <c r="G170" s="111"/>
      <c r="H170" s="105">
        <f t="shared" si="48"/>
        <v>0</v>
      </c>
      <c r="I170" s="105">
        <f t="shared" si="51"/>
        <v>0</v>
      </c>
      <c r="J170" s="103">
        <f t="shared" si="49"/>
        <v>0</v>
      </c>
      <c r="K170" s="111">
        <f t="shared" si="50"/>
        <v>0</v>
      </c>
      <c r="L170" s="111"/>
      <c r="M170" s="111"/>
      <c r="N170" s="148"/>
      <c r="O170" s="16"/>
    </row>
    <row r="171" spans="1:15" x14ac:dyDescent="0.3">
      <c r="A171" s="94"/>
      <c r="B171" s="94"/>
      <c r="C171" s="95" t="str">
        <f>$C$87</f>
        <v>POR</v>
      </c>
      <c r="D171" s="103">
        <f>$D$87</f>
        <v>0</v>
      </c>
      <c r="E171" s="103">
        <f t="shared" si="46"/>
        <v>0</v>
      </c>
      <c r="F171" s="111">
        <f t="shared" si="47"/>
        <v>0</v>
      </c>
      <c r="G171" s="111"/>
      <c r="H171" s="105">
        <f t="shared" si="48"/>
        <v>0</v>
      </c>
      <c r="I171" s="105">
        <f t="shared" si="51"/>
        <v>0</v>
      </c>
      <c r="J171" s="103">
        <f t="shared" si="49"/>
        <v>0</v>
      </c>
      <c r="K171" s="111">
        <f t="shared" si="50"/>
        <v>0</v>
      </c>
      <c r="L171" s="111"/>
      <c r="M171" s="111"/>
      <c r="N171" s="148"/>
      <c r="O171" s="16"/>
    </row>
    <row r="172" spans="1:15" x14ac:dyDescent="0.3">
      <c r="A172" s="94"/>
      <c r="B172" s="94"/>
      <c r="C172" s="95" t="str">
        <f>$C$88</f>
        <v>MAS</v>
      </c>
      <c r="D172" s="103">
        <f>$D$88</f>
        <v>0</v>
      </c>
      <c r="E172" s="103">
        <f t="shared" si="46"/>
        <v>0</v>
      </c>
      <c r="F172" s="111">
        <f t="shared" si="47"/>
        <v>0</v>
      </c>
      <c r="G172" s="111"/>
      <c r="H172" s="105">
        <f t="shared" si="48"/>
        <v>0</v>
      </c>
      <c r="I172" s="105">
        <f t="shared" si="51"/>
        <v>0</v>
      </c>
      <c r="J172" s="103">
        <f t="shared" si="49"/>
        <v>0</v>
      </c>
      <c r="K172" s="111">
        <f t="shared" si="50"/>
        <v>0</v>
      </c>
      <c r="L172" s="111"/>
      <c r="M172" s="111"/>
      <c r="N172" s="148"/>
      <c r="O172" s="16"/>
    </row>
    <row r="173" spans="1:15" x14ac:dyDescent="0.3">
      <c r="A173" s="94"/>
      <c r="B173" s="94"/>
      <c r="C173" s="95" t="str">
        <f>$C$89</f>
        <v>RED</v>
      </c>
      <c r="D173" s="103">
        <f>$D$89</f>
        <v>0</v>
      </c>
      <c r="E173" s="103">
        <f t="shared" si="46"/>
        <v>0</v>
      </c>
      <c r="F173" s="111">
        <f t="shared" si="47"/>
        <v>0</v>
      </c>
      <c r="G173" s="111"/>
      <c r="H173" s="105">
        <f t="shared" si="48"/>
        <v>0</v>
      </c>
      <c r="I173" s="105">
        <f t="shared" si="51"/>
        <v>0</v>
      </c>
      <c r="J173" s="103">
        <f t="shared" si="49"/>
        <v>0</v>
      </c>
      <c r="K173" s="111">
        <f t="shared" si="50"/>
        <v>0</v>
      </c>
      <c r="L173" s="111"/>
      <c r="M173" s="111"/>
      <c r="N173" s="148"/>
      <c r="O173" s="16"/>
    </row>
    <row r="174" spans="1:15" x14ac:dyDescent="0.3">
      <c r="A174" s="94"/>
      <c r="B174" s="94"/>
      <c r="C174" s="95" t="str">
        <f>$C$90</f>
        <v>AVP</v>
      </c>
      <c r="D174" s="103">
        <f>$D$90</f>
        <v>0</v>
      </c>
      <c r="E174" s="103">
        <f t="shared" si="46"/>
        <v>0</v>
      </c>
      <c r="F174" s="111">
        <f t="shared" si="47"/>
        <v>0</v>
      </c>
      <c r="G174" s="111"/>
      <c r="H174" s="105">
        <f t="shared" si="48"/>
        <v>0</v>
      </c>
      <c r="I174" s="105">
        <f t="shared" si="51"/>
        <v>0</v>
      </c>
      <c r="J174" s="103">
        <f t="shared" si="49"/>
        <v>0</v>
      </c>
      <c r="K174" s="111">
        <f t="shared" si="50"/>
        <v>0</v>
      </c>
      <c r="L174" s="111"/>
      <c r="M174" s="111"/>
      <c r="N174" s="148"/>
      <c r="O174" s="16"/>
    </row>
    <row r="175" spans="1:15" ht="15" thickBot="1" x14ac:dyDescent="0.35">
      <c r="A175" s="94"/>
      <c r="B175" s="94"/>
      <c r="C175" s="95"/>
      <c r="D175" s="95"/>
      <c r="E175" s="95"/>
      <c r="F175" s="108">
        <f>SUM(F167:G174)</f>
        <v>0</v>
      </c>
      <c r="G175" s="112"/>
      <c r="H175" s="95"/>
      <c r="I175" s="95"/>
      <c r="J175" s="95"/>
      <c r="K175" s="108">
        <f>SUM(K167:K174)</f>
        <v>0</v>
      </c>
      <c r="L175" s="112"/>
      <c r="M175" s="112"/>
      <c r="N175" s="148"/>
      <c r="O175" s="16"/>
    </row>
    <row r="176" spans="1:15" ht="15" thickTop="1" x14ac:dyDescent="0.3">
      <c r="A176" s="16"/>
      <c r="B176" s="16"/>
      <c r="C176" s="21"/>
      <c r="D176" s="21"/>
      <c r="E176" s="21"/>
      <c r="F176" s="21"/>
      <c r="G176" s="20"/>
      <c r="H176" s="21"/>
      <c r="I176" s="21"/>
      <c r="J176" s="21"/>
      <c r="K176" s="21"/>
      <c r="L176" s="21"/>
      <c r="M176" s="21"/>
      <c r="N176" s="16"/>
      <c r="O176" s="16"/>
    </row>
    <row r="177" spans="1:15" x14ac:dyDescent="0.3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</row>
    <row r="178" spans="1:15" x14ac:dyDescent="0.3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</row>
    <row r="179" spans="1:15" x14ac:dyDescent="0.3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</row>
    <row r="180" spans="1:15" x14ac:dyDescent="0.3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</row>
    <row r="181" spans="1:15" x14ac:dyDescent="0.3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</row>
    <row r="182" spans="1:15" x14ac:dyDescent="0.3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</row>
    <row r="183" spans="1:15" x14ac:dyDescent="0.3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</row>
    <row r="184" spans="1:15" x14ac:dyDescent="0.3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</row>
    <row r="185" spans="1:15" x14ac:dyDescent="0.3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</row>
    <row r="186" spans="1:15" x14ac:dyDescent="0.3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</row>
    <row r="187" spans="1:15" x14ac:dyDescent="0.3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</row>
    <row r="188" spans="1:15" x14ac:dyDescent="0.3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</row>
    <row r="189" spans="1:15" x14ac:dyDescent="0.3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</row>
    <row r="190" spans="1:15" x14ac:dyDescent="0.3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</row>
    <row r="191" spans="1:15" x14ac:dyDescent="0.3">
      <c r="A191" s="16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</row>
    <row r="192" spans="1:15" x14ac:dyDescent="0.3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</row>
    <row r="193" spans="1:15" x14ac:dyDescent="0.3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</row>
    <row r="194" spans="1:15" x14ac:dyDescent="0.3">
      <c r="A194" s="16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</row>
    <row r="195" spans="1:15" x14ac:dyDescent="0.3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</row>
    <row r="196" spans="1:15" x14ac:dyDescent="0.3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</row>
    <row r="197" spans="1:15" x14ac:dyDescent="0.3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</row>
    <row r="198" spans="1:15" x14ac:dyDescent="0.3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</row>
    <row r="199" spans="1:15" x14ac:dyDescent="0.3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</row>
    <row r="200" spans="1:15" x14ac:dyDescent="0.3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</row>
    <row r="201" spans="1:15" x14ac:dyDescent="0.3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</row>
    <row r="202" spans="1:15" x14ac:dyDescent="0.3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</row>
    <row r="203" spans="1:15" x14ac:dyDescent="0.3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</row>
    <row r="204" spans="1:15" x14ac:dyDescent="0.3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</row>
    <row r="205" spans="1:15" x14ac:dyDescent="0.3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</row>
    <row r="206" spans="1:15" x14ac:dyDescent="0.3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</row>
    <row r="207" spans="1:15" x14ac:dyDescent="0.3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</row>
    <row r="208" spans="1:15" x14ac:dyDescent="0.3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</row>
    <row r="209" spans="1:15" x14ac:dyDescent="0.3">
      <c r="A209" s="16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</row>
    <row r="210" spans="1:15" x14ac:dyDescent="0.3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</row>
    <row r="211" spans="1:15" x14ac:dyDescent="0.3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</row>
    <row r="212" spans="1:15" x14ac:dyDescent="0.3">
      <c r="A212" s="16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</row>
    <row r="213" spans="1:15" x14ac:dyDescent="0.3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</row>
    <row r="214" spans="1:15" x14ac:dyDescent="0.3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</row>
    <row r="215" spans="1:15" x14ac:dyDescent="0.3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</row>
    <row r="216" spans="1:15" x14ac:dyDescent="0.3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</row>
    <row r="217" spans="1:15" x14ac:dyDescent="0.3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</row>
    <row r="218" spans="1:15" x14ac:dyDescent="0.3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</row>
    <row r="219" spans="1:15" x14ac:dyDescent="0.3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</row>
    <row r="220" spans="1:15" x14ac:dyDescent="0.3">
      <c r="A220" s="16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1:15" x14ac:dyDescent="0.3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1:15" x14ac:dyDescent="0.3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1:15" x14ac:dyDescent="0.3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1:15" x14ac:dyDescent="0.3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1:14" x14ac:dyDescent="0.3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1:14" x14ac:dyDescent="0.3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1:14" x14ac:dyDescent="0.3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1:14" x14ac:dyDescent="0.3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1:14" x14ac:dyDescent="0.3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1:14" x14ac:dyDescent="0.3">
      <c r="A230" s="16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1:14" x14ac:dyDescent="0.3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1:14" x14ac:dyDescent="0.3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1:14" x14ac:dyDescent="0.3">
      <c r="A233" s="16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1:14" x14ac:dyDescent="0.3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1:14" x14ac:dyDescent="0.3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1:14" x14ac:dyDescent="0.3">
      <c r="A236" s="16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1:14" x14ac:dyDescent="0.3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1:14" x14ac:dyDescent="0.3">
      <c r="A238" s="16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1:14" x14ac:dyDescent="0.3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1:14" x14ac:dyDescent="0.3">
      <c r="A240" s="16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1:14" x14ac:dyDescent="0.3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1:14" x14ac:dyDescent="0.3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1:14" x14ac:dyDescent="0.3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1:14" x14ac:dyDescent="0.3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1:14" x14ac:dyDescent="0.3">
      <c r="A245" s="16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1:14" x14ac:dyDescent="0.3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1:14" x14ac:dyDescent="0.3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1:14" x14ac:dyDescent="0.3">
      <c r="A248" s="16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1:14" x14ac:dyDescent="0.3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1:14" x14ac:dyDescent="0.3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1:14" x14ac:dyDescent="0.3">
      <c r="A251" s="16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1:14" x14ac:dyDescent="0.3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1:14" x14ac:dyDescent="0.3">
      <c r="A253" s="16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1:14" x14ac:dyDescent="0.3">
      <c r="A254" s="16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1:14" x14ac:dyDescent="0.3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1:14" x14ac:dyDescent="0.3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1:14" x14ac:dyDescent="0.3">
      <c r="A257" s="16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1:14" x14ac:dyDescent="0.3">
      <c r="A258" s="16"/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1:14" x14ac:dyDescent="0.3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1:14" x14ac:dyDescent="0.3">
      <c r="A260" s="16"/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  <row r="261" spans="1:14" x14ac:dyDescent="0.3">
      <c r="A261" s="16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</row>
    <row r="262" spans="1:14" x14ac:dyDescent="0.3">
      <c r="A262" s="16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</row>
    <row r="263" spans="1:14" x14ac:dyDescent="0.3">
      <c r="A263" s="16"/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</row>
    <row r="264" spans="1:14" x14ac:dyDescent="0.3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</row>
    <row r="265" spans="1:14" x14ac:dyDescent="0.3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</row>
    <row r="266" spans="1:14" x14ac:dyDescent="0.3">
      <c r="A266" s="16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</row>
    <row r="267" spans="1:14" x14ac:dyDescent="0.3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</row>
    <row r="268" spans="1:14" x14ac:dyDescent="0.3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</row>
    <row r="269" spans="1:14" x14ac:dyDescent="0.3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</row>
    <row r="270" spans="1:14" x14ac:dyDescent="0.3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</row>
    <row r="271" spans="1:14" x14ac:dyDescent="0.3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</row>
    <row r="272" spans="1:14" x14ac:dyDescent="0.3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</row>
    <row r="273" spans="1:14" x14ac:dyDescent="0.3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</row>
    <row r="274" spans="1:14" x14ac:dyDescent="0.3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</row>
    <row r="275" spans="1:14" x14ac:dyDescent="0.3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</row>
    <row r="276" spans="1:14" x14ac:dyDescent="0.3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</row>
    <row r="277" spans="1:14" x14ac:dyDescent="0.3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</row>
    <row r="278" spans="1:14" x14ac:dyDescent="0.3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</row>
    <row r="279" spans="1:14" x14ac:dyDescent="0.3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</row>
    <row r="280" spans="1:14" x14ac:dyDescent="0.3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</row>
    <row r="281" spans="1:14" x14ac:dyDescent="0.3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</row>
    <row r="282" spans="1:14" x14ac:dyDescent="0.3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</row>
    <row r="283" spans="1:14" x14ac:dyDescent="0.3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</row>
    <row r="284" spans="1:14" x14ac:dyDescent="0.3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</row>
    <row r="285" spans="1:14" x14ac:dyDescent="0.3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</row>
    <row r="286" spans="1:14" x14ac:dyDescent="0.3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</row>
    <row r="287" spans="1:14" x14ac:dyDescent="0.3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</row>
    <row r="288" spans="1:14" x14ac:dyDescent="0.3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</row>
    <row r="289" spans="1:14" x14ac:dyDescent="0.3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</row>
    <row r="290" spans="1:14" x14ac:dyDescent="0.3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</row>
    <row r="291" spans="1:14" x14ac:dyDescent="0.3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</row>
    <row r="292" spans="1:14" x14ac:dyDescent="0.3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</row>
    <row r="293" spans="1:14" x14ac:dyDescent="0.3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</row>
    <row r="294" spans="1:14" x14ac:dyDescent="0.3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</row>
    <row r="295" spans="1:14" x14ac:dyDescent="0.3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</row>
    <row r="296" spans="1:14" x14ac:dyDescent="0.3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</row>
    <row r="297" spans="1:14" x14ac:dyDescent="0.3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</row>
    <row r="298" spans="1:14" x14ac:dyDescent="0.3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</row>
    <row r="299" spans="1:14" x14ac:dyDescent="0.3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</row>
    <row r="300" spans="1:14" x14ac:dyDescent="0.3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</row>
    <row r="301" spans="1:14" x14ac:dyDescent="0.3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</row>
    <row r="302" spans="1:14" x14ac:dyDescent="0.3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</row>
    <row r="303" spans="1:14" x14ac:dyDescent="0.3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</row>
    <row r="304" spans="1:14" x14ac:dyDescent="0.3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</row>
    <row r="305" spans="1:14" x14ac:dyDescent="0.3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</row>
    <row r="306" spans="1:14" x14ac:dyDescent="0.3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</row>
    <row r="307" spans="1:14" x14ac:dyDescent="0.3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</row>
    <row r="308" spans="1:14" x14ac:dyDescent="0.3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</row>
    <row r="309" spans="1:14" x14ac:dyDescent="0.3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</row>
    <row r="310" spans="1:14" x14ac:dyDescent="0.3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</row>
    <row r="311" spans="1:14" x14ac:dyDescent="0.3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</row>
    <row r="312" spans="1:14" x14ac:dyDescent="0.3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</row>
    <row r="313" spans="1:14" x14ac:dyDescent="0.3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</row>
    <row r="314" spans="1:14" x14ac:dyDescent="0.3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</row>
    <row r="315" spans="1:14" x14ac:dyDescent="0.3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</row>
    <row r="316" spans="1:14" x14ac:dyDescent="0.3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</row>
    <row r="317" spans="1:14" x14ac:dyDescent="0.3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</row>
    <row r="318" spans="1:14" x14ac:dyDescent="0.3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</row>
    <row r="319" spans="1:14" x14ac:dyDescent="0.3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</row>
    <row r="320" spans="1:14" x14ac:dyDescent="0.3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</row>
    <row r="321" spans="1:14" x14ac:dyDescent="0.3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</row>
    <row r="322" spans="1:14" x14ac:dyDescent="0.3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</row>
    <row r="323" spans="1:14" x14ac:dyDescent="0.3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</row>
    <row r="324" spans="1:14" x14ac:dyDescent="0.3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</row>
    <row r="325" spans="1:14" x14ac:dyDescent="0.3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</row>
    <row r="326" spans="1:14" x14ac:dyDescent="0.3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</row>
    <row r="327" spans="1:14" x14ac:dyDescent="0.3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</row>
    <row r="328" spans="1:14" x14ac:dyDescent="0.3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</row>
    <row r="329" spans="1:14" x14ac:dyDescent="0.3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</row>
    <row r="330" spans="1:14" x14ac:dyDescent="0.3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</row>
    <row r="331" spans="1:14" x14ac:dyDescent="0.3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</row>
    <row r="332" spans="1:14" x14ac:dyDescent="0.3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</row>
    <row r="333" spans="1:14" x14ac:dyDescent="0.3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</row>
    <row r="334" spans="1:14" x14ac:dyDescent="0.3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</row>
    <row r="335" spans="1:14" x14ac:dyDescent="0.3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</row>
    <row r="336" spans="1:14" x14ac:dyDescent="0.3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</row>
    <row r="337" spans="1:14" x14ac:dyDescent="0.3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</row>
    <row r="338" spans="1:14" x14ac:dyDescent="0.3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</row>
    <row r="339" spans="1:14" x14ac:dyDescent="0.3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</row>
    <row r="340" spans="1:14" x14ac:dyDescent="0.3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</row>
    <row r="341" spans="1:14" x14ac:dyDescent="0.3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</row>
    <row r="342" spans="1:14" x14ac:dyDescent="0.3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</row>
    <row r="343" spans="1:14" x14ac:dyDescent="0.3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</row>
    <row r="344" spans="1:14" x14ac:dyDescent="0.3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</row>
    <row r="345" spans="1:14" x14ac:dyDescent="0.3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</row>
    <row r="346" spans="1:14" x14ac:dyDescent="0.3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</row>
    <row r="347" spans="1:14" x14ac:dyDescent="0.3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</row>
    <row r="348" spans="1:14" x14ac:dyDescent="0.3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</row>
    <row r="349" spans="1:14" x14ac:dyDescent="0.3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</row>
    <row r="350" spans="1:14" x14ac:dyDescent="0.3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</row>
    <row r="351" spans="1:14" x14ac:dyDescent="0.3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</row>
    <row r="352" spans="1:14" x14ac:dyDescent="0.3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</row>
    <row r="353" spans="1:14" x14ac:dyDescent="0.3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</row>
    <row r="354" spans="1:14" x14ac:dyDescent="0.3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</row>
    <row r="355" spans="1:14" x14ac:dyDescent="0.3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</row>
    <row r="356" spans="1:14" x14ac:dyDescent="0.3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</row>
    <row r="357" spans="1:14" x14ac:dyDescent="0.3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</row>
    <row r="358" spans="1:14" x14ac:dyDescent="0.3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</row>
    <row r="359" spans="1:14" x14ac:dyDescent="0.3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</row>
    <row r="360" spans="1:14" x14ac:dyDescent="0.3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</row>
    <row r="361" spans="1:14" x14ac:dyDescent="0.3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</row>
    <row r="362" spans="1:14" x14ac:dyDescent="0.3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</row>
    <row r="363" spans="1:14" x14ac:dyDescent="0.3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</row>
    <row r="364" spans="1:14" x14ac:dyDescent="0.3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</row>
    <row r="365" spans="1:14" x14ac:dyDescent="0.3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</row>
    <row r="366" spans="1:14" x14ac:dyDescent="0.3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</row>
    <row r="367" spans="1:14" x14ac:dyDescent="0.3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</row>
    <row r="368" spans="1:14" x14ac:dyDescent="0.3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</row>
    <row r="369" spans="1:14" x14ac:dyDescent="0.3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</row>
    <row r="370" spans="1:14" x14ac:dyDescent="0.3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</row>
    <row r="371" spans="1:14" x14ac:dyDescent="0.3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</row>
    <row r="372" spans="1:14" x14ac:dyDescent="0.3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</row>
    <row r="373" spans="1:14" x14ac:dyDescent="0.3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</row>
    <row r="374" spans="1:14" x14ac:dyDescent="0.3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</row>
    <row r="375" spans="1:14" x14ac:dyDescent="0.3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</row>
    <row r="376" spans="1:14" x14ac:dyDescent="0.3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</row>
    <row r="377" spans="1:14" x14ac:dyDescent="0.3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</row>
    <row r="378" spans="1:14" x14ac:dyDescent="0.3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</row>
    <row r="379" spans="1:14" x14ac:dyDescent="0.3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</row>
    <row r="380" spans="1:14" x14ac:dyDescent="0.3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</row>
    <row r="381" spans="1:14" x14ac:dyDescent="0.3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</row>
    <row r="382" spans="1:14" x14ac:dyDescent="0.3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</row>
    <row r="383" spans="1:14" x14ac:dyDescent="0.3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</row>
    <row r="384" spans="1:14" x14ac:dyDescent="0.3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</row>
    <row r="385" spans="1:14" x14ac:dyDescent="0.3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</row>
    <row r="386" spans="1:14" x14ac:dyDescent="0.3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</row>
    <row r="387" spans="1:14" x14ac:dyDescent="0.3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</row>
    <row r="388" spans="1:14" x14ac:dyDescent="0.3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</row>
    <row r="389" spans="1:14" x14ac:dyDescent="0.3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</row>
    <row r="390" spans="1:14" x14ac:dyDescent="0.3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</row>
    <row r="391" spans="1:14" x14ac:dyDescent="0.3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</row>
    <row r="392" spans="1:14" x14ac:dyDescent="0.3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</row>
    <row r="393" spans="1:14" x14ac:dyDescent="0.3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</row>
    <row r="394" spans="1:14" x14ac:dyDescent="0.3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</row>
    <row r="395" spans="1:14" x14ac:dyDescent="0.3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</row>
    <row r="396" spans="1:14" x14ac:dyDescent="0.3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</row>
    <row r="397" spans="1:14" x14ac:dyDescent="0.3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</row>
    <row r="398" spans="1:14" x14ac:dyDescent="0.3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</row>
    <row r="399" spans="1:14" x14ac:dyDescent="0.3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</row>
    <row r="400" spans="1:14" x14ac:dyDescent="0.3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</row>
    <row r="401" spans="1:14" x14ac:dyDescent="0.3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</row>
    <row r="402" spans="1:14" x14ac:dyDescent="0.3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</row>
    <row r="403" spans="1:14" x14ac:dyDescent="0.3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</row>
    <row r="404" spans="1:14" x14ac:dyDescent="0.3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</row>
    <row r="405" spans="1:14" x14ac:dyDescent="0.3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</row>
    <row r="406" spans="1:14" x14ac:dyDescent="0.3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</row>
    <row r="407" spans="1:14" x14ac:dyDescent="0.3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</row>
    <row r="408" spans="1:14" x14ac:dyDescent="0.3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</row>
    <row r="409" spans="1:14" x14ac:dyDescent="0.3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</row>
    <row r="410" spans="1:14" x14ac:dyDescent="0.3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</row>
    <row r="411" spans="1:14" x14ac:dyDescent="0.3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</row>
    <row r="412" spans="1:14" x14ac:dyDescent="0.3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</row>
    <row r="413" spans="1:14" x14ac:dyDescent="0.3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</row>
    <row r="414" spans="1:14" x14ac:dyDescent="0.3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</row>
    <row r="415" spans="1:14" x14ac:dyDescent="0.3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</row>
    <row r="416" spans="1:14" x14ac:dyDescent="0.3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</row>
    <row r="417" spans="1:14" x14ac:dyDescent="0.3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</row>
    <row r="418" spans="1:14" x14ac:dyDescent="0.3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</row>
    <row r="419" spans="1:14" x14ac:dyDescent="0.3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</row>
    <row r="420" spans="1:14" x14ac:dyDescent="0.3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</row>
    <row r="421" spans="1:14" x14ac:dyDescent="0.3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</row>
    <row r="422" spans="1:14" x14ac:dyDescent="0.3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</row>
    <row r="423" spans="1:14" x14ac:dyDescent="0.3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</row>
    <row r="424" spans="1:14" x14ac:dyDescent="0.3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</row>
    <row r="425" spans="1:14" x14ac:dyDescent="0.3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</row>
    <row r="426" spans="1:14" x14ac:dyDescent="0.3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</row>
    <row r="427" spans="1:14" x14ac:dyDescent="0.3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</row>
    <row r="428" spans="1:14" x14ac:dyDescent="0.3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</row>
    <row r="429" spans="1:14" x14ac:dyDescent="0.3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</row>
    <row r="430" spans="1:14" x14ac:dyDescent="0.3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</row>
    <row r="431" spans="1:14" x14ac:dyDescent="0.3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</row>
    <row r="432" spans="1:14" x14ac:dyDescent="0.3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</row>
    <row r="433" spans="1:14" x14ac:dyDescent="0.3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</row>
    <row r="434" spans="1:14" x14ac:dyDescent="0.3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</row>
    <row r="435" spans="1:14" x14ac:dyDescent="0.3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</row>
    <row r="436" spans="1:14" x14ac:dyDescent="0.3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</row>
    <row r="437" spans="1:14" x14ac:dyDescent="0.3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</row>
    <row r="438" spans="1:14" x14ac:dyDescent="0.3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</row>
    <row r="439" spans="1:14" x14ac:dyDescent="0.3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</row>
    <row r="440" spans="1:14" x14ac:dyDescent="0.3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</row>
    <row r="441" spans="1:14" x14ac:dyDescent="0.3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</row>
    <row r="442" spans="1:14" x14ac:dyDescent="0.3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</row>
    <row r="443" spans="1:14" x14ac:dyDescent="0.3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</row>
    <row r="444" spans="1:14" x14ac:dyDescent="0.3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</row>
    <row r="445" spans="1:14" x14ac:dyDescent="0.3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</row>
    <row r="446" spans="1:14" x14ac:dyDescent="0.3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</row>
    <row r="447" spans="1:14" x14ac:dyDescent="0.3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</row>
    <row r="448" spans="1:14" x14ac:dyDescent="0.3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</row>
    <row r="449" spans="1:14" x14ac:dyDescent="0.3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</row>
    <row r="450" spans="1:14" x14ac:dyDescent="0.3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</row>
    <row r="451" spans="1:14" x14ac:dyDescent="0.3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</row>
    <row r="452" spans="1:14" x14ac:dyDescent="0.3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</row>
    <row r="453" spans="1:14" x14ac:dyDescent="0.3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</row>
    <row r="454" spans="1:14" x14ac:dyDescent="0.3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</row>
    <row r="455" spans="1:14" x14ac:dyDescent="0.3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</row>
    <row r="456" spans="1:14" x14ac:dyDescent="0.3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</row>
    <row r="457" spans="1:14" x14ac:dyDescent="0.3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</row>
    <row r="458" spans="1:14" x14ac:dyDescent="0.3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</row>
    <row r="459" spans="1:14" x14ac:dyDescent="0.3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</row>
    <row r="460" spans="1:14" x14ac:dyDescent="0.3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</row>
    <row r="461" spans="1:14" x14ac:dyDescent="0.3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</row>
    <row r="462" spans="1:14" x14ac:dyDescent="0.3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</row>
    <row r="463" spans="1:14" x14ac:dyDescent="0.3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</row>
    <row r="464" spans="1:14" x14ac:dyDescent="0.3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</row>
    <row r="465" spans="1:14" x14ac:dyDescent="0.3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</row>
    <row r="466" spans="1:14" x14ac:dyDescent="0.3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</row>
    <row r="467" spans="1:14" x14ac:dyDescent="0.3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</row>
    <row r="468" spans="1:14" x14ac:dyDescent="0.3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</row>
    <row r="469" spans="1:14" x14ac:dyDescent="0.3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</row>
    <row r="470" spans="1:14" x14ac:dyDescent="0.3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</row>
    <row r="471" spans="1:14" x14ac:dyDescent="0.3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</row>
    <row r="472" spans="1:14" x14ac:dyDescent="0.3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</row>
    <row r="473" spans="1:14" x14ac:dyDescent="0.3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</row>
    <row r="474" spans="1:14" x14ac:dyDescent="0.3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</row>
    <row r="475" spans="1:14" x14ac:dyDescent="0.3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</row>
    <row r="476" spans="1:14" x14ac:dyDescent="0.3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</row>
    <row r="477" spans="1:14" x14ac:dyDescent="0.3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</row>
    <row r="478" spans="1:14" x14ac:dyDescent="0.3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</row>
    <row r="479" spans="1:14" x14ac:dyDescent="0.3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</row>
    <row r="480" spans="1:14" x14ac:dyDescent="0.3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</row>
    <row r="481" spans="1:14" x14ac:dyDescent="0.3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</row>
    <row r="482" spans="1:14" x14ac:dyDescent="0.3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</row>
    <row r="483" spans="1:14" x14ac:dyDescent="0.3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</row>
    <row r="484" spans="1:14" x14ac:dyDescent="0.3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</row>
    <row r="485" spans="1:14" x14ac:dyDescent="0.3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</row>
    <row r="486" spans="1:14" x14ac:dyDescent="0.3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</row>
    <row r="487" spans="1:14" x14ac:dyDescent="0.3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</row>
    <row r="488" spans="1:14" x14ac:dyDescent="0.3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</row>
    <row r="489" spans="1:14" x14ac:dyDescent="0.3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</row>
    <row r="490" spans="1:14" x14ac:dyDescent="0.3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</row>
    <row r="491" spans="1:14" x14ac:dyDescent="0.3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</row>
    <row r="492" spans="1:14" x14ac:dyDescent="0.3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</row>
    <row r="493" spans="1:14" x14ac:dyDescent="0.3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</row>
    <row r="494" spans="1:14" x14ac:dyDescent="0.3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</row>
    <row r="495" spans="1:14" x14ac:dyDescent="0.3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</row>
    <row r="496" spans="1:14" x14ac:dyDescent="0.3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</row>
    <row r="497" spans="1:14" x14ac:dyDescent="0.3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</row>
    <row r="498" spans="1:14" x14ac:dyDescent="0.3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</row>
    <row r="499" spans="1:14" x14ac:dyDescent="0.3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</row>
    <row r="500" spans="1:14" x14ac:dyDescent="0.3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</row>
    <row r="501" spans="1:14" x14ac:dyDescent="0.3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</row>
    <row r="502" spans="1:14" x14ac:dyDescent="0.3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</row>
    <row r="503" spans="1:14" x14ac:dyDescent="0.3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</row>
    <row r="504" spans="1:14" x14ac:dyDescent="0.3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</row>
    <row r="505" spans="1:14" x14ac:dyDescent="0.3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</row>
    <row r="506" spans="1:14" x14ac:dyDescent="0.3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</row>
    <row r="507" spans="1:14" x14ac:dyDescent="0.3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</row>
  </sheetData>
  <sheetProtection algorithmName="SHA-512" hashValue="ihG6JRu9EqIDvFOIc75icrSpkia+saLopa0+sx8rYNw3MEq4VoEMsShtUoQOIg6sh72MVq89aU1uJ41JRAkI2Q==" saltValue="0o7VWEUUdlphKb9wbVImZg==" spinCount="100000" sheet="1" objects="1" scenarios="1"/>
  <mergeCells count="71">
    <mergeCell ref="A67:D67"/>
    <mergeCell ref="A68:B68"/>
    <mergeCell ref="D68:E68"/>
    <mergeCell ref="A69:E69"/>
    <mergeCell ref="A70:E70"/>
    <mergeCell ref="C66:D66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54:D54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42:D42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30:D30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18:D18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6:D6"/>
    <mergeCell ref="A1:N1"/>
    <mergeCell ref="C2:D2"/>
    <mergeCell ref="C3:D3"/>
    <mergeCell ref="C4:D4"/>
    <mergeCell ref="C5:D5"/>
  </mergeCells>
  <printOptions horizontalCentered="1" verticalCentered="1"/>
  <pageMargins left="0.39370078740157483" right="0.39370078740157483" top="0.39370078740157483" bottom="0.39370078740157483" header="0.19685039370078741" footer="0.19685039370078741"/>
  <pageSetup paperSize="9" scale="89" fitToHeight="2" orientation="landscape" r:id="rId1"/>
  <headerFooter>
    <oddHeader>&amp;L&amp;U&amp;K0070C0www.gobierno.aw&amp;U
            &amp;G&amp;C&amp;U&amp;K0070C0www.overheid.aw&amp;R&amp;U&amp;K0070C0www.government.aw</oddHeader>
    <oddFooter>&amp;C&amp;K000000Pagina: &amp;P - &amp;N</oddFooter>
  </headerFooter>
  <rowBreaks count="1" manualBreakCount="1">
    <brk id="36" max="13" man="1"/>
  </rowBreaks>
  <ignoredErrors>
    <ignoredError sqref="N5:N16 N17:N47 N48:N64" formulaRange="1"/>
  </ignoredError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Eleccion 2017</vt:lpstr>
      <vt:lpstr>'Eleccion 2017'!Print_Area</vt:lpstr>
      <vt:lpstr>'Eleccion 2017'!Print_Titles</vt:lpstr>
    </vt:vector>
  </TitlesOfParts>
  <Company>Land Aruba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Liria Figaroa</dc:creator>
  <cp:lastModifiedBy>Liria Figaroa</cp:lastModifiedBy>
  <cp:lastPrinted>2017-09-06T14:00:19Z</cp:lastPrinted>
  <dcterms:created xsi:type="dcterms:W3CDTF">2013-08-21T12:13:53Z</dcterms:created>
  <dcterms:modified xsi:type="dcterms:W3CDTF">2017-09-20T18:01:18Z</dcterms:modified>
</cp:coreProperties>
</file>