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tables/table3.xml" ContentType="application/vnd.openxmlformats-officedocument.spreadsheetml.table+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hidePivotFieldList="1"/>
  <mc:AlternateContent xmlns:mc="http://schemas.openxmlformats.org/markup-compatibility/2006">
    <mc:Choice Requires="x15">
      <x15ac:absPath xmlns:x15ac="http://schemas.microsoft.com/office/spreadsheetml/2010/11/ac" url="T:\Tamara Rutte\2022\Woo verzoek parkeeronderzoek WaZ\"/>
    </mc:Choice>
  </mc:AlternateContent>
  <xr:revisionPtr revIDLastSave="0" documentId="8_{2EFDB05A-4042-428D-A5A6-DC0823AA8F2A}" xr6:coauthVersionLast="47" xr6:coauthVersionMax="47" xr10:uidLastSave="{00000000-0000-0000-0000-000000000000}"/>
  <bookViews>
    <workbookView xWindow="-120" yWindow="-120" windowWidth="29040" windowHeight="15840" activeTab="6" xr2:uid="{00000000-000D-0000-FFFF-FFFF00000000}"/>
  </bookViews>
  <sheets>
    <sheet name="Voorblad" sheetId="26" r:id="rId1"/>
    <sheet name="Meetgebied" sheetId="34" r:id="rId2"/>
    <sheet name="Definities" sheetId="36" r:id="rId3"/>
    <sheet name="Draaitabel (druk)" sheetId="29" r:id="rId4"/>
    <sheet name="Draaitabel (motieven)" sheetId="33" r:id="rId5"/>
    <sheet name="Draaitabel (herkomsten)" sheetId="28" r:id="rId6"/>
    <sheet name="Ruwe data" sheetId="13" r:id="rId7"/>
  </sheets>
  <definedNames>
    <definedName name="_xlnm._FilterDatabase" localSheetId="6" hidden="1">'Ruwe data'!$A$16:$AI$1212</definedName>
    <definedName name="_xlcn.WorksheetConnection_testbestand.xlsxTabel1" hidden="1">Tabel1[]</definedName>
    <definedName name="_xlcn.WorksheetConnection_testbestand.xlsxTabel2" hidden="1">Tabel2</definedName>
    <definedName name="Slicer_Datum">#N/A</definedName>
    <definedName name="Slicer_Meetmoment">#N/A</definedName>
    <definedName name="Slicer_Sectienummer">#N/A</definedName>
    <definedName name="Slicer_Sectienummer1">#N/A</definedName>
    <definedName name="Slicer_Sectienummer2">#N/A</definedName>
    <definedName name="Slicer_Straatnaam">#N/A</definedName>
    <definedName name="Slicer_Straatnaam1">#N/A</definedName>
    <definedName name="Slicer_Straatnaam2">#N/A</definedName>
    <definedName name="Slicer_Straatnaam3">#N/A</definedName>
    <definedName name="Slicer_Straatnaam4">#N/A</definedName>
  </definedNames>
  <calcPr calcId="191029"/>
  <pivotCaches>
    <pivotCache cacheId="0"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5"/>
        <x14:slicerCache r:id="rId16"/>
        <x14:slicerCache r:id="rId17"/>
        <x14:slicerCache r:id="rId18"/>
      </x15:slicerCaches>
    </ext>
    <ext xmlns:x15="http://schemas.microsoft.com/office/spreadsheetml/2010/11/main" uri="{FCE2AD5D-F65C-4FA6-A056-5C36A1767C68}">
      <x15:dataModel>
        <x15:modelTables>
          <x15:modelTable id="Tabel1" name="Tabel1" connection="WorksheetConnection_testbestand.xlsx!Tabel1"/>
          <x15:modelTable id="Tabel2" name="Tabel2" connection="WorksheetConnection_testbestand.xlsx!Tabel2"/>
        </x15:modelTables>
        <x15:modelRelationships>
          <x15:modelRelationship fromTable="Tabel1" fromColumn="Sectienummer" toTable="Tabel2" toColumn="Sectienumme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T195" i="13" l="1"/>
  <c r="AT45" i="13"/>
  <c r="AT194" i="13"/>
  <c r="AT1039" i="13"/>
  <c r="AT1034" i="13"/>
  <c r="AT193" i="13"/>
  <c r="AT743" i="13"/>
  <c r="AT717" i="13"/>
  <c r="AT721" i="13"/>
  <c r="AT713" i="13"/>
  <c r="AT689" i="13"/>
  <c r="AT42" i="13"/>
  <c r="AT343" i="13"/>
  <c r="AT275" i="13"/>
  <c r="AT613" i="13"/>
  <c r="AT348" i="13"/>
  <c r="AT407" i="13"/>
  <c r="AT253" i="13"/>
  <c r="AT692" i="13"/>
  <c r="AT1118" i="13"/>
  <c r="AT240" i="13"/>
  <c r="AT1031" i="13"/>
  <c r="AT349" i="13"/>
  <c r="AT1027" i="13"/>
  <c r="AT156" i="13"/>
  <c r="AT583" i="13"/>
  <c r="AT514" i="13"/>
  <c r="AT851" i="13"/>
  <c r="AT509" i="13"/>
  <c r="AT1173" i="13"/>
  <c r="AT346" i="13"/>
  <c r="AT726" i="13"/>
  <c r="AT1012" i="13"/>
  <c r="AT150" i="13"/>
  <c r="AT255" i="13"/>
  <c r="AT580" i="13"/>
  <c r="AT1164" i="13"/>
  <c r="AT575" i="13"/>
  <c r="AT587" i="13"/>
  <c r="AT28" i="13"/>
  <c r="AT798" i="13"/>
  <c r="AT1145" i="13"/>
  <c r="AT917" i="13"/>
  <c r="AT503" i="13"/>
  <c r="AT1083" i="13"/>
  <c r="AT244" i="13"/>
  <c r="AT220" i="13"/>
  <c r="AT411" i="13"/>
  <c r="AT243" i="13"/>
  <c r="AT827" i="13"/>
  <c r="AT112" i="13"/>
  <c r="AT911" i="13"/>
  <c r="AT574" i="13"/>
  <c r="AT496" i="13"/>
  <c r="AT124" i="13"/>
  <c r="AT1021" i="13"/>
  <c r="AT1058" i="13"/>
  <c r="AT1198" i="13"/>
  <c r="AT505" i="13"/>
  <c r="AT40" i="13"/>
  <c r="AT732" i="13"/>
  <c r="AT181" i="13"/>
  <c r="AT115" i="13"/>
  <c r="AT267" i="13"/>
  <c r="AT241" i="13"/>
  <c r="AT203" i="13"/>
  <c r="AT825" i="13"/>
  <c r="AT495" i="13"/>
  <c r="AT214" i="13"/>
  <c r="AT610" i="13"/>
  <c r="AT327" i="13"/>
  <c r="AT1159" i="13"/>
  <c r="AT377" i="13"/>
  <c r="AT198" i="13"/>
  <c r="AT41" i="13"/>
  <c r="AT106" i="13"/>
  <c r="AT246" i="13"/>
  <c r="AT313" i="13"/>
  <c r="AT794" i="13"/>
  <c r="AT527" i="13"/>
  <c r="AT295" i="13"/>
  <c r="AT1064" i="13"/>
  <c r="AT855" i="13"/>
  <c r="AT487" i="13"/>
  <c r="AT615" i="13"/>
  <c r="AT927" i="13"/>
  <c r="AT208" i="13"/>
  <c r="AT1074" i="13"/>
  <c r="AT485" i="13"/>
  <c r="AT177" i="13"/>
  <c r="AT624" i="13"/>
  <c r="AT897" i="13"/>
  <c r="AT708" i="13"/>
  <c r="AT492" i="13"/>
  <c r="AT338" i="13"/>
  <c r="AT44" i="13"/>
  <c r="AT1009" i="13"/>
  <c r="AT811" i="13"/>
  <c r="AT339" i="13"/>
  <c r="AT160" i="13"/>
  <c r="AT952" i="13"/>
  <c r="AT831" i="13"/>
  <c r="AT768" i="13"/>
  <c r="AT308" i="13"/>
  <c r="AT925" i="13"/>
  <c r="AT526" i="13"/>
  <c r="AT219" i="13"/>
  <c r="AT1140" i="13"/>
  <c r="AT829" i="13"/>
  <c r="AT538" i="13"/>
  <c r="AT371" i="13"/>
  <c r="AT1169" i="13"/>
  <c r="AT705" i="13"/>
  <c r="AT361" i="13"/>
  <c r="AT309" i="13"/>
  <c r="AT890" i="13"/>
  <c r="AT1000" i="13"/>
  <c r="AT356" i="13"/>
  <c r="AT1073" i="13"/>
  <c r="AT801" i="13"/>
  <c r="AT1162" i="13"/>
  <c r="AT724" i="13"/>
  <c r="AT663" i="13"/>
  <c r="AT367" i="13"/>
  <c r="AT886" i="13"/>
  <c r="AT469" i="13"/>
  <c r="AT1133" i="13"/>
  <c r="AT390" i="13"/>
  <c r="AT530" i="13"/>
  <c r="AT311" i="13"/>
  <c r="AT954" i="13"/>
  <c r="AT632" i="13"/>
  <c r="AT516" i="13"/>
  <c r="AT375" i="13"/>
  <c r="AT545" i="13"/>
  <c r="AT287" i="13"/>
  <c r="AT1181" i="13"/>
  <c r="AT1129" i="13"/>
  <c r="AT476" i="13"/>
  <c r="AT129" i="13"/>
  <c r="AT1154" i="13"/>
  <c r="AT830" i="13"/>
  <c r="AT805" i="13"/>
  <c r="AT475" i="13"/>
  <c r="AT924" i="13"/>
  <c r="AT804" i="13"/>
  <c r="AT779" i="13"/>
  <c r="AT319" i="13"/>
  <c r="AT218" i="13"/>
  <c r="AT979" i="13"/>
  <c r="AT669" i="13"/>
  <c r="AT524" i="13"/>
  <c r="AT498" i="13"/>
  <c r="AT473" i="13"/>
  <c r="AT204" i="13"/>
  <c r="AT126" i="13"/>
  <c r="AT113" i="13"/>
  <c r="AT974" i="13"/>
  <c r="AT922" i="13"/>
  <c r="AT700" i="13"/>
  <c r="AT472" i="13"/>
  <c r="AT317" i="13"/>
  <c r="AT73" i="13"/>
  <c r="AT973" i="13"/>
  <c r="AT900" i="13"/>
  <c r="AT355" i="13"/>
  <c r="AT998" i="13"/>
  <c r="AT972" i="13"/>
  <c r="AT813" i="13"/>
  <c r="AT534" i="13"/>
  <c r="AT418" i="13"/>
  <c r="AT123" i="13"/>
  <c r="AT997" i="13"/>
  <c r="AT971" i="13"/>
  <c r="AT945" i="13"/>
  <c r="AT288" i="13"/>
  <c r="AT70" i="13"/>
  <c r="AT982" i="13"/>
  <c r="AT872" i="13"/>
  <c r="AT785" i="13"/>
  <c r="AT570" i="13"/>
  <c r="AT544" i="13"/>
  <c r="AT441" i="13"/>
  <c r="AT286" i="13"/>
  <c r="AT237" i="13"/>
  <c r="AT1158" i="13"/>
  <c r="AT1107" i="13"/>
  <c r="AT1055" i="13"/>
  <c r="AT994" i="13"/>
  <c r="AT907" i="13"/>
  <c r="AT797" i="13"/>
  <c r="AT784" i="13"/>
  <c r="AT771" i="13"/>
  <c r="AT707" i="13"/>
  <c r="AT607" i="13"/>
  <c r="AT402" i="13"/>
  <c r="AT223" i="13"/>
  <c r="AT171" i="13"/>
  <c r="AT93" i="13"/>
  <c r="AT1170" i="13"/>
  <c r="AT1157" i="13"/>
  <c r="AT1093" i="13"/>
  <c r="AT1067" i="13"/>
  <c r="AT1054" i="13"/>
  <c r="AT928" i="13"/>
  <c r="AT870" i="13"/>
  <c r="AT808" i="13"/>
  <c r="AT783" i="13"/>
  <c r="AT706" i="13"/>
  <c r="AT568" i="13"/>
  <c r="AT542" i="13"/>
  <c r="AT439" i="13"/>
  <c r="AT426" i="13"/>
  <c r="AT92" i="13"/>
  <c r="AT79" i="13"/>
  <c r="AT1057" i="13"/>
  <c r="AT823" i="13"/>
  <c r="AT442" i="13"/>
  <c r="AT238" i="13"/>
  <c r="AT173" i="13"/>
  <c r="AT134" i="13"/>
  <c r="AT1091" i="13"/>
  <c r="AT1052" i="13"/>
  <c r="AT904" i="13"/>
  <c r="AT755" i="13"/>
  <c r="AT704" i="13"/>
  <c r="AT566" i="13"/>
  <c r="AT450" i="13"/>
  <c r="AT207" i="13"/>
  <c r="AT142" i="13"/>
  <c r="AT77" i="13"/>
  <c r="AT1167" i="13"/>
  <c r="AT1128" i="13"/>
  <c r="AT1090" i="13"/>
  <c r="AT867" i="13"/>
  <c r="AT780" i="13"/>
  <c r="AT679" i="13"/>
  <c r="AT616" i="13"/>
  <c r="AT603" i="13"/>
  <c r="AT552" i="13"/>
  <c r="AT449" i="13"/>
  <c r="AT102" i="13"/>
  <c r="AT51" i="13"/>
  <c r="AT1179" i="13"/>
  <c r="AT1089" i="13"/>
  <c r="AT1050" i="13"/>
  <c r="AT1002" i="13"/>
  <c r="AT902" i="13"/>
  <c r="AT879" i="13"/>
  <c r="AT841" i="13"/>
  <c r="AT816" i="13"/>
  <c r="AT766" i="13"/>
  <c r="AT33" i="13"/>
  <c r="AT589" i="13"/>
  <c r="AT564" i="13"/>
  <c r="AT551" i="13"/>
  <c r="AT461" i="13"/>
  <c r="AT280" i="13"/>
  <c r="AT166" i="13"/>
  <c r="AT127" i="13"/>
  <c r="AT1208" i="13"/>
  <c r="AT1053" i="13"/>
  <c r="AT881" i="13"/>
  <c r="AT756" i="13"/>
  <c r="AT605" i="13"/>
  <c r="AT567" i="13"/>
  <c r="AT451" i="13"/>
  <c r="AT169" i="13"/>
  <c r="AT143" i="13"/>
  <c r="AT78" i="13"/>
  <c r="AT65" i="13"/>
  <c r="AT1204" i="13"/>
  <c r="AT1152" i="13"/>
  <c r="AT1101" i="13"/>
  <c r="AT923" i="13"/>
  <c r="AT901" i="13"/>
  <c r="AT840" i="13"/>
  <c r="AT803" i="13"/>
  <c r="AT653" i="13"/>
  <c r="AT576" i="13"/>
  <c r="AT563" i="13"/>
  <c r="AT537" i="13"/>
  <c r="AT447" i="13"/>
  <c r="AT434" i="13"/>
  <c r="AT139" i="13"/>
  <c r="AT100" i="13"/>
  <c r="AT87" i="13"/>
  <c r="AT1100" i="13"/>
  <c r="AT987" i="13"/>
  <c r="AT877" i="13"/>
  <c r="AT676" i="13"/>
  <c r="AT652" i="13"/>
  <c r="AT600" i="13"/>
  <c r="AT562" i="13"/>
  <c r="AT446" i="13"/>
  <c r="AT229" i="13"/>
  <c r="AT1202" i="13"/>
  <c r="AT1047" i="13"/>
  <c r="AT986" i="13"/>
  <c r="AT863" i="13"/>
  <c r="AT814" i="13"/>
  <c r="AT763" i="13"/>
  <c r="AT751" i="13"/>
  <c r="AT599" i="13"/>
  <c r="AT561" i="13"/>
  <c r="AT445" i="13"/>
  <c r="AT432" i="13"/>
  <c r="AT163" i="13"/>
  <c r="AT98" i="13"/>
  <c r="AT47" i="13"/>
  <c r="AT1201" i="13"/>
  <c r="AT1098" i="13"/>
  <c r="AT1046" i="13"/>
  <c r="AT946" i="13"/>
  <c r="AT875" i="13"/>
  <c r="AT800" i="13"/>
  <c r="AT750" i="13"/>
  <c r="AT560" i="13"/>
  <c r="AT457" i="13"/>
  <c r="AT431" i="13"/>
  <c r="AT393" i="13"/>
  <c r="AT110" i="13"/>
  <c r="AT84" i="13"/>
  <c r="AT46" i="13"/>
  <c r="AT1200" i="13"/>
  <c r="AT1122" i="13"/>
  <c r="AT1097" i="13"/>
  <c r="AT984" i="13"/>
  <c r="AT899" i="13"/>
  <c r="AT861" i="13"/>
  <c r="AT761" i="13"/>
  <c r="AT456" i="13"/>
  <c r="AT443" i="13"/>
  <c r="AT430" i="13"/>
  <c r="AT353" i="13"/>
  <c r="AT135" i="13"/>
  <c r="AT83" i="13"/>
  <c r="AT454" i="13"/>
  <c r="AT1007" i="13"/>
  <c r="AT453" i="13"/>
  <c r="AT324" i="13"/>
  <c r="AT1006" i="13"/>
  <c r="AT796" i="13"/>
  <c r="AT413" i="13"/>
  <c r="AT323" i="13"/>
  <c r="AT540" i="13"/>
  <c r="AT128" i="13"/>
  <c r="AT1063" i="13"/>
  <c r="AT678" i="13"/>
  <c r="AT486" i="13"/>
  <c r="AT26" i="13"/>
  <c r="AT677" i="13"/>
  <c r="AT27" i="13"/>
  <c r="AT315" i="13"/>
  <c r="AT97" i="13"/>
  <c r="AT314" i="13"/>
  <c r="AT96" i="13"/>
  <c r="AT363" i="13"/>
  <c r="AT793" i="13"/>
  <c r="AT281" i="13"/>
  <c r="AT1192" i="13"/>
  <c r="AT1062" i="13"/>
  <c r="AT158" i="13"/>
  <c r="AT157" i="13"/>
  <c r="AT389" i="13"/>
  <c r="AT520" i="13"/>
  <c r="AT620" i="13"/>
  <c r="AT22" i="13"/>
  <c r="AT153" i="13"/>
  <c r="AT285" i="13"/>
  <c r="AT386" i="13"/>
  <c r="AT385" i="13"/>
  <c r="AT1081" i="13"/>
  <c r="AT682" i="13"/>
  <c r="AT1183" i="13"/>
  <c r="AT969" i="13"/>
  <c r="AT930" i="13"/>
  <c r="AT37" i="13"/>
  <c r="AT822" i="13"/>
  <c r="AT772" i="13"/>
  <c r="AT734" i="13"/>
  <c r="AT695" i="13"/>
  <c r="AT531" i="13"/>
  <c r="AT364" i="13"/>
  <c r="AT248" i="13"/>
  <c r="AT211" i="13"/>
  <c r="AT172" i="13"/>
  <c r="AT120" i="13"/>
  <c r="AT1132" i="13"/>
  <c r="AT1119" i="13"/>
  <c r="AT1042" i="13"/>
  <c r="AT968" i="13"/>
  <c r="AT929" i="13"/>
  <c r="AT720" i="13"/>
  <c r="AT646" i="13"/>
  <c r="AT569" i="13"/>
  <c r="AT517" i="13"/>
  <c r="AT479" i="13"/>
  <c r="AT236" i="13"/>
  <c r="AT119" i="13"/>
  <c r="AT1029" i="13"/>
  <c r="AT916" i="13"/>
  <c r="AT882" i="13"/>
  <c r="AT833" i="13"/>
  <c r="AT719" i="13"/>
  <c r="AT670" i="13"/>
  <c r="AT593" i="13"/>
  <c r="AT478" i="13"/>
  <c r="AT388" i="13"/>
  <c r="AT310" i="13"/>
  <c r="AT271" i="13"/>
  <c r="AT222" i="13"/>
  <c r="AT183" i="13"/>
  <c r="AT105" i="13"/>
  <c r="AT66" i="13"/>
  <c r="AT1186" i="13"/>
  <c r="AT1147" i="13"/>
  <c r="AT1109" i="13"/>
  <c r="AT1032" i="13"/>
  <c r="AT1019" i="13"/>
  <c r="AT983" i="13"/>
  <c r="AT944" i="13"/>
  <c r="AT873" i="13"/>
  <c r="AT36" i="13"/>
  <c r="AT786" i="13"/>
  <c r="AT748" i="13"/>
  <c r="AT709" i="13"/>
  <c r="AT635" i="13"/>
  <c r="AT622" i="13"/>
  <c r="AT584" i="13"/>
  <c r="AT506" i="13"/>
  <c r="AT468" i="13"/>
  <c r="AT429" i="13"/>
  <c r="AT378" i="13"/>
  <c r="AT300" i="13"/>
  <c r="AT261" i="13"/>
  <c r="AT225" i="13"/>
  <c r="AT212" i="13"/>
  <c r="AT1168" i="13"/>
  <c r="AT1017" i="13"/>
  <c r="AT978" i="13"/>
  <c r="AT965" i="13"/>
  <c r="AT893" i="13"/>
  <c r="AT856" i="13"/>
  <c r="AT818" i="13"/>
  <c r="AT781" i="13"/>
  <c r="AT730" i="13"/>
  <c r="AT691" i="13"/>
  <c r="AT617" i="13"/>
  <c r="AT488" i="13"/>
  <c r="AT412" i="13"/>
  <c r="AT373" i="13"/>
  <c r="AT360" i="13"/>
  <c r="AT321" i="13"/>
  <c r="AT168" i="13"/>
  <c r="AT155" i="13"/>
  <c r="AT116" i="13"/>
  <c r="AT1077" i="13"/>
  <c r="AT1038" i="13"/>
  <c r="AT1003" i="13"/>
  <c r="AT964" i="13"/>
  <c r="AT914" i="13"/>
  <c r="AT767" i="13"/>
  <c r="AT729" i="13"/>
  <c r="AT716" i="13"/>
  <c r="AT642" i="13"/>
  <c r="AT565" i="13"/>
  <c r="AT513" i="13"/>
  <c r="AT359" i="13"/>
  <c r="AT320" i="13"/>
  <c r="AT307" i="13"/>
  <c r="AT268" i="13"/>
  <c r="AT232" i="13"/>
  <c r="AT1153" i="13"/>
  <c r="AT1115" i="13"/>
  <c r="AT1076" i="13"/>
  <c r="AT1025" i="13"/>
  <c r="AT950" i="13"/>
  <c r="AT913" i="13"/>
  <c r="AT741" i="13"/>
  <c r="AT715" i="13"/>
  <c r="AT628" i="13"/>
  <c r="AT525" i="13"/>
  <c r="AT512" i="13"/>
  <c r="AT474" i="13"/>
  <c r="AT422" i="13"/>
  <c r="AT384" i="13"/>
  <c r="AT345" i="13"/>
  <c r="AT306" i="13"/>
  <c r="AT254" i="13"/>
  <c r="AT62" i="13"/>
  <c r="AT1143" i="13"/>
  <c r="AT1066" i="13"/>
  <c r="AT1040" i="13"/>
  <c r="AT1028" i="13"/>
  <c r="AT1018" i="13"/>
  <c r="AT940" i="13"/>
  <c r="AT869" i="13"/>
  <c r="AT844" i="13"/>
  <c r="AT832" i="13"/>
  <c r="AT782" i="13"/>
  <c r="AT744" i="13"/>
  <c r="AT631" i="13"/>
  <c r="AT618" i="13"/>
  <c r="AT502" i="13"/>
  <c r="AT464" i="13"/>
  <c r="AT438" i="13"/>
  <c r="AT31" i="13"/>
  <c r="AT387" i="13"/>
  <c r="AT374" i="13"/>
  <c r="AT335" i="13"/>
  <c r="AT296" i="13"/>
  <c r="AT257" i="13"/>
  <c r="AT130" i="13"/>
  <c r="AT53" i="13"/>
  <c r="AT1165" i="13"/>
  <c r="AT1088" i="13"/>
  <c r="AT1075" i="13"/>
  <c r="AT988" i="13"/>
  <c r="AT962" i="13"/>
  <c r="AT865" i="13"/>
  <c r="AT853" i="13"/>
  <c r="AT727" i="13"/>
  <c r="AT18" i="13"/>
  <c r="AT640" i="13"/>
  <c r="AT627" i="13"/>
  <c r="AT614" i="13"/>
  <c r="AT409" i="13"/>
  <c r="AT370" i="13"/>
  <c r="AT357" i="13"/>
  <c r="AT279" i="13"/>
  <c r="AT165" i="13"/>
  <c r="AT152" i="13"/>
  <c r="AT1125" i="13"/>
  <c r="AT1113" i="13"/>
  <c r="AT1087" i="13"/>
  <c r="AT1035" i="13"/>
  <c r="AT961" i="13"/>
  <c r="AT17" i="13"/>
  <c r="AT864" i="13"/>
  <c r="AT852" i="13"/>
  <c r="AT802" i="13"/>
  <c r="AT764" i="13"/>
  <c r="AT639" i="13"/>
  <c r="AT626" i="13"/>
  <c r="AT523" i="13"/>
  <c r="AT510" i="13"/>
  <c r="AT408" i="13"/>
  <c r="AT395" i="13"/>
  <c r="AT265" i="13"/>
  <c r="AT190" i="13"/>
  <c r="AT164" i="13"/>
  <c r="AT151" i="13"/>
  <c r="AT1189" i="13"/>
  <c r="AT1150" i="13"/>
  <c r="AT1112" i="13"/>
  <c r="AT1099" i="13"/>
  <c r="AT1060" i="13"/>
  <c r="AT1022" i="13"/>
  <c r="AT960" i="13"/>
  <c r="AT947" i="13"/>
  <c r="AT876" i="13"/>
  <c r="AT826" i="13"/>
  <c r="AT725" i="13"/>
  <c r="AT712" i="13"/>
  <c r="AT699" i="13"/>
  <c r="AT34" i="13"/>
  <c r="AT664" i="13"/>
  <c r="AT638" i="13"/>
  <c r="AT625" i="13"/>
  <c r="AT612" i="13"/>
  <c r="AT535" i="13"/>
  <c r="AT471" i="13"/>
  <c r="AT419" i="13"/>
  <c r="AT394" i="13"/>
  <c r="AT381" i="13"/>
  <c r="AT342" i="13"/>
  <c r="AT303" i="13"/>
  <c r="AT290" i="13"/>
  <c r="AT264" i="13"/>
  <c r="AT252" i="13"/>
  <c r="AT239" i="13"/>
  <c r="AT215" i="13"/>
  <c r="AT176" i="13"/>
  <c r="AT111" i="13"/>
  <c r="AT59" i="13"/>
  <c r="AT1188" i="13"/>
  <c r="AT1149" i="13"/>
  <c r="AT1136" i="13"/>
  <c r="AT1111" i="13"/>
  <c r="AT1085" i="13"/>
  <c r="AT1059" i="13"/>
  <c r="AT959" i="13"/>
  <c r="AT933" i="13"/>
  <c r="AT39" i="13"/>
  <c r="AT887" i="13"/>
  <c r="AT862" i="13"/>
  <c r="AT850" i="13"/>
  <c r="AT837" i="13"/>
  <c r="AT737" i="13"/>
  <c r="AT711" i="13"/>
  <c r="AT687" i="13"/>
  <c r="AT611" i="13"/>
  <c r="AT573" i="13"/>
  <c r="AT508" i="13"/>
  <c r="AT483" i="13"/>
  <c r="AT470" i="13"/>
  <c r="AT444" i="13"/>
  <c r="AT406" i="13"/>
  <c r="AT380" i="13"/>
  <c r="AT341" i="13"/>
  <c r="AT289" i="13"/>
  <c r="AT276" i="13"/>
  <c r="AT263" i="13"/>
  <c r="AT251" i="13"/>
  <c r="AT29" i="13"/>
  <c r="AT201" i="13"/>
  <c r="AT175" i="13"/>
  <c r="AT162" i="13"/>
  <c r="AT1161" i="13"/>
  <c r="AT1148" i="13"/>
  <c r="AT1135" i="13"/>
  <c r="AT1110" i="13"/>
  <c r="AT1084" i="13"/>
  <c r="AT1010" i="13"/>
  <c r="AT958" i="13"/>
  <c r="AT932" i="13"/>
  <c r="AT874" i="13"/>
  <c r="AT849" i="13"/>
  <c r="AT824" i="13"/>
  <c r="AT799" i="13"/>
  <c r="AT774" i="13"/>
  <c r="AT736" i="13"/>
  <c r="AT723" i="13"/>
  <c r="AT710" i="13"/>
  <c r="AT697" i="13"/>
  <c r="AT686" i="13"/>
  <c r="AT649" i="13"/>
  <c r="AT636" i="13"/>
  <c r="AT572" i="13"/>
  <c r="AT533" i="13"/>
  <c r="AT507" i="13"/>
  <c r="AT494" i="13"/>
  <c r="AT482" i="13"/>
  <c r="AT405" i="13"/>
  <c r="AT366" i="13"/>
  <c r="AT340" i="13"/>
  <c r="AT301" i="13"/>
  <c r="AT262" i="13"/>
  <c r="AT250" i="13"/>
  <c r="AT213" i="13"/>
  <c r="AT200" i="13"/>
  <c r="AT187" i="13"/>
  <c r="AT161" i="13"/>
  <c r="AT148" i="13"/>
  <c r="AT109" i="13"/>
  <c r="AT57" i="13"/>
  <c r="AT122" i="13"/>
  <c r="AT392" i="13"/>
  <c r="AT546" i="13"/>
  <c r="AT559" i="13"/>
  <c r="AT597" i="13"/>
  <c r="AT623" i="13"/>
  <c r="AT836" i="13"/>
  <c r="AT910" i="13"/>
  <c r="AT1020" i="13"/>
  <c r="AT1033" i="13"/>
  <c r="AT1045" i="13"/>
  <c r="AT1071" i="13"/>
  <c r="AT58" i="13"/>
  <c r="AT136" i="13"/>
  <c r="AT188" i="13"/>
  <c r="AT302" i="13"/>
  <c r="AT328" i="13"/>
  <c r="AT547" i="13"/>
  <c r="AT586" i="13"/>
  <c r="AT598" i="13"/>
  <c r="AT650" i="13"/>
  <c r="AT675" i="13"/>
  <c r="AT762" i="13"/>
  <c r="AT775" i="13"/>
  <c r="AT788" i="13"/>
  <c r="AT21" i="13"/>
  <c r="AT985" i="13"/>
  <c r="AT1011" i="13"/>
  <c r="AT1072" i="13"/>
  <c r="AT1123" i="13"/>
  <c r="AT85" i="13"/>
  <c r="AT137" i="13"/>
  <c r="AT189" i="13"/>
  <c r="AT202" i="13"/>
  <c r="AT316" i="13"/>
  <c r="AT329" i="13"/>
  <c r="AT368" i="13"/>
  <c r="AT458" i="13"/>
  <c r="AT548" i="13"/>
  <c r="AT651" i="13"/>
  <c r="AT738" i="13"/>
  <c r="AT776" i="13"/>
  <c r="AT789" i="13"/>
  <c r="AT838" i="13"/>
  <c r="AT921" i="13"/>
  <c r="AT934" i="13"/>
  <c r="AT999" i="13"/>
  <c r="AT1124" i="13"/>
  <c r="AT1137" i="13"/>
  <c r="AT1163" i="13"/>
  <c r="AT1176" i="13"/>
  <c r="AT48" i="13"/>
  <c r="AT60" i="13"/>
  <c r="AT86" i="13"/>
  <c r="AT99" i="13"/>
  <c r="AT138" i="13"/>
  <c r="AT216" i="13"/>
  <c r="AT278" i="13"/>
  <c r="AT291" i="13"/>
  <c r="AT304" i="13"/>
  <c r="AT369" i="13"/>
  <c r="AT382" i="13"/>
  <c r="AT420" i="13"/>
  <c r="AT433" i="13"/>
  <c r="AT459" i="13"/>
  <c r="AT497" i="13"/>
  <c r="AT549" i="13"/>
  <c r="AT588" i="13"/>
  <c r="AT665" i="13"/>
  <c r="AT752" i="13"/>
  <c r="AT777" i="13"/>
  <c r="AT790" i="13"/>
  <c r="AT815" i="13"/>
  <c r="AT839" i="13"/>
  <c r="AT889" i="13"/>
  <c r="AT948" i="13"/>
  <c r="AT1013" i="13"/>
  <c r="AT1023" i="13"/>
  <c r="AT1048" i="13"/>
  <c r="AT1061" i="13"/>
  <c r="AT1151" i="13"/>
  <c r="AT1177" i="13"/>
  <c r="AT1190" i="13"/>
  <c r="AT1203" i="13"/>
  <c r="AT49" i="13"/>
  <c r="AT61" i="13"/>
  <c r="AT217" i="13"/>
  <c r="AT230" i="13"/>
  <c r="AT266" i="13"/>
  <c r="AT292" i="13"/>
  <c r="AT305" i="13"/>
  <c r="AT331" i="13"/>
  <c r="AT344" i="13"/>
  <c r="AT396" i="13"/>
  <c r="AT421" i="13"/>
  <c r="AT460" i="13"/>
  <c r="AT550" i="13"/>
  <c r="AT601" i="13"/>
  <c r="AT666" i="13"/>
  <c r="AT701" i="13"/>
  <c r="AT714" i="13"/>
  <c r="AT740" i="13"/>
  <c r="AT765" i="13"/>
  <c r="AT828" i="13"/>
  <c r="AT878" i="13"/>
  <c r="AT912" i="13"/>
  <c r="AT936" i="13"/>
  <c r="AT1014" i="13"/>
  <c r="AT1024" i="13"/>
  <c r="AT1036" i="13"/>
  <c r="AT1049" i="13"/>
  <c r="AT1114" i="13"/>
  <c r="AT1139" i="13"/>
  <c r="AT91" i="13"/>
  <c r="AT104" i="13"/>
  <c r="AT117" i="13"/>
  <c r="AT182" i="13"/>
  <c r="AT245" i="13"/>
  <c r="AT270" i="13"/>
  <c r="AT283" i="13"/>
  <c r="AT322" i="13"/>
  <c r="AT400" i="13"/>
  <c r="AT477" i="13"/>
  <c r="AT489" i="13"/>
  <c r="AT515" i="13"/>
  <c r="AT528" i="13"/>
  <c r="AT541" i="13"/>
  <c r="AT554" i="13"/>
  <c r="AT592" i="13"/>
  <c r="AT644" i="13"/>
  <c r="AT657" i="13"/>
  <c r="AT681" i="13"/>
  <c r="AT718" i="13"/>
  <c r="AT731" i="13"/>
  <c r="AT795" i="13"/>
  <c r="AT807" i="13"/>
  <c r="AT819" i="13"/>
  <c r="AT857" i="13"/>
  <c r="AT894" i="13"/>
  <c r="AT905" i="13"/>
  <c r="AT38" i="13"/>
  <c r="AT953" i="13"/>
  <c r="AT966" i="13"/>
  <c r="AT992" i="13"/>
  <c r="AT1079" i="13"/>
  <c r="AT1130" i="13"/>
  <c r="AT1156" i="13"/>
  <c r="AT1182" i="13"/>
  <c r="AT1195" i="13"/>
  <c r="AT50" i="13"/>
  <c r="AT75" i="13"/>
  <c r="AT88" i="13"/>
  <c r="AT114" i="13"/>
  <c r="AT140" i="13"/>
  <c r="AT192" i="13"/>
  <c r="AT231" i="13"/>
  <c r="AT242" i="13"/>
  <c r="AT293" i="13"/>
  <c r="AT332" i="13"/>
  <c r="AT358" i="13"/>
  <c r="AT397" i="13"/>
  <c r="AT410" i="13"/>
  <c r="AT435" i="13"/>
  <c r="AT499" i="13"/>
  <c r="AT577" i="13"/>
  <c r="AT602" i="13"/>
  <c r="AT641" i="13"/>
  <c r="AT654" i="13"/>
  <c r="AT690" i="13"/>
  <c r="AT702" i="13"/>
  <c r="AT728" i="13"/>
  <c r="AT753" i="13"/>
  <c r="AT854" i="13"/>
  <c r="AT866" i="13"/>
  <c r="AT891" i="13"/>
  <c r="AT937" i="13"/>
  <c r="AT963" i="13"/>
  <c r="AT976" i="13"/>
  <c r="AT989" i="13"/>
  <c r="AT1015" i="13"/>
  <c r="AT1037" i="13"/>
  <c r="AT1166" i="13"/>
  <c r="AT1205" i="13"/>
  <c r="AT63" i="13"/>
  <c r="AT76" i="13"/>
  <c r="AT89" i="13"/>
  <c r="AT141" i="13"/>
  <c r="AT154" i="13"/>
  <c r="AT167" i="13"/>
  <c r="AT180" i="13"/>
  <c r="AT294" i="13"/>
  <c r="AT372" i="13"/>
  <c r="AT398" i="13"/>
  <c r="AT423" i="13"/>
  <c r="AT436" i="13"/>
  <c r="AT462" i="13"/>
  <c r="AT500" i="13"/>
  <c r="AT578" i="13"/>
  <c r="AT590" i="13"/>
  <c r="AT629" i="13"/>
  <c r="AT655" i="13"/>
  <c r="AT667" i="13"/>
  <c r="AT19" i="13"/>
  <c r="AT703" i="13"/>
  <c r="AT742" i="13"/>
  <c r="AT754" i="13"/>
  <c r="AT817" i="13"/>
  <c r="AT842" i="13"/>
  <c r="AT20" i="13"/>
  <c r="AT892" i="13"/>
  <c r="AT903" i="13"/>
  <c r="AT938" i="13"/>
  <c r="AT951" i="13"/>
  <c r="AT977" i="13"/>
  <c r="AT990" i="13"/>
  <c r="AT1016" i="13"/>
  <c r="AT1026" i="13"/>
  <c r="AT1051" i="13"/>
  <c r="AT1103" i="13"/>
  <c r="AT1141" i="13"/>
  <c r="AT1180" i="13"/>
  <c r="AT1193" i="13"/>
  <c r="AT1206" i="13"/>
  <c r="AT52" i="13"/>
  <c r="AT64" i="13"/>
  <c r="AT90" i="13"/>
  <c r="AT103" i="13"/>
  <c r="AT233" i="13"/>
  <c r="AT256" i="13"/>
  <c r="AT269" i="13"/>
  <c r="AT282" i="13"/>
  <c r="AT334" i="13"/>
  <c r="AT347" i="13"/>
  <c r="AT399" i="13"/>
  <c r="AT424" i="13"/>
  <c r="AT437" i="13"/>
  <c r="AT463" i="13"/>
  <c r="AT501" i="13"/>
  <c r="AT553" i="13"/>
  <c r="AT591" i="13"/>
  <c r="AT604" i="13"/>
  <c r="AT630" i="13"/>
  <c r="AT643" i="13"/>
  <c r="AT656" i="13"/>
  <c r="AT668" i="13"/>
  <c r="AT680" i="13"/>
  <c r="AT806" i="13"/>
  <c r="AT843" i="13"/>
  <c r="AT868" i="13"/>
  <c r="AT880" i="13"/>
  <c r="AT915" i="13"/>
  <c r="AT926" i="13"/>
  <c r="AT939" i="13"/>
  <c r="AT991" i="13"/>
  <c r="AT1004" i="13"/>
  <c r="AT1065" i="13"/>
  <c r="AT1078" i="13"/>
  <c r="AT1104" i="13"/>
  <c r="AT1117" i="13"/>
  <c r="AT1142" i="13"/>
  <c r="AT1155" i="13"/>
  <c r="AT1194" i="13"/>
  <c r="AT1207" i="13"/>
  <c r="AT69" i="13"/>
  <c r="AT82" i="13"/>
  <c r="AT95" i="13"/>
  <c r="AT108" i="13"/>
  <c r="AT121" i="13"/>
  <c r="AT147" i="13"/>
  <c r="AT186" i="13"/>
  <c r="AT249" i="13"/>
  <c r="AT274" i="13"/>
  <c r="AT326" i="13"/>
  <c r="AT352" i="13"/>
  <c r="AT365" i="13"/>
  <c r="AT391" i="13"/>
  <c r="AT404" i="13"/>
  <c r="AT416" i="13"/>
  <c r="AT455" i="13"/>
  <c r="AT481" i="13"/>
  <c r="AT493" i="13"/>
  <c r="AT519" i="13"/>
  <c r="AT532" i="13"/>
  <c r="AT558" i="13"/>
  <c r="AT571" i="13"/>
  <c r="AT596" i="13"/>
  <c r="AT609" i="13"/>
  <c r="AT648" i="13"/>
  <c r="AT661" i="13"/>
  <c r="AT673" i="13"/>
  <c r="AT685" i="13"/>
  <c r="AT696" i="13"/>
  <c r="AT722" i="13"/>
  <c r="AT735" i="13"/>
  <c r="AT760" i="13"/>
  <c r="AT773" i="13"/>
  <c r="AT35" i="13"/>
  <c r="AT848" i="13"/>
  <c r="AT860" i="13"/>
  <c r="AT885" i="13"/>
  <c r="AT898" i="13"/>
  <c r="AT909" i="13"/>
  <c r="AT919" i="13"/>
  <c r="AT931" i="13"/>
  <c r="AT957" i="13"/>
  <c r="AT970" i="13"/>
  <c r="AT996" i="13"/>
  <c r="AT1044" i="13"/>
  <c r="AT1070" i="13"/>
  <c r="AT1121" i="13"/>
  <c r="AT1134" i="13"/>
  <c r="AT1160" i="13"/>
  <c r="AT1199" i="13"/>
  <c r="AT1212" i="13"/>
  <c r="AT54" i="13"/>
  <c r="AT118" i="13"/>
  <c r="AT144" i="13"/>
  <c r="AT170" i="13"/>
  <c r="AT235" i="13"/>
  <c r="AT258" i="13"/>
  <c r="AT297" i="13"/>
  <c r="AT336" i="13"/>
  <c r="AT362" i="13"/>
  <c r="AT401" i="13"/>
  <c r="AT452" i="13"/>
  <c r="AT465" i="13"/>
  <c r="AT490" i="13"/>
  <c r="AT529" i="13"/>
  <c r="AT555" i="13"/>
  <c r="AT606" i="13"/>
  <c r="AT619" i="13"/>
  <c r="AT645" i="13"/>
  <c r="AT658" i="13"/>
  <c r="AT693" i="13"/>
  <c r="AT745" i="13"/>
  <c r="AT757" i="13"/>
  <c r="AT770" i="13"/>
  <c r="AT820" i="13"/>
  <c r="AT845" i="13"/>
  <c r="AT858" i="13"/>
  <c r="AT895" i="13"/>
  <c r="AT906" i="13"/>
  <c r="AT941" i="13"/>
  <c r="AT967" i="13"/>
  <c r="AT980" i="13"/>
  <c r="AT993" i="13"/>
  <c r="AT1041" i="13"/>
  <c r="AT1131" i="13"/>
  <c r="AT1144" i="13"/>
  <c r="AT1196" i="13"/>
  <c r="AT1209" i="13"/>
  <c r="AT55" i="13"/>
  <c r="AT67" i="13"/>
  <c r="AT80" i="13"/>
  <c r="AT132" i="13"/>
  <c r="AT145" i="13"/>
  <c r="AT184" i="13"/>
  <c r="AT210" i="13"/>
  <c r="AT259" i="13"/>
  <c r="AT272" i="13"/>
  <c r="AT298" i="13"/>
  <c r="AT337" i="13"/>
  <c r="AT350" i="13"/>
  <c r="AT376" i="13"/>
  <c r="AT414" i="13"/>
  <c r="AT440" i="13"/>
  <c r="AT466" i="13"/>
  <c r="AT491" i="13"/>
  <c r="AT556" i="13"/>
  <c r="AT582" i="13"/>
  <c r="AT594" i="13"/>
  <c r="AT633" i="13"/>
  <c r="AT659" i="13"/>
  <c r="AT671" i="13"/>
  <c r="AT683" i="13"/>
  <c r="AT694" i="13"/>
  <c r="AT746" i="13"/>
  <c r="AT758" i="13"/>
  <c r="AT821" i="13"/>
  <c r="AT834" i="13"/>
  <c r="AT846" i="13"/>
  <c r="AT859" i="13"/>
  <c r="AT871" i="13"/>
  <c r="AT883" i="13"/>
  <c r="AT896" i="13"/>
  <c r="AT942" i="13"/>
  <c r="AT955" i="13"/>
  <c r="AT1030" i="13"/>
  <c r="AT1068" i="13"/>
  <c r="AT1094" i="13"/>
  <c r="AT1197" i="13"/>
  <c r="AT1210" i="13"/>
  <c r="AT56" i="13"/>
  <c r="AT68" i="13"/>
  <c r="AT81" i="13"/>
  <c r="AT94" i="13"/>
  <c r="AT107" i="13"/>
  <c r="AT133" i="13"/>
  <c r="AT146" i="13"/>
  <c r="AT159" i="13"/>
  <c r="AT185" i="13"/>
  <c r="AT224" i="13"/>
  <c r="AT260" i="13"/>
  <c r="AT273" i="13"/>
  <c r="AT299" i="13"/>
  <c r="AT312" i="13"/>
  <c r="AT351" i="13"/>
  <c r="AT403" i="13"/>
  <c r="AT415" i="13"/>
  <c r="AT467" i="13"/>
  <c r="AT480" i="13"/>
  <c r="AT518" i="13"/>
  <c r="AT557" i="13"/>
  <c r="AT595" i="13"/>
  <c r="AT608" i="13"/>
  <c r="AT634" i="13"/>
  <c r="AT647" i="13"/>
  <c r="AT660" i="13"/>
  <c r="AT672" i="13"/>
  <c r="AT684" i="13"/>
  <c r="AT747" i="13"/>
  <c r="AT759" i="13"/>
  <c r="AT810" i="13"/>
  <c r="AT835" i="13"/>
  <c r="AT847" i="13"/>
  <c r="AT884" i="13"/>
  <c r="AT908" i="13"/>
  <c r="AT918" i="13"/>
  <c r="AT943" i="13"/>
  <c r="AT956" i="13"/>
  <c r="AT995" i="13"/>
  <c r="AT1008" i="13"/>
  <c r="AT1043" i="13"/>
  <c r="AT1056" i="13"/>
  <c r="AT1069" i="13"/>
  <c r="AT1082" i="13"/>
  <c r="AT1095" i="13"/>
  <c r="AT1120" i="13"/>
  <c r="AT1146" i="13"/>
  <c r="AT1172" i="13"/>
  <c r="AT1185" i="13"/>
  <c r="AT1211" i="13"/>
  <c r="AN1211" i="13"/>
  <c r="AH1211" i="13"/>
  <c r="AD1211" i="13"/>
  <c r="Z1211" i="13"/>
  <c r="R1211" i="13"/>
  <c r="K1211" i="13"/>
  <c r="AN1198" i="13"/>
  <c r="AH1198" i="13"/>
  <c r="AD1198" i="13"/>
  <c r="Z1198" i="13"/>
  <c r="R1198" i="13"/>
  <c r="K1198" i="13"/>
  <c r="AK1198" i="13" s="1"/>
  <c r="AN1185" i="13"/>
  <c r="AH1185" i="13"/>
  <c r="AD1185" i="13"/>
  <c r="Z1185" i="13"/>
  <c r="R1185" i="13"/>
  <c r="K1185" i="13"/>
  <c r="AK1185" i="13" s="1"/>
  <c r="AN1172" i="13"/>
  <c r="AH1172" i="13"/>
  <c r="AD1172" i="13"/>
  <c r="Z1172" i="13"/>
  <c r="R1172" i="13"/>
  <c r="K1172" i="13"/>
  <c r="AN1159" i="13"/>
  <c r="AH1159" i="13"/>
  <c r="AD1159" i="13"/>
  <c r="Z1159" i="13"/>
  <c r="R1159" i="13"/>
  <c r="K1159" i="13"/>
  <c r="AK1159" i="13" s="1"/>
  <c r="AN1146" i="13"/>
  <c r="AH1146" i="13"/>
  <c r="AD1146" i="13"/>
  <c r="Z1146" i="13"/>
  <c r="R1146" i="13"/>
  <c r="K1146" i="13"/>
  <c r="AK1146" i="13" s="1"/>
  <c r="AN1133" i="13"/>
  <c r="AH1133" i="13"/>
  <c r="AD1133" i="13"/>
  <c r="Z1133" i="13"/>
  <c r="R1133" i="13"/>
  <c r="K1133" i="13"/>
  <c r="AK1133" i="13" s="1"/>
  <c r="AN1120" i="13"/>
  <c r="AH1120" i="13"/>
  <c r="AD1120" i="13"/>
  <c r="Z1120" i="13"/>
  <c r="R1120" i="13"/>
  <c r="K1120" i="13"/>
  <c r="AK1120" i="13" s="1"/>
  <c r="AN1108" i="13"/>
  <c r="AH1108" i="13"/>
  <c r="AD1108" i="13"/>
  <c r="Z1108" i="13"/>
  <c r="R1108" i="13"/>
  <c r="K1108" i="13"/>
  <c r="AN1095" i="13"/>
  <c r="AH1095" i="13"/>
  <c r="AD1095" i="13"/>
  <c r="Z1095" i="13"/>
  <c r="R1095" i="13"/>
  <c r="K1095" i="13"/>
  <c r="AK1095" i="13" s="1"/>
  <c r="AN1082" i="13"/>
  <c r="AH1082" i="13"/>
  <c r="AD1082" i="13"/>
  <c r="Z1082" i="13"/>
  <c r="R1082" i="13"/>
  <c r="K1082" i="13"/>
  <c r="AK1082" i="13" s="1"/>
  <c r="AN1069" i="13"/>
  <c r="AH1069" i="13"/>
  <c r="AD1069" i="13"/>
  <c r="Z1069" i="13"/>
  <c r="R1069" i="13"/>
  <c r="K1069" i="13"/>
  <c r="AN1056" i="13"/>
  <c r="AH1056" i="13"/>
  <c r="AD1056" i="13"/>
  <c r="Z1056" i="13"/>
  <c r="R1056" i="13"/>
  <c r="K1056" i="13"/>
  <c r="AK1056" i="13" s="1"/>
  <c r="AN1043" i="13"/>
  <c r="AH1043" i="13"/>
  <c r="AD1043" i="13"/>
  <c r="Z1043" i="13"/>
  <c r="R1043" i="13"/>
  <c r="K1043" i="13"/>
  <c r="AK1043" i="13" s="1"/>
  <c r="AN1031" i="13"/>
  <c r="AH1031" i="13"/>
  <c r="AD1031" i="13"/>
  <c r="Z1031" i="13"/>
  <c r="R1031" i="13"/>
  <c r="K1031" i="13"/>
  <c r="AK1031" i="13" s="1"/>
  <c r="AN42" i="13"/>
  <c r="AH42" i="13"/>
  <c r="AD42" i="13"/>
  <c r="Z42" i="13"/>
  <c r="R42" i="13"/>
  <c r="K42" i="13"/>
  <c r="AN1008" i="13"/>
  <c r="AH1008" i="13"/>
  <c r="AD1008" i="13"/>
  <c r="Z1008" i="13"/>
  <c r="R1008" i="13"/>
  <c r="K1008" i="13"/>
  <c r="AN995" i="13"/>
  <c r="AH995" i="13"/>
  <c r="AD995" i="13"/>
  <c r="Z995" i="13"/>
  <c r="R995" i="13"/>
  <c r="K995" i="13"/>
  <c r="AK995" i="13" s="1"/>
  <c r="AN982" i="13"/>
  <c r="AH982" i="13"/>
  <c r="AD982" i="13"/>
  <c r="Z982" i="13"/>
  <c r="R982" i="13"/>
  <c r="K982" i="13"/>
  <c r="AK982" i="13" s="1"/>
  <c r="AN969" i="13"/>
  <c r="AH969" i="13"/>
  <c r="AD969" i="13"/>
  <c r="Z969" i="13"/>
  <c r="R969" i="13"/>
  <c r="K969" i="13"/>
  <c r="AK969" i="13" s="1"/>
  <c r="AN956" i="13"/>
  <c r="AH956" i="13"/>
  <c r="AD956" i="13"/>
  <c r="Z956" i="13"/>
  <c r="R956" i="13"/>
  <c r="K956" i="13"/>
  <c r="AK956" i="13" s="1"/>
  <c r="AN943" i="13"/>
  <c r="AH943" i="13"/>
  <c r="AD943" i="13"/>
  <c r="Z943" i="13"/>
  <c r="R943" i="13"/>
  <c r="K943" i="13"/>
  <c r="AK943" i="13" s="1"/>
  <c r="AN930" i="13"/>
  <c r="AH930" i="13"/>
  <c r="AD930" i="13"/>
  <c r="Z930" i="13"/>
  <c r="R930" i="13"/>
  <c r="K930" i="13"/>
  <c r="AK930" i="13" s="1"/>
  <c r="AN918" i="13"/>
  <c r="AH918" i="13"/>
  <c r="AD918" i="13"/>
  <c r="Z918" i="13"/>
  <c r="R918" i="13"/>
  <c r="K918" i="13"/>
  <c r="AN908" i="13"/>
  <c r="AH908" i="13"/>
  <c r="AD908" i="13"/>
  <c r="Z908" i="13"/>
  <c r="R908" i="13"/>
  <c r="K908" i="13"/>
  <c r="AK908" i="13" s="1"/>
  <c r="AN897" i="13"/>
  <c r="AH897" i="13"/>
  <c r="AD897" i="13"/>
  <c r="Z897" i="13"/>
  <c r="R897" i="13"/>
  <c r="K897" i="13"/>
  <c r="AK897" i="13" s="1"/>
  <c r="AN884" i="13"/>
  <c r="AH884" i="13"/>
  <c r="AD884" i="13"/>
  <c r="Z884" i="13"/>
  <c r="R884" i="13"/>
  <c r="K884" i="13"/>
  <c r="AK884" i="13" s="1"/>
  <c r="AN872" i="13"/>
  <c r="AH872" i="13"/>
  <c r="AD872" i="13"/>
  <c r="Z872" i="13"/>
  <c r="R872" i="13"/>
  <c r="K872" i="13"/>
  <c r="AN37" i="13"/>
  <c r="AH37" i="13"/>
  <c r="AD37" i="13"/>
  <c r="Z37" i="13"/>
  <c r="R37" i="13"/>
  <c r="K37" i="13"/>
  <c r="AN847" i="13"/>
  <c r="AH847" i="13"/>
  <c r="AD847" i="13"/>
  <c r="Z847" i="13"/>
  <c r="R847" i="13"/>
  <c r="K847" i="13"/>
  <c r="AN835" i="13"/>
  <c r="AH835" i="13"/>
  <c r="AD835" i="13"/>
  <c r="Z835" i="13"/>
  <c r="R835" i="13"/>
  <c r="K835" i="13"/>
  <c r="AK835" i="13" s="1"/>
  <c r="AN822" i="13"/>
  <c r="AH822" i="13"/>
  <c r="AD822" i="13"/>
  <c r="Z822" i="13"/>
  <c r="R822" i="13"/>
  <c r="K822" i="13"/>
  <c r="AN810" i="13"/>
  <c r="AH810" i="13"/>
  <c r="AD810" i="13"/>
  <c r="Z810" i="13"/>
  <c r="R810" i="13"/>
  <c r="K810" i="13"/>
  <c r="AN798" i="13"/>
  <c r="AH798" i="13"/>
  <c r="AD798" i="13"/>
  <c r="Z798" i="13"/>
  <c r="R798" i="13"/>
  <c r="K798" i="13"/>
  <c r="AK798" i="13" s="1"/>
  <c r="AN785" i="13"/>
  <c r="AH785" i="13"/>
  <c r="AD785" i="13"/>
  <c r="Z785" i="13"/>
  <c r="R785" i="13"/>
  <c r="K785" i="13"/>
  <c r="AK785" i="13" s="1"/>
  <c r="AN772" i="13"/>
  <c r="AH772" i="13"/>
  <c r="AD772" i="13"/>
  <c r="Z772" i="13"/>
  <c r="R772" i="13"/>
  <c r="K772" i="13"/>
  <c r="AK772" i="13" s="1"/>
  <c r="AN759" i="13"/>
  <c r="AH759" i="13"/>
  <c r="AD759" i="13"/>
  <c r="Z759" i="13"/>
  <c r="R759" i="13"/>
  <c r="K759" i="13"/>
  <c r="AK759" i="13" s="1"/>
  <c r="AN747" i="13"/>
  <c r="AH747" i="13"/>
  <c r="AD747" i="13"/>
  <c r="Z747" i="13"/>
  <c r="R747" i="13"/>
  <c r="K747" i="13"/>
  <c r="AK747" i="13" s="1"/>
  <c r="AN734" i="13"/>
  <c r="AH734" i="13"/>
  <c r="AD734" i="13"/>
  <c r="Z734" i="13"/>
  <c r="R734" i="13"/>
  <c r="K734" i="13"/>
  <c r="AK734" i="13" s="1"/>
  <c r="AN721" i="13"/>
  <c r="AH721" i="13"/>
  <c r="AD721" i="13"/>
  <c r="Z721" i="13"/>
  <c r="R721" i="13"/>
  <c r="K721" i="13"/>
  <c r="AN708" i="13"/>
  <c r="AH708" i="13"/>
  <c r="AD708" i="13"/>
  <c r="Z708" i="13"/>
  <c r="R708" i="13"/>
  <c r="K708" i="13"/>
  <c r="AN695" i="13"/>
  <c r="AH695" i="13"/>
  <c r="AD695" i="13"/>
  <c r="Z695" i="13"/>
  <c r="R695" i="13"/>
  <c r="K695" i="13"/>
  <c r="AK695" i="13" s="1"/>
  <c r="AN684" i="13"/>
  <c r="AH684" i="13"/>
  <c r="AD684" i="13"/>
  <c r="Z684" i="13"/>
  <c r="R684" i="13"/>
  <c r="K684" i="13"/>
  <c r="AK684" i="13" s="1"/>
  <c r="AN672" i="13"/>
  <c r="AH672" i="13"/>
  <c r="AD672" i="13"/>
  <c r="Z672" i="13"/>
  <c r="R672" i="13"/>
  <c r="K672" i="13"/>
  <c r="AN660" i="13"/>
  <c r="AH660" i="13"/>
  <c r="AD660" i="13"/>
  <c r="Z660" i="13"/>
  <c r="R660" i="13"/>
  <c r="K660" i="13"/>
  <c r="AK660" i="13" s="1"/>
  <c r="AN647" i="13"/>
  <c r="AH647" i="13"/>
  <c r="AD647" i="13"/>
  <c r="Z647" i="13"/>
  <c r="R647" i="13"/>
  <c r="K647" i="13"/>
  <c r="AK647" i="13" s="1"/>
  <c r="AN634" i="13"/>
  <c r="AH634" i="13"/>
  <c r="AD634" i="13"/>
  <c r="Z634" i="13"/>
  <c r="R634" i="13"/>
  <c r="K634" i="13"/>
  <c r="AK634" i="13" s="1"/>
  <c r="AN621" i="13"/>
  <c r="AH621" i="13"/>
  <c r="AD621" i="13"/>
  <c r="Z621" i="13"/>
  <c r="R621" i="13"/>
  <c r="K621" i="13"/>
  <c r="AN608" i="13"/>
  <c r="AH608" i="13"/>
  <c r="AD608" i="13"/>
  <c r="Z608" i="13"/>
  <c r="R608" i="13"/>
  <c r="K608" i="13"/>
  <c r="AN595" i="13"/>
  <c r="AH595" i="13"/>
  <c r="AD595" i="13"/>
  <c r="Z595" i="13"/>
  <c r="R595" i="13"/>
  <c r="K595" i="13"/>
  <c r="AK595" i="13" s="1"/>
  <c r="AN583" i="13"/>
  <c r="AH583" i="13"/>
  <c r="AD583" i="13"/>
  <c r="Z583" i="13"/>
  <c r="R583" i="13"/>
  <c r="K583" i="13"/>
  <c r="AN570" i="13"/>
  <c r="AH570" i="13"/>
  <c r="AD570" i="13"/>
  <c r="Z570" i="13"/>
  <c r="R570" i="13"/>
  <c r="K570" i="13"/>
  <c r="AK570" i="13" s="1"/>
  <c r="AN557" i="13"/>
  <c r="AH557" i="13"/>
  <c r="AD557" i="13"/>
  <c r="Z557" i="13"/>
  <c r="R557" i="13"/>
  <c r="K557" i="13"/>
  <c r="AK557" i="13" s="1"/>
  <c r="AN544" i="13"/>
  <c r="AH544" i="13"/>
  <c r="AD544" i="13"/>
  <c r="Z544" i="13"/>
  <c r="R544" i="13"/>
  <c r="K544" i="13"/>
  <c r="AK544" i="13" s="1"/>
  <c r="AN531" i="13"/>
  <c r="AH531" i="13"/>
  <c r="AD531" i="13"/>
  <c r="Z531" i="13"/>
  <c r="R531" i="13"/>
  <c r="K531" i="13"/>
  <c r="AK531" i="13" s="1"/>
  <c r="AN518" i="13"/>
  <c r="AH518" i="13"/>
  <c r="AD518" i="13"/>
  <c r="Z518" i="13"/>
  <c r="R518" i="13"/>
  <c r="K518" i="13"/>
  <c r="AN505" i="13"/>
  <c r="AH505" i="13"/>
  <c r="AD505" i="13"/>
  <c r="Z505" i="13"/>
  <c r="R505" i="13"/>
  <c r="K505" i="13"/>
  <c r="AK505" i="13" s="1"/>
  <c r="AN492" i="13"/>
  <c r="AH492" i="13"/>
  <c r="AD492" i="13"/>
  <c r="Z492" i="13"/>
  <c r="R492" i="13"/>
  <c r="K492" i="13"/>
  <c r="AK492" i="13" s="1"/>
  <c r="AN480" i="13"/>
  <c r="AH480" i="13"/>
  <c r="AD480" i="13"/>
  <c r="Z480" i="13"/>
  <c r="R480" i="13"/>
  <c r="K480" i="13"/>
  <c r="AK480" i="13" s="1"/>
  <c r="AN467" i="13"/>
  <c r="AH467" i="13"/>
  <c r="AD467" i="13"/>
  <c r="Z467" i="13"/>
  <c r="R467" i="13"/>
  <c r="K467" i="13"/>
  <c r="AN454" i="13"/>
  <c r="AH454" i="13"/>
  <c r="AD454" i="13"/>
  <c r="Z454" i="13"/>
  <c r="R454" i="13"/>
  <c r="K454" i="13"/>
  <c r="AK454" i="13" s="1"/>
  <c r="AN441" i="13"/>
  <c r="AH441" i="13"/>
  <c r="AD441" i="13"/>
  <c r="Z441" i="13"/>
  <c r="R441" i="13"/>
  <c r="K441" i="13"/>
  <c r="AK441" i="13" s="1"/>
  <c r="AN428" i="13"/>
  <c r="AH428" i="13"/>
  <c r="AD428" i="13"/>
  <c r="Z428" i="13"/>
  <c r="R428" i="13"/>
  <c r="K428" i="13"/>
  <c r="AK428" i="13" s="1"/>
  <c r="AN415" i="13"/>
  <c r="AH415" i="13"/>
  <c r="AD415" i="13"/>
  <c r="Z415" i="13"/>
  <c r="R415" i="13"/>
  <c r="K415" i="13"/>
  <c r="AN403" i="13"/>
  <c r="AH403" i="13"/>
  <c r="AD403" i="13"/>
  <c r="Z403" i="13"/>
  <c r="R403" i="13"/>
  <c r="K403" i="13"/>
  <c r="AN390" i="13"/>
  <c r="AH390" i="13"/>
  <c r="AD390" i="13"/>
  <c r="Z390" i="13"/>
  <c r="R390" i="13"/>
  <c r="K390" i="13"/>
  <c r="AK390" i="13" s="1"/>
  <c r="AN377" i="13"/>
  <c r="AH377" i="13"/>
  <c r="AD377" i="13"/>
  <c r="Z377" i="13"/>
  <c r="R377" i="13"/>
  <c r="K377" i="13"/>
  <c r="AK377" i="13" s="1"/>
  <c r="AN364" i="13"/>
  <c r="AH364" i="13"/>
  <c r="AD364" i="13"/>
  <c r="Z364" i="13"/>
  <c r="R364" i="13"/>
  <c r="K364" i="13"/>
  <c r="AN351" i="13"/>
  <c r="AH351" i="13"/>
  <c r="AD351" i="13"/>
  <c r="Z351" i="13"/>
  <c r="R351" i="13"/>
  <c r="K351" i="13"/>
  <c r="AK351" i="13" s="1"/>
  <c r="AN338" i="13"/>
  <c r="AH338" i="13"/>
  <c r="AD338" i="13"/>
  <c r="Z338" i="13"/>
  <c r="R338" i="13"/>
  <c r="K338" i="13"/>
  <c r="AK338" i="13" s="1"/>
  <c r="AN325" i="13"/>
  <c r="AH325" i="13"/>
  <c r="AD325" i="13"/>
  <c r="Z325" i="13"/>
  <c r="R325" i="13"/>
  <c r="K325" i="13"/>
  <c r="AK325" i="13" s="1"/>
  <c r="AN312" i="13"/>
  <c r="AH312" i="13"/>
  <c r="AD312" i="13"/>
  <c r="Z312" i="13"/>
  <c r="R312" i="13"/>
  <c r="K312" i="13"/>
  <c r="AN299" i="13"/>
  <c r="AH299" i="13"/>
  <c r="AD299" i="13"/>
  <c r="Z299" i="13"/>
  <c r="R299" i="13"/>
  <c r="K299" i="13"/>
  <c r="AN286" i="13"/>
  <c r="AH286" i="13"/>
  <c r="AD286" i="13"/>
  <c r="Z286" i="13"/>
  <c r="R286" i="13"/>
  <c r="K286" i="13"/>
  <c r="AK286" i="13" s="1"/>
  <c r="AN273" i="13"/>
  <c r="AH273" i="13"/>
  <c r="AD273" i="13"/>
  <c r="Z273" i="13"/>
  <c r="R273" i="13"/>
  <c r="K273" i="13"/>
  <c r="AK273" i="13" s="1"/>
  <c r="AN260" i="13"/>
  <c r="AH260" i="13"/>
  <c r="AD260" i="13"/>
  <c r="Z260" i="13"/>
  <c r="R260" i="13"/>
  <c r="K260" i="13"/>
  <c r="AN248" i="13"/>
  <c r="AH248" i="13"/>
  <c r="AD248" i="13"/>
  <c r="Z248" i="13"/>
  <c r="R248" i="13"/>
  <c r="K248" i="13"/>
  <c r="AK248" i="13" s="1"/>
  <c r="AN237" i="13"/>
  <c r="AH237" i="13"/>
  <c r="AD237" i="13"/>
  <c r="Z237" i="13"/>
  <c r="R237" i="13"/>
  <c r="K237" i="13"/>
  <c r="AN224" i="13"/>
  <c r="AH224" i="13"/>
  <c r="AD224" i="13"/>
  <c r="Z224" i="13"/>
  <c r="R224" i="13"/>
  <c r="K224" i="13"/>
  <c r="AK224" i="13" s="1"/>
  <c r="AN211" i="13"/>
  <c r="AH211" i="13"/>
  <c r="AD211" i="13"/>
  <c r="Z211" i="13"/>
  <c r="R211" i="13"/>
  <c r="K211" i="13"/>
  <c r="AK211" i="13" s="1"/>
  <c r="AN198" i="13"/>
  <c r="AH198" i="13"/>
  <c r="AD198" i="13"/>
  <c r="Z198" i="13"/>
  <c r="R198" i="13"/>
  <c r="K198" i="13"/>
  <c r="AN185" i="13"/>
  <c r="AH185" i="13"/>
  <c r="AD185" i="13"/>
  <c r="Z185" i="13"/>
  <c r="R185" i="13"/>
  <c r="K185" i="13"/>
  <c r="AK185" i="13" s="1"/>
  <c r="AN172" i="13"/>
  <c r="AH172" i="13"/>
  <c r="AD172" i="13"/>
  <c r="Z172" i="13"/>
  <c r="R172" i="13"/>
  <c r="K172" i="13"/>
  <c r="AK172" i="13" s="1"/>
  <c r="AN159" i="13"/>
  <c r="AH159" i="13"/>
  <c r="AD159" i="13"/>
  <c r="Z159" i="13"/>
  <c r="R159" i="13"/>
  <c r="K159" i="13"/>
  <c r="AK159" i="13" s="1"/>
  <c r="AN146" i="13"/>
  <c r="AH146" i="13"/>
  <c r="AD146" i="13"/>
  <c r="Z146" i="13"/>
  <c r="R146" i="13"/>
  <c r="K146" i="13"/>
  <c r="AK146" i="13" s="1"/>
  <c r="AN133" i="13"/>
  <c r="AH133" i="13"/>
  <c r="AD133" i="13"/>
  <c r="Z133" i="13"/>
  <c r="R133" i="13"/>
  <c r="K133" i="13"/>
  <c r="AK133" i="13" s="1"/>
  <c r="AN120" i="13"/>
  <c r="AH120" i="13"/>
  <c r="AD120" i="13"/>
  <c r="Z120" i="13"/>
  <c r="R120" i="13"/>
  <c r="K120" i="13"/>
  <c r="AK120" i="13" s="1"/>
  <c r="AN107" i="13"/>
  <c r="AH107" i="13"/>
  <c r="AD107" i="13"/>
  <c r="Z107" i="13"/>
  <c r="R107" i="13"/>
  <c r="K107" i="13"/>
  <c r="AN94" i="13"/>
  <c r="AH94" i="13"/>
  <c r="AD94" i="13"/>
  <c r="Z94" i="13"/>
  <c r="R94" i="13"/>
  <c r="K94" i="13"/>
  <c r="AN81" i="13"/>
  <c r="AH81" i="13"/>
  <c r="AD81" i="13"/>
  <c r="Z81" i="13"/>
  <c r="R81" i="13"/>
  <c r="K81" i="13"/>
  <c r="AK81" i="13" s="1"/>
  <c r="AN68" i="13"/>
  <c r="AH68" i="13"/>
  <c r="AD68" i="13"/>
  <c r="Z68" i="13"/>
  <c r="R68" i="13"/>
  <c r="K68" i="13"/>
  <c r="AK68" i="13" s="1"/>
  <c r="AN56" i="13"/>
  <c r="AH56" i="13"/>
  <c r="AD56" i="13"/>
  <c r="Z56" i="13"/>
  <c r="R56" i="13"/>
  <c r="K56" i="13"/>
  <c r="AN1210" i="13"/>
  <c r="AH1210" i="13"/>
  <c r="AD1210" i="13"/>
  <c r="Z1210" i="13"/>
  <c r="R1210" i="13"/>
  <c r="K1210" i="13"/>
  <c r="AK1210" i="13" s="1"/>
  <c r="AN1197" i="13"/>
  <c r="AH1197" i="13"/>
  <c r="AD1197" i="13"/>
  <c r="Z1197" i="13"/>
  <c r="R1197" i="13"/>
  <c r="K1197" i="13"/>
  <c r="AN1184" i="13"/>
  <c r="AH1184" i="13"/>
  <c r="AD1184" i="13"/>
  <c r="Z1184" i="13"/>
  <c r="R1184" i="13"/>
  <c r="K1184" i="13"/>
  <c r="AK1184" i="13" s="1"/>
  <c r="AN1171" i="13"/>
  <c r="AH1171" i="13"/>
  <c r="AD1171" i="13"/>
  <c r="Z1171" i="13"/>
  <c r="R1171" i="13"/>
  <c r="K1171" i="13"/>
  <c r="AK1171" i="13" s="1"/>
  <c r="AN1158" i="13"/>
  <c r="AH1158" i="13"/>
  <c r="AD1158" i="13"/>
  <c r="Z1158" i="13"/>
  <c r="R1158" i="13"/>
  <c r="K1158" i="13"/>
  <c r="AN1145" i="13"/>
  <c r="AH1145" i="13"/>
  <c r="AD1145" i="13"/>
  <c r="Z1145" i="13"/>
  <c r="R1145" i="13"/>
  <c r="K1145" i="13"/>
  <c r="AN1132" i="13"/>
  <c r="AH1132" i="13"/>
  <c r="AD1132" i="13"/>
  <c r="Z1132" i="13"/>
  <c r="R1132" i="13"/>
  <c r="K1132" i="13"/>
  <c r="AN1119" i="13"/>
  <c r="AH1119" i="13"/>
  <c r="AD1119" i="13"/>
  <c r="Z1119" i="13"/>
  <c r="R1119" i="13"/>
  <c r="K1119" i="13"/>
  <c r="AK1119" i="13" s="1"/>
  <c r="AN1107" i="13"/>
  <c r="AH1107" i="13"/>
  <c r="AD1107" i="13"/>
  <c r="Z1107" i="13"/>
  <c r="R1107" i="13"/>
  <c r="K1107" i="13"/>
  <c r="AK1107" i="13" s="1"/>
  <c r="AN1094" i="13"/>
  <c r="AH1094" i="13"/>
  <c r="AD1094" i="13"/>
  <c r="Z1094" i="13"/>
  <c r="R1094" i="13"/>
  <c r="K1094" i="13"/>
  <c r="AK1094" i="13" s="1"/>
  <c r="AN1081" i="13"/>
  <c r="AH1081" i="13"/>
  <c r="AD1081" i="13"/>
  <c r="Z1081" i="13"/>
  <c r="R1081" i="13"/>
  <c r="K1081" i="13"/>
  <c r="AK1081" i="13" s="1"/>
  <c r="AN1068" i="13"/>
  <c r="AH1068" i="13"/>
  <c r="AD1068" i="13"/>
  <c r="Z1068" i="13"/>
  <c r="R1068" i="13"/>
  <c r="K1068" i="13"/>
  <c r="AN1055" i="13"/>
  <c r="AH1055" i="13"/>
  <c r="AD1055" i="13"/>
  <c r="Z1055" i="13"/>
  <c r="R1055" i="13"/>
  <c r="K1055" i="13"/>
  <c r="AN1042" i="13"/>
  <c r="AH1042" i="13"/>
  <c r="AD1042" i="13"/>
  <c r="Z1042" i="13"/>
  <c r="R1042" i="13"/>
  <c r="K1042" i="13"/>
  <c r="AK1042" i="13" s="1"/>
  <c r="AN1030" i="13"/>
  <c r="AH1030" i="13"/>
  <c r="AD1030" i="13"/>
  <c r="Z1030" i="13"/>
  <c r="R1030" i="13"/>
  <c r="K1030" i="13"/>
  <c r="AK1030" i="13" s="1"/>
  <c r="AN41" i="13"/>
  <c r="AH41" i="13"/>
  <c r="AD41" i="13"/>
  <c r="Z41" i="13"/>
  <c r="R41" i="13"/>
  <c r="K41" i="13"/>
  <c r="AN1007" i="13"/>
  <c r="AH1007" i="13"/>
  <c r="AD1007" i="13"/>
  <c r="Z1007" i="13"/>
  <c r="R1007" i="13"/>
  <c r="K1007" i="13"/>
  <c r="AK1007" i="13" s="1"/>
  <c r="AN994" i="13"/>
  <c r="AH994" i="13"/>
  <c r="AD994" i="13"/>
  <c r="Z994" i="13"/>
  <c r="R994" i="13"/>
  <c r="K994" i="13"/>
  <c r="AK994" i="13" s="1"/>
  <c r="AN981" i="13"/>
  <c r="AH981" i="13"/>
  <c r="AD981" i="13"/>
  <c r="Z981" i="13"/>
  <c r="R981" i="13"/>
  <c r="K981" i="13"/>
  <c r="AK981" i="13" s="1"/>
  <c r="AN968" i="13"/>
  <c r="AH968" i="13"/>
  <c r="AD968" i="13"/>
  <c r="Z968" i="13"/>
  <c r="R968" i="13"/>
  <c r="K968" i="13"/>
  <c r="AK968" i="13" s="1"/>
  <c r="AN955" i="13"/>
  <c r="AH955" i="13"/>
  <c r="AD955" i="13"/>
  <c r="Z955" i="13"/>
  <c r="R955" i="13"/>
  <c r="K955" i="13"/>
  <c r="AN942" i="13"/>
  <c r="AH942" i="13"/>
  <c r="AD942" i="13"/>
  <c r="Z942" i="13"/>
  <c r="R942" i="13"/>
  <c r="K942" i="13"/>
  <c r="AK942" i="13" s="1"/>
  <c r="AN929" i="13"/>
  <c r="AH929" i="13"/>
  <c r="AD929" i="13"/>
  <c r="Z929" i="13"/>
  <c r="R929" i="13"/>
  <c r="K929" i="13"/>
  <c r="AN917" i="13"/>
  <c r="AH917" i="13"/>
  <c r="AD917" i="13"/>
  <c r="Z917" i="13"/>
  <c r="R917" i="13"/>
  <c r="K917" i="13"/>
  <c r="AN907" i="13"/>
  <c r="AH907" i="13"/>
  <c r="AD907" i="13"/>
  <c r="Z907" i="13"/>
  <c r="R907" i="13"/>
  <c r="K907" i="13"/>
  <c r="AK907" i="13" s="1"/>
  <c r="AN896" i="13"/>
  <c r="AH896" i="13"/>
  <c r="AD896" i="13"/>
  <c r="Z896" i="13"/>
  <c r="R896" i="13"/>
  <c r="K896" i="13"/>
  <c r="AK896" i="13" s="1"/>
  <c r="AN883" i="13"/>
  <c r="AH883" i="13"/>
  <c r="AD883" i="13"/>
  <c r="Z883" i="13"/>
  <c r="R883" i="13"/>
  <c r="K883" i="13"/>
  <c r="AK883" i="13" s="1"/>
  <c r="AN871" i="13"/>
  <c r="AH871" i="13"/>
  <c r="AD871" i="13"/>
  <c r="Z871" i="13"/>
  <c r="R871" i="13"/>
  <c r="K871" i="13"/>
  <c r="AK871" i="13" s="1"/>
  <c r="AN859" i="13"/>
  <c r="AH859" i="13"/>
  <c r="AD859" i="13"/>
  <c r="Z859" i="13"/>
  <c r="R859" i="13"/>
  <c r="K859" i="13"/>
  <c r="AK859" i="13" s="1"/>
  <c r="AN846" i="13"/>
  <c r="AH846" i="13"/>
  <c r="AD846" i="13"/>
  <c r="Z846" i="13"/>
  <c r="R846" i="13"/>
  <c r="K846" i="13"/>
  <c r="AK846" i="13" s="1"/>
  <c r="AN834" i="13"/>
  <c r="AH834" i="13"/>
  <c r="AD834" i="13"/>
  <c r="Z834" i="13"/>
  <c r="R834" i="13"/>
  <c r="K834" i="13"/>
  <c r="AK834" i="13" s="1"/>
  <c r="AN821" i="13"/>
  <c r="AH821" i="13"/>
  <c r="AD821" i="13"/>
  <c r="Z821" i="13"/>
  <c r="R821" i="13"/>
  <c r="K821" i="13"/>
  <c r="AN809" i="13"/>
  <c r="AH809" i="13"/>
  <c r="AD809" i="13"/>
  <c r="Z809" i="13"/>
  <c r="R809" i="13"/>
  <c r="K809" i="13"/>
  <c r="AN797" i="13"/>
  <c r="AH797" i="13"/>
  <c r="AD797" i="13"/>
  <c r="Z797" i="13"/>
  <c r="R797" i="13"/>
  <c r="K797" i="13"/>
  <c r="AN784" i="13"/>
  <c r="AH784" i="13"/>
  <c r="AD784" i="13"/>
  <c r="Z784" i="13"/>
  <c r="R784" i="13"/>
  <c r="K784" i="13"/>
  <c r="AK784" i="13" s="1"/>
  <c r="AN771" i="13"/>
  <c r="AH771" i="13"/>
  <c r="AD771" i="13"/>
  <c r="Z771" i="13"/>
  <c r="R771" i="13"/>
  <c r="K771" i="13"/>
  <c r="AK771" i="13" s="1"/>
  <c r="AN758" i="13"/>
  <c r="AH758" i="13"/>
  <c r="AD758" i="13"/>
  <c r="Z758" i="13"/>
  <c r="R758" i="13"/>
  <c r="K758" i="13"/>
  <c r="AN746" i="13"/>
  <c r="AH746" i="13"/>
  <c r="AD746" i="13"/>
  <c r="Z746" i="13"/>
  <c r="R746" i="13"/>
  <c r="K746" i="13"/>
  <c r="AK746" i="13" s="1"/>
  <c r="AN733" i="13"/>
  <c r="AH733" i="13"/>
  <c r="AD733" i="13"/>
  <c r="Z733" i="13"/>
  <c r="R733" i="13"/>
  <c r="K733" i="13"/>
  <c r="AK733" i="13" s="1"/>
  <c r="AN720" i="13"/>
  <c r="AH720" i="13"/>
  <c r="AD720" i="13"/>
  <c r="Z720" i="13"/>
  <c r="R720" i="13"/>
  <c r="K720" i="13"/>
  <c r="AK720" i="13" s="1"/>
  <c r="AN707" i="13"/>
  <c r="AH707" i="13"/>
  <c r="AD707" i="13"/>
  <c r="Z707" i="13"/>
  <c r="R707" i="13"/>
  <c r="K707" i="13"/>
  <c r="AK707" i="13" s="1"/>
  <c r="AN694" i="13"/>
  <c r="AH694" i="13"/>
  <c r="AD694" i="13"/>
  <c r="Z694" i="13"/>
  <c r="R694" i="13"/>
  <c r="K694" i="13"/>
  <c r="AK694" i="13" s="1"/>
  <c r="AN683" i="13"/>
  <c r="AH683" i="13"/>
  <c r="AD683" i="13"/>
  <c r="Z683" i="13"/>
  <c r="R683" i="13"/>
  <c r="K683" i="13"/>
  <c r="AK683" i="13" s="1"/>
  <c r="AN671" i="13"/>
  <c r="AH671" i="13"/>
  <c r="AD671" i="13"/>
  <c r="Z671" i="13"/>
  <c r="R671" i="13"/>
  <c r="K671" i="13"/>
  <c r="AK671" i="13" s="1"/>
  <c r="AN659" i="13"/>
  <c r="AH659" i="13"/>
  <c r="AD659" i="13"/>
  <c r="Z659" i="13"/>
  <c r="R659" i="13"/>
  <c r="K659" i="13"/>
  <c r="AK659" i="13" s="1"/>
  <c r="AN646" i="13"/>
  <c r="AH646" i="13"/>
  <c r="AD646" i="13"/>
  <c r="Z646" i="13"/>
  <c r="R646" i="13"/>
  <c r="K646" i="13"/>
  <c r="AK646" i="13" s="1"/>
  <c r="AN633" i="13"/>
  <c r="AH633" i="13"/>
  <c r="AD633" i="13"/>
  <c r="Z633" i="13"/>
  <c r="R633" i="13"/>
  <c r="K633" i="13"/>
  <c r="AK633" i="13" s="1"/>
  <c r="AN620" i="13"/>
  <c r="AH620" i="13"/>
  <c r="AD620" i="13"/>
  <c r="Z620" i="13"/>
  <c r="R620" i="13"/>
  <c r="K620" i="13"/>
  <c r="AN607" i="13"/>
  <c r="AH607" i="13"/>
  <c r="AD607" i="13"/>
  <c r="Z607" i="13"/>
  <c r="R607" i="13"/>
  <c r="K607" i="13"/>
  <c r="AN594" i="13"/>
  <c r="AH594" i="13"/>
  <c r="AD594" i="13"/>
  <c r="Z594" i="13"/>
  <c r="R594" i="13"/>
  <c r="K594" i="13"/>
  <c r="AN582" i="13"/>
  <c r="AH582" i="13"/>
  <c r="AD582" i="13"/>
  <c r="Z582" i="13"/>
  <c r="R582" i="13"/>
  <c r="K582" i="13"/>
  <c r="AK582" i="13" s="1"/>
  <c r="AN569" i="13"/>
  <c r="AH569" i="13"/>
  <c r="AD569" i="13"/>
  <c r="Z569" i="13"/>
  <c r="R569" i="13"/>
  <c r="K569" i="13"/>
  <c r="AK569" i="13" s="1"/>
  <c r="AN556" i="13"/>
  <c r="AH556" i="13"/>
  <c r="AD556" i="13"/>
  <c r="Z556" i="13"/>
  <c r="R556" i="13"/>
  <c r="K556" i="13"/>
  <c r="AN543" i="13"/>
  <c r="AH543" i="13"/>
  <c r="AD543" i="13"/>
  <c r="Z543" i="13"/>
  <c r="R543" i="13"/>
  <c r="K543" i="13"/>
  <c r="AN530" i="13"/>
  <c r="AH530" i="13"/>
  <c r="AD530" i="13"/>
  <c r="Z530" i="13"/>
  <c r="R530" i="13"/>
  <c r="K530" i="13"/>
  <c r="AK530" i="13" s="1"/>
  <c r="AN517" i="13"/>
  <c r="AH517" i="13"/>
  <c r="AD517" i="13"/>
  <c r="Z517" i="13"/>
  <c r="R517" i="13"/>
  <c r="K517" i="13"/>
  <c r="AK517" i="13" s="1"/>
  <c r="AN504" i="13"/>
  <c r="AH504" i="13"/>
  <c r="AD504" i="13"/>
  <c r="Z504" i="13"/>
  <c r="R504" i="13"/>
  <c r="K504" i="13"/>
  <c r="AK504" i="13" s="1"/>
  <c r="AN491" i="13"/>
  <c r="AH491" i="13"/>
  <c r="AD491" i="13"/>
  <c r="Z491" i="13"/>
  <c r="R491" i="13"/>
  <c r="K491" i="13"/>
  <c r="AK491" i="13" s="1"/>
  <c r="AN479" i="13"/>
  <c r="AH479" i="13"/>
  <c r="AD479" i="13"/>
  <c r="Z479" i="13"/>
  <c r="R479" i="13"/>
  <c r="K479" i="13"/>
  <c r="AK479" i="13" s="1"/>
  <c r="AN466" i="13"/>
  <c r="AH466" i="13"/>
  <c r="AD466" i="13"/>
  <c r="Z466" i="13"/>
  <c r="R466" i="13"/>
  <c r="K466" i="13"/>
  <c r="AK466" i="13" s="1"/>
  <c r="AN453" i="13"/>
  <c r="AH453" i="13"/>
  <c r="AD453" i="13"/>
  <c r="Z453" i="13"/>
  <c r="R453" i="13"/>
  <c r="K453" i="13"/>
  <c r="AK453" i="13" s="1"/>
  <c r="AN440" i="13"/>
  <c r="AH440" i="13"/>
  <c r="AD440" i="13"/>
  <c r="Z440" i="13"/>
  <c r="R440" i="13"/>
  <c r="K440" i="13"/>
  <c r="AK440" i="13" s="1"/>
  <c r="AN427" i="13"/>
  <c r="AH427" i="13"/>
  <c r="AD427" i="13"/>
  <c r="Z427" i="13"/>
  <c r="R427" i="13"/>
  <c r="K427" i="13"/>
  <c r="AK427" i="13" s="1"/>
  <c r="AN414" i="13"/>
  <c r="AH414" i="13"/>
  <c r="AD414" i="13"/>
  <c r="Z414" i="13"/>
  <c r="R414" i="13"/>
  <c r="K414" i="13"/>
  <c r="AN402" i="13"/>
  <c r="AH402" i="13"/>
  <c r="AD402" i="13"/>
  <c r="Z402" i="13"/>
  <c r="R402" i="13"/>
  <c r="K402" i="13"/>
  <c r="AN389" i="13"/>
  <c r="AH389" i="13"/>
  <c r="AD389" i="13"/>
  <c r="Z389" i="13"/>
  <c r="R389" i="13"/>
  <c r="K389" i="13"/>
  <c r="AN376" i="13"/>
  <c r="AH376" i="13"/>
  <c r="AD376" i="13"/>
  <c r="Z376" i="13"/>
  <c r="R376" i="13"/>
  <c r="K376" i="13"/>
  <c r="AK376" i="13" s="1"/>
  <c r="AN363" i="13"/>
  <c r="AH363" i="13"/>
  <c r="AD363" i="13"/>
  <c r="Z363" i="13"/>
  <c r="R363" i="13"/>
  <c r="K363" i="13"/>
  <c r="AK363" i="13" s="1"/>
  <c r="AN350" i="13"/>
  <c r="AH350" i="13"/>
  <c r="AD350" i="13"/>
  <c r="Z350" i="13"/>
  <c r="R350" i="13"/>
  <c r="K350" i="13"/>
  <c r="AN337" i="13"/>
  <c r="AH337" i="13"/>
  <c r="AD337" i="13"/>
  <c r="Z337" i="13"/>
  <c r="R337" i="13"/>
  <c r="K337" i="13"/>
  <c r="AK337" i="13" s="1"/>
  <c r="AN324" i="13"/>
  <c r="AH324" i="13"/>
  <c r="AD324" i="13"/>
  <c r="Z324" i="13"/>
  <c r="R324" i="13"/>
  <c r="K324" i="13"/>
  <c r="AK324" i="13" s="1"/>
  <c r="AN311" i="13"/>
  <c r="AH311" i="13"/>
  <c r="AD311" i="13"/>
  <c r="Z311" i="13"/>
  <c r="R311" i="13"/>
  <c r="K311" i="13"/>
  <c r="AK311" i="13" s="1"/>
  <c r="AN298" i="13"/>
  <c r="AH298" i="13"/>
  <c r="AD298" i="13"/>
  <c r="Z298" i="13"/>
  <c r="R298" i="13"/>
  <c r="K298" i="13"/>
  <c r="AK298" i="13" s="1"/>
  <c r="AN285" i="13"/>
  <c r="AH285" i="13"/>
  <c r="AD285" i="13"/>
  <c r="Z285" i="13"/>
  <c r="R285" i="13"/>
  <c r="K285" i="13"/>
  <c r="AK285" i="13" s="1"/>
  <c r="AN272" i="13"/>
  <c r="AH272" i="13"/>
  <c r="AD272" i="13"/>
  <c r="Z272" i="13"/>
  <c r="R272" i="13"/>
  <c r="K272" i="13"/>
  <c r="AK272" i="13" s="1"/>
  <c r="AN259" i="13"/>
  <c r="AH259" i="13"/>
  <c r="AD259" i="13"/>
  <c r="Z259" i="13"/>
  <c r="R259" i="13"/>
  <c r="K259" i="13"/>
  <c r="AK259" i="13" s="1"/>
  <c r="AN247" i="13"/>
  <c r="AH247" i="13"/>
  <c r="AD247" i="13"/>
  <c r="Z247" i="13"/>
  <c r="R247" i="13"/>
  <c r="K247" i="13"/>
  <c r="AK247" i="13" s="1"/>
  <c r="AN236" i="13"/>
  <c r="AH236" i="13"/>
  <c r="AD236" i="13"/>
  <c r="Z236" i="13"/>
  <c r="R236" i="13"/>
  <c r="K236" i="13"/>
  <c r="AK236" i="13" s="1"/>
  <c r="AN223" i="13"/>
  <c r="AH223" i="13"/>
  <c r="AD223" i="13"/>
  <c r="Z223" i="13"/>
  <c r="R223" i="13"/>
  <c r="K223" i="13"/>
  <c r="AK223" i="13" s="1"/>
  <c r="AN210" i="13"/>
  <c r="AH210" i="13"/>
  <c r="AD210" i="13"/>
  <c r="Z210" i="13"/>
  <c r="R210" i="13"/>
  <c r="K210" i="13"/>
  <c r="AN197" i="13"/>
  <c r="AH197" i="13"/>
  <c r="AD197" i="13"/>
  <c r="Z197" i="13"/>
  <c r="R197" i="13"/>
  <c r="K197" i="13"/>
  <c r="AN184" i="13"/>
  <c r="AH184" i="13"/>
  <c r="AD184" i="13"/>
  <c r="Z184" i="13"/>
  <c r="R184" i="13"/>
  <c r="K184" i="13"/>
  <c r="AN171" i="13"/>
  <c r="AH171" i="13"/>
  <c r="AD171" i="13"/>
  <c r="Z171" i="13"/>
  <c r="R171" i="13"/>
  <c r="K171" i="13"/>
  <c r="AK171" i="13" s="1"/>
  <c r="AN158" i="13"/>
  <c r="AH158" i="13"/>
  <c r="AD158" i="13"/>
  <c r="Z158" i="13"/>
  <c r="R158" i="13"/>
  <c r="K158" i="13"/>
  <c r="AK158" i="13" s="1"/>
  <c r="AN145" i="13"/>
  <c r="AH145" i="13"/>
  <c r="AD145" i="13"/>
  <c r="Z145" i="13"/>
  <c r="R145" i="13"/>
  <c r="K145" i="13"/>
  <c r="AN132" i="13"/>
  <c r="AH132" i="13"/>
  <c r="AD132" i="13"/>
  <c r="Z132" i="13"/>
  <c r="R132" i="13"/>
  <c r="K132" i="13"/>
  <c r="AK132" i="13" s="1"/>
  <c r="AN119" i="13"/>
  <c r="AH119" i="13"/>
  <c r="AD119" i="13"/>
  <c r="Z119" i="13"/>
  <c r="R119" i="13"/>
  <c r="K119" i="13"/>
  <c r="AN106" i="13"/>
  <c r="AH106" i="13"/>
  <c r="AD106" i="13"/>
  <c r="Z106" i="13"/>
  <c r="R106" i="13"/>
  <c r="K106" i="13"/>
  <c r="AN93" i="13"/>
  <c r="AH93" i="13"/>
  <c r="AD93" i="13"/>
  <c r="Z93" i="13"/>
  <c r="R93" i="13"/>
  <c r="K93" i="13"/>
  <c r="AK93" i="13" s="1"/>
  <c r="AN80" i="13"/>
  <c r="AH80" i="13"/>
  <c r="AD80" i="13"/>
  <c r="Z80" i="13"/>
  <c r="R80" i="13"/>
  <c r="K80" i="13"/>
  <c r="AK80" i="13" s="1"/>
  <c r="AN67" i="13"/>
  <c r="AH67" i="13"/>
  <c r="AD67" i="13"/>
  <c r="Z67" i="13"/>
  <c r="R67" i="13"/>
  <c r="K67" i="13"/>
  <c r="AK67" i="13" s="1"/>
  <c r="AN55" i="13"/>
  <c r="AH55" i="13"/>
  <c r="AD55" i="13"/>
  <c r="Z55" i="13"/>
  <c r="R55" i="13"/>
  <c r="K55" i="13"/>
  <c r="AK55" i="13" s="1"/>
  <c r="AN1209" i="13"/>
  <c r="AH1209" i="13"/>
  <c r="AD1209" i="13"/>
  <c r="Z1209" i="13"/>
  <c r="R1209" i="13"/>
  <c r="K1209" i="13"/>
  <c r="AK1209" i="13" s="1"/>
  <c r="AN1196" i="13"/>
  <c r="AH1196" i="13"/>
  <c r="AD1196" i="13"/>
  <c r="Z1196" i="13"/>
  <c r="R1196" i="13"/>
  <c r="K1196" i="13"/>
  <c r="AK1196" i="13" s="1"/>
  <c r="AN1183" i="13"/>
  <c r="AH1183" i="13"/>
  <c r="AD1183" i="13"/>
  <c r="Z1183" i="13"/>
  <c r="R1183" i="13"/>
  <c r="K1183" i="13"/>
  <c r="AK1183" i="13" s="1"/>
  <c r="AN1170" i="13"/>
  <c r="AH1170" i="13"/>
  <c r="AD1170" i="13"/>
  <c r="Z1170" i="13"/>
  <c r="R1170" i="13"/>
  <c r="K1170" i="13"/>
  <c r="AN1157" i="13"/>
  <c r="AH1157" i="13"/>
  <c r="AD1157" i="13"/>
  <c r="Z1157" i="13"/>
  <c r="R1157" i="13"/>
  <c r="K1157" i="13"/>
  <c r="AK1157" i="13" s="1"/>
  <c r="AN1144" i="13"/>
  <c r="AH1144" i="13"/>
  <c r="AD1144" i="13"/>
  <c r="Z1144" i="13"/>
  <c r="R1144" i="13"/>
  <c r="K1144" i="13"/>
  <c r="AN1131" i="13"/>
  <c r="AH1131" i="13"/>
  <c r="AD1131" i="13"/>
  <c r="Z1131" i="13"/>
  <c r="R1131" i="13"/>
  <c r="K1131" i="13"/>
  <c r="AN44" i="13"/>
  <c r="AH44" i="13"/>
  <c r="AD44" i="13"/>
  <c r="Z44" i="13"/>
  <c r="R44" i="13"/>
  <c r="K44" i="13"/>
  <c r="AK44" i="13" s="1"/>
  <c r="AN1106" i="13"/>
  <c r="AH1106" i="13"/>
  <c r="AD1106" i="13"/>
  <c r="Z1106" i="13"/>
  <c r="R1106" i="13"/>
  <c r="K1106" i="13"/>
  <c r="AN1093" i="13"/>
  <c r="AH1093" i="13"/>
  <c r="AD1093" i="13"/>
  <c r="Z1093" i="13"/>
  <c r="R1093" i="13"/>
  <c r="K1093" i="13"/>
  <c r="AK1093" i="13" s="1"/>
  <c r="AN1080" i="13"/>
  <c r="AH1080" i="13"/>
  <c r="AD1080" i="13"/>
  <c r="Z1080" i="13"/>
  <c r="R1080" i="13"/>
  <c r="K1080" i="13"/>
  <c r="AK1080" i="13" s="1"/>
  <c r="AN1067" i="13"/>
  <c r="AH1067" i="13"/>
  <c r="AD1067" i="13"/>
  <c r="Z1067" i="13"/>
  <c r="R1067" i="13"/>
  <c r="K1067" i="13"/>
  <c r="AK1067" i="13" s="1"/>
  <c r="AN1054" i="13"/>
  <c r="AH1054" i="13"/>
  <c r="AD1054" i="13"/>
  <c r="Z1054" i="13"/>
  <c r="R1054" i="13"/>
  <c r="K1054" i="13"/>
  <c r="AK1054" i="13" s="1"/>
  <c r="AN1041" i="13"/>
  <c r="AH1041" i="13"/>
  <c r="AD1041" i="13"/>
  <c r="Z1041" i="13"/>
  <c r="R1041" i="13"/>
  <c r="K1041" i="13"/>
  <c r="AK1041" i="13" s="1"/>
  <c r="AN1029" i="13"/>
  <c r="AH1029" i="13"/>
  <c r="AD1029" i="13"/>
  <c r="Z1029" i="13"/>
  <c r="R1029" i="13"/>
  <c r="K1029" i="13"/>
  <c r="AK1029" i="13" s="1"/>
  <c r="AN40" i="13"/>
  <c r="AH40" i="13"/>
  <c r="AD40" i="13"/>
  <c r="Z40" i="13"/>
  <c r="R40" i="13"/>
  <c r="K40" i="13"/>
  <c r="AN1006" i="13"/>
  <c r="AH1006" i="13"/>
  <c r="AD1006" i="13"/>
  <c r="Z1006" i="13"/>
  <c r="R1006" i="13"/>
  <c r="K1006" i="13"/>
  <c r="AK1006" i="13" s="1"/>
  <c r="AN993" i="13"/>
  <c r="AH993" i="13"/>
  <c r="AD993" i="13"/>
  <c r="Z993" i="13"/>
  <c r="R993" i="13"/>
  <c r="K993" i="13"/>
  <c r="AK993" i="13" s="1"/>
  <c r="AN980" i="13"/>
  <c r="AH980" i="13"/>
  <c r="AD980" i="13"/>
  <c r="Z980" i="13"/>
  <c r="R980" i="13"/>
  <c r="K980" i="13"/>
  <c r="AK980" i="13" s="1"/>
  <c r="AN967" i="13"/>
  <c r="AH967" i="13"/>
  <c r="AD967" i="13"/>
  <c r="Z967" i="13"/>
  <c r="R967" i="13"/>
  <c r="K967" i="13"/>
  <c r="AN954" i="13"/>
  <c r="AH954" i="13"/>
  <c r="AD954" i="13"/>
  <c r="Z954" i="13"/>
  <c r="R954" i="13"/>
  <c r="K954" i="13"/>
  <c r="AK954" i="13" s="1"/>
  <c r="AN941" i="13"/>
  <c r="AH941" i="13"/>
  <c r="AD941" i="13"/>
  <c r="Z941" i="13"/>
  <c r="R941" i="13"/>
  <c r="K941" i="13"/>
  <c r="AN928" i="13"/>
  <c r="AH928" i="13"/>
  <c r="AD928" i="13"/>
  <c r="Z928" i="13"/>
  <c r="R928" i="13"/>
  <c r="K928" i="13"/>
  <c r="AK928" i="13" s="1"/>
  <c r="AN916" i="13"/>
  <c r="AH916" i="13"/>
  <c r="AD916" i="13"/>
  <c r="Z916" i="13"/>
  <c r="R916" i="13"/>
  <c r="K916" i="13"/>
  <c r="AK916" i="13" s="1"/>
  <c r="AN906" i="13"/>
  <c r="AH906" i="13"/>
  <c r="AD906" i="13"/>
  <c r="Z906" i="13"/>
  <c r="R906" i="13"/>
  <c r="K906" i="13"/>
  <c r="AK906" i="13" s="1"/>
  <c r="AN895" i="13"/>
  <c r="AH895" i="13"/>
  <c r="AD895" i="13"/>
  <c r="Z895" i="13"/>
  <c r="R895" i="13"/>
  <c r="K895" i="13"/>
  <c r="AK895" i="13" s="1"/>
  <c r="AN882" i="13"/>
  <c r="AH882" i="13"/>
  <c r="AD882" i="13"/>
  <c r="Z882" i="13"/>
  <c r="R882" i="13"/>
  <c r="K882" i="13"/>
  <c r="AN870" i="13"/>
  <c r="AH870" i="13"/>
  <c r="AD870" i="13"/>
  <c r="Z870" i="13"/>
  <c r="R870" i="13"/>
  <c r="K870" i="13"/>
  <c r="AN858" i="13"/>
  <c r="AH858" i="13"/>
  <c r="AD858" i="13"/>
  <c r="Z858" i="13"/>
  <c r="R858" i="13"/>
  <c r="K858" i="13"/>
  <c r="AN845" i="13"/>
  <c r="AH845" i="13"/>
  <c r="AD845" i="13"/>
  <c r="Z845" i="13"/>
  <c r="R845" i="13"/>
  <c r="K845" i="13"/>
  <c r="AK845" i="13" s="1"/>
  <c r="AN833" i="13"/>
  <c r="AH833" i="13"/>
  <c r="AD833" i="13"/>
  <c r="Z833" i="13"/>
  <c r="R833" i="13"/>
  <c r="K833" i="13"/>
  <c r="AK833" i="13" s="1"/>
  <c r="AN820" i="13"/>
  <c r="AH820" i="13"/>
  <c r="AD820" i="13"/>
  <c r="Z820" i="13"/>
  <c r="R820" i="13"/>
  <c r="K820" i="13"/>
  <c r="AK820" i="13" s="1"/>
  <c r="AN808" i="13"/>
  <c r="AH808" i="13"/>
  <c r="AD808" i="13"/>
  <c r="Z808" i="13"/>
  <c r="R808" i="13"/>
  <c r="K808" i="13"/>
  <c r="AK808" i="13" s="1"/>
  <c r="AN796" i="13"/>
  <c r="AH796" i="13"/>
  <c r="AD796" i="13"/>
  <c r="Z796" i="13"/>
  <c r="R796" i="13"/>
  <c r="K796" i="13"/>
  <c r="AK796" i="13" s="1"/>
  <c r="AN783" i="13"/>
  <c r="AH783" i="13"/>
  <c r="AD783" i="13"/>
  <c r="Z783" i="13"/>
  <c r="R783" i="13"/>
  <c r="K783" i="13"/>
  <c r="AK783" i="13" s="1"/>
  <c r="AN770" i="13"/>
  <c r="AH770" i="13"/>
  <c r="AD770" i="13"/>
  <c r="Z770" i="13"/>
  <c r="R770" i="13"/>
  <c r="K770" i="13"/>
  <c r="AN757" i="13"/>
  <c r="AH757" i="13"/>
  <c r="AD757" i="13"/>
  <c r="Z757" i="13"/>
  <c r="R757" i="13"/>
  <c r="K757" i="13"/>
  <c r="AK757" i="13" s="1"/>
  <c r="AN745" i="13"/>
  <c r="AH745" i="13"/>
  <c r="AD745" i="13"/>
  <c r="Z745" i="13"/>
  <c r="R745" i="13"/>
  <c r="K745" i="13"/>
  <c r="AN732" i="13"/>
  <c r="AH732" i="13"/>
  <c r="AD732" i="13"/>
  <c r="Z732" i="13"/>
  <c r="R732" i="13"/>
  <c r="K732" i="13"/>
  <c r="AK732" i="13" s="1"/>
  <c r="AN719" i="13"/>
  <c r="AH719" i="13"/>
  <c r="AD719" i="13"/>
  <c r="Z719" i="13"/>
  <c r="R719" i="13"/>
  <c r="K719" i="13"/>
  <c r="AK719" i="13" s="1"/>
  <c r="AN706" i="13"/>
  <c r="AH706" i="13"/>
  <c r="AD706" i="13"/>
  <c r="Z706" i="13"/>
  <c r="R706" i="13"/>
  <c r="K706" i="13"/>
  <c r="AN693" i="13"/>
  <c r="AH693" i="13"/>
  <c r="AD693" i="13"/>
  <c r="Z693" i="13"/>
  <c r="R693" i="13"/>
  <c r="K693" i="13"/>
  <c r="AN682" i="13"/>
  <c r="AH682" i="13"/>
  <c r="AD682" i="13"/>
  <c r="Z682" i="13"/>
  <c r="R682" i="13"/>
  <c r="K682" i="13"/>
  <c r="AK682" i="13" s="1"/>
  <c r="AN670" i="13"/>
  <c r="AH670" i="13"/>
  <c r="AD670" i="13"/>
  <c r="Z670" i="13"/>
  <c r="R670" i="13"/>
  <c r="K670" i="13"/>
  <c r="AK670" i="13" s="1"/>
  <c r="AN658" i="13"/>
  <c r="AH658" i="13"/>
  <c r="AD658" i="13"/>
  <c r="Z658" i="13"/>
  <c r="R658" i="13"/>
  <c r="K658" i="13"/>
  <c r="AK658" i="13" s="1"/>
  <c r="AN645" i="13"/>
  <c r="AH645" i="13"/>
  <c r="AD645" i="13"/>
  <c r="Z645" i="13"/>
  <c r="R645" i="13"/>
  <c r="K645" i="13"/>
  <c r="AK645" i="13" s="1"/>
  <c r="AN632" i="13"/>
  <c r="AH632" i="13"/>
  <c r="AD632" i="13"/>
  <c r="Z632" i="13"/>
  <c r="R632" i="13"/>
  <c r="K632" i="13"/>
  <c r="AK632" i="13" s="1"/>
  <c r="AN619" i="13"/>
  <c r="AH619" i="13"/>
  <c r="AD619" i="13"/>
  <c r="Z619" i="13"/>
  <c r="R619" i="13"/>
  <c r="K619" i="13"/>
  <c r="AK619" i="13" s="1"/>
  <c r="AN606" i="13"/>
  <c r="AH606" i="13"/>
  <c r="AD606" i="13"/>
  <c r="Z606" i="13"/>
  <c r="R606" i="13"/>
  <c r="K606" i="13"/>
  <c r="AK606" i="13" s="1"/>
  <c r="AN593" i="13"/>
  <c r="AH593" i="13"/>
  <c r="AD593" i="13"/>
  <c r="Z593" i="13"/>
  <c r="R593" i="13"/>
  <c r="K593" i="13"/>
  <c r="AK593" i="13" s="1"/>
  <c r="AN581" i="13"/>
  <c r="AH581" i="13"/>
  <c r="AD581" i="13"/>
  <c r="Z581" i="13"/>
  <c r="R581" i="13"/>
  <c r="K581" i="13"/>
  <c r="AK581" i="13" s="1"/>
  <c r="AN568" i="13"/>
  <c r="AH568" i="13"/>
  <c r="AD568" i="13"/>
  <c r="Z568" i="13"/>
  <c r="R568" i="13"/>
  <c r="K568" i="13"/>
  <c r="AK568" i="13" s="1"/>
  <c r="AN555" i="13"/>
  <c r="AH555" i="13"/>
  <c r="AD555" i="13"/>
  <c r="Z555" i="13"/>
  <c r="R555" i="13"/>
  <c r="K555" i="13"/>
  <c r="AK555" i="13" s="1"/>
  <c r="AN542" i="13"/>
  <c r="AH542" i="13"/>
  <c r="AD542" i="13"/>
  <c r="Z542" i="13"/>
  <c r="R542" i="13"/>
  <c r="K542" i="13"/>
  <c r="AN529" i="13"/>
  <c r="AH529" i="13"/>
  <c r="AD529" i="13"/>
  <c r="Z529" i="13"/>
  <c r="R529" i="13"/>
  <c r="K529" i="13"/>
  <c r="AN516" i="13"/>
  <c r="AH516" i="13"/>
  <c r="AD516" i="13"/>
  <c r="Z516" i="13"/>
  <c r="R516" i="13"/>
  <c r="K516" i="13"/>
  <c r="AK516" i="13" s="1"/>
  <c r="AN503" i="13"/>
  <c r="AH503" i="13"/>
  <c r="AD503" i="13"/>
  <c r="Z503" i="13"/>
  <c r="R503" i="13"/>
  <c r="K503" i="13"/>
  <c r="AK503" i="13" s="1"/>
  <c r="AN490" i="13"/>
  <c r="AH490" i="13"/>
  <c r="AD490" i="13"/>
  <c r="Z490" i="13"/>
  <c r="R490" i="13"/>
  <c r="K490" i="13"/>
  <c r="AK490" i="13" s="1"/>
  <c r="AN478" i="13"/>
  <c r="AH478" i="13"/>
  <c r="AD478" i="13"/>
  <c r="Z478" i="13"/>
  <c r="R478" i="13"/>
  <c r="K478" i="13"/>
  <c r="AN465" i="13"/>
  <c r="AH465" i="13"/>
  <c r="AD465" i="13"/>
  <c r="Z465" i="13"/>
  <c r="R465" i="13"/>
  <c r="K465" i="13"/>
  <c r="AN452" i="13"/>
  <c r="AH452" i="13"/>
  <c r="AD452" i="13"/>
  <c r="Z452" i="13"/>
  <c r="R452" i="13"/>
  <c r="K452" i="13"/>
  <c r="AK452" i="13" s="1"/>
  <c r="AN439" i="13"/>
  <c r="AH439" i="13"/>
  <c r="AD439" i="13"/>
  <c r="Z439" i="13"/>
  <c r="R439" i="13"/>
  <c r="K439" i="13"/>
  <c r="AK439" i="13" s="1"/>
  <c r="AN426" i="13"/>
  <c r="AH426" i="13"/>
  <c r="AD426" i="13"/>
  <c r="Z426" i="13"/>
  <c r="R426" i="13"/>
  <c r="K426" i="13"/>
  <c r="AK426" i="13" s="1"/>
  <c r="AN413" i="13"/>
  <c r="AH413" i="13"/>
  <c r="AD413" i="13"/>
  <c r="Z413" i="13"/>
  <c r="R413" i="13"/>
  <c r="K413" i="13"/>
  <c r="AN401" i="13"/>
  <c r="AH401" i="13"/>
  <c r="AD401" i="13"/>
  <c r="Z401" i="13"/>
  <c r="R401" i="13"/>
  <c r="K401" i="13"/>
  <c r="AK401" i="13" s="1"/>
  <c r="AN388" i="13"/>
  <c r="AH388" i="13"/>
  <c r="AD388" i="13"/>
  <c r="Z388" i="13"/>
  <c r="R388" i="13"/>
  <c r="K388" i="13"/>
  <c r="AK388" i="13" s="1"/>
  <c r="AN375" i="13"/>
  <c r="AH375" i="13"/>
  <c r="AD375" i="13"/>
  <c r="Z375" i="13"/>
  <c r="R375" i="13"/>
  <c r="K375" i="13"/>
  <c r="AK375" i="13" s="1"/>
  <c r="AN362" i="13"/>
  <c r="AH362" i="13"/>
  <c r="AD362" i="13"/>
  <c r="Z362" i="13"/>
  <c r="R362" i="13"/>
  <c r="K362" i="13"/>
  <c r="AK362" i="13" s="1"/>
  <c r="AN349" i="13"/>
  <c r="AH349" i="13"/>
  <c r="AD349" i="13"/>
  <c r="Z349" i="13"/>
  <c r="R349" i="13"/>
  <c r="K349" i="13"/>
  <c r="AK349" i="13" s="1"/>
  <c r="AN336" i="13"/>
  <c r="AH336" i="13"/>
  <c r="AD336" i="13"/>
  <c r="Z336" i="13"/>
  <c r="R336" i="13"/>
  <c r="K336" i="13"/>
  <c r="AN323" i="13"/>
  <c r="AH323" i="13"/>
  <c r="AD323" i="13"/>
  <c r="Z323" i="13"/>
  <c r="R323" i="13"/>
  <c r="K323" i="13"/>
  <c r="AK323" i="13" s="1"/>
  <c r="AN310" i="13"/>
  <c r="AH310" i="13"/>
  <c r="AD310" i="13"/>
  <c r="Z310" i="13"/>
  <c r="R310" i="13"/>
  <c r="K310" i="13"/>
  <c r="AK310" i="13" s="1"/>
  <c r="AN297" i="13"/>
  <c r="AH297" i="13"/>
  <c r="AD297" i="13"/>
  <c r="Z297" i="13"/>
  <c r="R297" i="13"/>
  <c r="K297" i="13"/>
  <c r="AK297" i="13" s="1"/>
  <c r="AN284" i="13"/>
  <c r="AH284" i="13"/>
  <c r="AD284" i="13"/>
  <c r="Z284" i="13"/>
  <c r="R284" i="13"/>
  <c r="K284" i="13"/>
  <c r="AK284" i="13" s="1"/>
  <c r="AN271" i="13"/>
  <c r="AH271" i="13"/>
  <c r="AD271" i="13"/>
  <c r="Z271" i="13"/>
  <c r="R271" i="13"/>
  <c r="K271" i="13"/>
  <c r="AK271" i="13" s="1"/>
  <c r="AN258" i="13"/>
  <c r="AH258" i="13"/>
  <c r="AD258" i="13"/>
  <c r="Z258" i="13"/>
  <c r="R258" i="13"/>
  <c r="K258" i="13"/>
  <c r="AN246" i="13"/>
  <c r="AH246" i="13"/>
  <c r="AD246" i="13"/>
  <c r="Z246" i="13"/>
  <c r="R246" i="13"/>
  <c r="K246" i="13"/>
  <c r="AK246" i="13" s="1"/>
  <c r="AN235" i="13"/>
  <c r="AH235" i="13"/>
  <c r="AD235" i="13"/>
  <c r="Z235" i="13"/>
  <c r="R235" i="13"/>
  <c r="K235" i="13"/>
  <c r="AK235" i="13" s="1"/>
  <c r="AN222" i="13"/>
  <c r="AH222" i="13"/>
  <c r="AD222" i="13"/>
  <c r="Z222" i="13"/>
  <c r="R222" i="13"/>
  <c r="K222" i="13"/>
  <c r="AK222" i="13" s="1"/>
  <c r="AN209" i="13"/>
  <c r="AH209" i="13"/>
  <c r="AD209" i="13"/>
  <c r="Z209" i="13"/>
  <c r="R209" i="13"/>
  <c r="K209" i="13"/>
  <c r="AN196" i="13"/>
  <c r="AH196" i="13"/>
  <c r="AD196" i="13"/>
  <c r="Z196" i="13"/>
  <c r="R196" i="13"/>
  <c r="K196" i="13"/>
  <c r="AK196" i="13" s="1"/>
  <c r="AN183" i="13"/>
  <c r="AH183" i="13"/>
  <c r="AD183" i="13"/>
  <c r="Z183" i="13"/>
  <c r="R183" i="13"/>
  <c r="K183" i="13"/>
  <c r="AK183" i="13" s="1"/>
  <c r="AN170" i="13"/>
  <c r="AH170" i="13"/>
  <c r="AD170" i="13"/>
  <c r="Z170" i="13"/>
  <c r="R170" i="13"/>
  <c r="K170" i="13"/>
  <c r="AK170" i="13" s="1"/>
  <c r="AN157" i="13"/>
  <c r="AH157" i="13"/>
  <c r="AD157" i="13"/>
  <c r="Z157" i="13"/>
  <c r="R157" i="13"/>
  <c r="K157" i="13"/>
  <c r="AK157" i="13" s="1"/>
  <c r="AN144" i="13"/>
  <c r="AH144" i="13"/>
  <c r="AD144" i="13"/>
  <c r="Z144" i="13"/>
  <c r="R144" i="13"/>
  <c r="K144" i="13"/>
  <c r="AK144" i="13" s="1"/>
  <c r="AN131" i="13"/>
  <c r="AH131" i="13"/>
  <c r="AD131" i="13"/>
  <c r="Z131" i="13"/>
  <c r="R131" i="13"/>
  <c r="K131" i="13"/>
  <c r="AK131" i="13" s="1"/>
  <c r="AN118" i="13"/>
  <c r="AH118" i="13"/>
  <c r="AD118" i="13"/>
  <c r="Z118" i="13"/>
  <c r="R118" i="13"/>
  <c r="K118" i="13"/>
  <c r="AN105" i="13"/>
  <c r="AH105" i="13"/>
  <c r="AD105" i="13"/>
  <c r="Z105" i="13"/>
  <c r="R105" i="13"/>
  <c r="K105" i="13"/>
  <c r="AK105" i="13" s="1"/>
  <c r="AN92" i="13"/>
  <c r="AH92" i="13"/>
  <c r="AD92" i="13"/>
  <c r="Z92" i="13"/>
  <c r="R92" i="13"/>
  <c r="K92" i="13"/>
  <c r="AK92" i="13" s="1"/>
  <c r="AN79" i="13"/>
  <c r="AH79" i="13"/>
  <c r="AD79" i="13"/>
  <c r="Z79" i="13"/>
  <c r="R79" i="13"/>
  <c r="K79" i="13"/>
  <c r="AK79" i="13" s="1"/>
  <c r="AN66" i="13"/>
  <c r="AH66" i="13"/>
  <c r="AD66" i="13"/>
  <c r="Z66" i="13"/>
  <c r="R66" i="13"/>
  <c r="K66" i="13"/>
  <c r="AK66" i="13" s="1"/>
  <c r="AN54" i="13"/>
  <c r="AH54" i="13"/>
  <c r="AD54" i="13"/>
  <c r="Z54" i="13"/>
  <c r="R54" i="13"/>
  <c r="K54" i="13"/>
  <c r="AK54" i="13" s="1"/>
  <c r="AN1212" i="13"/>
  <c r="AH1212" i="13"/>
  <c r="AD1212" i="13"/>
  <c r="Z1212" i="13"/>
  <c r="R1212" i="13"/>
  <c r="K1212" i="13"/>
  <c r="AK1212" i="13" s="1"/>
  <c r="AN1199" i="13"/>
  <c r="AH1199" i="13"/>
  <c r="AD1199" i="13"/>
  <c r="Z1199" i="13"/>
  <c r="R1199" i="13"/>
  <c r="K1199" i="13"/>
  <c r="AK1199" i="13" s="1"/>
  <c r="AN1186" i="13"/>
  <c r="AH1186" i="13"/>
  <c r="AD1186" i="13"/>
  <c r="Z1186" i="13"/>
  <c r="R1186" i="13"/>
  <c r="K1186" i="13"/>
  <c r="AK1186" i="13" s="1"/>
  <c r="AN1173" i="13"/>
  <c r="AH1173" i="13"/>
  <c r="AD1173" i="13"/>
  <c r="Z1173" i="13"/>
  <c r="R1173" i="13"/>
  <c r="K1173" i="13"/>
  <c r="AK1173" i="13" s="1"/>
  <c r="AN1160" i="13"/>
  <c r="AH1160" i="13"/>
  <c r="AD1160" i="13"/>
  <c r="Z1160" i="13"/>
  <c r="R1160" i="13"/>
  <c r="K1160" i="13"/>
  <c r="AK1160" i="13" s="1"/>
  <c r="AN1147" i="13"/>
  <c r="AH1147" i="13"/>
  <c r="AD1147" i="13"/>
  <c r="Z1147" i="13"/>
  <c r="R1147" i="13"/>
  <c r="K1147" i="13"/>
  <c r="AK1147" i="13" s="1"/>
  <c r="AN1134" i="13"/>
  <c r="AH1134" i="13"/>
  <c r="AD1134" i="13"/>
  <c r="Z1134" i="13"/>
  <c r="R1134" i="13"/>
  <c r="K1134" i="13"/>
  <c r="AK1134" i="13" s="1"/>
  <c r="AN1121" i="13"/>
  <c r="AH1121" i="13"/>
  <c r="AD1121" i="13"/>
  <c r="Z1121" i="13"/>
  <c r="R1121" i="13"/>
  <c r="K1121" i="13"/>
  <c r="AK1121" i="13" s="1"/>
  <c r="AN1109" i="13"/>
  <c r="AH1109" i="13"/>
  <c r="AD1109" i="13"/>
  <c r="Z1109" i="13"/>
  <c r="R1109" i="13"/>
  <c r="K1109" i="13"/>
  <c r="AK1109" i="13" s="1"/>
  <c r="AN1096" i="13"/>
  <c r="AH1096" i="13"/>
  <c r="AD1096" i="13"/>
  <c r="Z1096" i="13"/>
  <c r="R1096" i="13"/>
  <c r="K1096" i="13"/>
  <c r="AK1096" i="13" s="1"/>
  <c r="AN1083" i="13"/>
  <c r="AH1083" i="13"/>
  <c r="AD1083" i="13"/>
  <c r="Z1083" i="13"/>
  <c r="R1083" i="13"/>
  <c r="K1083" i="13"/>
  <c r="AN1070" i="13"/>
  <c r="AH1070" i="13"/>
  <c r="AD1070" i="13"/>
  <c r="Z1070" i="13"/>
  <c r="R1070" i="13"/>
  <c r="K1070" i="13"/>
  <c r="AK1070" i="13" s="1"/>
  <c r="AN1057" i="13"/>
  <c r="AH1057" i="13"/>
  <c r="AD1057" i="13"/>
  <c r="Z1057" i="13"/>
  <c r="R1057" i="13"/>
  <c r="K1057" i="13"/>
  <c r="AK1057" i="13" s="1"/>
  <c r="AN1044" i="13"/>
  <c r="AH1044" i="13"/>
  <c r="AD1044" i="13"/>
  <c r="Z1044" i="13"/>
  <c r="R1044" i="13"/>
  <c r="K1044" i="13"/>
  <c r="AK1044" i="13" s="1"/>
  <c r="AN1032" i="13"/>
  <c r="AH1032" i="13"/>
  <c r="AD1032" i="13"/>
  <c r="Z1032" i="13"/>
  <c r="R1032" i="13"/>
  <c r="K1032" i="13"/>
  <c r="AK1032" i="13" s="1"/>
  <c r="AN1019" i="13"/>
  <c r="AH1019" i="13"/>
  <c r="AD1019" i="13"/>
  <c r="Z1019" i="13"/>
  <c r="R1019" i="13"/>
  <c r="K1019" i="13"/>
  <c r="AK1019" i="13" s="1"/>
  <c r="AN1009" i="13"/>
  <c r="AH1009" i="13"/>
  <c r="AD1009" i="13"/>
  <c r="Z1009" i="13"/>
  <c r="R1009" i="13"/>
  <c r="K1009" i="13"/>
  <c r="AK1009" i="13" s="1"/>
  <c r="AN996" i="13"/>
  <c r="AH996" i="13"/>
  <c r="AD996" i="13"/>
  <c r="Z996" i="13"/>
  <c r="R996" i="13"/>
  <c r="K996" i="13"/>
  <c r="AK996" i="13" s="1"/>
  <c r="AN983" i="13"/>
  <c r="AH983" i="13"/>
  <c r="AD983" i="13"/>
  <c r="Z983" i="13"/>
  <c r="R983" i="13"/>
  <c r="K983" i="13"/>
  <c r="AK983" i="13" s="1"/>
  <c r="AN970" i="13"/>
  <c r="AH970" i="13"/>
  <c r="AD970" i="13"/>
  <c r="Z970" i="13"/>
  <c r="R970" i="13"/>
  <c r="K970" i="13"/>
  <c r="AK970" i="13" s="1"/>
  <c r="AN957" i="13"/>
  <c r="AH957" i="13"/>
  <c r="AD957" i="13"/>
  <c r="Z957" i="13"/>
  <c r="R957" i="13"/>
  <c r="K957" i="13"/>
  <c r="AK957" i="13" s="1"/>
  <c r="AN944" i="13"/>
  <c r="AH944" i="13"/>
  <c r="AD944" i="13"/>
  <c r="Z944" i="13"/>
  <c r="R944" i="13"/>
  <c r="K944" i="13"/>
  <c r="AK944" i="13" s="1"/>
  <c r="AN931" i="13"/>
  <c r="AH931" i="13"/>
  <c r="AD931" i="13"/>
  <c r="Z931" i="13"/>
  <c r="R931" i="13"/>
  <c r="K931" i="13"/>
  <c r="AK931" i="13" s="1"/>
  <c r="AN919" i="13"/>
  <c r="AH919" i="13"/>
  <c r="AD919" i="13"/>
  <c r="Z919" i="13"/>
  <c r="R919" i="13"/>
  <c r="K919" i="13"/>
  <c r="AK919" i="13" s="1"/>
  <c r="AN909" i="13"/>
  <c r="AH909" i="13"/>
  <c r="AD909" i="13"/>
  <c r="Z909" i="13"/>
  <c r="R909" i="13"/>
  <c r="K909" i="13"/>
  <c r="AK909" i="13" s="1"/>
  <c r="AN898" i="13"/>
  <c r="AH898" i="13"/>
  <c r="AD898" i="13"/>
  <c r="Z898" i="13"/>
  <c r="R898" i="13"/>
  <c r="K898" i="13"/>
  <c r="AK898" i="13" s="1"/>
  <c r="AN885" i="13"/>
  <c r="AH885" i="13"/>
  <c r="AD885" i="13"/>
  <c r="Z885" i="13"/>
  <c r="R885" i="13"/>
  <c r="K885" i="13"/>
  <c r="AK885" i="13" s="1"/>
  <c r="AN873" i="13"/>
  <c r="AH873" i="13"/>
  <c r="AD873" i="13"/>
  <c r="Z873" i="13"/>
  <c r="R873" i="13"/>
  <c r="K873" i="13"/>
  <c r="AK873" i="13" s="1"/>
  <c r="AN860" i="13"/>
  <c r="AH860" i="13"/>
  <c r="AD860" i="13"/>
  <c r="Z860" i="13"/>
  <c r="R860" i="13"/>
  <c r="K860" i="13"/>
  <c r="AK860" i="13" s="1"/>
  <c r="AN848" i="13"/>
  <c r="AH848" i="13"/>
  <c r="AD848" i="13"/>
  <c r="Z848" i="13"/>
  <c r="R848" i="13"/>
  <c r="K848" i="13"/>
  <c r="AK848" i="13" s="1"/>
  <c r="AN36" i="13"/>
  <c r="AH36" i="13"/>
  <c r="AD36" i="13"/>
  <c r="Z36" i="13"/>
  <c r="R36" i="13"/>
  <c r="K36" i="13"/>
  <c r="AK36" i="13" s="1"/>
  <c r="AN823" i="13"/>
  <c r="AH823" i="13"/>
  <c r="AD823" i="13"/>
  <c r="Z823" i="13"/>
  <c r="R823" i="13"/>
  <c r="K823" i="13"/>
  <c r="AK823" i="13" s="1"/>
  <c r="AN811" i="13"/>
  <c r="AH811" i="13"/>
  <c r="AD811" i="13"/>
  <c r="Z811" i="13"/>
  <c r="R811" i="13"/>
  <c r="K811" i="13"/>
  <c r="AK811" i="13" s="1"/>
  <c r="AN35" i="13"/>
  <c r="AH35" i="13"/>
  <c r="AD35" i="13"/>
  <c r="Z35" i="13"/>
  <c r="R35" i="13"/>
  <c r="K35" i="13"/>
  <c r="AK35" i="13" s="1"/>
  <c r="AN786" i="13"/>
  <c r="AH786" i="13"/>
  <c r="AD786" i="13"/>
  <c r="Z786" i="13"/>
  <c r="R786" i="13"/>
  <c r="K786" i="13"/>
  <c r="AK786" i="13" s="1"/>
  <c r="AN773" i="13"/>
  <c r="AH773" i="13"/>
  <c r="AD773" i="13"/>
  <c r="Z773" i="13"/>
  <c r="R773" i="13"/>
  <c r="K773" i="13"/>
  <c r="AN760" i="13"/>
  <c r="AH760" i="13"/>
  <c r="AD760" i="13"/>
  <c r="Z760" i="13"/>
  <c r="R760" i="13"/>
  <c r="K760" i="13"/>
  <c r="AK760" i="13" s="1"/>
  <c r="AN748" i="13"/>
  <c r="AH748" i="13"/>
  <c r="AD748" i="13"/>
  <c r="Z748" i="13"/>
  <c r="R748" i="13"/>
  <c r="K748" i="13"/>
  <c r="AK748" i="13" s="1"/>
  <c r="AN735" i="13"/>
  <c r="AH735" i="13"/>
  <c r="AD735" i="13"/>
  <c r="Z735" i="13"/>
  <c r="R735" i="13"/>
  <c r="K735" i="13"/>
  <c r="AK735" i="13" s="1"/>
  <c r="AN722" i="13"/>
  <c r="AH722" i="13"/>
  <c r="AD722" i="13"/>
  <c r="Z722" i="13"/>
  <c r="R722" i="13"/>
  <c r="K722" i="13"/>
  <c r="AK722" i="13" s="1"/>
  <c r="AN709" i="13"/>
  <c r="AH709" i="13"/>
  <c r="AD709" i="13"/>
  <c r="Z709" i="13"/>
  <c r="R709" i="13"/>
  <c r="K709" i="13"/>
  <c r="AK709" i="13" s="1"/>
  <c r="AN696" i="13"/>
  <c r="AH696" i="13"/>
  <c r="AD696" i="13"/>
  <c r="Z696" i="13"/>
  <c r="R696" i="13"/>
  <c r="K696" i="13"/>
  <c r="AK696" i="13" s="1"/>
  <c r="AN685" i="13"/>
  <c r="AH685" i="13"/>
  <c r="AD685" i="13"/>
  <c r="Z685" i="13"/>
  <c r="R685" i="13"/>
  <c r="K685" i="13"/>
  <c r="AK685" i="13" s="1"/>
  <c r="AN673" i="13"/>
  <c r="AH673" i="13"/>
  <c r="AD673" i="13"/>
  <c r="Z673" i="13"/>
  <c r="R673" i="13"/>
  <c r="K673" i="13"/>
  <c r="AK673" i="13" s="1"/>
  <c r="AN661" i="13"/>
  <c r="AH661" i="13"/>
  <c r="AD661" i="13"/>
  <c r="Z661" i="13"/>
  <c r="R661" i="13"/>
  <c r="K661" i="13"/>
  <c r="AK661" i="13" s="1"/>
  <c r="AN648" i="13"/>
  <c r="AH648" i="13"/>
  <c r="AD648" i="13"/>
  <c r="Z648" i="13"/>
  <c r="R648" i="13"/>
  <c r="K648" i="13"/>
  <c r="AK648" i="13" s="1"/>
  <c r="AN635" i="13"/>
  <c r="AH635" i="13"/>
  <c r="AD635" i="13"/>
  <c r="Z635" i="13"/>
  <c r="R635" i="13"/>
  <c r="K635" i="13"/>
  <c r="AK635" i="13" s="1"/>
  <c r="AN622" i="13"/>
  <c r="AH622" i="13"/>
  <c r="AD622" i="13"/>
  <c r="Z622" i="13"/>
  <c r="R622" i="13"/>
  <c r="K622" i="13"/>
  <c r="AK622" i="13" s="1"/>
  <c r="AN609" i="13"/>
  <c r="AH609" i="13"/>
  <c r="AD609" i="13"/>
  <c r="Z609" i="13"/>
  <c r="R609" i="13"/>
  <c r="K609" i="13"/>
  <c r="AK609" i="13" s="1"/>
  <c r="AN596" i="13"/>
  <c r="AH596" i="13"/>
  <c r="AD596" i="13"/>
  <c r="Z596" i="13"/>
  <c r="R596" i="13"/>
  <c r="K596" i="13"/>
  <c r="AK596" i="13" s="1"/>
  <c r="AN584" i="13"/>
  <c r="AH584" i="13"/>
  <c r="AD584" i="13"/>
  <c r="Z584" i="13"/>
  <c r="R584" i="13"/>
  <c r="K584" i="13"/>
  <c r="AK584" i="13" s="1"/>
  <c r="AN571" i="13"/>
  <c r="AH571" i="13"/>
  <c r="AD571" i="13"/>
  <c r="Z571" i="13"/>
  <c r="R571" i="13"/>
  <c r="K571" i="13"/>
  <c r="AN558" i="13"/>
  <c r="AH558" i="13"/>
  <c r="AD558" i="13"/>
  <c r="Z558" i="13"/>
  <c r="R558" i="13"/>
  <c r="K558" i="13"/>
  <c r="AK558" i="13" s="1"/>
  <c r="AN545" i="13"/>
  <c r="AH545" i="13"/>
  <c r="AD545" i="13"/>
  <c r="Z545" i="13"/>
  <c r="R545" i="13"/>
  <c r="K545" i="13"/>
  <c r="AK545" i="13" s="1"/>
  <c r="AN532" i="13"/>
  <c r="AH532" i="13"/>
  <c r="AD532" i="13"/>
  <c r="Z532" i="13"/>
  <c r="R532" i="13"/>
  <c r="K532" i="13"/>
  <c r="AK532" i="13" s="1"/>
  <c r="AN519" i="13"/>
  <c r="AH519" i="13"/>
  <c r="AD519" i="13"/>
  <c r="Z519" i="13"/>
  <c r="R519" i="13"/>
  <c r="K519" i="13"/>
  <c r="AK519" i="13" s="1"/>
  <c r="AN506" i="13"/>
  <c r="AH506" i="13"/>
  <c r="AD506" i="13"/>
  <c r="Z506" i="13"/>
  <c r="R506" i="13"/>
  <c r="K506" i="13"/>
  <c r="AK506" i="13" s="1"/>
  <c r="AN493" i="13"/>
  <c r="AH493" i="13"/>
  <c r="AD493" i="13"/>
  <c r="Z493" i="13"/>
  <c r="R493" i="13"/>
  <c r="K493" i="13"/>
  <c r="AK493" i="13" s="1"/>
  <c r="AN481" i="13"/>
  <c r="AH481" i="13"/>
  <c r="AD481" i="13"/>
  <c r="Z481" i="13"/>
  <c r="R481" i="13"/>
  <c r="K481" i="13"/>
  <c r="AK481" i="13" s="1"/>
  <c r="AN468" i="13"/>
  <c r="AH468" i="13"/>
  <c r="AD468" i="13"/>
  <c r="Z468" i="13"/>
  <c r="R468" i="13"/>
  <c r="K468" i="13"/>
  <c r="AK468" i="13" s="1"/>
  <c r="AN455" i="13"/>
  <c r="AH455" i="13"/>
  <c r="AD455" i="13"/>
  <c r="Z455" i="13"/>
  <c r="R455" i="13"/>
  <c r="K455" i="13"/>
  <c r="AK455" i="13" s="1"/>
  <c r="AN442" i="13"/>
  <c r="AH442" i="13"/>
  <c r="AD442" i="13"/>
  <c r="Z442" i="13"/>
  <c r="R442" i="13"/>
  <c r="K442" i="13"/>
  <c r="AK442" i="13" s="1"/>
  <c r="AN429" i="13"/>
  <c r="AH429" i="13"/>
  <c r="AD429" i="13"/>
  <c r="Z429" i="13"/>
  <c r="R429" i="13"/>
  <c r="K429" i="13"/>
  <c r="AK429" i="13" s="1"/>
  <c r="AN416" i="13"/>
  <c r="AH416" i="13"/>
  <c r="AD416" i="13"/>
  <c r="Z416" i="13"/>
  <c r="R416" i="13"/>
  <c r="K416" i="13"/>
  <c r="AK416" i="13" s="1"/>
  <c r="AN404" i="13"/>
  <c r="AH404" i="13"/>
  <c r="AD404" i="13"/>
  <c r="Z404" i="13"/>
  <c r="R404" i="13"/>
  <c r="K404" i="13"/>
  <c r="AK404" i="13" s="1"/>
  <c r="AN391" i="13"/>
  <c r="AH391" i="13"/>
  <c r="AD391" i="13"/>
  <c r="Z391" i="13"/>
  <c r="R391" i="13"/>
  <c r="K391" i="13"/>
  <c r="AK391" i="13" s="1"/>
  <c r="AN378" i="13"/>
  <c r="AH378" i="13"/>
  <c r="AD378" i="13"/>
  <c r="Z378" i="13"/>
  <c r="R378" i="13"/>
  <c r="K378" i="13"/>
  <c r="AK378" i="13" s="1"/>
  <c r="AN365" i="13"/>
  <c r="AH365" i="13"/>
  <c r="AD365" i="13"/>
  <c r="Z365" i="13"/>
  <c r="R365" i="13"/>
  <c r="K365" i="13"/>
  <c r="AN352" i="13"/>
  <c r="AH352" i="13"/>
  <c r="AD352" i="13"/>
  <c r="Z352" i="13"/>
  <c r="R352" i="13"/>
  <c r="K352" i="13"/>
  <c r="AK352" i="13" s="1"/>
  <c r="AN339" i="13"/>
  <c r="AH339" i="13"/>
  <c r="AD339" i="13"/>
  <c r="Z339" i="13"/>
  <c r="R339" i="13"/>
  <c r="K339" i="13"/>
  <c r="AK339" i="13" s="1"/>
  <c r="AN326" i="13"/>
  <c r="AH326" i="13"/>
  <c r="AD326" i="13"/>
  <c r="Z326" i="13"/>
  <c r="R326" i="13"/>
  <c r="K326" i="13"/>
  <c r="AK326" i="13" s="1"/>
  <c r="AN313" i="13"/>
  <c r="AH313" i="13"/>
  <c r="AD313" i="13"/>
  <c r="Z313" i="13"/>
  <c r="R313" i="13"/>
  <c r="K313" i="13"/>
  <c r="AK313" i="13" s="1"/>
  <c r="AN300" i="13"/>
  <c r="AH300" i="13"/>
  <c r="AD300" i="13"/>
  <c r="Z300" i="13"/>
  <c r="R300" i="13"/>
  <c r="K300" i="13"/>
  <c r="AK300" i="13" s="1"/>
  <c r="AN287" i="13"/>
  <c r="AH287" i="13"/>
  <c r="AD287" i="13"/>
  <c r="Z287" i="13"/>
  <c r="R287" i="13"/>
  <c r="K287" i="13"/>
  <c r="AK287" i="13" s="1"/>
  <c r="AN274" i="13"/>
  <c r="AH274" i="13"/>
  <c r="AD274" i="13"/>
  <c r="Z274" i="13"/>
  <c r="R274" i="13"/>
  <c r="K274" i="13"/>
  <c r="AK274" i="13" s="1"/>
  <c r="AN261" i="13"/>
  <c r="AH261" i="13"/>
  <c r="AD261" i="13"/>
  <c r="Z261" i="13"/>
  <c r="R261" i="13"/>
  <c r="K261" i="13"/>
  <c r="AN249" i="13"/>
  <c r="AH249" i="13"/>
  <c r="AD249" i="13"/>
  <c r="Z249" i="13"/>
  <c r="R249" i="13"/>
  <c r="K249" i="13"/>
  <c r="AK249" i="13" s="1"/>
  <c r="AN238" i="13"/>
  <c r="AH238" i="13"/>
  <c r="AD238" i="13"/>
  <c r="Z238" i="13"/>
  <c r="R238" i="13"/>
  <c r="K238" i="13"/>
  <c r="AK238" i="13" s="1"/>
  <c r="AN225" i="13"/>
  <c r="AH225" i="13"/>
  <c r="AD225" i="13"/>
  <c r="Z225" i="13"/>
  <c r="R225" i="13"/>
  <c r="K225" i="13"/>
  <c r="AN212" i="13"/>
  <c r="AH212" i="13"/>
  <c r="AD212" i="13"/>
  <c r="Z212" i="13"/>
  <c r="R212" i="13"/>
  <c r="K212" i="13"/>
  <c r="AK212" i="13" s="1"/>
  <c r="AN199" i="13"/>
  <c r="AH199" i="13"/>
  <c r="AD199" i="13"/>
  <c r="Z199" i="13"/>
  <c r="R199" i="13"/>
  <c r="K199" i="13"/>
  <c r="AK199" i="13" s="1"/>
  <c r="AN186" i="13"/>
  <c r="AH186" i="13"/>
  <c r="AD186" i="13"/>
  <c r="Z186" i="13"/>
  <c r="R186" i="13"/>
  <c r="K186" i="13"/>
  <c r="AK186" i="13" s="1"/>
  <c r="AN173" i="13"/>
  <c r="AH173" i="13"/>
  <c r="AD173" i="13"/>
  <c r="Z173" i="13"/>
  <c r="R173" i="13"/>
  <c r="K173" i="13"/>
  <c r="AK173" i="13" s="1"/>
  <c r="AN160" i="13"/>
  <c r="AH160" i="13"/>
  <c r="AD160" i="13"/>
  <c r="Z160" i="13"/>
  <c r="R160" i="13"/>
  <c r="K160" i="13"/>
  <c r="AN147" i="13"/>
  <c r="AH147" i="13"/>
  <c r="AD147" i="13"/>
  <c r="Z147" i="13"/>
  <c r="R147" i="13"/>
  <c r="K147" i="13"/>
  <c r="AK147" i="13" s="1"/>
  <c r="AN134" i="13"/>
  <c r="AH134" i="13"/>
  <c r="AD134" i="13"/>
  <c r="Z134" i="13"/>
  <c r="R134" i="13"/>
  <c r="K134" i="13"/>
  <c r="AK134" i="13" s="1"/>
  <c r="AN121" i="13"/>
  <c r="AH121" i="13"/>
  <c r="AD121" i="13"/>
  <c r="Z121" i="13"/>
  <c r="R121" i="13"/>
  <c r="K121" i="13"/>
  <c r="AK121" i="13" s="1"/>
  <c r="AN108" i="13"/>
  <c r="AH108" i="13"/>
  <c r="AD108" i="13"/>
  <c r="Z108" i="13"/>
  <c r="R108" i="13"/>
  <c r="K108" i="13"/>
  <c r="AK108" i="13" s="1"/>
  <c r="AN95" i="13"/>
  <c r="AH95" i="13"/>
  <c r="AD95" i="13"/>
  <c r="Z95" i="13"/>
  <c r="R95" i="13"/>
  <c r="K95" i="13"/>
  <c r="AK95" i="13" s="1"/>
  <c r="AN82" i="13"/>
  <c r="AH82" i="13"/>
  <c r="AD82" i="13"/>
  <c r="Z82" i="13"/>
  <c r="R82" i="13"/>
  <c r="K82" i="13"/>
  <c r="AK82" i="13" s="1"/>
  <c r="AN69" i="13"/>
  <c r="AH69" i="13"/>
  <c r="AD69" i="13"/>
  <c r="Z69" i="13"/>
  <c r="R69" i="13"/>
  <c r="K69" i="13"/>
  <c r="AN23" i="13"/>
  <c r="AH23" i="13"/>
  <c r="AD23" i="13"/>
  <c r="Z23" i="13"/>
  <c r="R23" i="13"/>
  <c r="K23" i="13"/>
  <c r="AK23" i="13" s="1"/>
  <c r="AN45" i="13"/>
  <c r="AN57" i="13"/>
  <c r="AN70" i="13"/>
  <c r="AN83" i="13"/>
  <c r="AN96" i="13"/>
  <c r="AN109" i="13"/>
  <c r="AN122" i="13"/>
  <c r="AN135" i="13"/>
  <c r="AN148" i="13"/>
  <c r="AN161" i="13"/>
  <c r="AN174" i="13"/>
  <c r="AN187" i="13"/>
  <c r="AN200" i="13"/>
  <c r="AN213" i="13"/>
  <c r="AN226" i="13"/>
  <c r="AN28" i="13"/>
  <c r="AN250" i="13"/>
  <c r="AN262" i="13"/>
  <c r="AN275" i="13"/>
  <c r="AN288" i="13"/>
  <c r="AN301" i="13"/>
  <c r="AN314" i="13"/>
  <c r="AN327" i="13"/>
  <c r="AN340" i="13"/>
  <c r="AN353" i="13"/>
  <c r="AN366" i="13"/>
  <c r="AN379" i="13"/>
  <c r="AN392" i="13"/>
  <c r="AN405" i="13"/>
  <c r="AN417" i="13"/>
  <c r="AN430" i="13"/>
  <c r="AN443" i="13"/>
  <c r="AN456" i="13"/>
  <c r="AN469" i="13"/>
  <c r="AN482" i="13"/>
  <c r="AN494" i="13"/>
  <c r="AN507" i="13"/>
  <c r="AN520" i="13"/>
  <c r="AN533" i="13"/>
  <c r="AN546" i="13"/>
  <c r="AN559" i="13"/>
  <c r="AN572" i="13"/>
  <c r="AN585" i="13"/>
  <c r="AN597" i="13"/>
  <c r="AN610" i="13"/>
  <c r="AN623" i="13"/>
  <c r="AN636" i="13"/>
  <c r="AN649" i="13"/>
  <c r="AN662" i="13"/>
  <c r="AN674" i="13"/>
  <c r="AN686" i="13"/>
  <c r="AN697" i="13"/>
  <c r="AN710" i="13"/>
  <c r="AN723" i="13"/>
  <c r="AN736" i="13"/>
  <c r="AN749" i="13"/>
  <c r="AN761" i="13"/>
  <c r="AN774" i="13"/>
  <c r="AN787" i="13"/>
  <c r="AN799" i="13"/>
  <c r="AN812" i="13"/>
  <c r="AN824" i="13"/>
  <c r="AN836" i="13"/>
  <c r="AN849" i="13"/>
  <c r="AN861" i="13"/>
  <c r="AN874" i="13"/>
  <c r="AN886" i="13"/>
  <c r="AN899" i="13"/>
  <c r="AN910" i="13"/>
  <c r="AN920" i="13"/>
  <c r="AN932" i="13"/>
  <c r="AN945" i="13"/>
  <c r="AN958" i="13"/>
  <c r="AN971" i="13"/>
  <c r="AN984" i="13"/>
  <c r="AN997" i="13"/>
  <c r="AN1010" i="13"/>
  <c r="AN1020" i="13"/>
  <c r="AN1033" i="13"/>
  <c r="AN1045" i="13"/>
  <c r="AN1058" i="13"/>
  <c r="AN1071" i="13"/>
  <c r="AN1084" i="13"/>
  <c r="AN1097" i="13"/>
  <c r="AN1110" i="13"/>
  <c r="AN1122" i="13"/>
  <c r="AN1135" i="13"/>
  <c r="AN1148" i="13"/>
  <c r="AN1161" i="13"/>
  <c r="AN1174" i="13"/>
  <c r="AN1187" i="13"/>
  <c r="AN1200" i="13"/>
  <c r="AN46" i="13"/>
  <c r="AN58" i="13"/>
  <c r="AN71" i="13"/>
  <c r="AN84" i="13"/>
  <c r="AN97" i="13"/>
  <c r="AN110" i="13"/>
  <c r="AN123" i="13"/>
  <c r="AN136" i="13"/>
  <c r="AN149" i="13"/>
  <c r="AN162" i="13"/>
  <c r="AN175" i="13"/>
  <c r="AN188" i="13"/>
  <c r="AN201" i="13"/>
  <c r="AN214" i="13"/>
  <c r="AN227" i="13"/>
  <c r="AN29" i="13"/>
  <c r="AN251" i="13"/>
  <c r="AN263" i="13"/>
  <c r="AN276" i="13"/>
  <c r="AN289" i="13"/>
  <c r="AN302" i="13"/>
  <c r="AN315" i="13"/>
  <c r="AN328" i="13"/>
  <c r="AN341" i="13"/>
  <c r="AN354" i="13"/>
  <c r="AN367" i="13"/>
  <c r="AN380" i="13"/>
  <c r="AN393" i="13"/>
  <c r="AN406" i="13"/>
  <c r="AN418" i="13"/>
  <c r="AN431" i="13"/>
  <c r="AN444" i="13"/>
  <c r="AN457" i="13"/>
  <c r="AN470" i="13"/>
  <c r="AN483" i="13"/>
  <c r="AN495" i="13"/>
  <c r="AN508" i="13"/>
  <c r="AN521" i="13"/>
  <c r="AN534" i="13"/>
  <c r="AN547" i="13"/>
  <c r="AN560" i="13"/>
  <c r="AN573" i="13"/>
  <c r="AN586" i="13"/>
  <c r="AN598" i="13"/>
  <c r="AN611" i="13"/>
  <c r="AN624" i="13"/>
  <c r="AN637" i="13"/>
  <c r="AN650" i="13"/>
  <c r="AN663" i="13"/>
  <c r="AN675" i="13"/>
  <c r="AN687" i="13"/>
  <c r="AN698" i="13"/>
  <c r="AN711" i="13"/>
  <c r="AN724" i="13"/>
  <c r="AN737" i="13"/>
  <c r="AN750" i="13"/>
  <c r="AN762" i="13"/>
  <c r="AN775" i="13"/>
  <c r="AN788" i="13"/>
  <c r="AN800" i="13"/>
  <c r="AN813" i="13"/>
  <c r="AN825" i="13"/>
  <c r="AN837" i="13"/>
  <c r="AN850" i="13"/>
  <c r="AN862" i="13"/>
  <c r="AN875" i="13"/>
  <c r="AN887" i="13"/>
  <c r="AN27" i="13"/>
  <c r="AN21" i="13"/>
  <c r="AN39" i="13"/>
  <c r="AN933" i="13"/>
  <c r="AN946" i="13"/>
  <c r="AN959" i="13"/>
  <c r="AN972" i="13"/>
  <c r="AN985" i="13"/>
  <c r="AN998" i="13"/>
  <c r="AN1011" i="13"/>
  <c r="AN1021" i="13"/>
  <c r="AN43" i="13"/>
  <c r="AN1046" i="13"/>
  <c r="AN1059" i="13"/>
  <c r="AN1072" i="13"/>
  <c r="AN1085" i="13"/>
  <c r="AN1098" i="13"/>
  <c r="AN1111" i="13"/>
  <c r="AN1123" i="13"/>
  <c r="AN1136" i="13"/>
  <c r="AN1149" i="13"/>
  <c r="AN1162" i="13"/>
  <c r="AN1175" i="13"/>
  <c r="AN1188" i="13"/>
  <c r="AN1201" i="13"/>
  <c r="AN47" i="13"/>
  <c r="AN59" i="13"/>
  <c r="AN72" i="13"/>
  <c r="AN85" i="13"/>
  <c r="AN98" i="13"/>
  <c r="AN111" i="13"/>
  <c r="AN124" i="13"/>
  <c r="AN137" i="13"/>
  <c r="AN150" i="13"/>
  <c r="AN163" i="13"/>
  <c r="AN176" i="13"/>
  <c r="AN189" i="13"/>
  <c r="AN202" i="13"/>
  <c r="AN215" i="13"/>
  <c r="AN228" i="13"/>
  <c r="AN239" i="13"/>
  <c r="AN252" i="13"/>
  <c r="AN264" i="13"/>
  <c r="AN277" i="13"/>
  <c r="AN290" i="13"/>
  <c r="AN303" i="13"/>
  <c r="AN316" i="13"/>
  <c r="AN329" i="13"/>
  <c r="AN342" i="13"/>
  <c r="AN355" i="13"/>
  <c r="AN368" i="13"/>
  <c r="AN381" i="13"/>
  <c r="AN394" i="13"/>
  <c r="AN407" i="13"/>
  <c r="AN419" i="13"/>
  <c r="AN432" i="13"/>
  <c r="AN445" i="13"/>
  <c r="AN458" i="13"/>
  <c r="AN471" i="13"/>
  <c r="AN484" i="13"/>
  <c r="AN496" i="13"/>
  <c r="AN509" i="13"/>
  <c r="AN522" i="13"/>
  <c r="AN535" i="13"/>
  <c r="AN548" i="13"/>
  <c r="AN561" i="13"/>
  <c r="AN574" i="13"/>
  <c r="AN587" i="13"/>
  <c r="AN599" i="13"/>
  <c r="AN612" i="13"/>
  <c r="AN625" i="13"/>
  <c r="AN638" i="13"/>
  <c r="AN651" i="13"/>
  <c r="AN664" i="13"/>
  <c r="AN34" i="13"/>
  <c r="AN688" i="13"/>
  <c r="AN699" i="13"/>
  <c r="AN712" i="13"/>
  <c r="AN725" i="13"/>
  <c r="AN738" i="13"/>
  <c r="AN751" i="13"/>
  <c r="AN763" i="13"/>
  <c r="AN776" i="13"/>
  <c r="AN789" i="13"/>
  <c r="AN801" i="13"/>
  <c r="AN814" i="13"/>
  <c r="AN826" i="13"/>
  <c r="AN838" i="13"/>
  <c r="AN851" i="13"/>
  <c r="AN863" i="13"/>
  <c r="AN876" i="13"/>
  <c r="AN888" i="13"/>
  <c r="AN900" i="13"/>
  <c r="AN911" i="13"/>
  <c r="AN921" i="13"/>
  <c r="AN934" i="13"/>
  <c r="AN947" i="13"/>
  <c r="AN960" i="13"/>
  <c r="AN973" i="13"/>
  <c r="AN986" i="13"/>
  <c r="AN999" i="13"/>
  <c r="AN1012" i="13"/>
  <c r="AN1022" i="13"/>
  <c r="AN1034" i="13"/>
  <c r="AN1047" i="13"/>
  <c r="AN1060" i="13"/>
  <c r="AN1073" i="13"/>
  <c r="AN1086" i="13"/>
  <c r="AN1099" i="13"/>
  <c r="AN1112" i="13"/>
  <c r="AN1124" i="13"/>
  <c r="AN1137" i="13"/>
  <c r="AN1150" i="13"/>
  <c r="AN1163" i="13"/>
  <c r="AN1176" i="13"/>
  <c r="AN1189" i="13"/>
  <c r="AN1202" i="13"/>
  <c r="AN48" i="13"/>
  <c r="AN60" i="13"/>
  <c r="AN73" i="13"/>
  <c r="AN86" i="13"/>
  <c r="AN99" i="13"/>
  <c r="AN112" i="13"/>
  <c r="AN125" i="13"/>
  <c r="AN138" i="13"/>
  <c r="AN151" i="13"/>
  <c r="AN164" i="13"/>
  <c r="AN177" i="13"/>
  <c r="AN190" i="13"/>
  <c r="AN203" i="13"/>
  <c r="AN216" i="13"/>
  <c r="AN229" i="13"/>
  <c r="AN240" i="13"/>
  <c r="AN253" i="13"/>
  <c r="AN265" i="13"/>
  <c r="AN278" i="13"/>
  <c r="AN291" i="13"/>
  <c r="AN304" i="13"/>
  <c r="AN317" i="13"/>
  <c r="AN330" i="13"/>
  <c r="AN343" i="13"/>
  <c r="AN356" i="13"/>
  <c r="AN369" i="13"/>
  <c r="AN382" i="13"/>
  <c r="AN395" i="13"/>
  <c r="AN408" i="13"/>
  <c r="AN420" i="13"/>
  <c r="AN433" i="13"/>
  <c r="AN446" i="13"/>
  <c r="AN459" i="13"/>
  <c r="AN472" i="13"/>
  <c r="AN485" i="13"/>
  <c r="AN497" i="13"/>
  <c r="AN510" i="13"/>
  <c r="AN523" i="13"/>
  <c r="AN536" i="13"/>
  <c r="AN549" i="13"/>
  <c r="AN562" i="13"/>
  <c r="AN575" i="13"/>
  <c r="AN588" i="13"/>
  <c r="AN600" i="13"/>
  <c r="AN613" i="13"/>
  <c r="AN626" i="13"/>
  <c r="AN639" i="13"/>
  <c r="AN652" i="13"/>
  <c r="AN665" i="13"/>
  <c r="AN676" i="13"/>
  <c r="AN689" i="13"/>
  <c r="AN700" i="13"/>
  <c r="AN713" i="13"/>
  <c r="AN726" i="13"/>
  <c r="AN739" i="13"/>
  <c r="AN752" i="13"/>
  <c r="AN764" i="13"/>
  <c r="AN777" i="13"/>
  <c r="AN790" i="13"/>
  <c r="AN802" i="13"/>
  <c r="AN815" i="13"/>
  <c r="AN827" i="13"/>
  <c r="AN839" i="13"/>
  <c r="AN852" i="13"/>
  <c r="AN864" i="13"/>
  <c r="AN877" i="13"/>
  <c r="AN889" i="13"/>
  <c r="AN24" i="13"/>
  <c r="AN17" i="13"/>
  <c r="AN922" i="13"/>
  <c r="AN935" i="13"/>
  <c r="AN948" i="13"/>
  <c r="AN961" i="13"/>
  <c r="AN974" i="13"/>
  <c r="AN987" i="13"/>
  <c r="AN1000" i="13"/>
  <c r="AN1013" i="13"/>
  <c r="AN1023" i="13"/>
  <c r="AN1035" i="13"/>
  <c r="AN1048" i="13"/>
  <c r="AN1061" i="13"/>
  <c r="AN1074" i="13"/>
  <c r="AN1087" i="13"/>
  <c r="AN1100" i="13"/>
  <c r="AN1113" i="13"/>
  <c r="AN1125" i="13"/>
  <c r="AN1138" i="13"/>
  <c r="AN1151" i="13"/>
  <c r="AN1164" i="13"/>
  <c r="AN1177" i="13"/>
  <c r="AN1190" i="13"/>
  <c r="AN1203" i="13"/>
  <c r="AN49" i="13"/>
  <c r="AN61" i="13"/>
  <c r="AN74" i="13"/>
  <c r="AN87" i="13"/>
  <c r="AN100" i="13"/>
  <c r="AN113" i="13"/>
  <c r="AN126" i="13"/>
  <c r="AN139" i="13"/>
  <c r="AN152" i="13"/>
  <c r="AN165" i="13"/>
  <c r="AN178" i="13"/>
  <c r="AN191" i="13"/>
  <c r="AN204" i="13"/>
  <c r="AN217" i="13"/>
  <c r="AN230" i="13"/>
  <c r="AN241" i="13"/>
  <c r="AN30" i="13"/>
  <c r="AN266" i="13"/>
  <c r="AN279" i="13"/>
  <c r="AN292" i="13"/>
  <c r="AN305" i="13"/>
  <c r="AN318" i="13"/>
  <c r="AN331" i="13"/>
  <c r="AN344" i="13"/>
  <c r="AN357" i="13"/>
  <c r="AN370" i="13"/>
  <c r="AN383" i="13"/>
  <c r="AN396" i="13"/>
  <c r="AN409" i="13"/>
  <c r="AN421" i="13"/>
  <c r="AN434" i="13"/>
  <c r="AN447" i="13"/>
  <c r="AN460" i="13"/>
  <c r="AN473" i="13"/>
  <c r="AN25" i="13"/>
  <c r="AN498" i="13"/>
  <c r="AN511" i="13"/>
  <c r="AN524" i="13"/>
  <c r="AN537" i="13"/>
  <c r="AN550" i="13"/>
  <c r="AN563" i="13"/>
  <c r="AN576" i="13"/>
  <c r="AN32" i="13"/>
  <c r="AN601" i="13"/>
  <c r="AN614" i="13"/>
  <c r="AN627" i="13"/>
  <c r="AN640" i="13"/>
  <c r="AN653" i="13"/>
  <c r="AN666" i="13"/>
  <c r="AN677" i="13"/>
  <c r="AN18" i="13"/>
  <c r="AN701" i="13"/>
  <c r="AN714" i="13"/>
  <c r="AN727" i="13"/>
  <c r="AN740" i="13"/>
  <c r="AN22" i="13"/>
  <c r="AN765" i="13"/>
  <c r="AN778" i="13"/>
  <c r="AN791" i="13"/>
  <c r="AN803" i="13"/>
  <c r="AN26" i="13"/>
  <c r="AN828" i="13"/>
  <c r="AN840" i="13"/>
  <c r="AN853" i="13"/>
  <c r="AN865" i="13"/>
  <c r="AN878" i="13"/>
  <c r="AN890" i="13"/>
  <c r="AN901" i="13"/>
  <c r="AN912" i="13"/>
  <c r="AN923" i="13"/>
  <c r="AN936" i="13"/>
  <c r="AN949" i="13"/>
  <c r="AN962" i="13"/>
  <c r="AN975" i="13"/>
  <c r="AN988" i="13"/>
  <c r="AN1001" i="13"/>
  <c r="AN1014" i="13"/>
  <c r="AN1024" i="13"/>
  <c r="AN1036" i="13"/>
  <c r="AN1049" i="13"/>
  <c r="AN1062" i="13"/>
  <c r="AN1075" i="13"/>
  <c r="AN1088" i="13"/>
  <c r="AN1101" i="13"/>
  <c r="AN1114" i="13"/>
  <c r="AN1126" i="13"/>
  <c r="AN1139" i="13"/>
  <c r="AN1152" i="13"/>
  <c r="AN1165" i="13"/>
  <c r="AN1178" i="13"/>
  <c r="AN1191" i="13"/>
  <c r="AN1204" i="13"/>
  <c r="AN53" i="13"/>
  <c r="AN65" i="13"/>
  <c r="AN78" i="13"/>
  <c r="AN91" i="13"/>
  <c r="AN104" i="13"/>
  <c r="AN117" i="13"/>
  <c r="AN130" i="13"/>
  <c r="AN143" i="13"/>
  <c r="AN156" i="13"/>
  <c r="AN169" i="13"/>
  <c r="AN182" i="13"/>
  <c r="AN195" i="13"/>
  <c r="AN208" i="13"/>
  <c r="AN221" i="13"/>
  <c r="AN234" i="13"/>
  <c r="AN245" i="13"/>
  <c r="AN257" i="13"/>
  <c r="AN270" i="13"/>
  <c r="AN283" i="13"/>
  <c r="AN296" i="13"/>
  <c r="AN309" i="13"/>
  <c r="AN322" i="13"/>
  <c r="AN335" i="13"/>
  <c r="AN348" i="13"/>
  <c r="AN361" i="13"/>
  <c r="AN374" i="13"/>
  <c r="AN387" i="13"/>
  <c r="AN400" i="13"/>
  <c r="AN31" i="13"/>
  <c r="AN425" i="13"/>
  <c r="AN438" i="13"/>
  <c r="AN451" i="13"/>
  <c r="AN464" i="13"/>
  <c r="AN477" i="13"/>
  <c r="AN489" i="13"/>
  <c r="AN502" i="13"/>
  <c r="AN515" i="13"/>
  <c r="AN528" i="13"/>
  <c r="AN541" i="13"/>
  <c r="AN554" i="13"/>
  <c r="AN567" i="13"/>
  <c r="AN580" i="13"/>
  <c r="AN592" i="13"/>
  <c r="AN605" i="13"/>
  <c r="AN618" i="13"/>
  <c r="AN631" i="13"/>
  <c r="AN644" i="13"/>
  <c r="AN657" i="13"/>
  <c r="AN669" i="13"/>
  <c r="AN681" i="13"/>
  <c r="AN692" i="13"/>
  <c r="AN705" i="13"/>
  <c r="AN718" i="13"/>
  <c r="AN731" i="13"/>
  <c r="AN744" i="13"/>
  <c r="AN756" i="13"/>
  <c r="AN769" i="13"/>
  <c r="AN782" i="13"/>
  <c r="AN795" i="13"/>
  <c r="AN807" i="13"/>
  <c r="AN819" i="13"/>
  <c r="AN832" i="13"/>
  <c r="AN844" i="13"/>
  <c r="AN857" i="13"/>
  <c r="AN869" i="13"/>
  <c r="AN881" i="13"/>
  <c r="AN894" i="13"/>
  <c r="AN905" i="13"/>
  <c r="AN38" i="13"/>
  <c r="AN927" i="13"/>
  <c r="AN940" i="13"/>
  <c r="AN953" i="13"/>
  <c r="AN966" i="13"/>
  <c r="AN979" i="13"/>
  <c r="AN992" i="13"/>
  <c r="AN1005" i="13"/>
  <c r="AN1018" i="13"/>
  <c r="AN1028" i="13"/>
  <c r="AN1040" i="13"/>
  <c r="AN1053" i="13"/>
  <c r="AN1066" i="13"/>
  <c r="AN1079" i="13"/>
  <c r="AN1092" i="13"/>
  <c r="AN1105" i="13"/>
  <c r="AN1118" i="13"/>
  <c r="AN1130" i="13"/>
  <c r="AN1143" i="13"/>
  <c r="AN1156" i="13"/>
  <c r="AN1169" i="13"/>
  <c r="AN1182" i="13"/>
  <c r="AN1195" i="13"/>
  <c r="AN1208" i="13"/>
  <c r="AN50" i="13"/>
  <c r="AN62" i="13"/>
  <c r="AN75" i="13"/>
  <c r="AN88" i="13"/>
  <c r="AN101" i="13"/>
  <c r="AN114" i="13"/>
  <c r="AN127" i="13"/>
  <c r="AN140" i="13"/>
  <c r="AN153" i="13"/>
  <c r="AN166" i="13"/>
  <c r="AN179" i="13"/>
  <c r="AN192" i="13"/>
  <c r="AN205" i="13"/>
  <c r="AN218" i="13"/>
  <c r="AN231" i="13"/>
  <c r="AN242" i="13"/>
  <c r="AN254" i="13"/>
  <c r="AN267" i="13"/>
  <c r="AN280" i="13"/>
  <c r="AN293" i="13"/>
  <c r="AN306" i="13"/>
  <c r="AN319" i="13"/>
  <c r="AN332" i="13"/>
  <c r="AN345" i="13"/>
  <c r="AN358" i="13"/>
  <c r="AN371" i="13"/>
  <c r="AN384" i="13"/>
  <c r="AN397" i="13"/>
  <c r="AN410" i="13"/>
  <c r="AN422" i="13"/>
  <c r="AN435" i="13"/>
  <c r="AN448" i="13"/>
  <c r="AN461" i="13"/>
  <c r="AN474" i="13"/>
  <c r="AN486" i="13"/>
  <c r="AN499" i="13"/>
  <c r="AN512" i="13"/>
  <c r="AN525" i="13"/>
  <c r="AN538" i="13"/>
  <c r="AN551" i="13"/>
  <c r="AN564" i="13"/>
  <c r="AN577" i="13"/>
  <c r="AN589" i="13"/>
  <c r="AN602" i="13"/>
  <c r="AN615" i="13"/>
  <c r="AN628" i="13"/>
  <c r="AN641" i="13"/>
  <c r="AN654" i="13"/>
  <c r="AN33" i="13"/>
  <c r="AN678" i="13"/>
  <c r="AN690" i="13"/>
  <c r="AN702" i="13"/>
  <c r="AN715" i="13"/>
  <c r="AN728" i="13"/>
  <c r="AN741" i="13"/>
  <c r="AN753" i="13"/>
  <c r="AN766" i="13"/>
  <c r="AN779" i="13"/>
  <c r="AN792" i="13"/>
  <c r="AN804" i="13"/>
  <c r="AN816" i="13"/>
  <c r="AN829" i="13"/>
  <c r="AN841" i="13"/>
  <c r="AN854" i="13"/>
  <c r="AN866" i="13"/>
  <c r="AN879" i="13"/>
  <c r="AN891" i="13"/>
  <c r="AN902" i="13"/>
  <c r="AN913" i="13"/>
  <c r="AN924" i="13"/>
  <c r="AN937" i="13"/>
  <c r="AN950" i="13"/>
  <c r="AN963" i="13"/>
  <c r="AN976" i="13"/>
  <c r="AN989" i="13"/>
  <c r="AN1002" i="13"/>
  <c r="AN1015" i="13"/>
  <c r="AN1025" i="13"/>
  <c r="AN1037" i="13"/>
  <c r="AN1050" i="13"/>
  <c r="AN1063" i="13"/>
  <c r="AN1076" i="13"/>
  <c r="AN1089" i="13"/>
  <c r="AN1102" i="13"/>
  <c r="AN1115" i="13"/>
  <c r="AN1127" i="13"/>
  <c r="AN1140" i="13"/>
  <c r="AN1153" i="13"/>
  <c r="AN1166" i="13"/>
  <c r="AN1179" i="13"/>
  <c r="AN1192" i="13"/>
  <c r="AN1205" i="13"/>
  <c r="AN51" i="13"/>
  <c r="AN63" i="13"/>
  <c r="AN76" i="13"/>
  <c r="AN89" i="13"/>
  <c r="AN102" i="13"/>
  <c r="AN115" i="13"/>
  <c r="AN128" i="13"/>
  <c r="AN141" i="13"/>
  <c r="AN154" i="13"/>
  <c r="AN167" i="13"/>
  <c r="AN180" i="13"/>
  <c r="AN193" i="13"/>
  <c r="AN206" i="13"/>
  <c r="AN219" i="13"/>
  <c r="AN232" i="13"/>
  <c r="AN243" i="13"/>
  <c r="AN255" i="13"/>
  <c r="AN268" i="13"/>
  <c r="AN281" i="13"/>
  <c r="AN294" i="13"/>
  <c r="AN307" i="13"/>
  <c r="AN320" i="13"/>
  <c r="AN333" i="13"/>
  <c r="AN346" i="13"/>
  <c r="AN359" i="13"/>
  <c r="AN372" i="13"/>
  <c r="AN385" i="13"/>
  <c r="AN398" i="13"/>
  <c r="AN411" i="13"/>
  <c r="AN423" i="13"/>
  <c r="AN436" i="13"/>
  <c r="AN449" i="13"/>
  <c r="AN462" i="13"/>
  <c r="AN475" i="13"/>
  <c r="AN487" i="13"/>
  <c r="AN500" i="13"/>
  <c r="AN513" i="13"/>
  <c r="AN526" i="13"/>
  <c r="AN539" i="13"/>
  <c r="AN552" i="13"/>
  <c r="AN565" i="13"/>
  <c r="AN578" i="13"/>
  <c r="AN590" i="13"/>
  <c r="AN603" i="13"/>
  <c r="AN616" i="13"/>
  <c r="AN629" i="13"/>
  <c r="AN642" i="13"/>
  <c r="AN655" i="13"/>
  <c r="AN667" i="13"/>
  <c r="AN679" i="13"/>
  <c r="AN19" i="13"/>
  <c r="AN703" i="13"/>
  <c r="AN716" i="13"/>
  <c r="AN729" i="13"/>
  <c r="AN742" i="13"/>
  <c r="AN754" i="13"/>
  <c r="AN767" i="13"/>
  <c r="AN780" i="13"/>
  <c r="AN793" i="13"/>
  <c r="AN805" i="13"/>
  <c r="AN817" i="13"/>
  <c r="AN830" i="13"/>
  <c r="AN842" i="13"/>
  <c r="AN855" i="13"/>
  <c r="AN867" i="13"/>
  <c r="AN20" i="13"/>
  <c r="AN892" i="13"/>
  <c r="AN903" i="13"/>
  <c r="AN914" i="13"/>
  <c r="AN925" i="13"/>
  <c r="AN938" i="13"/>
  <c r="AN951" i="13"/>
  <c r="AN964" i="13"/>
  <c r="AN977" i="13"/>
  <c r="AN990" i="13"/>
  <c r="AN1003" i="13"/>
  <c r="AN1016" i="13"/>
  <c r="AN1026" i="13"/>
  <c r="AN1038" i="13"/>
  <c r="AN1051" i="13"/>
  <c r="AN1064" i="13"/>
  <c r="AN1077" i="13"/>
  <c r="AN1090" i="13"/>
  <c r="AN1103" i="13"/>
  <c r="AN1116" i="13"/>
  <c r="AN1128" i="13"/>
  <c r="AN1141" i="13"/>
  <c r="AN1154" i="13"/>
  <c r="AN1167" i="13"/>
  <c r="AN1180" i="13"/>
  <c r="AN1193" i="13"/>
  <c r="AN1206" i="13"/>
  <c r="AN52" i="13"/>
  <c r="AN64" i="13"/>
  <c r="AN77" i="13"/>
  <c r="AN90" i="13"/>
  <c r="AN103" i="13"/>
  <c r="AN116" i="13"/>
  <c r="AN129" i="13"/>
  <c r="AN142" i="13"/>
  <c r="AN155" i="13"/>
  <c r="AN168" i="13"/>
  <c r="AN181" i="13"/>
  <c r="AN194" i="13"/>
  <c r="AN207" i="13"/>
  <c r="AN220" i="13"/>
  <c r="AN233" i="13"/>
  <c r="AN244" i="13"/>
  <c r="AN256" i="13"/>
  <c r="AN269" i="13"/>
  <c r="AN282" i="13"/>
  <c r="AN295" i="13"/>
  <c r="AN308" i="13"/>
  <c r="AN321" i="13"/>
  <c r="AN334" i="13"/>
  <c r="AN347" i="13"/>
  <c r="AN360" i="13"/>
  <c r="AN373" i="13"/>
  <c r="AN386" i="13"/>
  <c r="AN399" i="13"/>
  <c r="AN412" i="13"/>
  <c r="AN424" i="13"/>
  <c r="AN437" i="13"/>
  <c r="AN450" i="13"/>
  <c r="AN463" i="13"/>
  <c r="AN476" i="13"/>
  <c r="AN488" i="13"/>
  <c r="AN501" i="13"/>
  <c r="AN514" i="13"/>
  <c r="AN527" i="13"/>
  <c r="AN540" i="13"/>
  <c r="AN553" i="13"/>
  <c r="AN566" i="13"/>
  <c r="AN579" i="13"/>
  <c r="AN591" i="13"/>
  <c r="AN604" i="13"/>
  <c r="AN617" i="13"/>
  <c r="AN630" i="13"/>
  <c r="AN643" i="13"/>
  <c r="AN656" i="13"/>
  <c r="AN668" i="13"/>
  <c r="AN680" i="13"/>
  <c r="AN691" i="13"/>
  <c r="AN704" i="13"/>
  <c r="AN717" i="13"/>
  <c r="AN730" i="13"/>
  <c r="AN743" i="13"/>
  <c r="AN755" i="13"/>
  <c r="AN768" i="13"/>
  <c r="AN781" i="13"/>
  <c r="AN794" i="13"/>
  <c r="AN806" i="13"/>
  <c r="AN818" i="13"/>
  <c r="AN831" i="13"/>
  <c r="AN843" i="13"/>
  <c r="AN856" i="13"/>
  <c r="AN868" i="13"/>
  <c r="AN880" i="13"/>
  <c r="AN893" i="13"/>
  <c r="AN904" i="13"/>
  <c r="AN915" i="13"/>
  <c r="AN926" i="13"/>
  <c r="AN939" i="13"/>
  <c r="AN952" i="13"/>
  <c r="AN965" i="13"/>
  <c r="AN978" i="13"/>
  <c r="AN991" i="13"/>
  <c r="AN1004" i="13"/>
  <c r="AN1017" i="13"/>
  <c r="AN1027" i="13"/>
  <c r="AN1039" i="13"/>
  <c r="AN1052" i="13"/>
  <c r="AN1065" i="13"/>
  <c r="AN1078" i="13"/>
  <c r="AN1091" i="13"/>
  <c r="AN1104" i="13"/>
  <c r="AN1117" i="13"/>
  <c r="AN1129" i="13"/>
  <c r="AN1142" i="13"/>
  <c r="AN1155" i="13"/>
  <c r="AN1168" i="13"/>
  <c r="AN1181" i="13"/>
  <c r="AN1194" i="13"/>
  <c r="AN1207" i="13"/>
  <c r="BC754" i="13" l="1"/>
  <c r="BC601" i="13"/>
  <c r="BC844" i="13"/>
  <c r="BC549" i="13"/>
  <c r="BC597" i="13"/>
  <c r="BC902" i="13"/>
  <c r="BC396" i="13"/>
  <c r="BC85" i="13"/>
  <c r="BC138" i="13"/>
  <c r="BC988" i="13"/>
  <c r="BC365" i="13"/>
  <c r="BC1204" i="13"/>
  <c r="BC392" i="13"/>
  <c r="BC431" i="13"/>
  <c r="BC468" i="13"/>
  <c r="BC55" i="13"/>
  <c r="BC466" i="13"/>
  <c r="BC771" i="13"/>
  <c r="BC168" i="13"/>
  <c r="BC1073" i="13"/>
  <c r="BC604" i="13"/>
  <c r="BC141" i="13"/>
  <c r="BC657" i="13"/>
  <c r="BC1200" i="13"/>
  <c r="BC62" i="13"/>
  <c r="BC552" i="13"/>
  <c r="BC1046" i="13"/>
  <c r="BC259" i="13"/>
  <c r="BC871" i="13"/>
  <c r="BC876" i="13"/>
  <c r="BC161" i="13"/>
  <c r="BC88" i="13"/>
  <c r="BC75" i="13"/>
  <c r="BC571" i="13"/>
  <c r="BC822" i="13"/>
  <c r="BC165" i="13"/>
  <c r="BC991" i="13"/>
  <c r="BC984" i="13"/>
  <c r="BC569" i="13"/>
  <c r="BC59" i="13"/>
  <c r="BC774" i="13"/>
  <c r="BC1207" i="13"/>
  <c r="BC1053" i="13"/>
  <c r="BC752" i="13"/>
  <c r="BC650" i="13"/>
  <c r="BC837" i="13"/>
  <c r="BC261" i="13"/>
  <c r="BC873" i="13"/>
  <c r="BC879" i="13"/>
  <c r="BC399" i="13"/>
  <c r="BC591" i="13"/>
  <c r="BC438" i="13"/>
  <c r="BC820" i="13"/>
  <c r="BC566" i="13"/>
  <c r="BC102" i="13"/>
  <c r="BC866" i="13"/>
  <c r="BC461" i="13"/>
  <c r="BC50" i="13"/>
  <c r="BC819" i="13"/>
  <c r="BC563" i="13"/>
  <c r="BC99" i="13"/>
  <c r="BC863" i="13"/>
  <c r="BC458" i="13"/>
  <c r="BC47" i="13"/>
  <c r="BC761" i="13"/>
  <c r="BC559" i="13"/>
  <c r="BC95" i="13"/>
  <c r="BC404" i="13"/>
  <c r="BC609" i="13"/>
  <c r="BC909" i="13"/>
  <c r="BC1212" i="13"/>
  <c r="BC144" i="13"/>
  <c r="BC452" i="13"/>
  <c r="BC555" i="13"/>
  <c r="BC658" i="13"/>
  <c r="BC757" i="13"/>
  <c r="BC1054" i="13"/>
  <c r="BC93" i="13"/>
  <c r="BC402" i="13"/>
  <c r="BC607" i="13"/>
  <c r="BC707" i="13"/>
  <c r="BC907" i="13"/>
  <c r="BC1210" i="13"/>
  <c r="BC146" i="13"/>
  <c r="BC557" i="13"/>
  <c r="BC660" i="13"/>
  <c r="BC759" i="13"/>
  <c r="BC1056" i="13"/>
  <c r="BC755" i="13"/>
  <c r="BC903" i="13"/>
  <c r="BC89" i="13"/>
  <c r="BC1050" i="13"/>
  <c r="BC654" i="13"/>
  <c r="BC1208" i="13"/>
  <c r="BC605" i="13"/>
  <c r="BC400" i="13"/>
  <c r="BC550" i="13"/>
  <c r="BC139" i="13"/>
  <c r="BC86" i="13"/>
  <c r="BC1047" i="13"/>
  <c r="BC651" i="13"/>
  <c r="BC1201" i="13"/>
  <c r="BC598" i="13"/>
  <c r="BC393" i="13"/>
  <c r="BC546" i="13"/>
  <c r="BC135" i="13"/>
  <c r="BC838" i="13"/>
  <c r="BC432" i="13"/>
  <c r="BC985" i="13"/>
  <c r="BC442" i="13"/>
  <c r="BC848" i="13"/>
  <c r="BC993" i="13"/>
  <c r="BC132" i="13"/>
  <c r="BC440" i="13"/>
  <c r="BC846" i="13"/>
  <c r="BC81" i="13"/>
  <c r="BC995" i="13"/>
  <c r="BC63" i="13"/>
  <c r="BC169" i="13"/>
  <c r="BC877" i="13"/>
  <c r="BC676" i="13"/>
  <c r="BC60" i="13"/>
  <c r="BC775" i="13"/>
  <c r="BC162" i="13"/>
  <c r="BC864" i="13"/>
  <c r="BC48" i="13"/>
  <c r="BC762" i="13"/>
  <c r="BC560" i="13"/>
  <c r="BC69" i="13"/>
  <c r="BC173" i="13"/>
  <c r="BC685" i="13"/>
  <c r="BC885" i="13"/>
  <c r="BC67" i="13"/>
  <c r="BC171" i="13"/>
  <c r="BC683" i="13"/>
  <c r="BC784" i="13"/>
  <c r="BC883" i="13"/>
  <c r="BC841" i="13"/>
  <c r="BC592" i="13"/>
  <c r="BC20" i="13"/>
  <c r="BC867" i="13"/>
  <c r="BC459" i="13"/>
  <c r="BC904" i="13"/>
  <c r="BC90" i="13"/>
  <c r="BC1051" i="13"/>
  <c r="BC655" i="13"/>
  <c r="BC1205" i="13"/>
  <c r="BC602" i="13"/>
  <c r="BC397" i="13"/>
  <c r="BC756" i="13"/>
  <c r="BC554" i="13"/>
  <c r="BC143" i="13"/>
  <c r="BC1101" i="13"/>
  <c r="BC901" i="13"/>
  <c r="BC701" i="13"/>
  <c r="BC87" i="13"/>
  <c r="BC1048" i="13"/>
  <c r="BC652" i="13"/>
  <c r="BC1202" i="13"/>
  <c r="BC599" i="13"/>
  <c r="BC394" i="13"/>
  <c r="BC750" i="13"/>
  <c r="BC547" i="13"/>
  <c r="BC136" i="13"/>
  <c r="BC1097" i="13"/>
  <c r="BC899" i="13"/>
  <c r="BC83" i="13"/>
  <c r="BC553" i="13"/>
  <c r="BC51" i="13"/>
  <c r="BC436" i="13"/>
  <c r="BC989" i="13"/>
  <c r="BC823" i="13"/>
  <c r="BC54" i="13"/>
  <c r="BC258" i="13"/>
  <c r="BC465" i="13"/>
  <c r="BC770" i="13"/>
  <c r="BC870" i="13"/>
  <c r="BC821" i="13"/>
  <c r="BC56" i="13"/>
  <c r="BC467" i="13"/>
  <c r="BC872" i="13"/>
  <c r="BC103" i="13"/>
  <c r="BC567" i="13"/>
  <c r="BC680" i="13"/>
  <c r="BC64" i="13"/>
  <c r="BC166" i="13"/>
  <c r="BC878" i="13"/>
  <c r="BC61" i="13"/>
  <c r="BC776" i="13"/>
  <c r="BC163" i="13"/>
  <c r="BC874" i="13"/>
  <c r="BC57" i="13"/>
  <c r="BC462" i="13"/>
  <c r="BC816" i="13"/>
  <c r="BC842" i="13"/>
  <c r="BC839" i="13"/>
  <c r="BC433" i="13"/>
  <c r="BC986" i="13"/>
  <c r="BC880" i="13"/>
  <c r="BC868" i="13"/>
  <c r="BC463" i="13"/>
  <c r="BC52" i="13"/>
  <c r="BC817" i="13"/>
  <c r="BC766" i="13"/>
  <c r="BC564" i="13"/>
  <c r="BC104" i="13"/>
  <c r="BC865" i="13"/>
  <c r="BC460" i="13"/>
  <c r="BC49" i="13"/>
  <c r="BC763" i="13"/>
  <c r="BC561" i="13"/>
  <c r="BC861" i="13"/>
  <c r="BC456" i="13"/>
  <c r="BC45" i="13"/>
  <c r="BC147" i="13"/>
  <c r="BC455" i="13"/>
  <c r="BC558" i="13"/>
  <c r="BC661" i="13"/>
  <c r="BC760" i="13"/>
  <c r="BC860" i="13"/>
  <c r="BC1057" i="13"/>
  <c r="BC92" i="13"/>
  <c r="BC297" i="13"/>
  <c r="BC401" i="13"/>
  <c r="BC606" i="13"/>
  <c r="BC706" i="13"/>
  <c r="BC906" i="13"/>
  <c r="BC1106" i="13"/>
  <c r="BC1209" i="13"/>
  <c r="BC145" i="13"/>
  <c r="BC350" i="13"/>
  <c r="BC556" i="13"/>
  <c r="BC659" i="13"/>
  <c r="BC758" i="13"/>
  <c r="BC955" i="13"/>
  <c r="BC1055" i="13"/>
  <c r="BC94" i="13"/>
  <c r="BC198" i="13"/>
  <c r="BC403" i="13"/>
  <c r="BC608" i="13"/>
  <c r="BC810" i="13"/>
  <c r="BC908" i="13"/>
  <c r="BC1008" i="13"/>
  <c r="BC1211" i="13"/>
  <c r="BC241" i="13"/>
  <c r="BC395" i="13"/>
  <c r="BC1150" i="13"/>
  <c r="BC751" i="13"/>
  <c r="BC548" i="13"/>
  <c r="BC137" i="13"/>
  <c r="BC27" i="13"/>
  <c r="BC495" i="13"/>
  <c r="BC84" i="13"/>
  <c r="BC1045" i="13"/>
  <c r="BC849" i="13"/>
  <c r="BC649" i="13"/>
  <c r="BC435" i="13"/>
  <c r="BC926" i="13"/>
  <c r="BC679" i="13"/>
  <c r="BC422" i="13"/>
  <c r="BC1052" i="13"/>
  <c r="BC656" i="13"/>
  <c r="BC1003" i="13"/>
  <c r="BC603" i="13"/>
  <c r="BC551" i="13"/>
  <c r="BC705" i="13"/>
  <c r="BC1049" i="13"/>
  <c r="BC653" i="13"/>
  <c r="BC1203" i="13"/>
  <c r="BC190" i="13"/>
  <c r="BC843" i="13"/>
  <c r="BC990" i="13"/>
  <c r="BC590" i="13"/>
  <c r="BC180" i="13"/>
  <c r="BC937" i="13"/>
  <c r="BC538" i="13"/>
  <c r="BC894" i="13"/>
  <c r="BC489" i="13"/>
  <c r="BC78" i="13"/>
  <c r="BC840" i="13"/>
  <c r="BC434" i="13"/>
  <c r="BC1190" i="13"/>
  <c r="BC987" i="13"/>
  <c r="BC382" i="13"/>
  <c r="BC738" i="13"/>
  <c r="BC329" i="13"/>
  <c r="BC1085" i="13"/>
  <c r="BC276" i="13"/>
  <c r="BC1033" i="13"/>
  <c r="BC836" i="13"/>
  <c r="BC636" i="13"/>
  <c r="BC430" i="13"/>
  <c r="BC226" i="13"/>
  <c r="BC82" i="13"/>
  <c r="BC596" i="13"/>
  <c r="BC35" i="13"/>
  <c r="BC996" i="13"/>
  <c r="BC1199" i="13"/>
  <c r="BC235" i="13"/>
  <c r="BC439" i="13"/>
  <c r="BC645" i="13"/>
  <c r="BC845" i="13"/>
  <c r="BC1041" i="13"/>
  <c r="BC80" i="13"/>
  <c r="BC285" i="13"/>
  <c r="BC491" i="13"/>
  <c r="BC896" i="13"/>
  <c r="BC994" i="13"/>
  <c r="BC133" i="13"/>
  <c r="BC338" i="13"/>
  <c r="BC441" i="13"/>
  <c r="BC544" i="13"/>
  <c r="BC747" i="13"/>
  <c r="BC847" i="13"/>
  <c r="BC943" i="13"/>
  <c r="BC1146" i="13"/>
  <c r="BC142" i="13"/>
  <c r="BC334" i="13"/>
  <c r="BC992" i="13"/>
  <c r="BC321" i="13"/>
  <c r="BC829" i="13"/>
  <c r="BC856" i="13"/>
  <c r="BC1206" i="13"/>
  <c r="BC398" i="13"/>
  <c r="BC753" i="13"/>
  <c r="BC140" i="13"/>
  <c r="BC905" i="13"/>
  <c r="BC91" i="13"/>
  <c r="BC447" i="13"/>
  <c r="BC600" i="13"/>
  <c r="BC643" i="13"/>
  <c r="BC437" i="13"/>
  <c r="BC1193" i="13"/>
  <c r="BC831" i="13"/>
  <c r="BC424" i="13"/>
  <c r="BC1180" i="13"/>
  <c r="BC372" i="13"/>
  <c r="BC167" i="13"/>
  <c r="BC728" i="13"/>
  <c r="BC319" i="13"/>
  <c r="BC1079" i="13"/>
  <c r="BC881" i="13"/>
  <c r="BC681" i="13"/>
  <c r="BC270" i="13"/>
  <c r="BC65" i="13"/>
  <c r="BC1024" i="13"/>
  <c r="BC627" i="13"/>
  <c r="BC217" i="13"/>
  <c r="BC974" i="13"/>
  <c r="BC777" i="13"/>
  <c r="BC575" i="13"/>
  <c r="BC164" i="13"/>
  <c r="BC522" i="13"/>
  <c r="BC111" i="13"/>
  <c r="BC875" i="13"/>
  <c r="BC675" i="13"/>
  <c r="BC470" i="13"/>
  <c r="BC58" i="13"/>
  <c r="BC824" i="13"/>
  <c r="BC417" i="13"/>
  <c r="BC1017" i="13"/>
  <c r="BC818" i="13"/>
  <c r="BC617" i="13"/>
  <c r="BC767" i="13"/>
  <c r="BC565" i="13"/>
  <c r="BC913" i="13"/>
  <c r="BC512" i="13"/>
  <c r="BC101" i="13"/>
  <c r="BC869" i="13"/>
  <c r="BC464" i="13"/>
  <c r="BC53" i="13"/>
  <c r="BC26" i="13"/>
  <c r="BC409" i="13"/>
  <c r="BC1164" i="13"/>
  <c r="BC764" i="13"/>
  <c r="BC562" i="13"/>
  <c r="BC356" i="13"/>
  <c r="BC1112" i="13"/>
  <c r="BC712" i="13"/>
  <c r="BC98" i="13"/>
  <c r="BC1059" i="13"/>
  <c r="BC862" i="13"/>
  <c r="BC663" i="13"/>
  <c r="BC457" i="13"/>
  <c r="BC251" i="13"/>
  <c r="BC46" i="13"/>
  <c r="BC1010" i="13"/>
  <c r="BC610" i="13"/>
  <c r="BC200" i="13"/>
  <c r="BC225" i="13"/>
  <c r="BC429" i="13"/>
  <c r="BC635" i="13"/>
  <c r="BC36" i="13"/>
  <c r="BC1032" i="13"/>
  <c r="BC66" i="13"/>
  <c r="BC170" i="13"/>
  <c r="BC271" i="13"/>
  <c r="BC682" i="13"/>
  <c r="BC783" i="13"/>
  <c r="BC882" i="13"/>
  <c r="BC1080" i="13"/>
  <c r="BC119" i="13"/>
  <c r="BC324" i="13"/>
  <c r="BC530" i="13"/>
  <c r="BC733" i="13"/>
  <c r="BC929" i="13"/>
  <c r="BC1132" i="13"/>
  <c r="BC68" i="13"/>
  <c r="BC172" i="13"/>
  <c r="BC377" i="13"/>
  <c r="BC583" i="13"/>
  <c r="BC684" i="13"/>
  <c r="BC785" i="13"/>
  <c r="BC884" i="13"/>
  <c r="BC1185" i="13"/>
  <c r="AK261" i="13"/>
  <c r="AL1133" i="13"/>
  <c r="AT1171" i="13"/>
  <c r="AT1174" i="13"/>
  <c r="AT539" i="13"/>
  <c r="AT196" i="13"/>
  <c r="AT1092" i="13"/>
  <c r="AT621" i="13"/>
  <c r="AT674" i="13"/>
  <c r="AT206" i="13"/>
  <c r="AT749" i="13"/>
  <c r="AT354" i="13"/>
  <c r="AT698" i="13"/>
  <c r="AT25" i="13"/>
  <c r="AT1001" i="13"/>
  <c r="AT1080" i="13"/>
  <c r="AT792" i="13"/>
  <c r="AT1184" i="13"/>
  <c r="AT101" i="13"/>
  <c r="AT543" i="13"/>
  <c r="AT205" i="13"/>
  <c r="AT504" i="13"/>
  <c r="AT199" i="13"/>
  <c r="AT284" i="13"/>
  <c r="AT949" i="13"/>
  <c r="AT522" i="13"/>
  <c r="AT318" i="13"/>
  <c r="AT1102" i="13"/>
  <c r="AT131" i="13"/>
  <c r="AT1106" i="13"/>
  <c r="AT427" i="13"/>
  <c r="AT809" i="13"/>
  <c r="AT1108" i="13"/>
  <c r="AT71" i="13"/>
  <c r="AT1175" i="13"/>
  <c r="AT1127" i="13"/>
  <c r="AT579" i="13"/>
  <c r="AT149" i="13"/>
  <c r="AT24" i="13"/>
  <c r="AT417" i="13"/>
  <c r="AT920" i="13"/>
  <c r="AT74" i="13"/>
  <c r="AT1105" i="13"/>
  <c r="AT448" i="13"/>
  <c r="AT428" i="13"/>
  <c r="AT812" i="13"/>
  <c r="AT30" i="13"/>
  <c r="AT209" i="13"/>
  <c r="AT769" i="13"/>
  <c r="AT247" i="13"/>
  <c r="AT1096" i="13"/>
  <c r="AT1116" i="13"/>
  <c r="AT521" i="13"/>
  <c r="AT581" i="13"/>
  <c r="AT226" i="13"/>
  <c r="AT228" i="13"/>
  <c r="AT511" i="13"/>
  <c r="AT1005" i="13"/>
  <c r="AT333" i="13"/>
  <c r="AT23" i="13"/>
  <c r="AT981" i="13"/>
  <c r="AT325" i="13"/>
  <c r="AT662" i="13"/>
  <c r="AT191" i="13"/>
  <c r="AT1126" i="13"/>
  <c r="AT179" i="13"/>
  <c r="AT733" i="13"/>
  <c r="AT197" i="13"/>
  <c r="S69" i="13"/>
  <c r="AL390" i="13"/>
  <c r="AL595" i="13"/>
  <c r="AT778" i="13"/>
  <c r="AT975" i="13"/>
  <c r="AT1178" i="13"/>
  <c r="AT221" i="13"/>
  <c r="AT425" i="13"/>
  <c r="AT174" i="13"/>
  <c r="AT379" i="13"/>
  <c r="AT585" i="13"/>
  <c r="AT787" i="13"/>
  <c r="AT1187" i="13"/>
  <c r="AT227" i="13"/>
  <c r="AT637" i="13"/>
  <c r="AT43" i="13"/>
  <c r="AT72" i="13"/>
  <c r="AT277" i="13"/>
  <c r="AT484" i="13"/>
  <c r="AT688" i="13"/>
  <c r="AT888" i="13"/>
  <c r="AT1086" i="13"/>
  <c r="AT125" i="13"/>
  <c r="AT330" i="13"/>
  <c r="AT536" i="13"/>
  <c r="AT739" i="13"/>
  <c r="AT935" i="13"/>
  <c r="AT1138" i="13"/>
  <c r="AT178" i="13"/>
  <c r="AT383" i="13"/>
  <c r="AT32" i="13"/>
  <c r="AT791" i="13"/>
  <c r="AT1191" i="13"/>
  <c r="AT234" i="13"/>
  <c r="AL199" i="13"/>
  <c r="S581" i="13"/>
  <c r="S783" i="13"/>
  <c r="S223" i="13"/>
  <c r="S1030" i="13"/>
  <c r="AL1042" i="13"/>
  <c r="AJ1041" i="13"/>
  <c r="S797" i="13"/>
  <c r="AL797" i="13"/>
  <c r="S1145" i="13"/>
  <c r="AL1055" i="13"/>
  <c r="AL375" i="13"/>
  <c r="AL581" i="13"/>
  <c r="S607" i="13"/>
  <c r="S1184" i="13"/>
  <c r="AL259" i="13"/>
  <c r="AL608" i="13"/>
  <c r="AL377" i="13"/>
  <c r="AJ810" i="13"/>
  <c r="AL1008" i="13"/>
  <c r="AL672" i="13"/>
  <c r="S105" i="13"/>
  <c r="S310" i="13"/>
  <c r="AL759" i="13"/>
  <c r="AL401" i="13"/>
  <c r="S134" i="13"/>
  <c r="AL173" i="13"/>
  <c r="AL352" i="13"/>
  <c r="AL1134" i="13"/>
  <c r="S261" i="13"/>
  <c r="AL735" i="13"/>
  <c r="AL69" i="13"/>
  <c r="AL82" i="13"/>
  <c r="AL885" i="13"/>
  <c r="AL529" i="13"/>
  <c r="S1172" i="13"/>
  <c r="AL236" i="13"/>
  <c r="AL967" i="13"/>
  <c r="AL185" i="13"/>
  <c r="AL635" i="13"/>
  <c r="AL706" i="13"/>
  <c r="S582" i="13"/>
  <c r="AJ478" i="13"/>
  <c r="AJ55" i="13"/>
  <c r="AL758" i="13"/>
  <c r="AL196" i="13"/>
  <c r="S172" i="13"/>
  <c r="S1031" i="13"/>
  <c r="S375" i="13"/>
  <c r="AJ1146" i="13"/>
  <c r="AJ918" i="13"/>
  <c r="S1083" i="13"/>
  <c r="S543" i="13"/>
  <c r="S1055" i="13"/>
  <c r="S94" i="13"/>
  <c r="AL970" i="13"/>
  <c r="S197" i="13"/>
  <c r="S402" i="13"/>
  <c r="AJ160" i="13"/>
  <c r="AL249" i="13"/>
  <c r="AL455" i="13"/>
  <c r="S545" i="13"/>
  <c r="S1147" i="13"/>
  <c r="AL388" i="13"/>
  <c r="AL402" i="13"/>
  <c r="S491" i="13"/>
  <c r="AL917" i="13"/>
  <c r="AL1007" i="13"/>
  <c r="S273" i="13"/>
  <c r="AL186" i="13"/>
  <c r="AL996" i="13"/>
  <c r="S118" i="13"/>
  <c r="S158" i="13"/>
  <c r="S479" i="13"/>
  <c r="AL620" i="13"/>
  <c r="AL1068" i="13"/>
  <c r="AL107" i="13"/>
  <c r="AL224" i="13"/>
  <c r="AJ798" i="13"/>
  <c r="AL571" i="13"/>
  <c r="AL118" i="13"/>
  <c r="S870" i="13"/>
  <c r="S980" i="13"/>
  <c r="AL247" i="13"/>
  <c r="AL594" i="13"/>
  <c r="AL312" i="13"/>
  <c r="AL634" i="13"/>
  <c r="AL995" i="13"/>
  <c r="AL225" i="13"/>
  <c r="AL659" i="13"/>
  <c r="AL37" i="13"/>
  <c r="AJ747" i="13"/>
  <c r="AL66" i="13"/>
  <c r="S40" i="13"/>
  <c r="AK797" i="13"/>
  <c r="S898" i="13"/>
  <c r="AL1096" i="13"/>
  <c r="AJ40" i="13"/>
  <c r="AL171" i="13"/>
  <c r="AJ720" i="13"/>
  <c r="AL238" i="13"/>
  <c r="AL760" i="13"/>
  <c r="S784" i="13"/>
  <c r="S734" i="13"/>
  <c r="AJ648" i="13"/>
  <c r="AJ671" i="13"/>
  <c r="AJ210" i="13"/>
  <c r="S364" i="13"/>
  <c r="AL1109" i="13"/>
  <c r="AL1029" i="13"/>
  <c r="S1068" i="13"/>
  <c r="S107" i="13"/>
  <c r="AL287" i="13"/>
  <c r="AJ36" i="13"/>
  <c r="AL1057" i="13"/>
  <c r="AL1199" i="13"/>
  <c r="S529" i="13"/>
  <c r="AJ670" i="13"/>
  <c r="AL808" i="13"/>
  <c r="AL67" i="13"/>
  <c r="AJ236" i="13"/>
  <c r="S809" i="13"/>
  <c r="S917" i="13"/>
  <c r="AJ312" i="13"/>
  <c r="S884" i="13"/>
  <c r="S413" i="13"/>
  <c r="S757" i="13"/>
  <c r="AJ694" i="13"/>
  <c r="AL492" i="13"/>
  <c r="S583" i="13"/>
  <c r="AL721" i="13"/>
  <c r="AJ1133" i="13"/>
  <c r="AL147" i="13"/>
  <c r="S1121" i="13"/>
  <c r="AL92" i="13"/>
  <c r="S272" i="13"/>
  <c r="AJ556" i="13"/>
  <c r="AJ608" i="13"/>
  <c r="AJ721" i="13"/>
  <c r="S835" i="13"/>
  <c r="AL969" i="13"/>
  <c r="AJ147" i="13"/>
  <c r="S326" i="13"/>
  <c r="AL558" i="13"/>
  <c r="S873" i="13"/>
  <c r="S478" i="13"/>
  <c r="AL593" i="13"/>
  <c r="AL870" i="13"/>
  <c r="S247" i="13"/>
  <c r="AL871" i="13"/>
  <c r="AJ1145" i="13"/>
  <c r="AJ286" i="13"/>
  <c r="AJ695" i="13"/>
  <c r="AL943" i="13"/>
  <c r="AJ442" i="13"/>
  <c r="S106" i="13"/>
  <c r="AJ389" i="13"/>
  <c r="AJ530" i="13"/>
  <c r="AJ871" i="13"/>
  <c r="AJ896" i="13"/>
  <c r="AL1172" i="13"/>
  <c r="S416" i="13"/>
  <c r="AL957" i="13"/>
  <c r="AL733" i="13"/>
  <c r="AL441" i="13"/>
  <c r="AL95" i="13"/>
  <c r="AL300" i="13"/>
  <c r="AL848" i="13"/>
  <c r="S931" i="13"/>
  <c r="AL1070" i="13"/>
  <c r="AL246" i="13"/>
  <c r="AL336" i="13"/>
  <c r="AL682" i="13"/>
  <c r="AJ820" i="13"/>
  <c r="AJ106" i="13"/>
  <c r="AL337" i="13"/>
  <c r="AL1094" i="13"/>
  <c r="AL1210" i="13"/>
  <c r="AK94" i="13"/>
  <c r="S159" i="13"/>
  <c r="AJ325" i="13"/>
  <c r="AL531" i="13"/>
  <c r="AL647" i="13"/>
  <c r="S785" i="13"/>
  <c r="AJ622" i="13"/>
  <c r="AL785" i="13"/>
  <c r="AL274" i="13"/>
  <c r="AL542" i="13"/>
  <c r="AL658" i="13"/>
  <c r="AL1131" i="13"/>
  <c r="AL55" i="13"/>
  <c r="S311" i="13"/>
  <c r="AL929" i="13"/>
  <c r="AJ1094" i="13"/>
  <c r="AL133" i="13"/>
  <c r="S248" i="13"/>
  <c r="AJ505" i="13"/>
  <c r="AL1120" i="13"/>
  <c r="AL481" i="13"/>
  <c r="AL709" i="13"/>
  <c r="AL1160" i="13"/>
  <c r="AL311" i="13"/>
  <c r="S225" i="13"/>
  <c r="S685" i="13"/>
  <c r="AJ709" i="13"/>
  <c r="AJ1160" i="13"/>
  <c r="AK40" i="13"/>
  <c r="AJ543" i="13"/>
  <c r="AJ1068" i="13"/>
  <c r="S1132" i="13"/>
  <c r="AL708" i="13"/>
  <c r="AJ401" i="13"/>
  <c r="AL606" i="13"/>
  <c r="AJ1106" i="13"/>
  <c r="AJ1196" i="13"/>
  <c r="AJ259" i="13"/>
  <c r="AJ517" i="13"/>
  <c r="S81" i="13"/>
  <c r="AJ225" i="13"/>
  <c r="AL429" i="13"/>
  <c r="AL661" i="13"/>
  <c r="AJ970" i="13"/>
  <c r="S465" i="13"/>
  <c r="AL833" i="13"/>
  <c r="AL544" i="13"/>
  <c r="S660" i="13"/>
  <c r="S772" i="13"/>
  <c r="AL1043" i="13"/>
  <c r="AJ54" i="13"/>
  <c r="AJ941" i="13"/>
  <c r="AJ1170" i="13"/>
  <c r="AL376" i="13"/>
  <c r="AL466" i="13"/>
  <c r="AJ859" i="13"/>
  <c r="AL198" i="13"/>
  <c r="S312" i="13"/>
  <c r="AL908" i="13"/>
  <c r="AL160" i="13"/>
  <c r="AL378" i="13"/>
  <c r="AL519" i="13"/>
  <c r="AL685" i="13"/>
  <c r="S773" i="13"/>
  <c r="AK118" i="13"/>
  <c r="S323" i="13"/>
  <c r="AL349" i="13"/>
  <c r="S516" i="13"/>
  <c r="AL895" i="13"/>
  <c r="AJ1080" i="13"/>
  <c r="AL646" i="13"/>
  <c r="AL671" i="13"/>
  <c r="AL694" i="13"/>
  <c r="AK1055" i="13"/>
  <c r="AJ1081" i="13"/>
  <c r="S1197" i="13"/>
  <c r="S224" i="13"/>
  <c r="AL248" i="13"/>
  <c r="S918" i="13"/>
  <c r="AL323" i="13"/>
  <c r="AL516" i="13"/>
  <c r="S376" i="13"/>
  <c r="S646" i="13"/>
  <c r="AJ981" i="13"/>
  <c r="AL108" i="13"/>
  <c r="AL326" i="13"/>
  <c r="S468" i="13"/>
  <c r="AL493" i="13"/>
  <c r="AJ685" i="13"/>
  <c r="AL773" i="13"/>
  <c r="AJ909" i="13"/>
  <c r="AL297" i="13"/>
  <c r="AL820" i="13"/>
  <c r="S55" i="13"/>
  <c r="AJ1197" i="13"/>
  <c r="S847" i="13"/>
  <c r="AL918" i="13"/>
  <c r="S274" i="13"/>
  <c r="AL609" i="13"/>
  <c r="S885" i="13"/>
  <c r="AL271" i="13"/>
  <c r="AJ465" i="13"/>
  <c r="AJ845" i="13"/>
  <c r="S569" i="13"/>
  <c r="S859" i="13"/>
  <c r="AL1198" i="13"/>
  <c r="AL442" i="13"/>
  <c r="AJ635" i="13"/>
  <c r="AL745" i="13"/>
  <c r="AL770" i="13"/>
  <c r="AK870" i="13"/>
  <c r="S928" i="13"/>
  <c r="AL106" i="13"/>
  <c r="AJ350" i="13"/>
  <c r="S834" i="13"/>
  <c r="AJ883" i="13"/>
  <c r="AJ929" i="13"/>
  <c r="AK583" i="13"/>
  <c r="S721" i="13"/>
  <c r="AL847" i="13"/>
  <c r="AJ897" i="13"/>
  <c r="AL982" i="13"/>
  <c r="AJ1008" i="13"/>
  <c r="S1146" i="13"/>
  <c r="AJ1172" i="13"/>
  <c r="S954" i="13"/>
  <c r="AL1144" i="13"/>
  <c r="S171" i="13"/>
  <c r="AL197" i="13"/>
  <c r="AJ376" i="13"/>
  <c r="AJ466" i="13"/>
  <c r="AL784" i="13"/>
  <c r="AL1119" i="13"/>
  <c r="AK1197" i="13"/>
  <c r="AJ274" i="13"/>
  <c r="AJ416" i="13"/>
  <c r="S944" i="13"/>
  <c r="AL1083" i="13"/>
  <c r="AJ388" i="13"/>
  <c r="AJ413" i="13"/>
  <c r="AM413" i="13" s="1"/>
  <c r="AJ555" i="13"/>
  <c r="AJ954" i="13"/>
  <c r="S44" i="13"/>
  <c r="AL517" i="13"/>
  <c r="AK543" i="13"/>
  <c r="AJ594" i="13"/>
  <c r="AJ809" i="13"/>
  <c r="AJ994" i="13"/>
  <c r="AK1145" i="13"/>
  <c r="AJ120" i="13"/>
  <c r="S338" i="13"/>
  <c r="S695" i="13"/>
  <c r="S798" i="13"/>
  <c r="S956" i="13"/>
  <c r="AK1172" i="13"/>
  <c r="AK225" i="13"/>
  <c r="AL532" i="13"/>
  <c r="AL696" i="13"/>
  <c r="AL811" i="13"/>
  <c r="AL944" i="13"/>
  <c r="S336" i="13"/>
  <c r="S882" i="13"/>
  <c r="AL906" i="13"/>
  <c r="AL1067" i="13"/>
  <c r="S119" i="13"/>
  <c r="AJ145" i="13"/>
  <c r="AL543" i="13"/>
  <c r="AL41" i="13"/>
  <c r="AJ1042" i="13"/>
  <c r="AL1145" i="13"/>
  <c r="AL94" i="13"/>
  <c r="AL260" i="13"/>
  <c r="AL772" i="13"/>
  <c r="S1043" i="13"/>
  <c r="AL1095" i="13"/>
  <c r="AJ1120" i="13"/>
  <c r="AL36" i="13"/>
  <c r="AJ683" i="13"/>
  <c r="AK364" i="13"/>
  <c r="AL121" i="13"/>
  <c r="AL339" i="13"/>
  <c r="AL365" i="13"/>
  <c r="S481" i="13"/>
  <c r="AL506" i="13"/>
  <c r="S622" i="13"/>
  <c r="AL648" i="13"/>
  <c r="AL786" i="13"/>
  <c r="AL919" i="13"/>
  <c r="AL1032" i="13"/>
  <c r="AK1083" i="13"/>
  <c r="S1173" i="13"/>
  <c r="S170" i="13"/>
  <c r="AL413" i="13"/>
  <c r="AL503" i="13"/>
  <c r="S619" i="13"/>
  <c r="S808" i="13"/>
  <c r="AJ882" i="13"/>
  <c r="AJ1067" i="13"/>
  <c r="AL119" i="13"/>
  <c r="AL809" i="13"/>
  <c r="AK1068" i="13"/>
  <c r="AJ260" i="13"/>
  <c r="S428" i="13"/>
  <c r="AJ595" i="13"/>
  <c r="S37" i="13"/>
  <c r="AL930" i="13"/>
  <c r="AJ1043" i="13"/>
  <c r="AL1069" i="13"/>
  <c r="AJ1095" i="13"/>
  <c r="AJ454" i="13"/>
  <c r="AJ570" i="13"/>
  <c r="AK721" i="13"/>
  <c r="S287" i="13"/>
  <c r="S735" i="13"/>
  <c r="AJ760" i="13"/>
  <c r="AJ1173" i="13"/>
  <c r="AJ645" i="13"/>
  <c r="AJ1209" i="13"/>
  <c r="AJ67" i="13"/>
  <c r="S846" i="13"/>
  <c r="AJ917" i="13"/>
  <c r="AJ37" i="13"/>
  <c r="AL261" i="13"/>
  <c r="S571" i="13"/>
  <c r="AL452" i="13"/>
  <c r="AJ593" i="13"/>
  <c r="S732" i="13"/>
  <c r="AL757" i="13"/>
  <c r="AJ783" i="13"/>
  <c r="AL941" i="13"/>
  <c r="S1131" i="13"/>
  <c r="S1157" i="13"/>
  <c r="AJ285" i="13"/>
  <c r="AJ311" i="13"/>
  <c r="AL683" i="13"/>
  <c r="AL846" i="13"/>
  <c r="AL1132" i="13"/>
  <c r="AL159" i="13"/>
  <c r="AL518" i="13"/>
  <c r="S1108" i="13"/>
  <c r="AJ1185" i="13"/>
  <c r="AK69" i="13"/>
  <c r="AJ238" i="13"/>
  <c r="AL478" i="13"/>
  <c r="AJ993" i="13"/>
  <c r="S771" i="13"/>
  <c r="AJ544" i="13"/>
  <c r="AL835" i="13"/>
  <c r="S969" i="13"/>
  <c r="S160" i="13"/>
  <c r="AJ429" i="13"/>
  <c r="AJ823" i="13"/>
  <c r="S209" i="13"/>
  <c r="AL184" i="13"/>
  <c r="S427" i="13"/>
  <c r="AL720" i="13"/>
  <c r="AL746" i="13"/>
  <c r="S981" i="13"/>
  <c r="AJ1007" i="13"/>
  <c r="AL81" i="13"/>
  <c r="AL299" i="13"/>
  <c r="AJ492" i="13"/>
  <c r="S684" i="13"/>
  <c r="AL810" i="13"/>
  <c r="AL1108" i="13"/>
  <c r="AJ144" i="13"/>
  <c r="AL170" i="13"/>
  <c r="AJ196" i="13"/>
  <c r="AJ349" i="13"/>
  <c r="AL426" i="13"/>
  <c r="AJ529" i="13"/>
  <c r="AJ606" i="13"/>
  <c r="S1067" i="13"/>
  <c r="AL1157" i="13"/>
  <c r="S1183" i="13"/>
  <c r="AK197" i="13"/>
  <c r="AL440" i="13"/>
  <c r="AJ479" i="13"/>
  <c r="S671" i="13"/>
  <c r="AJ733" i="13"/>
  <c r="AJ942" i="13"/>
  <c r="AL1081" i="13"/>
  <c r="AL1197" i="13"/>
  <c r="AL56" i="13"/>
  <c r="AJ248" i="13"/>
  <c r="AJ299" i="13"/>
  <c r="AL467" i="13"/>
  <c r="S492" i="13"/>
  <c r="AJ583" i="13"/>
  <c r="AJ660" i="13"/>
  <c r="AJ772" i="13"/>
  <c r="AJ66" i="13"/>
  <c r="AJ118" i="13"/>
  <c r="AL222" i="13"/>
  <c r="AJ271" i="13"/>
  <c r="AJ323" i="13"/>
  <c r="AK478" i="13"/>
  <c r="AK529" i="13"/>
  <c r="AL632" i="13"/>
  <c r="AL882" i="13"/>
  <c r="AJ967" i="13"/>
  <c r="AL1041" i="13"/>
  <c r="AK1131" i="13"/>
  <c r="S1209" i="13"/>
  <c r="AK106" i="13"/>
  <c r="AJ132" i="13"/>
  <c r="S184" i="13"/>
  <c r="AL272" i="13"/>
  <c r="S324" i="13"/>
  <c r="AL414" i="13"/>
  <c r="S440" i="13"/>
  <c r="S530" i="13"/>
  <c r="AJ620" i="13"/>
  <c r="AJ646" i="13"/>
  <c r="AK917" i="13"/>
  <c r="S1081" i="13"/>
  <c r="AJ56" i="13"/>
  <c r="AJ81" i="13"/>
  <c r="AJ172" i="13"/>
  <c r="AL325" i="13"/>
  <c r="AJ467" i="13"/>
  <c r="S518" i="13"/>
  <c r="S708" i="13"/>
  <c r="S930" i="13"/>
  <c r="S1198" i="13"/>
  <c r="AL783" i="13"/>
  <c r="AL144" i="13"/>
  <c r="AJ833" i="13"/>
  <c r="S1006" i="13"/>
  <c r="AJ1093" i="13"/>
  <c r="AJ272" i="13"/>
  <c r="AL324" i="13"/>
  <c r="AL389" i="13"/>
  <c r="S466" i="13"/>
  <c r="AL530" i="13"/>
  <c r="AL582" i="13"/>
  <c r="S720" i="13"/>
  <c r="AL1184" i="13"/>
  <c r="S377" i="13"/>
  <c r="AL428" i="13"/>
  <c r="S454" i="13"/>
  <c r="S982" i="13"/>
  <c r="AL1031" i="13"/>
  <c r="S258" i="13"/>
  <c r="S542" i="13"/>
  <c r="S670" i="13"/>
  <c r="AL928" i="13"/>
  <c r="AJ1006" i="13"/>
  <c r="AL40" i="13"/>
  <c r="S1144" i="13"/>
  <c r="AL132" i="13"/>
  <c r="AJ414" i="13"/>
  <c r="AJ440" i="13"/>
  <c r="AL479" i="13"/>
  <c r="AJ607" i="13"/>
  <c r="S694" i="13"/>
  <c r="S746" i="13"/>
  <c r="AL942" i="13"/>
  <c r="AL994" i="13"/>
  <c r="S1042" i="13"/>
  <c r="AJ1132" i="13"/>
  <c r="S1210" i="13"/>
  <c r="AJ107" i="13"/>
  <c r="S133" i="13"/>
  <c r="S237" i="13"/>
  <c r="S570" i="13"/>
  <c r="S647" i="13"/>
  <c r="AL660" i="13"/>
  <c r="AJ847" i="13"/>
  <c r="AL1056" i="13"/>
  <c r="S1082" i="13"/>
  <c r="S1159" i="13"/>
  <c r="AJ906" i="13"/>
  <c r="AK809" i="13"/>
  <c r="AL883" i="13"/>
  <c r="S929" i="13"/>
  <c r="AK1132" i="13"/>
  <c r="AK107" i="13"/>
  <c r="AK847" i="13"/>
  <c r="S897" i="13"/>
  <c r="AJ930" i="13"/>
  <c r="S131" i="13"/>
  <c r="S183" i="13"/>
  <c r="AL258" i="13"/>
  <c r="AJ745" i="13"/>
  <c r="S796" i="13"/>
  <c r="AK882" i="13"/>
  <c r="AL1093" i="13"/>
  <c r="AL1209" i="13"/>
  <c r="AJ184" i="13"/>
  <c r="AL210" i="13"/>
  <c r="S236" i="13"/>
  <c r="AJ324" i="13"/>
  <c r="S659" i="13"/>
  <c r="S68" i="13"/>
  <c r="AJ133" i="13"/>
  <c r="S211" i="13"/>
  <c r="AL237" i="13"/>
  <c r="AJ377" i="13"/>
  <c r="AJ518" i="13"/>
  <c r="S595" i="13"/>
  <c r="AK708" i="13"/>
  <c r="AL734" i="13"/>
  <c r="AL798" i="13"/>
  <c r="AL872" i="13"/>
  <c r="AL897" i="13"/>
  <c r="AJ982" i="13"/>
  <c r="AJ1056" i="13"/>
  <c r="AL105" i="13"/>
  <c r="AL183" i="13"/>
  <c r="AL310" i="13"/>
  <c r="S362" i="13"/>
  <c r="AL439" i="13"/>
  <c r="AL490" i="13"/>
  <c r="S568" i="13"/>
  <c r="S820" i="13"/>
  <c r="AL1196" i="13"/>
  <c r="S259" i="13"/>
  <c r="AK607" i="13"/>
  <c r="S633" i="13"/>
  <c r="AJ746" i="13"/>
  <c r="AL859" i="13"/>
  <c r="AL981" i="13"/>
  <c r="AJ159" i="13"/>
  <c r="AJ185" i="13"/>
  <c r="AL286" i="13"/>
  <c r="S480" i="13"/>
  <c r="AK518" i="13"/>
  <c r="AK1108" i="13"/>
  <c r="S1185" i="13"/>
  <c r="AL79" i="13"/>
  <c r="S157" i="13"/>
  <c r="AJ209" i="13"/>
  <c r="AL235" i="13"/>
  <c r="AL284" i="13"/>
  <c r="AL362" i="13"/>
  <c r="AK465" i="13"/>
  <c r="AJ542" i="13"/>
  <c r="AL568" i="13"/>
  <c r="AJ619" i="13"/>
  <c r="AL645" i="13"/>
  <c r="AJ796" i="13"/>
  <c r="AL1006" i="13"/>
  <c r="S1080" i="13"/>
  <c r="AL1170" i="13"/>
  <c r="S1196" i="13"/>
  <c r="S453" i="13"/>
  <c r="AL491" i="13"/>
  <c r="S517" i="13"/>
  <c r="AL607" i="13"/>
  <c r="S1007" i="13"/>
  <c r="S1119" i="13"/>
  <c r="AJ1210" i="13"/>
  <c r="S286" i="13"/>
  <c r="AJ131" i="13"/>
  <c r="AL157" i="13"/>
  <c r="AK258" i="13"/>
  <c r="AJ336" i="13"/>
  <c r="AK542" i="13"/>
  <c r="AJ770" i="13"/>
  <c r="AJ1144" i="13"/>
  <c r="AJ453" i="13"/>
  <c r="S594" i="13"/>
  <c r="S120" i="13"/>
  <c r="AJ237" i="13"/>
  <c r="AL338" i="13"/>
  <c r="S441" i="13"/>
  <c r="AL454" i="13"/>
  <c r="S505" i="13"/>
  <c r="AL570" i="13"/>
  <c r="AJ647" i="13"/>
  <c r="AL555" i="13"/>
  <c r="AK336" i="13"/>
  <c r="AK413" i="13"/>
  <c r="AL845" i="13"/>
  <c r="AJ1029" i="13"/>
  <c r="AL1080" i="13"/>
  <c r="AJ119" i="13"/>
  <c r="AL285" i="13"/>
  <c r="S337" i="13"/>
  <c r="AJ491" i="13"/>
  <c r="S683" i="13"/>
  <c r="AJ797" i="13"/>
  <c r="S871" i="13"/>
  <c r="AK929" i="13"/>
  <c r="AJ1119" i="13"/>
  <c r="AL120" i="13"/>
  <c r="AK237" i="13"/>
  <c r="AJ364" i="13"/>
  <c r="AL131" i="13"/>
  <c r="AK209" i="13"/>
  <c r="AK119" i="13"/>
  <c r="AL695" i="13"/>
  <c r="AJ785" i="13"/>
  <c r="AK918" i="13"/>
  <c r="AJ969" i="13"/>
  <c r="S1120" i="13"/>
  <c r="S66" i="13"/>
  <c r="AL209" i="13"/>
  <c r="S271" i="13"/>
  <c r="S401" i="13"/>
  <c r="AL619" i="13"/>
  <c r="S682" i="13"/>
  <c r="S706" i="13"/>
  <c r="AL732" i="13"/>
  <c r="AL993" i="13"/>
  <c r="AJ337" i="13"/>
  <c r="AK402" i="13"/>
  <c r="S733" i="13"/>
  <c r="AL821" i="13"/>
  <c r="AK312" i="13"/>
  <c r="AJ338" i="13"/>
  <c r="S531" i="13"/>
  <c r="AJ672" i="13"/>
  <c r="S908" i="13"/>
  <c r="AJ943" i="13"/>
  <c r="S1095" i="13"/>
  <c r="AL1185" i="13"/>
  <c r="S196" i="13"/>
  <c r="S606" i="13"/>
  <c r="AJ757" i="13"/>
  <c r="AL80" i="13"/>
  <c r="AJ197" i="13"/>
  <c r="S363" i="13"/>
  <c r="S389" i="13"/>
  <c r="AL453" i="13"/>
  <c r="AJ846" i="13"/>
  <c r="AL896" i="13"/>
  <c r="S994" i="13"/>
  <c r="AL172" i="13"/>
  <c r="AJ390" i="13"/>
  <c r="AJ531" i="13"/>
  <c r="AL557" i="13"/>
  <c r="AL583" i="13"/>
  <c r="S634" i="13"/>
  <c r="AL747" i="13"/>
  <c r="AJ995" i="13"/>
  <c r="AJ682" i="13"/>
  <c r="AJ808" i="13"/>
  <c r="AJ80" i="13"/>
  <c r="AJ247" i="13"/>
  <c r="S942" i="13"/>
  <c r="S299" i="13"/>
  <c r="AL364" i="13"/>
  <c r="AJ441" i="13"/>
  <c r="AL505" i="13"/>
  <c r="AK37" i="13"/>
  <c r="AJ908" i="13"/>
  <c r="S54" i="13"/>
  <c r="S23" i="13"/>
  <c r="S82" i="13"/>
  <c r="AL134" i="13"/>
  <c r="S212" i="13"/>
  <c r="AJ885" i="13"/>
  <c r="AL983" i="13"/>
  <c r="AJ1109" i="13"/>
  <c r="AL1186" i="13"/>
  <c r="AJ212" i="13"/>
  <c r="S339" i="13"/>
  <c r="S365" i="13"/>
  <c r="AJ1032" i="13"/>
  <c r="AJ1083" i="13"/>
  <c r="AJ82" i="13"/>
  <c r="S493" i="13"/>
  <c r="AL545" i="13"/>
  <c r="S748" i="13"/>
  <c r="AL313" i="13"/>
  <c r="AL391" i="13"/>
  <c r="AL468" i="13"/>
  <c r="S673" i="13"/>
  <c r="S696" i="13"/>
  <c r="AL748" i="13"/>
  <c r="S823" i="13"/>
  <c r="S970" i="13"/>
  <c r="AK160" i="13"/>
  <c r="AJ287" i="13"/>
  <c r="AL596" i="13"/>
  <c r="AL673" i="13"/>
  <c r="S1019" i="13"/>
  <c r="S147" i="13"/>
  <c r="AJ365" i="13"/>
  <c r="AJ493" i="13"/>
  <c r="AL722" i="13"/>
  <c r="AL35" i="13"/>
  <c r="AL873" i="13"/>
  <c r="AL1019" i="13"/>
  <c r="S1070" i="13"/>
  <c r="S1096" i="13"/>
  <c r="AL1147" i="13"/>
  <c r="AK365" i="13"/>
  <c r="AJ571" i="13"/>
  <c r="AJ696" i="13"/>
  <c r="S121" i="13"/>
  <c r="S352" i="13"/>
  <c r="AK571" i="13"/>
  <c r="AJ773" i="13"/>
  <c r="AJ898" i="13"/>
  <c r="AL1044" i="13"/>
  <c r="AL1121" i="13"/>
  <c r="S429" i="13"/>
  <c r="S558" i="13"/>
  <c r="AK773" i="13"/>
  <c r="AJ1096" i="13"/>
  <c r="AJ95" i="13"/>
  <c r="S635" i="13"/>
  <c r="S760" i="13"/>
  <c r="AL898" i="13"/>
  <c r="AL909" i="13"/>
  <c r="AJ69" i="13"/>
  <c r="AJ352" i="13"/>
  <c r="AM352" i="13" s="1"/>
  <c r="AL404" i="13"/>
  <c r="S532" i="13"/>
  <c r="S36" i="13"/>
  <c r="S957" i="13"/>
  <c r="AL1173" i="13"/>
  <c r="AJ300" i="13"/>
  <c r="AJ558" i="13"/>
  <c r="S1032" i="13"/>
  <c r="S1160" i="13"/>
  <c r="AJ506" i="13"/>
  <c r="AJ481" i="13"/>
  <c r="AL584" i="13"/>
  <c r="AL860" i="13"/>
  <c r="AL931" i="13"/>
  <c r="AJ957" i="13"/>
  <c r="AL1009" i="13"/>
  <c r="S1134" i="13"/>
  <c r="AL1212" i="13"/>
  <c r="AL23" i="13"/>
  <c r="AL298" i="13"/>
  <c r="AJ298" i="13"/>
  <c r="AK955" i="13"/>
  <c r="S955" i="13"/>
  <c r="AK415" i="13"/>
  <c r="S415" i="13"/>
  <c r="S388" i="13"/>
  <c r="S593" i="13"/>
  <c r="S80" i="13"/>
  <c r="AK414" i="13"/>
  <c r="S414" i="13"/>
  <c r="AL633" i="13"/>
  <c r="AJ633" i="13"/>
  <c r="AJ659" i="13"/>
  <c r="AL480" i="13"/>
  <c r="AJ480" i="13"/>
  <c r="S544" i="13"/>
  <c r="AK621" i="13"/>
  <c r="S621" i="13"/>
  <c r="AK967" i="13"/>
  <c r="S967" i="13"/>
  <c r="S199" i="13"/>
  <c r="S404" i="13"/>
  <c r="S609" i="13"/>
  <c r="S811" i="13"/>
  <c r="S1009" i="13"/>
  <c r="S1212" i="13"/>
  <c r="S246" i="13"/>
  <c r="S452" i="13"/>
  <c r="S658" i="13"/>
  <c r="S845" i="13"/>
  <c r="AL44" i="13"/>
  <c r="AJ44" i="13"/>
  <c r="AL1183" i="13"/>
  <c r="AJ1183" i="13"/>
  <c r="AL569" i="13"/>
  <c r="AJ569" i="13"/>
  <c r="AL955" i="13"/>
  <c r="AL1107" i="13"/>
  <c r="AJ1107" i="13"/>
  <c r="AJ94" i="13"/>
  <c r="AL415" i="13"/>
  <c r="AJ415" i="13"/>
  <c r="AL684" i="13"/>
  <c r="AJ684" i="13"/>
  <c r="AJ708" i="13"/>
  <c r="AK822" i="13"/>
  <c r="S822" i="13"/>
  <c r="S943" i="13"/>
  <c r="AK42" i="13"/>
  <c r="S42" i="13"/>
  <c r="AL1082" i="13"/>
  <c r="AJ1082" i="13"/>
  <c r="AJ1108" i="13"/>
  <c r="AJ1019" i="13"/>
  <c r="AJ258" i="13"/>
  <c r="AL621" i="13"/>
  <c r="AJ621" i="13"/>
  <c r="AJ134" i="13"/>
  <c r="S186" i="13"/>
  <c r="AL212" i="13"/>
  <c r="AJ339" i="13"/>
  <c r="S391" i="13"/>
  <c r="AL416" i="13"/>
  <c r="AJ545" i="13"/>
  <c r="S596" i="13"/>
  <c r="AL622" i="13"/>
  <c r="AJ748" i="13"/>
  <c r="S35" i="13"/>
  <c r="AL823" i="13"/>
  <c r="AJ944" i="13"/>
  <c r="S996" i="13"/>
  <c r="AJ1147" i="13"/>
  <c r="S1199" i="13"/>
  <c r="AL54" i="13"/>
  <c r="AJ183" i="13"/>
  <c r="S235" i="13"/>
  <c r="S439" i="13"/>
  <c r="AL465" i="13"/>
  <c r="S645" i="13"/>
  <c r="AL670" i="13"/>
  <c r="AK770" i="13"/>
  <c r="S770" i="13"/>
  <c r="AL504" i="13"/>
  <c r="AJ504" i="13"/>
  <c r="AK620" i="13"/>
  <c r="S620" i="13"/>
  <c r="AL771" i="13"/>
  <c r="AJ771" i="13"/>
  <c r="AK56" i="13"/>
  <c r="S56" i="13"/>
  <c r="AL211" i="13"/>
  <c r="AJ211" i="13"/>
  <c r="AJ199" i="13"/>
  <c r="S249" i="13"/>
  <c r="AJ404" i="13"/>
  <c r="S455" i="13"/>
  <c r="AJ609" i="13"/>
  <c r="S661" i="13"/>
  <c r="AJ811" i="13"/>
  <c r="S860" i="13"/>
  <c r="AJ1009" i="13"/>
  <c r="S1057" i="13"/>
  <c r="AJ1212" i="13"/>
  <c r="S92" i="13"/>
  <c r="AJ246" i="13"/>
  <c r="S297" i="13"/>
  <c r="AJ452" i="13"/>
  <c r="S503" i="13"/>
  <c r="AJ658" i="13"/>
  <c r="S693" i="13"/>
  <c r="AJ706" i="13"/>
  <c r="AJ870" i="13"/>
  <c r="AJ928" i="13"/>
  <c r="AK1106" i="13"/>
  <c r="S1106" i="13"/>
  <c r="AK1170" i="13"/>
  <c r="S1170" i="13"/>
  <c r="AL350" i="13"/>
  <c r="AL834" i="13"/>
  <c r="AJ834" i="13"/>
  <c r="AK1158" i="13"/>
  <c r="S1158" i="13"/>
  <c r="AK467" i="13"/>
  <c r="S467" i="13"/>
  <c r="AL1159" i="13"/>
  <c r="AL1171" i="13"/>
  <c r="AJ1171" i="13"/>
  <c r="AL42" i="13"/>
  <c r="AJ42" i="13"/>
  <c r="AJ23" i="13"/>
  <c r="S108" i="13"/>
  <c r="AJ261" i="13"/>
  <c r="S313" i="13"/>
  <c r="AJ468" i="13"/>
  <c r="S519" i="13"/>
  <c r="AJ673" i="13"/>
  <c r="S722" i="13"/>
  <c r="AJ873" i="13"/>
  <c r="S919" i="13"/>
  <c r="AJ1070" i="13"/>
  <c r="AJ105" i="13"/>
  <c r="AJ310" i="13"/>
  <c r="AJ516" i="13"/>
  <c r="AK706" i="13"/>
  <c r="AK672" i="13"/>
  <c r="S672" i="13"/>
  <c r="AK1069" i="13"/>
  <c r="S1069" i="13"/>
  <c r="S896" i="13"/>
  <c r="AJ121" i="13"/>
  <c r="S173" i="13"/>
  <c r="AJ326" i="13"/>
  <c r="S378" i="13"/>
  <c r="AJ532" i="13"/>
  <c r="S584" i="13"/>
  <c r="AJ735" i="13"/>
  <c r="S786" i="13"/>
  <c r="AJ931" i="13"/>
  <c r="S983" i="13"/>
  <c r="AJ1134" i="13"/>
  <c r="S1186" i="13"/>
  <c r="AJ170" i="13"/>
  <c r="S222" i="13"/>
  <c r="AJ375" i="13"/>
  <c r="S426" i="13"/>
  <c r="AJ581" i="13"/>
  <c r="S632" i="13"/>
  <c r="AJ693" i="13"/>
  <c r="AL1106" i="13"/>
  <c r="AL158" i="13"/>
  <c r="AJ158" i="13"/>
  <c r="S285" i="13"/>
  <c r="AK556" i="13"/>
  <c r="S556" i="13"/>
  <c r="AL707" i="13"/>
  <c r="AJ707" i="13"/>
  <c r="AL1158" i="13"/>
  <c r="AL146" i="13"/>
  <c r="AJ146" i="13"/>
  <c r="AK260" i="13"/>
  <c r="S260" i="13"/>
  <c r="AL351" i="13"/>
  <c r="AK872" i="13"/>
  <c r="S872" i="13"/>
  <c r="AJ186" i="13"/>
  <c r="S238" i="13"/>
  <c r="AJ391" i="13"/>
  <c r="S442" i="13"/>
  <c r="AJ596" i="13"/>
  <c r="S648" i="13"/>
  <c r="AJ35" i="13"/>
  <c r="S848" i="13"/>
  <c r="AJ996" i="13"/>
  <c r="S1044" i="13"/>
  <c r="AJ1199" i="13"/>
  <c r="S79" i="13"/>
  <c r="AJ235" i="13"/>
  <c r="S284" i="13"/>
  <c r="AJ439" i="13"/>
  <c r="S490" i="13"/>
  <c r="AK858" i="13"/>
  <c r="S858" i="13"/>
  <c r="AL93" i="13"/>
  <c r="AJ93" i="13"/>
  <c r="AL223" i="13"/>
  <c r="AJ223" i="13"/>
  <c r="S968" i="13"/>
  <c r="AK403" i="13"/>
  <c r="S403" i="13"/>
  <c r="AK1211" i="13"/>
  <c r="S1211" i="13"/>
  <c r="S993" i="13"/>
  <c r="S95" i="13"/>
  <c r="AJ249" i="13"/>
  <c r="S300" i="13"/>
  <c r="AJ455" i="13"/>
  <c r="S506" i="13"/>
  <c r="AJ661" i="13"/>
  <c r="S709" i="13"/>
  <c r="AJ860" i="13"/>
  <c r="S909" i="13"/>
  <c r="AJ1057" i="13"/>
  <c r="S1109" i="13"/>
  <c r="AJ92" i="13"/>
  <c r="S144" i="13"/>
  <c r="AJ297" i="13"/>
  <c r="S349" i="13"/>
  <c r="AJ503" i="13"/>
  <c r="S555" i="13"/>
  <c r="AJ732" i="13"/>
  <c r="S916" i="13"/>
  <c r="S941" i="13"/>
  <c r="AK941" i="13"/>
  <c r="AL556" i="13"/>
  <c r="AL968" i="13"/>
  <c r="AJ968" i="13"/>
  <c r="AL1030" i="13"/>
  <c r="AJ1030" i="13"/>
  <c r="S1094" i="13"/>
  <c r="AJ1184" i="13"/>
  <c r="AK608" i="13"/>
  <c r="S608" i="13"/>
  <c r="AL956" i="13"/>
  <c r="AL273" i="13"/>
  <c r="AJ273" i="13"/>
  <c r="AL822" i="13"/>
  <c r="AJ822" i="13"/>
  <c r="AJ108" i="13"/>
  <c r="AJ313" i="13"/>
  <c r="AJ519" i="13"/>
  <c r="AJ722" i="13"/>
  <c r="AJ919" i="13"/>
  <c r="AJ1121" i="13"/>
  <c r="AJ157" i="13"/>
  <c r="AJ362" i="13"/>
  <c r="AJ568" i="13"/>
  <c r="AK693" i="13"/>
  <c r="AL796" i="13"/>
  <c r="AL858" i="13"/>
  <c r="AJ858" i="13"/>
  <c r="AL916" i="13"/>
  <c r="AJ916" i="13"/>
  <c r="AL954" i="13"/>
  <c r="S1041" i="13"/>
  <c r="AK758" i="13"/>
  <c r="S758" i="13"/>
  <c r="AK821" i="13"/>
  <c r="S821" i="13"/>
  <c r="AK198" i="13"/>
  <c r="S198" i="13"/>
  <c r="AL403" i="13"/>
  <c r="AK810" i="13"/>
  <c r="S810" i="13"/>
  <c r="AK1008" i="13"/>
  <c r="S1008" i="13"/>
  <c r="AL1211" i="13"/>
  <c r="AL68" i="13"/>
  <c r="AJ68" i="13"/>
  <c r="AL884" i="13"/>
  <c r="AJ884" i="13"/>
  <c r="AJ173" i="13"/>
  <c r="AJ378" i="13"/>
  <c r="AJ584" i="13"/>
  <c r="AJ786" i="13"/>
  <c r="AJ983" i="13"/>
  <c r="AJ1186" i="13"/>
  <c r="AJ222" i="13"/>
  <c r="AJ426" i="13"/>
  <c r="AJ632" i="13"/>
  <c r="AL693" i="13"/>
  <c r="AL980" i="13"/>
  <c r="AJ980" i="13"/>
  <c r="AK145" i="13"/>
  <c r="S145" i="13"/>
  <c r="AJ582" i="13"/>
  <c r="AL907" i="13"/>
  <c r="AJ907" i="13"/>
  <c r="AJ1055" i="13"/>
  <c r="AJ428" i="13"/>
  <c r="AK350" i="13"/>
  <c r="S350" i="13"/>
  <c r="AJ848" i="13"/>
  <c r="AJ1044" i="13"/>
  <c r="AJ79" i="13"/>
  <c r="AJ284" i="13"/>
  <c r="AJ490" i="13"/>
  <c r="S719" i="13"/>
  <c r="AJ1131" i="13"/>
  <c r="AK210" i="13"/>
  <c r="S210" i="13"/>
  <c r="AL427" i="13"/>
  <c r="AJ427" i="13"/>
  <c r="AJ634" i="13"/>
  <c r="AL719" i="13"/>
  <c r="AJ719" i="13"/>
  <c r="S906" i="13"/>
  <c r="AL145" i="13"/>
  <c r="AL363" i="13"/>
  <c r="AJ363" i="13"/>
  <c r="AJ835" i="13"/>
  <c r="AJ1031" i="13"/>
  <c r="AL1054" i="13"/>
  <c r="AJ1054" i="13"/>
  <c r="AJ171" i="13"/>
  <c r="S745" i="13"/>
  <c r="AK745" i="13"/>
  <c r="AJ784" i="13"/>
  <c r="AK41" i="13"/>
  <c r="S41" i="13"/>
  <c r="S1171" i="13"/>
  <c r="AJ224" i="13"/>
  <c r="S747" i="13"/>
  <c r="AL1146" i="13"/>
  <c r="S1054" i="13"/>
  <c r="AK1144" i="13"/>
  <c r="S93" i="13"/>
  <c r="AK184" i="13"/>
  <c r="S298" i="13"/>
  <c r="AK389" i="13"/>
  <c r="S504" i="13"/>
  <c r="AK594" i="13"/>
  <c r="S707" i="13"/>
  <c r="S907" i="13"/>
  <c r="S1107" i="13"/>
  <c r="S146" i="13"/>
  <c r="S351" i="13"/>
  <c r="S557" i="13"/>
  <c r="S759" i="13"/>
  <c r="AK299" i="13"/>
  <c r="AJ351" i="13"/>
  <c r="AJ557" i="13"/>
  <c r="AJ759" i="13"/>
  <c r="AJ956" i="13"/>
  <c r="AJ1159" i="13"/>
  <c r="S833" i="13"/>
  <c r="S1029" i="13"/>
  <c r="S67" i="13"/>
  <c r="S883" i="13"/>
  <c r="S325" i="13"/>
  <c r="S1133" i="13"/>
  <c r="S895" i="13"/>
  <c r="S1093" i="13"/>
  <c r="S132" i="13"/>
  <c r="S185" i="13"/>
  <c r="S390" i="13"/>
  <c r="AM390" i="13" s="1"/>
  <c r="S995" i="13"/>
  <c r="AJ758" i="13"/>
  <c r="AJ955" i="13"/>
  <c r="AJ1158" i="13"/>
  <c r="AJ198" i="13"/>
  <c r="AJ403" i="13"/>
  <c r="S1056" i="13"/>
  <c r="AJ1211" i="13"/>
  <c r="AJ821" i="13"/>
  <c r="AJ41" i="13"/>
  <c r="AJ872" i="13"/>
  <c r="AJ1069" i="13"/>
  <c r="AJ734" i="13"/>
  <c r="AJ895" i="13"/>
  <c r="AJ1198" i="13"/>
  <c r="AJ1157" i="13"/>
  <c r="AJ402" i="13"/>
  <c r="K913" i="13"/>
  <c r="AK913" i="13" s="1"/>
  <c r="K914" i="13"/>
  <c r="AK914" i="13" s="1"/>
  <c r="AH1207" i="13"/>
  <c r="AD1207" i="13"/>
  <c r="Z1207" i="13"/>
  <c r="R1207" i="13"/>
  <c r="K1207" i="13"/>
  <c r="AK1207" i="13" s="1"/>
  <c r="AH1194" i="13"/>
  <c r="AD1194" i="13"/>
  <c r="Z1194" i="13"/>
  <c r="R1194" i="13"/>
  <c r="K1194" i="13"/>
  <c r="AH1181" i="13"/>
  <c r="AD1181" i="13"/>
  <c r="Z1181" i="13"/>
  <c r="R1181" i="13"/>
  <c r="K1181" i="13"/>
  <c r="AK1181" i="13" s="1"/>
  <c r="AH1168" i="13"/>
  <c r="AD1168" i="13"/>
  <c r="Z1168" i="13"/>
  <c r="R1168" i="13"/>
  <c r="K1168" i="13"/>
  <c r="AK1168" i="13" s="1"/>
  <c r="AH1155" i="13"/>
  <c r="AD1155" i="13"/>
  <c r="Z1155" i="13"/>
  <c r="R1155" i="13"/>
  <c r="K1155" i="13"/>
  <c r="AH1142" i="13"/>
  <c r="AD1142" i="13"/>
  <c r="Z1142" i="13"/>
  <c r="R1142" i="13"/>
  <c r="K1142" i="13"/>
  <c r="AK1142" i="13" s="1"/>
  <c r="AH1129" i="13"/>
  <c r="AD1129" i="13"/>
  <c r="Z1129" i="13"/>
  <c r="R1129" i="13"/>
  <c r="K1129" i="13"/>
  <c r="AK1129" i="13" s="1"/>
  <c r="AH1117" i="13"/>
  <c r="AD1117" i="13"/>
  <c r="Z1117" i="13"/>
  <c r="R1117" i="13"/>
  <c r="K1117" i="13"/>
  <c r="AK1117" i="13" s="1"/>
  <c r="AH1104" i="13"/>
  <c r="AD1104" i="13"/>
  <c r="Z1104" i="13"/>
  <c r="R1104" i="13"/>
  <c r="K1104" i="13"/>
  <c r="AK1104" i="13" s="1"/>
  <c r="AH1091" i="13"/>
  <c r="AD1091" i="13"/>
  <c r="Z1091" i="13"/>
  <c r="R1091" i="13"/>
  <c r="K1091" i="13"/>
  <c r="AK1091" i="13" s="1"/>
  <c r="AH1078" i="13"/>
  <c r="AD1078" i="13"/>
  <c r="Z1078" i="13"/>
  <c r="R1078" i="13"/>
  <c r="K1078" i="13"/>
  <c r="AK1078" i="13" s="1"/>
  <c r="AH1065" i="13"/>
  <c r="AD1065" i="13"/>
  <c r="Z1065" i="13"/>
  <c r="R1065" i="13"/>
  <c r="K1065" i="13"/>
  <c r="AK1065" i="13" s="1"/>
  <c r="AH1052" i="13"/>
  <c r="AD1052" i="13"/>
  <c r="Z1052" i="13"/>
  <c r="R1052" i="13"/>
  <c r="K1052" i="13"/>
  <c r="AK1052" i="13" s="1"/>
  <c r="AH1039" i="13"/>
  <c r="AD1039" i="13"/>
  <c r="Z1039" i="13"/>
  <c r="R1039" i="13"/>
  <c r="K1039" i="13"/>
  <c r="AK1039" i="13" s="1"/>
  <c r="AH1027" i="13"/>
  <c r="AD1027" i="13"/>
  <c r="Z1027" i="13"/>
  <c r="R1027" i="13"/>
  <c r="K1027" i="13"/>
  <c r="AH1017" i="13"/>
  <c r="AD1017" i="13"/>
  <c r="Z1017" i="13"/>
  <c r="R1017" i="13"/>
  <c r="K1017" i="13"/>
  <c r="AK1017" i="13" s="1"/>
  <c r="AH1004" i="13"/>
  <c r="AD1004" i="13"/>
  <c r="Z1004" i="13"/>
  <c r="R1004" i="13"/>
  <c r="K1004" i="13"/>
  <c r="AK1004" i="13" s="1"/>
  <c r="AH991" i="13"/>
  <c r="AD991" i="13"/>
  <c r="Z991" i="13"/>
  <c r="R991" i="13"/>
  <c r="K991" i="13"/>
  <c r="AH978" i="13"/>
  <c r="AD978" i="13"/>
  <c r="Z978" i="13"/>
  <c r="R978" i="13"/>
  <c r="K978" i="13"/>
  <c r="AK978" i="13" s="1"/>
  <c r="AH965" i="13"/>
  <c r="AD965" i="13"/>
  <c r="Z965" i="13"/>
  <c r="R965" i="13"/>
  <c r="K965" i="13"/>
  <c r="AK965" i="13" s="1"/>
  <c r="AH952" i="13"/>
  <c r="AD952" i="13"/>
  <c r="Z952" i="13"/>
  <c r="R952" i="13"/>
  <c r="K952" i="13"/>
  <c r="AH939" i="13"/>
  <c r="AD939" i="13"/>
  <c r="Z939" i="13"/>
  <c r="R939" i="13"/>
  <c r="K939" i="13"/>
  <c r="AK939" i="13" s="1"/>
  <c r="AH926" i="13"/>
  <c r="AD926" i="13"/>
  <c r="Z926" i="13"/>
  <c r="R926" i="13"/>
  <c r="K926" i="13"/>
  <c r="AK926" i="13" s="1"/>
  <c r="AH915" i="13"/>
  <c r="AD915" i="13"/>
  <c r="Z915" i="13"/>
  <c r="R915" i="13"/>
  <c r="K915" i="13"/>
  <c r="AH904" i="13"/>
  <c r="AD904" i="13"/>
  <c r="Z904" i="13"/>
  <c r="R904" i="13"/>
  <c r="K904" i="13"/>
  <c r="AK904" i="13" s="1"/>
  <c r="AH893" i="13"/>
  <c r="AD893" i="13"/>
  <c r="Z893" i="13"/>
  <c r="R893" i="13"/>
  <c r="K893" i="13"/>
  <c r="AK893" i="13" s="1"/>
  <c r="AH880" i="13"/>
  <c r="AD880" i="13"/>
  <c r="Z880" i="13"/>
  <c r="R880" i="13"/>
  <c r="K880" i="13"/>
  <c r="AK880" i="13" s="1"/>
  <c r="AH868" i="13"/>
  <c r="AD868" i="13"/>
  <c r="Z868" i="13"/>
  <c r="R868" i="13"/>
  <c r="K868" i="13"/>
  <c r="AK868" i="13" s="1"/>
  <c r="AH856" i="13"/>
  <c r="AD856" i="13"/>
  <c r="Z856" i="13"/>
  <c r="R856" i="13"/>
  <c r="K856" i="13"/>
  <c r="AK856" i="13" s="1"/>
  <c r="AH843" i="13"/>
  <c r="AD843" i="13"/>
  <c r="Z843" i="13"/>
  <c r="R843" i="13"/>
  <c r="K843" i="13"/>
  <c r="AK843" i="13" s="1"/>
  <c r="AH831" i="13"/>
  <c r="AD831" i="13"/>
  <c r="Z831" i="13"/>
  <c r="R831" i="13"/>
  <c r="K831" i="13"/>
  <c r="AK831" i="13" s="1"/>
  <c r="AH818" i="13"/>
  <c r="AD818" i="13"/>
  <c r="Z818" i="13"/>
  <c r="R818" i="13"/>
  <c r="K818" i="13"/>
  <c r="AK818" i="13" s="1"/>
  <c r="AH806" i="13"/>
  <c r="AD806" i="13"/>
  <c r="Z806" i="13"/>
  <c r="R806" i="13"/>
  <c r="K806" i="13"/>
  <c r="AK806" i="13" s="1"/>
  <c r="AH794" i="13"/>
  <c r="AD794" i="13"/>
  <c r="Z794" i="13"/>
  <c r="R794" i="13"/>
  <c r="K794" i="13"/>
  <c r="AK794" i="13" s="1"/>
  <c r="AH781" i="13"/>
  <c r="AD781" i="13"/>
  <c r="Z781" i="13"/>
  <c r="R781" i="13"/>
  <c r="K781" i="13"/>
  <c r="AK781" i="13" s="1"/>
  <c r="AH768" i="13"/>
  <c r="AD768" i="13"/>
  <c r="Z768" i="13"/>
  <c r="R768" i="13"/>
  <c r="K768" i="13"/>
  <c r="AK768" i="13" s="1"/>
  <c r="AH755" i="13"/>
  <c r="AD755" i="13"/>
  <c r="Z755" i="13"/>
  <c r="R755" i="13"/>
  <c r="K755" i="13"/>
  <c r="AH743" i="13"/>
  <c r="AD743" i="13"/>
  <c r="Z743" i="13"/>
  <c r="R743" i="13"/>
  <c r="K743" i="13"/>
  <c r="AK743" i="13" s="1"/>
  <c r="AH730" i="13"/>
  <c r="AD730" i="13"/>
  <c r="Z730" i="13"/>
  <c r="R730" i="13"/>
  <c r="K730" i="13"/>
  <c r="AK730" i="13" s="1"/>
  <c r="AH717" i="13"/>
  <c r="AD717" i="13"/>
  <c r="Z717" i="13"/>
  <c r="R717" i="13"/>
  <c r="K717" i="13"/>
  <c r="AK717" i="13" s="1"/>
  <c r="AH704" i="13"/>
  <c r="AD704" i="13"/>
  <c r="Z704" i="13"/>
  <c r="R704" i="13"/>
  <c r="K704" i="13"/>
  <c r="AK704" i="13" s="1"/>
  <c r="AH691" i="13"/>
  <c r="AD691" i="13"/>
  <c r="Z691" i="13"/>
  <c r="R691" i="13"/>
  <c r="K691" i="13"/>
  <c r="AK691" i="13" s="1"/>
  <c r="AH680" i="13"/>
  <c r="AD680" i="13"/>
  <c r="Z680" i="13"/>
  <c r="R680" i="13"/>
  <c r="K680" i="13"/>
  <c r="AK680" i="13" s="1"/>
  <c r="AH668" i="13"/>
  <c r="AD668" i="13"/>
  <c r="Z668" i="13"/>
  <c r="R668" i="13"/>
  <c r="K668" i="13"/>
  <c r="AK668" i="13" s="1"/>
  <c r="AH656" i="13"/>
  <c r="AD656" i="13"/>
  <c r="Z656" i="13"/>
  <c r="R656" i="13"/>
  <c r="K656" i="13"/>
  <c r="AK656" i="13" s="1"/>
  <c r="AH643" i="13"/>
  <c r="AD643" i="13"/>
  <c r="Z643" i="13"/>
  <c r="R643" i="13"/>
  <c r="K643" i="13"/>
  <c r="AK643" i="13" s="1"/>
  <c r="AH630" i="13"/>
  <c r="AD630" i="13"/>
  <c r="Z630" i="13"/>
  <c r="R630" i="13"/>
  <c r="K630" i="13"/>
  <c r="AH617" i="13"/>
  <c r="AD617" i="13"/>
  <c r="Z617" i="13"/>
  <c r="R617" i="13"/>
  <c r="K617" i="13"/>
  <c r="AK617" i="13" s="1"/>
  <c r="AH604" i="13"/>
  <c r="AD604" i="13"/>
  <c r="Z604" i="13"/>
  <c r="R604" i="13"/>
  <c r="K604" i="13"/>
  <c r="AK604" i="13" s="1"/>
  <c r="AH591" i="13"/>
  <c r="AD591" i="13"/>
  <c r="Z591" i="13"/>
  <c r="R591" i="13"/>
  <c r="K591" i="13"/>
  <c r="AK591" i="13" s="1"/>
  <c r="AH579" i="13"/>
  <c r="AD579" i="13"/>
  <c r="Z579" i="13"/>
  <c r="R579" i="13"/>
  <c r="K579" i="13"/>
  <c r="AK579" i="13" s="1"/>
  <c r="AH566" i="13"/>
  <c r="AD566" i="13"/>
  <c r="Z566" i="13"/>
  <c r="R566" i="13"/>
  <c r="K566" i="13"/>
  <c r="AK566" i="13" s="1"/>
  <c r="AH553" i="13"/>
  <c r="AD553" i="13"/>
  <c r="Z553" i="13"/>
  <c r="R553" i="13"/>
  <c r="K553" i="13"/>
  <c r="AH540" i="13"/>
  <c r="AD540" i="13"/>
  <c r="Z540" i="13"/>
  <c r="R540" i="13"/>
  <c r="K540" i="13"/>
  <c r="AK540" i="13" s="1"/>
  <c r="AH527" i="13"/>
  <c r="AD527" i="13"/>
  <c r="Z527" i="13"/>
  <c r="R527" i="13"/>
  <c r="K527" i="13"/>
  <c r="AK527" i="13" s="1"/>
  <c r="AH514" i="13"/>
  <c r="AD514" i="13"/>
  <c r="Z514" i="13"/>
  <c r="R514" i="13"/>
  <c r="K514" i="13"/>
  <c r="AK514" i="13" s="1"/>
  <c r="AH501" i="13"/>
  <c r="AD501" i="13"/>
  <c r="Z501" i="13"/>
  <c r="R501" i="13"/>
  <c r="K501" i="13"/>
  <c r="AK501" i="13" s="1"/>
  <c r="AH488" i="13"/>
  <c r="AD488" i="13"/>
  <c r="Z488" i="13"/>
  <c r="R488" i="13"/>
  <c r="K488" i="13"/>
  <c r="AK488" i="13" s="1"/>
  <c r="AH476" i="13"/>
  <c r="AD476" i="13"/>
  <c r="Z476" i="13"/>
  <c r="R476" i="13"/>
  <c r="K476" i="13"/>
  <c r="AH463" i="13"/>
  <c r="AD463" i="13"/>
  <c r="Z463" i="13"/>
  <c r="R463" i="13"/>
  <c r="K463" i="13"/>
  <c r="AH450" i="13"/>
  <c r="AD450" i="13"/>
  <c r="Z450" i="13"/>
  <c r="R450" i="13"/>
  <c r="K450" i="13"/>
  <c r="AK450" i="13" s="1"/>
  <c r="AH437" i="13"/>
  <c r="AD437" i="13"/>
  <c r="Z437" i="13"/>
  <c r="R437" i="13"/>
  <c r="K437" i="13"/>
  <c r="AK437" i="13" s="1"/>
  <c r="AH424" i="13"/>
  <c r="AD424" i="13"/>
  <c r="Z424" i="13"/>
  <c r="R424" i="13"/>
  <c r="K424" i="13"/>
  <c r="AK424" i="13" s="1"/>
  <c r="AH412" i="13"/>
  <c r="AD412" i="13"/>
  <c r="Z412" i="13"/>
  <c r="R412" i="13"/>
  <c r="K412" i="13"/>
  <c r="AK412" i="13" s="1"/>
  <c r="AH399" i="13"/>
  <c r="AD399" i="13"/>
  <c r="Z399" i="13"/>
  <c r="R399" i="13"/>
  <c r="K399" i="13"/>
  <c r="AK399" i="13" s="1"/>
  <c r="AH386" i="13"/>
  <c r="AD386" i="13"/>
  <c r="Z386" i="13"/>
  <c r="R386" i="13"/>
  <c r="K386" i="13"/>
  <c r="AK386" i="13" s="1"/>
  <c r="AH373" i="13"/>
  <c r="AD373" i="13"/>
  <c r="Z373" i="13"/>
  <c r="R373" i="13"/>
  <c r="K373" i="13"/>
  <c r="AK373" i="13" s="1"/>
  <c r="AH360" i="13"/>
  <c r="AD360" i="13"/>
  <c r="Z360" i="13"/>
  <c r="R360" i="13"/>
  <c r="K360" i="13"/>
  <c r="AK360" i="13" s="1"/>
  <c r="AH347" i="13"/>
  <c r="AD347" i="13"/>
  <c r="Z347" i="13"/>
  <c r="R347" i="13"/>
  <c r="K347" i="13"/>
  <c r="AH334" i="13"/>
  <c r="AD334" i="13"/>
  <c r="Z334" i="13"/>
  <c r="R334" i="13"/>
  <c r="K334" i="13"/>
  <c r="AK334" i="13" s="1"/>
  <c r="AH321" i="13"/>
  <c r="AD321" i="13"/>
  <c r="Z321" i="13"/>
  <c r="R321" i="13"/>
  <c r="K321" i="13"/>
  <c r="AK321" i="13" s="1"/>
  <c r="AH308" i="13"/>
  <c r="AD308" i="13"/>
  <c r="Z308" i="13"/>
  <c r="R308" i="13"/>
  <c r="K308" i="13"/>
  <c r="AH295" i="13"/>
  <c r="AD295" i="13"/>
  <c r="Z295" i="13"/>
  <c r="R295" i="13"/>
  <c r="K295" i="13"/>
  <c r="AK295" i="13" s="1"/>
  <c r="AH282" i="13"/>
  <c r="AD282" i="13"/>
  <c r="Z282" i="13"/>
  <c r="R282" i="13"/>
  <c r="K282" i="13"/>
  <c r="AK282" i="13" s="1"/>
  <c r="AH269" i="13"/>
  <c r="AD269" i="13"/>
  <c r="Z269" i="13"/>
  <c r="R269" i="13"/>
  <c r="K269" i="13"/>
  <c r="AH256" i="13"/>
  <c r="AD256" i="13"/>
  <c r="Z256" i="13"/>
  <c r="R256" i="13"/>
  <c r="K256" i="13"/>
  <c r="AK256" i="13" s="1"/>
  <c r="AH244" i="13"/>
  <c r="AD244" i="13"/>
  <c r="Z244" i="13"/>
  <c r="R244" i="13"/>
  <c r="K244" i="13"/>
  <c r="AK244" i="13" s="1"/>
  <c r="AH233" i="13"/>
  <c r="AD233" i="13"/>
  <c r="Z233" i="13"/>
  <c r="R233" i="13"/>
  <c r="K233" i="13"/>
  <c r="AK233" i="13" s="1"/>
  <c r="AH220" i="13"/>
  <c r="AD220" i="13"/>
  <c r="Z220" i="13"/>
  <c r="R220" i="13"/>
  <c r="K220" i="13"/>
  <c r="AH207" i="13"/>
  <c r="AD207" i="13"/>
  <c r="Z207" i="13"/>
  <c r="R207" i="13"/>
  <c r="K207" i="13"/>
  <c r="AK207" i="13" s="1"/>
  <c r="AH194" i="13"/>
  <c r="AD194" i="13"/>
  <c r="Z194" i="13"/>
  <c r="R194" i="13"/>
  <c r="K194" i="13"/>
  <c r="AK194" i="13" s="1"/>
  <c r="AH181" i="13"/>
  <c r="AD181" i="13"/>
  <c r="Z181" i="13"/>
  <c r="R181" i="13"/>
  <c r="K181" i="13"/>
  <c r="AH168" i="13"/>
  <c r="AD168" i="13"/>
  <c r="Z168" i="13"/>
  <c r="R168" i="13"/>
  <c r="K168" i="13"/>
  <c r="AK168" i="13" s="1"/>
  <c r="AH155" i="13"/>
  <c r="AD155" i="13"/>
  <c r="Z155" i="13"/>
  <c r="R155" i="13"/>
  <c r="K155" i="13"/>
  <c r="AK155" i="13" s="1"/>
  <c r="AH142" i="13"/>
  <c r="AD142" i="13"/>
  <c r="Z142" i="13"/>
  <c r="R142" i="13"/>
  <c r="K142" i="13"/>
  <c r="AK142" i="13" s="1"/>
  <c r="AH129" i="13"/>
  <c r="AD129" i="13"/>
  <c r="Z129" i="13"/>
  <c r="R129" i="13"/>
  <c r="K129" i="13"/>
  <c r="AK129" i="13" s="1"/>
  <c r="AH116" i="13"/>
  <c r="AD116" i="13"/>
  <c r="Z116" i="13"/>
  <c r="R116" i="13"/>
  <c r="K116" i="13"/>
  <c r="AK116" i="13" s="1"/>
  <c r="AH103" i="13"/>
  <c r="AD103" i="13"/>
  <c r="Z103" i="13"/>
  <c r="R103" i="13"/>
  <c r="K103" i="13"/>
  <c r="AK103" i="13" s="1"/>
  <c r="AH90" i="13"/>
  <c r="AD90" i="13"/>
  <c r="Z90" i="13"/>
  <c r="R90" i="13"/>
  <c r="K90" i="13"/>
  <c r="AK90" i="13" s="1"/>
  <c r="AH77" i="13"/>
  <c r="AD77" i="13"/>
  <c r="Z77" i="13"/>
  <c r="R77" i="13"/>
  <c r="K77" i="13"/>
  <c r="AK77" i="13" s="1"/>
  <c r="AH64" i="13"/>
  <c r="AD64" i="13"/>
  <c r="Z64" i="13"/>
  <c r="R64" i="13"/>
  <c r="K64" i="13"/>
  <c r="AK64" i="13" s="1"/>
  <c r="AH52" i="13"/>
  <c r="AD52" i="13"/>
  <c r="Z52" i="13"/>
  <c r="R52" i="13"/>
  <c r="K52" i="13"/>
  <c r="AH1206" i="13"/>
  <c r="AD1206" i="13"/>
  <c r="Z1206" i="13"/>
  <c r="R1206" i="13"/>
  <c r="K1206" i="13"/>
  <c r="AK1206" i="13" s="1"/>
  <c r="AH1193" i="13"/>
  <c r="AD1193" i="13"/>
  <c r="Z1193" i="13"/>
  <c r="R1193" i="13"/>
  <c r="K1193" i="13"/>
  <c r="AH1180" i="13"/>
  <c r="AD1180" i="13"/>
  <c r="Z1180" i="13"/>
  <c r="R1180" i="13"/>
  <c r="K1180" i="13"/>
  <c r="AK1180" i="13" s="1"/>
  <c r="AH1167" i="13"/>
  <c r="AD1167" i="13"/>
  <c r="Z1167" i="13"/>
  <c r="R1167" i="13"/>
  <c r="K1167" i="13"/>
  <c r="AK1167" i="13" s="1"/>
  <c r="AH1154" i="13"/>
  <c r="AD1154" i="13"/>
  <c r="Z1154" i="13"/>
  <c r="R1154" i="13"/>
  <c r="K1154" i="13"/>
  <c r="AK1154" i="13" s="1"/>
  <c r="AH1141" i="13"/>
  <c r="AD1141" i="13"/>
  <c r="Z1141" i="13"/>
  <c r="R1141" i="13"/>
  <c r="K1141" i="13"/>
  <c r="AK1141" i="13" s="1"/>
  <c r="AH1128" i="13"/>
  <c r="AD1128" i="13"/>
  <c r="Z1128" i="13"/>
  <c r="R1128" i="13"/>
  <c r="K1128" i="13"/>
  <c r="AK1128" i="13" s="1"/>
  <c r="AH1116" i="13"/>
  <c r="AD1116" i="13"/>
  <c r="Z1116" i="13"/>
  <c r="R1116" i="13"/>
  <c r="K1116" i="13"/>
  <c r="AK1116" i="13" s="1"/>
  <c r="AH1103" i="13"/>
  <c r="AD1103" i="13"/>
  <c r="Z1103" i="13"/>
  <c r="R1103" i="13"/>
  <c r="K1103" i="13"/>
  <c r="AH1090" i="13"/>
  <c r="AD1090" i="13"/>
  <c r="Z1090" i="13"/>
  <c r="R1090" i="13"/>
  <c r="K1090" i="13"/>
  <c r="AK1090" i="13" s="1"/>
  <c r="AH1077" i="13"/>
  <c r="AD1077" i="13"/>
  <c r="Z1077" i="13"/>
  <c r="R1077" i="13"/>
  <c r="K1077" i="13"/>
  <c r="AK1077" i="13" s="1"/>
  <c r="AH1064" i="13"/>
  <c r="AD1064" i="13"/>
  <c r="Z1064" i="13"/>
  <c r="R1064" i="13"/>
  <c r="K1064" i="13"/>
  <c r="AK1064" i="13" s="1"/>
  <c r="AH1051" i="13"/>
  <c r="AD1051" i="13"/>
  <c r="Z1051" i="13"/>
  <c r="R1051" i="13"/>
  <c r="K1051" i="13"/>
  <c r="AK1051" i="13" s="1"/>
  <c r="AH1038" i="13"/>
  <c r="AD1038" i="13"/>
  <c r="Z1038" i="13"/>
  <c r="R1038" i="13"/>
  <c r="K1038" i="13"/>
  <c r="AK1038" i="13" s="1"/>
  <c r="AH1026" i="13"/>
  <c r="AD1026" i="13"/>
  <c r="Z1026" i="13"/>
  <c r="R1026" i="13"/>
  <c r="K1026" i="13"/>
  <c r="AK1026" i="13" s="1"/>
  <c r="AH1016" i="13"/>
  <c r="AD1016" i="13"/>
  <c r="Z1016" i="13"/>
  <c r="R1016" i="13"/>
  <c r="K1016" i="13"/>
  <c r="AK1016" i="13" s="1"/>
  <c r="AH1003" i="13"/>
  <c r="AD1003" i="13"/>
  <c r="Z1003" i="13"/>
  <c r="R1003" i="13"/>
  <c r="K1003" i="13"/>
  <c r="AK1003" i="13" s="1"/>
  <c r="AH990" i="13"/>
  <c r="AD990" i="13"/>
  <c r="Z990" i="13"/>
  <c r="R990" i="13"/>
  <c r="K990" i="13"/>
  <c r="AK990" i="13" s="1"/>
  <c r="AH977" i="13"/>
  <c r="AD977" i="13"/>
  <c r="Z977" i="13"/>
  <c r="R977" i="13"/>
  <c r="K977" i="13"/>
  <c r="AK977" i="13" s="1"/>
  <c r="AH964" i="13"/>
  <c r="AD964" i="13"/>
  <c r="Z964" i="13"/>
  <c r="R964" i="13"/>
  <c r="K964" i="13"/>
  <c r="AK964" i="13" s="1"/>
  <c r="AH951" i="13"/>
  <c r="AD951" i="13"/>
  <c r="Z951" i="13"/>
  <c r="R951" i="13"/>
  <c r="K951" i="13"/>
  <c r="AK951" i="13" s="1"/>
  <c r="AH938" i="13"/>
  <c r="AD938" i="13"/>
  <c r="Z938" i="13"/>
  <c r="R938" i="13"/>
  <c r="K938" i="13"/>
  <c r="AK938" i="13" s="1"/>
  <c r="AH925" i="13"/>
  <c r="AD925" i="13"/>
  <c r="Z925" i="13"/>
  <c r="R925" i="13"/>
  <c r="K925" i="13"/>
  <c r="AK925" i="13" s="1"/>
  <c r="AH914" i="13"/>
  <c r="AD914" i="13"/>
  <c r="Z914" i="13"/>
  <c r="R914" i="13"/>
  <c r="AH903" i="13"/>
  <c r="AD903" i="13"/>
  <c r="Z903" i="13"/>
  <c r="R903" i="13"/>
  <c r="K903" i="13"/>
  <c r="AK903" i="13" s="1"/>
  <c r="AH892" i="13"/>
  <c r="AD892" i="13"/>
  <c r="Z892" i="13"/>
  <c r="R892" i="13"/>
  <c r="K892" i="13"/>
  <c r="AK892" i="13" s="1"/>
  <c r="AH20" i="13"/>
  <c r="AD20" i="13"/>
  <c r="Z20" i="13"/>
  <c r="R20" i="13"/>
  <c r="K20" i="13"/>
  <c r="AK20" i="13" s="1"/>
  <c r="AH867" i="13"/>
  <c r="AD867" i="13"/>
  <c r="Z867" i="13"/>
  <c r="R867" i="13"/>
  <c r="K867" i="13"/>
  <c r="AK867" i="13" s="1"/>
  <c r="AH855" i="13"/>
  <c r="AD855" i="13"/>
  <c r="Z855" i="13"/>
  <c r="R855" i="13"/>
  <c r="K855" i="13"/>
  <c r="AK855" i="13" s="1"/>
  <c r="AH842" i="13"/>
  <c r="AD842" i="13"/>
  <c r="Z842" i="13"/>
  <c r="R842" i="13"/>
  <c r="K842" i="13"/>
  <c r="AK842" i="13" s="1"/>
  <c r="AH830" i="13"/>
  <c r="AD830" i="13"/>
  <c r="Z830" i="13"/>
  <c r="R830" i="13"/>
  <c r="K830" i="13"/>
  <c r="AK830" i="13" s="1"/>
  <c r="AH817" i="13"/>
  <c r="AD817" i="13"/>
  <c r="Z817" i="13"/>
  <c r="R817" i="13"/>
  <c r="K817" i="13"/>
  <c r="AK817" i="13" s="1"/>
  <c r="AH805" i="13"/>
  <c r="AD805" i="13"/>
  <c r="Z805" i="13"/>
  <c r="R805" i="13"/>
  <c r="K805" i="13"/>
  <c r="AH793" i="13"/>
  <c r="AD793" i="13"/>
  <c r="Z793" i="13"/>
  <c r="R793" i="13"/>
  <c r="K793" i="13"/>
  <c r="AH780" i="13"/>
  <c r="AD780" i="13"/>
  <c r="Z780" i="13"/>
  <c r="R780" i="13"/>
  <c r="K780" i="13"/>
  <c r="AK780" i="13" s="1"/>
  <c r="AH767" i="13"/>
  <c r="AD767" i="13"/>
  <c r="Z767" i="13"/>
  <c r="R767" i="13"/>
  <c r="K767" i="13"/>
  <c r="AK767" i="13" s="1"/>
  <c r="AH754" i="13"/>
  <c r="AD754" i="13"/>
  <c r="Z754" i="13"/>
  <c r="R754" i="13"/>
  <c r="K754" i="13"/>
  <c r="AK754" i="13" s="1"/>
  <c r="AH742" i="13"/>
  <c r="AD742" i="13"/>
  <c r="Z742" i="13"/>
  <c r="R742" i="13"/>
  <c r="K742" i="13"/>
  <c r="AK742" i="13" s="1"/>
  <c r="AH729" i="13"/>
  <c r="AD729" i="13"/>
  <c r="Z729" i="13"/>
  <c r="R729" i="13"/>
  <c r="K729" i="13"/>
  <c r="AK729" i="13" s="1"/>
  <c r="AH716" i="13"/>
  <c r="AD716" i="13"/>
  <c r="Z716" i="13"/>
  <c r="R716" i="13"/>
  <c r="K716" i="13"/>
  <c r="AK716" i="13" s="1"/>
  <c r="AH703" i="13"/>
  <c r="AD703" i="13"/>
  <c r="Z703" i="13"/>
  <c r="R703" i="13"/>
  <c r="K703" i="13"/>
  <c r="AK703" i="13" s="1"/>
  <c r="AH19" i="13"/>
  <c r="AD19" i="13"/>
  <c r="Z19" i="13"/>
  <c r="R19" i="13"/>
  <c r="K19" i="13"/>
  <c r="AK19" i="13" s="1"/>
  <c r="AH679" i="13"/>
  <c r="AD679" i="13"/>
  <c r="Z679" i="13"/>
  <c r="R679" i="13"/>
  <c r="K679" i="13"/>
  <c r="AK679" i="13" s="1"/>
  <c r="AH667" i="13"/>
  <c r="AD667" i="13"/>
  <c r="Z667" i="13"/>
  <c r="R667" i="13"/>
  <c r="K667" i="13"/>
  <c r="AH655" i="13"/>
  <c r="AD655" i="13"/>
  <c r="Z655" i="13"/>
  <c r="R655" i="13"/>
  <c r="K655" i="13"/>
  <c r="AK655" i="13" s="1"/>
  <c r="AH642" i="13"/>
  <c r="AD642" i="13"/>
  <c r="Z642" i="13"/>
  <c r="R642" i="13"/>
  <c r="K642" i="13"/>
  <c r="AK642" i="13" s="1"/>
  <c r="AH629" i="13"/>
  <c r="AD629" i="13"/>
  <c r="Z629" i="13"/>
  <c r="R629" i="13"/>
  <c r="K629" i="13"/>
  <c r="AH616" i="13"/>
  <c r="AD616" i="13"/>
  <c r="Z616" i="13"/>
  <c r="R616" i="13"/>
  <c r="K616" i="13"/>
  <c r="AK616" i="13" s="1"/>
  <c r="AH603" i="13"/>
  <c r="AD603" i="13"/>
  <c r="Z603" i="13"/>
  <c r="R603" i="13"/>
  <c r="K603" i="13"/>
  <c r="AH590" i="13"/>
  <c r="AD590" i="13"/>
  <c r="Z590" i="13"/>
  <c r="R590" i="13"/>
  <c r="K590" i="13"/>
  <c r="AK590" i="13" s="1"/>
  <c r="AH578" i="13"/>
  <c r="AD578" i="13"/>
  <c r="Z578" i="13"/>
  <c r="R578" i="13"/>
  <c r="K578" i="13"/>
  <c r="AK578" i="13" s="1"/>
  <c r="AH565" i="13"/>
  <c r="AD565" i="13"/>
  <c r="Z565" i="13"/>
  <c r="R565" i="13"/>
  <c r="K565" i="13"/>
  <c r="AK565" i="13" s="1"/>
  <c r="AH552" i="13"/>
  <c r="AD552" i="13"/>
  <c r="Z552" i="13"/>
  <c r="R552" i="13"/>
  <c r="K552" i="13"/>
  <c r="AK552" i="13" s="1"/>
  <c r="AH539" i="13"/>
  <c r="AD539" i="13"/>
  <c r="Z539" i="13"/>
  <c r="R539" i="13"/>
  <c r="K539" i="13"/>
  <c r="AK539" i="13" s="1"/>
  <c r="AH526" i="13"/>
  <c r="AD526" i="13"/>
  <c r="Z526" i="13"/>
  <c r="R526" i="13"/>
  <c r="K526" i="13"/>
  <c r="AH513" i="13"/>
  <c r="AD513" i="13"/>
  <c r="Z513" i="13"/>
  <c r="R513" i="13"/>
  <c r="K513" i="13"/>
  <c r="AK513" i="13" s="1"/>
  <c r="AH500" i="13"/>
  <c r="AD500" i="13"/>
  <c r="Z500" i="13"/>
  <c r="R500" i="13"/>
  <c r="K500" i="13"/>
  <c r="AH487" i="13"/>
  <c r="AD487" i="13"/>
  <c r="Z487" i="13"/>
  <c r="R487" i="13"/>
  <c r="K487" i="13"/>
  <c r="AK487" i="13" s="1"/>
  <c r="AH475" i="13"/>
  <c r="AD475" i="13"/>
  <c r="Z475" i="13"/>
  <c r="R475" i="13"/>
  <c r="K475" i="13"/>
  <c r="AK475" i="13" s="1"/>
  <c r="AH462" i="13"/>
  <c r="AD462" i="13"/>
  <c r="Z462" i="13"/>
  <c r="R462" i="13"/>
  <c r="K462" i="13"/>
  <c r="AH449" i="13"/>
  <c r="AD449" i="13"/>
  <c r="Z449" i="13"/>
  <c r="R449" i="13"/>
  <c r="K449" i="13"/>
  <c r="AK449" i="13" s="1"/>
  <c r="AH436" i="13"/>
  <c r="AD436" i="13"/>
  <c r="Z436" i="13"/>
  <c r="R436" i="13"/>
  <c r="K436" i="13"/>
  <c r="AK436" i="13" s="1"/>
  <c r="AH423" i="13"/>
  <c r="AD423" i="13"/>
  <c r="Z423" i="13"/>
  <c r="R423" i="13"/>
  <c r="K423" i="13"/>
  <c r="AH411" i="13"/>
  <c r="AD411" i="13"/>
  <c r="Z411" i="13"/>
  <c r="R411" i="13"/>
  <c r="K411" i="13"/>
  <c r="AK411" i="13" s="1"/>
  <c r="AH398" i="13"/>
  <c r="AD398" i="13"/>
  <c r="Z398" i="13"/>
  <c r="R398" i="13"/>
  <c r="K398" i="13"/>
  <c r="AH385" i="13"/>
  <c r="AD385" i="13"/>
  <c r="Z385" i="13"/>
  <c r="R385" i="13"/>
  <c r="K385" i="13"/>
  <c r="AH372" i="13"/>
  <c r="AD372" i="13"/>
  <c r="Z372" i="13"/>
  <c r="R372" i="13"/>
  <c r="K372" i="13"/>
  <c r="AK372" i="13" s="1"/>
  <c r="AH359" i="13"/>
  <c r="AD359" i="13"/>
  <c r="Z359" i="13"/>
  <c r="R359" i="13"/>
  <c r="K359" i="13"/>
  <c r="AK359" i="13" s="1"/>
  <c r="AH346" i="13"/>
  <c r="AD346" i="13"/>
  <c r="Z346" i="13"/>
  <c r="R346" i="13"/>
  <c r="K346" i="13"/>
  <c r="AK346" i="13" s="1"/>
  <c r="AH333" i="13"/>
  <c r="AD333" i="13"/>
  <c r="Z333" i="13"/>
  <c r="R333" i="13"/>
  <c r="K333" i="13"/>
  <c r="AK333" i="13" s="1"/>
  <c r="AH320" i="13"/>
  <c r="AD320" i="13"/>
  <c r="Z320" i="13"/>
  <c r="R320" i="13"/>
  <c r="K320" i="13"/>
  <c r="AH307" i="13"/>
  <c r="AD307" i="13"/>
  <c r="Z307" i="13"/>
  <c r="R307" i="13"/>
  <c r="K307" i="13"/>
  <c r="AK307" i="13" s="1"/>
  <c r="AH294" i="13"/>
  <c r="AD294" i="13"/>
  <c r="Z294" i="13"/>
  <c r="R294" i="13"/>
  <c r="K294" i="13"/>
  <c r="AH281" i="13"/>
  <c r="AD281" i="13"/>
  <c r="Z281" i="13"/>
  <c r="R281" i="13"/>
  <c r="K281" i="13"/>
  <c r="AK281" i="13" s="1"/>
  <c r="AH268" i="13"/>
  <c r="AD268" i="13"/>
  <c r="Z268" i="13"/>
  <c r="R268" i="13"/>
  <c r="K268" i="13"/>
  <c r="AK268" i="13" s="1"/>
  <c r="AH255" i="13"/>
  <c r="AD255" i="13"/>
  <c r="Z255" i="13"/>
  <c r="R255" i="13"/>
  <c r="K255" i="13"/>
  <c r="AH243" i="13"/>
  <c r="AD243" i="13"/>
  <c r="Z243" i="13"/>
  <c r="R243" i="13"/>
  <c r="K243" i="13"/>
  <c r="AK243" i="13" s="1"/>
  <c r="AH232" i="13"/>
  <c r="AD232" i="13"/>
  <c r="Z232" i="13"/>
  <c r="R232" i="13"/>
  <c r="K232" i="13"/>
  <c r="AK232" i="13" s="1"/>
  <c r="AH219" i="13"/>
  <c r="AD219" i="13"/>
  <c r="Z219" i="13"/>
  <c r="R219" i="13"/>
  <c r="K219" i="13"/>
  <c r="AK219" i="13" s="1"/>
  <c r="AH206" i="13"/>
  <c r="AD206" i="13"/>
  <c r="Z206" i="13"/>
  <c r="R206" i="13"/>
  <c r="K206" i="13"/>
  <c r="AK206" i="13" s="1"/>
  <c r="AH193" i="13"/>
  <c r="AD193" i="13"/>
  <c r="Z193" i="13"/>
  <c r="R193" i="13"/>
  <c r="K193" i="13"/>
  <c r="AK193" i="13" s="1"/>
  <c r="AH180" i="13"/>
  <c r="AD180" i="13"/>
  <c r="Z180" i="13"/>
  <c r="R180" i="13"/>
  <c r="K180" i="13"/>
  <c r="AH167" i="13"/>
  <c r="AD167" i="13"/>
  <c r="Z167" i="13"/>
  <c r="R167" i="13"/>
  <c r="K167" i="13"/>
  <c r="AK167" i="13" s="1"/>
  <c r="AH154" i="13"/>
  <c r="AD154" i="13"/>
  <c r="Z154" i="13"/>
  <c r="R154" i="13"/>
  <c r="K154" i="13"/>
  <c r="AK154" i="13" s="1"/>
  <c r="AH141" i="13"/>
  <c r="AD141" i="13"/>
  <c r="Z141" i="13"/>
  <c r="R141" i="13"/>
  <c r="K141" i="13"/>
  <c r="AK141" i="13" s="1"/>
  <c r="AH128" i="13"/>
  <c r="AD128" i="13"/>
  <c r="Z128" i="13"/>
  <c r="R128" i="13"/>
  <c r="K128" i="13"/>
  <c r="AK128" i="13" s="1"/>
  <c r="AH115" i="13"/>
  <c r="AD115" i="13"/>
  <c r="Z115" i="13"/>
  <c r="R115" i="13"/>
  <c r="K115" i="13"/>
  <c r="AH102" i="13"/>
  <c r="AD102" i="13"/>
  <c r="Z102" i="13"/>
  <c r="R102" i="13"/>
  <c r="K102" i="13"/>
  <c r="AK102" i="13" s="1"/>
  <c r="AH89" i="13"/>
  <c r="AD89" i="13"/>
  <c r="Z89" i="13"/>
  <c r="R89" i="13"/>
  <c r="K89" i="13"/>
  <c r="AH76" i="13"/>
  <c r="AD76" i="13"/>
  <c r="Z76" i="13"/>
  <c r="R76" i="13"/>
  <c r="K76" i="13"/>
  <c r="AK76" i="13" s="1"/>
  <c r="AH63" i="13"/>
  <c r="AD63" i="13"/>
  <c r="Z63" i="13"/>
  <c r="R63" i="13"/>
  <c r="K63" i="13"/>
  <c r="AH51" i="13"/>
  <c r="AD51" i="13"/>
  <c r="Z51" i="13"/>
  <c r="R51" i="13"/>
  <c r="K51" i="13"/>
  <c r="K50" i="13"/>
  <c r="R50" i="13"/>
  <c r="Z50" i="13"/>
  <c r="AD50" i="13"/>
  <c r="AH50" i="13"/>
  <c r="K62" i="13"/>
  <c r="AK62" i="13" s="1"/>
  <c r="R62" i="13"/>
  <c r="Z62" i="13"/>
  <c r="AD62" i="13"/>
  <c r="AH62" i="13"/>
  <c r="K75" i="13"/>
  <c r="AK75" i="13" s="1"/>
  <c r="R75" i="13"/>
  <c r="Z75" i="13"/>
  <c r="AD75" i="13"/>
  <c r="AH75" i="13"/>
  <c r="K88" i="13"/>
  <c r="AK88" i="13" s="1"/>
  <c r="R88" i="13"/>
  <c r="Z88" i="13"/>
  <c r="AD88" i="13"/>
  <c r="AH88" i="13"/>
  <c r="K101" i="13"/>
  <c r="AK101" i="13" s="1"/>
  <c r="R101" i="13"/>
  <c r="Z101" i="13"/>
  <c r="AD101" i="13"/>
  <c r="AH101" i="13"/>
  <c r="K114" i="13"/>
  <c r="R114" i="13"/>
  <c r="Z114" i="13"/>
  <c r="AD114" i="13"/>
  <c r="AH114" i="13"/>
  <c r="K127" i="13"/>
  <c r="AK127" i="13" s="1"/>
  <c r="R127" i="13"/>
  <c r="Z127" i="13"/>
  <c r="AD127" i="13"/>
  <c r="AH127" i="13"/>
  <c r="K140" i="13"/>
  <c r="AK140" i="13" s="1"/>
  <c r="R140" i="13"/>
  <c r="Z140" i="13"/>
  <c r="AD140" i="13"/>
  <c r="AH140" i="13"/>
  <c r="K153" i="13"/>
  <c r="R153" i="13"/>
  <c r="Z153" i="13"/>
  <c r="AD153" i="13"/>
  <c r="AH153" i="13"/>
  <c r="K166" i="13"/>
  <c r="R166" i="13"/>
  <c r="Z166" i="13"/>
  <c r="AD166" i="13"/>
  <c r="AH166" i="13"/>
  <c r="K179" i="13"/>
  <c r="R179" i="13"/>
  <c r="Z179" i="13"/>
  <c r="AD179" i="13"/>
  <c r="AH179" i="13"/>
  <c r="K192" i="13"/>
  <c r="AK192" i="13" s="1"/>
  <c r="R192" i="13"/>
  <c r="Z192" i="13"/>
  <c r="AD192" i="13"/>
  <c r="AH192" i="13"/>
  <c r="K205" i="13"/>
  <c r="R205" i="13"/>
  <c r="Z205" i="13"/>
  <c r="AD205" i="13"/>
  <c r="AH205" i="13"/>
  <c r="K218" i="13"/>
  <c r="R218" i="13"/>
  <c r="Z218" i="13"/>
  <c r="AD218" i="13"/>
  <c r="AH218" i="13"/>
  <c r="K231" i="13"/>
  <c r="AK231" i="13" s="1"/>
  <c r="R231" i="13"/>
  <c r="Z231" i="13"/>
  <c r="AD231" i="13"/>
  <c r="AH231" i="13"/>
  <c r="K242" i="13"/>
  <c r="AK242" i="13" s="1"/>
  <c r="R242" i="13"/>
  <c r="Z242" i="13"/>
  <c r="AD242" i="13"/>
  <c r="AH242" i="13"/>
  <c r="K254" i="13"/>
  <c r="R254" i="13"/>
  <c r="Z254" i="13"/>
  <c r="AD254" i="13"/>
  <c r="AH254" i="13"/>
  <c r="K267" i="13"/>
  <c r="AK267" i="13" s="1"/>
  <c r="R267" i="13"/>
  <c r="Z267" i="13"/>
  <c r="AD267" i="13"/>
  <c r="AH267" i="13"/>
  <c r="K280" i="13"/>
  <c r="R280" i="13"/>
  <c r="Z280" i="13"/>
  <c r="AD280" i="13"/>
  <c r="AH280" i="13"/>
  <c r="K293" i="13"/>
  <c r="R293" i="13"/>
  <c r="Z293" i="13"/>
  <c r="AD293" i="13"/>
  <c r="AH293" i="13"/>
  <c r="K306" i="13"/>
  <c r="AK306" i="13" s="1"/>
  <c r="R306" i="13"/>
  <c r="Z306" i="13"/>
  <c r="AD306" i="13"/>
  <c r="AH306" i="13"/>
  <c r="K319" i="13"/>
  <c r="AK319" i="13" s="1"/>
  <c r="R319" i="13"/>
  <c r="Z319" i="13"/>
  <c r="AD319" i="13"/>
  <c r="AH319" i="13"/>
  <c r="K332" i="13"/>
  <c r="R332" i="13"/>
  <c r="Z332" i="13"/>
  <c r="AD332" i="13"/>
  <c r="AH332" i="13"/>
  <c r="K345" i="13"/>
  <c r="AK345" i="13" s="1"/>
  <c r="R345" i="13"/>
  <c r="Z345" i="13"/>
  <c r="AD345" i="13"/>
  <c r="AH345" i="13"/>
  <c r="K358" i="13"/>
  <c r="R358" i="13"/>
  <c r="Z358" i="13"/>
  <c r="AD358" i="13"/>
  <c r="AH358" i="13"/>
  <c r="K371" i="13"/>
  <c r="R371" i="13"/>
  <c r="Z371" i="13"/>
  <c r="AD371" i="13"/>
  <c r="AH371" i="13"/>
  <c r="K384" i="13"/>
  <c r="R384" i="13"/>
  <c r="Z384" i="13"/>
  <c r="AD384" i="13"/>
  <c r="AH384" i="13"/>
  <c r="K397" i="13"/>
  <c r="AK397" i="13" s="1"/>
  <c r="R397" i="13"/>
  <c r="Z397" i="13"/>
  <c r="AD397" i="13"/>
  <c r="AH397" i="13"/>
  <c r="K410" i="13"/>
  <c r="AK410" i="13" s="1"/>
  <c r="R410" i="13"/>
  <c r="Z410" i="13"/>
  <c r="AD410" i="13"/>
  <c r="AH410" i="13"/>
  <c r="K422" i="13"/>
  <c r="R422" i="13"/>
  <c r="Z422" i="13"/>
  <c r="AD422" i="13"/>
  <c r="AH422" i="13"/>
  <c r="K435" i="13"/>
  <c r="AK435" i="13" s="1"/>
  <c r="R435" i="13"/>
  <c r="Z435" i="13"/>
  <c r="AD435" i="13"/>
  <c r="AH435" i="13"/>
  <c r="K448" i="13"/>
  <c r="AK448" i="13" s="1"/>
  <c r="R448" i="13"/>
  <c r="Z448" i="13"/>
  <c r="AD448" i="13"/>
  <c r="AH448" i="13"/>
  <c r="K461" i="13"/>
  <c r="R461" i="13"/>
  <c r="Z461" i="13"/>
  <c r="AD461" i="13"/>
  <c r="AH461" i="13"/>
  <c r="K474" i="13"/>
  <c r="AK474" i="13" s="1"/>
  <c r="R474" i="13"/>
  <c r="Z474" i="13"/>
  <c r="AD474" i="13"/>
  <c r="AH474" i="13"/>
  <c r="K486" i="13"/>
  <c r="R486" i="13"/>
  <c r="Z486" i="13"/>
  <c r="AD486" i="13"/>
  <c r="AH486" i="13"/>
  <c r="K499" i="13"/>
  <c r="AK499" i="13" s="1"/>
  <c r="R499" i="13"/>
  <c r="Z499" i="13"/>
  <c r="AD499" i="13"/>
  <c r="AH499" i="13"/>
  <c r="K512" i="13"/>
  <c r="AK512" i="13" s="1"/>
  <c r="R512" i="13"/>
  <c r="Z512" i="13"/>
  <c r="AD512" i="13"/>
  <c r="AH512" i="13"/>
  <c r="K525" i="13"/>
  <c r="AK525" i="13" s="1"/>
  <c r="R525" i="13"/>
  <c r="Z525" i="13"/>
  <c r="AD525" i="13"/>
  <c r="AH525" i="13"/>
  <c r="K538" i="13"/>
  <c r="AK538" i="13" s="1"/>
  <c r="R538" i="13"/>
  <c r="Z538" i="13"/>
  <c r="AD538" i="13"/>
  <c r="AH538" i="13"/>
  <c r="K551" i="13"/>
  <c r="AK551" i="13" s="1"/>
  <c r="R551" i="13"/>
  <c r="Z551" i="13"/>
  <c r="AD551" i="13"/>
  <c r="AH551" i="13"/>
  <c r="K564" i="13"/>
  <c r="AK564" i="13" s="1"/>
  <c r="R564" i="13"/>
  <c r="Z564" i="13"/>
  <c r="AD564" i="13"/>
  <c r="AH564" i="13"/>
  <c r="K577" i="13"/>
  <c r="R577" i="13"/>
  <c r="Z577" i="13"/>
  <c r="AD577" i="13"/>
  <c r="AH577" i="13"/>
  <c r="K589" i="13"/>
  <c r="R589" i="13"/>
  <c r="Z589" i="13"/>
  <c r="AD589" i="13"/>
  <c r="AH589" i="13"/>
  <c r="K602" i="13"/>
  <c r="AK602" i="13" s="1"/>
  <c r="R602" i="13"/>
  <c r="Z602" i="13"/>
  <c r="AD602" i="13"/>
  <c r="AH602" i="13"/>
  <c r="K615" i="13"/>
  <c r="R615" i="13"/>
  <c r="Z615" i="13"/>
  <c r="AD615" i="13"/>
  <c r="AH615" i="13"/>
  <c r="K628" i="13"/>
  <c r="R628" i="13"/>
  <c r="Z628" i="13"/>
  <c r="AD628" i="13"/>
  <c r="AH628" i="13"/>
  <c r="K641" i="13"/>
  <c r="AK641" i="13" s="1"/>
  <c r="R641" i="13"/>
  <c r="Z641" i="13"/>
  <c r="AD641" i="13"/>
  <c r="AH641" i="13"/>
  <c r="K654" i="13"/>
  <c r="AK654" i="13" s="1"/>
  <c r="R654" i="13"/>
  <c r="Z654" i="13"/>
  <c r="AD654" i="13"/>
  <c r="AH654" i="13"/>
  <c r="K33" i="13"/>
  <c r="R33" i="13"/>
  <c r="Z33" i="13"/>
  <c r="AD33" i="13"/>
  <c r="AH33" i="13"/>
  <c r="K678" i="13"/>
  <c r="AK678" i="13" s="1"/>
  <c r="R678" i="13"/>
  <c r="Z678" i="13"/>
  <c r="AD678" i="13"/>
  <c r="AH678" i="13"/>
  <c r="K690" i="13"/>
  <c r="R690" i="13"/>
  <c r="Z690" i="13"/>
  <c r="AD690" i="13"/>
  <c r="AH690" i="13"/>
  <c r="K702" i="13"/>
  <c r="AK702" i="13" s="1"/>
  <c r="R702" i="13"/>
  <c r="Z702" i="13"/>
  <c r="AD702" i="13"/>
  <c r="AH702" i="13"/>
  <c r="K715" i="13"/>
  <c r="AK715" i="13" s="1"/>
  <c r="R715" i="13"/>
  <c r="Z715" i="13"/>
  <c r="AD715" i="13"/>
  <c r="AH715" i="13"/>
  <c r="K728" i="13"/>
  <c r="R728" i="13"/>
  <c r="Z728" i="13"/>
  <c r="AD728" i="13"/>
  <c r="AH728" i="13"/>
  <c r="K741" i="13"/>
  <c r="AK741" i="13" s="1"/>
  <c r="R741" i="13"/>
  <c r="Z741" i="13"/>
  <c r="AD741" i="13"/>
  <c r="AH741" i="13"/>
  <c r="K753" i="13"/>
  <c r="AK753" i="13" s="1"/>
  <c r="R753" i="13"/>
  <c r="Z753" i="13"/>
  <c r="AD753" i="13"/>
  <c r="AH753" i="13"/>
  <c r="K766" i="13"/>
  <c r="R766" i="13"/>
  <c r="Z766" i="13"/>
  <c r="AD766" i="13"/>
  <c r="AH766" i="13"/>
  <c r="K779" i="13"/>
  <c r="R779" i="13"/>
  <c r="Z779" i="13"/>
  <c r="AD779" i="13"/>
  <c r="AH779" i="13"/>
  <c r="K792" i="13"/>
  <c r="R792" i="13"/>
  <c r="Z792" i="13"/>
  <c r="AD792" i="13"/>
  <c r="AH792" i="13"/>
  <c r="K804" i="13"/>
  <c r="AK804" i="13" s="1"/>
  <c r="R804" i="13"/>
  <c r="Z804" i="13"/>
  <c r="AD804" i="13"/>
  <c r="AH804" i="13"/>
  <c r="K816" i="13"/>
  <c r="AK816" i="13" s="1"/>
  <c r="R816" i="13"/>
  <c r="Z816" i="13"/>
  <c r="AD816" i="13"/>
  <c r="AH816" i="13"/>
  <c r="K829" i="13"/>
  <c r="R829" i="13"/>
  <c r="Z829" i="13"/>
  <c r="AD829" i="13"/>
  <c r="AH829" i="13"/>
  <c r="K841" i="13"/>
  <c r="AK841" i="13" s="1"/>
  <c r="R841" i="13"/>
  <c r="Z841" i="13"/>
  <c r="AD841" i="13"/>
  <c r="AH841" i="13"/>
  <c r="K854" i="13"/>
  <c r="AK854" i="13" s="1"/>
  <c r="R854" i="13"/>
  <c r="Z854" i="13"/>
  <c r="AD854" i="13"/>
  <c r="AH854" i="13"/>
  <c r="K866" i="13"/>
  <c r="R866" i="13"/>
  <c r="Z866" i="13"/>
  <c r="AD866" i="13"/>
  <c r="AH866" i="13"/>
  <c r="K879" i="13"/>
  <c r="AK879" i="13" s="1"/>
  <c r="R879" i="13"/>
  <c r="Z879" i="13"/>
  <c r="AD879" i="13"/>
  <c r="AH879" i="13"/>
  <c r="K891" i="13"/>
  <c r="R891" i="13"/>
  <c r="Z891" i="13"/>
  <c r="AD891" i="13"/>
  <c r="AH891" i="13"/>
  <c r="K902" i="13"/>
  <c r="AK902" i="13" s="1"/>
  <c r="R902" i="13"/>
  <c r="Z902" i="13"/>
  <c r="AD902" i="13"/>
  <c r="AH902" i="13"/>
  <c r="R913" i="13"/>
  <c r="Z913" i="13"/>
  <c r="AD913" i="13"/>
  <c r="AH913" i="13"/>
  <c r="K924" i="13"/>
  <c r="AK924" i="13" s="1"/>
  <c r="R924" i="13"/>
  <c r="Z924" i="13"/>
  <c r="AD924" i="13"/>
  <c r="AH924" i="13"/>
  <c r="K937" i="13"/>
  <c r="AK937" i="13" s="1"/>
  <c r="R937" i="13"/>
  <c r="Z937" i="13"/>
  <c r="AD937" i="13"/>
  <c r="AH937" i="13"/>
  <c r="K950" i="13"/>
  <c r="AK950" i="13" s="1"/>
  <c r="R950" i="13"/>
  <c r="Z950" i="13"/>
  <c r="AD950" i="13"/>
  <c r="AH950" i="13"/>
  <c r="K963" i="13"/>
  <c r="AK963" i="13" s="1"/>
  <c r="R963" i="13"/>
  <c r="Z963" i="13"/>
  <c r="AD963" i="13"/>
  <c r="AH963" i="13"/>
  <c r="K976" i="13"/>
  <c r="AK976" i="13" s="1"/>
  <c r="R976" i="13"/>
  <c r="Z976" i="13"/>
  <c r="AD976" i="13"/>
  <c r="AH976" i="13"/>
  <c r="K989" i="13"/>
  <c r="R989" i="13"/>
  <c r="Z989" i="13"/>
  <c r="AD989" i="13"/>
  <c r="AH989" i="13"/>
  <c r="K1002" i="13"/>
  <c r="AK1002" i="13" s="1"/>
  <c r="R1002" i="13"/>
  <c r="Z1002" i="13"/>
  <c r="AD1002" i="13"/>
  <c r="AH1002" i="13"/>
  <c r="K1015" i="13"/>
  <c r="R1015" i="13"/>
  <c r="Z1015" i="13"/>
  <c r="AD1015" i="13"/>
  <c r="AH1015" i="13"/>
  <c r="K1025" i="13"/>
  <c r="R1025" i="13"/>
  <c r="Z1025" i="13"/>
  <c r="AD1025" i="13"/>
  <c r="AH1025" i="13"/>
  <c r="K1037" i="13"/>
  <c r="AK1037" i="13" s="1"/>
  <c r="R1037" i="13"/>
  <c r="Z1037" i="13"/>
  <c r="AD1037" i="13"/>
  <c r="AH1037" i="13"/>
  <c r="K1050" i="13"/>
  <c r="AK1050" i="13" s="1"/>
  <c r="R1050" i="13"/>
  <c r="Z1050" i="13"/>
  <c r="AD1050" i="13"/>
  <c r="AH1050" i="13"/>
  <c r="K1063" i="13"/>
  <c r="R1063" i="13"/>
  <c r="Z1063" i="13"/>
  <c r="AD1063" i="13"/>
  <c r="AH1063" i="13"/>
  <c r="K1076" i="13"/>
  <c r="AK1076" i="13" s="1"/>
  <c r="R1076" i="13"/>
  <c r="Z1076" i="13"/>
  <c r="AD1076" i="13"/>
  <c r="AH1076" i="13"/>
  <c r="K1089" i="13"/>
  <c r="R1089" i="13"/>
  <c r="Z1089" i="13"/>
  <c r="AD1089" i="13"/>
  <c r="AH1089" i="13"/>
  <c r="K1102" i="13"/>
  <c r="AK1102" i="13" s="1"/>
  <c r="R1102" i="13"/>
  <c r="Z1102" i="13"/>
  <c r="AD1102" i="13"/>
  <c r="AH1102" i="13"/>
  <c r="K1115" i="13"/>
  <c r="AK1115" i="13" s="1"/>
  <c r="R1115" i="13"/>
  <c r="Z1115" i="13"/>
  <c r="AD1115" i="13"/>
  <c r="AH1115" i="13"/>
  <c r="K1127" i="13"/>
  <c r="AK1127" i="13" s="1"/>
  <c r="R1127" i="13"/>
  <c r="Z1127" i="13"/>
  <c r="AD1127" i="13"/>
  <c r="AH1127" i="13"/>
  <c r="K1140" i="13"/>
  <c r="AK1140" i="13" s="1"/>
  <c r="R1140" i="13"/>
  <c r="Z1140" i="13"/>
  <c r="AD1140" i="13"/>
  <c r="AH1140" i="13"/>
  <c r="K1153" i="13"/>
  <c r="AK1153" i="13" s="1"/>
  <c r="R1153" i="13"/>
  <c r="Z1153" i="13"/>
  <c r="AD1153" i="13"/>
  <c r="AH1153" i="13"/>
  <c r="K1166" i="13"/>
  <c r="AK1166" i="13" s="1"/>
  <c r="R1166" i="13"/>
  <c r="Z1166" i="13"/>
  <c r="AD1166" i="13"/>
  <c r="AH1166" i="13"/>
  <c r="K1179" i="13"/>
  <c r="R1179" i="13"/>
  <c r="Z1179" i="13"/>
  <c r="AD1179" i="13"/>
  <c r="AH1179" i="13"/>
  <c r="K1192" i="13"/>
  <c r="R1192" i="13"/>
  <c r="Z1192" i="13"/>
  <c r="AD1192" i="13"/>
  <c r="AH1192" i="13"/>
  <c r="K1205" i="13"/>
  <c r="AK1205" i="13" s="1"/>
  <c r="R1205" i="13"/>
  <c r="Z1205" i="13"/>
  <c r="AD1205" i="13"/>
  <c r="AH1205" i="13"/>
  <c r="AH1208" i="13"/>
  <c r="AD1208" i="13"/>
  <c r="Z1208" i="13"/>
  <c r="R1208" i="13"/>
  <c r="K1208" i="13"/>
  <c r="AK1208" i="13" s="1"/>
  <c r="AH1195" i="13"/>
  <c r="AD1195" i="13"/>
  <c r="Z1195" i="13"/>
  <c r="R1195" i="13"/>
  <c r="K1195" i="13"/>
  <c r="AH1182" i="13"/>
  <c r="AD1182" i="13"/>
  <c r="Z1182" i="13"/>
  <c r="R1182" i="13"/>
  <c r="K1182" i="13"/>
  <c r="AK1182" i="13" s="1"/>
  <c r="AH1169" i="13"/>
  <c r="AD1169" i="13"/>
  <c r="Z1169" i="13"/>
  <c r="R1169" i="13"/>
  <c r="K1169" i="13"/>
  <c r="AH1156" i="13"/>
  <c r="AD1156" i="13"/>
  <c r="Z1156" i="13"/>
  <c r="R1156" i="13"/>
  <c r="K1156" i="13"/>
  <c r="AK1156" i="13" s="1"/>
  <c r="AH1143" i="13"/>
  <c r="AD1143" i="13"/>
  <c r="Z1143" i="13"/>
  <c r="R1143" i="13"/>
  <c r="K1143" i="13"/>
  <c r="AK1143" i="13" s="1"/>
  <c r="AH1130" i="13"/>
  <c r="AD1130" i="13"/>
  <c r="Z1130" i="13"/>
  <c r="R1130" i="13"/>
  <c r="K1130" i="13"/>
  <c r="AK1130" i="13" s="1"/>
  <c r="AH1118" i="13"/>
  <c r="AD1118" i="13"/>
  <c r="Z1118" i="13"/>
  <c r="R1118" i="13"/>
  <c r="K1118" i="13"/>
  <c r="AK1118" i="13" s="1"/>
  <c r="AH1105" i="13"/>
  <c r="AD1105" i="13"/>
  <c r="Z1105" i="13"/>
  <c r="R1105" i="13"/>
  <c r="K1105" i="13"/>
  <c r="AH1092" i="13"/>
  <c r="AD1092" i="13"/>
  <c r="Z1092" i="13"/>
  <c r="R1092" i="13"/>
  <c r="K1092" i="13"/>
  <c r="AK1092" i="13" s="1"/>
  <c r="AH1079" i="13"/>
  <c r="AD1079" i="13"/>
  <c r="Z1079" i="13"/>
  <c r="R1079" i="13"/>
  <c r="K1079" i="13"/>
  <c r="AK1079" i="13" s="1"/>
  <c r="AH1066" i="13"/>
  <c r="AD1066" i="13"/>
  <c r="Z1066" i="13"/>
  <c r="R1066" i="13"/>
  <c r="K1066" i="13"/>
  <c r="AH1053" i="13"/>
  <c r="AD1053" i="13"/>
  <c r="Z1053" i="13"/>
  <c r="R1053" i="13"/>
  <c r="K1053" i="13"/>
  <c r="AK1053" i="13" s="1"/>
  <c r="AH1040" i="13"/>
  <c r="AD1040" i="13"/>
  <c r="Z1040" i="13"/>
  <c r="R1040" i="13"/>
  <c r="K1040" i="13"/>
  <c r="AK1040" i="13" s="1"/>
  <c r="AH1028" i="13"/>
  <c r="AD1028" i="13"/>
  <c r="Z1028" i="13"/>
  <c r="R1028" i="13"/>
  <c r="K1028" i="13"/>
  <c r="AH1018" i="13"/>
  <c r="AD1018" i="13"/>
  <c r="Z1018" i="13"/>
  <c r="R1018" i="13"/>
  <c r="K1018" i="13"/>
  <c r="AK1018" i="13" s="1"/>
  <c r="AH1005" i="13"/>
  <c r="AD1005" i="13"/>
  <c r="Z1005" i="13"/>
  <c r="R1005" i="13"/>
  <c r="K1005" i="13"/>
  <c r="AK1005" i="13" s="1"/>
  <c r="AH992" i="13"/>
  <c r="AD992" i="13"/>
  <c r="Z992" i="13"/>
  <c r="R992" i="13"/>
  <c r="K992" i="13"/>
  <c r="AK992" i="13" s="1"/>
  <c r="AH979" i="13"/>
  <c r="AD979" i="13"/>
  <c r="Z979" i="13"/>
  <c r="R979" i="13"/>
  <c r="K979" i="13"/>
  <c r="AK979" i="13" s="1"/>
  <c r="AH966" i="13"/>
  <c r="AD966" i="13"/>
  <c r="Z966" i="13"/>
  <c r="R966" i="13"/>
  <c r="K966" i="13"/>
  <c r="AH953" i="13"/>
  <c r="AD953" i="13"/>
  <c r="Z953" i="13"/>
  <c r="R953" i="13"/>
  <c r="K953" i="13"/>
  <c r="AK953" i="13" s="1"/>
  <c r="AH940" i="13"/>
  <c r="AD940" i="13"/>
  <c r="Z940" i="13"/>
  <c r="R940" i="13"/>
  <c r="K940" i="13"/>
  <c r="AK940" i="13" s="1"/>
  <c r="AH927" i="13"/>
  <c r="AD927" i="13"/>
  <c r="Z927" i="13"/>
  <c r="R927" i="13"/>
  <c r="K927" i="13"/>
  <c r="AK927" i="13" s="1"/>
  <c r="AH38" i="13"/>
  <c r="AD38" i="13"/>
  <c r="Z38" i="13"/>
  <c r="R38" i="13"/>
  <c r="K38" i="13"/>
  <c r="AK38" i="13" s="1"/>
  <c r="AH905" i="13"/>
  <c r="AD905" i="13"/>
  <c r="Z905" i="13"/>
  <c r="R905" i="13"/>
  <c r="K905" i="13"/>
  <c r="AH894" i="13"/>
  <c r="AD894" i="13"/>
  <c r="Z894" i="13"/>
  <c r="R894" i="13"/>
  <c r="K894" i="13"/>
  <c r="AK894" i="13" s="1"/>
  <c r="AH881" i="13"/>
  <c r="AD881" i="13"/>
  <c r="Z881" i="13"/>
  <c r="R881" i="13"/>
  <c r="K881" i="13"/>
  <c r="AK881" i="13" s="1"/>
  <c r="AH869" i="13"/>
  <c r="AD869" i="13"/>
  <c r="Z869" i="13"/>
  <c r="R869" i="13"/>
  <c r="K869" i="13"/>
  <c r="AK869" i="13" s="1"/>
  <c r="AH857" i="13"/>
  <c r="AD857" i="13"/>
  <c r="Z857" i="13"/>
  <c r="R857" i="13"/>
  <c r="K857" i="13"/>
  <c r="AK857" i="13" s="1"/>
  <c r="AH844" i="13"/>
  <c r="AD844" i="13"/>
  <c r="Z844" i="13"/>
  <c r="R844" i="13"/>
  <c r="K844" i="13"/>
  <c r="AK844" i="13" s="1"/>
  <c r="AH832" i="13"/>
  <c r="AD832" i="13"/>
  <c r="Z832" i="13"/>
  <c r="R832" i="13"/>
  <c r="K832" i="13"/>
  <c r="AH819" i="13"/>
  <c r="AD819" i="13"/>
  <c r="Z819" i="13"/>
  <c r="R819" i="13"/>
  <c r="K819" i="13"/>
  <c r="AK819" i="13" s="1"/>
  <c r="AH807" i="13"/>
  <c r="AD807" i="13"/>
  <c r="Z807" i="13"/>
  <c r="R807" i="13"/>
  <c r="K807" i="13"/>
  <c r="AK807" i="13" s="1"/>
  <c r="AH795" i="13"/>
  <c r="AD795" i="13"/>
  <c r="Z795" i="13"/>
  <c r="R795" i="13"/>
  <c r="K795" i="13"/>
  <c r="AK795" i="13" s="1"/>
  <c r="AH782" i="13"/>
  <c r="AD782" i="13"/>
  <c r="Z782" i="13"/>
  <c r="R782" i="13"/>
  <c r="K782" i="13"/>
  <c r="AK782" i="13" s="1"/>
  <c r="AH769" i="13"/>
  <c r="AD769" i="13"/>
  <c r="Z769" i="13"/>
  <c r="R769" i="13"/>
  <c r="K769" i="13"/>
  <c r="AK769" i="13" s="1"/>
  <c r="AH756" i="13"/>
  <c r="AD756" i="13"/>
  <c r="Z756" i="13"/>
  <c r="R756" i="13"/>
  <c r="K756" i="13"/>
  <c r="AK756" i="13" s="1"/>
  <c r="AH744" i="13"/>
  <c r="AD744" i="13"/>
  <c r="Z744" i="13"/>
  <c r="R744" i="13"/>
  <c r="K744" i="13"/>
  <c r="AH731" i="13"/>
  <c r="AD731" i="13"/>
  <c r="Z731" i="13"/>
  <c r="R731" i="13"/>
  <c r="K731" i="13"/>
  <c r="AK731" i="13" s="1"/>
  <c r="AH718" i="13"/>
  <c r="AD718" i="13"/>
  <c r="Z718" i="13"/>
  <c r="R718" i="13"/>
  <c r="K718" i="13"/>
  <c r="AK718" i="13" s="1"/>
  <c r="AH705" i="13"/>
  <c r="AD705" i="13"/>
  <c r="Z705" i="13"/>
  <c r="R705" i="13"/>
  <c r="K705" i="13"/>
  <c r="AK705" i="13" s="1"/>
  <c r="AH692" i="13"/>
  <c r="AD692" i="13"/>
  <c r="Z692" i="13"/>
  <c r="R692" i="13"/>
  <c r="K692" i="13"/>
  <c r="AK692" i="13" s="1"/>
  <c r="AH681" i="13"/>
  <c r="AD681" i="13"/>
  <c r="Z681" i="13"/>
  <c r="R681" i="13"/>
  <c r="K681" i="13"/>
  <c r="AK681" i="13" s="1"/>
  <c r="AH669" i="13"/>
  <c r="AD669" i="13"/>
  <c r="Z669" i="13"/>
  <c r="R669" i="13"/>
  <c r="K669" i="13"/>
  <c r="AH657" i="13"/>
  <c r="AD657" i="13"/>
  <c r="Z657" i="13"/>
  <c r="R657" i="13"/>
  <c r="K657" i="13"/>
  <c r="AK657" i="13" s="1"/>
  <c r="AH644" i="13"/>
  <c r="AD644" i="13"/>
  <c r="Z644" i="13"/>
  <c r="R644" i="13"/>
  <c r="K644" i="13"/>
  <c r="AK644" i="13" s="1"/>
  <c r="AH631" i="13"/>
  <c r="AD631" i="13"/>
  <c r="Z631" i="13"/>
  <c r="R631" i="13"/>
  <c r="K631" i="13"/>
  <c r="AK631" i="13" s="1"/>
  <c r="AH618" i="13"/>
  <c r="AD618" i="13"/>
  <c r="Z618" i="13"/>
  <c r="R618" i="13"/>
  <c r="K618" i="13"/>
  <c r="AK618" i="13" s="1"/>
  <c r="AH605" i="13"/>
  <c r="AD605" i="13"/>
  <c r="Z605" i="13"/>
  <c r="R605" i="13"/>
  <c r="K605" i="13"/>
  <c r="AK605" i="13" s="1"/>
  <c r="AH592" i="13"/>
  <c r="AD592" i="13"/>
  <c r="Z592" i="13"/>
  <c r="R592" i="13"/>
  <c r="K592" i="13"/>
  <c r="AH580" i="13"/>
  <c r="AD580" i="13"/>
  <c r="Z580" i="13"/>
  <c r="R580" i="13"/>
  <c r="K580" i="13"/>
  <c r="AK580" i="13" s="1"/>
  <c r="AH567" i="13"/>
  <c r="AD567" i="13"/>
  <c r="Z567" i="13"/>
  <c r="R567" i="13"/>
  <c r="K567" i="13"/>
  <c r="AK567" i="13" s="1"/>
  <c r="AH554" i="13"/>
  <c r="AD554" i="13"/>
  <c r="Z554" i="13"/>
  <c r="R554" i="13"/>
  <c r="K554" i="13"/>
  <c r="AK554" i="13" s="1"/>
  <c r="AH541" i="13"/>
  <c r="AD541" i="13"/>
  <c r="Z541" i="13"/>
  <c r="R541" i="13"/>
  <c r="K541" i="13"/>
  <c r="AK541" i="13" s="1"/>
  <c r="AH528" i="13"/>
  <c r="AD528" i="13"/>
  <c r="Z528" i="13"/>
  <c r="R528" i="13"/>
  <c r="K528" i="13"/>
  <c r="AH515" i="13"/>
  <c r="AD515" i="13"/>
  <c r="Z515" i="13"/>
  <c r="R515" i="13"/>
  <c r="K515" i="13"/>
  <c r="AK515" i="13" s="1"/>
  <c r="AH502" i="13"/>
  <c r="AD502" i="13"/>
  <c r="Z502" i="13"/>
  <c r="R502" i="13"/>
  <c r="K502" i="13"/>
  <c r="AH489" i="13"/>
  <c r="AD489" i="13"/>
  <c r="Z489" i="13"/>
  <c r="R489" i="13"/>
  <c r="K489" i="13"/>
  <c r="AK489" i="13" s="1"/>
  <c r="AH477" i="13"/>
  <c r="AD477" i="13"/>
  <c r="Z477" i="13"/>
  <c r="R477" i="13"/>
  <c r="K477" i="13"/>
  <c r="AK477" i="13" s="1"/>
  <c r="AH464" i="13"/>
  <c r="AD464" i="13"/>
  <c r="Z464" i="13"/>
  <c r="R464" i="13"/>
  <c r="K464" i="13"/>
  <c r="AH451" i="13"/>
  <c r="AD451" i="13"/>
  <c r="Z451" i="13"/>
  <c r="R451" i="13"/>
  <c r="K451" i="13"/>
  <c r="AK451" i="13" s="1"/>
  <c r="AH438" i="13"/>
  <c r="AD438" i="13"/>
  <c r="Z438" i="13"/>
  <c r="R438" i="13"/>
  <c r="K438" i="13"/>
  <c r="AK438" i="13" s="1"/>
  <c r="AH425" i="13"/>
  <c r="AD425" i="13"/>
  <c r="Z425" i="13"/>
  <c r="R425" i="13"/>
  <c r="K425" i="13"/>
  <c r="AH31" i="13"/>
  <c r="AD31" i="13"/>
  <c r="Z31" i="13"/>
  <c r="R31" i="13"/>
  <c r="K31" i="13"/>
  <c r="AK31" i="13" s="1"/>
  <c r="AH400" i="13"/>
  <c r="AD400" i="13"/>
  <c r="Z400" i="13"/>
  <c r="R400" i="13"/>
  <c r="K400" i="13"/>
  <c r="AK400" i="13" s="1"/>
  <c r="AH387" i="13"/>
  <c r="AD387" i="13"/>
  <c r="Z387" i="13"/>
  <c r="R387" i="13"/>
  <c r="K387" i="13"/>
  <c r="AH374" i="13"/>
  <c r="AD374" i="13"/>
  <c r="Z374" i="13"/>
  <c r="R374" i="13"/>
  <c r="K374" i="13"/>
  <c r="AK374" i="13" s="1"/>
  <c r="AH361" i="13"/>
  <c r="AD361" i="13"/>
  <c r="Z361" i="13"/>
  <c r="R361" i="13"/>
  <c r="K361" i="13"/>
  <c r="AK361" i="13" s="1"/>
  <c r="AH348" i="13"/>
  <c r="AD348" i="13"/>
  <c r="Z348" i="13"/>
  <c r="R348" i="13"/>
  <c r="K348" i="13"/>
  <c r="AH335" i="13"/>
  <c r="AD335" i="13"/>
  <c r="Z335" i="13"/>
  <c r="R335" i="13"/>
  <c r="K335" i="13"/>
  <c r="AK335" i="13" s="1"/>
  <c r="AH322" i="13"/>
  <c r="AD322" i="13"/>
  <c r="Z322" i="13"/>
  <c r="R322" i="13"/>
  <c r="K322" i="13"/>
  <c r="AH309" i="13"/>
  <c r="AD309" i="13"/>
  <c r="Z309" i="13"/>
  <c r="R309" i="13"/>
  <c r="K309" i="13"/>
  <c r="AK309" i="13" s="1"/>
  <c r="AH296" i="13"/>
  <c r="AD296" i="13"/>
  <c r="Z296" i="13"/>
  <c r="R296" i="13"/>
  <c r="K296" i="13"/>
  <c r="AK296" i="13" s="1"/>
  <c r="AH283" i="13"/>
  <c r="AD283" i="13"/>
  <c r="Z283" i="13"/>
  <c r="R283" i="13"/>
  <c r="K283" i="13"/>
  <c r="AK283" i="13" s="1"/>
  <c r="AH270" i="13"/>
  <c r="AD270" i="13"/>
  <c r="Z270" i="13"/>
  <c r="R270" i="13"/>
  <c r="K270" i="13"/>
  <c r="AK270" i="13" s="1"/>
  <c r="AH257" i="13"/>
  <c r="AD257" i="13"/>
  <c r="Z257" i="13"/>
  <c r="R257" i="13"/>
  <c r="K257" i="13"/>
  <c r="AK257" i="13" s="1"/>
  <c r="AH245" i="13"/>
  <c r="AD245" i="13"/>
  <c r="Z245" i="13"/>
  <c r="R245" i="13"/>
  <c r="K245" i="13"/>
  <c r="AK245" i="13" s="1"/>
  <c r="AH234" i="13"/>
  <c r="AD234" i="13"/>
  <c r="Z234" i="13"/>
  <c r="R234" i="13"/>
  <c r="K234" i="13"/>
  <c r="AK234" i="13" s="1"/>
  <c r="AH221" i="13"/>
  <c r="AD221" i="13"/>
  <c r="Z221" i="13"/>
  <c r="R221" i="13"/>
  <c r="K221" i="13"/>
  <c r="AH208" i="13"/>
  <c r="AD208" i="13"/>
  <c r="Z208" i="13"/>
  <c r="R208" i="13"/>
  <c r="K208" i="13"/>
  <c r="AK208" i="13" s="1"/>
  <c r="AH195" i="13"/>
  <c r="AD195" i="13"/>
  <c r="Z195" i="13"/>
  <c r="R195" i="13"/>
  <c r="K195" i="13"/>
  <c r="AK195" i="13" s="1"/>
  <c r="AH182" i="13"/>
  <c r="AD182" i="13"/>
  <c r="Z182" i="13"/>
  <c r="R182" i="13"/>
  <c r="K182" i="13"/>
  <c r="AH169" i="13"/>
  <c r="AD169" i="13"/>
  <c r="Z169" i="13"/>
  <c r="R169" i="13"/>
  <c r="K169" i="13"/>
  <c r="AK169" i="13" s="1"/>
  <c r="AH156" i="13"/>
  <c r="AD156" i="13"/>
  <c r="Z156" i="13"/>
  <c r="R156" i="13"/>
  <c r="K156" i="13"/>
  <c r="AH143" i="13"/>
  <c r="AD143" i="13"/>
  <c r="Z143" i="13"/>
  <c r="R143" i="13"/>
  <c r="K143" i="13"/>
  <c r="AK143" i="13" s="1"/>
  <c r="AH130" i="13"/>
  <c r="AD130" i="13"/>
  <c r="Z130" i="13"/>
  <c r="R130" i="13"/>
  <c r="K130" i="13"/>
  <c r="AK130" i="13" s="1"/>
  <c r="AH117" i="13"/>
  <c r="AD117" i="13"/>
  <c r="Z117" i="13"/>
  <c r="R117" i="13"/>
  <c r="K117" i="13"/>
  <c r="AK117" i="13" s="1"/>
  <c r="AH104" i="13"/>
  <c r="AD104" i="13"/>
  <c r="Z104" i="13"/>
  <c r="R104" i="13"/>
  <c r="K104" i="13"/>
  <c r="AK104" i="13" s="1"/>
  <c r="AH91" i="13"/>
  <c r="AD91" i="13"/>
  <c r="Z91" i="13"/>
  <c r="R91" i="13"/>
  <c r="K91" i="13"/>
  <c r="AH78" i="13"/>
  <c r="AD78" i="13"/>
  <c r="Z78" i="13"/>
  <c r="R78" i="13"/>
  <c r="K78" i="13"/>
  <c r="AK78" i="13" s="1"/>
  <c r="AH65" i="13"/>
  <c r="AD65" i="13"/>
  <c r="Z65" i="13"/>
  <c r="R65" i="13"/>
  <c r="K65" i="13"/>
  <c r="AK65" i="13" s="1"/>
  <c r="AH53" i="13"/>
  <c r="AD53" i="13"/>
  <c r="Z53" i="13"/>
  <c r="R53" i="13"/>
  <c r="K53" i="13"/>
  <c r="R46" i="13"/>
  <c r="R47" i="13"/>
  <c r="R48" i="13"/>
  <c r="R49" i="13"/>
  <c r="R57" i="13"/>
  <c r="R58" i="13"/>
  <c r="R59" i="13"/>
  <c r="R60" i="13"/>
  <c r="R61" i="13"/>
  <c r="R70" i="13"/>
  <c r="R73" i="13"/>
  <c r="R71" i="13"/>
  <c r="R72" i="13"/>
  <c r="R74" i="13"/>
  <c r="R83" i="13"/>
  <c r="R84" i="13"/>
  <c r="R85" i="13"/>
  <c r="R86" i="13"/>
  <c r="R87" i="13"/>
  <c r="R98" i="13"/>
  <c r="R99" i="13"/>
  <c r="R96" i="13"/>
  <c r="R97" i="13"/>
  <c r="R100" i="13"/>
  <c r="R109" i="13"/>
  <c r="R112" i="13"/>
  <c r="R110" i="13"/>
  <c r="R111" i="13"/>
  <c r="R113" i="13"/>
  <c r="R123" i="13"/>
  <c r="R124" i="13"/>
  <c r="R125" i="13"/>
  <c r="R122" i="13"/>
  <c r="R126" i="13"/>
  <c r="R135" i="13"/>
  <c r="R136" i="13"/>
  <c r="R137" i="13"/>
  <c r="R138" i="13"/>
  <c r="R139" i="13"/>
  <c r="R151" i="13"/>
  <c r="R148" i="13"/>
  <c r="R149" i="13"/>
  <c r="R150" i="13"/>
  <c r="R152" i="13"/>
  <c r="R161" i="13"/>
  <c r="R162" i="13"/>
  <c r="R163" i="13"/>
  <c r="R164" i="13"/>
  <c r="R165" i="13"/>
  <c r="R176" i="13"/>
  <c r="R174" i="13"/>
  <c r="R175" i="13"/>
  <c r="R177" i="13"/>
  <c r="R178" i="13"/>
  <c r="R190" i="13"/>
  <c r="R187" i="13"/>
  <c r="R189" i="13"/>
  <c r="R188" i="13"/>
  <c r="R191" i="13"/>
  <c r="R200" i="13"/>
  <c r="R201" i="13"/>
  <c r="R202" i="13"/>
  <c r="R203" i="13"/>
  <c r="R204" i="13"/>
  <c r="R213" i="13"/>
  <c r="R214" i="13"/>
  <c r="R215" i="13"/>
  <c r="R216" i="13"/>
  <c r="R217" i="13"/>
  <c r="R227" i="13"/>
  <c r="R226" i="13"/>
  <c r="R228" i="13"/>
  <c r="R229" i="13"/>
  <c r="R230" i="13"/>
  <c r="R29" i="13"/>
  <c r="R28" i="13"/>
  <c r="R239" i="13"/>
  <c r="R240" i="13"/>
  <c r="R241" i="13"/>
  <c r="R250" i="13"/>
  <c r="R252" i="13"/>
  <c r="R253" i="13"/>
  <c r="R251" i="13"/>
  <c r="R30" i="13"/>
  <c r="R263" i="13"/>
  <c r="R264" i="13"/>
  <c r="R262" i="13"/>
  <c r="R265" i="13"/>
  <c r="R266" i="13"/>
  <c r="R278" i="13"/>
  <c r="R275" i="13"/>
  <c r="R277" i="13"/>
  <c r="R276" i="13"/>
  <c r="R279" i="13"/>
  <c r="R288" i="13"/>
  <c r="R290" i="13"/>
  <c r="R289" i="13"/>
  <c r="R291" i="13"/>
  <c r="R292" i="13"/>
  <c r="R302" i="13"/>
  <c r="R301" i="13"/>
  <c r="R303" i="13"/>
  <c r="R304" i="13"/>
  <c r="R305" i="13"/>
  <c r="R314" i="13"/>
  <c r="R315" i="13"/>
  <c r="R316" i="13"/>
  <c r="R317" i="13"/>
  <c r="R318" i="13"/>
  <c r="R327" i="13"/>
  <c r="R328" i="13"/>
  <c r="R329" i="13"/>
  <c r="R330" i="13"/>
  <c r="R331" i="13"/>
  <c r="R340" i="13"/>
  <c r="R341" i="13"/>
  <c r="R343" i="13"/>
  <c r="R342" i="13"/>
  <c r="R344" i="13"/>
  <c r="R353" i="13"/>
  <c r="R354" i="13"/>
  <c r="R356" i="13"/>
  <c r="R355" i="13"/>
  <c r="R357" i="13"/>
  <c r="R366" i="13"/>
  <c r="R367" i="13"/>
  <c r="R368" i="13"/>
  <c r="R369" i="13"/>
  <c r="R370" i="13"/>
  <c r="R379" i="13"/>
  <c r="R382" i="13"/>
  <c r="R381" i="13"/>
  <c r="R380" i="13"/>
  <c r="R383" i="13"/>
  <c r="R392" i="13"/>
  <c r="R393" i="13"/>
  <c r="R394" i="13"/>
  <c r="R395" i="13"/>
  <c r="R396" i="13"/>
  <c r="R405" i="13"/>
  <c r="R407" i="13"/>
  <c r="R406" i="13"/>
  <c r="R408" i="13"/>
  <c r="R409" i="13"/>
  <c r="R417" i="13"/>
  <c r="R418" i="13"/>
  <c r="R419" i="13"/>
  <c r="R420" i="13"/>
  <c r="R421" i="13"/>
  <c r="R430" i="13"/>
  <c r="R431" i="13"/>
  <c r="R432" i="13"/>
  <c r="R433" i="13"/>
  <c r="R434" i="13"/>
  <c r="R443" i="13"/>
  <c r="R444" i="13"/>
  <c r="R445" i="13"/>
  <c r="R446" i="13"/>
  <c r="R447" i="13"/>
  <c r="R456" i="13"/>
  <c r="R457" i="13"/>
  <c r="R458" i="13"/>
  <c r="R459" i="13"/>
  <c r="R460" i="13"/>
  <c r="R472" i="13"/>
  <c r="R471" i="13"/>
  <c r="R470" i="13"/>
  <c r="R469" i="13"/>
  <c r="R473" i="13"/>
  <c r="R482" i="13"/>
  <c r="R483" i="13"/>
  <c r="R484" i="13"/>
  <c r="R485" i="13"/>
  <c r="R25" i="13"/>
  <c r="R494" i="13"/>
  <c r="R495" i="13"/>
  <c r="R496" i="13"/>
  <c r="R497" i="13"/>
  <c r="R498" i="13"/>
  <c r="R507" i="13"/>
  <c r="R508" i="13"/>
  <c r="R509" i="13"/>
  <c r="R510" i="13"/>
  <c r="R511" i="13"/>
  <c r="R520" i="13"/>
  <c r="R521" i="13"/>
  <c r="R522" i="13"/>
  <c r="R523" i="13"/>
  <c r="R524" i="13"/>
  <c r="R536" i="13"/>
  <c r="R533" i="13"/>
  <c r="R535" i="13"/>
  <c r="R534" i="13"/>
  <c r="R537" i="13"/>
  <c r="R546" i="13"/>
  <c r="R547" i="13"/>
  <c r="R548" i="13"/>
  <c r="R549" i="13"/>
  <c r="R550" i="13"/>
  <c r="R559" i="13"/>
  <c r="R560" i="13"/>
  <c r="R561" i="13"/>
  <c r="R562" i="13"/>
  <c r="R563" i="13"/>
  <c r="R572" i="13"/>
  <c r="R573" i="13"/>
  <c r="R574" i="13"/>
  <c r="R575" i="13"/>
  <c r="R576" i="13"/>
  <c r="R585" i="13"/>
  <c r="R586" i="13"/>
  <c r="R587" i="13"/>
  <c r="R588" i="13"/>
  <c r="R32" i="13"/>
  <c r="R597" i="13"/>
  <c r="R598" i="13"/>
  <c r="R599" i="13"/>
  <c r="R600" i="13"/>
  <c r="R601" i="13"/>
  <c r="R613" i="13"/>
  <c r="R610" i="13"/>
  <c r="R612" i="13"/>
  <c r="R611" i="13"/>
  <c r="R614" i="13"/>
  <c r="R623" i="13"/>
  <c r="R624" i="13"/>
  <c r="R625" i="13"/>
  <c r="R626" i="13"/>
  <c r="R627" i="13"/>
  <c r="R636" i="13"/>
  <c r="R639" i="13"/>
  <c r="R638" i="13"/>
  <c r="R637" i="13"/>
  <c r="R640" i="13"/>
  <c r="R649" i="13"/>
  <c r="R650" i="13"/>
  <c r="R651" i="13"/>
  <c r="R652" i="13"/>
  <c r="R653" i="13"/>
  <c r="R662" i="13"/>
  <c r="R663" i="13"/>
  <c r="R664" i="13"/>
  <c r="R665" i="13"/>
  <c r="R666" i="13"/>
  <c r="R675" i="13"/>
  <c r="R676" i="13"/>
  <c r="R674" i="13"/>
  <c r="R34" i="13"/>
  <c r="R677" i="13"/>
  <c r="R686" i="13"/>
  <c r="R687" i="13"/>
  <c r="R689" i="13"/>
  <c r="R688" i="13"/>
  <c r="R18" i="13"/>
  <c r="R699" i="13"/>
  <c r="R700" i="13"/>
  <c r="R698" i="13"/>
  <c r="R697" i="13"/>
  <c r="R701" i="13"/>
  <c r="R711" i="13"/>
  <c r="R712" i="13"/>
  <c r="R713" i="13"/>
  <c r="R710" i="13"/>
  <c r="R714" i="13"/>
  <c r="R723" i="13"/>
  <c r="R724" i="13"/>
  <c r="R726" i="13"/>
  <c r="R725" i="13"/>
  <c r="R727" i="13"/>
  <c r="R736" i="13"/>
  <c r="R739" i="13"/>
  <c r="R737" i="13"/>
  <c r="R738" i="13"/>
  <c r="R740" i="13"/>
  <c r="R749" i="13"/>
  <c r="R750" i="13"/>
  <c r="R751" i="13"/>
  <c r="R752" i="13"/>
  <c r="R22" i="13"/>
  <c r="R761" i="13"/>
  <c r="R762" i="13"/>
  <c r="R763" i="13"/>
  <c r="R764" i="13"/>
  <c r="R765" i="13"/>
  <c r="R774" i="13"/>
  <c r="R775" i="13"/>
  <c r="R776" i="13"/>
  <c r="R777" i="13"/>
  <c r="R778" i="13"/>
  <c r="R787" i="13"/>
  <c r="R788" i="13"/>
  <c r="R789" i="13"/>
  <c r="R790" i="13"/>
  <c r="R791" i="13"/>
  <c r="R800" i="13"/>
  <c r="R799" i="13"/>
  <c r="R801" i="13"/>
  <c r="R802" i="13"/>
  <c r="R803" i="13"/>
  <c r="R812" i="13"/>
  <c r="R813" i="13"/>
  <c r="R814" i="13"/>
  <c r="R815" i="13"/>
  <c r="R26" i="13"/>
  <c r="R824" i="13"/>
  <c r="R825" i="13"/>
  <c r="R826" i="13"/>
  <c r="R827" i="13"/>
  <c r="R828" i="13"/>
  <c r="R836" i="13"/>
  <c r="R837" i="13"/>
  <c r="R838" i="13"/>
  <c r="R839" i="13"/>
  <c r="R840" i="13"/>
  <c r="R851" i="13"/>
  <c r="R850" i="13"/>
  <c r="R852" i="13"/>
  <c r="R849" i="13"/>
  <c r="R853" i="13"/>
  <c r="R861" i="13"/>
  <c r="R862" i="13"/>
  <c r="R863" i="13"/>
  <c r="R864" i="13"/>
  <c r="R865" i="13"/>
  <c r="R874" i="13"/>
  <c r="R875" i="13"/>
  <c r="R876" i="13"/>
  <c r="R877" i="13"/>
  <c r="R878" i="13"/>
  <c r="R886" i="13"/>
  <c r="R887" i="13"/>
  <c r="R888" i="13"/>
  <c r="R889" i="13"/>
  <c r="R890" i="13"/>
  <c r="R899" i="13"/>
  <c r="R27" i="13"/>
  <c r="R900" i="13"/>
  <c r="R24" i="13"/>
  <c r="R901" i="13"/>
  <c r="R910" i="13"/>
  <c r="R911" i="13"/>
  <c r="R21" i="13"/>
  <c r="R17" i="13"/>
  <c r="R912" i="13"/>
  <c r="R922" i="13"/>
  <c r="R920" i="13"/>
  <c r="R39" i="13"/>
  <c r="R921" i="13"/>
  <c r="R923" i="13"/>
  <c r="R932" i="13"/>
  <c r="R933" i="13"/>
  <c r="R935" i="13"/>
  <c r="R934" i="13"/>
  <c r="R936" i="13"/>
  <c r="R946" i="13"/>
  <c r="R945" i="13"/>
  <c r="R947" i="13"/>
  <c r="R948" i="13"/>
  <c r="R949" i="13"/>
  <c r="R961" i="13"/>
  <c r="R959" i="13"/>
  <c r="R958" i="13"/>
  <c r="R960" i="13"/>
  <c r="R962" i="13"/>
  <c r="R971" i="13"/>
  <c r="R972" i="13"/>
  <c r="R973" i="13"/>
  <c r="R974" i="13"/>
  <c r="R975" i="13"/>
  <c r="R984" i="13"/>
  <c r="R985" i="13"/>
  <c r="R986" i="13"/>
  <c r="R987" i="13"/>
  <c r="R988" i="13"/>
  <c r="R997" i="13"/>
  <c r="R1000" i="13"/>
  <c r="R998" i="13"/>
  <c r="R999" i="13"/>
  <c r="R1001" i="13"/>
  <c r="R1011" i="13"/>
  <c r="R1010" i="13"/>
  <c r="R1012" i="13"/>
  <c r="R1013" i="13"/>
  <c r="R1014" i="13"/>
  <c r="R1022" i="13"/>
  <c r="R1020" i="13"/>
  <c r="R1021" i="13"/>
  <c r="R1023" i="13"/>
  <c r="R1024" i="13"/>
  <c r="R43" i="13"/>
  <c r="R1033" i="13"/>
  <c r="R1034" i="13"/>
  <c r="R1035" i="13"/>
  <c r="R1036" i="13"/>
  <c r="R1045" i="13"/>
  <c r="R1046" i="13"/>
  <c r="R1047" i="13"/>
  <c r="R1048" i="13"/>
  <c r="R1049" i="13"/>
  <c r="R1061" i="13"/>
  <c r="R1058" i="13"/>
  <c r="R1059" i="13"/>
  <c r="R1060" i="13"/>
  <c r="R1062" i="13"/>
  <c r="R1071" i="13"/>
  <c r="R1072" i="13"/>
  <c r="R1073" i="13"/>
  <c r="R1074" i="13"/>
  <c r="R1075" i="13"/>
  <c r="R1085" i="13"/>
  <c r="R1086" i="13"/>
  <c r="R1084" i="13"/>
  <c r="R1087" i="13"/>
  <c r="R1088" i="13"/>
  <c r="R1097" i="13"/>
  <c r="R1098" i="13"/>
  <c r="R1100" i="13"/>
  <c r="R1099" i="13"/>
  <c r="R1101" i="13"/>
  <c r="R1110" i="13"/>
  <c r="R1111" i="13"/>
  <c r="R1112" i="13"/>
  <c r="R1113" i="13"/>
  <c r="R1114" i="13"/>
  <c r="R1122" i="13"/>
  <c r="R1123" i="13"/>
  <c r="R1124" i="13"/>
  <c r="R1125" i="13"/>
  <c r="R1126" i="13"/>
  <c r="R1138" i="13"/>
  <c r="R1135" i="13"/>
  <c r="R1136" i="13"/>
  <c r="R1137" i="13"/>
  <c r="R1139" i="13"/>
  <c r="R1148" i="13"/>
  <c r="R1149" i="13"/>
  <c r="R1150" i="13"/>
  <c r="R1151" i="13"/>
  <c r="R1152" i="13"/>
  <c r="R1162" i="13"/>
  <c r="R1161" i="13"/>
  <c r="R1163" i="13"/>
  <c r="R1164" i="13"/>
  <c r="R1165" i="13"/>
  <c r="R1177" i="13"/>
  <c r="R1174" i="13"/>
  <c r="R1175" i="13"/>
  <c r="R1176" i="13"/>
  <c r="R1178" i="13"/>
  <c r="R1187" i="13"/>
  <c r="R1190" i="13"/>
  <c r="R1189" i="13"/>
  <c r="R1188" i="13"/>
  <c r="R1191" i="13"/>
  <c r="R1200" i="13"/>
  <c r="R1201" i="13"/>
  <c r="R1202" i="13"/>
  <c r="R1203" i="13"/>
  <c r="R1204" i="13"/>
  <c r="K46" i="13"/>
  <c r="AK46" i="13" s="1"/>
  <c r="K47" i="13"/>
  <c r="AK47" i="13" s="1"/>
  <c r="K48" i="13"/>
  <c r="K49" i="13"/>
  <c r="AK49" i="13" s="1"/>
  <c r="K57" i="13"/>
  <c r="K58" i="13"/>
  <c r="AK58" i="13" s="1"/>
  <c r="K59" i="13"/>
  <c r="AK59" i="13" s="1"/>
  <c r="K60" i="13"/>
  <c r="AK60" i="13" s="1"/>
  <c r="K61" i="13"/>
  <c r="AK61" i="13" s="1"/>
  <c r="K70" i="13"/>
  <c r="AK70" i="13" s="1"/>
  <c r="K73" i="13"/>
  <c r="AK73" i="13" s="1"/>
  <c r="K71" i="13"/>
  <c r="AK71" i="13" s="1"/>
  <c r="K72" i="13"/>
  <c r="AK72" i="13" s="1"/>
  <c r="K74" i="13"/>
  <c r="K83" i="13"/>
  <c r="K84" i="13"/>
  <c r="AK84" i="13" s="1"/>
  <c r="K85" i="13"/>
  <c r="AK85" i="13" s="1"/>
  <c r="K86" i="13"/>
  <c r="AK86" i="13" s="1"/>
  <c r="K87" i="13"/>
  <c r="AK87" i="13" s="1"/>
  <c r="K98" i="13"/>
  <c r="AK98" i="13" s="1"/>
  <c r="K99" i="13"/>
  <c r="K96" i="13"/>
  <c r="AK96" i="13" s="1"/>
  <c r="K97" i="13"/>
  <c r="AK97" i="13" s="1"/>
  <c r="K100" i="13"/>
  <c r="AK100" i="13" s="1"/>
  <c r="K109" i="13"/>
  <c r="AK109" i="13" s="1"/>
  <c r="K112" i="13"/>
  <c r="AK112" i="13" s="1"/>
  <c r="K110" i="13"/>
  <c r="AK110" i="13" s="1"/>
  <c r="K111" i="13"/>
  <c r="AK111" i="13" s="1"/>
  <c r="K113" i="13"/>
  <c r="AK113" i="13" s="1"/>
  <c r="K123" i="13"/>
  <c r="K124" i="13"/>
  <c r="AK124" i="13" s="1"/>
  <c r="K125" i="13"/>
  <c r="AK125" i="13" s="1"/>
  <c r="K122" i="13"/>
  <c r="K126" i="13"/>
  <c r="AK126" i="13" s="1"/>
  <c r="K135" i="13"/>
  <c r="AK135" i="13" s="1"/>
  <c r="K136" i="13"/>
  <c r="K137" i="13"/>
  <c r="AK137" i="13" s="1"/>
  <c r="K138" i="13"/>
  <c r="AK138" i="13" s="1"/>
  <c r="K139" i="13"/>
  <c r="AK139" i="13" s="1"/>
  <c r="K151" i="13"/>
  <c r="AK151" i="13" s="1"/>
  <c r="K148" i="13"/>
  <c r="AK148" i="13" s="1"/>
  <c r="K149" i="13"/>
  <c r="AK149" i="13" s="1"/>
  <c r="K150" i="13"/>
  <c r="AK150" i="13" s="1"/>
  <c r="K152" i="13"/>
  <c r="K161" i="13"/>
  <c r="K162" i="13"/>
  <c r="K163" i="13"/>
  <c r="AK163" i="13" s="1"/>
  <c r="K164" i="13"/>
  <c r="AK164" i="13" s="1"/>
  <c r="K165" i="13"/>
  <c r="K176" i="13"/>
  <c r="AK176" i="13" s="1"/>
  <c r="K174" i="13"/>
  <c r="AK174" i="13" s="1"/>
  <c r="K175" i="13"/>
  <c r="AK175" i="13" s="1"/>
  <c r="K177" i="13"/>
  <c r="K178" i="13"/>
  <c r="AK178" i="13" s="1"/>
  <c r="K190" i="13"/>
  <c r="AK190" i="13" s="1"/>
  <c r="K187" i="13"/>
  <c r="AK187" i="13" s="1"/>
  <c r="K189" i="13"/>
  <c r="AK189" i="13" s="1"/>
  <c r="K188" i="13"/>
  <c r="K191" i="13"/>
  <c r="AK191" i="13" s="1"/>
  <c r="K200" i="13"/>
  <c r="K201" i="13"/>
  <c r="AK201" i="13" s="1"/>
  <c r="K202" i="13"/>
  <c r="AK202" i="13" s="1"/>
  <c r="K203" i="13"/>
  <c r="AK203" i="13" s="1"/>
  <c r="K204" i="13"/>
  <c r="K213" i="13"/>
  <c r="AK213" i="13" s="1"/>
  <c r="K214" i="13"/>
  <c r="AK214" i="13" s="1"/>
  <c r="K215" i="13"/>
  <c r="K216" i="13"/>
  <c r="K217" i="13"/>
  <c r="K227" i="13"/>
  <c r="AK227" i="13" s="1"/>
  <c r="K226" i="13"/>
  <c r="AK226" i="13" s="1"/>
  <c r="K228" i="13"/>
  <c r="AK228" i="13" s="1"/>
  <c r="K229" i="13"/>
  <c r="AK229" i="13" s="1"/>
  <c r="K230" i="13"/>
  <c r="AK230" i="13" s="1"/>
  <c r="K29" i="13"/>
  <c r="AK29" i="13" s="1"/>
  <c r="K28" i="13"/>
  <c r="K239" i="13"/>
  <c r="AK239" i="13" s="1"/>
  <c r="K240" i="13"/>
  <c r="AK240" i="13" s="1"/>
  <c r="K241" i="13"/>
  <c r="K250" i="13"/>
  <c r="AK250" i="13" s="1"/>
  <c r="K252" i="13"/>
  <c r="K253" i="13"/>
  <c r="AK253" i="13" s="1"/>
  <c r="K251" i="13"/>
  <c r="AK251" i="13" s="1"/>
  <c r="K30" i="13"/>
  <c r="AK30" i="13" s="1"/>
  <c r="K263" i="13"/>
  <c r="K264" i="13"/>
  <c r="AK264" i="13" s="1"/>
  <c r="K262" i="13"/>
  <c r="AK262" i="13" s="1"/>
  <c r="K265" i="13"/>
  <c r="AK265" i="13" s="1"/>
  <c r="K266" i="13"/>
  <c r="AK266" i="13" s="1"/>
  <c r="K278" i="13"/>
  <c r="AK278" i="13" s="1"/>
  <c r="K275" i="13"/>
  <c r="AK275" i="13" s="1"/>
  <c r="K277" i="13"/>
  <c r="K276" i="13"/>
  <c r="AK276" i="13" s="1"/>
  <c r="K279" i="13"/>
  <c r="K288" i="13"/>
  <c r="AK288" i="13" s="1"/>
  <c r="K290" i="13"/>
  <c r="AK290" i="13" s="1"/>
  <c r="K289" i="13"/>
  <c r="K291" i="13"/>
  <c r="AK291" i="13" s="1"/>
  <c r="K292" i="13"/>
  <c r="AK292" i="13" s="1"/>
  <c r="K302" i="13"/>
  <c r="K301" i="13"/>
  <c r="K303" i="13"/>
  <c r="AK303" i="13" s="1"/>
  <c r="K304" i="13"/>
  <c r="AK304" i="13" s="1"/>
  <c r="K305" i="13"/>
  <c r="AK305" i="13" s="1"/>
  <c r="K314" i="13"/>
  <c r="AK314" i="13" s="1"/>
  <c r="K315" i="13"/>
  <c r="K316" i="13"/>
  <c r="AK316" i="13" s="1"/>
  <c r="K317" i="13"/>
  <c r="AK317" i="13" s="1"/>
  <c r="K318" i="13"/>
  <c r="AK318" i="13" s="1"/>
  <c r="K327" i="13"/>
  <c r="AK327" i="13" s="1"/>
  <c r="K328" i="13"/>
  <c r="AK328" i="13" s="1"/>
  <c r="K329" i="13"/>
  <c r="K330" i="13"/>
  <c r="K331" i="13"/>
  <c r="K340" i="13"/>
  <c r="AK340" i="13" s="1"/>
  <c r="K341" i="13"/>
  <c r="AK341" i="13" s="1"/>
  <c r="K343" i="13"/>
  <c r="K342" i="13"/>
  <c r="AK342" i="13" s="1"/>
  <c r="K344" i="13"/>
  <c r="AK344" i="13" s="1"/>
  <c r="K353" i="13"/>
  <c r="AK353" i="13" s="1"/>
  <c r="K354" i="13"/>
  <c r="AK354" i="13" s="1"/>
  <c r="K356" i="13"/>
  <c r="AK356" i="13" s="1"/>
  <c r="K355" i="13"/>
  <c r="AK355" i="13" s="1"/>
  <c r="K357" i="13"/>
  <c r="AK357" i="13" s="1"/>
  <c r="K366" i="13"/>
  <c r="AK366" i="13" s="1"/>
  <c r="K367" i="13"/>
  <c r="K368" i="13"/>
  <c r="AK368" i="13" s="1"/>
  <c r="K369" i="13"/>
  <c r="K370" i="13"/>
  <c r="AK370" i="13" s="1"/>
  <c r="K379" i="13"/>
  <c r="AK379" i="13" s="1"/>
  <c r="K382" i="13"/>
  <c r="AK382" i="13" s="1"/>
  <c r="K381" i="13"/>
  <c r="AK381" i="13" s="1"/>
  <c r="K380" i="13"/>
  <c r="K383" i="13"/>
  <c r="AK383" i="13" s="1"/>
  <c r="K392" i="13"/>
  <c r="AK392" i="13" s="1"/>
  <c r="K393" i="13"/>
  <c r="AK393" i="13" s="1"/>
  <c r="K394" i="13"/>
  <c r="AK394" i="13" s="1"/>
  <c r="K395" i="13"/>
  <c r="AK395" i="13" s="1"/>
  <c r="K396" i="13"/>
  <c r="AK396" i="13" s="1"/>
  <c r="K405" i="13"/>
  <c r="K407" i="13"/>
  <c r="AK407" i="13" s="1"/>
  <c r="K406" i="13"/>
  <c r="AK406" i="13" s="1"/>
  <c r="K408" i="13"/>
  <c r="AK408" i="13" s="1"/>
  <c r="K409" i="13"/>
  <c r="AK409" i="13" s="1"/>
  <c r="K417" i="13"/>
  <c r="K418" i="13"/>
  <c r="AK418" i="13" s="1"/>
  <c r="K419" i="13"/>
  <c r="AK419" i="13" s="1"/>
  <c r="K420" i="13"/>
  <c r="K421" i="13"/>
  <c r="AK421" i="13" s="1"/>
  <c r="K430" i="13"/>
  <c r="AK430" i="13" s="1"/>
  <c r="K431" i="13"/>
  <c r="AK431" i="13" s="1"/>
  <c r="K432" i="13"/>
  <c r="AK432" i="13" s="1"/>
  <c r="K433" i="13"/>
  <c r="AK433" i="13" s="1"/>
  <c r="K434" i="13"/>
  <c r="AK434" i="13" s="1"/>
  <c r="K443" i="13"/>
  <c r="AK443" i="13" s="1"/>
  <c r="K444" i="13"/>
  <c r="AK444" i="13" s="1"/>
  <c r="K445" i="13"/>
  <c r="K446" i="13"/>
  <c r="AK446" i="13" s="1"/>
  <c r="K447" i="13"/>
  <c r="AK447" i="13" s="1"/>
  <c r="K456" i="13"/>
  <c r="AK456" i="13" s="1"/>
  <c r="K457" i="13"/>
  <c r="AK457" i="13" s="1"/>
  <c r="K458" i="13"/>
  <c r="AK458" i="13" s="1"/>
  <c r="K459" i="13"/>
  <c r="K460" i="13"/>
  <c r="AK460" i="13" s="1"/>
  <c r="K472" i="13"/>
  <c r="K471" i="13"/>
  <c r="AK471" i="13" s="1"/>
  <c r="K470" i="13"/>
  <c r="AK470" i="13" s="1"/>
  <c r="K469" i="13"/>
  <c r="AK469" i="13" s="1"/>
  <c r="K473" i="13"/>
  <c r="AK473" i="13" s="1"/>
  <c r="K482" i="13"/>
  <c r="AK482" i="13" s="1"/>
  <c r="K483" i="13"/>
  <c r="AK483" i="13" s="1"/>
  <c r="K484" i="13"/>
  <c r="K485" i="13"/>
  <c r="AK485" i="13" s="1"/>
  <c r="K25" i="13"/>
  <c r="AK25" i="13" s="1"/>
  <c r="K494" i="13"/>
  <c r="AK494" i="13" s="1"/>
  <c r="K495" i="13"/>
  <c r="AK495" i="13" s="1"/>
  <c r="K496" i="13"/>
  <c r="K497" i="13"/>
  <c r="AK497" i="13" s="1"/>
  <c r="K498" i="13"/>
  <c r="AK498" i="13" s="1"/>
  <c r="K507" i="13"/>
  <c r="K508" i="13"/>
  <c r="K509" i="13"/>
  <c r="AK509" i="13" s="1"/>
  <c r="K510" i="13"/>
  <c r="AK510" i="13" s="1"/>
  <c r="K511" i="13"/>
  <c r="AK511" i="13" s="1"/>
  <c r="K520" i="13"/>
  <c r="AK520" i="13" s="1"/>
  <c r="K521" i="13"/>
  <c r="AK521" i="13" s="1"/>
  <c r="K522" i="13"/>
  <c r="AK522" i="13" s="1"/>
  <c r="K523" i="13"/>
  <c r="K524" i="13"/>
  <c r="AK524" i="13" s="1"/>
  <c r="K536" i="13"/>
  <c r="AK536" i="13" s="1"/>
  <c r="K533" i="13"/>
  <c r="K535" i="13"/>
  <c r="AK535" i="13" s="1"/>
  <c r="K534" i="13"/>
  <c r="K537" i="13"/>
  <c r="AK537" i="13" s="1"/>
  <c r="K546" i="13"/>
  <c r="AK546" i="13" s="1"/>
  <c r="K547" i="13"/>
  <c r="AK547" i="13" s="1"/>
  <c r="K548" i="13"/>
  <c r="AK548" i="13" s="1"/>
  <c r="K549" i="13"/>
  <c r="AK549" i="13" s="1"/>
  <c r="K550" i="13"/>
  <c r="AK550" i="13" s="1"/>
  <c r="K559" i="13"/>
  <c r="AK559" i="13" s="1"/>
  <c r="K560" i="13"/>
  <c r="AK560" i="13" s="1"/>
  <c r="K561" i="13"/>
  <c r="AK561" i="13" s="1"/>
  <c r="K562" i="13"/>
  <c r="AK562" i="13" s="1"/>
  <c r="K563" i="13"/>
  <c r="K572" i="13"/>
  <c r="AK572" i="13" s="1"/>
  <c r="K573" i="13"/>
  <c r="AK573" i="13" s="1"/>
  <c r="K574" i="13"/>
  <c r="AK574" i="13" s="1"/>
  <c r="K575" i="13"/>
  <c r="AK575" i="13" s="1"/>
  <c r="K576" i="13"/>
  <c r="K585" i="13"/>
  <c r="AK585" i="13" s="1"/>
  <c r="K586" i="13"/>
  <c r="AK586" i="13" s="1"/>
  <c r="K587" i="13"/>
  <c r="K588" i="13"/>
  <c r="K32" i="13"/>
  <c r="AK32" i="13" s="1"/>
  <c r="K597" i="13"/>
  <c r="AK597" i="13" s="1"/>
  <c r="K598" i="13"/>
  <c r="AK598" i="13" s="1"/>
  <c r="K599" i="13"/>
  <c r="AK599" i="13" s="1"/>
  <c r="K600" i="13"/>
  <c r="AK600" i="13" s="1"/>
  <c r="K601" i="13"/>
  <c r="AK601" i="13" s="1"/>
  <c r="K613" i="13"/>
  <c r="K610" i="13"/>
  <c r="AK610" i="13" s="1"/>
  <c r="K612" i="13"/>
  <c r="AK612" i="13" s="1"/>
  <c r="K611" i="13"/>
  <c r="AK611" i="13" s="1"/>
  <c r="K614" i="13"/>
  <c r="AK614" i="13" s="1"/>
  <c r="K623" i="13"/>
  <c r="K624" i="13"/>
  <c r="AK624" i="13" s="1"/>
  <c r="K625" i="13"/>
  <c r="AK625" i="13" s="1"/>
  <c r="K626" i="13"/>
  <c r="K627" i="13"/>
  <c r="AK627" i="13" s="1"/>
  <c r="K636" i="13"/>
  <c r="AK636" i="13" s="1"/>
  <c r="K639" i="13"/>
  <c r="AK639" i="13" s="1"/>
  <c r="K638" i="13"/>
  <c r="K637" i="13"/>
  <c r="AK637" i="13" s="1"/>
  <c r="K640" i="13"/>
  <c r="K649" i="13"/>
  <c r="AK649" i="13" s="1"/>
  <c r="K650" i="13"/>
  <c r="AK650" i="13" s="1"/>
  <c r="K651" i="13"/>
  <c r="AK651" i="13" s="1"/>
  <c r="K652" i="13"/>
  <c r="AK652" i="13" s="1"/>
  <c r="K653" i="13"/>
  <c r="K662" i="13"/>
  <c r="AK662" i="13" s="1"/>
  <c r="K663" i="13"/>
  <c r="K664" i="13"/>
  <c r="K665" i="13"/>
  <c r="K666" i="13"/>
  <c r="AK666" i="13" s="1"/>
  <c r="K675" i="13"/>
  <c r="K676" i="13"/>
  <c r="AK676" i="13" s="1"/>
  <c r="K674" i="13"/>
  <c r="AK674" i="13" s="1"/>
  <c r="K34" i="13"/>
  <c r="AK34" i="13" s="1"/>
  <c r="K677" i="13"/>
  <c r="AK677" i="13" s="1"/>
  <c r="K686" i="13"/>
  <c r="AK686" i="13" s="1"/>
  <c r="K687" i="13"/>
  <c r="AK687" i="13" s="1"/>
  <c r="K689" i="13"/>
  <c r="AK689" i="13" s="1"/>
  <c r="K688" i="13"/>
  <c r="AK688" i="13" s="1"/>
  <c r="K18" i="13"/>
  <c r="K699" i="13"/>
  <c r="AK699" i="13" s="1"/>
  <c r="K700" i="13"/>
  <c r="AK700" i="13" s="1"/>
  <c r="K698" i="13"/>
  <c r="K697" i="13"/>
  <c r="AK697" i="13" s="1"/>
  <c r="K701" i="13"/>
  <c r="K711" i="13"/>
  <c r="K712" i="13"/>
  <c r="K713" i="13"/>
  <c r="AK713" i="13" s="1"/>
  <c r="K710" i="13"/>
  <c r="AK710" i="13" s="1"/>
  <c r="K714" i="13"/>
  <c r="AK714" i="13" s="1"/>
  <c r="K723" i="13"/>
  <c r="AK723" i="13" s="1"/>
  <c r="K724" i="13"/>
  <c r="K726" i="13"/>
  <c r="K725" i="13"/>
  <c r="K727" i="13"/>
  <c r="K736" i="13"/>
  <c r="AK736" i="13" s="1"/>
  <c r="K739" i="13"/>
  <c r="AK739" i="13" s="1"/>
  <c r="K737" i="13"/>
  <c r="AK737" i="13" s="1"/>
  <c r="K738" i="13"/>
  <c r="K740" i="13"/>
  <c r="AK740" i="13" s="1"/>
  <c r="K749" i="13"/>
  <c r="AK749" i="13" s="1"/>
  <c r="K750" i="13"/>
  <c r="AK750" i="13" s="1"/>
  <c r="K751" i="13"/>
  <c r="AK751" i="13" s="1"/>
  <c r="K752" i="13"/>
  <c r="AK752" i="13" s="1"/>
  <c r="K22" i="13"/>
  <c r="AK22" i="13" s="1"/>
  <c r="K761" i="13"/>
  <c r="AK761" i="13" s="1"/>
  <c r="K762" i="13"/>
  <c r="AK762" i="13" s="1"/>
  <c r="K763" i="13"/>
  <c r="AK763" i="13" s="1"/>
  <c r="K764" i="13"/>
  <c r="AK764" i="13" s="1"/>
  <c r="K765" i="13"/>
  <c r="AK765" i="13" s="1"/>
  <c r="K774" i="13"/>
  <c r="AK774" i="13" s="1"/>
  <c r="K775" i="13"/>
  <c r="AK775" i="13" s="1"/>
  <c r="K776" i="13"/>
  <c r="AK776" i="13" s="1"/>
  <c r="K777" i="13"/>
  <c r="AK777" i="13" s="1"/>
  <c r="K778" i="13"/>
  <c r="AK778" i="13" s="1"/>
  <c r="K787" i="13"/>
  <c r="AK787" i="13" s="1"/>
  <c r="K788" i="13"/>
  <c r="AK788" i="13" s="1"/>
  <c r="K789" i="13"/>
  <c r="AK789" i="13" s="1"/>
  <c r="K790" i="13"/>
  <c r="K791" i="13"/>
  <c r="AK791" i="13" s="1"/>
  <c r="K800" i="13"/>
  <c r="AK800" i="13" s="1"/>
  <c r="K799" i="13"/>
  <c r="AK799" i="13" s="1"/>
  <c r="K801" i="13"/>
  <c r="AK801" i="13" s="1"/>
  <c r="K802" i="13"/>
  <c r="AK802" i="13" s="1"/>
  <c r="K803" i="13"/>
  <c r="AK803" i="13" s="1"/>
  <c r="K812" i="13"/>
  <c r="K813" i="13"/>
  <c r="AK813" i="13" s="1"/>
  <c r="K814" i="13"/>
  <c r="AK814" i="13" s="1"/>
  <c r="K815" i="13"/>
  <c r="AK815" i="13" s="1"/>
  <c r="K26" i="13"/>
  <c r="K824" i="13"/>
  <c r="K825" i="13"/>
  <c r="AK825" i="13" s="1"/>
  <c r="K826" i="13"/>
  <c r="AK826" i="13" s="1"/>
  <c r="K827" i="13"/>
  <c r="AK827" i="13" s="1"/>
  <c r="K828" i="13"/>
  <c r="AK828" i="13" s="1"/>
  <c r="K836" i="13"/>
  <c r="AK836" i="13" s="1"/>
  <c r="K837" i="13"/>
  <c r="AK837" i="13" s="1"/>
  <c r="K838" i="13"/>
  <c r="AK838" i="13" s="1"/>
  <c r="K839" i="13"/>
  <c r="AK839" i="13" s="1"/>
  <c r="K840" i="13"/>
  <c r="AK840" i="13" s="1"/>
  <c r="K851" i="13"/>
  <c r="AK851" i="13" s="1"/>
  <c r="K850" i="13"/>
  <c r="AK850" i="13" s="1"/>
  <c r="K852" i="13"/>
  <c r="AK852" i="13" s="1"/>
  <c r="K849" i="13"/>
  <c r="AK849" i="13" s="1"/>
  <c r="K853" i="13"/>
  <c r="K861" i="13"/>
  <c r="AK861" i="13" s="1"/>
  <c r="K862" i="13"/>
  <c r="AK862" i="13" s="1"/>
  <c r="K863" i="13"/>
  <c r="K864" i="13"/>
  <c r="K865" i="13"/>
  <c r="AK865" i="13" s="1"/>
  <c r="K874" i="13"/>
  <c r="K875" i="13"/>
  <c r="AK875" i="13" s="1"/>
  <c r="K876" i="13"/>
  <c r="AK876" i="13" s="1"/>
  <c r="K877" i="13"/>
  <c r="AK877" i="13" s="1"/>
  <c r="K878" i="13"/>
  <c r="AK878" i="13" s="1"/>
  <c r="K886" i="13"/>
  <c r="AK886" i="13" s="1"/>
  <c r="K887" i="13"/>
  <c r="AK887" i="13" s="1"/>
  <c r="K888" i="13"/>
  <c r="K889" i="13"/>
  <c r="AK889" i="13" s="1"/>
  <c r="K890" i="13"/>
  <c r="K899" i="13"/>
  <c r="AK899" i="13" s="1"/>
  <c r="K27" i="13"/>
  <c r="AK27" i="13" s="1"/>
  <c r="K900" i="13"/>
  <c r="AK900" i="13" s="1"/>
  <c r="K24" i="13"/>
  <c r="AK24" i="13" s="1"/>
  <c r="K901" i="13"/>
  <c r="AK901" i="13" s="1"/>
  <c r="K910" i="13"/>
  <c r="K911" i="13"/>
  <c r="K21" i="13"/>
  <c r="AK21" i="13" s="1"/>
  <c r="K17" i="13"/>
  <c r="AK17" i="13" s="1"/>
  <c r="K912" i="13"/>
  <c r="AK912" i="13" s="1"/>
  <c r="K922" i="13"/>
  <c r="AK922" i="13" s="1"/>
  <c r="K920" i="13"/>
  <c r="K39" i="13"/>
  <c r="AK39" i="13" s="1"/>
  <c r="K921" i="13"/>
  <c r="K923" i="13"/>
  <c r="AK923" i="13" s="1"/>
  <c r="K932" i="13"/>
  <c r="AK932" i="13" s="1"/>
  <c r="K933" i="13"/>
  <c r="AK933" i="13" s="1"/>
  <c r="K935" i="13"/>
  <c r="K934" i="13"/>
  <c r="K936" i="13"/>
  <c r="AK936" i="13" s="1"/>
  <c r="K946" i="13"/>
  <c r="AK946" i="13" s="1"/>
  <c r="K945" i="13"/>
  <c r="AK945" i="13" s="1"/>
  <c r="K947" i="13"/>
  <c r="AK947" i="13" s="1"/>
  <c r="K948" i="13"/>
  <c r="AK948" i="13" s="1"/>
  <c r="K949" i="13"/>
  <c r="AK949" i="13" s="1"/>
  <c r="K961" i="13"/>
  <c r="AK961" i="13" s="1"/>
  <c r="K959" i="13"/>
  <c r="AK959" i="13" s="1"/>
  <c r="K958" i="13"/>
  <c r="AK958" i="13" s="1"/>
  <c r="K960" i="13"/>
  <c r="AK960" i="13" s="1"/>
  <c r="K962" i="13"/>
  <c r="AK962" i="13" s="1"/>
  <c r="K971" i="13"/>
  <c r="AK971" i="13" s="1"/>
  <c r="K972" i="13"/>
  <c r="AK972" i="13" s="1"/>
  <c r="K973" i="13"/>
  <c r="K974" i="13"/>
  <c r="AK974" i="13" s="1"/>
  <c r="K975" i="13"/>
  <c r="AK975" i="13" s="1"/>
  <c r="K984" i="13"/>
  <c r="AK984" i="13" s="1"/>
  <c r="K985" i="13"/>
  <c r="AK985" i="13" s="1"/>
  <c r="K986" i="13"/>
  <c r="AK986" i="13" s="1"/>
  <c r="K987" i="13"/>
  <c r="K988" i="13"/>
  <c r="AK988" i="13" s="1"/>
  <c r="K997" i="13"/>
  <c r="AK997" i="13" s="1"/>
  <c r="K1000" i="13"/>
  <c r="AK1000" i="13" s="1"/>
  <c r="K998" i="13"/>
  <c r="AK998" i="13" s="1"/>
  <c r="K999" i="13"/>
  <c r="AK999" i="13" s="1"/>
  <c r="K1001" i="13"/>
  <c r="AK1001" i="13" s="1"/>
  <c r="K1011" i="13"/>
  <c r="K1010" i="13"/>
  <c r="AK1010" i="13" s="1"/>
  <c r="K1012" i="13"/>
  <c r="K1013" i="13"/>
  <c r="AK1013" i="13" s="1"/>
  <c r="K1014" i="13"/>
  <c r="K1022" i="13"/>
  <c r="K1020" i="13"/>
  <c r="AK1020" i="13" s="1"/>
  <c r="K1021" i="13"/>
  <c r="K1023" i="13"/>
  <c r="K1024" i="13"/>
  <c r="AK1024" i="13" s="1"/>
  <c r="K43" i="13"/>
  <c r="AK43" i="13" s="1"/>
  <c r="K1033" i="13"/>
  <c r="AK1033" i="13" s="1"/>
  <c r="K1034" i="13"/>
  <c r="K1035" i="13"/>
  <c r="AK1035" i="13" s="1"/>
  <c r="K1036" i="13"/>
  <c r="AK1036" i="13" s="1"/>
  <c r="K1045" i="13"/>
  <c r="AK1045" i="13" s="1"/>
  <c r="K1046" i="13"/>
  <c r="AK1046" i="13" s="1"/>
  <c r="K1047" i="13"/>
  <c r="AK1047" i="13" s="1"/>
  <c r="K1048" i="13"/>
  <c r="AK1048" i="13" s="1"/>
  <c r="K1049" i="13"/>
  <c r="K1061" i="13"/>
  <c r="AK1061" i="13" s="1"/>
  <c r="K1058" i="13"/>
  <c r="K1059" i="13"/>
  <c r="AK1059" i="13" s="1"/>
  <c r="K1060" i="13"/>
  <c r="AK1060" i="13" s="1"/>
  <c r="K1062" i="13"/>
  <c r="AK1062" i="13" s="1"/>
  <c r="K1071" i="13"/>
  <c r="K1072" i="13"/>
  <c r="AK1072" i="13" s="1"/>
  <c r="K1073" i="13"/>
  <c r="AK1073" i="13" s="1"/>
  <c r="K1074" i="13"/>
  <c r="AK1074" i="13" s="1"/>
  <c r="K1075" i="13"/>
  <c r="AK1075" i="13" s="1"/>
  <c r="K1085" i="13"/>
  <c r="K1086" i="13"/>
  <c r="AK1086" i="13" s="1"/>
  <c r="K1084" i="13"/>
  <c r="K1087" i="13"/>
  <c r="AK1087" i="13" s="1"/>
  <c r="K1088" i="13"/>
  <c r="AK1088" i="13" s="1"/>
  <c r="K1097" i="13"/>
  <c r="AK1097" i="13" s="1"/>
  <c r="K1098" i="13"/>
  <c r="AK1098" i="13" s="1"/>
  <c r="K1100" i="13"/>
  <c r="AK1100" i="13" s="1"/>
  <c r="K1099" i="13"/>
  <c r="AK1099" i="13" s="1"/>
  <c r="K1101" i="13"/>
  <c r="K1110" i="13"/>
  <c r="K1111" i="13"/>
  <c r="K1112" i="13"/>
  <c r="AK1112" i="13" s="1"/>
  <c r="K1113" i="13"/>
  <c r="AK1113" i="13" s="1"/>
  <c r="K1114" i="13"/>
  <c r="K1122" i="13"/>
  <c r="AK1122" i="13" s="1"/>
  <c r="K1123" i="13"/>
  <c r="AK1123" i="13" s="1"/>
  <c r="K1124" i="13"/>
  <c r="AK1124" i="13" s="1"/>
  <c r="K1125" i="13"/>
  <c r="K1126" i="13"/>
  <c r="AK1126" i="13" s="1"/>
  <c r="K1138" i="13"/>
  <c r="K1135" i="13"/>
  <c r="K1136" i="13"/>
  <c r="AK1136" i="13" s="1"/>
  <c r="K1137" i="13"/>
  <c r="K1139" i="13"/>
  <c r="AK1139" i="13" s="1"/>
  <c r="K1148" i="13"/>
  <c r="AK1148" i="13" s="1"/>
  <c r="K1149" i="13"/>
  <c r="AK1149" i="13" s="1"/>
  <c r="K1150" i="13"/>
  <c r="AK1150" i="13" s="1"/>
  <c r="K1151" i="13"/>
  <c r="AK1151" i="13" s="1"/>
  <c r="K1152" i="13"/>
  <c r="AK1152" i="13" s="1"/>
  <c r="K1162" i="13"/>
  <c r="AK1162" i="13" s="1"/>
  <c r="K1161" i="13"/>
  <c r="AK1161" i="13" s="1"/>
  <c r="K1163" i="13"/>
  <c r="AK1163" i="13" s="1"/>
  <c r="K1164" i="13"/>
  <c r="AK1164" i="13" s="1"/>
  <c r="K1165" i="13"/>
  <c r="AK1165" i="13" s="1"/>
  <c r="K1177" i="13"/>
  <c r="AK1177" i="13" s="1"/>
  <c r="K1174" i="13"/>
  <c r="K1175" i="13"/>
  <c r="K1176" i="13"/>
  <c r="K1178" i="13"/>
  <c r="AK1178" i="13" s="1"/>
  <c r="K1187" i="13"/>
  <c r="AK1187" i="13" s="1"/>
  <c r="K1190" i="13"/>
  <c r="AK1190" i="13" s="1"/>
  <c r="K1189" i="13"/>
  <c r="AK1189" i="13" s="1"/>
  <c r="K1188" i="13"/>
  <c r="K1191" i="13"/>
  <c r="AK1191" i="13" s="1"/>
  <c r="K1200" i="13"/>
  <c r="AK1200" i="13" s="1"/>
  <c r="K1201" i="13"/>
  <c r="AK1201" i="13" s="1"/>
  <c r="K1202" i="13"/>
  <c r="AK1202" i="13" s="1"/>
  <c r="K1203" i="13"/>
  <c r="AK1203" i="13" s="1"/>
  <c r="K1204" i="13"/>
  <c r="AK1204" i="13" s="1"/>
  <c r="AH49" i="13"/>
  <c r="AH87" i="13"/>
  <c r="AH165" i="13"/>
  <c r="AH396" i="13"/>
  <c r="AH434" i="13"/>
  <c r="AH447" i="13"/>
  <c r="AH460" i="13"/>
  <c r="AH550" i="13"/>
  <c r="AH563" i="13"/>
  <c r="AH601" i="13"/>
  <c r="AH653" i="13"/>
  <c r="AH22" i="13"/>
  <c r="AH840" i="13"/>
  <c r="AH865" i="13"/>
  <c r="AH878" i="13"/>
  <c r="AH901" i="13"/>
  <c r="AH988" i="13"/>
  <c r="AH1049" i="13"/>
  <c r="AH26" i="13"/>
  <c r="AH305" i="13"/>
  <c r="AH25" i="13"/>
  <c r="AH370" i="13"/>
  <c r="AH524" i="13"/>
  <c r="AH113" i="13"/>
  <c r="AH537" i="13"/>
  <c r="AH640" i="13"/>
  <c r="AH936" i="13"/>
  <c r="AH152" i="13"/>
  <c r="AH178" i="13"/>
  <c r="AH204" i="13"/>
  <c r="AH217" i="13"/>
  <c r="AH230" i="13"/>
  <c r="AH266" i="13"/>
  <c r="AH292" i="13"/>
  <c r="AH331" i="13"/>
  <c r="AH765" i="13"/>
  <c r="AH912" i="13"/>
  <c r="AH923" i="13"/>
  <c r="AH975" i="13"/>
  <c r="AH1024" i="13"/>
  <c r="AH1062" i="13"/>
  <c r="AH1114" i="13"/>
  <c r="AH1178" i="13"/>
  <c r="AH383" i="13"/>
  <c r="AH962" i="13"/>
  <c r="AH18" i="13"/>
  <c r="AH1139" i="13"/>
  <c r="AH740" i="13"/>
  <c r="AH344" i="13"/>
  <c r="AH727" i="13"/>
  <c r="AH279" i="13"/>
  <c r="AH191" i="13"/>
  <c r="AH614" i="13"/>
  <c r="AH126" i="13"/>
  <c r="AH318" i="13"/>
  <c r="AH30" i="13"/>
  <c r="AH828" i="13"/>
  <c r="AH714" i="13"/>
  <c r="AH803" i="13"/>
  <c r="AH498" i="13"/>
  <c r="AH1001" i="13"/>
  <c r="AH1014" i="13"/>
  <c r="AH241" i="13"/>
  <c r="AH357" i="13"/>
  <c r="AH421" i="13"/>
  <c r="AH32" i="13"/>
  <c r="AH666" i="13"/>
  <c r="AH409" i="13"/>
  <c r="AH949" i="13"/>
  <c r="AH1165" i="13"/>
  <c r="AH1075" i="13"/>
  <c r="AH473" i="13"/>
  <c r="AH791" i="13"/>
  <c r="AH853" i="13"/>
  <c r="AH511" i="13"/>
  <c r="AH890" i="13"/>
  <c r="AH1152" i="13"/>
  <c r="AH1191" i="13"/>
  <c r="AH627" i="13"/>
  <c r="AH74" i="13"/>
  <c r="AH677" i="13"/>
  <c r="AH1126" i="13"/>
  <c r="AH1036" i="13"/>
  <c r="AH576" i="13"/>
  <c r="AH778" i="13"/>
  <c r="AH1088" i="13"/>
  <c r="AH100" i="13"/>
  <c r="AH61" i="13"/>
  <c r="AH139" i="13"/>
  <c r="AH701" i="13"/>
  <c r="AH1101" i="13"/>
  <c r="AH1204" i="13"/>
  <c r="AD49" i="13"/>
  <c r="AD87" i="13"/>
  <c r="AD165" i="13"/>
  <c r="AD396" i="13"/>
  <c r="AD434" i="13"/>
  <c r="AD447" i="13"/>
  <c r="AD460" i="13"/>
  <c r="AD550" i="13"/>
  <c r="AD563" i="13"/>
  <c r="AD601" i="13"/>
  <c r="AD653" i="13"/>
  <c r="AD22" i="13"/>
  <c r="AD840" i="13"/>
  <c r="AD865" i="13"/>
  <c r="AD878" i="13"/>
  <c r="AD901" i="13"/>
  <c r="AD988" i="13"/>
  <c r="AD1049" i="13"/>
  <c r="AD26" i="13"/>
  <c r="AD305" i="13"/>
  <c r="AD25" i="13"/>
  <c r="AD370" i="13"/>
  <c r="AD524" i="13"/>
  <c r="AD113" i="13"/>
  <c r="AD537" i="13"/>
  <c r="AD640" i="13"/>
  <c r="AD936" i="13"/>
  <c r="AD152" i="13"/>
  <c r="AD178" i="13"/>
  <c r="AD204" i="13"/>
  <c r="AD217" i="13"/>
  <c r="AD230" i="13"/>
  <c r="AD266" i="13"/>
  <c r="AD292" i="13"/>
  <c r="AD331" i="13"/>
  <c r="AD765" i="13"/>
  <c r="AD912" i="13"/>
  <c r="AD923" i="13"/>
  <c r="AD975" i="13"/>
  <c r="AD1024" i="13"/>
  <c r="AD1062" i="13"/>
  <c r="AD1114" i="13"/>
  <c r="AD1178" i="13"/>
  <c r="AD383" i="13"/>
  <c r="AD962" i="13"/>
  <c r="AD18" i="13"/>
  <c r="AD1139" i="13"/>
  <c r="AD740" i="13"/>
  <c r="AD344" i="13"/>
  <c r="AD727" i="13"/>
  <c r="AD279" i="13"/>
  <c r="AD191" i="13"/>
  <c r="AD614" i="13"/>
  <c r="AD126" i="13"/>
  <c r="AD318" i="13"/>
  <c r="AD30" i="13"/>
  <c r="AD828" i="13"/>
  <c r="AD714" i="13"/>
  <c r="AD803" i="13"/>
  <c r="AD498" i="13"/>
  <c r="AD1001" i="13"/>
  <c r="AD1014" i="13"/>
  <c r="AD241" i="13"/>
  <c r="AD357" i="13"/>
  <c r="AD421" i="13"/>
  <c r="AD32" i="13"/>
  <c r="AD666" i="13"/>
  <c r="AD409" i="13"/>
  <c r="AD949" i="13"/>
  <c r="AD1165" i="13"/>
  <c r="AD1075" i="13"/>
  <c r="AD473" i="13"/>
  <c r="AD791" i="13"/>
  <c r="AD853" i="13"/>
  <c r="AD511" i="13"/>
  <c r="AD890" i="13"/>
  <c r="AD1152" i="13"/>
  <c r="AD1191" i="13"/>
  <c r="AD627" i="13"/>
  <c r="AD74" i="13"/>
  <c r="AD677" i="13"/>
  <c r="AD1126" i="13"/>
  <c r="AD1036" i="13"/>
  <c r="AD576" i="13"/>
  <c r="AD778" i="13"/>
  <c r="AD1088" i="13"/>
  <c r="AD100" i="13"/>
  <c r="AD61" i="13"/>
  <c r="AD139" i="13"/>
  <c r="AD701" i="13"/>
  <c r="AD1101" i="13"/>
  <c r="AD1204" i="13"/>
  <c r="Z49" i="13"/>
  <c r="Z87" i="13"/>
  <c r="Z165" i="13"/>
  <c r="Z396" i="13"/>
  <c r="Z434" i="13"/>
  <c r="Z447" i="13"/>
  <c r="Z460" i="13"/>
  <c r="Z550" i="13"/>
  <c r="Z563" i="13"/>
  <c r="Z601" i="13"/>
  <c r="Z653" i="13"/>
  <c r="Z22" i="13"/>
  <c r="Z840" i="13"/>
  <c r="Z865" i="13"/>
  <c r="Z878" i="13"/>
  <c r="Z901" i="13"/>
  <c r="Z988" i="13"/>
  <c r="Z1049" i="13"/>
  <c r="Z26" i="13"/>
  <c r="Z305" i="13"/>
  <c r="Z25" i="13"/>
  <c r="Z370" i="13"/>
  <c r="Z524" i="13"/>
  <c r="Z113" i="13"/>
  <c r="Z537" i="13"/>
  <c r="Z640" i="13"/>
  <c r="Z936" i="13"/>
  <c r="Z152" i="13"/>
  <c r="Z178" i="13"/>
  <c r="Z204" i="13"/>
  <c r="Z217" i="13"/>
  <c r="Z230" i="13"/>
  <c r="Z266" i="13"/>
  <c r="Z292" i="13"/>
  <c r="Z331" i="13"/>
  <c r="Z765" i="13"/>
  <c r="Z912" i="13"/>
  <c r="Z923" i="13"/>
  <c r="Z975" i="13"/>
  <c r="Z1024" i="13"/>
  <c r="Z1062" i="13"/>
  <c r="Z1114" i="13"/>
  <c r="Z1178" i="13"/>
  <c r="Z383" i="13"/>
  <c r="Z962" i="13"/>
  <c r="Z18" i="13"/>
  <c r="Z1139" i="13"/>
  <c r="Z740" i="13"/>
  <c r="Z344" i="13"/>
  <c r="Z727" i="13"/>
  <c r="Z279" i="13"/>
  <c r="Z191" i="13"/>
  <c r="Z614" i="13"/>
  <c r="Z126" i="13"/>
  <c r="Z318" i="13"/>
  <c r="Z30" i="13"/>
  <c r="Z828" i="13"/>
  <c r="Z714" i="13"/>
  <c r="Z803" i="13"/>
  <c r="Z498" i="13"/>
  <c r="Z1001" i="13"/>
  <c r="Z1014" i="13"/>
  <c r="Z241" i="13"/>
  <c r="Z357" i="13"/>
  <c r="Z421" i="13"/>
  <c r="Z32" i="13"/>
  <c r="Z666" i="13"/>
  <c r="Z409" i="13"/>
  <c r="Z949" i="13"/>
  <c r="Z1165" i="13"/>
  <c r="Z1075" i="13"/>
  <c r="Z473" i="13"/>
  <c r="Z791" i="13"/>
  <c r="Z853" i="13"/>
  <c r="Z511" i="13"/>
  <c r="Z890" i="13"/>
  <c r="Z1152" i="13"/>
  <c r="Z1191" i="13"/>
  <c r="Z627" i="13"/>
  <c r="Z74" i="13"/>
  <c r="Z677" i="13"/>
  <c r="Z1126" i="13"/>
  <c r="Z1036" i="13"/>
  <c r="Z576" i="13"/>
  <c r="Z778" i="13"/>
  <c r="Z1088" i="13"/>
  <c r="Z100" i="13"/>
  <c r="Z61" i="13"/>
  <c r="Z139" i="13"/>
  <c r="Z701" i="13"/>
  <c r="Z1101" i="13"/>
  <c r="Z1204" i="13"/>
  <c r="K45" i="13"/>
  <c r="AK45" i="13" s="1"/>
  <c r="R45" i="13"/>
  <c r="Z45" i="13"/>
  <c r="Z46" i="13"/>
  <c r="Z47" i="13"/>
  <c r="Z48" i="13"/>
  <c r="Z57" i="13"/>
  <c r="Z58" i="13"/>
  <c r="Z59" i="13"/>
  <c r="Z60" i="13"/>
  <c r="Z70" i="13"/>
  <c r="Z73" i="13"/>
  <c r="Z71" i="13"/>
  <c r="Z72" i="13"/>
  <c r="Z83" i="13"/>
  <c r="Z84" i="13"/>
  <c r="Z85" i="13"/>
  <c r="Z86" i="13"/>
  <c r="Z98" i="13"/>
  <c r="Z99" i="13"/>
  <c r="Z96" i="13"/>
  <c r="Z97" i="13"/>
  <c r="Z109" i="13"/>
  <c r="Z112" i="13"/>
  <c r="Z110" i="13"/>
  <c r="Z111" i="13"/>
  <c r="Z123" i="13"/>
  <c r="Z124" i="13"/>
  <c r="Z125" i="13"/>
  <c r="Z122" i="13"/>
  <c r="Z135" i="13"/>
  <c r="Z136" i="13"/>
  <c r="Z137" i="13"/>
  <c r="Z138" i="13"/>
  <c r="Z151" i="13"/>
  <c r="Z148" i="13"/>
  <c r="Z149" i="13"/>
  <c r="Z150" i="13"/>
  <c r="Z161" i="13"/>
  <c r="Z162" i="13"/>
  <c r="Z163" i="13"/>
  <c r="Z164" i="13"/>
  <c r="Z176" i="13"/>
  <c r="Z174" i="13"/>
  <c r="Z175" i="13"/>
  <c r="Z177" i="13"/>
  <c r="Z190" i="13"/>
  <c r="Z187" i="13"/>
  <c r="Z189" i="13"/>
  <c r="Z188" i="13"/>
  <c r="Z200" i="13"/>
  <c r="Z201" i="13"/>
  <c r="Z202" i="13"/>
  <c r="Z203" i="13"/>
  <c r="Z213" i="13"/>
  <c r="Z214" i="13"/>
  <c r="Z215" i="13"/>
  <c r="Z216" i="13"/>
  <c r="Z227" i="13"/>
  <c r="Z226" i="13"/>
  <c r="Z228" i="13"/>
  <c r="Z229" i="13"/>
  <c r="Z29" i="13"/>
  <c r="Z28" i="13"/>
  <c r="Z239" i="13"/>
  <c r="Z240" i="13"/>
  <c r="Z250" i="13"/>
  <c r="Z252" i="13"/>
  <c r="Z253" i="13"/>
  <c r="Z251" i="13"/>
  <c r="Z263" i="13"/>
  <c r="Z264" i="13"/>
  <c r="Z262" i="13"/>
  <c r="Z265" i="13"/>
  <c r="Z278" i="13"/>
  <c r="Z275" i="13"/>
  <c r="Z277" i="13"/>
  <c r="Z276" i="13"/>
  <c r="Z288" i="13"/>
  <c r="Z290" i="13"/>
  <c r="Z289" i="13"/>
  <c r="Z291" i="13"/>
  <c r="Z302" i="13"/>
  <c r="Z301" i="13"/>
  <c r="Z303" i="13"/>
  <c r="Z304" i="13"/>
  <c r="Z314" i="13"/>
  <c r="Z315" i="13"/>
  <c r="Z316" i="13"/>
  <c r="Z317" i="13"/>
  <c r="Z327" i="13"/>
  <c r="Z328" i="13"/>
  <c r="Z329" i="13"/>
  <c r="Z330" i="13"/>
  <c r="Z340" i="13"/>
  <c r="Z341" i="13"/>
  <c r="Z343" i="13"/>
  <c r="Z342" i="13"/>
  <c r="Z353" i="13"/>
  <c r="Z354" i="13"/>
  <c r="Z356" i="13"/>
  <c r="Z355" i="13"/>
  <c r="Z366" i="13"/>
  <c r="Z367" i="13"/>
  <c r="Z368" i="13"/>
  <c r="Z369" i="13"/>
  <c r="Z379" i="13"/>
  <c r="Z382" i="13"/>
  <c r="Z381" i="13"/>
  <c r="Z380" i="13"/>
  <c r="Z392" i="13"/>
  <c r="Z393" i="13"/>
  <c r="Z394" i="13"/>
  <c r="Z395" i="13"/>
  <c r="Z405" i="13"/>
  <c r="Z407" i="13"/>
  <c r="Z406" i="13"/>
  <c r="Z408" i="13"/>
  <c r="Z417" i="13"/>
  <c r="Z418" i="13"/>
  <c r="Z419" i="13"/>
  <c r="Z420" i="13"/>
  <c r="Z430" i="13"/>
  <c r="Z431" i="13"/>
  <c r="Z432" i="13"/>
  <c r="Z433" i="13"/>
  <c r="Z443" i="13"/>
  <c r="Z444" i="13"/>
  <c r="Z445" i="13"/>
  <c r="Z446" i="13"/>
  <c r="Z456" i="13"/>
  <c r="Z457" i="13"/>
  <c r="Z458" i="13"/>
  <c r="Z459" i="13"/>
  <c r="Z472" i="13"/>
  <c r="Z471" i="13"/>
  <c r="Z470" i="13"/>
  <c r="Z469" i="13"/>
  <c r="Z482" i="13"/>
  <c r="Z483" i="13"/>
  <c r="Z484" i="13"/>
  <c r="Z485" i="13"/>
  <c r="Z494" i="13"/>
  <c r="Z495" i="13"/>
  <c r="Z496" i="13"/>
  <c r="Z497" i="13"/>
  <c r="Z507" i="13"/>
  <c r="Z508" i="13"/>
  <c r="Z509" i="13"/>
  <c r="Z510" i="13"/>
  <c r="Z520" i="13"/>
  <c r="Z521" i="13"/>
  <c r="Z522" i="13"/>
  <c r="Z523" i="13"/>
  <c r="Z536" i="13"/>
  <c r="Z533" i="13"/>
  <c r="Z535" i="13"/>
  <c r="Z534" i="13"/>
  <c r="Z546" i="13"/>
  <c r="Z547" i="13"/>
  <c r="Z548" i="13"/>
  <c r="Z549" i="13"/>
  <c r="Z559" i="13"/>
  <c r="Z560" i="13"/>
  <c r="Z561" i="13"/>
  <c r="Z562" i="13"/>
  <c r="Z572" i="13"/>
  <c r="Z573" i="13"/>
  <c r="Z574" i="13"/>
  <c r="Z575" i="13"/>
  <c r="Z585" i="13"/>
  <c r="Z586" i="13"/>
  <c r="Z587" i="13"/>
  <c r="Z588" i="13"/>
  <c r="Z597" i="13"/>
  <c r="Z598" i="13"/>
  <c r="Z599" i="13"/>
  <c r="Z600" i="13"/>
  <c r="Z613" i="13"/>
  <c r="Z610" i="13"/>
  <c r="Z612" i="13"/>
  <c r="Z611" i="13"/>
  <c r="Z623" i="13"/>
  <c r="Z624" i="13"/>
  <c r="Z625" i="13"/>
  <c r="Z626" i="13"/>
  <c r="Z636" i="13"/>
  <c r="Z639" i="13"/>
  <c r="Z638" i="13"/>
  <c r="Z637" i="13"/>
  <c r="Z649" i="13"/>
  <c r="Z650" i="13"/>
  <c r="Z651" i="13"/>
  <c r="Z652" i="13"/>
  <c r="Z662" i="13"/>
  <c r="Z663" i="13"/>
  <c r="Z664" i="13"/>
  <c r="Z665" i="13"/>
  <c r="Z675" i="13"/>
  <c r="Z676" i="13"/>
  <c r="Z674" i="13"/>
  <c r="Z34" i="13"/>
  <c r="Z686" i="13"/>
  <c r="Z687" i="13"/>
  <c r="Z689" i="13"/>
  <c r="Z688" i="13"/>
  <c r="Z699" i="13"/>
  <c r="Z700" i="13"/>
  <c r="Z698" i="13"/>
  <c r="Z697" i="13"/>
  <c r="Z711" i="13"/>
  <c r="Z712" i="13"/>
  <c r="Z713" i="13"/>
  <c r="Z710" i="13"/>
  <c r="Z723" i="13"/>
  <c r="Z724" i="13"/>
  <c r="Z726" i="13"/>
  <c r="Z725" i="13"/>
  <c r="Z736" i="13"/>
  <c r="Z739" i="13"/>
  <c r="Z737" i="13"/>
  <c r="Z738" i="13"/>
  <c r="Z749" i="13"/>
  <c r="Z750" i="13"/>
  <c r="Z751" i="13"/>
  <c r="Z752" i="13"/>
  <c r="Z761" i="13"/>
  <c r="Z762" i="13"/>
  <c r="Z763" i="13"/>
  <c r="Z764" i="13"/>
  <c r="Z774" i="13"/>
  <c r="Z775" i="13"/>
  <c r="Z776" i="13"/>
  <c r="Z777" i="13"/>
  <c r="Z787" i="13"/>
  <c r="Z788" i="13"/>
  <c r="Z789" i="13"/>
  <c r="Z790" i="13"/>
  <c r="Z800" i="13"/>
  <c r="Z799" i="13"/>
  <c r="Z801" i="13"/>
  <c r="Z802" i="13"/>
  <c r="Z812" i="13"/>
  <c r="Z813" i="13"/>
  <c r="Z814" i="13"/>
  <c r="Z815" i="13"/>
  <c r="Z824" i="13"/>
  <c r="Z825" i="13"/>
  <c r="Z826" i="13"/>
  <c r="Z827" i="13"/>
  <c r="Z836" i="13"/>
  <c r="Z837" i="13"/>
  <c r="Z838" i="13"/>
  <c r="Z839" i="13"/>
  <c r="Z851" i="13"/>
  <c r="Z850" i="13"/>
  <c r="Z852" i="13"/>
  <c r="Z849" i="13"/>
  <c r="Z861" i="13"/>
  <c r="Z862" i="13"/>
  <c r="Z863" i="13"/>
  <c r="Z864" i="13"/>
  <c r="Z874" i="13"/>
  <c r="Z875" i="13"/>
  <c r="Z876" i="13"/>
  <c r="Z877" i="13"/>
  <c r="Z886" i="13"/>
  <c r="Z887" i="13"/>
  <c r="Z888" i="13"/>
  <c r="Z889" i="13"/>
  <c r="Z899" i="13"/>
  <c r="Z27" i="13"/>
  <c r="Z900" i="13"/>
  <c r="Z24" i="13"/>
  <c r="Z910" i="13"/>
  <c r="Z911" i="13"/>
  <c r="Z21" i="13"/>
  <c r="Z17" i="13"/>
  <c r="Z922" i="13"/>
  <c r="Z920" i="13"/>
  <c r="Z39" i="13"/>
  <c r="Z921" i="13"/>
  <c r="Z932" i="13"/>
  <c r="Z933" i="13"/>
  <c r="Z935" i="13"/>
  <c r="Z934" i="13"/>
  <c r="Z946" i="13"/>
  <c r="Z945" i="13"/>
  <c r="Z947" i="13"/>
  <c r="Z948" i="13"/>
  <c r="Z961" i="13"/>
  <c r="Z959" i="13"/>
  <c r="Z958" i="13"/>
  <c r="Z960" i="13"/>
  <c r="Z971" i="13"/>
  <c r="Z972" i="13"/>
  <c r="Z973" i="13"/>
  <c r="Z974" i="13"/>
  <c r="Z984" i="13"/>
  <c r="Z985" i="13"/>
  <c r="Z986" i="13"/>
  <c r="Z987" i="13"/>
  <c r="Z997" i="13"/>
  <c r="Z1000" i="13"/>
  <c r="Z998" i="13"/>
  <c r="Z999" i="13"/>
  <c r="Z1011" i="13"/>
  <c r="Z1010" i="13"/>
  <c r="Z1012" i="13"/>
  <c r="Z1013" i="13"/>
  <c r="Z1022" i="13"/>
  <c r="Z1020" i="13"/>
  <c r="Z1021" i="13"/>
  <c r="Z1023" i="13"/>
  <c r="Z43" i="13"/>
  <c r="Z1033" i="13"/>
  <c r="Z1034" i="13"/>
  <c r="Z1035" i="13"/>
  <c r="Z1045" i="13"/>
  <c r="Z1046" i="13"/>
  <c r="Z1047" i="13"/>
  <c r="Z1048" i="13"/>
  <c r="Z1061" i="13"/>
  <c r="Z1058" i="13"/>
  <c r="Z1059" i="13"/>
  <c r="Z1060" i="13"/>
  <c r="Z1071" i="13"/>
  <c r="Z1072" i="13"/>
  <c r="Z1073" i="13"/>
  <c r="Z1074" i="13"/>
  <c r="Z1085" i="13"/>
  <c r="Z1086" i="13"/>
  <c r="Z1084" i="13"/>
  <c r="Z1087" i="13"/>
  <c r="Z1097" i="13"/>
  <c r="Z1098" i="13"/>
  <c r="Z1100" i="13"/>
  <c r="Z1099" i="13"/>
  <c r="Z1110" i="13"/>
  <c r="Z1111" i="13"/>
  <c r="Z1112" i="13"/>
  <c r="Z1113" i="13"/>
  <c r="Z1122" i="13"/>
  <c r="Z1123" i="13"/>
  <c r="Z1124" i="13"/>
  <c r="Z1125" i="13"/>
  <c r="Z1138" i="13"/>
  <c r="Z1135" i="13"/>
  <c r="Z1136" i="13"/>
  <c r="Z1137" i="13"/>
  <c r="Z1148" i="13"/>
  <c r="Z1149" i="13"/>
  <c r="Z1150" i="13"/>
  <c r="Z1151" i="13"/>
  <c r="Z1162" i="13"/>
  <c r="Z1161" i="13"/>
  <c r="Z1163" i="13"/>
  <c r="Z1164" i="13"/>
  <c r="Z1177" i="13"/>
  <c r="Z1174" i="13"/>
  <c r="Z1175" i="13"/>
  <c r="Z1176" i="13"/>
  <c r="Z1187" i="13"/>
  <c r="Z1190" i="13"/>
  <c r="Z1189" i="13"/>
  <c r="Z1188" i="13"/>
  <c r="Z1200" i="13"/>
  <c r="Z1201" i="13"/>
  <c r="Z1202" i="13"/>
  <c r="Z1203" i="13"/>
  <c r="AD45" i="13"/>
  <c r="AD46" i="13"/>
  <c r="AD47" i="13"/>
  <c r="AD48" i="13"/>
  <c r="AD57" i="13"/>
  <c r="AD58" i="13"/>
  <c r="AD59" i="13"/>
  <c r="AD60" i="13"/>
  <c r="AD70" i="13"/>
  <c r="AD73" i="13"/>
  <c r="AD71" i="13"/>
  <c r="AD72" i="13"/>
  <c r="AD83" i="13"/>
  <c r="AD84" i="13"/>
  <c r="AD85" i="13"/>
  <c r="AD86" i="13"/>
  <c r="AD98" i="13"/>
  <c r="AD99" i="13"/>
  <c r="AD96" i="13"/>
  <c r="AD97" i="13"/>
  <c r="AD109" i="13"/>
  <c r="AD112" i="13"/>
  <c r="AD110" i="13"/>
  <c r="AD111" i="13"/>
  <c r="AD123" i="13"/>
  <c r="AD124" i="13"/>
  <c r="AD125" i="13"/>
  <c r="AD122" i="13"/>
  <c r="AD135" i="13"/>
  <c r="AD136" i="13"/>
  <c r="AD137" i="13"/>
  <c r="AD138" i="13"/>
  <c r="AD151" i="13"/>
  <c r="AD148" i="13"/>
  <c r="AD149" i="13"/>
  <c r="AD150" i="13"/>
  <c r="AD161" i="13"/>
  <c r="AD162" i="13"/>
  <c r="AD163" i="13"/>
  <c r="AD164" i="13"/>
  <c r="AD176" i="13"/>
  <c r="AD174" i="13"/>
  <c r="AD175" i="13"/>
  <c r="AD177" i="13"/>
  <c r="AD190" i="13"/>
  <c r="AD187" i="13"/>
  <c r="AD189" i="13"/>
  <c r="AD188" i="13"/>
  <c r="AD200" i="13"/>
  <c r="AD201" i="13"/>
  <c r="AD202" i="13"/>
  <c r="AD203" i="13"/>
  <c r="AD213" i="13"/>
  <c r="AD214" i="13"/>
  <c r="AD215" i="13"/>
  <c r="AD216" i="13"/>
  <c r="AD227" i="13"/>
  <c r="AD226" i="13"/>
  <c r="AD228" i="13"/>
  <c r="AD229" i="13"/>
  <c r="AD29" i="13"/>
  <c r="AD28" i="13"/>
  <c r="AD239" i="13"/>
  <c r="AD240" i="13"/>
  <c r="AD250" i="13"/>
  <c r="AD252" i="13"/>
  <c r="AD253" i="13"/>
  <c r="AD251" i="13"/>
  <c r="AD263" i="13"/>
  <c r="AD264" i="13"/>
  <c r="AD262" i="13"/>
  <c r="AD265" i="13"/>
  <c r="AD278" i="13"/>
  <c r="AD275" i="13"/>
  <c r="AD277" i="13"/>
  <c r="AD276" i="13"/>
  <c r="AD288" i="13"/>
  <c r="AD290" i="13"/>
  <c r="AD289" i="13"/>
  <c r="AD291" i="13"/>
  <c r="AD302" i="13"/>
  <c r="AD301" i="13"/>
  <c r="AD303" i="13"/>
  <c r="AD304" i="13"/>
  <c r="AD314" i="13"/>
  <c r="AD315" i="13"/>
  <c r="AD316" i="13"/>
  <c r="AD317" i="13"/>
  <c r="AD327" i="13"/>
  <c r="AD328" i="13"/>
  <c r="AD329" i="13"/>
  <c r="AD330" i="13"/>
  <c r="AD340" i="13"/>
  <c r="AD341" i="13"/>
  <c r="AD343" i="13"/>
  <c r="AD342" i="13"/>
  <c r="AD353" i="13"/>
  <c r="AD354" i="13"/>
  <c r="AD356" i="13"/>
  <c r="AD355" i="13"/>
  <c r="AD366" i="13"/>
  <c r="AD367" i="13"/>
  <c r="AD368" i="13"/>
  <c r="AD369" i="13"/>
  <c r="AD379" i="13"/>
  <c r="AD382" i="13"/>
  <c r="AD381" i="13"/>
  <c r="AD380" i="13"/>
  <c r="AD392" i="13"/>
  <c r="AD393" i="13"/>
  <c r="AD394" i="13"/>
  <c r="AD395" i="13"/>
  <c r="AD405" i="13"/>
  <c r="AD407" i="13"/>
  <c r="AD406" i="13"/>
  <c r="AD408" i="13"/>
  <c r="AD417" i="13"/>
  <c r="AD418" i="13"/>
  <c r="AD419" i="13"/>
  <c r="AD420" i="13"/>
  <c r="AD430" i="13"/>
  <c r="AD431" i="13"/>
  <c r="AD432" i="13"/>
  <c r="AD433" i="13"/>
  <c r="AD443" i="13"/>
  <c r="AD444" i="13"/>
  <c r="AD445" i="13"/>
  <c r="AD446" i="13"/>
  <c r="AD456" i="13"/>
  <c r="AD457" i="13"/>
  <c r="AD458" i="13"/>
  <c r="AD459" i="13"/>
  <c r="AD472" i="13"/>
  <c r="AD471" i="13"/>
  <c r="AD470" i="13"/>
  <c r="AD469" i="13"/>
  <c r="AD482" i="13"/>
  <c r="AD483" i="13"/>
  <c r="AD484" i="13"/>
  <c r="AD485" i="13"/>
  <c r="AD494" i="13"/>
  <c r="AD495" i="13"/>
  <c r="AD496" i="13"/>
  <c r="AD497" i="13"/>
  <c r="AD507" i="13"/>
  <c r="AD508" i="13"/>
  <c r="AD509" i="13"/>
  <c r="AD510" i="13"/>
  <c r="AD520" i="13"/>
  <c r="AD521" i="13"/>
  <c r="AD522" i="13"/>
  <c r="AD523" i="13"/>
  <c r="AD536" i="13"/>
  <c r="AD533" i="13"/>
  <c r="AD535" i="13"/>
  <c r="AD534" i="13"/>
  <c r="AD546" i="13"/>
  <c r="AD547" i="13"/>
  <c r="AD548" i="13"/>
  <c r="AD549" i="13"/>
  <c r="AD559" i="13"/>
  <c r="AD560" i="13"/>
  <c r="AD561" i="13"/>
  <c r="AD562" i="13"/>
  <c r="AD572" i="13"/>
  <c r="AD573" i="13"/>
  <c r="AD574" i="13"/>
  <c r="AD575" i="13"/>
  <c r="AD585" i="13"/>
  <c r="AD586" i="13"/>
  <c r="AD587" i="13"/>
  <c r="AD588" i="13"/>
  <c r="AD597" i="13"/>
  <c r="AD598" i="13"/>
  <c r="AD599" i="13"/>
  <c r="AD600" i="13"/>
  <c r="AD613" i="13"/>
  <c r="AD610" i="13"/>
  <c r="AD612" i="13"/>
  <c r="AD611" i="13"/>
  <c r="AD623" i="13"/>
  <c r="AD624" i="13"/>
  <c r="AD625" i="13"/>
  <c r="AD626" i="13"/>
  <c r="AD636" i="13"/>
  <c r="AD639" i="13"/>
  <c r="AD638" i="13"/>
  <c r="AD637" i="13"/>
  <c r="AD649" i="13"/>
  <c r="AD650" i="13"/>
  <c r="AD651" i="13"/>
  <c r="AD652" i="13"/>
  <c r="AD662" i="13"/>
  <c r="AD663" i="13"/>
  <c r="AD664" i="13"/>
  <c r="AD665" i="13"/>
  <c r="AD675" i="13"/>
  <c r="AD676" i="13"/>
  <c r="AD674" i="13"/>
  <c r="AD34" i="13"/>
  <c r="AD686" i="13"/>
  <c r="AD687" i="13"/>
  <c r="AD689" i="13"/>
  <c r="AD688" i="13"/>
  <c r="AD699" i="13"/>
  <c r="AD700" i="13"/>
  <c r="AD698" i="13"/>
  <c r="AD697" i="13"/>
  <c r="AD711" i="13"/>
  <c r="AD712" i="13"/>
  <c r="AD713" i="13"/>
  <c r="AD710" i="13"/>
  <c r="AD723" i="13"/>
  <c r="AD724" i="13"/>
  <c r="AD726" i="13"/>
  <c r="AD725" i="13"/>
  <c r="AD736" i="13"/>
  <c r="AD739" i="13"/>
  <c r="AD737" i="13"/>
  <c r="AD738" i="13"/>
  <c r="AD749" i="13"/>
  <c r="AD750" i="13"/>
  <c r="AD751" i="13"/>
  <c r="AD752" i="13"/>
  <c r="AD761" i="13"/>
  <c r="AD762" i="13"/>
  <c r="AD763" i="13"/>
  <c r="AD764" i="13"/>
  <c r="AD774" i="13"/>
  <c r="AD775" i="13"/>
  <c r="AD776" i="13"/>
  <c r="AD777" i="13"/>
  <c r="AD787" i="13"/>
  <c r="AD788" i="13"/>
  <c r="AD789" i="13"/>
  <c r="AD790" i="13"/>
  <c r="AD800" i="13"/>
  <c r="AD799" i="13"/>
  <c r="AD801" i="13"/>
  <c r="AD802" i="13"/>
  <c r="AD812" i="13"/>
  <c r="AD813" i="13"/>
  <c r="AD814" i="13"/>
  <c r="AD815" i="13"/>
  <c r="AD824" i="13"/>
  <c r="AD825" i="13"/>
  <c r="AD826" i="13"/>
  <c r="AD827" i="13"/>
  <c r="AD836" i="13"/>
  <c r="AD837" i="13"/>
  <c r="AD838" i="13"/>
  <c r="AD839" i="13"/>
  <c r="AD851" i="13"/>
  <c r="AD850" i="13"/>
  <c r="AD852" i="13"/>
  <c r="AD849" i="13"/>
  <c r="AD861" i="13"/>
  <c r="AD862" i="13"/>
  <c r="AD863" i="13"/>
  <c r="AD864" i="13"/>
  <c r="AD874" i="13"/>
  <c r="AD875" i="13"/>
  <c r="AD876" i="13"/>
  <c r="AD877" i="13"/>
  <c r="AD886" i="13"/>
  <c r="AD887" i="13"/>
  <c r="AD888" i="13"/>
  <c r="AD889" i="13"/>
  <c r="AD899" i="13"/>
  <c r="AD27" i="13"/>
  <c r="AD900" i="13"/>
  <c r="AD24" i="13"/>
  <c r="AD910" i="13"/>
  <c r="AD911" i="13"/>
  <c r="AD21" i="13"/>
  <c r="AD17" i="13"/>
  <c r="AD922" i="13"/>
  <c r="AD920" i="13"/>
  <c r="AD39" i="13"/>
  <c r="AD921" i="13"/>
  <c r="AD932" i="13"/>
  <c r="AD933" i="13"/>
  <c r="AD935" i="13"/>
  <c r="AD934" i="13"/>
  <c r="AD946" i="13"/>
  <c r="AD945" i="13"/>
  <c r="AD947" i="13"/>
  <c r="AD948" i="13"/>
  <c r="AD961" i="13"/>
  <c r="AD959" i="13"/>
  <c r="AD958" i="13"/>
  <c r="AD960" i="13"/>
  <c r="AD971" i="13"/>
  <c r="AD972" i="13"/>
  <c r="AD973" i="13"/>
  <c r="AD974" i="13"/>
  <c r="AD984" i="13"/>
  <c r="AD985" i="13"/>
  <c r="AD986" i="13"/>
  <c r="AD987" i="13"/>
  <c r="AD997" i="13"/>
  <c r="AD1000" i="13"/>
  <c r="AD998" i="13"/>
  <c r="AD999" i="13"/>
  <c r="AD1011" i="13"/>
  <c r="AD1010" i="13"/>
  <c r="AD1012" i="13"/>
  <c r="AD1013" i="13"/>
  <c r="AD1022" i="13"/>
  <c r="AD1020" i="13"/>
  <c r="AD1021" i="13"/>
  <c r="AD1023" i="13"/>
  <c r="AD43" i="13"/>
  <c r="AD1033" i="13"/>
  <c r="AD1034" i="13"/>
  <c r="AD1035" i="13"/>
  <c r="AD1045" i="13"/>
  <c r="AD1046" i="13"/>
  <c r="AD1047" i="13"/>
  <c r="AD1048" i="13"/>
  <c r="AD1061" i="13"/>
  <c r="AD1058" i="13"/>
  <c r="AD1059" i="13"/>
  <c r="AD1060" i="13"/>
  <c r="AD1071" i="13"/>
  <c r="AD1072" i="13"/>
  <c r="AD1073" i="13"/>
  <c r="AD1074" i="13"/>
  <c r="AD1085" i="13"/>
  <c r="AD1086" i="13"/>
  <c r="AD1084" i="13"/>
  <c r="AD1087" i="13"/>
  <c r="AD1097" i="13"/>
  <c r="AD1098" i="13"/>
  <c r="AD1100" i="13"/>
  <c r="AD1099" i="13"/>
  <c r="AD1110" i="13"/>
  <c r="AD1111" i="13"/>
  <c r="AD1112" i="13"/>
  <c r="AD1113" i="13"/>
  <c r="AD1122" i="13"/>
  <c r="AD1123" i="13"/>
  <c r="AD1124" i="13"/>
  <c r="AD1125" i="13"/>
  <c r="AD1138" i="13"/>
  <c r="AD1135" i="13"/>
  <c r="AD1136" i="13"/>
  <c r="AD1137" i="13"/>
  <c r="AD1148" i="13"/>
  <c r="AD1149" i="13"/>
  <c r="AD1150" i="13"/>
  <c r="AD1151" i="13"/>
  <c r="AD1162" i="13"/>
  <c r="AD1161" i="13"/>
  <c r="AD1163" i="13"/>
  <c r="AD1164" i="13"/>
  <c r="AD1177" i="13"/>
  <c r="AD1174" i="13"/>
  <c r="AD1175" i="13"/>
  <c r="AD1176" i="13"/>
  <c r="AD1187" i="13"/>
  <c r="AD1190" i="13"/>
  <c r="AD1189" i="13"/>
  <c r="AD1188" i="13"/>
  <c r="AD1200" i="13"/>
  <c r="AD1201" i="13"/>
  <c r="AD1202" i="13"/>
  <c r="AD1203" i="13"/>
  <c r="AH45" i="13"/>
  <c r="AH46" i="13"/>
  <c r="AH47" i="13"/>
  <c r="AH48" i="13"/>
  <c r="AH57" i="13"/>
  <c r="AH58" i="13"/>
  <c r="AH59" i="13"/>
  <c r="AH60" i="13"/>
  <c r="AH70" i="13"/>
  <c r="AH73" i="13"/>
  <c r="AH71" i="13"/>
  <c r="AH72" i="13"/>
  <c r="AH83" i="13"/>
  <c r="AH84" i="13"/>
  <c r="AH85" i="13"/>
  <c r="AH86" i="13"/>
  <c r="AH98" i="13"/>
  <c r="AH99" i="13"/>
  <c r="AH96" i="13"/>
  <c r="AH97" i="13"/>
  <c r="AH109" i="13"/>
  <c r="AH112" i="13"/>
  <c r="AH110" i="13"/>
  <c r="AH111" i="13"/>
  <c r="AH123" i="13"/>
  <c r="AH124" i="13"/>
  <c r="AH125" i="13"/>
  <c r="AH122" i="13"/>
  <c r="AH135" i="13"/>
  <c r="AH136" i="13"/>
  <c r="AH137" i="13"/>
  <c r="AH138" i="13"/>
  <c r="AH151" i="13"/>
  <c r="AH148" i="13"/>
  <c r="AH149" i="13"/>
  <c r="AH150" i="13"/>
  <c r="AH161" i="13"/>
  <c r="AH162" i="13"/>
  <c r="AH163" i="13"/>
  <c r="AH164" i="13"/>
  <c r="AH176" i="13"/>
  <c r="AH174" i="13"/>
  <c r="AH175" i="13"/>
  <c r="AH177" i="13"/>
  <c r="AH190" i="13"/>
  <c r="AH187" i="13"/>
  <c r="AH189" i="13"/>
  <c r="AH188" i="13"/>
  <c r="AH200" i="13"/>
  <c r="AH201" i="13"/>
  <c r="AH202" i="13"/>
  <c r="AH203" i="13"/>
  <c r="AH213" i="13"/>
  <c r="AH214" i="13"/>
  <c r="AH215" i="13"/>
  <c r="AH216" i="13"/>
  <c r="AH227" i="13"/>
  <c r="AH226" i="13"/>
  <c r="AH228" i="13"/>
  <c r="AH229" i="13"/>
  <c r="AH29" i="13"/>
  <c r="AH28" i="13"/>
  <c r="AH239" i="13"/>
  <c r="AH240" i="13"/>
  <c r="AH250" i="13"/>
  <c r="AH252" i="13"/>
  <c r="AH253" i="13"/>
  <c r="AH251" i="13"/>
  <c r="AH263" i="13"/>
  <c r="AH264" i="13"/>
  <c r="AH262" i="13"/>
  <c r="AH265" i="13"/>
  <c r="AH278" i="13"/>
  <c r="AH275" i="13"/>
  <c r="AH277" i="13"/>
  <c r="AH276" i="13"/>
  <c r="AH288" i="13"/>
  <c r="AH290" i="13"/>
  <c r="AH289" i="13"/>
  <c r="AH291" i="13"/>
  <c r="AH302" i="13"/>
  <c r="AH301" i="13"/>
  <c r="AH303" i="13"/>
  <c r="AH304" i="13"/>
  <c r="AH314" i="13"/>
  <c r="AH315" i="13"/>
  <c r="AH316" i="13"/>
  <c r="AH317" i="13"/>
  <c r="AH327" i="13"/>
  <c r="AH328" i="13"/>
  <c r="AH329" i="13"/>
  <c r="AH330" i="13"/>
  <c r="AH340" i="13"/>
  <c r="AH341" i="13"/>
  <c r="AH343" i="13"/>
  <c r="AH342" i="13"/>
  <c r="AH353" i="13"/>
  <c r="AH354" i="13"/>
  <c r="AH356" i="13"/>
  <c r="AH355" i="13"/>
  <c r="AH366" i="13"/>
  <c r="AH367" i="13"/>
  <c r="AH368" i="13"/>
  <c r="AH369" i="13"/>
  <c r="AH379" i="13"/>
  <c r="AH382" i="13"/>
  <c r="AH381" i="13"/>
  <c r="AH380" i="13"/>
  <c r="AH392" i="13"/>
  <c r="AH393" i="13"/>
  <c r="AH394" i="13"/>
  <c r="AH395" i="13"/>
  <c r="AH405" i="13"/>
  <c r="AH407" i="13"/>
  <c r="AH406" i="13"/>
  <c r="AH408" i="13"/>
  <c r="AH417" i="13"/>
  <c r="AH418" i="13"/>
  <c r="AH419" i="13"/>
  <c r="AH420" i="13"/>
  <c r="AH430" i="13"/>
  <c r="AH431" i="13"/>
  <c r="AH432" i="13"/>
  <c r="AH433" i="13"/>
  <c r="AH443" i="13"/>
  <c r="AH444" i="13"/>
  <c r="AH445" i="13"/>
  <c r="AH446" i="13"/>
  <c r="AH456" i="13"/>
  <c r="AH457" i="13"/>
  <c r="AH458" i="13"/>
  <c r="AH459" i="13"/>
  <c r="AH472" i="13"/>
  <c r="AH471" i="13"/>
  <c r="AH470" i="13"/>
  <c r="AH469" i="13"/>
  <c r="AH482" i="13"/>
  <c r="AH483" i="13"/>
  <c r="AH484" i="13"/>
  <c r="AH485" i="13"/>
  <c r="AH494" i="13"/>
  <c r="AH495" i="13"/>
  <c r="AH496" i="13"/>
  <c r="AH497" i="13"/>
  <c r="AH507" i="13"/>
  <c r="AH508" i="13"/>
  <c r="AH509" i="13"/>
  <c r="AH510" i="13"/>
  <c r="AH520" i="13"/>
  <c r="AH521" i="13"/>
  <c r="AH522" i="13"/>
  <c r="AH523" i="13"/>
  <c r="AH536" i="13"/>
  <c r="AH533" i="13"/>
  <c r="AH535" i="13"/>
  <c r="AH534" i="13"/>
  <c r="AH546" i="13"/>
  <c r="AH547" i="13"/>
  <c r="AH548" i="13"/>
  <c r="AH549" i="13"/>
  <c r="AH559" i="13"/>
  <c r="AH560" i="13"/>
  <c r="AH561" i="13"/>
  <c r="AH562" i="13"/>
  <c r="AH572" i="13"/>
  <c r="AH573" i="13"/>
  <c r="AH574" i="13"/>
  <c r="AH575" i="13"/>
  <c r="AH585" i="13"/>
  <c r="AH586" i="13"/>
  <c r="AH587" i="13"/>
  <c r="AH588" i="13"/>
  <c r="AH597" i="13"/>
  <c r="AH598" i="13"/>
  <c r="AH599" i="13"/>
  <c r="AH600" i="13"/>
  <c r="AH613" i="13"/>
  <c r="AH610" i="13"/>
  <c r="AH612" i="13"/>
  <c r="AH611" i="13"/>
  <c r="AH623" i="13"/>
  <c r="AH624" i="13"/>
  <c r="AH625" i="13"/>
  <c r="AH626" i="13"/>
  <c r="AH636" i="13"/>
  <c r="AH639" i="13"/>
  <c r="AH638" i="13"/>
  <c r="AH637" i="13"/>
  <c r="AH649" i="13"/>
  <c r="AH650" i="13"/>
  <c r="AH651" i="13"/>
  <c r="AH652" i="13"/>
  <c r="AH662" i="13"/>
  <c r="AH663" i="13"/>
  <c r="AH664" i="13"/>
  <c r="AH665" i="13"/>
  <c r="AH675" i="13"/>
  <c r="AH676" i="13"/>
  <c r="AH674" i="13"/>
  <c r="AH34" i="13"/>
  <c r="AH686" i="13"/>
  <c r="AH687" i="13"/>
  <c r="AH689" i="13"/>
  <c r="AH688" i="13"/>
  <c r="AH699" i="13"/>
  <c r="AH700" i="13"/>
  <c r="AH698" i="13"/>
  <c r="AH697" i="13"/>
  <c r="AH711" i="13"/>
  <c r="AH712" i="13"/>
  <c r="AH713" i="13"/>
  <c r="AH710" i="13"/>
  <c r="AH723" i="13"/>
  <c r="AH724" i="13"/>
  <c r="AH726" i="13"/>
  <c r="AH725" i="13"/>
  <c r="AH736" i="13"/>
  <c r="AH739" i="13"/>
  <c r="AH737" i="13"/>
  <c r="AH738" i="13"/>
  <c r="AH749" i="13"/>
  <c r="AH750" i="13"/>
  <c r="AH751" i="13"/>
  <c r="AH752" i="13"/>
  <c r="AH761" i="13"/>
  <c r="AH762" i="13"/>
  <c r="AH763" i="13"/>
  <c r="AH764" i="13"/>
  <c r="AH774" i="13"/>
  <c r="AH775" i="13"/>
  <c r="AH776" i="13"/>
  <c r="AH777" i="13"/>
  <c r="AH787" i="13"/>
  <c r="AH788" i="13"/>
  <c r="AH789" i="13"/>
  <c r="AH790" i="13"/>
  <c r="AH800" i="13"/>
  <c r="AH799" i="13"/>
  <c r="AH801" i="13"/>
  <c r="AH802" i="13"/>
  <c r="AH812" i="13"/>
  <c r="AH813" i="13"/>
  <c r="AH814" i="13"/>
  <c r="AH815" i="13"/>
  <c r="AH824" i="13"/>
  <c r="AH825" i="13"/>
  <c r="AH826" i="13"/>
  <c r="AH827" i="13"/>
  <c r="AH836" i="13"/>
  <c r="AH837" i="13"/>
  <c r="AH838" i="13"/>
  <c r="AH839" i="13"/>
  <c r="AH851" i="13"/>
  <c r="AH850" i="13"/>
  <c r="AH852" i="13"/>
  <c r="AH849" i="13"/>
  <c r="AH861" i="13"/>
  <c r="AH862" i="13"/>
  <c r="AH863" i="13"/>
  <c r="AH864" i="13"/>
  <c r="AH874" i="13"/>
  <c r="AH875" i="13"/>
  <c r="AH876" i="13"/>
  <c r="AH877" i="13"/>
  <c r="AH886" i="13"/>
  <c r="AH887" i="13"/>
  <c r="AH888" i="13"/>
  <c r="AH889" i="13"/>
  <c r="AH899" i="13"/>
  <c r="AH27" i="13"/>
  <c r="AH900" i="13"/>
  <c r="AH24" i="13"/>
  <c r="AH910" i="13"/>
  <c r="AH911" i="13"/>
  <c r="AH21" i="13"/>
  <c r="AH17" i="13"/>
  <c r="AH922" i="13"/>
  <c r="AH920" i="13"/>
  <c r="AH39" i="13"/>
  <c r="AH921" i="13"/>
  <c r="AH932" i="13"/>
  <c r="AH933" i="13"/>
  <c r="AH935" i="13"/>
  <c r="AH934" i="13"/>
  <c r="AH946" i="13"/>
  <c r="AH945" i="13"/>
  <c r="AH947" i="13"/>
  <c r="AH948" i="13"/>
  <c r="AH961" i="13"/>
  <c r="AH959" i="13"/>
  <c r="AH958" i="13"/>
  <c r="AH960" i="13"/>
  <c r="AH971" i="13"/>
  <c r="AH972" i="13"/>
  <c r="AH973" i="13"/>
  <c r="AH974" i="13"/>
  <c r="AH984" i="13"/>
  <c r="AH985" i="13"/>
  <c r="AH986" i="13"/>
  <c r="AH987" i="13"/>
  <c r="AH997" i="13"/>
  <c r="AH1000" i="13"/>
  <c r="AH998" i="13"/>
  <c r="AH999" i="13"/>
  <c r="AH1011" i="13"/>
  <c r="AH1010" i="13"/>
  <c r="AH1012" i="13"/>
  <c r="AH1013" i="13"/>
  <c r="AH1022" i="13"/>
  <c r="AH1020" i="13"/>
  <c r="AH1021" i="13"/>
  <c r="AH1023" i="13"/>
  <c r="AH43" i="13"/>
  <c r="AH1033" i="13"/>
  <c r="AH1034" i="13"/>
  <c r="AH1035" i="13"/>
  <c r="AH1045" i="13"/>
  <c r="AH1046" i="13"/>
  <c r="AH1047" i="13"/>
  <c r="AH1048" i="13"/>
  <c r="AH1061" i="13"/>
  <c r="AH1058" i="13"/>
  <c r="AH1059" i="13"/>
  <c r="AH1060" i="13"/>
  <c r="AH1071" i="13"/>
  <c r="AH1072" i="13"/>
  <c r="AH1073" i="13"/>
  <c r="AH1074" i="13"/>
  <c r="AH1085" i="13"/>
  <c r="AH1086" i="13"/>
  <c r="AH1084" i="13"/>
  <c r="AH1087" i="13"/>
  <c r="AH1097" i="13"/>
  <c r="AH1098" i="13"/>
  <c r="AH1100" i="13"/>
  <c r="AH1099" i="13"/>
  <c r="AH1110" i="13"/>
  <c r="AH1111" i="13"/>
  <c r="AH1112" i="13"/>
  <c r="AH1113" i="13"/>
  <c r="AH1122" i="13"/>
  <c r="AH1123" i="13"/>
  <c r="AH1124" i="13"/>
  <c r="AH1125" i="13"/>
  <c r="AH1138" i="13"/>
  <c r="AH1135" i="13"/>
  <c r="AH1136" i="13"/>
  <c r="AH1137" i="13"/>
  <c r="AH1148" i="13"/>
  <c r="AH1149" i="13"/>
  <c r="AH1150" i="13"/>
  <c r="AH1151" i="13"/>
  <c r="AH1162" i="13"/>
  <c r="AH1161" i="13"/>
  <c r="AH1163" i="13"/>
  <c r="AH1164" i="13"/>
  <c r="AH1177" i="13"/>
  <c r="AH1174" i="13"/>
  <c r="AH1175" i="13"/>
  <c r="AH1176" i="13"/>
  <c r="AH1187" i="13"/>
  <c r="AH1190" i="13"/>
  <c r="AH1189" i="13"/>
  <c r="AH1188" i="13"/>
  <c r="AH1200" i="13"/>
  <c r="AH1201" i="13"/>
  <c r="AH1202" i="13"/>
  <c r="AH1203" i="13"/>
  <c r="AO1213" i="13"/>
  <c r="AP1213" i="13"/>
  <c r="AQ1213" i="13"/>
  <c r="AR1213" i="13"/>
  <c r="AS1213" i="13"/>
  <c r="E1213" i="13"/>
  <c r="F1213" i="13"/>
  <c r="G1213" i="13"/>
  <c r="H1213" i="13"/>
  <c r="I1213" i="13"/>
  <c r="J1213" i="13"/>
  <c r="BC249" i="13" l="1"/>
  <c r="BC97" i="13"/>
  <c r="BC508" i="13"/>
  <c r="BC960" i="13"/>
  <c r="BC203" i="13"/>
  <c r="BC613" i="13"/>
  <c r="BC1013" i="13"/>
  <c r="BC30" i="13"/>
  <c r="BC309" i="13"/>
  <c r="BC718" i="13"/>
  <c r="BC1118" i="13"/>
  <c r="BC358" i="13"/>
  <c r="BC1166" i="13"/>
  <c r="BC411" i="13"/>
  <c r="BC269" i="13"/>
  <c r="BC279" i="13"/>
  <c r="BC130" i="13"/>
  <c r="BC179" i="13"/>
  <c r="BC232" i="13"/>
  <c r="BC282" i="13"/>
  <c r="BC769" i="13"/>
  <c r="BC218" i="13"/>
  <c r="BC1087" i="13"/>
  <c r="BC231" i="13"/>
  <c r="BC129" i="13"/>
  <c r="BC469" i="13"/>
  <c r="BC521" i="13"/>
  <c r="BC39" i="13"/>
  <c r="BC574" i="13"/>
  <c r="BC973" i="13"/>
  <c r="BC216" i="13"/>
  <c r="BC626" i="13"/>
  <c r="BC1023" i="13"/>
  <c r="BC266" i="13"/>
  <c r="BC677" i="13"/>
  <c r="BC322" i="13"/>
  <c r="BC731" i="13"/>
  <c r="BC1130" i="13"/>
  <c r="BC371" i="13"/>
  <c r="BC779" i="13"/>
  <c r="BC1179" i="13"/>
  <c r="BC423" i="13"/>
  <c r="BC830" i="13"/>
  <c r="BC176" i="13"/>
  <c r="BC1035" i="13"/>
  <c r="BC1088" i="13"/>
  <c r="BC1192" i="13"/>
  <c r="BC1038" i="13"/>
  <c r="BC1091" i="13"/>
  <c r="BC475" i="13"/>
  <c r="BC689" i="13"/>
  <c r="BC641" i="13"/>
  <c r="BC772" i="13"/>
  <c r="BC570" i="13"/>
  <c r="BC364" i="13"/>
  <c r="BC159" i="13"/>
  <c r="BC1119" i="13"/>
  <c r="BC917" i="13"/>
  <c r="BC517" i="13"/>
  <c r="BC311" i="13"/>
  <c r="BC1067" i="13"/>
  <c r="BC1019" i="13"/>
  <c r="BC622" i="13"/>
  <c r="BC212" i="13"/>
  <c r="BC70" i="13"/>
  <c r="BC482" i="13"/>
  <c r="BC123" i="13"/>
  <c r="BC933" i="13"/>
  <c r="BC587" i="13"/>
  <c r="BC1189" i="13"/>
  <c r="BC335" i="13"/>
  <c r="BC384" i="13"/>
  <c r="BC691" i="13"/>
  <c r="BC410" i="13"/>
  <c r="BC1064" i="13"/>
  <c r="BC1182" i="13"/>
  <c r="BC126" i="13"/>
  <c r="BC1195" i="13"/>
  <c r="BC494" i="13"/>
  <c r="BC946" i="13"/>
  <c r="BC999" i="13"/>
  <c r="BC292" i="13"/>
  <c r="BC348" i="13"/>
  <c r="BC1156" i="13"/>
  <c r="BC804" i="13"/>
  <c r="BC449" i="13"/>
  <c r="BC855" i="13"/>
  <c r="BC501" i="13"/>
  <c r="BC305" i="13"/>
  <c r="BC912" i="13"/>
  <c r="BC361" i="13"/>
  <c r="BC1025" i="13"/>
  <c r="BC730" i="13"/>
  <c r="BC1090" i="13"/>
  <c r="BC347" i="13"/>
  <c r="BC835" i="13"/>
  <c r="BC428" i="13"/>
  <c r="BC1184" i="13"/>
  <c r="BC981" i="13"/>
  <c r="BC376" i="13"/>
  <c r="BC1131" i="13"/>
  <c r="BC928" i="13"/>
  <c r="BC732" i="13"/>
  <c r="BC529" i="13"/>
  <c r="BC323" i="13"/>
  <c r="BC118" i="13"/>
  <c r="BC1083" i="13"/>
  <c r="BC481" i="13"/>
  <c r="BC274" i="13"/>
  <c r="BC301" i="13"/>
  <c r="BC1110" i="13"/>
  <c r="BC354" i="13"/>
  <c r="BC1162" i="13"/>
  <c r="BC407" i="13"/>
  <c r="BC814" i="13"/>
  <c r="BC665" i="13"/>
  <c r="BC100" i="13"/>
  <c r="BC1169" i="13"/>
  <c r="BC314" i="13"/>
  <c r="BC723" i="13"/>
  <c r="BC1122" i="13"/>
  <c r="BC419" i="13"/>
  <c r="BC826" i="13"/>
  <c r="BC472" i="13"/>
  <c r="BC113" i="13"/>
  <c r="BC524" i="13"/>
  <c r="BC923" i="13"/>
  <c r="BC979" i="13"/>
  <c r="BC1155" i="13"/>
  <c r="BC897" i="13"/>
  <c r="BC695" i="13"/>
  <c r="BC492" i="13"/>
  <c r="BC286" i="13"/>
  <c r="BC1042" i="13"/>
  <c r="BC236" i="13"/>
  <c r="BC1196" i="13"/>
  <c r="BC593" i="13"/>
  <c r="BC388" i="13"/>
  <c r="BC183" i="13"/>
  <c r="BC1147" i="13"/>
  <c r="BC944" i="13"/>
  <c r="BC748" i="13"/>
  <c r="BC545" i="13"/>
  <c r="BC339" i="13"/>
  <c r="BC134" i="13"/>
  <c r="BC327" i="13"/>
  <c r="BC736" i="13"/>
  <c r="BC1135" i="13"/>
  <c r="BC380" i="13"/>
  <c r="BC788" i="13"/>
  <c r="BC1188" i="13"/>
  <c r="BC73" i="13"/>
  <c r="BC485" i="13"/>
  <c r="BC945" i="13"/>
  <c r="BC188" i="13"/>
  <c r="BC239" i="13"/>
  <c r="BC291" i="13"/>
  <c r="BC700" i="13"/>
  <c r="BC1100" i="13"/>
  <c r="BC344" i="13"/>
  <c r="BC22" i="13"/>
  <c r="BC1152" i="13"/>
  <c r="BC807" i="13"/>
  <c r="BC448" i="13"/>
  <c r="BC854" i="13"/>
  <c r="BC500" i="13"/>
  <c r="BC956" i="13"/>
  <c r="BC351" i="13"/>
  <c r="BC1107" i="13"/>
  <c r="BC298" i="13"/>
  <c r="BC256" i="13"/>
  <c r="BC1071" i="13"/>
  <c r="BC858" i="13"/>
  <c r="BC1009" i="13"/>
  <c r="BC811" i="13"/>
  <c r="BC199" i="13"/>
  <c r="BC148" i="13"/>
  <c r="BC958" i="13"/>
  <c r="BC201" i="13"/>
  <c r="BC611" i="13"/>
  <c r="BC1011" i="13"/>
  <c r="BC252" i="13"/>
  <c r="BC664" i="13"/>
  <c r="BC1060" i="13"/>
  <c r="BC304" i="13"/>
  <c r="BC713" i="13"/>
  <c r="BC357" i="13"/>
  <c r="BC765" i="13"/>
  <c r="BC1165" i="13"/>
  <c r="BC31" i="13"/>
  <c r="BC513" i="13"/>
  <c r="BC914" i="13"/>
  <c r="BC155" i="13"/>
  <c r="BC965" i="13"/>
  <c r="BC366" i="13"/>
  <c r="BC112" i="13"/>
  <c r="BC425" i="13"/>
  <c r="BC729" i="13"/>
  <c r="BC42" i="13"/>
  <c r="BC1068" i="13"/>
  <c r="BC516" i="13"/>
  <c r="BC673" i="13"/>
  <c r="BC72" i="13"/>
  <c r="BC214" i="13"/>
  <c r="BC523" i="13"/>
  <c r="BC1128" i="13"/>
  <c r="BC415" i="13"/>
  <c r="BC671" i="13"/>
  <c r="BC413" i="13"/>
  <c r="BC234" i="13"/>
  <c r="BC922" i="13"/>
  <c r="BC1181" i="13"/>
  <c r="BC773" i="13"/>
  <c r="BC277" i="13"/>
  <c r="BC644" i="13"/>
  <c r="BC187" i="13"/>
  <c r="BC451" i="13"/>
  <c r="BC1040" i="13"/>
  <c r="BC29" i="13"/>
  <c r="BC499" i="13"/>
  <c r="BC34" i="13"/>
  <c r="BC631" i="13"/>
  <c r="BC373" i="13"/>
  <c r="BC310" i="13"/>
  <c r="BC1187" i="13"/>
  <c r="BC383" i="13"/>
  <c r="BC1089" i="13"/>
  <c r="BC290" i="13"/>
  <c r="BC1178" i="13"/>
  <c r="BC526" i="13"/>
  <c r="BC44" i="13"/>
  <c r="BC1070" i="13"/>
  <c r="BC227" i="13"/>
  <c r="BC178" i="13"/>
  <c r="BC803" i="13"/>
  <c r="BC971" i="13"/>
  <c r="BC317" i="13"/>
  <c r="BC579" i="13"/>
  <c r="BC968" i="13"/>
  <c r="BC619" i="13"/>
  <c r="BC379" i="13"/>
  <c r="BC536" i="13"/>
  <c r="BC690" i="13"/>
  <c r="BC825" i="13"/>
  <c r="BC1028" i="13"/>
  <c r="BC23" i="13"/>
  <c r="BC280" i="13"/>
  <c r="BC194" i="13"/>
  <c r="BC1191" i="13"/>
  <c r="BC799" i="13"/>
  <c r="BC1151" i="13"/>
  <c r="BC40" i="13"/>
  <c r="BC1086" i="13"/>
  <c r="BC539" i="13"/>
  <c r="BC346" i="13"/>
  <c r="BC128" i="13"/>
  <c r="BC181" i="13"/>
  <c r="BC32" i="13"/>
  <c r="BC293" i="13"/>
  <c r="BC43" i="13"/>
  <c r="BC1158" i="13"/>
  <c r="BC503" i="13"/>
  <c r="BC21" i="13"/>
  <c r="BC150" i="13"/>
  <c r="BC666" i="13"/>
  <c r="BC381" i="13"/>
  <c r="BC110" i="13"/>
  <c r="BC1075" i="13"/>
  <c r="BC1143" i="13"/>
  <c r="BC615" i="13"/>
  <c r="BC667" i="13"/>
  <c r="BC717" i="13"/>
  <c r="BC743" i="13"/>
  <c r="BC1172" i="13"/>
  <c r="BC969" i="13"/>
  <c r="BC720" i="13"/>
  <c r="BC106" i="13"/>
  <c r="BC670" i="13"/>
  <c r="BC416" i="13"/>
  <c r="BC886" i="13"/>
  <c r="BC74" i="13"/>
  <c r="BC540" i="13"/>
  <c r="BC189" i="13"/>
  <c r="BC205" i="13"/>
  <c r="BC1031" i="13"/>
  <c r="BC634" i="13"/>
  <c r="BC982" i="13"/>
  <c r="BC478" i="13"/>
  <c r="BC303" i="13"/>
  <c r="BC964" i="13"/>
  <c r="BC207" i="13"/>
  <c r="BC921" i="13"/>
  <c r="BC1127" i="13"/>
  <c r="BC780" i="13"/>
  <c r="BC331" i="13"/>
  <c r="BC1094" i="13"/>
  <c r="BC687" i="13"/>
  <c r="BC1137" i="13"/>
  <c r="BC193" i="13"/>
  <c r="BC740" i="13"/>
  <c r="BC443" i="13"/>
  <c r="BC154" i="13"/>
  <c r="BC186" i="13"/>
  <c r="BC790" i="13"/>
  <c r="BC127" i="13"/>
  <c r="BC1062" i="13"/>
  <c r="BC534" i="13"/>
  <c r="BC1103" i="13"/>
  <c r="BC240" i="13"/>
  <c r="BC694" i="13"/>
  <c r="BC391" i="13"/>
  <c r="BC1082" i="13"/>
  <c r="BC480" i="13"/>
  <c r="BC273" i="13"/>
  <c r="BC834" i="13"/>
  <c r="BC427" i="13"/>
  <c r="BC1183" i="13"/>
  <c r="BC980" i="13"/>
  <c r="BC581" i="13"/>
  <c r="BC375" i="13"/>
  <c r="BC1134" i="13"/>
  <c r="BC931" i="13"/>
  <c r="BC532" i="13"/>
  <c r="BC326" i="13"/>
  <c r="BC121" i="13"/>
  <c r="BC405" i="13"/>
  <c r="BC812" i="13"/>
  <c r="BC509" i="13"/>
  <c r="BC911" i="13"/>
  <c r="BC151" i="13"/>
  <c r="BC204" i="13"/>
  <c r="BC257" i="13"/>
  <c r="BC1066" i="13"/>
  <c r="BC306" i="13"/>
  <c r="BC715" i="13"/>
  <c r="BC1115" i="13"/>
  <c r="BC359" i="13"/>
  <c r="BC1167" i="13"/>
  <c r="BC412" i="13"/>
  <c r="BC1020" i="13"/>
  <c r="BC263" i="13"/>
  <c r="BC1072" i="13"/>
  <c r="BC316" i="13"/>
  <c r="BC725" i="13"/>
  <c r="BC1124" i="13"/>
  <c r="BC369" i="13"/>
  <c r="BC1177" i="13"/>
  <c r="BC421" i="13"/>
  <c r="BC828" i="13"/>
  <c r="BC477" i="13"/>
  <c r="BC114" i="13"/>
  <c r="BC525" i="13"/>
  <c r="BC924" i="13"/>
  <c r="BC578" i="13"/>
  <c r="BC977" i="13"/>
  <c r="BC220" i="13"/>
  <c r="BC1027" i="13"/>
  <c r="BC947" i="13"/>
  <c r="BC1000" i="13"/>
  <c r="BC853" i="13"/>
  <c r="BC1153" i="13"/>
  <c r="BC450" i="13"/>
  <c r="BC268" i="13"/>
  <c r="BC1129" i="13"/>
  <c r="BC936" i="13"/>
  <c r="BC1037" i="13"/>
  <c r="BC1043" i="13"/>
  <c r="BC647" i="13"/>
  <c r="BC1197" i="13"/>
  <c r="BC594" i="13"/>
  <c r="BC389" i="13"/>
  <c r="BC184" i="13"/>
  <c r="BC1144" i="13"/>
  <c r="BC941" i="13"/>
  <c r="BC745" i="13"/>
  <c r="BC542" i="13"/>
  <c r="BC336" i="13"/>
  <c r="BC131" i="13"/>
  <c r="BC1096" i="13"/>
  <c r="BC898" i="13"/>
  <c r="BC696" i="13"/>
  <c r="BC493" i="13"/>
  <c r="BC287" i="13"/>
  <c r="BC71" i="13"/>
  <c r="BC483" i="13"/>
  <c r="BC124" i="13"/>
  <c r="BC934" i="13"/>
  <c r="BC177" i="13"/>
  <c r="BC588" i="13"/>
  <c r="BC230" i="13"/>
  <c r="BC640" i="13"/>
  <c r="BC1036" i="13"/>
  <c r="BC283" i="13"/>
  <c r="BC692" i="13"/>
  <c r="BC1092" i="13"/>
  <c r="BC332" i="13"/>
  <c r="BC1140" i="13"/>
  <c r="BC385" i="13"/>
  <c r="BC793" i="13"/>
  <c r="BC233" i="13"/>
  <c r="BC1039" i="13"/>
  <c r="BC296" i="13"/>
  <c r="BC1105" i="13"/>
  <c r="BC244" i="13"/>
  <c r="BC537" i="13"/>
  <c r="BC892" i="13"/>
  <c r="BC289" i="13"/>
  <c r="BC698" i="13"/>
  <c r="BC1098" i="13"/>
  <c r="BC345" i="13"/>
  <c r="BC708" i="13"/>
  <c r="BC299" i="13"/>
  <c r="BC859" i="13"/>
  <c r="BC453" i="13"/>
  <c r="BC247" i="13"/>
  <c r="BC1006" i="13"/>
  <c r="BC196" i="13"/>
  <c r="BC1160" i="13"/>
  <c r="BC250" i="13"/>
  <c r="BC1058" i="13"/>
  <c r="BC302" i="13"/>
  <c r="BC711" i="13"/>
  <c r="BC1111" i="13"/>
  <c r="BC355" i="13"/>
  <c r="BC1163" i="13"/>
  <c r="BC408" i="13"/>
  <c r="BC815" i="13"/>
  <c r="BC515" i="13"/>
  <c r="BC38" i="13"/>
  <c r="BC153" i="13"/>
  <c r="BC206" i="13"/>
  <c r="BC1016" i="13"/>
  <c r="BC1065" i="13"/>
  <c r="BC1078" i="13"/>
  <c r="BC890" i="13"/>
  <c r="BC792" i="13"/>
  <c r="BC893" i="13"/>
  <c r="BC308" i="13"/>
  <c r="BC1077" i="13"/>
  <c r="BC182" i="13"/>
  <c r="BC76" i="13"/>
  <c r="BC262" i="13"/>
  <c r="BC674" i="13"/>
  <c r="BC315" i="13"/>
  <c r="BC724" i="13"/>
  <c r="BC1123" i="13"/>
  <c r="BC368" i="13"/>
  <c r="BC420" i="13"/>
  <c r="BC827" i="13"/>
  <c r="BC473" i="13"/>
  <c r="BC117" i="13"/>
  <c r="BC528" i="13"/>
  <c r="BC927" i="13"/>
  <c r="BC976" i="13"/>
  <c r="BC219" i="13"/>
  <c r="BC629" i="13"/>
  <c r="BC1026" i="13"/>
  <c r="BC229" i="13"/>
  <c r="BC25" i="13"/>
  <c r="BC541" i="13"/>
  <c r="BC642" i="13"/>
  <c r="BC488" i="13"/>
  <c r="BC628" i="13"/>
  <c r="BC527" i="13"/>
  <c r="BC387" i="13"/>
  <c r="BC952" i="13"/>
  <c r="BC1069" i="13"/>
  <c r="BC672" i="13"/>
  <c r="BC260" i="13"/>
  <c r="BC41" i="13"/>
  <c r="BC620" i="13"/>
  <c r="BC414" i="13"/>
  <c r="BC210" i="13"/>
  <c r="BC1170" i="13"/>
  <c r="BC967" i="13"/>
  <c r="BC568" i="13"/>
  <c r="BC1121" i="13"/>
  <c r="BC722" i="13"/>
  <c r="BC313" i="13"/>
  <c r="BC108" i="13"/>
  <c r="BC275" i="13"/>
  <c r="BC1084" i="13"/>
  <c r="BC328" i="13"/>
  <c r="BC1136" i="13"/>
  <c r="BC789" i="13"/>
  <c r="BC639" i="13"/>
  <c r="BC18" i="13"/>
  <c r="BC940" i="13"/>
  <c r="BC156" i="13"/>
  <c r="BC514" i="13"/>
  <c r="BC116" i="13"/>
  <c r="BC1139" i="13"/>
  <c r="BC281" i="13"/>
  <c r="BC288" i="13"/>
  <c r="BC697" i="13"/>
  <c r="BC341" i="13"/>
  <c r="BC1149" i="13"/>
  <c r="BC801" i="13"/>
  <c r="BC852" i="13"/>
  <c r="BC498" i="13"/>
  <c r="BC953" i="13"/>
  <c r="BC1030" i="13"/>
  <c r="BC633" i="13"/>
  <c r="BC223" i="13"/>
  <c r="BC735" i="13"/>
  <c r="BC961" i="13"/>
  <c r="BC1014" i="13"/>
  <c r="BC669" i="13"/>
  <c r="BC213" i="13"/>
  <c r="BC623" i="13"/>
  <c r="BC502" i="13"/>
  <c r="BC805" i="13"/>
  <c r="BC1117" i="13"/>
  <c r="BC797" i="13"/>
  <c r="BC887" i="13"/>
  <c r="BC741" i="13"/>
  <c r="BC802" i="13"/>
  <c r="BC950" i="13"/>
  <c r="BC795" i="13"/>
  <c r="BC28" i="13"/>
  <c r="BC342" i="13"/>
  <c r="BC1108" i="13"/>
  <c r="BC505" i="13"/>
  <c r="BC808" i="13"/>
  <c r="BC957" i="13"/>
  <c r="BC352" i="13"/>
  <c r="BC963" i="13"/>
  <c r="BC616" i="13"/>
  <c r="BC668" i="13"/>
  <c r="BC476" i="13"/>
  <c r="BC744" i="13"/>
  <c r="BC1142" i="13"/>
  <c r="BC1176" i="13"/>
  <c r="BC589" i="13"/>
  <c r="BC255" i="13"/>
  <c r="BC487" i="13"/>
  <c r="BC362" i="13"/>
  <c r="BC157" i="13"/>
  <c r="BC919" i="13"/>
  <c r="BC519" i="13"/>
  <c r="BC686" i="13"/>
  <c r="BC737" i="13"/>
  <c r="BC77" i="13"/>
  <c r="BC446" i="13"/>
  <c r="BC237" i="13"/>
  <c r="BC535" i="13"/>
  <c r="BC662" i="13"/>
  <c r="BC577" i="13"/>
  <c r="BC192" i="13"/>
  <c r="BC614" i="13"/>
  <c r="BC630" i="13"/>
  <c r="BC1175" i="13"/>
  <c r="BC580" i="13"/>
  <c r="BC1095" i="13"/>
  <c r="BC646" i="13"/>
  <c r="BC796" i="13"/>
  <c r="BC998" i="13"/>
  <c r="BC1159" i="13"/>
  <c r="BC504" i="13"/>
  <c r="BC246" i="13"/>
  <c r="BC1113" i="13"/>
  <c r="BC900" i="13"/>
  <c r="BC702" i="13"/>
  <c r="BC832" i="13"/>
  <c r="BC806" i="13"/>
  <c r="BC518" i="13"/>
  <c r="BC794" i="13"/>
  <c r="BC726" i="13"/>
  <c r="BC330" i="13"/>
  <c r="BC1154" i="13"/>
  <c r="BC951" i="13"/>
  <c r="BC710" i="13"/>
  <c r="BC918" i="13"/>
  <c r="BC224" i="13"/>
  <c r="BC367" i="13"/>
  <c r="BC582" i="13"/>
  <c r="BC678" i="13"/>
  <c r="BC1002" i="13"/>
  <c r="BC243" i="13"/>
  <c r="BC295" i="13"/>
  <c r="BC704" i="13"/>
  <c r="BC1104" i="13"/>
  <c r="BC1061" i="13"/>
  <c r="BC511" i="13"/>
  <c r="BC1114" i="13"/>
  <c r="BC915" i="13"/>
  <c r="BC889" i="13"/>
  <c r="BC939" i="13"/>
  <c r="BC1133" i="13"/>
  <c r="BC930" i="13"/>
  <c r="BC734" i="13"/>
  <c r="BC531" i="13"/>
  <c r="BC325" i="13"/>
  <c r="BC120" i="13"/>
  <c r="BC1081" i="13"/>
  <c r="BC479" i="13"/>
  <c r="BC272" i="13"/>
  <c r="BC1029" i="13"/>
  <c r="BC833" i="13"/>
  <c r="BC426" i="13"/>
  <c r="BC222" i="13"/>
  <c r="BC1186" i="13"/>
  <c r="BC786" i="13"/>
  <c r="BC584" i="13"/>
  <c r="BC378" i="13"/>
  <c r="BC96" i="13"/>
  <c r="BC507" i="13"/>
  <c r="BC910" i="13"/>
  <c r="BC149" i="13"/>
  <c r="BC959" i="13"/>
  <c r="BC612" i="13"/>
  <c r="BC1012" i="13"/>
  <c r="BC253" i="13"/>
  <c r="BC714" i="13"/>
  <c r="BC520" i="13"/>
  <c r="BC920" i="13"/>
  <c r="BC573" i="13"/>
  <c r="BC972" i="13"/>
  <c r="BC215" i="13"/>
  <c r="BC625" i="13"/>
  <c r="BC1022" i="13"/>
  <c r="BC265" i="13"/>
  <c r="BC1074" i="13"/>
  <c r="BC318" i="13"/>
  <c r="BC727" i="13"/>
  <c r="BC782" i="13"/>
  <c r="BC1198" i="13"/>
  <c r="BC798" i="13"/>
  <c r="BC595" i="13"/>
  <c r="BC390" i="13"/>
  <c r="BC185" i="13"/>
  <c r="BC1145" i="13"/>
  <c r="BC942" i="13"/>
  <c r="BC746" i="13"/>
  <c r="BC543" i="13"/>
  <c r="BC337" i="13"/>
  <c r="BC1093" i="13"/>
  <c r="BC693" i="13"/>
  <c r="BC490" i="13"/>
  <c r="BC284" i="13"/>
  <c r="BC1044" i="13"/>
  <c r="BC648" i="13"/>
  <c r="BC533" i="13"/>
  <c r="BC932" i="13"/>
  <c r="BC586" i="13"/>
  <c r="BC228" i="13"/>
  <c r="BC638" i="13"/>
  <c r="BC1034" i="13"/>
  <c r="BC340" i="13"/>
  <c r="BC749" i="13"/>
  <c r="BC1148" i="13"/>
  <c r="BC800" i="13"/>
  <c r="BC851" i="13"/>
  <c r="BC24" i="13"/>
  <c r="BC949" i="13"/>
  <c r="BC195" i="13"/>
  <c r="BC1005" i="13"/>
  <c r="BC242" i="13"/>
  <c r="BC294" i="13"/>
  <c r="BC248" i="13"/>
  <c r="BC1007" i="13"/>
  <c r="BC809" i="13"/>
  <c r="BC197" i="13"/>
  <c r="BC1157" i="13"/>
  <c r="BC954" i="13"/>
  <c r="BC349" i="13"/>
  <c r="BC1109" i="13"/>
  <c r="BC709" i="13"/>
  <c r="BC506" i="13"/>
  <c r="BC300" i="13"/>
  <c r="BC1161" i="13"/>
  <c r="BC406" i="13"/>
  <c r="BC813" i="13"/>
  <c r="BC510" i="13"/>
  <c r="BC17" i="13"/>
  <c r="BC152" i="13"/>
  <c r="BC962" i="13"/>
  <c r="BC208" i="13"/>
  <c r="BC618" i="13"/>
  <c r="BC1018" i="13"/>
  <c r="BC254" i="13"/>
  <c r="BC33" i="13"/>
  <c r="BC307" i="13"/>
  <c r="BC716" i="13"/>
  <c r="BC1116" i="13"/>
  <c r="BC360" i="13"/>
  <c r="BC1168" i="13"/>
  <c r="BC624" i="13"/>
  <c r="BC370" i="13"/>
  <c r="BC978" i="13"/>
  <c r="BC211" i="13"/>
  <c r="BC105" i="13"/>
  <c r="BC787" i="13"/>
  <c r="BC935" i="13"/>
  <c r="BC891" i="13"/>
  <c r="BC1001" i="13"/>
  <c r="BC471" i="13"/>
  <c r="BC778" i="13"/>
  <c r="BC1171" i="13"/>
  <c r="BC719" i="13"/>
  <c r="BC585" i="13"/>
  <c r="BC739" i="13"/>
  <c r="BC333" i="13"/>
  <c r="BC221" i="13"/>
  <c r="BC925" i="13"/>
  <c r="BC107" i="13"/>
  <c r="BC916" i="13"/>
  <c r="BC1138" i="13"/>
  <c r="BC938" i="13"/>
  <c r="BC1099" i="13"/>
  <c r="BC1102" i="13"/>
  <c r="BC948" i="13"/>
  <c r="BC115" i="13"/>
  <c r="BC158" i="13"/>
  <c r="BC1173" i="13"/>
  <c r="BC160" i="13"/>
  <c r="BC125" i="13"/>
  <c r="BC386" i="13"/>
  <c r="BC191" i="13"/>
  <c r="BC1004" i="13"/>
  <c r="BC418" i="13"/>
  <c r="BC1125" i="13"/>
  <c r="BC267" i="13"/>
  <c r="BC781" i="13"/>
  <c r="BC209" i="13"/>
  <c r="BC174" i="13"/>
  <c r="BC888" i="13"/>
  <c r="BC1021" i="13"/>
  <c r="BC576" i="13"/>
  <c r="BC320" i="13"/>
  <c r="BC312" i="13"/>
  <c r="BC363" i="13"/>
  <c r="BC637" i="13"/>
  <c r="BC1194" i="13"/>
  <c r="BC343" i="13"/>
  <c r="BC572" i="13"/>
  <c r="BC975" i="13"/>
  <c r="BC1076" i="13"/>
  <c r="BC1120" i="13"/>
  <c r="BC699" i="13"/>
  <c r="BC496" i="13"/>
  <c r="BC857" i="13"/>
  <c r="BC264" i="13"/>
  <c r="BC850" i="13"/>
  <c r="BC245" i="13"/>
  <c r="BC484" i="13"/>
  <c r="BC997" i="13"/>
  <c r="BC966" i="13"/>
  <c r="BC1015" i="13"/>
  <c r="BC632" i="13"/>
  <c r="BC983" i="13"/>
  <c r="BC202" i="13"/>
  <c r="BC109" i="13"/>
  <c r="BC79" i="13"/>
  <c r="BC238" i="13"/>
  <c r="BC122" i="13"/>
  <c r="BC175" i="13"/>
  <c r="BC19" i="13"/>
  <c r="BC445" i="13"/>
  <c r="BC497" i="13"/>
  <c r="BC703" i="13"/>
  <c r="BC37" i="13"/>
  <c r="BC454" i="13"/>
  <c r="BC353" i="13"/>
  <c r="BC1063" i="13"/>
  <c r="BC768" i="13"/>
  <c r="BC474" i="13"/>
  <c r="BC444" i="13"/>
  <c r="BC721" i="13"/>
  <c r="BC688" i="13"/>
  <c r="BC1174" i="13"/>
  <c r="BC621" i="13"/>
  <c r="BC486" i="13"/>
  <c r="BC970" i="13"/>
  <c r="BC791" i="13"/>
  <c r="BC1141" i="13"/>
  <c r="BC742" i="13"/>
  <c r="BC1126" i="13"/>
  <c r="BC895" i="13"/>
  <c r="BC374" i="13"/>
  <c r="BC278" i="13"/>
  <c r="AM746" i="13"/>
  <c r="AM414" i="13"/>
  <c r="AM236" i="13"/>
  <c r="AM695" i="13"/>
  <c r="AJ46" i="13"/>
  <c r="AJ987" i="13"/>
  <c r="AJ889" i="13"/>
  <c r="AJ637" i="13"/>
  <c r="AJ1087" i="13"/>
  <c r="AJ934" i="13"/>
  <c r="AJ534" i="13"/>
  <c r="AJ433" i="13"/>
  <c r="AJ330" i="13"/>
  <c r="AJ689" i="13"/>
  <c r="AJ535" i="13"/>
  <c r="AJ1190" i="13"/>
  <c r="AJ985" i="13"/>
  <c r="AJ788" i="13"/>
  <c r="AJ275" i="13"/>
  <c r="AJ836" i="13"/>
  <c r="AJ176" i="13"/>
  <c r="AJ1074" i="13"/>
  <c r="AJ1023" i="13"/>
  <c r="AJ921" i="13"/>
  <c r="AJ877" i="13"/>
  <c r="AJ777" i="13"/>
  <c r="AJ725" i="13"/>
  <c r="AJ34" i="13"/>
  <c r="AJ626" i="13"/>
  <c r="AJ523" i="13"/>
  <c r="AJ469" i="13"/>
  <c r="AJ420" i="13"/>
  <c r="AJ317" i="13"/>
  <c r="AJ265" i="13"/>
  <c r="AJ1033" i="13"/>
  <c r="AJ536" i="13"/>
  <c r="AJ327" i="13"/>
  <c r="AJ57" i="13"/>
  <c r="AJ379" i="13"/>
  <c r="AJ1113" i="13"/>
  <c r="AJ864" i="13"/>
  <c r="AJ97" i="13"/>
  <c r="AJ826" i="13"/>
  <c r="AJ1163" i="13"/>
  <c r="AJ561" i="13"/>
  <c r="AJ392" i="13"/>
  <c r="AJ483" i="13"/>
  <c r="AJ328" i="13"/>
  <c r="AJ787" i="13"/>
  <c r="AJ736" i="13"/>
  <c r="AJ430" i="13"/>
  <c r="AJ123" i="13"/>
  <c r="AJ1187" i="13"/>
  <c r="AJ1162" i="13"/>
  <c r="AJ1110" i="13"/>
  <c r="AJ861" i="13"/>
  <c r="AJ761" i="13"/>
  <c r="AJ711" i="13"/>
  <c r="AJ662" i="13"/>
  <c r="AJ507" i="13"/>
  <c r="AJ456" i="13"/>
  <c r="AJ353" i="13"/>
  <c r="AJ45" i="13"/>
  <c r="AJ457" i="13"/>
  <c r="AJ1048" i="13"/>
  <c r="AJ851" i="13"/>
  <c r="AJ494" i="13"/>
  <c r="AJ340" i="13"/>
  <c r="AJ1086" i="13"/>
  <c r="AJ431" i="13"/>
  <c r="AJ1058" i="13"/>
  <c r="AJ948" i="13"/>
  <c r="AJ1202" i="13"/>
  <c r="AJ1150" i="13"/>
  <c r="AJ1100" i="13"/>
  <c r="AJ947" i="13"/>
  <c r="AJ900" i="13"/>
  <c r="AJ852" i="13"/>
  <c r="AJ801" i="13"/>
  <c r="AJ651" i="13"/>
  <c r="AJ445" i="13"/>
  <c r="AJ394" i="13"/>
  <c r="AJ1148" i="13"/>
  <c r="AJ837" i="13"/>
  <c r="AJ639" i="13"/>
  <c r="AJ1111" i="13"/>
  <c r="AJ1010" i="13"/>
  <c r="AJ813" i="13"/>
  <c r="AJ610" i="13"/>
  <c r="AJ407" i="13"/>
  <c r="AJ547" i="13"/>
  <c r="AJ48" i="13"/>
  <c r="AJ625" i="13"/>
  <c r="AJ613" i="13"/>
  <c r="AJ559" i="13"/>
  <c r="AJ151" i="13"/>
  <c r="AJ200" i="13"/>
  <c r="AJ47" i="13"/>
  <c r="AJ96" i="13"/>
  <c r="AJ203" i="13"/>
  <c r="AJ575" i="13"/>
  <c r="AJ369" i="13"/>
  <c r="AJ109" i="13"/>
  <c r="AJ574" i="13"/>
  <c r="AJ1021" i="13"/>
  <c r="AJ1073" i="13"/>
  <c r="AJ876" i="13"/>
  <c r="AJ148" i="13"/>
  <c r="AJ665" i="13"/>
  <c r="AJ1060" i="13"/>
  <c r="AJ355" i="13"/>
  <c r="AJ459" i="13"/>
  <c r="AJ815" i="13"/>
  <c r="AM720" i="13"/>
  <c r="AJ697" i="13"/>
  <c r="AJ214" i="13"/>
  <c r="AJ674" i="13"/>
  <c r="AJ59" i="13"/>
  <c r="AJ163" i="13"/>
  <c r="AM859" i="13"/>
  <c r="AJ1175" i="13"/>
  <c r="AJ1124" i="13"/>
  <c r="AJ510" i="13"/>
  <c r="AJ316" i="13"/>
  <c r="AJ304" i="13"/>
  <c r="AM556" i="13"/>
  <c r="AM517" i="13"/>
  <c r="AM338" i="13"/>
  <c r="AM1041" i="13"/>
  <c r="AM145" i="13"/>
  <c r="AM783" i="13"/>
  <c r="AM1133" i="13"/>
  <c r="AJ522" i="13"/>
  <c r="AM323" i="13"/>
  <c r="AM401" i="13"/>
  <c r="AJ1059" i="13"/>
  <c r="AM120" i="13"/>
  <c r="AM1056" i="13"/>
  <c r="AJ933" i="13"/>
  <c r="AM82" i="13"/>
  <c r="AM465" i="13"/>
  <c r="AM798" i="13"/>
  <c r="AM757" i="13"/>
  <c r="AM871" i="13"/>
  <c r="AM747" i="13"/>
  <c r="AJ998" i="13"/>
  <c r="AM159" i="13"/>
  <c r="AJ1047" i="13"/>
  <c r="AM55" i="13"/>
  <c r="AM106" i="13"/>
  <c r="AJ598" i="13"/>
  <c r="AM185" i="13"/>
  <c r="AM685" i="13"/>
  <c r="AM1067" i="13"/>
  <c r="AJ812" i="13"/>
  <c r="AM260" i="13"/>
  <c r="AM823" i="13"/>
  <c r="AM1081" i="13"/>
  <c r="AM833" i="13"/>
  <c r="AM607" i="13"/>
  <c r="AM995" i="13"/>
  <c r="AM530" i="13"/>
  <c r="AM1209" i="13"/>
  <c r="AM389" i="13"/>
  <c r="AM733" i="13"/>
  <c r="AM709" i="13"/>
  <c r="AM897" i="13"/>
  <c r="AM491" i="13"/>
  <c r="AM772" i="13"/>
  <c r="AJ1011" i="13"/>
  <c r="AJ302" i="13"/>
  <c r="AM56" i="13"/>
  <c r="AM1120" i="13"/>
  <c r="AM1146" i="13"/>
  <c r="AM531" i="13"/>
  <c r="AM969" i="13"/>
  <c r="AM466" i="13"/>
  <c r="AM918" i="13"/>
  <c r="AM606" i="13"/>
  <c r="AM770" i="13"/>
  <c r="AM721" i="13"/>
  <c r="AM917" i="13"/>
  <c r="AM479" i="13"/>
  <c r="AM810" i="13"/>
  <c r="AM272" i="13"/>
  <c r="AM1145" i="13"/>
  <c r="AM210" i="13"/>
  <c r="AM785" i="13"/>
  <c r="AM1029" i="13"/>
  <c r="AM1144" i="13"/>
  <c r="AM1080" i="13"/>
  <c r="AM809" i="13"/>
  <c r="AM745" i="13"/>
  <c r="AM847" i="13"/>
  <c r="AM467" i="13"/>
  <c r="AM286" i="13"/>
  <c r="AM608" i="13"/>
  <c r="AM993" i="13"/>
  <c r="AM492" i="13"/>
  <c r="AM570" i="13"/>
  <c r="AM671" i="13"/>
  <c r="AM259" i="13"/>
  <c r="AM1096" i="13"/>
  <c r="AM648" i="13"/>
  <c r="AM238" i="13"/>
  <c r="AM287" i="13"/>
  <c r="AM622" i="13"/>
  <c r="AM760" i="13"/>
  <c r="AM225" i="13"/>
  <c r="AM442" i="13"/>
  <c r="AM160" i="13"/>
  <c r="AM95" i="13"/>
  <c r="AM147" i="13"/>
  <c r="AM274" i="13"/>
  <c r="AM645" i="13"/>
  <c r="AM970" i="13"/>
  <c r="AM909" i="13"/>
  <c r="AM1068" i="13"/>
  <c r="AM1032" i="13"/>
  <c r="AM377" i="13"/>
  <c r="AM1160" i="13"/>
  <c r="AM672" i="13"/>
  <c r="AM506" i="13"/>
  <c r="AM1172" i="13"/>
  <c r="AM429" i="13"/>
  <c r="AM820" i="13"/>
  <c r="AM133" i="13"/>
  <c r="AM943" i="13"/>
  <c r="AM184" i="13"/>
  <c r="AM285" i="13"/>
  <c r="AM555" i="13"/>
  <c r="AM908" i="13"/>
  <c r="AM37" i="13"/>
  <c r="AM1042" i="13"/>
  <c r="AM478" i="13"/>
  <c r="AM40" i="13"/>
  <c r="AM1196" i="13"/>
  <c r="AM1170" i="13"/>
  <c r="AM670" i="13"/>
  <c r="AM376" i="13"/>
  <c r="AM529" i="13"/>
  <c r="AM619" i="13"/>
  <c r="AM209" i="13"/>
  <c r="AM1106" i="13"/>
  <c r="AM646" i="13"/>
  <c r="AM1043" i="13"/>
  <c r="AM416" i="13"/>
  <c r="AM583" i="13"/>
  <c r="AM981" i="13"/>
  <c r="AM81" i="13"/>
  <c r="AM571" i="13"/>
  <c r="AM941" i="13"/>
  <c r="AM683" i="13"/>
  <c r="AM595" i="13"/>
  <c r="AM311" i="13"/>
  <c r="AM299" i="13"/>
  <c r="AM172" i="13"/>
  <c r="AM107" i="13"/>
  <c r="AM594" i="13"/>
  <c r="AM440" i="13"/>
  <c r="AM796" i="13"/>
  <c r="AM954" i="13"/>
  <c r="AM846" i="13"/>
  <c r="AM1094" i="13"/>
  <c r="AM36" i="13"/>
  <c r="AM505" i="13"/>
  <c r="AM773" i="13"/>
  <c r="AM131" i="13"/>
  <c r="AM647" i="13"/>
  <c r="AM325" i="13"/>
  <c r="AM54" i="13"/>
  <c r="AM336" i="13"/>
  <c r="AM67" i="13"/>
  <c r="AM1185" i="13"/>
  <c r="AM350" i="13"/>
  <c r="AM118" i="13"/>
  <c r="AM365" i="13"/>
  <c r="AM248" i="13"/>
  <c r="AM1197" i="13"/>
  <c r="AM1083" i="13"/>
  <c r="AM542" i="13"/>
  <c r="AM930" i="13"/>
  <c r="AM364" i="13"/>
  <c r="AM312" i="13"/>
  <c r="AM543" i="13"/>
  <c r="AM635" i="13"/>
  <c r="AM1173" i="13"/>
  <c r="AM808" i="13"/>
  <c r="AM1119" i="13"/>
  <c r="AM696" i="13"/>
  <c r="AM1007" i="13"/>
  <c r="AM942" i="13"/>
  <c r="AM1095" i="13"/>
  <c r="AM481" i="13"/>
  <c r="AM694" i="13"/>
  <c r="AM132" i="13"/>
  <c r="AM544" i="13"/>
  <c r="AM69" i="13"/>
  <c r="AM896" i="13"/>
  <c r="AM957" i="13"/>
  <c r="AM518" i="13"/>
  <c r="AM493" i="13"/>
  <c r="AM1008" i="13"/>
  <c r="AM388" i="13"/>
  <c r="AM196" i="13"/>
  <c r="AM1109" i="13"/>
  <c r="AM119" i="13"/>
  <c r="AM454" i="13"/>
  <c r="AM620" i="13"/>
  <c r="AM882" i="13"/>
  <c r="AM593" i="13"/>
  <c r="AM845" i="13"/>
  <c r="AM883" i="13"/>
  <c r="AM300" i="13"/>
  <c r="AM271" i="13"/>
  <c r="AM237" i="13"/>
  <c r="AM994" i="13"/>
  <c r="AM441" i="13"/>
  <c r="AM929" i="13"/>
  <c r="AM212" i="13"/>
  <c r="AM1210" i="13"/>
  <c r="AM1132" i="13"/>
  <c r="AM453" i="13"/>
  <c r="AM247" i="13"/>
  <c r="AM797" i="13"/>
  <c r="AM682" i="13"/>
  <c r="AM324" i="13"/>
  <c r="AM349" i="13"/>
  <c r="AM80" i="13"/>
  <c r="AM66" i="13"/>
  <c r="AM337" i="13"/>
  <c r="AM144" i="13"/>
  <c r="AM967" i="13"/>
  <c r="AM660" i="13"/>
  <c r="AM982" i="13"/>
  <c r="AM906" i="13"/>
  <c r="AM197" i="13"/>
  <c r="AM1006" i="13"/>
  <c r="AM1093" i="13"/>
  <c r="AM558" i="13"/>
  <c r="AM898" i="13"/>
  <c r="AM885" i="13"/>
  <c r="AM41" i="13"/>
  <c r="AM821" i="13"/>
  <c r="AM1054" i="13"/>
  <c r="AM284" i="13"/>
  <c r="AM907" i="13"/>
  <c r="AM362" i="13"/>
  <c r="AM596" i="13"/>
  <c r="AM693" i="13"/>
  <c r="AM326" i="13"/>
  <c r="AM246" i="13"/>
  <c r="AM944" i="13"/>
  <c r="AM258" i="13"/>
  <c r="AM1183" i="13"/>
  <c r="AM1211" i="13"/>
  <c r="AM79" i="13"/>
  <c r="AM632" i="13"/>
  <c r="AM68" i="13"/>
  <c r="AM157" i="13"/>
  <c r="AM860" i="13"/>
  <c r="AM146" i="13"/>
  <c r="AM516" i="13"/>
  <c r="AM199" i="13"/>
  <c r="AM1019" i="13"/>
  <c r="AM298" i="13"/>
  <c r="AM490" i="13"/>
  <c r="AM403" i="13"/>
  <c r="AM848" i="13"/>
  <c r="AM222" i="13"/>
  <c r="AM919" i="13"/>
  <c r="AM661" i="13"/>
  <c r="AM105" i="13"/>
  <c r="AM1212" i="13"/>
  <c r="AM748" i="13"/>
  <c r="AM1082" i="13"/>
  <c r="AL1087" i="13"/>
  <c r="AL889" i="13"/>
  <c r="AL485" i="13"/>
  <c r="AL276" i="13"/>
  <c r="AL72" i="13"/>
  <c r="AM198" i="13"/>
  <c r="AM1159" i="13"/>
  <c r="AM1186" i="13"/>
  <c r="AM722" i="13"/>
  <c r="AM186" i="13"/>
  <c r="AM375" i="13"/>
  <c r="AM1070" i="13"/>
  <c r="AM1158" i="13"/>
  <c r="AM956" i="13"/>
  <c r="AM784" i="13"/>
  <c r="AM719" i="13"/>
  <c r="AM983" i="13"/>
  <c r="AM519" i="13"/>
  <c r="AM455" i="13"/>
  <c r="AM707" i="13"/>
  <c r="AM1171" i="13"/>
  <c r="AM1009" i="13"/>
  <c r="AM94" i="13"/>
  <c r="AM955" i="13"/>
  <c r="AM759" i="13"/>
  <c r="AM786" i="13"/>
  <c r="AM313" i="13"/>
  <c r="AM439" i="13"/>
  <c r="AM170" i="13"/>
  <c r="AM873" i="13"/>
  <c r="AM545" i="13"/>
  <c r="AM1107" i="13"/>
  <c r="AM415" i="13"/>
  <c r="AM1121" i="13"/>
  <c r="AM310" i="13"/>
  <c r="AM1108" i="13"/>
  <c r="AL318" i="13"/>
  <c r="AM758" i="13"/>
  <c r="AM557" i="13"/>
  <c r="AM835" i="13"/>
  <c r="AM427" i="13"/>
  <c r="AM582" i="13"/>
  <c r="AM584" i="13"/>
  <c r="AM108" i="13"/>
  <c r="AM732" i="13"/>
  <c r="AM249" i="13"/>
  <c r="AM928" i="13"/>
  <c r="AM211" i="13"/>
  <c r="AJ1061" i="13"/>
  <c r="AM1055" i="13"/>
  <c r="AJ799" i="13"/>
  <c r="AM1044" i="13"/>
  <c r="AM402" i="13"/>
  <c r="AM351" i="13"/>
  <c r="AM378" i="13"/>
  <c r="AM822" i="13"/>
  <c r="AM235" i="13"/>
  <c r="AM1134" i="13"/>
  <c r="AM673" i="13"/>
  <c r="AM870" i="13"/>
  <c r="AM811" i="13"/>
  <c r="AM1031" i="13"/>
  <c r="AM121" i="13"/>
  <c r="AM1157" i="13"/>
  <c r="AM428" i="13"/>
  <c r="AM173" i="13"/>
  <c r="AM916" i="13"/>
  <c r="AM1184" i="13"/>
  <c r="AM503" i="13"/>
  <c r="AM706" i="13"/>
  <c r="AM339" i="13"/>
  <c r="AM568" i="13"/>
  <c r="AM634" i="13"/>
  <c r="AM391" i="13"/>
  <c r="AM1198" i="13"/>
  <c r="AM1199" i="13"/>
  <c r="AM158" i="13"/>
  <c r="AM931" i="13"/>
  <c r="AM468" i="13"/>
  <c r="AM480" i="13"/>
  <c r="AM171" i="13"/>
  <c r="AM42" i="13"/>
  <c r="AM504" i="13"/>
  <c r="AM895" i="13"/>
  <c r="AM884" i="13"/>
  <c r="AM858" i="13"/>
  <c r="AM1030" i="13"/>
  <c r="AM297" i="13"/>
  <c r="AM223" i="13"/>
  <c r="AM658" i="13"/>
  <c r="AM609" i="13"/>
  <c r="AM771" i="13"/>
  <c r="AM183" i="13"/>
  <c r="AM569" i="13"/>
  <c r="AM581" i="13"/>
  <c r="AM734" i="13"/>
  <c r="AM996" i="13"/>
  <c r="AM735" i="13"/>
  <c r="AM261" i="13"/>
  <c r="AM134" i="13"/>
  <c r="AM708" i="13"/>
  <c r="AM44" i="13"/>
  <c r="AM1069" i="13"/>
  <c r="AM1131" i="13"/>
  <c r="AM980" i="13"/>
  <c r="AM968" i="13"/>
  <c r="AM92" i="13"/>
  <c r="AM684" i="13"/>
  <c r="AM1057" i="13"/>
  <c r="AM834" i="13"/>
  <c r="AM633" i="13"/>
  <c r="AM426" i="13"/>
  <c r="AM872" i="13"/>
  <c r="AM224" i="13"/>
  <c r="AM363" i="13"/>
  <c r="AM273" i="13"/>
  <c r="AM93" i="13"/>
  <c r="AM35" i="13"/>
  <c r="AM532" i="13"/>
  <c r="AM23" i="13"/>
  <c r="AM452" i="13"/>
  <c r="AM404" i="13"/>
  <c r="AM1147" i="13"/>
  <c r="AM621" i="13"/>
  <c r="AM659" i="13"/>
  <c r="AJ1125" i="13"/>
  <c r="AJ110" i="13"/>
  <c r="AJ776" i="13"/>
  <c r="AJ213" i="13"/>
  <c r="AJ216" i="13"/>
  <c r="AJ827" i="13"/>
  <c r="AJ419" i="13"/>
  <c r="AJ161" i="13"/>
  <c r="AJ974" i="13"/>
  <c r="AJ1176" i="13"/>
  <c r="AJ39" i="13"/>
  <c r="AJ85" i="13"/>
  <c r="AJ1136" i="13"/>
  <c r="AJ381" i="13"/>
  <c r="AJ888" i="13"/>
  <c r="AJ738" i="13"/>
  <c r="AJ485" i="13"/>
  <c r="AJ710" i="13"/>
  <c r="S630" i="13"/>
  <c r="AJ960" i="13"/>
  <c r="AJ737" i="13"/>
  <c r="AJ1161" i="13"/>
  <c r="AJ549" i="13"/>
  <c r="AJ1151" i="13"/>
  <c r="AJ649" i="13"/>
  <c r="AJ288" i="13"/>
  <c r="AJ27" i="13"/>
  <c r="AJ850" i="13"/>
  <c r="AJ58" i="13"/>
  <c r="AJ752" i="13"/>
  <c r="AJ84" i="13"/>
  <c r="AJ99" i="13"/>
  <c r="AL161" i="13"/>
  <c r="AJ73" i="13"/>
  <c r="AJ70" i="13"/>
  <c r="AJ71" i="13"/>
  <c r="AJ1200" i="13"/>
  <c r="AJ86" i="13"/>
  <c r="AJ60" i="13"/>
  <c r="AJ98" i="13"/>
  <c r="AJ83" i="13"/>
  <c r="AJ72" i="13"/>
  <c r="AL1178" i="13"/>
  <c r="AL934" i="13"/>
  <c r="AL738" i="13"/>
  <c r="AL534" i="13"/>
  <c r="AL330" i="13"/>
  <c r="AL122" i="13"/>
  <c r="AJ1097" i="13"/>
  <c r="AJ262" i="13"/>
  <c r="S560" i="13"/>
  <c r="S520" i="13"/>
  <c r="S433" i="13"/>
  <c r="S354" i="13"/>
  <c r="S266" i="13"/>
  <c r="S229" i="13"/>
  <c r="S148" i="13"/>
  <c r="S109" i="13"/>
  <c r="AL1187" i="13"/>
  <c r="AL984" i="13"/>
  <c r="AL787" i="13"/>
  <c r="AL585" i="13"/>
  <c r="AL379" i="13"/>
  <c r="AL176" i="13"/>
  <c r="S473" i="13"/>
  <c r="AL1023" i="13"/>
  <c r="AL827" i="13"/>
  <c r="AL626" i="13"/>
  <c r="AL420" i="13"/>
  <c r="AL216" i="13"/>
  <c r="AL30" i="13"/>
  <c r="AL98" i="13"/>
  <c r="AL553" i="13"/>
  <c r="AL952" i="13"/>
  <c r="AJ175" i="13"/>
  <c r="AL113" i="13"/>
  <c r="AJ150" i="13"/>
  <c r="AJ202" i="13"/>
  <c r="AJ149" i="13"/>
  <c r="AJ201" i="13"/>
  <c r="AJ190" i="13"/>
  <c r="AJ135" i="13"/>
  <c r="AJ125" i="13"/>
  <c r="AJ174" i="13"/>
  <c r="AJ124" i="13"/>
  <c r="S178" i="13"/>
  <c r="AL213" i="13"/>
  <c r="AJ188" i="13"/>
  <c r="AJ138" i="13"/>
  <c r="AL900" i="13"/>
  <c r="AL496" i="13"/>
  <c r="AL85" i="13"/>
  <c r="AJ177" i="13"/>
  <c r="S1155" i="13"/>
  <c r="AJ164" i="13"/>
  <c r="AJ162" i="13"/>
  <c r="AJ112" i="13"/>
  <c r="AJ111" i="13"/>
  <c r="AJ189" i="13"/>
  <c r="AJ137" i="13"/>
  <c r="AJ187" i="13"/>
  <c r="AJ136" i="13"/>
  <c r="AJ588" i="13"/>
  <c r="AJ122" i="13"/>
  <c r="AL61" i="13"/>
  <c r="AJ611" i="13"/>
  <c r="AL1035" i="13"/>
  <c r="AL839" i="13"/>
  <c r="AL637" i="13"/>
  <c r="AL433" i="13"/>
  <c r="AL229" i="13"/>
  <c r="S723" i="13"/>
  <c r="S314" i="13"/>
  <c r="AJ354" i="13"/>
  <c r="AJ712" i="13"/>
  <c r="AL878" i="13"/>
  <c r="AL450" i="13"/>
  <c r="S952" i="13"/>
  <c r="AL1065" i="13"/>
  <c r="AL194" i="13"/>
  <c r="AL207" i="13"/>
  <c r="S220" i="13"/>
  <c r="S1027" i="13"/>
  <c r="AL487" i="13"/>
  <c r="S181" i="13"/>
  <c r="AJ244" i="13"/>
  <c r="AL1155" i="13"/>
  <c r="AL321" i="13"/>
  <c r="AL361" i="13"/>
  <c r="AL464" i="13"/>
  <c r="AL669" i="13"/>
  <c r="S959" i="13"/>
  <c r="S839" i="13"/>
  <c r="S801" i="13"/>
  <c r="S677" i="13"/>
  <c r="S637" i="13"/>
  <c r="S61" i="13"/>
  <c r="AL893" i="13"/>
  <c r="AL513" i="13"/>
  <c r="S463" i="13"/>
  <c r="AL192" i="13"/>
  <c r="AL33" i="13"/>
  <c r="AL109" i="13"/>
  <c r="AL331" i="13"/>
  <c r="AL218" i="13"/>
  <c r="S153" i="13"/>
  <c r="S269" i="13"/>
  <c r="AJ425" i="13"/>
  <c r="AL867" i="13"/>
  <c r="AJ680" i="13"/>
  <c r="AL865" i="13"/>
  <c r="AL576" i="13"/>
  <c r="AJ321" i="13"/>
  <c r="AL488" i="13"/>
  <c r="AL1127" i="13"/>
  <c r="AL1051" i="13"/>
  <c r="AL991" i="13"/>
  <c r="AJ29" i="13"/>
  <c r="AL990" i="13"/>
  <c r="AL1090" i="13"/>
  <c r="AL831" i="13"/>
  <c r="AJ991" i="13"/>
  <c r="AJ1091" i="13"/>
  <c r="AJ228" i="13"/>
  <c r="AL668" i="13"/>
  <c r="AL1027" i="13"/>
  <c r="AL502" i="13"/>
  <c r="S373" i="13"/>
  <c r="S437" i="13"/>
  <c r="AK463" i="13"/>
  <c r="S384" i="13"/>
  <c r="AL816" i="13"/>
  <c r="AJ767" i="13"/>
  <c r="AL128" i="13"/>
  <c r="AL743" i="13"/>
  <c r="S43" i="13"/>
  <c r="S471" i="13"/>
  <c r="S383" i="13"/>
  <c r="AL742" i="13"/>
  <c r="AL938" i="13"/>
  <c r="AL578" i="13"/>
  <c r="AJ77" i="13"/>
  <c r="AL717" i="13"/>
  <c r="AL880" i="13"/>
  <c r="AJ961" i="13"/>
  <c r="AL1161" i="13"/>
  <c r="AL1058" i="13"/>
  <c r="AL762" i="13"/>
  <c r="AL663" i="13"/>
  <c r="AL560" i="13"/>
  <c r="AL457" i="13"/>
  <c r="AL354" i="13"/>
  <c r="AL252" i="13"/>
  <c r="AL148" i="13"/>
  <c r="AL46" i="13"/>
  <c r="S1035" i="13"/>
  <c r="S998" i="13"/>
  <c r="S922" i="13"/>
  <c r="S953" i="13"/>
  <c r="S52" i="13"/>
  <c r="AL332" i="13"/>
  <c r="S780" i="13"/>
  <c r="AL77" i="13"/>
  <c r="AL142" i="13"/>
  <c r="AK269" i="13"/>
  <c r="AL795" i="13"/>
  <c r="S643" i="13"/>
  <c r="AL449" i="13"/>
  <c r="AL1116" i="13"/>
  <c r="AL181" i="13"/>
  <c r="S386" i="13"/>
  <c r="AL514" i="13"/>
  <c r="AL965" i="13"/>
  <c r="S1065" i="13"/>
  <c r="S728" i="13"/>
  <c r="S628" i="13"/>
  <c r="AL525" i="13"/>
  <c r="AL422" i="13"/>
  <c r="S1193" i="13"/>
  <c r="AL386" i="13"/>
  <c r="AL1129" i="13"/>
  <c r="S667" i="13"/>
  <c r="S1104" i="13"/>
  <c r="S603" i="13"/>
  <c r="AL591" i="13"/>
  <c r="S205" i="13"/>
  <c r="AL168" i="13"/>
  <c r="AL399" i="13"/>
  <c r="AJ591" i="13"/>
  <c r="AJ794" i="13"/>
  <c r="AL741" i="13"/>
  <c r="AJ602" i="13"/>
  <c r="AL1117" i="13"/>
  <c r="AJ914" i="13"/>
  <c r="S1015" i="13"/>
  <c r="S448" i="13"/>
  <c r="S242" i="13"/>
  <c r="S75" i="13"/>
  <c r="S793" i="13"/>
  <c r="S308" i="13"/>
  <c r="AJ527" i="13"/>
  <c r="S755" i="13"/>
  <c r="AL843" i="13"/>
  <c r="AL359" i="13"/>
  <c r="AJ565" i="13"/>
  <c r="AJ181" i="13"/>
  <c r="AL308" i="13"/>
  <c r="AL373" i="13"/>
  <c r="AL566" i="13"/>
  <c r="AJ755" i="13"/>
  <c r="S937" i="13"/>
  <c r="S779" i="13"/>
  <c r="S476" i="13"/>
  <c r="AL630" i="13"/>
  <c r="AL691" i="13"/>
  <c r="AL818" i="13"/>
  <c r="AL939" i="13"/>
  <c r="AJ1155" i="13"/>
  <c r="AK52" i="13"/>
  <c r="AK181" i="13"/>
  <c r="AK1155" i="13"/>
  <c r="AL636" i="13"/>
  <c r="AL430" i="13"/>
  <c r="AL227" i="13"/>
  <c r="S1102" i="13"/>
  <c r="AL804" i="13"/>
  <c r="AL1026" i="13"/>
  <c r="AJ347" i="13"/>
  <c r="AL412" i="13"/>
  <c r="AL476" i="13"/>
  <c r="S540" i="13"/>
  <c r="AK755" i="13"/>
  <c r="S794" i="13"/>
  <c r="AJ880" i="13"/>
  <c r="AL1039" i="13"/>
  <c r="AL1104" i="13"/>
  <c r="AL1194" i="13"/>
  <c r="S875" i="13"/>
  <c r="S430" i="13"/>
  <c r="S342" i="13"/>
  <c r="S227" i="13"/>
  <c r="S138" i="13"/>
  <c r="S604" i="13"/>
  <c r="AK630" i="13"/>
  <c r="AL730" i="13"/>
  <c r="AL755" i="13"/>
  <c r="AL856" i="13"/>
  <c r="AJ239" i="13"/>
  <c r="AJ924" i="13"/>
  <c r="AL766" i="13"/>
  <c r="AJ964" i="13"/>
  <c r="AK220" i="13"/>
  <c r="S579" i="13"/>
  <c r="AL604" i="13"/>
  <c r="AJ730" i="13"/>
  <c r="AJ915" i="13"/>
  <c r="AJ229" i="13"/>
  <c r="S1110" i="13"/>
  <c r="S1023" i="13"/>
  <c r="S910" i="13"/>
  <c r="S711" i="13"/>
  <c r="S626" i="13"/>
  <c r="S507" i="13"/>
  <c r="S420" i="13"/>
  <c r="S302" i="13"/>
  <c r="S216" i="13"/>
  <c r="S136" i="13"/>
  <c r="AJ64" i="13"/>
  <c r="AL347" i="13"/>
  <c r="AJ450" i="13"/>
  <c r="AJ514" i="13"/>
  <c r="S831" i="13"/>
  <c r="AJ1078" i="13"/>
  <c r="S1142" i="13"/>
  <c r="S295" i="13"/>
  <c r="S424" i="13"/>
  <c r="AL794" i="13"/>
  <c r="S991" i="13"/>
  <c r="AL103" i="13"/>
  <c r="S553" i="13"/>
  <c r="AJ643" i="13"/>
  <c r="S1117" i="13"/>
  <c r="AL1192" i="13"/>
  <c r="AJ103" i="13"/>
  <c r="S764" i="13"/>
  <c r="AJ250" i="13"/>
  <c r="AJ807" i="13"/>
  <c r="S792" i="13"/>
  <c r="AL280" i="13"/>
  <c r="AL590" i="13"/>
  <c r="S754" i="13"/>
  <c r="S817" i="13"/>
  <c r="AL1077" i="13"/>
  <c r="S717" i="13"/>
  <c r="AL1151" i="13"/>
  <c r="AL948" i="13"/>
  <c r="AL752" i="13"/>
  <c r="AL549" i="13"/>
  <c r="AL342" i="13"/>
  <c r="AL138" i="13"/>
  <c r="AL1015" i="13"/>
  <c r="AJ281" i="13"/>
  <c r="S320" i="13"/>
  <c r="AJ269" i="13"/>
  <c r="AJ488" i="13"/>
  <c r="S904" i="13"/>
  <c r="AK991" i="13"/>
  <c r="S142" i="13"/>
  <c r="S168" i="13"/>
  <c r="AJ220" i="13"/>
  <c r="AL269" i="13"/>
  <c r="AL437" i="13"/>
  <c r="AL579" i="13"/>
  <c r="S1194" i="13"/>
  <c r="S194" i="13"/>
  <c r="S668" i="13"/>
  <c r="S915" i="13"/>
  <c r="S939" i="13"/>
  <c r="AJ386" i="13"/>
  <c r="AJ717" i="13"/>
  <c r="AJ856" i="13"/>
  <c r="AL1052" i="13"/>
  <c r="S64" i="13"/>
  <c r="S90" i="13"/>
  <c r="S256" i="13"/>
  <c r="S334" i="13"/>
  <c r="AL360" i="13"/>
  <c r="S501" i="13"/>
  <c r="AJ691" i="13"/>
  <c r="S781" i="13"/>
  <c r="S806" i="13"/>
  <c r="AJ831" i="13"/>
  <c r="AL90" i="13"/>
  <c r="AL116" i="13"/>
  <c r="S233" i="13"/>
  <c r="AL256" i="13"/>
  <c r="AL282" i="13"/>
  <c r="AL334" i="13"/>
  <c r="AL501" i="13"/>
  <c r="AL527" i="13"/>
  <c r="AJ553" i="13"/>
  <c r="AL781" i="13"/>
  <c r="AL806" i="13"/>
  <c r="S868" i="13"/>
  <c r="AL1078" i="13"/>
  <c r="AJ142" i="13"/>
  <c r="AJ233" i="13"/>
  <c r="AK553" i="13"/>
  <c r="S591" i="13"/>
  <c r="AJ1052" i="13"/>
  <c r="AJ1194" i="13"/>
  <c r="AJ308" i="13"/>
  <c r="AL424" i="13"/>
  <c r="AJ476" i="13"/>
  <c r="AL617" i="13"/>
  <c r="AL643" i="13"/>
  <c r="AL868" i="13"/>
  <c r="AK915" i="13"/>
  <c r="AJ1027" i="13"/>
  <c r="AL1142" i="13"/>
  <c r="AL1168" i="13"/>
  <c r="AK1194" i="13"/>
  <c r="AJ116" i="13"/>
  <c r="AJ282" i="13"/>
  <c r="AK308" i="13"/>
  <c r="AK476" i="13"/>
  <c r="S680" i="13"/>
  <c r="S704" i="13"/>
  <c r="AJ893" i="13"/>
  <c r="AL915" i="13"/>
  <c r="S978" i="13"/>
  <c r="S1004" i="13"/>
  <c r="AK1027" i="13"/>
  <c r="AJ1117" i="13"/>
  <c r="AL64" i="13"/>
  <c r="AL233" i="13"/>
  <c r="S347" i="13"/>
  <c r="S399" i="13"/>
  <c r="AJ424" i="13"/>
  <c r="AL704" i="13"/>
  <c r="S843" i="13"/>
  <c r="AL978" i="13"/>
  <c r="AL1004" i="13"/>
  <c r="AL1091" i="13"/>
  <c r="S103" i="13"/>
  <c r="S514" i="13"/>
  <c r="AL656" i="13"/>
  <c r="S129" i="13"/>
  <c r="AL155" i="13"/>
  <c r="AL244" i="13"/>
  <c r="AL540" i="13"/>
  <c r="AL926" i="13"/>
  <c r="S1039" i="13"/>
  <c r="S1181" i="13"/>
  <c r="AL1207" i="13"/>
  <c r="AL129" i="13"/>
  <c r="AL295" i="13"/>
  <c r="AL463" i="13"/>
  <c r="AL904" i="13"/>
  <c r="AJ952" i="13"/>
  <c r="AL1181" i="13"/>
  <c r="AJ437" i="13"/>
  <c r="AJ656" i="13"/>
  <c r="AL680" i="13"/>
  <c r="AK952" i="13"/>
  <c r="AL220" i="13"/>
  <c r="AK347" i="13"/>
  <c r="AJ630" i="13"/>
  <c r="S743" i="13"/>
  <c r="AL768" i="13"/>
  <c r="AL1017" i="13"/>
  <c r="AL52" i="13"/>
  <c r="AJ51" i="13"/>
  <c r="S89" i="13"/>
  <c r="AJ552" i="13"/>
  <c r="AL1064" i="13"/>
  <c r="AL423" i="13"/>
  <c r="AJ616" i="13"/>
  <c r="AJ1064" i="13"/>
  <c r="S1103" i="13"/>
  <c r="AK320" i="13"/>
  <c r="S398" i="13"/>
  <c r="AL232" i="13"/>
  <c r="S333" i="13"/>
  <c r="S565" i="13"/>
  <c r="S1141" i="13"/>
  <c r="AL500" i="13"/>
  <c r="S1016" i="13"/>
  <c r="AL1141" i="13"/>
  <c r="S206" i="13"/>
  <c r="AJ398" i="13"/>
  <c r="AL667" i="13"/>
  <c r="S703" i="13"/>
  <c r="AL892" i="13"/>
  <c r="AL703" i="13"/>
  <c r="AL767" i="13"/>
  <c r="S180" i="13"/>
  <c r="S805" i="13"/>
  <c r="S1026" i="13"/>
  <c r="S219" i="13"/>
  <c r="AJ805" i="13"/>
  <c r="AL964" i="13"/>
  <c r="AL842" i="13"/>
  <c r="AJ1140" i="13"/>
  <c r="S615" i="13"/>
  <c r="AL371" i="13"/>
  <c r="AL866" i="13"/>
  <c r="AJ829" i="13"/>
  <c r="AL702" i="13"/>
  <c r="AJ989" i="13"/>
  <c r="S538" i="13"/>
  <c r="AL1025" i="13"/>
  <c r="AJ525" i="13"/>
  <c r="AL358" i="13"/>
  <c r="S293" i="13"/>
  <c r="AL1050" i="13"/>
  <c r="S1050" i="13"/>
  <c r="AL50" i="13"/>
  <c r="AJ140" i="13"/>
  <c r="AL976" i="13"/>
  <c r="AL615" i="13"/>
  <c r="AJ345" i="13"/>
  <c r="AJ28" i="13"/>
  <c r="S169" i="13"/>
  <c r="AL541" i="13"/>
  <c r="AL410" i="13"/>
  <c r="S218" i="13"/>
  <c r="AL180" i="13"/>
  <c r="AL243" i="13"/>
  <c r="S539" i="13"/>
  <c r="AJ1003" i="13"/>
  <c r="AL1193" i="13"/>
  <c r="AJ52" i="13"/>
  <c r="S207" i="13"/>
  <c r="AJ256" i="13"/>
  <c r="S412" i="13"/>
  <c r="AJ463" i="13"/>
  <c r="S617" i="13"/>
  <c r="AJ668" i="13"/>
  <c r="S818" i="13"/>
  <c r="AJ868" i="13"/>
  <c r="S1017" i="13"/>
  <c r="AJ1065" i="13"/>
  <c r="S161" i="13"/>
  <c r="S1089" i="13"/>
  <c r="AL924" i="13"/>
  <c r="AJ242" i="13"/>
  <c r="AJ629" i="13"/>
  <c r="AL793" i="13"/>
  <c r="S914" i="13"/>
  <c r="AJ90" i="13"/>
  <c r="S244" i="13"/>
  <c r="AJ295" i="13"/>
  <c r="S450" i="13"/>
  <c r="AJ501" i="13"/>
  <c r="S656" i="13"/>
  <c r="AJ704" i="13"/>
  <c r="S856" i="13"/>
  <c r="AJ904" i="13"/>
  <c r="S1052" i="13"/>
  <c r="AJ1104" i="13"/>
  <c r="AL629" i="13"/>
  <c r="AJ1179" i="13"/>
  <c r="AK1015" i="13"/>
  <c r="S766" i="13"/>
  <c r="S154" i="13"/>
  <c r="AL411" i="13"/>
  <c r="AL977" i="13"/>
  <c r="S77" i="13"/>
  <c r="AJ129" i="13"/>
  <c r="S282" i="13"/>
  <c r="AJ334" i="13"/>
  <c r="S488" i="13"/>
  <c r="AJ540" i="13"/>
  <c r="S691" i="13"/>
  <c r="AJ743" i="13"/>
  <c r="S893" i="13"/>
  <c r="AJ939" i="13"/>
  <c r="S1091" i="13"/>
  <c r="AJ1142" i="13"/>
  <c r="S989" i="13"/>
  <c r="AJ332" i="13"/>
  <c r="AL140" i="13"/>
  <c r="AL154" i="13"/>
  <c r="S513" i="13"/>
  <c r="AJ667" i="13"/>
  <c r="AL830" i="13"/>
  <c r="S951" i="13"/>
  <c r="AL1103" i="13"/>
  <c r="AL1167" i="13"/>
  <c r="S116" i="13"/>
  <c r="AJ168" i="13"/>
  <c r="S321" i="13"/>
  <c r="AJ373" i="13"/>
  <c r="S527" i="13"/>
  <c r="AJ579" i="13"/>
  <c r="S730" i="13"/>
  <c r="AJ781" i="13"/>
  <c r="S926" i="13"/>
  <c r="AJ978" i="13"/>
  <c r="S1129" i="13"/>
  <c r="AJ1181" i="13"/>
  <c r="AJ252" i="13"/>
  <c r="AL687" i="13"/>
  <c r="AL483" i="13"/>
  <c r="AL275" i="13"/>
  <c r="AL73" i="13"/>
  <c r="S348" i="13"/>
  <c r="S33" i="13"/>
  <c r="AK293" i="13"/>
  <c r="AL205" i="13"/>
  <c r="S255" i="13"/>
  <c r="AJ951" i="13"/>
  <c r="S155" i="13"/>
  <c r="AJ207" i="13"/>
  <c r="S360" i="13"/>
  <c r="AJ412" i="13"/>
  <c r="S566" i="13"/>
  <c r="AJ617" i="13"/>
  <c r="S768" i="13"/>
  <c r="AJ818" i="13"/>
  <c r="S965" i="13"/>
  <c r="AJ1017" i="13"/>
  <c r="S1168" i="13"/>
  <c r="AL854" i="13"/>
  <c r="AL397" i="13"/>
  <c r="S267" i="13"/>
  <c r="S1207" i="13"/>
  <c r="AL765" i="13"/>
  <c r="S499" i="13"/>
  <c r="S63" i="13"/>
  <c r="AJ255" i="13"/>
  <c r="AL385" i="13"/>
  <c r="S423" i="13"/>
  <c r="S552" i="13"/>
  <c r="AJ642" i="13"/>
  <c r="AL110" i="13"/>
  <c r="S880" i="13"/>
  <c r="AJ926" i="13"/>
  <c r="S1078" i="13"/>
  <c r="AJ1129" i="13"/>
  <c r="AL522" i="13"/>
  <c r="S1140" i="13"/>
  <c r="AJ779" i="13"/>
  <c r="S690" i="13"/>
  <c r="AJ127" i="13"/>
  <c r="AJ867" i="13"/>
  <c r="AL925" i="13"/>
  <c r="S1180" i="13"/>
  <c r="AJ155" i="13"/>
  <c r="AJ360" i="13"/>
  <c r="AJ566" i="13"/>
  <c r="AJ768" i="13"/>
  <c r="AJ965" i="13"/>
  <c r="AJ1168" i="13"/>
  <c r="AL316" i="13"/>
  <c r="S156" i="13"/>
  <c r="AJ1102" i="13"/>
  <c r="AJ1002" i="13"/>
  <c r="AJ937" i="13"/>
  <c r="S654" i="13"/>
  <c r="S231" i="13"/>
  <c r="S167" i="13"/>
  <c r="S462" i="13"/>
  <c r="S526" i="13"/>
  <c r="S590" i="13"/>
  <c r="AJ1116" i="13"/>
  <c r="AJ194" i="13"/>
  <c r="AJ399" i="13"/>
  <c r="AJ604" i="13"/>
  <c r="AJ806" i="13"/>
  <c r="AJ1004" i="13"/>
  <c r="AJ1207" i="13"/>
  <c r="AL150" i="13"/>
  <c r="AJ153" i="13"/>
  <c r="AJ102" i="13"/>
  <c r="AJ843" i="13"/>
  <c r="AJ1039" i="13"/>
  <c r="AJ240" i="13"/>
  <c r="AJ1127" i="13"/>
  <c r="AL1002" i="13"/>
  <c r="AJ741" i="13"/>
  <c r="S551" i="13"/>
  <c r="AJ254" i="13"/>
  <c r="S141" i="13"/>
  <c r="S268" i="13"/>
  <c r="AL398" i="13"/>
  <c r="AK423" i="13"/>
  <c r="AJ462" i="13"/>
  <c r="AJ590" i="13"/>
  <c r="AL655" i="13"/>
  <c r="AL780" i="13"/>
  <c r="AL902" i="13"/>
  <c r="AJ141" i="13"/>
  <c r="S500" i="13"/>
  <c r="AL963" i="13"/>
  <c r="AL577" i="13"/>
  <c r="AL448" i="13"/>
  <c r="AL307" i="13"/>
  <c r="S629" i="13"/>
  <c r="AL19" i="13"/>
  <c r="AJ754" i="13"/>
  <c r="AJ1154" i="13"/>
  <c r="S221" i="13"/>
  <c r="AL489" i="13"/>
  <c r="AJ1205" i="13"/>
  <c r="AL1179" i="13"/>
  <c r="AJ1050" i="13"/>
  <c r="S854" i="13"/>
  <c r="AK728" i="13"/>
  <c r="AJ577" i="13"/>
  <c r="AJ422" i="13"/>
  <c r="AJ114" i="13"/>
  <c r="AK63" i="13"/>
  <c r="AJ232" i="13"/>
  <c r="AL294" i="13"/>
  <c r="AK398" i="13"/>
  <c r="AL565" i="13"/>
  <c r="AL679" i="13"/>
  <c r="S903" i="13"/>
  <c r="AL1180" i="13"/>
  <c r="AL1206" i="13"/>
  <c r="AL292" i="13"/>
  <c r="AL87" i="13"/>
  <c r="S102" i="13"/>
  <c r="S128" i="13"/>
  <c r="AL206" i="13"/>
  <c r="S742" i="13"/>
  <c r="S767" i="13"/>
  <c r="S1154" i="13"/>
  <c r="S1179" i="13"/>
  <c r="AJ1115" i="13"/>
  <c r="AJ728" i="13"/>
  <c r="S486" i="13"/>
  <c r="AJ448" i="13"/>
  <c r="S332" i="13"/>
  <c r="AL179" i="13"/>
  <c r="S114" i="13"/>
  <c r="S50" i="13"/>
  <c r="AJ842" i="13"/>
  <c r="AL903" i="13"/>
  <c r="AL1156" i="13"/>
  <c r="AJ902" i="13"/>
  <c r="AK779" i="13"/>
  <c r="AJ753" i="13"/>
  <c r="S577" i="13"/>
  <c r="AJ512" i="13"/>
  <c r="S358" i="13"/>
  <c r="S51" i="13"/>
  <c r="AL268" i="13"/>
  <c r="S385" i="13"/>
  <c r="AL436" i="13"/>
  <c r="AL526" i="13"/>
  <c r="S578" i="13"/>
  <c r="AL603" i="13"/>
  <c r="S716" i="13"/>
  <c r="AL817" i="13"/>
  <c r="AL951" i="13"/>
  <c r="AL1128" i="13"/>
  <c r="S1101" i="13"/>
  <c r="S1021" i="13"/>
  <c r="S864" i="13"/>
  <c r="S701" i="13"/>
  <c r="S665" i="13"/>
  <c r="S459" i="13"/>
  <c r="S215" i="13"/>
  <c r="S48" i="13"/>
  <c r="AL989" i="13"/>
  <c r="AL753" i="13"/>
  <c r="AL728" i="13"/>
  <c r="AJ293" i="13"/>
  <c r="AJ205" i="13"/>
  <c r="AL51" i="13"/>
  <c r="AJ76" i="13"/>
  <c r="AJ154" i="13"/>
  <c r="AJ180" i="13"/>
  <c r="AJ206" i="13"/>
  <c r="S359" i="13"/>
  <c r="S411" i="13"/>
  <c r="AJ436" i="13"/>
  <c r="AJ716" i="13"/>
  <c r="AJ793" i="13"/>
  <c r="S990" i="13"/>
  <c r="AL1038" i="13"/>
  <c r="AJ226" i="13"/>
  <c r="AL1190" i="13"/>
  <c r="AL985" i="13"/>
  <c r="AL788" i="13"/>
  <c r="AL586" i="13"/>
  <c r="AL382" i="13"/>
  <c r="AL174" i="13"/>
  <c r="AK793" i="13"/>
  <c r="S1191" i="13"/>
  <c r="AJ628" i="13"/>
  <c r="AJ538" i="13"/>
  <c r="AL102" i="13"/>
  <c r="S307" i="13"/>
  <c r="AL333" i="13"/>
  <c r="S475" i="13"/>
  <c r="AK526" i="13"/>
  <c r="AL552" i="13"/>
  <c r="AJ603" i="13"/>
  <c r="AK629" i="13"/>
  <c r="AJ19" i="13"/>
  <c r="AL20" i="13"/>
  <c r="AL1016" i="13"/>
  <c r="AJ1038" i="13"/>
  <c r="AL1154" i="13"/>
  <c r="AJ950" i="13"/>
  <c r="AL779" i="13"/>
  <c r="AJ564" i="13"/>
  <c r="AJ319" i="13"/>
  <c r="AL166" i="13"/>
  <c r="AL76" i="13"/>
  <c r="S193" i="13"/>
  <c r="AL219" i="13"/>
  <c r="AJ307" i="13"/>
  <c r="AL475" i="13"/>
  <c r="AK603" i="13"/>
  <c r="AL716" i="13"/>
  <c r="S830" i="13"/>
  <c r="AL855" i="13"/>
  <c r="S938" i="13"/>
  <c r="AL1021" i="13"/>
  <c r="AL826" i="13"/>
  <c r="AL625" i="13"/>
  <c r="AL419" i="13"/>
  <c r="AL215" i="13"/>
  <c r="AL1101" i="13"/>
  <c r="S1166" i="13"/>
  <c r="AJ976" i="13"/>
  <c r="S950" i="13"/>
  <c r="AJ804" i="13"/>
  <c r="AJ589" i="13"/>
  <c r="AJ371" i="13"/>
  <c r="S319" i="13"/>
  <c r="S115" i="13"/>
  <c r="AL193" i="13"/>
  <c r="AJ359" i="13"/>
  <c r="AJ385" i="13"/>
  <c r="AJ411" i="13"/>
  <c r="AJ990" i="13"/>
  <c r="AK1103" i="13"/>
  <c r="AL701" i="13"/>
  <c r="AL805" i="13"/>
  <c r="S924" i="13"/>
  <c r="S866" i="13"/>
  <c r="AJ654" i="13"/>
  <c r="AL589" i="13"/>
  <c r="AJ499" i="13"/>
  <c r="S254" i="13"/>
  <c r="AL115" i="13"/>
  <c r="AL167" i="13"/>
  <c r="AJ219" i="13"/>
  <c r="AL255" i="13"/>
  <c r="AJ1193" i="13"/>
  <c r="AL1060" i="13"/>
  <c r="AL864" i="13"/>
  <c r="AL665" i="13"/>
  <c r="AL459" i="13"/>
  <c r="AL251" i="13"/>
  <c r="AL48" i="13"/>
  <c r="AL681" i="13"/>
  <c r="AL937" i="13"/>
  <c r="AL127" i="13"/>
  <c r="AL89" i="13"/>
  <c r="AJ193" i="13"/>
  <c r="AJ513" i="13"/>
  <c r="AL539" i="13"/>
  <c r="S616" i="13"/>
  <c r="AL642" i="13"/>
  <c r="AK667" i="13"/>
  <c r="AL729" i="13"/>
  <c r="AJ830" i="13"/>
  <c r="S867" i="13"/>
  <c r="AK1193" i="13"/>
  <c r="AK1179" i="13"/>
  <c r="AL1063" i="13"/>
  <c r="AL829" i="13"/>
  <c r="AL242" i="13"/>
  <c r="AL281" i="13"/>
  <c r="S346" i="13"/>
  <c r="AL616" i="13"/>
  <c r="S979" i="13"/>
  <c r="AJ1153" i="13"/>
  <c r="S1063" i="13"/>
  <c r="S891" i="13"/>
  <c r="AJ792" i="13"/>
  <c r="AL461" i="13"/>
  <c r="AK332" i="13"/>
  <c r="S280" i="13"/>
  <c r="AJ88" i="13"/>
  <c r="AL63" i="13"/>
  <c r="AK115" i="13"/>
  <c r="AJ346" i="13"/>
  <c r="S372" i="13"/>
  <c r="AJ487" i="13"/>
  <c r="AL754" i="13"/>
  <c r="AL914" i="13"/>
  <c r="S977" i="13"/>
  <c r="AL1003" i="13"/>
  <c r="AL778" i="13"/>
  <c r="S1153" i="13"/>
  <c r="AJ702" i="13"/>
  <c r="AK577" i="13"/>
  <c r="AJ551" i="13"/>
  <c r="S461" i="13"/>
  <c r="AK358" i="13"/>
  <c r="S306" i="13"/>
  <c r="S88" i="13"/>
  <c r="S294" i="13"/>
  <c r="AL320" i="13"/>
  <c r="AL372" i="13"/>
  <c r="AJ423" i="13"/>
  <c r="AL462" i="13"/>
  <c r="AK805" i="13"/>
  <c r="AJ1026" i="13"/>
  <c r="S1064" i="13"/>
  <c r="S1127" i="13"/>
  <c r="S1076" i="13"/>
  <c r="S902" i="13"/>
  <c r="S702" i="13"/>
  <c r="S525" i="13"/>
  <c r="S474" i="13"/>
  <c r="S140" i="13"/>
  <c r="S62" i="13"/>
  <c r="AL769" i="13"/>
  <c r="AL1140" i="13"/>
  <c r="S1025" i="13"/>
  <c r="S829" i="13"/>
  <c r="AK766" i="13"/>
  <c r="AL538" i="13"/>
  <c r="S371" i="13"/>
  <c r="AJ267" i="13"/>
  <c r="AL141" i="13"/>
  <c r="AK180" i="13"/>
  <c r="AL346" i="13"/>
  <c r="AK385" i="13"/>
  <c r="AJ215" i="13"/>
  <c r="AL1028" i="13"/>
  <c r="AJ1130" i="13"/>
  <c r="AJ1192" i="13"/>
  <c r="AJ766" i="13"/>
  <c r="S422" i="13"/>
  <c r="AJ218" i="13"/>
  <c r="S192" i="13"/>
  <c r="S166" i="13"/>
  <c r="AK51" i="13"/>
  <c r="AJ89" i="13"/>
  <c r="S243" i="13"/>
  <c r="AK255" i="13"/>
  <c r="AJ294" i="13"/>
  <c r="S449" i="13"/>
  <c r="AK462" i="13"/>
  <c r="AJ500" i="13"/>
  <c r="S655" i="13"/>
  <c r="AJ703" i="13"/>
  <c r="S855" i="13"/>
  <c r="AJ903" i="13"/>
  <c r="S1051" i="13"/>
  <c r="AJ1103" i="13"/>
  <c r="AJ400" i="13"/>
  <c r="AL869" i="13"/>
  <c r="AK891" i="13"/>
  <c r="AK866" i="13"/>
  <c r="AK690" i="13"/>
  <c r="AK33" i="13"/>
  <c r="AJ358" i="13"/>
  <c r="S76" i="13"/>
  <c r="AK89" i="13"/>
  <c r="AJ128" i="13"/>
  <c r="S281" i="13"/>
  <c r="AK294" i="13"/>
  <c r="AJ333" i="13"/>
  <c r="S487" i="13"/>
  <c r="AK500" i="13"/>
  <c r="AJ539" i="13"/>
  <c r="S19" i="13"/>
  <c r="AJ742" i="13"/>
  <c r="S892" i="13"/>
  <c r="AJ938" i="13"/>
  <c r="S1090" i="13"/>
  <c r="AJ1141" i="13"/>
  <c r="AL1166" i="13"/>
  <c r="AK1089" i="13"/>
  <c r="AK1063" i="13"/>
  <c r="AJ1015" i="13"/>
  <c r="S963" i="13"/>
  <c r="AJ913" i="13"/>
  <c r="AJ816" i="13"/>
  <c r="AL792" i="13"/>
  <c r="AJ715" i="13"/>
  <c r="AK615" i="13"/>
  <c r="AL564" i="13"/>
  <c r="AK486" i="13"/>
  <c r="AK461" i="13"/>
  <c r="AJ384" i="13"/>
  <c r="AK153" i="13"/>
  <c r="AL75" i="13"/>
  <c r="AK50" i="13"/>
  <c r="AJ167" i="13"/>
  <c r="AJ372" i="13"/>
  <c r="AJ578" i="13"/>
  <c r="S729" i="13"/>
  <c r="AJ780" i="13"/>
  <c r="S925" i="13"/>
  <c r="AJ977" i="13"/>
  <c r="S1128" i="13"/>
  <c r="AJ1180" i="13"/>
  <c r="AL254" i="13"/>
  <c r="AJ817" i="13"/>
  <c r="S964" i="13"/>
  <c r="AJ1016" i="13"/>
  <c r="S1167" i="13"/>
  <c r="S726" i="13"/>
  <c r="S73" i="13"/>
  <c r="AL309" i="13"/>
  <c r="AL1105" i="13"/>
  <c r="S1192" i="13"/>
  <c r="AJ891" i="13"/>
  <c r="AJ866" i="13"/>
  <c r="AJ841" i="13"/>
  <c r="S741" i="13"/>
  <c r="AJ690" i="13"/>
  <c r="AJ33" i="13"/>
  <c r="AJ641" i="13"/>
  <c r="AJ615" i="13"/>
  <c r="S589" i="13"/>
  <c r="S564" i="13"/>
  <c r="AL384" i="13"/>
  <c r="AJ306" i="13"/>
  <c r="AK280" i="13"/>
  <c r="AK254" i="13"/>
  <c r="AJ75" i="13"/>
  <c r="AJ243" i="13"/>
  <c r="AJ449" i="13"/>
  <c r="AJ655" i="13"/>
  <c r="AJ855" i="13"/>
  <c r="S1003" i="13"/>
  <c r="AJ1051" i="13"/>
  <c r="S1206" i="13"/>
  <c r="AJ1089" i="13"/>
  <c r="AJ1063" i="13"/>
  <c r="AJ1037" i="13"/>
  <c r="S641" i="13"/>
  <c r="AJ486" i="13"/>
  <c r="AJ461" i="13"/>
  <c r="AJ435" i="13"/>
  <c r="AJ410" i="13"/>
  <c r="AJ280" i="13"/>
  <c r="AK205" i="13"/>
  <c r="AJ179" i="13"/>
  <c r="AL153" i="13"/>
  <c r="AJ101" i="13"/>
  <c r="AJ50" i="13"/>
  <c r="S232" i="13"/>
  <c r="S436" i="13"/>
  <c r="S642" i="13"/>
  <c r="S842" i="13"/>
  <c r="AJ892" i="13"/>
  <c r="S1038" i="13"/>
  <c r="AJ1090" i="13"/>
  <c r="AJ718" i="13"/>
  <c r="S816" i="13"/>
  <c r="S435" i="13"/>
  <c r="S101" i="13"/>
  <c r="AJ115" i="13"/>
  <c r="AJ320" i="13"/>
  <c r="AJ526" i="13"/>
  <c r="S679" i="13"/>
  <c r="AJ729" i="13"/>
  <c r="S20" i="13"/>
  <c r="AJ925" i="13"/>
  <c r="S1077" i="13"/>
  <c r="AJ1128" i="13"/>
  <c r="S1116" i="13"/>
  <c r="AJ1167" i="13"/>
  <c r="S825" i="13"/>
  <c r="S624" i="13"/>
  <c r="S418" i="13"/>
  <c r="S86" i="13"/>
  <c r="AL756" i="13"/>
  <c r="AL1102" i="13"/>
  <c r="AL499" i="13"/>
  <c r="S410" i="13"/>
  <c r="AK371" i="13"/>
  <c r="AL319" i="13"/>
  <c r="S179" i="13"/>
  <c r="S127" i="13"/>
  <c r="AJ1206" i="13"/>
  <c r="AL592" i="13"/>
  <c r="S753" i="13"/>
  <c r="AL654" i="13"/>
  <c r="AL628" i="13"/>
  <c r="AL293" i="13"/>
  <c r="AJ231" i="13"/>
  <c r="AL88" i="13"/>
  <c r="AL322" i="13"/>
  <c r="AL950" i="13"/>
  <c r="AJ397" i="13"/>
  <c r="AL114" i="13"/>
  <c r="AJ63" i="13"/>
  <c r="AJ268" i="13"/>
  <c r="AJ475" i="13"/>
  <c r="AJ679" i="13"/>
  <c r="AJ20" i="13"/>
  <c r="AJ1077" i="13"/>
  <c r="AL425" i="13"/>
  <c r="S1156" i="13"/>
  <c r="AL1153" i="13"/>
  <c r="AJ1025" i="13"/>
  <c r="AJ879" i="13"/>
  <c r="AJ678" i="13"/>
  <c r="AL551" i="13"/>
  <c r="S345" i="13"/>
  <c r="AK166" i="13"/>
  <c r="AK114" i="13"/>
  <c r="AL257" i="13"/>
  <c r="AL1205" i="13"/>
  <c r="AJ1076" i="13"/>
  <c r="S976" i="13"/>
  <c r="S879" i="13"/>
  <c r="AJ854" i="13"/>
  <c r="S678" i="13"/>
  <c r="AL602" i="13"/>
  <c r="AJ474" i="13"/>
  <c r="AL345" i="13"/>
  <c r="AJ192" i="13"/>
  <c r="AJ166" i="13"/>
  <c r="AJ62" i="13"/>
  <c r="AL605" i="13"/>
  <c r="AL1182" i="13"/>
  <c r="AJ1166" i="13"/>
  <c r="S1115" i="13"/>
  <c r="AL1089" i="13"/>
  <c r="AJ963" i="13"/>
  <c r="S913" i="13"/>
  <c r="AL891" i="13"/>
  <c r="S715" i="13"/>
  <c r="AL690" i="13"/>
  <c r="S512" i="13"/>
  <c r="AL486" i="13"/>
  <c r="AJ227" i="13"/>
  <c r="AL477" i="13"/>
  <c r="AJ541" i="13"/>
  <c r="AL644" i="13"/>
  <c r="AL832" i="13"/>
  <c r="AL992" i="13"/>
  <c r="S1037" i="13"/>
  <c r="S841" i="13"/>
  <c r="AL1139" i="13"/>
  <c r="AL580" i="13"/>
  <c r="AL744" i="13"/>
  <c r="AJ927" i="13"/>
  <c r="S1028" i="13"/>
  <c r="S1205" i="13"/>
  <c r="S1002" i="13"/>
  <c r="S804" i="13"/>
  <c r="S602" i="13"/>
  <c r="S397" i="13"/>
  <c r="S91" i="13"/>
  <c r="S387" i="13"/>
  <c r="AJ253" i="13"/>
  <c r="AL91" i="13"/>
  <c r="AL387" i="13"/>
  <c r="S554" i="13"/>
  <c r="AL618" i="13"/>
  <c r="S718" i="13"/>
  <c r="AL1195" i="13"/>
  <c r="AL936" i="13"/>
  <c r="AL1099" i="13"/>
  <c r="AL24" i="13"/>
  <c r="AL697" i="13"/>
  <c r="AL291" i="13"/>
  <c r="AL86" i="13"/>
  <c r="AL130" i="13"/>
  <c r="AL296" i="13"/>
  <c r="S1105" i="13"/>
  <c r="AK1025" i="13"/>
  <c r="AK829" i="13"/>
  <c r="AK628" i="13"/>
  <c r="AK422" i="13"/>
  <c r="AK218" i="13"/>
  <c r="S65" i="13"/>
  <c r="AJ387" i="13"/>
  <c r="AK1192" i="13"/>
  <c r="AK989" i="13"/>
  <c r="AK792" i="13"/>
  <c r="AK589" i="13"/>
  <c r="AK384" i="13"/>
  <c r="AK179" i="13"/>
  <c r="AL1169" i="13"/>
  <c r="AL1115" i="13"/>
  <c r="AL913" i="13"/>
  <c r="AL715" i="13"/>
  <c r="AL512" i="13"/>
  <c r="AL306" i="13"/>
  <c r="AL101" i="13"/>
  <c r="AL1076" i="13"/>
  <c r="AL879" i="13"/>
  <c r="AL678" i="13"/>
  <c r="AL474" i="13"/>
  <c r="AL267" i="13"/>
  <c r="AL62" i="13"/>
  <c r="AJ886" i="13"/>
  <c r="AL270" i="13"/>
  <c r="AL631" i="13"/>
  <c r="AL819" i="13"/>
  <c r="AL1208" i="13"/>
  <c r="AL1037" i="13"/>
  <c r="AL841" i="13"/>
  <c r="AL641" i="13"/>
  <c r="AL435" i="13"/>
  <c r="AL231" i="13"/>
  <c r="AL143" i="13"/>
  <c r="AL208" i="13"/>
  <c r="AK221" i="13"/>
  <c r="AL1040" i="13"/>
  <c r="AJ195" i="13"/>
  <c r="AJ257" i="13"/>
  <c r="AL451" i="13"/>
  <c r="S515" i="13"/>
  <c r="S744" i="13"/>
  <c r="AJ795" i="13"/>
  <c r="AJ38" i="13"/>
  <c r="AK1105" i="13"/>
  <c r="S827" i="13"/>
  <c r="S361" i="13"/>
  <c r="S425" i="13"/>
  <c r="AJ953" i="13"/>
  <c r="AJ489" i="13"/>
  <c r="AJ894" i="13"/>
  <c r="AL1135" i="13"/>
  <c r="AL933" i="13"/>
  <c r="AL739" i="13"/>
  <c r="AL533" i="13"/>
  <c r="AL328" i="13"/>
  <c r="AL124" i="13"/>
  <c r="AJ104" i="13"/>
  <c r="S464" i="13"/>
  <c r="AJ554" i="13"/>
  <c r="S869" i="13"/>
  <c r="AJ251" i="13"/>
  <c r="AL901" i="13"/>
  <c r="S335" i="13"/>
  <c r="S592" i="13"/>
  <c r="AL927" i="13"/>
  <c r="AJ464" i="13"/>
  <c r="AJ592" i="13"/>
  <c r="AL657" i="13"/>
  <c r="S782" i="13"/>
  <c r="S905" i="13"/>
  <c r="AL1092" i="13"/>
  <c r="AJ1156" i="13"/>
  <c r="AJ78" i="13"/>
  <c r="AJ335" i="13"/>
  <c r="S502" i="13"/>
  <c r="S756" i="13"/>
  <c r="S1195" i="13"/>
  <c r="S53" i="13"/>
  <c r="AL182" i="13"/>
  <c r="S1066" i="13"/>
  <c r="AL1130" i="13"/>
  <c r="AL374" i="13"/>
  <c r="AL1066" i="13"/>
  <c r="S988" i="13"/>
  <c r="AL1062" i="13"/>
  <c r="AL537" i="13"/>
  <c r="S585" i="13"/>
  <c r="AL221" i="13"/>
  <c r="AJ283" i="13"/>
  <c r="AK905" i="13"/>
  <c r="S1169" i="13"/>
  <c r="AL53" i="13"/>
  <c r="AJ182" i="13"/>
  <c r="S1137" i="13"/>
  <c r="S1058" i="13"/>
  <c r="S1022" i="13"/>
  <c r="S934" i="13"/>
  <c r="S862" i="13"/>
  <c r="S824" i="13"/>
  <c r="S738" i="13"/>
  <c r="S698" i="13"/>
  <c r="S663" i="13"/>
  <c r="S623" i="13"/>
  <c r="S576" i="13"/>
  <c r="S534" i="13"/>
  <c r="S496" i="13"/>
  <c r="S417" i="13"/>
  <c r="S330" i="13"/>
  <c r="S252" i="13"/>
  <c r="S213" i="13"/>
  <c r="S165" i="13"/>
  <c r="S122" i="13"/>
  <c r="S46" i="13"/>
  <c r="AL156" i="13"/>
  <c r="S541" i="13"/>
  <c r="S795" i="13"/>
  <c r="AJ940" i="13"/>
  <c r="S322" i="13"/>
  <c r="AJ348" i="13"/>
  <c r="S528" i="13"/>
  <c r="AJ744" i="13"/>
  <c r="AL881" i="13"/>
  <c r="S966" i="13"/>
  <c r="AL1018" i="13"/>
  <c r="S104" i="13"/>
  <c r="S130" i="13"/>
  <c r="S270" i="13"/>
  <c r="AK322" i="13"/>
  <c r="AK464" i="13"/>
  <c r="S940" i="13"/>
  <c r="AK348" i="13"/>
  <c r="AL438" i="13"/>
  <c r="AJ528" i="13"/>
  <c r="S580" i="13"/>
  <c r="AJ631" i="13"/>
  <c r="S669" i="13"/>
  <c r="AJ692" i="13"/>
  <c r="AK744" i="13"/>
  <c r="AJ769" i="13"/>
  <c r="S832" i="13"/>
  <c r="AL857" i="13"/>
  <c r="AL940" i="13"/>
  <c r="AL966" i="13"/>
  <c r="AL1079" i="13"/>
  <c r="S1143" i="13"/>
  <c r="AJ130" i="13"/>
  <c r="AL245" i="13"/>
  <c r="S38" i="13"/>
  <c r="AJ992" i="13"/>
  <c r="AL1143" i="13"/>
  <c r="AJ156" i="13"/>
  <c r="AL31" i="13"/>
  <c r="AL718" i="13"/>
  <c r="AL1053" i="13"/>
  <c r="AJ1143" i="13"/>
  <c r="AJ1195" i="13"/>
  <c r="AL104" i="13"/>
  <c r="AK156" i="13"/>
  <c r="AK528" i="13"/>
  <c r="AJ669" i="13"/>
  <c r="AL692" i="13"/>
  <c r="AL894" i="13"/>
  <c r="AK966" i="13"/>
  <c r="AJ1118" i="13"/>
  <c r="AK1195" i="13"/>
  <c r="AL78" i="13"/>
  <c r="S309" i="13"/>
  <c r="AK502" i="13"/>
  <c r="AL528" i="13"/>
  <c r="AJ605" i="13"/>
  <c r="AJ832" i="13"/>
  <c r="AK1169" i="13"/>
  <c r="S117" i="13"/>
  <c r="AL195" i="13"/>
  <c r="AJ221" i="13"/>
  <c r="S257" i="13"/>
  <c r="AJ309" i="13"/>
  <c r="AL335" i="13"/>
  <c r="AL554" i="13"/>
  <c r="S644" i="13"/>
  <c r="AK669" i="13"/>
  <c r="S705" i="13"/>
  <c r="AL731" i="13"/>
  <c r="AJ756" i="13"/>
  <c r="AL782" i="13"/>
  <c r="AL807" i="13"/>
  <c r="AK832" i="13"/>
  <c r="AL38" i="13"/>
  <c r="AJ731" i="13"/>
  <c r="AJ1028" i="13"/>
  <c r="AL1118" i="13"/>
  <c r="AJ117" i="13"/>
  <c r="S143" i="13"/>
  <c r="AL169" i="13"/>
  <c r="AJ361" i="13"/>
  <c r="S567" i="13"/>
  <c r="AL705" i="13"/>
  <c r="AJ869" i="13"/>
  <c r="AL979" i="13"/>
  <c r="AL1005" i="13"/>
  <c r="AK1028" i="13"/>
  <c r="S1182" i="13"/>
  <c r="AJ143" i="13"/>
  <c r="AL283" i="13"/>
  <c r="AJ515" i="13"/>
  <c r="AL567" i="13"/>
  <c r="AJ1066" i="13"/>
  <c r="AL844" i="13"/>
  <c r="AL905" i="13"/>
  <c r="AJ1005" i="13"/>
  <c r="AL65" i="13"/>
  <c r="AK91" i="13"/>
  <c r="AL117" i="13"/>
  <c r="AL234" i="13"/>
  <c r="S296" i="13"/>
  <c r="AL348" i="13"/>
  <c r="S374" i="13"/>
  <c r="AL400" i="13"/>
  <c r="AK425" i="13"/>
  <c r="S769" i="13"/>
  <c r="AK1066" i="13"/>
  <c r="AJ1208" i="13"/>
  <c r="S182" i="13"/>
  <c r="AJ322" i="13"/>
  <c r="AL515" i="13"/>
  <c r="AJ567" i="13"/>
  <c r="AK592" i="13"/>
  <c r="S631" i="13"/>
  <c r="AL953" i="13"/>
  <c r="S992" i="13"/>
  <c r="AJ53" i="13"/>
  <c r="AK53" i="13"/>
  <c r="S457" i="13"/>
  <c r="AK698" i="13"/>
  <c r="AK182" i="13"/>
  <c r="AK387" i="13"/>
  <c r="S208" i="13"/>
  <c r="S31" i="13"/>
  <c r="S618" i="13"/>
  <c r="S819" i="13"/>
  <c r="S1018" i="13"/>
  <c r="AK1022" i="13"/>
  <c r="AK663" i="13"/>
  <c r="AK330" i="13"/>
  <c r="AJ91" i="13"/>
  <c r="S245" i="13"/>
  <c r="AJ296" i="13"/>
  <c r="S451" i="13"/>
  <c r="AJ502" i="13"/>
  <c r="S657" i="13"/>
  <c r="AJ705" i="13"/>
  <c r="S857" i="13"/>
  <c r="AJ905" i="13"/>
  <c r="S1053" i="13"/>
  <c r="AJ1105" i="13"/>
  <c r="AL357" i="13"/>
  <c r="S78" i="13"/>
  <c r="S283" i="13"/>
  <c r="S489" i="13"/>
  <c r="S692" i="13"/>
  <c r="S894" i="13"/>
  <c r="S1092" i="13"/>
  <c r="AK824" i="13"/>
  <c r="AK165" i="13"/>
  <c r="S1125" i="13"/>
  <c r="S1011" i="13"/>
  <c r="S921" i="13"/>
  <c r="S812" i="13"/>
  <c r="S725" i="13"/>
  <c r="S613" i="13"/>
  <c r="S563" i="13"/>
  <c r="S523" i="13"/>
  <c r="S405" i="13"/>
  <c r="S200" i="13"/>
  <c r="AM200" i="13" s="1"/>
  <c r="S152" i="13"/>
  <c r="S111" i="13"/>
  <c r="AJ169" i="13"/>
  <c r="AJ374" i="13"/>
  <c r="AJ580" i="13"/>
  <c r="S731" i="13"/>
  <c r="AJ782" i="13"/>
  <c r="S927" i="13"/>
  <c r="AJ979" i="13"/>
  <c r="S1130" i="13"/>
  <c r="AJ1182" i="13"/>
  <c r="AK122" i="13"/>
  <c r="AJ599" i="13"/>
  <c r="AJ208" i="13"/>
  <c r="AJ31" i="13"/>
  <c r="AJ618" i="13"/>
  <c r="AJ819" i="13"/>
  <c r="AJ1018" i="13"/>
  <c r="AK1137" i="13"/>
  <c r="S32" i="13"/>
  <c r="S195" i="13"/>
  <c r="AJ245" i="13"/>
  <c r="S400" i="13"/>
  <c r="AJ451" i="13"/>
  <c r="S605" i="13"/>
  <c r="AJ657" i="13"/>
  <c r="S807" i="13"/>
  <c r="AJ857" i="13"/>
  <c r="S1005" i="13"/>
  <c r="AJ1053" i="13"/>
  <c r="S1208" i="13"/>
  <c r="AK934" i="13"/>
  <c r="AK623" i="13"/>
  <c r="S234" i="13"/>
  <c r="S438" i="13"/>
  <c r="S844" i="13"/>
  <c r="S1040" i="13"/>
  <c r="AJ1092" i="13"/>
  <c r="S477" i="13"/>
  <c r="S681" i="13"/>
  <c r="S881" i="13"/>
  <c r="S1079" i="13"/>
  <c r="AK252" i="13"/>
  <c r="AJ966" i="13"/>
  <c r="S1118" i="13"/>
  <c r="AJ1169" i="13"/>
  <c r="AL563" i="13"/>
  <c r="AJ234" i="13"/>
  <c r="AJ438" i="13"/>
  <c r="AJ644" i="13"/>
  <c r="AJ844" i="13"/>
  <c r="AJ1040" i="13"/>
  <c r="AK738" i="13"/>
  <c r="AK417" i="13"/>
  <c r="AL1125" i="13"/>
  <c r="AL921" i="13"/>
  <c r="AL725" i="13"/>
  <c r="AL523" i="13"/>
  <c r="AL317" i="13"/>
  <c r="AL111" i="13"/>
  <c r="AJ65" i="13"/>
  <c r="AJ270" i="13"/>
  <c r="AJ477" i="13"/>
  <c r="AJ681" i="13"/>
  <c r="AJ881" i="13"/>
  <c r="AJ1079" i="13"/>
  <c r="AK534" i="13"/>
  <c r="S572" i="13"/>
  <c r="AK1058" i="13"/>
  <c r="S984" i="13"/>
  <c r="S787" i="13"/>
  <c r="S379" i="13"/>
  <c r="S176" i="13"/>
  <c r="S47" i="13"/>
  <c r="AL999" i="13"/>
  <c r="AL600" i="13"/>
  <c r="AL395" i="13"/>
  <c r="AL188" i="13"/>
  <c r="S912" i="13"/>
  <c r="S877" i="13"/>
  <c r="S559" i="13"/>
  <c r="S305" i="13"/>
  <c r="S60" i="13"/>
  <c r="S975" i="13"/>
  <c r="AL278" i="13"/>
  <c r="AL70" i="13"/>
  <c r="AJ470" i="13"/>
  <c r="S900" i="13"/>
  <c r="AL1074" i="13"/>
  <c r="AL877" i="13"/>
  <c r="AL34" i="13"/>
  <c r="AL469" i="13"/>
  <c r="AL265" i="13"/>
  <c r="AL60" i="13"/>
  <c r="S1202" i="13"/>
  <c r="S1161" i="13"/>
  <c r="S1122" i="13"/>
  <c r="S1075" i="13"/>
  <c r="S878" i="13"/>
  <c r="S762" i="13"/>
  <c r="AK161" i="13"/>
  <c r="AL674" i="13"/>
  <c r="AL59" i="13"/>
  <c r="S651" i="13"/>
  <c r="AL305" i="13"/>
  <c r="S317" i="13"/>
  <c r="AK523" i="13"/>
  <c r="AK812" i="13"/>
  <c r="AK405" i="13"/>
  <c r="AK921" i="13"/>
  <c r="AL1033" i="13"/>
  <c r="AL226" i="13"/>
  <c r="AL473" i="13"/>
  <c r="AK613" i="13"/>
  <c r="AK725" i="13"/>
  <c r="AK1011" i="13"/>
  <c r="AL1113" i="13"/>
  <c r="AL710" i="13"/>
  <c r="AL510" i="13"/>
  <c r="AL304" i="13"/>
  <c r="AL97" i="13"/>
  <c r="S1100" i="13"/>
  <c r="AM1100" i="13" s="1"/>
  <c r="S852" i="13"/>
  <c r="S774" i="13"/>
  <c r="S610" i="13"/>
  <c r="S276" i="13"/>
  <c r="AL1073" i="13"/>
  <c r="S1112" i="13"/>
  <c r="S1072" i="13"/>
  <c r="S21" i="13"/>
  <c r="S836" i="13"/>
  <c r="AM836" i="13" s="1"/>
  <c r="S791" i="13"/>
  <c r="S676" i="13"/>
  <c r="S636" i="13"/>
  <c r="S264" i="13"/>
  <c r="S58" i="13"/>
  <c r="S370" i="13"/>
  <c r="AL178" i="13"/>
  <c r="AL383" i="13"/>
  <c r="AL973" i="13"/>
  <c r="AL776" i="13"/>
  <c r="AL574" i="13"/>
  <c r="S1187" i="13"/>
  <c r="S1020" i="13"/>
  <c r="S331" i="13"/>
  <c r="S291" i="13"/>
  <c r="S214" i="13"/>
  <c r="AM214" i="13" s="1"/>
  <c r="S22" i="13"/>
  <c r="AL791" i="13"/>
  <c r="AL43" i="13"/>
  <c r="AL836" i="13"/>
  <c r="AK726" i="13"/>
  <c r="AL876" i="13"/>
  <c r="AL470" i="13"/>
  <c r="AL262" i="13"/>
  <c r="S740" i="13"/>
  <c r="AL1072" i="13"/>
  <c r="AL1020" i="13"/>
  <c r="AL875" i="13"/>
  <c r="AL624" i="13"/>
  <c r="AL471" i="13"/>
  <c r="AL214" i="13"/>
  <c r="AL58" i="13"/>
  <c r="S1139" i="13"/>
  <c r="S1177" i="13"/>
  <c r="S1087" i="13"/>
  <c r="S1010" i="13"/>
  <c r="S971" i="13"/>
  <c r="S813" i="13"/>
  <c r="S727" i="13"/>
  <c r="S688" i="13"/>
  <c r="S485" i="13"/>
  <c r="S445" i="13"/>
  <c r="S407" i="13"/>
  <c r="S201" i="13"/>
  <c r="AL1059" i="13"/>
  <c r="AL664" i="13"/>
  <c r="AL458" i="13"/>
  <c r="AL303" i="13"/>
  <c r="AL253" i="13"/>
  <c r="AL96" i="13"/>
  <c r="AL47" i="13"/>
  <c r="AL32" i="13"/>
  <c r="S765" i="13"/>
  <c r="AL740" i="13"/>
  <c r="S537" i="13"/>
  <c r="AL1191" i="13"/>
  <c r="AK1023" i="13"/>
  <c r="AK302" i="13"/>
  <c r="AL1175" i="13"/>
  <c r="AL368" i="13"/>
  <c r="AL163" i="13"/>
  <c r="S666" i="13"/>
  <c r="S49" i="13"/>
  <c r="AK910" i="13"/>
  <c r="AK420" i="13"/>
  <c r="AK1110" i="13"/>
  <c r="AL815" i="13"/>
  <c r="AL611" i="13"/>
  <c r="AL408" i="13"/>
  <c r="AL203" i="13"/>
  <c r="S1175" i="13"/>
  <c r="S1135" i="13"/>
  <c r="S1049" i="13"/>
  <c r="S973" i="13"/>
  <c r="S739" i="13"/>
  <c r="S533" i="13"/>
  <c r="AK136" i="13"/>
  <c r="AK626" i="13"/>
  <c r="AL241" i="13"/>
  <c r="AK507" i="13"/>
  <c r="AK216" i="13"/>
  <c r="AK711" i="13"/>
  <c r="AL1085" i="13"/>
  <c r="AL686" i="13"/>
  <c r="S521" i="13"/>
  <c r="AL434" i="13"/>
  <c r="AJ999" i="13"/>
  <c r="AL1036" i="13"/>
  <c r="AK973" i="13"/>
  <c r="S1085" i="13"/>
  <c r="S920" i="13"/>
  <c r="S724" i="13"/>
  <c r="S640" i="13"/>
  <c r="S315" i="13"/>
  <c r="S188" i="13"/>
  <c r="AK533" i="13"/>
  <c r="AL230" i="13"/>
  <c r="AK1175" i="13"/>
  <c r="AL886" i="13"/>
  <c r="AL482" i="13"/>
  <c r="AK315" i="13"/>
  <c r="AL828" i="13"/>
  <c r="AK640" i="13"/>
  <c r="S1188" i="13"/>
  <c r="S1111" i="13"/>
  <c r="S1071" i="13"/>
  <c r="S987" i="13"/>
  <c r="S911" i="13"/>
  <c r="S874" i="13"/>
  <c r="S790" i="13"/>
  <c r="S712" i="13"/>
  <c r="S675" i="13"/>
  <c r="S588" i="13"/>
  <c r="S508" i="13"/>
  <c r="S472" i="13"/>
  <c r="S380" i="13"/>
  <c r="S343" i="13"/>
  <c r="S301" i="13"/>
  <c r="S263" i="13"/>
  <c r="S217" i="13"/>
  <c r="S177" i="13"/>
  <c r="S99" i="13"/>
  <c r="S57" i="13"/>
  <c r="AL1111" i="13"/>
  <c r="AL712" i="13"/>
  <c r="AL99" i="13"/>
  <c r="AL1024" i="13"/>
  <c r="AK920" i="13"/>
  <c r="AK724" i="13"/>
  <c r="S395" i="13"/>
  <c r="S814" i="13"/>
  <c r="S536" i="13"/>
  <c r="S25" i="13"/>
  <c r="AJ802" i="13"/>
  <c r="AJ652" i="13"/>
  <c r="AJ497" i="13"/>
  <c r="S70" i="13"/>
  <c r="AK188" i="13"/>
  <c r="AK1085" i="13"/>
  <c r="AJ26" i="13"/>
  <c r="AL1188" i="13"/>
  <c r="AL987" i="13"/>
  <c r="AL790" i="13"/>
  <c r="AL588" i="13"/>
  <c r="AL177" i="13"/>
  <c r="AL627" i="13"/>
  <c r="AL217" i="13"/>
  <c r="AL263" i="13"/>
  <c r="AL57" i="13"/>
  <c r="S840" i="13"/>
  <c r="AL497" i="13"/>
  <c r="AL1048" i="13"/>
  <c r="AL849" i="13"/>
  <c r="AL652" i="13"/>
  <c r="AJ1045" i="13"/>
  <c r="AJ946" i="13"/>
  <c r="AJ597" i="13"/>
  <c r="AJ546" i="13"/>
  <c r="AL240" i="13"/>
  <c r="AL802" i="13"/>
  <c r="AL446" i="13"/>
  <c r="S1152" i="13"/>
  <c r="S1113" i="13"/>
  <c r="S1073" i="13"/>
  <c r="S1033" i="13"/>
  <c r="S949" i="13"/>
  <c r="S17" i="13"/>
  <c r="AJ899" i="13"/>
  <c r="AJ749" i="13"/>
  <c r="AJ800" i="13"/>
  <c r="S150" i="13"/>
  <c r="S110" i="13"/>
  <c r="S1163" i="13"/>
  <c r="S1123" i="13"/>
  <c r="S1036" i="13"/>
  <c r="S958" i="13"/>
  <c r="S886" i="13"/>
  <c r="S763" i="13"/>
  <c r="S686" i="13"/>
  <c r="S482" i="13"/>
  <c r="S434" i="13"/>
  <c r="S278" i="13"/>
  <c r="S230" i="13"/>
  <c r="S112" i="13"/>
  <c r="AJ443" i="13"/>
  <c r="S1074" i="13"/>
  <c r="S714" i="13"/>
  <c r="S34" i="13"/>
  <c r="S511" i="13"/>
  <c r="S469" i="13"/>
  <c r="S265" i="13"/>
  <c r="S100" i="13"/>
  <c r="AJ997" i="13"/>
  <c r="S876" i="13"/>
  <c r="S837" i="13"/>
  <c r="S710" i="13"/>
  <c r="S674" i="13"/>
  <c r="S639" i="13"/>
  <c r="S550" i="13"/>
  <c r="S510" i="13"/>
  <c r="S470" i="13"/>
  <c r="S431" i="13"/>
  <c r="S344" i="13"/>
  <c r="S304" i="13"/>
  <c r="S262" i="13"/>
  <c r="S226" i="13"/>
  <c r="S139" i="13"/>
  <c r="S97" i="13"/>
  <c r="S59" i="13"/>
  <c r="AJ699" i="13"/>
  <c r="AK331" i="13"/>
  <c r="S1178" i="13"/>
  <c r="AL139" i="13"/>
  <c r="S72" i="13"/>
  <c r="AL550" i="13"/>
  <c r="AK727" i="13"/>
  <c r="S71" i="13"/>
  <c r="S113" i="13"/>
  <c r="AL100" i="13"/>
  <c r="AL1138" i="13"/>
  <c r="AL932" i="13"/>
  <c r="AL736" i="13"/>
  <c r="AL327" i="13"/>
  <c r="AL123" i="13"/>
  <c r="AL837" i="13"/>
  <c r="AL639" i="13"/>
  <c r="AL431" i="13"/>
  <c r="S962" i="13"/>
  <c r="S524" i="13"/>
  <c r="AK576" i="13"/>
  <c r="AL949" i="13"/>
  <c r="AL912" i="13"/>
  <c r="S889" i="13"/>
  <c r="AK563" i="13"/>
  <c r="S1165" i="13"/>
  <c r="AL1123" i="13"/>
  <c r="AL315" i="13"/>
  <c r="AL112" i="13"/>
  <c r="S366" i="13"/>
  <c r="S1047" i="13"/>
  <c r="AM1047" i="13" s="1"/>
  <c r="S923" i="13"/>
  <c r="AL1126" i="13"/>
  <c r="AL727" i="13"/>
  <c r="AL561" i="13"/>
  <c r="AL149" i="13"/>
  <c r="S357" i="13"/>
  <c r="AK1135" i="13"/>
  <c r="AK200" i="13"/>
  <c r="AL1010" i="13"/>
  <c r="AL813" i="13"/>
  <c r="AL610" i="13"/>
  <c r="AL407" i="13"/>
  <c r="AL201" i="13"/>
  <c r="S778" i="13"/>
  <c r="AK1125" i="13"/>
  <c r="AL1162" i="13"/>
  <c r="AL961" i="13"/>
  <c r="AL761" i="13"/>
  <c r="AL559" i="13"/>
  <c r="AL353" i="13"/>
  <c r="AL151" i="13"/>
  <c r="AL45" i="13"/>
  <c r="AK496" i="13"/>
  <c r="S30" i="13"/>
  <c r="S460" i="13"/>
  <c r="AL1152" i="13"/>
  <c r="AL962" i="13"/>
  <c r="AL840" i="13"/>
  <c r="AK152" i="13"/>
  <c r="AL1203" i="13"/>
  <c r="S318" i="13"/>
  <c r="S447" i="13"/>
  <c r="AL22" i="13"/>
  <c r="S1114" i="13"/>
  <c r="AK445" i="13"/>
  <c r="S1126" i="13"/>
  <c r="S126" i="13"/>
  <c r="AL511" i="13"/>
  <c r="AL653" i="13"/>
  <c r="S936" i="13"/>
  <c r="AL853" i="13"/>
  <c r="AL714" i="13"/>
  <c r="AL1114" i="13"/>
  <c r="AL640" i="13"/>
  <c r="AJ178" i="13"/>
  <c r="AJ910" i="13"/>
  <c r="AL456" i="13"/>
  <c r="AJ405" i="13"/>
  <c r="AJ698" i="13"/>
  <c r="AJ912" i="13"/>
  <c r="AL1204" i="13"/>
  <c r="S974" i="13"/>
  <c r="AJ751" i="13"/>
  <c r="AJ496" i="13"/>
  <c r="S1204" i="13"/>
  <c r="S1164" i="13"/>
  <c r="S1124" i="13"/>
  <c r="S1086" i="13"/>
  <c r="S1001" i="13"/>
  <c r="S960" i="13"/>
  <c r="S39" i="13"/>
  <c r="S887" i="13"/>
  <c r="S803" i="13"/>
  <c r="S687" i="13"/>
  <c r="S601" i="13"/>
  <c r="S562" i="13"/>
  <c r="S522" i="13"/>
  <c r="S483" i="13"/>
  <c r="AJ1034" i="13"/>
  <c r="AJ43" i="13"/>
  <c r="AJ482" i="13"/>
  <c r="AJ1138" i="13"/>
  <c r="AJ686" i="13"/>
  <c r="AJ25" i="13"/>
  <c r="S1062" i="13"/>
  <c r="AK712" i="13"/>
  <c r="AL726" i="13"/>
  <c r="S396" i="13"/>
  <c r="S355" i="13"/>
  <c r="S316" i="13"/>
  <c r="S275" i="13"/>
  <c r="S191" i="13"/>
  <c r="AL1176" i="13"/>
  <c r="AL974" i="13"/>
  <c r="AL777" i="13"/>
  <c r="AL575" i="13"/>
  <c r="AJ585" i="13"/>
  <c r="AL1012" i="13"/>
  <c r="AJ406" i="13"/>
  <c r="AL202" i="13"/>
  <c r="S45" i="13"/>
  <c r="AM45" i="13" s="1"/>
  <c r="AK177" i="13"/>
  <c r="AL662" i="13"/>
  <c r="AJ368" i="13"/>
  <c r="AL536" i="13"/>
  <c r="AL1001" i="13"/>
  <c r="AL612" i="13"/>
  <c r="AL406" i="13"/>
  <c r="AL39" i="13"/>
  <c r="AK790" i="13"/>
  <c r="AK263" i="13"/>
  <c r="AL803" i="13"/>
  <c r="AJ279" i="13"/>
  <c r="AL1124" i="13"/>
  <c r="AL1164" i="13"/>
  <c r="AL960" i="13"/>
  <c r="AL764" i="13"/>
  <c r="AL562" i="13"/>
  <c r="AL355" i="13"/>
  <c r="S1190" i="13"/>
  <c r="AL601" i="13"/>
  <c r="AL1086" i="13"/>
  <c r="AL887" i="13"/>
  <c r="AK1188" i="13"/>
  <c r="AK874" i="13"/>
  <c r="AK508" i="13"/>
  <c r="S421" i="13"/>
  <c r="AK588" i="13"/>
  <c r="AL861" i="13"/>
  <c r="AL250" i="13"/>
  <c r="AJ217" i="13"/>
  <c r="AK217" i="13"/>
  <c r="AK57" i="13"/>
  <c r="AJ962" i="13"/>
  <c r="AK301" i="13"/>
  <c r="AL191" i="13"/>
  <c r="AL396" i="13"/>
  <c r="AK675" i="13"/>
  <c r="AK380" i="13"/>
  <c r="AK1111" i="13"/>
  <c r="AK987" i="13"/>
  <c r="AJ1137" i="13"/>
  <c r="AJ839" i="13"/>
  <c r="AJ688" i="13"/>
  <c r="AJ380" i="13"/>
  <c r="AK911" i="13"/>
  <c r="AK1071" i="13"/>
  <c r="AK472" i="13"/>
  <c r="AK99" i="13"/>
  <c r="AJ636" i="13"/>
  <c r="AJ278" i="13"/>
  <c r="AJ1085" i="13"/>
  <c r="AJ984" i="13"/>
  <c r="AJ932" i="13"/>
  <c r="S662" i="13"/>
  <c r="AL380" i="13"/>
  <c r="AL688" i="13"/>
  <c r="AK665" i="13"/>
  <c r="AJ790" i="13"/>
  <c r="S788" i="13"/>
  <c r="S382" i="13"/>
  <c r="S251" i="13"/>
  <c r="S947" i="13"/>
  <c r="AL1137" i="13"/>
  <c r="S625" i="13"/>
  <c r="AK1101" i="13"/>
  <c r="S419" i="13"/>
  <c r="S498" i="13"/>
  <c r="S1024" i="13"/>
  <c r="AK701" i="13"/>
  <c r="S1176" i="13"/>
  <c r="S1014" i="13"/>
  <c r="S26" i="13"/>
  <c r="S409" i="13"/>
  <c r="S369" i="13"/>
  <c r="S204" i="13"/>
  <c r="AJ276" i="13"/>
  <c r="AK1021" i="13"/>
  <c r="AK215" i="13"/>
  <c r="AL369" i="13"/>
  <c r="AL164" i="13"/>
  <c r="S1150" i="13"/>
  <c r="S751" i="13"/>
  <c r="AL614" i="13"/>
  <c r="AL25" i="13"/>
  <c r="S1013" i="13"/>
  <c r="S933" i="13"/>
  <c r="S853" i="13"/>
  <c r="S776" i="13"/>
  <c r="S653" i="13"/>
  <c r="S611" i="13"/>
  <c r="S574" i="13"/>
  <c r="S408" i="13"/>
  <c r="S368" i="13"/>
  <c r="S328" i="13"/>
  <c r="S241" i="13"/>
  <c r="S203" i="13"/>
  <c r="S163" i="13"/>
  <c r="S124" i="13"/>
  <c r="AK48" i="13"/>
  <c r="S1060" i="13"/>
  <c r="AK343" i="13"/>
  <c r="S627" i="13"/>
  <c r="S87" i="13"/>
  <c r="AL409" i="13"/>
  <c r="S1174" i="13"/>
  <c r="S1138" i="13"/>
  <c r="S1012" i="13"/>
  <c r="S890" i="13"/>
  <c r="S18" i="13"/>
  <c r="S367" i="13"/>
  <c r="S279" i="13"/>
  <c r="S162" i="13"/>
  <c r="S123" i="13"/>
  <c r="S74" i="13"/>
  <c r="AK459" i="13"/>
  <c r="AJ1035" i="13"/>
  <c r="AL1174" i="13"/>
  <c r="AL775" i="13"/>
  <c r="AL573" i="13"/>
  <c r="AL162" i="13"/>
  <c r="S586" i="13"/>
  <c r="S828" i="13"/>
  <c r="AL279" i="13"/>
  <c r="AL26" i="13"/>
  <c r="AK864" i="13"/>
  <c r="S174" i="13"/>
  <c r="AJ1036" i="13"/>
  <c r="AL1049" i="13"/>
  <c r="AJ1013" i="13"/>
  <c r="AJ17" i="13"/>
  <c r="S901" i="13"/>
  <c r="AJ614" i="13"/>
  <c r="AK1049" i="13"/>
  <c r="AJ1188" i="13"/>
  <c r="AJ1112" i="13"/>
  <c r="AJ958" i="13"/>
  <c r="AJ863" i="13"/>
  <c r="AJ763" i="13"/>
  <c r="AJ713" i="13"/>
  <c r="AJ664" i="13"/>
  <c r="AJ509" i="13"/>
  <c r="AJ356" i="13"/>
  <c r="AL863" i="13"/>
  <c r="AL713" i="13"/>
  <c r="AL356" i="13"/>
  <c r="S292" i="13"/>
  <c r="AL74" i="13"/>
  <c r="AJ959" i="13"/>
  <c r="AJ911" i="13"/>
  <c r="AJ862" i="13"/>
  <c r="AJ508" i="13"/>
  <c r="AJ301" i="13"/>
  <c r="S985" i="13"/>
  <c r="AL509" i="13"/>
  <c r="S865" i="13"/>
  <c r="AJ1178" i="13"/>
  <c r="AJ653" i="13"/>
  <c r="AJ318" i="13"/>
  <c r="AL1014" i="13"/>
  <c r="AL18" i="13"/>
  <c r="AL204" i="13"/>
  <c r="S826" i="13"/>
  <c r="AJ331" i="13"/>
  <c r="AJ562" i="13"/>
  <c r="AJ408" i="13"/>
  <c r="S861" i="13"/>
  <c r="S761" i="13"/>
  <c r="S1088" i="13"/>
  <c r="AK279" i="13"/>
  <c r="AK26" i="13"/>
  <c r="S456" i="13"/>
  <c r="AL1013" i="13"/>
  <c r="AL17" i="13"/>
  <c r="AK162" i="13"/>
  <c r="AJ1164" i="13"/>
  <c r="AJ560" i="13"/>
  <c r="S961" i="13"/>
  <c r="S736" i="13"/>
  <c r="S240" i="13"/>
  <c r="AL911" i="13"/>
  <c r="AK1176" i="13"/>
  <c r="S353" i="13"/>
  <c r="S164" i="13"/>
  <c r="S98" i="13"/>
  <c r="AJ890" i="13"/>
  <c r="AJ498" i="13"/>
  <c r="AJ152" i="13"/>
  <c r="AK74" i="13"/>
  <c r="AL1110" i="13"/>
  <c r="AL1011" i="13"/>
  <c r="AL910" i="13"/>
  <c r="AL508" i="13"/>
  <c r="AK369" i="13"/>
  <c r="S932" i="13"/>
  <c r="S664" i="13"/>
  <c r="AK241" i="13"/>
  <c r="AL812" i="13"/>
  <c r="AL711" i="13"/>
  <c r="AL613" i="13"/>
  <c r="AL507" i="13"/>
  <c r="AL301" i="13"/>
  <c r="AK1174" i="13"/>
  <c r="AJ1201" i="13"/>
  <c r="AJ1149" i="13"/>
  <c r="AJ1098" i="13"/>
  <c r="AJ1046" i="13"/>
  <c r="AJ1000" i="13"/>
  <c r="AJ945" i="13"/>
  <c r="AJ750" i="13"/>
  <c r="AJ700" i="13"/>
  <c r="AJ650" i="13"/>
  <c r="AJ495" i="13"/>
  <c r="AJ444" i="13"/>
  <c r="AJ393" i="13"/>
  <c r="AJ341" i="13"/>
  <c r="AJ290" i="13"/>
  <c r="S1059" i="13"/>
  <c r="S84" i="13"/>
  <c r="AJ878" i="13"/>
  <c r="AK1014" i="13"/>
  <c r="AK18" i="13"/>
  <c r="AK204" i="13"/>
  <c r="AL405" i="13"/>
  <c r="AL302" i="13"/>
  <c r="AL200" i="13"/>
  <c r="AK367" i="13"/>
  <c r="AJ663" i="13"/>
  <c r="S327" i="13"/>
  <c r="S250" i="13"/>
  <c r="AJ764" i="13"/>
  <c r="AJ627" i="13"/>
  <c r="AK890" i="13"/>
  <c r="S356" i="13"/>
  <c r="S151" i="13"/>
  <c r="AJ241" i="13"/>
  <c r="AJ1075" i="13"/>
  <c r="AJ975" i="13"/>
  <c r="AJ524" i="13"/>
  <c r="AK653" i="13"/>
  <c r="AJ762" i="13"/>
  <c r="AK853" i="13"/>
  <c r="AK1114" i="13"/>
  <c r="S863" i="13"/>
  <c r="AK123" i="13"/>
  <c r="S1162" i="13"/>
  <c r="S777" i="13"/>
  <c r="S575" i="13"/>
  <c r="S1061" i="13"/>
  <c r="S614" i="13"/>
  <c r="AL959" i="13"/>
  <c r="AL1061" i="13"/>
  <c r="AL862" i="13"/>
  <c r="S775" i="13"/>
  <c r="S972" i="13"/>
  <c r="S573" i="13"/>
  <c r="AJ1139" i="13"/>
  <c r="AK1138" i="13"/>
  <c r="S815" i="13"/>
  <c r="AM815" i="13" s="1"/>
  <c r="AK1012" i="13"/>
  <c r="AL1112" i="13"/>
  <c r="AL763" i="13"/>
  <c r="AK863" i="13"/>
  <c r="S713" i="13"/>
  <c r="S96" i="13"/>
  <c r="AL21" i="13"/>
  <c r="AK664" i="13"/>
  <c r="AJ1189" i="13"/>
  <c r="AJ1084" i="13"/>
  <c r="AJ838" i="13"/>
  <c r="AJ638" i="13"/>
  <c r="AJ587" i="13"/>
  <c r="AJ484" i="13"/>
  <c r="AJ432" i="13"/>
  <c r="AJ329" i="13"/>
  <c r="AJ277" i="13"/>
  <c r="AL599" i="13"/>
  <c r="AL548" i="13"/>
  <c r="AL394" i="13"/>
  <c r="AL289" i="13"/>
  <c r="AL239" i="13"/>
  <c r="AL189" i="13"/>
  <c r="AL137" i="13"/>
  <c r="S289" i="13"/>
  <c r="S149" i="13"/>
  <c r="AL814" i="13"/>
  <c r="AJ973" i="13"/>
  <c r="AJ726" i="13"/>
  <c r="AL1163" i="13"/>
  <c r="AL958" i="13"/>
  <c r="AL1150" i="13"/>
  <c r="AL751" i="13"/>
  <c r="AL343" i="13"/>
  <c r="S239" i="13"/>
  <c r="S394" i="13"/>
  <c r="AJ714" i="13"/>
  <c r="AJ1135" i="13"/>
  <c r="AJ887" i="13"/>
  <c r="AJ739" i="13"/>
  <c r="AJ687" i="13"/>
  <c r="AJ586" i="13"/>
  <c r="AJ533" i="13"/>
  <c r="AJ382" i="13"/>
  <c r="S85" i="13"/>
  <c r="AJ601" i="13"/>
  <c r="AL1047" i="13"/>
  <c r="AL651" i="13"/>
  <c r="AK289" i="13"/>
  <c r="AJ789" i="13"/>
  <c r="AJ460" i="13"/>
  <c r="AL801" i="13"/>
  <c r="S137" i="13"/>
  <c r="AL1189" i="13"/>
  <c r="AL1136" i="13"/>
  <c r="AL1084" i="13"/>
  <c r="AL1034" i="13"/>
  <c r="AL986" i="13"/>
  <c r="AL935" i="13"/>
  <c r="AL888" i="13"/>
  <c r="AL838" i="13"/>
  <c r="AL789" i="13"/>
  <c r="AL737" i="13"/>
  <c r="AL689" i="13"/>
  <c r="AL638" i="13"/>
  <c r="AL587" i="13"/>
  <c r="AL535" i="13"/>
  <c r="AL484" i="13"/>
  <c r="AL432" i="13"/>
  <c r="AL381" i="13"/>
  <c r="AL329" i="13"/>
  <c r="AL277" i="13"/>
  <c r="AL228" i="13"/>
  <c r="AL175" i="13"/>
  <c r="AL125" i="13"/>
  <c r="AL71" i="13"/>
  <c r="S1084" i="13"/>
  <c r="S1034" i="13"/>
  <c r="S935" i="13"/>
  <c r="S888" i="13"/>
  <c r="S638" i="13"/>
  <c r="S587" i="13"/>
  <c r="S484" i="13"/>
  <c r="S329" i="13"/>
  <c r="S277" i="13"/>
  <c r="AJ1088" i="13"/>
  <c r="AJ1165" i="13"/>
  <c r="AJ126" i="13"/>
  <c r="AJ923" i="13"/>
  <c r="AJ370" i="13"/>
  <c r="AJ447" i="13"/>
  <c r="AL947" i="13"/>
  <c r="AJ1114" i="13"/>
  <c r="AL1100" i="13"/>
  <c r="AL698" i="13"/>
  <c r="AJ1012" i="13"/>
  <c r="AJ21" i="13"/>
  <c r="AJ814" i="13"/>
  <c r="AJ612" i="13"/>
  <c r="AJ458" i="13"/>
  <c r="AJ303" i="13"/>
  <c r="S189" i="13"/>
  <c r="AJ677" i="13"/>
  <c r="AJ421" i="13"/>
  <c r="AJ344" i="13"/>
  <c r="AJ935" i="13"/>
  <c r="AL852" i="13"/>
  <c r="AL445" i="13"/>
  <c r="AJ936" i="13"/>
  <c r="AL998" i="13"/>
  <c r="AL1202" i="13"/>
  <c r="AJ640" i="13"/>
  <c r="AJ986" i="13"/>
  <c r="AJ853" i="13"/>
  <c r="AK888" i="13"/>
  <c r="AK484" i="13"/>
  <c r="S689" i="13"/>
  <c r="S535" i="13"/>
  <c r="S381" i="13"/>
  <c r="S125" i="13"/>
  <c r="AJ22" i="13"/>
  <c r="S838" i="13"/>
  <c r="S175" i="13"/>
  <c r="AK935" i="13"/>
  <c r="S986" i="13"/>
  <c r="S1136" i="13"/>
  <c r="AK587" i="13"/>
  <c r="S432" i="13"/>
  <c r="S228" i="13"/>
  <c r="S737" i="13"/>
  <c r="AK1034" i="13"/>
  <c r="AK638" i="13"/>
  <c r="AJ1204" i="13"/>
  <c r="AJ1099" i="13"/>
  <c r="AJ24" i="13"/>
  <c r="AJ849" i="13"/>
  <c r="AJ600" i="13"/>
  <c r="AJ446" i="13"/>
  <c r="AJ395" i="13"/>
  <c r="AJ342" i="13"/>
  <c r="AJ291" i="13"/>
  <c r="AJ1101" i="13"/>
  <c r="AK1084" i="13"/>
  <c r="AK277" i="13"/>
  <c r="AJ548" i="13"/>
  <c r="AJ343" i="13"/>
  <c r="AJ289" i="13"/>
  <c r="S1189" i="13"/>
  <c r="AJ701" i="13"/>
  <c r="AJ666" i="13"/>
  <c r="AJ165" i="13"/>
  <c r="AJ100" i="13"/>
  <c r="AK329" i="13"/>
  <c r="AJ266" i="13"/>
  <c r="AJ988" i="13"/>
  <c r="AJ49" i="13"/>
  <c r="S789" i="13"/>
  <c r="AL1148" i="13"/>
  <c r="AL1097" i="13"/>
  <c r="AL1045" i="13"/>
  <c r="AL997" i="13"/>
  <c r="AL946" i="13"/>
  <c r="AL899" i="13"/>
  <c r="AJ803" i="13"/>
  <c r="AJ1177" i="13"/>
  <c r="AJ1122" i="13"/>
  <c r="AJ1071" i="13"/>
  <c r="AJ1022" i="13"/>
  <c r="AJ971" i="13"/>
  <c r="AJ922" i="13"/>
  <c r="AJ874" i="13"/>
  <c r="AJ824" i="13"/>
  <c r="AJ774" i="13"/>
  <c r="AJ723" i="13"/>
  <c r="AJ675" i="13"/>
  <c r="AJ623" i="13"/>
  <c r="AJ572" i="13"/>
  <c r="AJ520" i="13"/>
  <c r="AJ472" i="13"/>
  <c r="AJ417" i="13"/>
  <c r="AJ366" i="13"/>
  <c r="AJ314" i="13"/>
  <c r="S1151" i="13"/>
  <c r="S1099" i="13"/>
  <c r="S1048" i="13"/>
  <c r="S999" i="13"/>
  <c r="S948" i="13"/>
  <c r="S24" i="13"/>
  <c r="S849" i="13"/>
  <c r="S802" i="13"/>
  <c r="S752" i="13"/>
  <c r="S697" i="13"/>
  <c r="S652" i="13"/>
  <c r="S600" i="13"/>
  <c r="S549" i="13"/>
  <c r="S497" i="13"/>
  <c r="S446" i="13"/>
  <c r="S599" i="13"/>
  <c r="S548" i="13"/>
  <c r="AL1149" i="13"/>
  <c r="AL1098" i="13"/>
  <c r="AL1046" i="13"/>
  <c r="AL1000" i="13"/>
  <c r="AL945" i="13"/>
  <c r="AL27" i="13"/>
  <c r="AL850" i="13"/>
  <c r="AL799" i="13"/>
  <c r="AL750" i="13"/>
  <c r="AL700" i="13"/>
  <c r="AL650" i="13"/>
  <c r="AL598" i="13"/>
  <c r="AL547" i="13"/>
  <c r="AL495" i="13"/>
  <c r="AL444" i="13"/>
  <c r="AL393" i="13"/>
  <c r="AL341" i="13"/>
  <c r="AL290" i="13"/>
  <c r="AL28" i="13"/>
  <c r="AL187" i="13"/>
  <c r="AL136" i="13"/>
  <c r="AL84" i="13"/>
  <c r="S28" i="13"/>
  <c r="AL851" i="13"/>
  <c r="AL800" i="13"/>
  <c r="AL749" i="13"/>
  <c r="AL699" i="13"/>
  <c r="AL649" i="13"/>
  <c r="AL597" i="13"/>
  <c r="AL546" i="13"/>
  <c r="AL494" i="13"/>
  <c r="AL443" i="13"/>
  <c r="AL392" i="13"/>
  <c r="AL340" i="13"/>
  <c r="AL288" i="13"/>
  <c r="AL29" i="13"/>
  <c r="AL190" i="13"/>
  <c r="AL135" i="13"/>
  <c r="AL83" i="13"/>
  <c r="S83" i="13"/>
  <c r="AJ949" i="13"/>
  <c r="S187" i="13"/>
  <c r="AL666" i="13"/>
  <c r="AL165" i="13"/>
  <c r="AJ434" i="13"/>
  <c r="AJ972" i="13"/>
  <c r="AJ920" i="13"/>
  <c r="AJ825" i="13"/>
  <c r="AJ724" i="13"/>
  <c r="AJ676" i="13"/>
  <c r="AJ521" i="13"/>
  <c r="AJ418" i="13"/>
  <c r="AJ367" i="13"/>
  <c r="AJ264" i="13"/>
  <c r="AJ383" i="13"/>
  <c r="AJ61" i="13"/>
  <c r="AJ473" i="13"/>
  <c r="AJ30" i="13"/>
  <c r="AJ1024" i="13"/>
  <c r="AJ113" i="13"/>
  <c r="AJ550" i="13"/>
  <c r="AJ396" i="13"/>
  <c r="AL1075" i="13"/>
  <c r="AL975" i="13"/>
  <c r="AL524" i="13"/>
  <c r="AL460" i="13"/>
  <c r="AL890" i="13"/>
  <c r="AL498" i="13"/>
  <c r="AL152" i="13"/>
  <c r="AJ1203" i="13"/>
  <c r="AL677" i="13"/>
  <c r="AL421" i="13"/>
  <c r="AL344" i="13"/>
  <c r="AL266" i="13"/>
  <c r="AL988" i="13"/>
  <c r="AL49" i="13"/>
  <c r="AJ511" i="13"/>
  <c r="AL1088" i="13"/>
  <c r="AL1165" i="13"/>
  <c r="AL126" i="13"/>
  <c r="AL923" i="13"/>
  <c r="AL370" i="13"/>
  <c r="AL447" i="13"/>
  <c r="AJ1152" i="13"/>
  <c r="AJ1001" i="13"/>
  <c r="AJ840" i="13"/>
  <c r="S1203" i="13"/>
  <c r="AJ576" i="13"/>
  <c r="AJ409" i="13"/>
  <c r="AJ191" i="13"/>
  <c r="AJ765" i="13"/>
  <c r="AL1201" i="13"/>
  <c r="AL1200" i="13"/>
  <c r="AJ139" i="13"/>
  <c r="AJ791" i="13"/>
  <c r="AJ828" i="13"/>
  <c r="AJ1062" i="13"/>
  <c r="AJ537" i="13"/>
  <c r="AJ563" i="13"/>
  <c r="AJ305" i="13"/>
  <c r="AJ1126" i="13"/>
  <c r="AJ32" i="13"/>
  <c r="AJ727" i="13"/>
  <c r="AJ292" i="13"/>
  <c r="AJ1049" i="13"/>
  <c r="AJ87" i="13"/>
  <c r="AJ74" i="13"/>
  <c r="AJ357" i="13"/>
  <c r="AJ740" i="13"/>
  <c r="AJ230" i="13"/>
  <c r="AJ901" i="13"/>
  <c r="AJ1191" i="13"/>
  <c r="AJ1014" i="13"/>
  <c r="AJ18" i="13"/>
  <c r="AJ204" i="13"/>
  <c r="AJ865" i="13"/>
  <c r="AJ778" i="13"/>
  <c r="AL920" i="13"/>
  <c r="AL676" i="13"/>
  <c r="AL264" i="13"/>
  <c r="AJ1123" i="13"/>
  <c r="AJ775" i="13"/>
  <c r="AJ471" i="13"/>
  <c r="AL724" i="13"/>
  <c r="AL418" i="13"/>
  <c r="AJ1174" i="13"/>
  <c r="AJ624" i="13"/>
  <c r="AL972" i="13"/>
  <c r="AJ875" i="13"/>
  <c r="AJ573" i="13"/>
  <c r="AJ315" i="13"/>
  <c r="AJ263" i="13"/>
  <c r="S190" i="13"/>
  <c r="AL1177" i="13"/>
  <c r="AL1122" i="13"/>
  <c r="AL1071" i="13"/>
  <c r="AL1022" i="13"/>
  <c r="AL971" i="13"/>
  <c r="AL922" i="13"/>
  <c r="AL874" i="13"/>
  <c r="AL824" i="13"/>
  <c r="AL774" i="13"/>
  <c r="AL723" i="13"/>
  <c r="AL675" i="13"/>
  <c r="AL623" i="13"/>
  <c r="AL572" i="13"/>
  <c r="AL520" i="13"/>
  <c r="AL472" i="13"/>
  <c r="AL417" i="13"/>
  <c r="AL366" i="13"/>
  <c r="AL314" i="13"/>
  <c r="S290" i="13"/>
  <c r="S29" i="13"/>
  <c r="AL825" i="13"/>
  <c r="AL521" i="13"/>
  <c r="AJ1072" i="13"/>
  <c r="S393" i="13"/>
  <c r="S341" i="13"/>
  <c r="S288" i="13"/>
  <c r="S444" i="13"/>
  <c r="S392" i="13"/>
  <c r="S340" i="13"/>
  <c r="S495" i="13"/>
  <c r="S443" i="13"/>
  <c r="AL367" i="13"/>
  <c r="S547" i="13"/>
  <c r="S494" i="13"/>
  <c r="S598" i="13"/>
  <c r="S546" i="13"/>
  <c r="AJ1020" i="13"/>
  <c r="S135" i="13"/>
  <c r="S1201" i="13"/>
  <c r="S1149" i="13"/>
  <c r="S1098" i="13"/>
  <c r="S1046" i="13"/>
  <c r="S1000" i="13"/>
  <c r="S945" i="13"/>
  <c r="S27" i="13"/>
  <c r="S850" i="13"/>
  <c r="S799" i="13"/>
  <c r="S750" i="13"/>
  <c r="S700" i="13"/>
  <c r="S650" i="13"/>
  <c r="S597" i="13"/>
  <c r="AK28" i="13"/>
  <c r="S1200" i="13"/>
  <c r="S1148" i="13"/>
  <c r="AM1148" i="13" s="1"/>
  <c r="S1097" i="13"/>
  <c r="S1045" i="13"/>
  <c r="S997" i="13"/>
  <c r="S946" i="13"/>
  <c r="S899" i="13"/>
  <c r="S851" i="13"/>
  <c r="S800" i="13"/>
  <c r="S749" i="13"/>
  <c r="S699" i="13"/>
  <c r="S649" i="13"/>
  <c r="AK83" i="13"/>
  <c r="S612" i="13"/>
  <c r="S561" i="13"/>
  <c r="S509" i="13"/>
  <c r="S458" i="13"/>
  <c r="S406" i="13"/>
  <c r="S303" i="13"/>
  <c r="S253" i="13"/>
  <c r="S202" i="13"/>
  <c r="AT1213" i="13"/>
  <c r="K1213" i="13"/>
  <c r="AM665" i="13" l="1"/>
  <c r="AM637" i="13"/>
  <c r="AM483" i="13"/>
  <c r="AM535" i="13"/>
  <c r="AM1190" i="13"/>
  <c r="AM57" i="13"/>
  <c r="AM987" i="13"/>
  <c r="AM431" i="13"/>
  <c r="AM1074" i="13"/>
  <c r="AM1111" i="13"/>
  <c r="AM369" i="13"/>
  <c r="AM1162" i="13"/>
  <c r="AM921" i="13"/>
  <c r="AM1113" i="13"/>
  <c r="AM547" i="13"/>
  <c r="AM327" i="13"/>
  <c r="AM46" i="13"/>
  <c r="AM1086" i="13"/>
  <c r="AM639" i="13"/>
  <c r="AM226" i="13"/>
  <c r="AM575" i="13"/>
  <c r="AM613" i="13"/>
  <c r="AM689" i="13"/>
  <c r="AM662" i="13"/>
  <c r="AM826" i="13"/>
  <c r="AM523" i="13"/>
  <c r="AM1087" i="13"/>
  <c r="AM761" i="13"/>
  <c r="AM777" i="13"/>
  <c r="AM97" i="13"/>
  <c r="AM711" i="13"/>
  <c r="AM877" i="13"/>
  <c r="AM1202" i="13"/>
  <c r="AM934" i="13"/>
  <c r="AM407" i="13"/>
  <c r="AM864" i="13"/>
  <c r="AM1110" i="13"/>
  <c r="AM947" i="13"/>
  <c r="AM626" i="13"/>
  <c r="AM561" i="13"/>
  <c r="AM48" i="13"/>
  <c r="AM625" i="13"/>
  <c r="AM340" i="13"/>
  <c r="AM536" i="13"/>
  <c r="AM837" i="13"/>
  <c r="AM651" i="13"/>
  <c r="AM420" i="13"/>
  <c r="AM265" i="13"/>
  <c r="AM317" i="13"/>
  <c r="AM787" i="13"/>
  <c r="AM736" i="13"/>
  <c r="AM851" i="13"/>
  <c r="AM394" i="13"/>
  <c r="AM469" i="13"/>
  <c r="AM1023" i="13"/>
  <c r="AM109" i="13"/>
  <c r="AM494" i="13"/>
  <c r="AM445" i="13"/>
  <c r="AM328" i="13"/>
  <c r="AM889" i="13"/>
  <c r="AM725" i="13"/>
  <c r="AM430" i="13"/>
  <c r="AM900" i="13"/>
  <c r="AM457" i="13"/>
  <c r="AM534" i="13"/>
  <c r="AM151" i="13"/>
  <c r="AM1010" i="13"/>
  <c r="AM985" i="13"/>
  <c r="AM507" i="13"/>
  <c r="AM559" i="13"/>
  <c r="AM861" i="13"/>
  <c r="AM123" i="13"/>
  <c r="AM1150" i="13"/>
  <c r="AM34" i="13"/>
  <c r="AM1187" i="13"/>
  <c r="AM1058" i="13"/>
  <c r="AM852" i="13"/>
  <c r="AM176" i="13"/>
  <c r="AM433" i="13"/>
  <c r="AM1163" i="13"/>
  <c r="AM203" i="13"/>
  <c r="AM610" i="13"/>
  <c r="AM47" i="13"/>
  <c r="AM330" i="13"/>
  <c r="AM801" i="13"/>
  <c r="AM948" i="13"/>
  <c r="AM1048" i="13"/>
  <c r="AM456" i="13"/>
  <c r="AM788" i="13"/>
  <c r="AM813" i="13"/>
  <c r="AM392" i="13"/>
  <c r="AM379" i="13"/>
  <c r="AM1033" i="13"/>
  <c r="AM96" i="13"/>
  <c r="AM353" i="13"/>
  <c r="AM275" i="13"/>
  <c r="AM574" i="13"/>
  <c r="AM1021" i="13"/>
  <c r="AM876" i="13"/>
  <c r="AM148" i="13"/>
  <c r="AM1073" i="13"/>
  <c r="AM355" i="13"/>
  <c r="AM459" i="13"/>
  <c r="AM1060" i="13"/>
  <c r="AM697" i="13"/>
  <c r="AM674" i="13"/>
  <c r="AM59" i="13"/>
  <c r="AM163" i="13"/>
  <c r="AM1124" i="13"/>
  <c r="AM510" i="13"/>
  <c r="AM1175" i="13"/>
  <c r="AM316" i="13"/>
  <c r="AM304" i="13"/>
  <c r="AM522" i="13"/>
  <c r="AM598" i="13"/>
  <c r="AM1059" i="13"/>
  <c r="AM1125" i="13"/>
  <c r="AM39" i="13"/>
  <c r="AM827" i="13"/>
  <c r="AM302" i="13"/>
  <c r="AM649" i="13"/>
  <c r="AM933" i="13"/>
  <c r="AM161" i="13"/>
  <c r="AM216" i="13"/>
  <c r="AM998" i="13"/>
  <c r="AM110" i="13"/>
  <c r="AM812" i="13"/>
  <c r="AM1011" i="13"/>
  <c r="AM85" i="13"/>
  <c r="AM799" i="13"/>
  <c r="AM213" i="13"/>
  <c r="AM1136" i="13"/>
  <c r="AM58" i="13"/>
  <c r="AM776" i="13"/>
  <c r="AM1061" i="13"/>
  <c r="AM974" i="13"/>
  <c r="AM1176" i="13"/>
  <c r="AM419" i="13"/>
  <c r="AM381" i="13"/>
  <c r="AM888" i="13"/>
  <c r="AM710" i="13"/>
  <c r="AM738" i="13"/>
  <c r="AM485" i="13"/>
  <c r="AM744" i="13"/>
  <c r="AM630" i="13"/>
  <c r="AM644" i="13"/>
  <c r="AM33" i="13"/>
  <c r="AM965" i="13"/>
  <c r="AM1161" i="13"/>
  <c r="AM137" i="13"/>
  <c r="AM549" i="13"/>
  <c r="AM1151" i="13"/>
  <c r="AM960" i="13"/>
  <c r="AM737" i="13"/>
  <c r="AM288" i="13"/>
  <c r="AM850" i="13"/>
  <c r="AM27" i="13"/>
  <c r="AM752" i="13"/>
  <c r="AM84" i="13"/>
  <c r="AM603" i="13"/>
  <c r="AM162" i="13"/>
  <c r="AM201" i="13"/>
  <c r="AM99" i="13"/>
  <c r="AM723" i="13"/>
  <c r="AM43" i="13"/>
  <c r="AM239" i="13"/>
  <c r="AM73" i="13"/>
  <c r="AM228" i="13"/>
  <c r="AM959" i="13"/>
  <c r="AM1101" i="13"/>
  <c r="AM520" i="13"/>
  <c r="AM1035" i="13"/>
  <c r="AM174" i="13"/>
  <c r="AM71" i="13"/>
  <c r="AM1191" i="13"/>
  <c r="AM240" i="13"/>
  <c r="AM70" i="13"/>
  <c r="AM86" i="13"/>
  <c r="AM591" i="13"/>
  <c r="AM187" i="13"/>
  <c r="AM124" i="13"/>
  <c r="AM1200" i="13"/>
  <c r="AM677" i="13"/>
  <c r="AM588" i="13"/>
  <c r="AM60" i="13"/>
  <c r="AM28" i="13"/>
  <c r="AM266" i="13"/>
  <c r="AM98" i="13"/>
  <c r="AM188" i="13"/>
  <c r="AM342" i="13"/>
  <c r="AM122" i="13"/>
  <c r="AM229" i="13"/>
  <c r="AM72" i="13"/>
  <c r="AM611" i="13"/>
  <c r="AM83" i="13"/>
  <c r="AM754" i="13"/>
  <c r="AM604" i="13"/>
  <c r="AM1015" i="13"/>
  <c r="AM1193" i="13"/>
  <c r="AM384" i="13"/>
  <c r="AM175" i="13"/>
  <c r="AM150" i="13"/>
  <c r="AM177" i="13"/>
  <c r="AM767" i="13"/>
  <c r="AM1089" i="13"/>
  <c r="AM511" i="13"/>
  <c r="AM937" i="13"/>
  <c r="AM215" i="13"/>
  <c r="AM539" i="13"/>
  <c r="AM202" i="13"/>
  <c r="AM29" i="13"/>
  <c r="AM75" i="13"/>
  <c r="AM667" i="13"/>
  <c r="AM242" i="13"/>
  <c r="AM1027" i="13"/>
  <c r="AM149" i="13"/>
  <c r="AM793" i="13"/>
  <c r="AM164" i="13"/>
  <c r="AM295" i="13"/>
  <c r="AM1104" i="13"/>
  <c r="AM527" i="13"/>
  <c r="AM924" i="13"/>
  <c r="AM473" i="13"/>
  <c r="AM471" i="13"/>
  <c r="AM112" i="13"/>
  <c r="AM314" i="13"/>
  <c r="AM190" i="13"/>
  <c r="AM1097" i="13"/>
  <c r="AM1064" i="13"/>
  <c r="AM825" i="13"/>
  <c r="AM111" i="13"/>
  <c r="AM262" i="13"/>
  <c r="AM135" i="13"/>
  <c r="AM712" i="13"/>
  <c r="AM560" i="13"/>
  <c r="AM125" i="13"/>
  <c r="AM189" i="13"/>
  <c r="AM136" i="13"/>
  <c r="AM178" i="13"/>
  <c r="AM138" i="13"/>
  <c r="AM961" i="13"/>
  <c r="AM227" i="13"/>
  <c r="AM842" i="13"/>
  <c r="AM253" i="13"/>
  <c r="AM61" i="13"/>
  <c r="AM623" i="13"/>
  <c r="AM576" i="13"/>
  <c r="AM572" i="13"/>
  <c r="AM740" i="13"/>
  <c r="AM805" i="13"/>
  <c r="AM903" i="13"/>
  <c r="AM354" i="13"/>
  <c r="AM305" i="13"/>
  <c r="AM690" i="13"/>
  <c r="AM1003" i="13"/>
  <c r="AM1072" i="13"/>
  <c r="AM762" i="13"/>
  <c r="AM331" i="13"/>
  <c r="AM1122" i="13"/>
  <c r="AM244" i="13"/>
  <c r="AM1020" i="13"/>
  <c r="AM742" i="13"/>
  <c r="AM824" i="13"/>
  <c r="AM652" i="13"/>
  <c r="AM540" i="13"/>
  <c r="AM578" i="13"/>
  <c r="AM334" i="13"/>
  <c r="AM636" i="13"/>
  <c r="AM156" i="13"/>
  <c r="AM1002" i="13"/>
  <c r="AM1155" i="13"/>
  <c r="AM1205" i="13"/>
  <c r="AM1026" i="13"/>
  <c r="AM643" i="13"/>
  <c r="AM221" i="13"/>
  <c r="AM165" i="13"/>
  <c r="AM400" i="13"/>
  <c r="AM533" i="13"/>
  <c r="AM975" i="13"/>
  <c r="AM267" i="13"/>
  <c r="AM348" i="13"/>
  <c r="AM910" i="13"/>
  <c r="AM537" i="13"/>
  <c r="AM220" i="13"/>
  <c r="AM875" i="13"/>
  <c r="AM194" i="13"/>
  <c r="AM128" i="13"/>
  <c r="AM952" i="13"/>
  <c r="AM792" i="13"/>
  <c r="AM206" i="13"/>
  <c r="AM251" i="13"/>
  <c r="AM843" i="13"/>
  <c r="AM52" i="13"/>
  <c r="AM565" i="13"/>
  <c r="AM1063" i="13"/>
  <c r="AM615" i="13"/>
  <c r="AM205" i="13"/>
  <c r="AM579" i="13"/>
  <c r="AM922" i="13"/>
  <c r="AM764" i="13"/>
  <c r="AM25" i="13"/>
  <c r="AM829" i="13"/>
  <c r="AM153" i="13"/>
  <c r="AM343" i="13"/>
  <c r="AM250" i="13"/>
  <c r="AM127" i="13"/>
  <c r="AM373" i="13"/>
  <c r="AM991" i="13"/>
  <c r="AM839" i="13"/>
  <c r="AM383" i="13"/>
  <c r="AM880" i="13"/>
  <c r="AM476" i="13"/>
  <c r="AM77" i="13"/>
  <c r="AM434" i="13"/>
  <c r="AM418" i="13"/>
  <c r="AM923" i="13"/>
  <c r="AM51" i="13"/>
  <c r="AM704" i="13"/>
  <c r="AM332" i="13"/>
  <c r="AM181" i="13"/>
  <c r="AM231" i="13"/>
  <c r="AM89" i="13"/>
  <c r="AM1180" i="13"/>
  <c r="AM63" i="13"/>
  <c r="AM553" i="13"/>
  <c r="AM425" i="13"/>
  <c r="AM526" i="13"/>
  <c r="AM345" i="13"/>
  <c r="AM500" i="13"/>
  <c r="AM867" i="13"/>
  <c r="AM538" i="13"/>
  <c r="AM1179" i="13"/>
  <c r="AM308" i="13"/>
  <c r="AM397" i="13"/>
  <c r="AM192" i="13"/>
  <c r="AM167" i="13"/>
  <c r="AM830" i="13"/>
  <c r="AM398" i="13"/>
  <c r="AM680" i="13"/>
  <c r="AM552" i="13"/>
  <c r="AM617" i="13"/>
  <c r="AM207" i="13"/>
  <c r="AM513" i="13"/>
  <c r="AM423" i="13"/>
  <c r="AM499" i="13"/>
  <c r="AM939" i="13"/>
  <c r="AM321" i="13"/>
  <c r="AM1117" i="13"/>
  <c r="AM703" i="13"/>
  <c r="AM488" i="13"/>
  <c r="AM437" i="13"/>
  <c r="AM755" i="13"/>
  <c r="AM551" i="13"/>
  <c r="AM129" i="13"/>
  <c r="AM463" i="13"/>
  <c r="AM616" i="13"/>
  <c r="AM914" i="13"/>
  <c r="AM915" i="13"/>
  <c r="AM817" i="13"/>
  <c r="AM779" i="13"/>
  <c r="AM1142" i="13"/>
  <c r="AM424" i="13"/>
  <c r="AM233" i="13"/>
  <c r="AM1103" i="13"/>
  <c r="AM893" i="13"/>
  <c r="AM780" i="13"/>
  <c r="AM448" i="13"/>
  <c r="AM904" i="13"/>
  <c r="AM856" i="13"/>
  <c r="AM782" i="13"/>
  <c r="AM868" i="13"/>
  <c r="AM358" i="13"/>
  <c r="AM501" i="13"/>
  <c r="AM1071" i="13"/>
  <c r="AM32" i="13"/>
  <c r="AM688" i="13"/>
  <c r="AM854" i="13"/>
  <c r="AM589" i="13"/>
  <c r="AM964" i="13"/>
  <c r="AM978" i="13"/>
  <c r="AM763" i="13"/>
  <c r="AM1177" i="13"/>
  <c r="AM718" i="13"/>
  <c r="AM1206" i="13"/>
  <c r="AM90" i="13"/>
  <c r="AM256" i="13"/>
  <c r="AM699" i="13"/>
  <c r="AM263" i="13"/>
  <c r="AM1152" i="13"/>
  <c r="AM973" i="13"/>
  <c r="AM1137" i="13"/>
  <c r="AM219" i="13"/>
  <c r="AM269" i="13"/>
  <c r="AM1091" i="13"/>
  <c r="AM794" i="13"/>
  <c r="AM866" i="13"/>
  <c r="AM333" i="13"/>
  <c r="AM142" i="13"/>
  <c r="AM1135" i="13"/>
  <c r="AM979" i="13"/>
  <c r="AM654" i="13"/>
  <c r="AM1004" i="13"/>
  <c r="AM168" i="13"/>
  <c r="AM347" i="13"/>
  <c r="AM64" i="13"/>
  <c r="AM585" i="13"/>
  <c r="AM728" i="13"/>
  <c r="AM1050" i="13"/>
  <c r="AM252" i="13"/>
  <c r="AM460" i="13"/>
  <c r="AM953" i="13"/>
  <c r="AM180" i="13"/>
  <c r="AM878" i="13"/>
  <c r="AM912" i="13"/>
  <c r="AM1166" i="13"/>
  <c r="AM232" i="13"/>
  <c r="AM218" i="13"/>
  <c r="AM727" i="13"/>
  <c r="AM318" i="13"/>
  <c r="AM698" i="13"/>
  <c r="AM1039" i="13"/>
  <c r="AM781" i="13"/>
  <c r="AM38" i="13"/>
  <c r="AM1207" i="13"/>
  <c r="AM724" i="13"/>
  <c r="AM886" i="13"/>
  <c r="AM804" i="13"/>
  <c r="AM372" i="13"/>
  <c r="AM525" i="13"/>
  <c r="AM1140" i="13"/>
  <c r="AM1016" i="13"/>
  <c r="AM399" i="13"/>
  <c r="AM818" i="13"/>
  <c r="AM831" i="13"/>
  <c r="AM642" i="13"/>
  <c r="AM628" i="13"/>
  <c r="AM436" i="13"/>
  <c r="AM450" i="13"/>
  <c r="AM807" i="13"/>
  <c r="AM268" i="13"/>
  <c r="AM741" i="13"/>
  <c r="AM422" i="13"/>
  <c r="AM320" i="13"/>
  <c r="AM602" i="13"/>
  <c r="AM1092" i="13"/>
  <c r="AM731" i="13"/>
  <c r="AM1156" i="13"/>
  <c r="AM280" i="13"/>
  <c r="AM307" i="13"/>
  <c r="AM590" i="13"/>
  <c r="AM169" i="13"/>
  <c r="AM461" i="13"/>
  <c r="AM76" i="13"/>
  <c r="AM346" i="13"/>
  <c r="AM386" i="13"/>
  <c r="AM486" i="13"/>
  <c r="AM306" i="13"/>
  <c r="AM1017" i="13"/>
  <c r="AM691" i="13"/>
  <c r="AM1065" i="13"/>
  <c r="AM855" i="13"/>
  <c r="AM411" i="13"/>
  <c r="AM409" i="13"/>
  <c r="AM1181" i="13"/>
  <c r="AM512" i="13"/>
  <c r="AM281" i="13"/>
  <c r="AM984" i="13"/>
  <c r="AM1025" i="13"/>
  <c r="AM936" i="13"/>
  <c r="AM774" i="13"/>
  <c r="AM951" i="13"/>
  <c r="AM730" i="13"/>
  <c r="AM656" i="13"/>
  <c r="AM563" i="13"/>
  <c r="AM521" i="13"/>
  <c r="AM31" i="13"/>
  <c r="AM78" i="13"/>
  <c r="AM963" i="13"/>
  <c r="AM753" i="13"/>
  <c r="AM1116" i="13"/>
  <c r="AM1038" i="13"/>
  <c r="AM629" i="13"/>
  <c r="AM599" i="13"/>
  <c r="AM1036" i="13"/>
  <c r="AM950" i="13"/>
  <c r="AM514" i="13"/>
  <c r="AM1115" i="13"/>
  <c r="AM1102" i="13"/>
  <c r="AM103" i="13"/>
  <c r="AM417" i="13"/>
  <c r="AM447" i="13"/>
  <c r="AM1129" i="13"/>
  <c r="AM701" i="13"/>
  <c r="AM1076" i="13"/>
  <c r="AM1078" i="13"/>
  <c r="AM1194" i="13"/>
  <c r="AM717" i="13"/>
  <c r="AM139" i="13"/>
  <c r="AM806" i="13"/>
  <c r="AM1168" i="13"/>
  <c r="AM116" i="13"/>
  <c r="AM1052" i="13"/>
  <c r="AM743" i="13"/>
  <c r="AM566" i="13"/>
  <c r="AM282" i="13"/>
  <c r="AM668" i="13"/>
  <c r="AM1141" i="13"/>
  <c r="AM892" i="13"/>
  <c r="AM679" i="13"/>
  <c r="AM475" i="13"/>
  <c r="AM990" i="13"/>
  <c r="AM385" i="13"/>
  <c r="AM154" i="13"/>
  <c r="AM462" i="13"/>
  <c r="AM255" i="13"/>
  <c r="AM193" i="13"/>
  <c r="AM1090" i="13"/>
  <c r="AM294" i="13"/>
  <c r="AM102" i="13"/>
  <c r="AM141" i="13"/>
  <c r="AM50" i="13"/>
  <c r="AM88" i="13"/>
  <c r="AM766" i="13"/>
  <c r="AM166" i="13"/>
  <c r="AM140" i="13"/>
  <c r="AM1127" i="13"/>
  <c r="AM254" i="13"/>
  <c r="AM564" i="13"/>
  <c r="AM976" i="13"/>
  <c r="AM902" i="13"/>
  <c r="AM293" i="13"/>
  <c r="AM989" i="13"/>
  <c r="AM405" i="13"/>
  <c r="AM65" i="13"/>
  <c r="AM841" i="13"/>
  <c r="AM276" i="13"/>
  <c r="AM217" i="13"/>
  <c r="AM802" i="13"/>
  <c r="AM301" i="13"/>
  <c r="AM387" i="13"/>
  <c r="AM554" i="13"/>
  <c r="AM862" i="13"/>
  <c r="AM1049" i="13"/>
  <c r="AM1128" i="13"/>
  <c r="AM1037" i="13"/>
  <c r="AM926" i="13"/>
  <c r="AM840" i="13"/>
  <c r="AM702" i="13"/>
  <c r="AM374" i="13"/>
  <c r="AM925" i="13"/>
  <c r="AM577" i="13"/>
  <c r="AM768" i="13"/>
  <c r="AM894" i="13"/>
  <c r="AM91" i="13"/>
  <c r="AM1018" i="13"/>
  <c r="AM692" i="13"/>
  <c r="AM371" i="13"/>
  <c r="AM1154" i="13"/>
  <c r="AM360" i="13"/>
  <c r="AM819" i="13"/>
  <c r="AM1051" i="13"/>
  <c r="AM114" i="13"/>
  <c r="AM155" i="13"/>
  <c r="AM618" i="13"/>
  <c r="AM283" i="13"/>
  <c r="AM567" i="13"/>
  <c r="AM592" i="13"/>
  <c r="AM101" i="13"/>
  <c r="AM412" i="13"/>
  <c r="AM756" i="13"/>
  <c r="AM359" i="13"/>
  <c r="AM1153" i="13"/>
  <c r="AM869" i="13"/>
  <c r="AM1169" i="13"/>
  <c r="AM1053" i="13"/>
  <c r="AM1105" i="13"/>
  <c r="AM1001" i="13"/>
  <c r="AM999" i="13"/>
  <c r="AM938" i="13"/>
  <c r="AM524" i="13"/>
  <c r="AM1112" i="13"/>
  <c r="AM1130" i="13"/>
  <c r="AM669" i="13"/>
  <c r="AM541" i="13"/>
  <c r="AM913" i="13"/>
  <c r="AM729" i="13"/>
  <c r="AM1075" i="13"/>
  <c r="AM1028" i="13"/>
  <c r="AM19" i="13"/>
  <c r="AM502" i="13"/>
  <c r="AM515" i="13"/>
  <c r="AM678" i="13"/>
  <c r="AM319" i="13"/>
  <c r="AM879" i="13"/>
  <c r="AM716" i="13"/>
  <c r="AM624" i="13"/>
  <c r="AM920" i="13"/>
  <c r="AM195" i="13"/>
  <c r="AM580" i="13"/>
  <c r="AM104" i="13"/>
  <c r="AM115" i="13"/>
  <c r="AM655" i="13"/>
  <c r="AM977" i="13"/>
  <c r="AM487" i="13"/>
  <c r="AM666" i="13"/>
  <c r="AM152" i="13"/>
  <c r="AM496" i="13"/>
  <c r="AM474" i="13"/>
  <c r="AM891" i="13"/>
  <c r="AM927" i="13"/>
  <c r="AM641" i="13"/>
  <c r="AM62" i="13"/>
  <c r="AM726" i="13"/>
  <c r="AM179" i="13"/>
  <c r="AM449" i="13"/>
  <c r="AM816" i="13"/>
  <c r="AM243" i="13"/>
  <c r="AM410" i="13"/>
  <c r="AM1192" i="13"/>
  <c r="AM988" i="13"/>
  <c r="AM1077" i="13"/>
  <c r="AM1167" i="13"/>
  <c r="AM435" i="13"/>
  <c r="AM322" i="13"/>
  <c r="AM715" i="13"/>
  <c r="AM20" i="13"/>
  <c r="AM257" i="13"/>
  <c r="AM765" i="13"/>
  <c r="AM686" i="13"/>
  <c r="AM245" i="13"/>
  <c r="AM421" i="13"/>
  <c r="AM1066" i="13"/>
  <c r="AM832" i="13"/>
  <c r="AM1195" i="13"/>
  <c r="AM1208" i="13"/>
  <c r="AM663" i="13"/>
  <c r="AM335" i="13"/>
  <c r="AM795" i="13"/>
  <c r="AM971" i="13"/>
  <c r="AM905" i="13"/>
  <c r="AM361" i="13"/>
  <c r="AM528" i="13"/>
  <c r="AM53" i="13"/>
  <c r="AM605" i="13"/>
  <c r="AM1022" i="13"/>
  <c r="AM296" i="13"/>
  <c r="AM1079" i="13"/>
  <c r="AM182" i="13"/>
  <c r="AM881" i="13"/>
  <c r="AM489" i="13"/>
  <c r="AM130" i="13"/>
  <c r="AM940" i="13"/>
  <c r="AM546" i="13"/>
  <c r="AM270" i="13"/>
  <c r="AM208" i="13"/>
  <c r="AM1118" i="13"/>
  <c r="AM1005" i="13"/>
  <c r="AM464" i="13"/>
  <c r="AM87" i="13"/>
  <c r="AM966" i="13"/>
  <c r="AM143" i="13"/>
  <c r="AM1040" i="13"/>
  <c r="AM1143" i="13"/>
  <c r="AM769" i="13"/>
  <c r="AM857" i="13"/>
  <c r="AM1182" i="13"/>
  <c r="AM992" i="13"/>
  <c r="AM631" i="13"/>
  <c r="AM705" i="13"/>
  <c r="AM451" i="13"/>
  <c r="AM117" i="13"/>
  <c r="AM309" i="13"/>
  <c r="AM470" i="13"/>
  <c r="AM844" i="13"/>
  <c r="AM438" i="13"/>
  <c r="AM681" i="13"/>
  <c r="AM234" i="13"/>
  <c r="AM264" i="13"/>
  <c r="AM477" i="13"/>
  <c r="AM657" i="13"/>
  <c r="AM687" i="13"/>
  <c r="AM653" i="13"/>
  <c r="AM22" i="13"/>
  <c r="AM676" i="13"/>
  <c r="AM49" i="13"/>
  <c r="AM791" i="13"/>
  <c r="AM1034" i="13"/>
  <c r="AM1188" i="13"/>
  <c r="AM949" i="13"/>
  <c r="AM291" i="13"/>
  <c r="AM739" i="13"/>
  <c r="AM497" i="13"/>
  <c r="AM803" i="13"/>
  <c r="AM1085" i="13"/>
  <c r="AM21" i="13"/>
  <c r="AM113" i="13"/>
  <c r="AM1139" i="13"/>
  <c r="AM946" i="13"/>
  <c r="AM874" i="13"/>
  <c r="AM370" i="13"/>
  <c r="AM775" i="13"/>
  <c r="AM700" i="13"/>
  <c r="AM650" i="13"/>
  <c r="AM278" i="13"/>
  <c r="AM790" i="13"/>
  <c r="AM675" i="13"/>
  <c r="AM1204" i="13"/>
  <c r="AM26" i="13"/>
  <c r="AM508" i="13"/>
  <c r="AM395" i="13"/>
  <c r="AM30" i="13"/>
  <c r="AM562" i="13"/>
  <c r="AM640" i="13"/>
  <c r="AM126" i="13"/>
  <c r="AM800" i="13"/>
  <c r="AM749" i="13"/>
  <c r="AM315" i="13"/>
  <c r="AM911" i="13"/>
  <c r="AM396" i="13"/>
  <c r="AM1045" i="13"/>
  <c r="AM714" i="13"/>
  <c r="AM17" i="13"/>
  <c r="AM191" i="13"/>
  <c r="AM597" i="13"/>
  <c r="AM344" i="13"/>
  <c r="AM1114" i="13"/>
  <c r="AM899" i="13"/>
  <c r="AM1126" i="13"/>
  <c r="AM601" i="13"/>
  <c r="AM443" i="13"/>
  <c r="AM357" i="13"/>
  <c r="AM472" i="13"/>
  <c r="AM814" i="13"/>
  <c r="AM498" i="13"/>
  <c r="AM380" i="13"/>
  <c r="AM962" i="13"/>
  <c r="AM997" i="13"/>
  <c r="AM750" i="13"/>
  <c r="AM482" i="13"/>
  <c r="AM958" i="13"/>
  <c r="AM100" i="13"/>
  <c r="AM382" i="13"/>
  <c r="AM1165" i="13"/>
  <c r="AM713" i="13"/>
  <c r="AM1178" i="13"/>
  <c r="AM1098" i="13"/>
  <c r="AM1123" i="13"/>
  <c r="AM1012" i="13"/>
  <c r="AM550" i="13"/>
  <c r="AM627" i="13"/>
  <c r="AM1201" i="13"/>
  <c r="AM366" i="13"/>
  <c r="AM972" i="13"/>
  <c r="AM230" i="13"/>
  <c r="AM778" i="13"/>
  <c r="AM573" i="13"/>
  <c r="AM1088" i="13"/>
  <c r="AM887" i="13"/>
  <c r="AM1000" i="13"/>
  <c r="AM356" i="13"/>
  <c r="AM751" i="13"/>
  <c r="AM406" i="13"/>
  <c r="AM612" i="13"/>
  <c r="AM1164" i="13"/>
  <c r="AM890" i="13"/>
  <c r="AM1138" i="13"/>
  <c r="AM367" i="13"/>
  <c r="AM241" i="13"/>
  <c r="AM18" i="13"/>
  <c r="AM279" i="13"/>
  <c r="AM1046" i="13"/>
  <c r="AM509" i="13"/>
  <c r="AM368" i="13"/>
  <c r="AM614" i="13"/>
  <c r="AM865" i="13"/>
  <c r="AM853" i="13"/>
  <c r="AM1013" i="13"/>
  <c r="AM945" i="13"/>
  <c r="AM1014" i="13"/>
  <c r="AM1062" i="13"/>
  <c r="AM292" i="13"/>
  <c r="AM586" i="13"/>
  <c r="AM204" i="13"/>
  <c r="AM444" i="13"/>
  <c r="AM828" i="13"/>
  <c r="AM901" i="13"/>
  <c r="AM1174" i="13"/>
  <c r="AM74" i="13"/>
  <c r="AM1024" i="13"/>
  <c r="AM789" i="13"/>
  <c r="AM664" i="13"/>
  <c r="AM932" i="13"/>
  <c r="AM277" i="13"/>
  <c r="AM1149" i="13"/>
  <c r="AM329" i="13"/>
  <c r="AM863" i="13"/>
  <c r="AM432" i="13"/>
  <c r="AM408" i="13"/>
  <c r="AM393" i="13"/>
  <c r="AM495" i="13"/>
  <c r="AM484" i="13"/>
  <c r="AM341" i="13"/>
  <c r="AM1189" i="13"/>
  <c r="AM935" i="13"/>
  <c r="AM289" i="13"/>
  <c r="AM986" i="13"/>
  <c r="AM303" i="13"/>
  <c r="AM290" i="13"/>
  <c r="AM587" i="13"/>
  <c r="AM638" i="13"/>
  <c r="AM458" i="13"/>
  <c r="AM1084" i="13"/>
  <c r="AM838" i="13"/>
  <c r="AM849" i="13"/>
  <c r="AM24" i="13"/>
  <c r="AM1203" i="13"/>
  <c r="AM600" i="13"/>
  <c r="AM548" i="13"/>
  <c r="AM1099" i="13"/>
  <c r="AM446" i="13"/>
  <c r="AB1213" i="13"/>
  <c r="AA1213" i="13"/>
  <c r="Y1213" i="13"/>
  <c r="X1213" i="13"/>
  <c r="W1213" i="13"/>
  <c r="V1213" i="13"/>
  <c r="U1213" i="13"/>
  <c r="T1213" i="13"/>
  <c r="AK1213" i="13" s="1"/>
  <c r="AE1213" i="13" l="1"/>
  <c r="AF1213" i="13"/>
  <c r="AD1213" i="13" l="1"/>
  <c r="AH1213" i="13"/>
  <c r="Z1213" i="13" l="1"/>
  <c r="P1213" i="13"/>
  <c r="O1213" i="13"/>
  <c r="N1213" i="13"/>
  <c r="M1213" i="13"/>
  <c r="L1213" i="13"/>
  <c r="AJ1213" i="13" l="1"/>
  <c r="R1213" i="13"/>
  <c r="AL1213" i="13" s="1"/>
  <c r="S1213" i="13" l="1"/>
  <c r="AM1213" i="13"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55956EC-72BC-421C-A7EE-3D3673229EE8}" keepAlive="1" name="ThisWorkbookDataModel" description="Gegevens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26FCB80-CF86-431F-BBDC-E3DC72B12F2A}" name="WorksheetConnection_testbestand.xlsx!Tabel1" type="102" refreshedVersion="6" minRefreshableVersion="5">
    <extLst>
      <ext xmlns:x15="http://schemas.microsoft.com/office/spreadsheetml/2010/11/main" uri="{DE250136-89BD-433C-8126-D09CA5730AF9}">
        <x15:connection id="Tabel1" autoDelete="1">
          <x15:rangePr sourceName="_xlcn.WorksheetConnection_testbestand.xlsxTabel1"/>
        </x15:connection>
      </ext>
    </extLst>
  </connection>
  <connection id="3" xr16:uid="{F0B582A5-39E7-4A43-BB55-77168F9D07D4}" name="WorksheetConnection_testbestand.xlsx!Tabel2" type="102" refreshedVersion="6" minRefreshableVersion="5">
    <extLst>
      <ext xmlns:x15="http://schemas.microsoft.com/office/spreadsheetml/2010/11/main" uri="{DE250136-89BD-433C-8126-D09CA5730AF9}">
        <x15:connection id="Tabel2">
          <x15:rangePr sourceName="_xlcn.WorksheetConnection_testbestand.xlsxTabel2"/>
        </x15:connection>
      </ext>
    </extLst>
  </connection>
</connections>
</file>

<file path=xl/sharedStrings.xml><?xml version="1.0" encoding="utf-8"?>
<sst xmlns="http://schemas.openxmlformats.org/spreadsheetml/2006/main" count="2787" uniqueCount="159">
  <si>
    <t>Straatnaam</t>
  </si>
  <si>
    <t>Meetmoment</t>
  </si>
  <si>
    <t>Datum</t>
  </si>
  <si>
    <t>Sectienummer</t>
  </si>
  <si>
    <t>Cap - Invaliden algemeen</t>
  </si>
  <si>
    <t>Cap - Invaliden kenteken</t>
  </si>
  <si>
    <t>Cap - Elektrisch</t>
  </si>
  <si>
    <t>Cap - LadenLossen</t>
  </si>
  <si>
    <t>Cap - Overig gereserveerd</t>
  </si>
  <si>
    <t>Bez - Openbaar</t>
  </si>
  <si>
    <t>Bez - Invaliden algemeen</t>
  </si>
  <si>
    <t>Bez - Invaliden kenteken</t>
  </si>
  <si>
    <t>Bez - Elektrisch</t>
  </si>
  <si>
    <t>Bez - LadenLossen</t>
  </si>
  <si>
    <t>Bez - Overig gereserveerd</t>
  </si>
  <si>
    <t>Bez - Foutparkeerders</t>
  </si>
  <si>
    <t>Bez - Obstakels</t>
  </si>
  <si>
    <t>Opmerking - foutparkeerders</t>
  </si>
  <si>
    <t>Opmerking - obstakels</t>
  </si>
  <si>
    <t>Opmerkingen - algemeen</t>
  </si>
  <si>
    <t>Totale openbare capaciteit</t>
  </si>
  <si>
    <t>Totale capaciteit</t>
  </si>
  <si>
    <t>Tabblad</t>
  </si>
  <si>
    <t>Toelichting</t>
  </si>
  <si>
    <t>Projectcode</t>
  </si>
  <si>
    <t>Opdrachtomschrijving</t>
  </si>
  <si>
    <t>Opdrachtgever</t>
  </si>
  <si>
    <t>Documentomschrijving</t>
  </si>
  <si>
    <t>Documentdatum</t>
  </si>
  <si>
    <t>Totale doelgroep capaciteit</t>
  </si>
  <si>
    <t>Bez - fout, canadees</t>
  </si>
  <si>
    <t>Bez - fout, anders</t>
  </si>
  <si>
    <t>Bez - doelgroep totaal</t>
  </si>
  <si>
    <t>Totale bezetting</t>
  </si>
  <si>
    <t>Bez - Obstakel, openbaar</t>
  </si>
  <si>
    <t>Bez - Obstakel, doelgroep</t>
  </si>
  <si>
    <t>Databestand</t>
  </si>
  <si>
    <t>Ruwe data</t>
  </si>
  <si>
    <t>% - Totaal</t>
  </si>
  <si>
    <t>Eindtotaal</t>
  </si>
  <si>
    <t>Onbekend</t>
  </si>
  <si>
    <t>Legenda</t>
  </si>
  <si>
    <t>Geen bezetting</t>
  </si>
  <si>
    <t>75% &lt;&gt; 85%</t>
  </si>
  <si>
    <t>85% &lt;&gt; 95%</t>
  </si>
  <si>
    <t>%</t>
  </si>
  <si>
    <t>Draaitabel (druk)</t>
  </si>
  <si>
    <t>Draaitabel (herkomsten)</t>
  </si>
  <si>
    <r>
      <t xml:space="preserve">Dit tabblad bevat alle data zoals ingewonnen tijdens dit parkeeronderzoek. </t>
    </r>
    <r>
      <rPr>
        <i/>
        <sz val="11"/>
        <rFont val="Calibri"/>
        <family val="2"/>
      </rPr>
      <t>Let op: middels het '+'-teken bovenaan de kolommen kan extra informatie weergegeven worden.</t>
    </r>
  </si>
  <si>
    <t>de Zwaanstraat</t>
  </si>
  <si>
    <t>Zeestraat</t>
  </si>
  <si>
    <t>Gasthuisstraat</t>
  </si>
  <si>
    <t>Voorstraat</t>
  </si>
  <si>
    <t>Middenweg</t>
  </si>
  <si>
    <t>Zeecroft</t>
  </si>
  <si>
    <t>van Oldenborghweg</t>
  </si>
  <si>
    <t>Julianaweg</t>
  </si>
  <si>
    <t>Tappenbeckstraat</t>
  </si>
  <si>
    <t>Stetweg</t>
  </si>
  <si>
    <t>Meeuweweg</t>
  </si>
  <si>
    <t>Boothuisplein</t>
  </si>
  <si>
    <t>Franse Pad</t>
  </si>
  <si>
    <t>Neeltje Snijdershof</t>
  </si>
  <si>
    <t>Verlengde Voorstraat</t>
  </si>
  <si>
    <t>Duinweg</t>
  </si>
  <si>
    <t>Paasdal</t>
  </si>
  <si>
    <t>Relweg</t>
  </si>
  <si>
    <t>Duinrand</t>
  </si>
  <si>
    <t>van Ogtropweg</t>
  </si>
  <si>
    <t>Bosweg</t>
  </si>
  <si>
    <t>Rijckert Aertszweg</t>
  </si>
  <si>
    <t>Burgemeester Rothestraat</t>
  </si>
  <si>
    <t>Hogeweg</t>
  </si>
  <si>
    <t>Julianaplein</t>
  </si>
  <si>
    <t>Dorpsduinen</t>
  </si>
  <si>
    <t>Duinpad</t>
  </si>
  <si>
    <t>Sint Odulfstraat</t>
  </si>
  <si>
    <t>00:00-02:00</t>
  </si>
  <si>
    <t>10:00-12:00</t>
  </si>
  <si>
    <t>14:00-16:00</t>
  </si>
  <si>
    <t>19:00-21:00</t>
  </si>
  <si>
    <t>cap_gemarkeerd_langs</t>
  </si>
  <si>
    <t>cap_ongemarkeerd_langs</t>
  </si>
  <si>
    <t>cap_gemarkeerd_haaks</t>
  </si>
  <si>
    <t>cap_ongemarkeerd_haaks</t>
  </si>
  <si>
    <t>cap_visgraat</t>
  </si>
  <si>
    <t>cap_canadees</t>
  </si>
  <si>
    <t>Doelgroep - opmerkingen</t>
  </si>
  <si>
    <t xml:space="preserve">Vergunninghouders </t>
  </si>
  <si>
    <t xml:space="preserve">Blauwe zone </t>
  </si>
  <si>
    <t xml:space="preserve">Blauwe zone max 1 uur </t>
  </si>
  <si>
    <t>Vergunninghouders</t>
  </si>
  <si>
    <t xml:space="preserve"> Gereserveerd voor arts </t>
  </si>
  <si>
    <t>Waarvan vier blauwe zone</t>
  </si>
  <si>
    <t>% - Reguliere bezetting excl. obst. en foutp.</t>
  </si>
  <si>
    <t>% - Doelgroepbezetting excl. obst. en foutp.</t>
  </si>
  <si>
    <t>Laden en lossen ma-za 9-18u</t>
  </si>
  <si>
    <t>Laden en lossen gasten</t>
  </si>
  <si>
    <t>Fout op stoep</t>
  </si>
  <si>
    <t>Gemeente Beverwijk</t>
  </si>
  <si>
    <t>Overig</t>
  </si>
  <si>
    <t>Motief - Bezoekers/kortparkeerders</t>
  </si>
  <si>
    <t>Motief - Werknemers/langparkeerders</t>
  </si>
  <si>
    <t>Motief - Toeristen/bewoners</t>
  </si>
  <si>
    <t>Motief - Bewoners</t>
  </si>
  <si>
    <t>Motief - Overig</t>
  </si>
  <si>
    <t>Motieven - totaal</t>
  </si>
  <si>
    <t>Herkomsten - totaal</t>
  </si>
  <si>
    <t>Herkomst - Onbekend</t>
  </si>
  <si>
    <t>Totaal</t>
  </si>
  <si>
    <t xml:space="preserve"> Bewoners</t>
  </si>
  <si>
    <t>Bezoekers/ kortparkeerders</t>
  </si>
  <si>
    <t>Werknemers/ langparkeerders</t>
  </si>
  <si>
    <t>Toeristen/ bewoners</t>
  </si>
  <si>
    <t xml:space="preserve">Totale capaciteit </t>
  </si>
  <si>
    <t xml:space="preserve">Totale bezetting </t>
  </si>
  <si>
    <t>Straat/sectie</t>
  </si>
  <si>
    <t>&lt;75%</t>
  </si>
  <si>
    <t>&gt;95%</t>
  </si>
  <si>
    <t>Draaitabel (motieven)</t>
  </si>
  <si>
    <t>Meetgebied</t>
  </si>
  <si>
    <t>Dit tabblad bevat een sectiekaart.</t>
  </si>
  <si>
    <t>Dit tabblad bevat een samenvatting van de ruwe data op drukniveau in een dynamische tabel, waarin gefilterd kan worden op bijv. sectie, straat- of buurtnaam.</t>
  </si>
  <si>
    <t>Dit tabblad bevat een samenvatting van de ruwe data op motiefniveau in een dynamische tabel, waarin gefilterd kan worden op bijv. sectie, straat- of buurtnaam.</t>
  </si>
  <si>
    <t>Definities</t>
  </si>
  <si>
    <t>Dit tabblad bevat een defintie voor de gehanteerde aanduidingen voor parkeerdrukverdelingen, -herkomstverdeling en -motiefverdelingen.</t>
  </si>
  <si>
    <t>Term</t>
  </si>
  <si>
    <t>Bezettingsgraad (%)</t>
  </si>
  <si>
    <t>Waargenomen bezetting / waargenomen capaciteit, incl. onderverdeling naar soorten bezetting en capaciteit.</t>
  </si>
  <si>
    <t>Motief: Bezoekers/kortparkeerders</t>
  </si>
  <si>
    <t>Motief: Werknemers/langparkeerders</t>
  </si>
  <si>
    <t>Motief: Toeristen/bewoners</t>
  </si>
  <si>
    <t>Motief: Bewoners</t>
  </si>
  <si>
    <t>Motief: Overig</t>
  </si>
  <si>
    <t>Op een moment per dag waargenomen, niet zijnde ’s nachts.</t>
  </si>
  <si>
    <t>Op meerdere aaneengesloten momenten per dag waargenomen, niet zijnde ’s nachts.</t>
  </si>
  <si>
    <t>Op meerdere aaneengesloten momenten per dag waargenomen, incl. nacht of zelfsmeerdere dagen.</t>
  </si>
  <si>
    <t>Overige waarnemingen, niet zijnde bovenstaande.</t>
  </si>
  <si>
    <t>Alleen ’s nachts waargenomen.</t>
  </si>
  <si>
    <t>Ingeschreven in Wijk aan Zee
Tot 5km (rondom Wijk aan Zee)
5&lt;&gt;10km “
10&lt;&gt;25km “
25&lt;&gt;50km “
50&lt;&gt;100km “
&gt;100km “</t>
  </si>
  <si>
    <t>Dorpsweide</t>
  </si>
  <si>
    <t>Parkeeronderzoek Wijk aan Zee</t>
  </si>
  <si>
    <t>Koppeling</t>
  </si>
  <si>
    <t>&gt;100km</t>
  </si>
  <si>
    <t>&lt;5km</t>
  </si>
  <si>
    <t>5&lt;&gt;10km</t>
  </si>
  <si>
    <t>10&lt;&gt;25km</t>
  </si>
  <si>
    <t>25&lt;&gt;50km</t>
  </si>
  <si>
    <t>50&lt;&gt;100km</t>
  </si>
  <si>
    <t>Herkomst - Eigen woonplaats</t>
  </si>
  <si>
    <t>Herkomst - &lt;5km</t>
  </si>
  <si>
    <t>Herkomst - 5&lt;&gt;10km</t>
  </si>
  <si>
    <t>Herkomst - 10-25km</t>
  </si>
  <si>
    <t>Herkomst - 25-50km</t>
  </si>
  <si>
    <t>Herkomst - 50-100km</t>
  </si>
  <si>
    <t>Herkomst - &gt;100km</t>
  </si>
  <si>
    <t>Eigen woonplaats</t>
  </si>
  <si>
    <t xml:space="preserve">Herkomst-indeling: </t>
  </si>
  <si>
    <r>
      <t>Dit tabblad bevat een samenvatting van de ruwe data op herkomstniveau in een dynamische tabel, waarin gefilterd kan worden op bijv. sectie, straat- of buurtnaam.</t>
    </r>
    <r>
      <rPr>
        <sz val="11"/>
        <color rgb="FFFF000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</si>
</sst>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2" x14ac:knownFonts="1">
    <font>
      <sz val="11"/>
      <color rgb="FF000000"/>
      <name val="Calibri"/>
      <family val="2"/>
    </font>
    <font>
      <sz val="11"/>
      <color rgb="FF000000"/>
      <name val="Calibri"/>
      <family val="2"/>
    </font>
    <font>
      <b/>
      <sz val="11"/>
      <color rgb="FF000000"/>
      <name val="Calibri"/>
      <family val="2"/>
    </font>
    <font>
      <sz val="8"/>
      <name val="Calibri"/>
      <family val="2"/>
    </font>
    <font>
      <i/>
      <sz val="11"/>
      <color rgb="FF000000"/>
      <name val="Calibri"/>
      <family val="2"/>
    </font>
    <font>
      <sz val="11"/>
      <name val="Calibri"/>
      <family val="2"/>
    </font>
    <font>
      <i/>
      <sz val="11"/>
      <name val="Calibri"/>
      <family val="2"/>
    </font>
    <font>
      <sz val="11"/>
      <name val="Arial"/>
      <family val="2"/>
    </font>
    <font>
      <b/>
      <sz val="11"/>
      <name val="Arial"/>
      <family val="2"/>
    </font>
    <font>
      <sz val="11"/>
      <color rgb="FFFF0000"/>
      <name val="Calibri"/>
      <family val="2"/>
    </font>
    <font>
      <b/>
      <sz val="12"/>
      <color rgb="FF000000"/>
      <name val="Calibri"/>
      <family val="2"/>
    </font>
    <font>
      <sz val="11"/>
      <name val="Arial"/>
    </font>
  </fonts>
  <fills count="7">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s>
  <borders count="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pplyBorder="0"/>
    <xf numFmtId="9" fontId="1" fillId="0" borderId="0" applyFont="0" applyFill="0" applyBorder="0" applyAlignment="0" applyProtection="0"/>
  </cellStyleXfs>
  <cellXfs count="66">
    <xf numFmtId="0" fontId="0" fillId="0" borderId="0" xfId="0"/>
    <xf numFmtId="0" fontId="0" fillId="0" borderId="0" xfId="0" applyAlignment="1">
      <alignment horizontal="left"/>
    </xf>
    <xf numFmtId="0" fontId="2" fillId="0" borderId="0" xfId="0" applyFont="1" applyAlignment="1">
      <alignment vertical="top" wrapText="1"/>
    </xf>
    <xf numFmtId="0" fontId="2" fillId="0" borderId="0" xfId="0" applyFont="1" applyAlignment="1">
      <alignment horizontal="center" vertical="top" wrapText="1"/>
    </xf>
    <xf numFmtId="0" fontId="0" fillId="0" borderId="0" xfId="0" applyAlignment="1">
      <alignment horizontal="center"/>
    </xf>
    <xf numFmtId="0" fontId="0" fillId="0" borderId="0" xfId="0" applyAlignment="1">
      <alignment horizontal="left" vertical="top" wrapText="1"/>
    </xf>
    <xf numFmtId="0" fontId="0" fillId="0" borderId="0" xfId="0" applyAlignment="1">
      <alignment vertical="top" wrapText="1"/>
    </xf>
    <xf numFmtId="0" fontId="0" fillId="0" borderId="0" xfId="0" applyAlignment="1">
      <alignment horizontal="center" vertical="top" wrapText="1"/>
    </xf>
    <xf numFmtId="164" fontId="0" fillId="0" borderId="0" xfId="0" applyNumberFormat="1" applyAlignment="1">
      <alignment horizontal="left"/>
    </xf>
    <xf numFmtId="164" fontId="2" fillId="0" borderId="0" xfId="0" applyNumberFormat="1" applyFont="1" applyAlignment="1">
      <alignment horizontal="left" vertical="top" wrapText="1"/>
    </xf>
    <xf numFmtId="0" fontId="2" fillId="0" borderId="0" xfId="0" applyFont="1" applyAlignment="1">
      <alignment horizontal="left" vertical="top" wrapText="1"/>
    </xf>
    <xf numFmtId="1" fontId="0" fillId="0" borderId="0" xfId="0" applyNumberFormat="1" applyAlignment="1">
      <alignment horizontal="center"/>
    </xf>
    <xf numFmtId="0" fontId="2" fillId="0" borderId="0" xfId="0" applyFont="1" applyAlignment="1">
      <alignment wrapText="1"/>
    </xf>
    <xf numFmtId="0" fontId="0" fillId="0" borderId="0" xfId="0" applyAlignment="1">
      <alignment wrapText="1"/>
    </xf>
    <xf numFmtId="0" fontId="0" fillId="0" borderId="0" xfId="0" applyAlignment="1">
      <alignment horizontal="left" wrapText="1"/>
    </xf>
    <xf numFmtId="3" fontId="0" fillId="0" borderId="0" xfId="0" applyNumberFormat="1" applyAlignment="1">
      <alignment horizontal="left" wrapText="1"/>
    </xf>
    <xf numFmtId="14" fontId="0" fillId="0" borderId="0" xfId="0" applyNumberFormat="1" applyAlignment="1">
      <alignment horizontal="left" wrapText="1"/>
    </xf>
    <xf numFmtId="0" fontId="4" fillId="0" borderId="0" xfId="0" applyFont="1" applyAlignment="1">
      <alignment horizontal="center"/>
    </xf>
    <xf numFmtId="0" fontId="5" fillId="0" borderId="0" xfId="0" applyFont="1"/>
    <xf numFmtId="0" fontId="5" fillId="0" borderId="0" xfId="0" applyFont="1" applyAlignment="1">
      <alignment horizontal="left" indent="1"/>
    </xf>
    <xf numFmtId="0" fontId="7" fillId="0" borderId="0" xfId="0" applyFont="1"/>
    <xf numFmtId="0" fontId="7" fillId="0" borderId="0" xfId="0" applyFont="1" applyAlignment="1">
      <alignment horizontal="center"/>
    </xf>
    <xf numFmtId="9" fontId="7" fillId="0" borderId="0" xfId="1" applyFont="1" applyAlignment="1">
      <alignment horizontal="center"/>
    </xf>
    <xf numFmtId="9" fontId="8" fillId="0" borderId="0" xfId="1" applyFont="1" applyAlignment="1">
      <alignment horizontal="center"/>
    </xf>
    <xf numFmtId="0" fontId="8" fillId="0" borderId="0" xfId="0" applyFont="1" applyAlignment="1">
      <alignment horizontal="center"/>
    </xf>
    <xf numFmtId="0" fontId="7" fillId="0" borderId="0" xfId="0" applyFont="1" applyAlignment="1">
      <alignment vertical="top" wrapText="1"/>
    </xf>
    <xf numFmtId="0" fontId="5" fillId="0" borderId="0" xfId="0" applyFont="1" applyAlignment="1">
      <alignment horizontal="center" vertical="top" wrapText="1"/>
    </xf>
    <xf numFmtId="14" fontId="7" fillId="0" borderId="0" xfId="0" applyNumberFormat="1" applyFont="1" applyAlignment="1">
      <alignment horizontal="center" vertical="top" wrapText="1"/>
    </xf>
    <xf numFmtId="0" fontId="5" fillId="0" borderId="0" xfId="0" applyFont="1" applyAlignment="1">
      <alignment horizontal="center"/>
    </xf>
    <xf numFmtId="9" fontId="5" fillId="0" borderId="0" xfId="1" applyFont="1" applyAlignment="1">
      <alignment horizontal="center"/>
    </xf>
    <xf numFmtId="0" fontId="5" fillId="0" borderId="0" xfId="0" applyFont="1" applyAlignment="1">
      <alignment horizontal="left" vertical="top" wrapText="1"/>
    </xf>
    <xf numFmtId="9" fontId="0" fillId="0" borderId="0" xfId="0" applyNumberFormat="1" applyAlignment="1">
      <alignment horizontal="center"/>
    </xf>
    <xf numFmtId="0" fontId="0" fillId="0" borderId="0" xfId="0" applyAlignment="1">
      <alignment horizontal="center" wrapText="1"/>
    </xf>
    <xf numFmtId="1" fontId="0" fillId="0" borderId="0" xfId="0" applyNumberFormat="1" applyAlignment="1">
      <alignment horizontal="center" wrapText="1"/>
    </xf>
    <xf numFmtId="0" fontId="5" fillId="0" borderId="0" xfId="0" pivotButton="1" applyFont="1" applyAlignment="1">
      <alignment vertical="top" wrapText="1"/>
    </xf>
    <xf numFmtId="0" fontId="5" fillId="0" borderId="0" xfId="0" applyFont="1" applyAlignment="1">
      <alignment vertical="top" wrapText="1"/>
    </xf>
    <xf numFmtId="164" fontId="5" fillId="0" borderId="0" xfId="0" applyNumberFormat="1" applyFont="1" applyAlignment="1">
      <alignment horizontal="left"/>
    </xf>
    <xf numFmtId="1" fontId="5" fillId="0" borderId="0" xfId="0" applyNumberFormat="1" applyFont="1" applyAlignment="1">
      <alignment horizontal="center"/>
    </xf>
    <xf numFmtId="164" fontId="0" fillId="0" borderId="0" xfId="0" applyNumberFormat="1" applyAlignment="1">
      <alignment horizontal="center"/>
    </xf>
    <xf numFmtId="0" fontId="10" fillId="0" borderId="0" xfId="0" applyFont="1" applyAlignment="1">
      <alignment wrapText="1"/>
    </xf>
    <xf numFmtId="0" fontId="5" fillId="0" borderId="0" xfId="0" quotePrefix="1" applyFont="1" applyAlignment="1">
      <alignment horizontal="left" vertical="top" wrapText="1"/>
    </xf>
    <xf numFmtId="9" fontId="1" fillId="0" borderId="0" xfId="1" applyFont="1" applyFill="1" applyAlignment="1" applyProtection="1">
      <alignment horizontal="center"/>
    </xf>
    <xf numFmtId="9" fontId="1" fillId="6" borderId="0" xfId="1" applyFont="1" applyFill="1" applyAlignment="1" applyProtection="1">
      <alignment horizontal="center"/>
    </xf>
    <xf numFmtId="1" fontId="1" fillId="0" borderId="0" xfId="1" applyNumberFormat="1" applyFont="1" applyFill="1" applyAlignment="1" applyProtection="1">
      <alignment horizontal="center" wrapText="1"/>
    </xf>
    <xf numFmtId="1" fontId="0" fillId="0" borderId="0" xfId="1" applyNumberFormat="1" applyFont="1" applyFill="1" applyAlignment="1" applyProtection="1">
      <alignment horizontal="center"/>
    </xf>
    <xf numFmtId="0" fontId="11" fillId="0" borderId="0" xfId="0" applyFont="1" applyAlignment="1">
      <alignment horizontal="center"/>
    </xf>
    <xf numFmtId="164" fontId="11" fillId="0" borderId="0" xfId="0" applyNumberFormat="1" applyFont="1" applyAlignment="1">
      <alignment horizontal="left"/>
    </xf>
    <xf numFmtId="0" fontId="11" fillId="0" borderId="0" xfId="0" applyFont="1" applyAlignment="1">
      <alignment horizontal="left" indent="1"/>
    </xf>
    <xf numFmtId="9" fontId="11" fillId="0" borderId="0" xfId="0" applyNumberFormat="1" applyFont="1" applyAlignment="1">
      <alignment horizontal="center"/>
    </xf>
    <xf numFmtId="0" fontId="11" fillId="0" borderId="0" xfId="0" pivotButton="1" applyFont="1" applyAlignment="1">
      <alignment vertical="top" wrapText="1"/>
    </xf>
    <xf numFmtId="0" fontId="11" fillId="0" borderId="0" xfId="0" applyFont="1" applyAlignment="1">
      <alignment horizontal="center" vertical="top" wrapText="1"/>
    </xf>
    <xf numFmtId="9" fontId="11" fillId="0" borderId="0" xfId="0" applyNumberFormat="1" applyFont="1" applyAlignment="1">
      <alignment horizontal="center" vertical="top" wrapText="1"/>
    </xf>
    <xf numFmtId="1" fontId="4" fillId="0" borderId="0" xfId="0" applyNumberFormat="1" applyFont="1" applyAlignment="1">
      <alignment horizontal="center"/>
    </xf>
    <xf numFmtId="1" fontId="0" fillId="0" borderId="0" xfId="0" applyNumberFormat="1"/>
    <xf numFmtId="1" fontId="5" fillId="0" borderId="0" xfId="0" applyNumberFormat="1" applyFont="1" applyAlignment="1">
      <alignment horizontal="center" vertical="top" wrapText="1"/>
    </xf>
    <xf numFmtId="0" fontId="7" fillId="5" borderId="1" xfId="0" applyFont="1" applyFill="1" applyBorder="1" applyAlignment="1">
      <alignment horizontal="center"/>
    </xf>
    <xf numFmtId="0" fontId="7" fillId="5" borderId="2" xfId="0" applyFont="1" applyFill="1" applyBorder="1" applyAlignment="1">
      <alignment horizontal="center"/>
    </xf>
    <xf numFmtId="0" fontId="8" fillId="0" borderId="0" xfId="0" applyFont="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7" fillId="3" borderId="1" xfId="0" applyFont="1" applyFill="1" applyBorder="1" applyAlignment="1">
      <alignment horizontal="center"/>
    </xf>
    <xf numFmtId="0" fontId="7" fillId="3" borderId="2" xfId="0" applyFont="1" applyFill="1" applyBorder="1" applyAlignment="1">
      <alignment horizontal="center"/>
    </xf>
    <xf numFmtId="0" fontId="7" fillId="4" borderId="1" xfId="0" applyFont="1" applyFill="1" applyBorder="1" applyAlignment="1">
      <alignment horizontal="center"/>
    </xf>
    <xf numFmtId="0" fontId="7" fillId="4" borderId="2" xfId="0" applyFont="1" applyFill="1" applyBorder="1" applyAlignment="1">
      <alignment horizontal="center"/>
    </xf>
    <xf numFmtId="0" fontId="7" fillId="2" borderId="1" xfId="0" applyFont="1" applyFill="1" applyBorder="1" applyAlignment="1">
      <alignment horizontal="center"/>
    </xf>
    <xf numFmtId="0" fontId="7" fillId="2" borderId="2" xfId="0" applyFont="1" applyFill="1" applyBorder="1" applyAlignment="1">
      <alignment horizontal="center"/>
    </xf>
  </cellXfs>
  <cellStyles count="2">
    <cellStyle name="Procent" xfId="1" builtinId="5"/>
    <cellStyle name="Standaard" xfId="0" builtinId="0"/>
  </cellStyles>
  <dxfs count="506">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font>
        <name val="Arial"/>
        <scheme val="none"/>
      </font>
    </dxf>
    <dxf>
      <font>
        <name val="Arial"/>
        <scheme val="none"/>
      </font>
    </dxf>
    <dxf>
      <font>
        <name val="Arial"/>
        <scheme val="none"/>
      </font>
    </dxf>
    <dxf>
      <alignment horizontal="center"/>
    </dxf>
    <dxf>
      <alignment horizontal="center"/>
    </dxf>
    <dxf>
      <alignment horizontal="center"/>
    </dxf>
    <dxf>
      <font>
        <color auto="1"/>
      </font>
    </dxf>
    <dxf>
      <font>
        <color auto="1"/>
      </font>
    </dxf>
    <dxf>
      <font>
        <color auto="1"/>
      </font>
    </dxf>
    <dxf>
      <font>
        <color auto="1"/>
      </font>
    </dxf>
    <dxf>
      <font>
        <color auto="1"/>
      </font>
    </dxf>
    <dxf>
      <font>
        <color auto="1"/>
      </font>
    </dxf>
    <dxf>
      <font>
        <color auto="1"/>
      </font>
    </dxf>
    <dxf>
      <numFmt numFmtId="13" formatCode="0%"/>
    </dxf>
    <dxf>
      <alignment wrapText="1"/>
    </dxf>
    <dxf>
      <alignment wrapText="1"/>
    </dxf>
    <dxf>
      <alignment vertical="top"/>
    </dxf>
    <dxf>
      <alignment vertical="top"/>
    </dxf>
    <dxf>
      <alignment horizontal="center"/>
    </dxf>
    <dxf>
      <numFmt numFmtId="0" formatCode="General"/>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font>
      <numFmt numFmtId="1" formatCode="0"/>
      <alignment horizontal="center" vertical="bottom" textRotation="0" wrapText="1" indent="0" justifyLastLine="0" shrinkToFit="0" readingOrder="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1"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1" formatCode="0"/>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font>
      <numFmt numFmtId="1" formatCode="0"/>
      <alignment horizontal="center" vertical="bottom" textRotation="0" wrapText="0" indent="0" justifyLastLine="0" shrinkToFit="0" readingOrder="0"/>
    </dxf>
    <dxf>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numFmt numFmtId="164" formatCode="[$-F800]dddd\,\ mmmm\ dd\,\ yyyy"/>
      <fill>
        <patternFill patternType="none">
          <fgColor indexed="64"/>
          <bgColor indexed="65"/>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1"/>
        <color rgb="FF000000"/>
        <name val="Calibri"/>
        <family val="2"/>
        <scheme val="none"/>
      </font>
      <numFmt numFmtId="164" formatCode="[$-F800]dddd\,\ mmmm\ dd\,\ yyyy"/>
      <fill>
        <patternFill patternType="none">
          <fgColor indexed="64"/>
          <bgColor indexed="65"/>
        </patternFill>
      </fill>
      <alignment horizontal="left" vertical="bottom" textRotation="0" wrapText="0" indent="0" justifyLastLine="0" shrinkToFit="0" readingOrder="0"/>
      <protection locked="1" hidden="0"/>
    </dxf>
    <dxf>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font>
      <numFmt numFmtId="0" formatCode="Genera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protection locked="1" hidden="0"/>
    </dxf>
    <dxf>
      <alignment horizontal="left"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top" textRotation="0" wrapText="1" indent="0" justifyLastLine="0" shrinkToFit="0" readingOrder="0"/>
      <protection locked="1" hidden="0"/>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patternType="solid">
          <bgColor theme="0"/>
        </patternFill>
      </fill>
    </dxf>
    <dxf>
      <font>
        <color rgb="FF7030A0"/>
      </font>
      <fill>
        <patternFill>
          <bgColor rgb="FF7030A0"/>
        </patternFill>
      </fill>
    </dxf>
    <dxf>
      <font>
        <color theme="9" tint="-0.499984740745262"/>
      </font>
      <fill>
        <patternFill>
          <bgColor theme="9" tint="-0.499984740745262"/>
        </patternFill>
      </fill>
    </dxf>
    <dxf>
      <alignment vertical="top"/>
    </dxf>
    <dxf>
      <alignment wrapText="1"/>
    </dxf>
    <dxf>
      <alignment horizontal="center"/>
    </dxf>
    <dxf>
      <numFmt numFmtId="1" formatCode="0"/>
    </dxf>
    <dxf>
      <numFmt numFmtId="1" formatCode="0"/>
    </dxf>
    <dxf>
      <alignment horizontal="center"/>
    </dxf>
    <dxf>
      <alignment vertical="top"/>
    </dxf>
    <dxf>
      <alignment vertical="top"/>
    </dxf>
    <dxf>
      <alignment wrapText="1"/>
    </dxf>
    <dxf>
      <alignment wrapText="1"/>
    </dxf>
    <dxf>
      <font>
        <color auto="1"/>
      </font>
    </dxf>
    <dxf>
      <font>
        <color auto="1"/>
      </font>
    </dxf>
    <dxf>
      <font>
        <color auto="1"/>
      </font>
    </dxf>
    <dxf>
      <alignment horizontal="center"/>
    </dxf>
    <dxf>
      <numFmt numFmtId="13" formatCode="0%"/>
    </dxf>
    <dxf>
      <numFmt numFmtId="13" formatCode="0%"/>
    </dxf>
    <dxf>
      <alignment vertical="top"/>
    </dxf>
    <dxf>
      <alignment wrapText="1"/>
    </dxf>
    <dxf>
      <alignment horizontal="center"/>
    </dxf>
    <dxf>
      <numFmt numFmtId="1" formatCode="0"/>
    </dxf>
    <dxf>
      <numFmt numFmtId="1" formatCode="0"/>
    </dxf>
    <dxf>
      <alignment horizontal="center"/>
    </dxf>
    <dxf>
      <alignment vertical="top"/>
    </dxf>
    <dxf>
      <alignment vertical="top"/>
    </dxf>
    <dxf>
      <alignment wrapText="1"/>
    </dxf>
    <dxf>
      <alignment wrapText="1"/>
    </dxf>
    <dxf>
      <font>
        <color auto="1"/>
      </font>
    </dxf>
    <dxf>
      <font>
        <color auto="1"/>
      </font>
    </dxf>
    <dxf>
      <font>
        <color auto="1"/>
      </font>
    </dxf>
    <dxf>
      <alignment horizontal="center"/>
    </dxf>
    <dxf>
      <numFmt numFmtId="13" formatCode="0%"/>
    </dxf>
    <dxf>
      <numFmt numFmtId="13" formatCode="0%"/>
    </dxf>
    <dxf>
      <alignment vertical="top"/>
    </dxf>
    <dxf>
      <alignment vertical="top"/>
    </dxf>
    <dxf>
      <alignment wrapText="1"/>
    </dxf>
    <dxf>
      <alignment wrapText="1"/>
    </dxf>
    <dxf>
      <alignment horizontal="center"/>
    </dxf>
    <dxf>
      <alignment horizontal="center"/>
    </dxf>
    <dxf>
      <numFmt numFmtId="1" formatCode="0"/>
    </dxf>
    <dxf>
      <alignment vertical="top"/>
    </dxf>
    <dxf>
      <alignment wrapText="1"/>
    </dxf>
    <dxf>
      <font>
        <color auto="1"/>
      </font>
    </dxf>
    <dxf>
      <font>
        <color auto="1"/>
      </font>
    </dxf>
    <dxf>
      <font>
        <color auto="1"/>
      </font>
    </dxf>
    <dxf>
      <alignment horizontal="center"/>
    </dxf>
    <dxf>
      <numFmt numFmtId="13" formatCode="0%"/>
    </dxf>
    <dxf>
      <numFmt numFmtId="13" formatCode="0%"/>
    </dxf>
    <dxf>
      <alignment vertical="top"/>
    </dxf>
    <dxf>
      <alignment vertical="top"/>
    </dxf>
    <dxf>
      <alignment wrapText="1"/>
    </dxf>
    <dxf>
      <alignment wrapText="1"/>
    </dxf>
    <dxf>
      <alignment horizontal="center"/>
    </dxf>
    <dxf>
      <alignment horizontal="center"/>
    </dxf>
    <dxf>
      <numFmt numFmtId="1" formatCode="0"/>
    </dxf>
    <dxf>
      <alignment vertical="top"/>
    </dxf>
    <dxf>
      <alignment wrapText="1"/>
    </dxf>
    <dxf>
      <font>
        <color auto="1"/>
      </font>
    </dxf>
    <dxf>
      <font>
        <color auto="1"/>
      </font>
    </dxf>
    <dxf>
      <font>
        <color auto="1"/>
      </font>
    </dxf>
    <dxf>
      <alignment horizontal="center"/>
    </dxf>
    <dxf>
      <numFmt numFmtId="13" formatCode="0%"/>
    </dxf>
    <dxf>
      <numFmt numFmtId="13" formatCode="0%"/>
    </dxf>
    <dxf>
      <alignment horizontal="center"/>
    </dxf>
    <dxf>
      <alignment vertical="top"/>
    </dxf>
    <dxf>
      <alignment vertical="top"/>
    </dxf>
    <dxf>
      <alignment wrapText="1"/>
    </dxf>
    <dxf>
      <alignment wrapText="1"/>
    </dxf>
    <dxf>
      <numFmt numFmtId="13" formatCode="0%"/>
    </dxf>
    <dxf>
      <font>
        <color auto="1"/>
      </font>
    </dxf>
    <dxf>
      <font>
        <color auto="1"/>
      </font>
    </dxf>
    <dxf>
      <font>
        <color auto="1"/>
      </font>
    </dxf>
    <dxf>
      <font>
        <color auto="1"/>
      </font>
    </dxf>
    <dxf>
      <font>
        <color auto="1"/>
      </font>
    </dxf>
    <dxf>
      <font>
        <color auto="1"/>
      </font>
    </dxf>
    <dxf>
      <font>
        <color auto="1"/>
      </font>
    </dxf>
    <dxf>
      <alignment horizontal="center"/>
    </dxf>
    <dxf>
      <alignment horizontal="center"/>
    </dxf>
    <dxf>
      <alignment horizontal="center"/>
    </dxf>
    <dxf>
      <font>
        <name val="Arial"/>
        <scheme val="none"/>
      </font>
    </dxf>
    <dxf>
      <font>
        <name val="Arial"/>
        <scheme val="none"/>
      </font>
    </dxf>
    <dxf>
      <font>
        <name val="Arial"/>
        <scheme val="none"/>
      </font>
    </dxf>
    <dxf>
      <font>
        <color theme="0"/>
      </font>
      <fill>
        <patternFill>
          <fgColor indexed="64"/>
          <bgColor rgb="FFFF0000"/>
        </patternFill>
      </fill>
    </dxf>
    <dxf>
      <fill>
        <patternFill>
          <fgColor indexed="64"/>
          <bgColor rgb="FFFFC000"/>
        </patternFill>
      </fill>
    </dxf>
    <dxf>
      <fill>
        <patternFill>
          <fgColor indexed="64"/>
          <bgColor rgb="FFFFFF00"/>
        </patternFill>
      </fill>
    </dxf>
    <dxf>
      <fill>
        <patternFill>
          <fgColor indexed="64"/>
          <bgColor rgb="FF92D050"/>
        </patternFill>
      </fill>
    </dxf>
    <dxf>
      <font>
        <strike val="0"/>
        <outline val="0"/>
        <shadow val="0"/>
        <u val="none"/>
        <vertAlign val="baseline"/>
        <sz val="11"/>
        <color auto="1"/>
        <name val="Calibri"/>
        <family val="2"/>
        <scheme val="none"/>
      </font>
      <alignment horizontal="left" vertical="top" textRotation="0" wrapText="1" indent="0" justifyLastLine="0" shrinkToFit="0" readingOrder="0"/>
    </dxf>
    <dxf>
      <font>
        <strike val="0"/>
        <outline val="0"/>
        <shadow val="0"/>
        <u val="none"/>
        <vertAlign val="baseline"/>
        <sz val="11"/>
        <color auto="1"/>
        <name val="Calibri"/>
        <family val="2"/>
        <scheme val="none"/>
      </font>
      <alignment horizontal="left" vertical="top" textRotation="0" wrapText="1" indent="0" justifyLastLine="0" shrinkToFit="0" readingOrder="0"/>
    </dxf>
    <dxf>
      <font>
        <strike val="0"/>
        <outline val="0"/>
        <shadow val="0"/>
        <u val="none"/>
        <vertAlign val="baseline"/>
        <sz val="11"/>
        <color auto="1"/>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general" vertical="bottom" textRotation="0" wrapText="1" indent="0" justifyLastLine="0" shrinkToFit="0" readingOrder="0"/>
      <protection locked="1" hidden="0"/>
    </dxf>
    <dxf>
      <font>
        <strike val="0"/>
        <outline val="0"/>
        <shadow val="0"/>
        <u val="none"/>
        <vertAlign val="baseline"/>
        <sz val="11"/>
        <color auto="1"/>
        <name val="Calibri"/>
        <family val="2"/>
        <scheme val="none"/>
      </font>
      <alignment horizontal="left" vertical="top" textRotation="0" wrapText="1" indent="0" justifyLastLine="0" shrinkToFit="0" readingOrder="0"/>
    </dxf>
    <dxf>
      <font>
        <strike val="0"/>
        <outline val="0"/>
        <shadow val="0"/>
        <u val="none"/>
        <vertAlign val="baseline"/>
        <sz val="11"/>
        <color auto="1"/>
        <name val="Calibri"/>
        <family val="2"/>
        <scheme val="none"/>
      </font>
      <alignment horizontal="left" vertical="top" textRotation="0" wrapText="1" indent="0" justifyLastLine="0" shrinkToFit="0" readingOrder="0"/>
    </dxf>
    <dxf>
      <font>
        <strike val="0"/>
        <outline val="0"/>
        <shadow val="0"/>
        <u val="none"/>
        <vertAlign val="baseline"/>
        <sz val="11"/>
        <color auto="1"/>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general" vertical="bottom"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 Type="http://schemas.openxmlformats.org/officeDocument/2006/relationships/worksheet" Target="worksheets/sheet2.xml"/><Relationship Id="rId16" Type="http://schemas.microsoft.com/office/2007/relationships/slicerCache" Target="slicerCaches/slicerCache8.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powerPivotData" Target="model/item.data"/><Relationship Id="rId10" Type="http://schemas.microsoft.com/office/2007/relationships/slicerCache" Target="slicerCaches/slicerCache2.xml"/><Relationship Id="rId19"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[6. Oplevering meetgegevens Wijk aan Zee bijlage databestand.xlsx]Draaitabel (motieven)!Draaitabel4</c:name>
    <c:fmtId val="4"/>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'Draaitabel (motieven)'!$M$12</c:f>
              <c:strCache>
                <c:ptCount val="1"/>
                <c:pt idx="0">
                  <c:v> Bewoners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(motieven)'!$L$13:$L$33</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(motieven)'!$M$13:$M$33</c:f>
              <c:numCache>
                <c:formatCode>0</c:formatCode>
                <c:ptCount val="13"/>
                <c:pt idx="0">
                  <c:v>410</c:v>
                </c:pt>
                <c:pt idx="1">
                  <c:v>386</c:v>
                </c:pt>
                <c:pt idx="2">
                  <c:v>432</c:v>
                </c:pt>
                <c:pt idx="3">
                  <c:v>549</c:v>
                </c:pt>
                <c:pt idx="4">
                  <c:v>324</c:v>
                </c:pt>
                <c:pt idx="5">
                  <c:v>391</c:v>
                </c:pt>
                <c:pt idx="6">
                  <c:v>392</c:v>
                </c:pt>
                <c:pt idx="7">
                  <c:v>422</c:v>
                </c:pt>
                <c:pt idx="8">
                  <c:v>521</c:v>
                </c:pt>
                <c:pt idx="9">
                  <c:v>265</c:v>
                </c:pt>
                <c:pt idx="10">
                  <c:v>269</c:v>
                </c:pt>
                <c:pt idx="11">
                  <c:v>369</c:v>
                </c:pt>
                <c:pt idx="12">
                  <c:v>490</c:v>
                </c:pt>
              </c:numCache>
            </c:numRef>
          </c:val>
          <c:extLst>
            <c:ext xmlns:c16="http://schemas.microsoft.com/office/drawing/2014/chart" uri="{C3380CC4-5D6E-409C-BE32-E72D297353CC}">
              <c16:uniqueId val="{00000000-E800-4133-B702-CD978861EE1C}"/>
            </c:ext>
          </c:extLst>
        </c:ser>
        <c:ser>
          <c:idx val="1"/>
          <c:order val="1"/>
          <c:tx>
            <c:strRef>
              <c:f>'Draaitabel (motieven)'!$N$12</c:f>
              <c:strCache>
                <c:ptCount val="1"/>
                <c:pt idx="0">
                  <c:v>Toeristen/ bewoners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(motieven)'!$L$13:$L$33</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(motieven)'!$N$13:$N$33</c:f>
              <c:numCache>
                <c:formatCode>0</c:formatCode>
                <c:ptCount val="13"/>
                <c:pt idx="0">
                  <c:v>379</c:v>
                </c:pt>
                <c:pt idx="1">
                  <c:v>360</c:v>
                </c:pt>
                <c:pt idx="2">
                  <c:v>526</c:v>
                </c:pt>
                <c:pt idx="3">
                  <c:v>585</c:v>
                </c:pt>
                <c:pt idx="4">
                  <c:v>196</c:v>
                </c:pt>
                <c:pt idx="5">
                  <c:v>321</c:v>
                </c:pt>
                <c:pt idx="6">
                  <c:v>290</c:v>
                </c:pt>
                <c:pt idx="7">
                  <c:v>467</c:v>
                </c:pt>
                <c:pt idx="8">
                  <c:v>526</c:v>
                </c:pt>
                <c:pt idx="9">
                  <c:v>146</c:v>
                </c:pt>
                <c:pt idx="10">
                  <c:v>150</c:v>
                </c:pt>
                <c:pt idx="11">
                  <c:v>371</c:v>
                </c:pt>
                <c:pt idx="12">
                  <c:v>426</c:v>
                </c:pt>
              </c:numCache>
            </c:numRef>
          </c:val>
          <c:extLst>
            <c:ext xmlns:c16="http://schemas.microsoft.com/office/drawing/2014/chart" uri="{C3380CC4-5D6E-409C-BE32-E72D297353CC}">
              <c16:uniqueId val="{00000001-E800-4133-B702-CD978861EE1C}"/>
            </c:ext>
          </c:extLst>
        </c:ser>
        <c:ser>
          <c:idx val="2"/>
          <c:order val="2"/>
          <c:tx>
            <c:strRef>
              <c:f>'Draaitabel (motieven)'!$O$12</c:f>
              <c:strCache>
                <c:ptCount val="1"/>
                <c:pt idx="0">
                  <c:v>Bezoekers/ kortparkeerders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(motieven)'!$L$13:$L$33</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(motieven)'!$O$13:$O$33</c:f>
              <c:numCache>
                <c:formatCode>0</c:formatCode>
                <c:ptCount val="13"/>
                <c:pt idx="0">
                  <c:v>330</c:v>
                </c:pt>
                <c:pt idx="1">
                  <c:v>171</c:v>
                </c:pt>
                <c:pt idx="2">
                  <c:v>204</c:v>
                </c:pt>
                <c:pt idx="4">
                  <c:v>1011</c:v>
                </c:pt>
                <c:pt idx="5">
                  <c:v>314</c:v>
                </c:pt>
                <c:pt idx="6">
                  <c:v>205</c:v>
                </c:pt>
                <c:pt idx="7">
                  <c:v>209</c:v>
                </c:pt>
                <c:pt idx="9">
                  <c:v>118</c:v>
                </c:pt>
                <c:pt idx="10">
                  <c:v>150</c:v>
                </c:pt>
                <c:pt idx="11">
                  <c:v>172</c:v>
                </c:pt>
              </c:numCache>
            </c:numRef>
          </c:val>
          <c:extLst>
            <c:ext xmlns:c16="http://schemas.microsoft.com/office/drawing/2014/chart" uri="{C3380CC4-5D6E-409C-BE32-E72D297353CC}">
              <c16:uniqueId val="{00000002-E800-4133-B702-CD978861EE1C}"/>
            </c:ext>
          </c:extLst>
        </c:ser>
        <c:ser>
          <c:idx val="3"/>
          <c:order val="3"/>
          <c:tx>
            <c:strRef>
              <c:f>'Draaitabel (motieven)'!$P$12</c:f>
              <c:strCache>
                <c:ptCount val="1"/>
                <c:pt idx="0">
                  <c:v>Werknemers/ langparkeerders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(motieven)'!$L$13:$L$33</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(motieven)'!$P$13:$P$33</c:f>
              <c:numCache>
                <c:formatCode>0</c:formatCode>
                <c:ptCount val="13"/>
                <c:pt idx="0">
                  <c:v>133</c:v>
                </c:pt>
                <c:pt idx="1">
                  <c:v>106</c:v>
                </c:pt>
                <c:pt idx="2">
                  <c:v>56</c:v>
                </c:pt>
                <c:pt idx="4">
                  <c:v>49</c:v>
                </c:pt>
                <c:pt idx="5">
                  <c:v>162</c:v>
                </c:pt>
                <c:pt idx="6">
                  <c:v>100</c:v>
                </c:pt>
                <c:pt idx="7">
                  <c:v>94</c:v>
                </c:pt>
                <c:pt idx="9">
                  <c:v>108</c:v>
                </c:pt>
                <c:pt idx="10">
                  <c:v>101</c:v>
                </c:pt>
                <c:pt idx="11">
                  <c:v>16</c:v>
                </c:pt>
              </c:numCache>
            </c:numRef>
          </c:val>
          <c:extLst>
            <c:ext xmlns:c16="http://schemas.microsoft.com/office/drawing/2014/chart" uri="{C3380CC4-5D6E-409C-BE32-E72D297353CC}">
              <c16:uniqueId val="{00000003-E800-4133-B702-CD978861EE1C}"/>
            </c:ext>
          </c:extLst>
        </c:ser>
        <c:dLbls>
          <c:dLblPos val="ctr"/>
          <c:showLegendKey val="0"/>
          <c:showVal val="1"/>
          <c:showCatName val="0"/>
          <c:showSerName val="0"/>
          <c:showPercent val="0"/>
          <c:showBubbleSize val="0"/>
        </c:dLbls>
        <c:gapWidth val="150"/>
        <c:overlap val="100"/>
        <c:axId val="53661887"/>
        <c:axId val="53661055"/>
      </c:barChart>
      <c:catAx>
        <c:axId val="53661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3661055"/>
        <c:crosses val="autoZero"/>
        <c:auto val="1"/>
        <c:lblAlgn val="ctr"/>
        <c:lblOffset val="100"/>
        <c:noMultiLvlLbl val="0"/>
      </c:catAx>
      <c:valAx>
        <c:axId val="53661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3661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[6. Oplevering meetgegevens Wijk aan Zee bijlage databestand.xlsx]Draaitabel (herkomsten)!Draaitabel1</c:name>
    <c:fmtId val="1"/>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'Draaitabel (herkomsten)'!$S$6</c:f>
              <c:strCache>
                <c:ptCount val="1"/>
                <c:pt idx="0">
                  <c:v>Eigen woonplaats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(herkomsten)'!$S$7:$S$27</c:f>
              <c:numCache>
                <c:formatCode>0</c:formatCode>
                <c:ptCount val="13"/>
                <c:pt idx="0">
                  <c:v>449</c:v>
                </c:pt>
                <c:pt idx="1">
                  <c:v>461</c:v>
                </c:pt>
                <c:pt idx="2">
                  <c:v>498</c:v>
                </c:pt>
                <c:pt idx="3">
                  <c:v>523</c:v>
                </c:pt>
                <c:pt idx="4">
                  <c:v>432</c:v>
                </c:pt>
                <c:pt idx="5">
                  <c:v>427</c:v>
                </c:pt>
                <c:pt idx="6">
                  <c:v>446</c:v>
                </c:pt>
                <c:pt idx="7">
                  <c:v>467</c:v>
                </c:pt>
                <c:pt idx="8">
                  <c:v>513</c:v>
                </c:pt>
                <c:pt idx="9">
                  <c:v>330</c:v>
                </c:pt>
                <c:pt idx="10">
                  <c:v>357</c:v>
                </c:pt>
                <c:pt idx="11">
                  <c:v>493</c:v>
                </c:pt>
                <c:pt idx="12">
                  <c:v>558</c:v>
                </c:pt>
              </c:numCache>
            </c:numRef>
          </c:val>
          <c:extLst>
            <c:ext xmlns:c16="http://schemas.microsoft.com/office/drawing/2014/chart" uri="{C3380CC4-5D6E-409C-BE32-E72D297353CC}">
              <c16:uniqueId val="{00000000-291F-4F6F-B026-33F2C734D548}"/>
            </c:ext>
          </c:extLst>
        </c:ser>
        <c:ser>
          <c:idx val="1"/>
          <c:order val="1"/>
          <c:tx>
            <c:strRef>
              <c:f>'Draaitabel (herkomsten)'!$T$6</c:f>
              <c:strCache>
                <c:ptCount val="1"/>
                <c:pt idx="0">
                  <c:v>&lt;5km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(herkomsten)'!$T$7:$T$27</c:f>
              <c:numCache>
                <c:formatCode>0</c:formatCode>
                <c:ptCount val="13"/>
                <c:pt idx="0">
                  <c:v>109</c:v>
                </c:pt>
                <c:pt idx="1">
                  <c:v>65</c:v>
                </c:pt>
                <c:pt idx="2">
                  <c:v>79</c:v>
                </c:pt>
                <c:pt idx="3">
                  <c:v>59</c:v>
                </c:pt>
                <c:pt idx="4">
                  <c:v>136</c:v>
                </c:pt>
                <c:pt idx="5">
                  <c:v>102</c:v>
                </c:pt>
                <c:pt idx="6">
                  <c:v>60</c:v>
                </c:pt>
                <c:pt idx="7">
                  <c:v>86</c:v>
                </c:pt>
                <c:pt idx="8">
                  <c:v>45</c:v>
                </c:pt>
                <c:pt idx="9">
                  <c:v>43</c:v>
                </c:pt>
                <c:pt idx="10">
                  <c:v>50</c:v>
                </c:pt>
                <c:pt idx="11">
                  <c:v>66</c:v>
                </c:pt>
                <c:pt idx="12">
                  <c:v>34</c:v>
                </c:pt>
              </c:numCache>
            </c:numRef>
          </c:val>
          <c:extLst>
            <c:ext xmlns:c16="http://schemas.microsoft.com/office/drawing/2014/chart" uri="{C3380CC4-5D6E-409C-BE32-E72D297353CC}">
              <c16:uniqueId val="{00000001-291F-4F6F-B026-33F2C734D548}"/>
            </c:ext>
          </c:extLst>
        </c:ser>
        <c:ser>
          <c:idx val="2"/>
          <c:order val="2"/>
          <c:tx>
            <c:strRef>
              <c:f>'Draaitabel (herkomsten)'!$U$6</c:f>
              <c:strCache>
                <c:ptCount val="1"/>
                <c:pt idx="0">
                  <c:v>5&lt;&gt;10km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(herkomsten)'!$U$7:$U$27</c:f>
              <c:numCache>
                <c:formatCode>0</c:formatCode>
                <c:ptCount val="13"/>
                <c:pt idx="0">
                  <c:v>239</c:v>
                </c:pt>
                <c:pt idx="1">
                  <c:v>182</c:v>
                </c:pt>
                <c:pt idx="2">
                  <c:v>244</c:v>
                </c:pt>
                <c:pt idx="3">
                  <c:v>224</c:v>
                </c:pt>
                <c:pt idx="4">
                  <c:v>270</c:v>
                </c:pt>
                <c:pt idx="5">
                  <c:v>187</c:v>
                </c:pt>
                <c:pt idx="6">
                  <c:v>169</c:v>
                </c:pt>
                <c:pt idx="7">
                  <c:v>226</c:v>
                </c:pt>
                <c:pt idx="8">
                  <c:v>216</c:v>
                </c:pt>
                <c:pt idx="9">
                  <c:v>84</c:v>
                </c:pt>
                <c:pt idx="10">
                  <c:v>89</c:v>
                </c:pt>
                <c:pt idx="11">
                  <c:v>166</c:v>
                </c:pt>
                <c:pt idx="12">
                  <c:v>168</c:v>
                </c:pt>
              </c:numCache>
            </c:numRef>
          </c:val>
          <c:extLst>
            <c:ext xmlns:c16="http://schemas.microsoft.com/office/drawing/2014/chart" uri="{C3380CC4-5D6E-409C-BE32-E72D297353CC}">
              <c16:uniqueId val="{00000002-291F-4F6F-B026-33F2C734D548}"/>
            </c:ext>
          </c:extLst>
        </c:ser>
        <c:ser>
          <c:idx val="3"/>
          <c:order val="3"/>
          <c:tx>
            <c:strRef>
              <c:f>'Draaitabel (herkomsten)'!$V$6</c:f>
              <c:strCache>
                <c:ptCount val="1"/>
                <c:pt idx="0">
                  <c:v>10&lt;&gt;25km</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(herkomsten)'!$V$7:$V$27</c:f>
              <c:numCache>
                <c:formatCode>0</c:formatCode>
                <c:ptCount val="13"/>
                <c:pt idx="0">
                  <c:v>130</c:v>
                </c:pt>
                <c:pt idx="1">
                  <c:v>82</c:v>
                </c:pt>
                <c:pt idx="2">
                  <c:v>117</c:v>
                </c:pt>
                <c:pt idx="3">
                  <c:v>90</c:v>
                </c:pt>
                <c:pt idx="4">
                  <c:v>230</c:v>
                </c:pt>
                <c:pt idx="5">
                  <c:v>136</c:v>
                </c:pt>
                <c:pt idx="6">
                  <c:v>86</c:v>
                </c:pt>
                <c:pt idx="7">
                  <c:v>118</c:v>
                </c:pt>
                <c:pt idx="8">
                  <c:v>69</c:v>
                </c:pt>
                <c:pt idx="9">
                  <c:v>52</c:v>
                </c:pt>
                <c:pt idx="10">
                  <c:v>51</c:v>
                </c:pt>
                <c:pt idx="11">
                  <c:v>53</c:v>
                </c:pt>
                <c:pt idx="12">
                  <c:v>44</c:v>
                </c:pt>
              </c:numCache>
            </c:numRef>
          </c:val>
          <c:extLst>
            <c:ext xmlns:c16="http://schemas.microsoft.com/office/drawing/2014/chart" uri="{C3380CC4-5D6E-409C-BE32-E72D297353CC}">
              <c16:uniqueId val="{00000003-291F-4F6F-B026-33F2C734D548}"/>
            </c:ext>
          </c:extLst>
        </c:ser>
        <c:ser>
          <c:idx val="4"/>
          <c:order val="4"/>
          <c:tx>
            <c:strRef>
              <c:f>'Draaitabel (herkomsten)'!$W$6</c:f>
              <c:strCache>
                <c:ptCount val="1"/>
                <c:pt idx="0">
                  <c:v>25&lt;&gt;50km</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(herkomsten)'!$W$7:$W$27</c:f>
              <c:numCache>
                <c:formatCode>0</c:formatCode>
                <c:ptCount val="13"/>
                <c:pt idx="0">
                  <c:v>113</c:v>
                </c:pt>
                <c:pt idx="1">
                  <c:v>95</c:v>
                </c:pt>
                <c:pt idx="2">
                  <c:v>91</c:v>
                </c:pt>
                <c:pt idx="3">
                  <c:v>88</c:v>
                </c:pt>
                <c:pt idx="4">
                  <c:v>200</c:v>
                </c:pt>
                <c:pt idx="5">
                  <c:v>121</c:v>
                </c:pt>
                <c:pt idx="6">
                  <c:v>85</c:v>
                </c:pt>
                <c:pt idx="7">
                  <c:v>114</c:v>
                </c:pt>
                <c:pt idx="8">
                  <c:v>84</c:v>
                </c:pt>
                <c:pt idx="9">
                  <c:v>45</c:v>
                </c:pt>
                <c:pt idx="10">
                  <c:v>39</c:v>
                </c:pt>
                <c:pt idx="11">
                  <c:v>43</c:v>
                </c:pt>
                <c:pt idx="12">
                  <c:v>42</c:v>
                </c:pt>
              </c:numCache>
            </c:numRef>
          </c:val>
          <c:extLst>
            <c:ext xmlns:c16="http://schemas.microsoft.com/office/drawing/2014/chart" uri="{C3380CC4-5D6E-409C-BE32-E72D297353CC}">
              <c16:uniqueId val="{00000004-291F-4F6F-B026-33F2C734D548}"/>
            </c:ext>
          </c:extLst>
        </c:ser>
        <c:ser>
          <c:idx val="5"/>
          <c:order val="5"/>
          <c:tx>
            <c:strRef>
              <c:f>'Draaitabel (herkomsten)'!$X$6</c:f>
              <c:strCache>
                <c:ptCount val="1"/>
                <c:pt idx="0">
                  <c:v>50&lt;&gt;100km</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(herkomsten)'!$X$7:$X$27</c:f>
              <c:numCache>
                <c:formatCode>0</c:formatCode>
                <c:ptCount val="13"/>
                <c:pt idx="0">
                  <c:v>106</c:v>
                </c:pt>
                <c:pt idx="1">
                  <c:v>57</c:v>
                </c:pt>
                <c:pt idx="2">
                  <c:v>74</c:v>
                </c:pt>
                <c:pt idx="3">
                  <c:v>50</c:v>
                </c:pt>
                <c:pt idx="4">
                  <c:v>129</c:v>
                </c:pt>
                <c:pt idx="5">
                  <c:v>81</c:v>
                </c:pt>
                <c:pt idx="6">
                  <c:v>69</c:v>
                </c:pt>
                <c:pt idx="7">
                  <c:v>65</c:v>
                </c:pt>
                <c:pt idx="8">
                  <c:v>42</c:v>
                </c:pt>
                <c:pt idx="9">
                  <c:v>50</c:v>
                </c:pt>
                <c:pt idx="10">
                  <c:v>53</c:v>
                </c:pt>
                <c:pt idx="11">
                  <c:v>52</c:v>
                </c:pt>
                <c:pt idx="12">
                  <c:v>27</c:v>
                </c:pt>
              </c:numCache>
            </c:numRef>
          </c:val>
          <c:extLst>
            <c:ext xmlns:c16="http://schemas.microsoft.com/office/drawing/2014/chart" uri="{C3380CC4-5D6E-409C-BE32-E72D297353CC}">
              <c16:uniqueId val="{00000005-291F-4F6F-B026-33F2C734D548}"/>
            </c:ext>
          </c:extLst>
        </c:ser>
        <c:ser>
          <c:idx val="6"/>
          <c:order val="6"/>
          <c:tx>
            <c:strRef>
              <c:f>'Draaitabel (herkomsten)'!$Y$6</c:f>
              <c:strCache>
                <c:ptCount val="1"/>
                <c:pt idx="0">
                  <c:v>&gt;100km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(herkomsten)'!$Y$7:$Y$27</c:f>
              <c:numCache>
                <c:formatCode>0</c:formatCode>
                <c:ptCount val="13"/>
                <c:pt idx="0">
                  <c:v>77</c:v>
                </c:pt>
                <c:pt idx="1">
                  <c:v>56</c:v>
                </c:pt>
                <c:pt idx="2">
                  <c:v>85</c:v>
                </c:pt>
                <c:pt idx="3">
                  <c:v>72</c:v>
                </c:pt>
                <c:pt idx="4">
                  <c:v>144</c:v>
                </c:pt>
                <c:pt idx="5">
                  <c:v>103</c:v>
                </c:pt>
                <c:pt idx="6">
                  <c:v>48</c:v>
                </c:pt>
                <c:pt idx="7">
                  <c:v>86</c:v>
                </c:pt>
                <c:pt idx="8">
                  <c:v>53</c:v>
                </c:pt>
                <c:pt idx="9">
                  <c:v>22</c:v>
                </c:pt>
                <c:pt idx="10">
                  <c:v>16</c:v>
                </c:pt>
                <c:pt idx="11">
                  <c:v>28</c:v>
                </c:pt>
                <c:pt idx="12">
                  <c:v>21</c:v>
                </c:pt>
              </c:numCache>
            </c:numRef>
          </c:val>
          <c:extLst>
            <c:ext xmlns:c16="http://schemas.microsoft.com/office/drawing/2014/chart" uri="{C3380CC4-5D6E-409C-BE32-E72D297353CC}">
              <c16:uniqueId val="{00000006-291F-4F6F-B026-33F2C734D548}"/>
            </c:ext>
          </c:extLst>
        </c:ser>
        <c:ser>
          <c:idx val="7"/>
          <c:order val="7"/>
          <c:tx>
            <c:strRef>
              <c:f>'Draaitabel (herkomsten)'!$Z$6</c:f>
              <c:strCache>
                <c:ptCount val="1"/>
                <c:pt idx="0">
                  <c:v>Onbekend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'Draaitabel (herkomsten)'!$R$7:$R$27</c:f>
              <c:multiLvlStrCache>
                <c:ptCount val="13"/>
                <c:lvl>
                  <c:pt idx="0">
                    <c:v>14:00-16:00</c:v>
                  </c:pt>
                  <c:pt idx="1">
                    <c:v>10:00-12:00</c:v>
                  </c:pt>
                  <c:pt idx="2">
                    <c:v>19:00-21:00</c:v>
                  </c:pt>
                  <c:pt idx="3">
                    <c:v>00:00-02:00</c:v>
                  </c:pt>
                  <c:pt idx="4">
                    <c:v>14:00-16:00</c:v>
                  </c:pt>
                  <c:pt idx="5">
                    <c:v>14:00-16:00</c:v>
                  </c:pt>
                  <c:pt idx="6">
                    <c:v>10:00-12:00</c:v>
                  </c:pt>
                  <c:pt idx="7">
                    <c:v>19:00-21:00</c:v>
                  </c:pt>
                  <c:pt idx="8">
                    <c:v>00:00-02:00</c:v>
                  </c:pt>
                  <c:pt idx="9">
                    <c:v>14:00-16:00</c:v>
                  </c:pt>
                  <c:pt idx="10">
                    <c:v>10:00-12:00</c:v>
                  </c:pt>
                  <c:pt idx="11">
                    <c:v>19:00-21:00</c:v>
                  </c:pt>
                  <c:pt idx="12">
                    <c:v>00:00-02:00</c:v>
                  </c:pt>
                </c:lvl>
                <c:lvl>
                  <c:pt idx="0">
                    <c:v>zaterdag 7 augustus 2021</c:v>
                  </c:pt>
                  <c:pt idx="3">
                    <c:v>zondag 8 augustus 2021</c:v>
                  </c:pt>
                  <c:pt idx="4">
                    <c:v>zaterdag 21 augustus 2021</c:v>
                  </c:pt>
                  <c:pt idx="5">
                    <c:v>zaterdag 11 september 2021</c:v>
                  </c:pt>
                  <c:pt idx="8">
                    <c:v>zondag 12 september 2021</c:v>
                  </c:pt>
                  <c:pt idx="9">
                    <c:v>dinsdag 5 oktober 2021</c:v>
                  </c:pt>
                  <c:pt idx="12">
                    <c:v>woensdag 6 oktober 2021</c:v>
                  </c:pt>
                </c:lvl>
              </c:multiLvlStrCache>
            </c:multiLvlStrRef>
          </c:cat>
          <c:val>
            <c:numRef>
              <c:f>'Draaitabel (herkomsten)'!$Z$7:$Z$27</c:f>
              <c:numCache>
                <c:formatCode>0</c:formatCode>
                <c:ptCount val="13"/>
                <c:pt idx="0">
                  <c:v>19</c:v>
                </c:pt>
                <c:pt idx="1">
                  <c:v>15</c:v>
                </c:pt>
                <c:pt idx="2">
                  <c:v>22</c:v>
                </c:pt>
                <c:pt idx="3">
                  <c:v>16</c:v>
                </c:pt>
                <c:pt idx="4">
                  <c:v>25</c:v>
                </c:pt>
                <c:pt idx="5">
                  <c:v>21</c:v>
                </c:pt>
                <c:pt idx="6">
                  <c:v>19</c:v>
                </c:pt>
                <c:pt idx="7">
                  <c:v>17</c:v>
                </c:pt>
                <c:pt idx="8">
                  <c:v>18</c:v>
                </c:pt>
                <c:pt idx="9">
                  <c:v>10</c:v>
                </c:pt>
                <c:pt idx="10">
                  <c:v>12</c:v>
                </c:pt>
                <c:pt idx="11">
                  <c:v>19</c:v>
                </c:pt>
                <c:pt idx="12">
                  <c:v>16</c:v>
                </c:pt>
              </c:numCache>
            </c:numRef>
          </c:val>
          <c:extLst>
            <c:ext xmlns:c16="http://schemas.microsoft.com/office/drawing/2014/chart" uri="{C3380CC4-5D6E-409C-BE32-E72D297353CC}">
              <c16:uniqueId val="{00000007-291F-4F6F-B026-33F2C734D548}"/>
            </c:ext>
          </c:extLst>
        </c:ser>
        <c:dLbls>
          <c:dLblPos val="inEnd"/>
          <c:showLegendKey val="0"/>
          <c:showVal val="1"/>
          <c:showCatName val="0"/>
          <c:showSerName val="0"/>
          <c:showPercent val="0"/>
          <c:showBubbleSize val="0"/>
        </c:dLbls>
        <c:gapWidth val="150"/>
        <c:overlap val="100"/>
        <c:axId val="1199342704"/>
        <c:axId val="1199344784"/>
      </c:barChart>
      <c:catAx>
        <c:axId val="1199342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99344784"/>
        <c:crosses val="autoZero"/>
        <c:auto val="1"/>
        <c:lblAlgn val="ctr"/>
        <c:lblOffset val="100"/>
        <c:noMultiLvlLbl val="0"/>
      </c:catAx>
      <c:valAx>
        <c:axId val="119934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1993427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2352675</xdr:colOff>
      <xdr:row>0</xdr:row>
      <xdr:rowOff>0</xdr:rowOff>
    </xdr:from>
    <xdr:to>
      <xdr:col>3</xdr:col>
      <xdr:colOff>2967</xdr:colOff>
      <xdr:row>8</xdr:row>
      <xdr:rowOff>124691</xdr:rowOff>
    </xdr:to>
    <xdr:pic>
      <xdr:nvPicPr>
        <xdr:cNvPr id="2" name="Afbeelding 1">
          <a:extLst>
            <a:ext uri="{FF2B5EF4-FFF2-40B4-BE49-F238E27FC236}">
              <a16:creationId xmlns:a16="http://schemas.microsoft.com/office/drawing/2014/main" id="{18D2E2D3-C4AD-4C04-9D3E-021CAD55026E}"/>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24445"/>
        <a:stretch/>
      </xdr:blipFill>
      <xdr:spPr>
        <a:xfrm>
          <a:off x="4162425" y="0"/>
          <a:ext cx="4365417" cy="1648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104775</xdr:colOff>
      <xdr:row>54</xdr:row>
      <xdr:rowOff>161925</xdr:rowOff>
    </xdr:to>
    <xdr:pic>
      <xdr:nvPicPr>
        <xdr:cNvPr id="2" name="Afbeelding 1">
          <a:extLst>
            <a:ext uri="{FF2B5EF4-FFF2-40B4-BE49-F238E27FC236}">
              <a16:creationId xmlns:a16="http://schemas.microsoft.com/office/drawing/2014/main" id="{6286E0E9-B7E3-41D2-80FA-C5AFA81E8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735175" cy="1044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3</xdr:col>
      <xdr:colOff>117022</xdr:colOff>
      <xdr:row>5</xdr:row>
      <xdr:rowOff>36488</xdr:rowOff>
    </xdr:to>
    <xdr:pic>
      <xdr:nvPicPr>
        <xdr:cNvPr id="3" name="Afbeelding 2">
          <a:extLst>
            <a:ext uri="{FF2B5EF4-FFF2-40B4-BE49-F238E27FC236}">
              <a16:creationId xmlns:a16="http://schemas.microsoft.com/office/drawing/2014/main" id="{AED6E2ED-50E9-491A-8DF4-B292F9D77C8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0" y="0"/>
          <a:ext cx="1945822" cy="988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4972050</xdr:colOff>
      <xdr:row>0</xdr:row>
      <xdr:rowOff>38100</xdr:rowOff>
    </xdr:from>
    <xdr:to>
      <xdr:col>2</xdr:col>
      <xdr:colOff>295275</xdr:colOff>
      <xdr:row>4</xdr:row>
      <xdr:rowOff>151515</xdr:rowOff>
    </xdr:to>
    <xdr:pic>
      <xdr:nvPicPr>
        <xdr:cNvPr id="2" name="Afbeelding 1">
          <a:extLst>
            <a:ext uri="{FF2B5EF4-FFF2-40B4-BE49-F238E27FC236}">
              <a16:creationId xmlns:a16="http://schemas.microsoft.com/office/drawing/2014/main" id="{969A78DF-466A-4AC7-B242-300391CD7D04}"/>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24445"/>
        <a:stretch/>
      </xdr:blipFill>
      <xdr:spPr>
        <a:xfrm>
          <a:off x="7667625" y="38100"/>
          <a:ext cx="2343150" cy="8849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726281</xdr:colOff>
      <xdr:row>7</xdr:row>
      <xdr:rowOff>88106</xdr:rowOff>
    </xdr:from>
    <xdr:to>
      <xdr:col>4</xdr:col>
      <xdr:colOff>28916</xdr:colOff>
      <xdr:row>13</xdr:row>
      <xdr:rowOff>5532</xdr:rowOff>
    </xdr:to>
    <xdr:pic>
      <xdr:nvPicPr>
        <xdr:cNvPr id="2" name="Afbeelding 1">
          <a:extLst>
            <a:ext uri="{FF2B5EF4-FFF2-40B4-BE49-F238E27FC236}">
              <a16:creationId xmlns:a16="http://schemas.microsoft.com/office/drawing/2014/main" id="{2D8FB1C4-6D38-412A-B0A3-56F6741E152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4036219" y="1350169"/>
          <a:ext cx="1945822" cy="988988"/>
        </a:xfrm>
        <a:prstGeom prst="rect">
          <a:avLst/>
        </a:prstGeom>
      </xdr:spPr>
    </xdr:pic>
    <xdr:clientData/>
  </xdr:twoCellAnchor>
  <xdr:twoCellAnchor editAs="oneCell">
    <xdr:from>
      <xdr:col>0</xdr:col>
      <xdr:colOff>0</xdr:colOff>
      <xdr:row>0</xdr:row>
      <xdr:rowOff>0</xdr:rowOff>
    </xdr:from>
    <xdr:to>
      <xdr:col>0</xdr:col>
      <xdr:colOff>1828800</xdr:colOff>
      <xdr:row>13</xdr:row>
      <xdr:rowOff>161925</xdr:rowOff>
    </xdr:to>
    <mc:AlternateContent xmlns:mc="http://schemas.openxmlformats.org/markup-compatibility/2006" xmlns:a14="http://schemas.microsoft.com/office/drawing/2010/main">
      <mc:Choice Requires="a14">
        <xdr:graphicFrame macro="">
          <xdr:nvGraphicFramePr>
            <xdr:cNvPr id="3" name="Sectienummer 2">
              <a:extLst>
                <a:ext uri="{FF2B5EF4-FFF2-40B4-BE49-F238E27FC236}">
                  <a16:creationId xmlns:a16="http://schemas.microsoft.com/office/drawing/2014/main" id="{7C20AEC8-6880-43C7-84C9-26680EAD9F99}"/>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ctienummer 2"/>
            </a:graphicData>
          </a:graphic>
        </xdr:graphicFrame>
      </mc:Choice>
      <mc:Fallback xmlns="">
        <xdr:sp macro="" textlink="">
          <xdr:nvSpPr>
            <xdr:cNvPr id="0" name=""/>
            <xdr:cNvSpPr>
              <a:spLocks noTextEdit="1"/>
            </xdr:cNvSpPr>
          </xdr:nvSpPr>
          <xdr:spPr>
            <a:xfrm>
              <a:off x="0" y="0"/>
              <a:ext cx="1828800" cy="24955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1838325</xdr:colOff>
      <xdr:row>0</xdr:row>
      <xdr:rowOff>0</xdr:rowOff>
    </xdr:from>
    <xdr:to>
      <xdr:col>1</xdr:col>
      <xdr:colOff>361950</xdr:colOff>
      <xdr:row>13</xdr:row>
      <xdr:rowOff>161925</xdr:rowOff>
    </xdr:to>
    <mc:AlternateContent xmlns:mc="http://schemas.openxmlformats.org/markup-compatibility/2006" xmlns:a14="http://schemas.microsoft.com/office/drawing/2010/main">
      <mc:Choice Requires="a14">
        <xdr:graphicFrame macro="">
          <xdr:nvGraphicFramePr>
            <xdr:cNvPr id="4" name="Straatnaam 4">
              <a:extLst>
                <a:ext uri="{FF2B5EF4-FFF2-40B4-BE49-F238E27FC236}">
                  <a16:creationId xmlns:a16="http://schemas.microsoft.com/office/drawing/2014/main" id="{3CF5E1FA-C124-433C-AE41-97F59DCEE409}"/>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traatnaam 4"/>
            </a:graphicData>
          </a:graphic>
        </xdr:graphicFrame>
      </mc:Choice>
      <mc:Fallback xmlns="">
        <xdr:sp macro="" textlink="">
          <xdr:nvSpPr>
            <xdr:cNvPr id="0" name=""/>
            <xdr:cNvSpPr>
              <a:spLocks noTextEdit="1"/>
            </xdr:cNvSpPr>
          </xdr:nvSpPr>
          <xdr:spPr>
            <a:xfrm>
              <a:off x="1838325" y="0"/>
              <a:ext cx="1833563" cy="249555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376799</xdr:colOff>
      <xdr:row>1</xdr:row>
      <xdr:rowOff>39221</xdr:rowOff>
    </xdr:from>
    <xdr:to>
      <xdr:col>7</xdr:col>
      <xdr:colOff>236225</xdr:colOff>
      <xdr:row>6</xdr:row>
      <xdr:rowOff>87615</xdr:rowOff>
    </xdr:to>
    <xdr:pic>
      <xdr:nvPicPr>
        <xdr:cNvPr id="2" name="Afbeelding 1">
          <a:extLst>
            <a:ext uri="{FF2B5EF4-FFF2-40B4-BE49-F238E27FC236}">
              <a16:creationId xmlns:a16="http://schemas.microsoft.com/office/drawing/2014/main" id="{2AFB723C-CF15-447D-8CAF-1457286FE49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8294455" y="229721"/>
          <a:ext cx="1943020" cy="1000894"/>
        </a:xfrm>
        <a:prstGeom prst="rect">
          <a:avLst/>
        </a:prstGeom>
      </xdr:spPr>
    </xdr:pic>
    <xdr:clientData/>
  </xdr:twoCellAnchor>
  <xdr:twoCellAnchor editAs="absolute">
    <xdr:from>
      <xdr:col>0</xdr:col>
      <xdr:colOff>0</xdr:colOff>
      <xdr:row>0</xdr:row>
      <xdr:rowOff>0</xdr:rowOff>
    </xdr:from>
    <xdr:to>
      <xdr:col>0</xdr:col>
      <xdr:colOff>1828800</xdr:colOff>
      <xdr:row>11</xdr:row>
      <xdr:rowOff>428625</xdr:rowOff>
    </xdr:to>
    <mc:AlternateContent xmlns:mc="http://schemas.openxmlformats.org/markup-compatibility/2006" xmlns:a14="http://schemas.microsoft.com/office/drawing/2010/main">
      <mc:Choice Requires="a14">
        <xdr:graphicFrame macro="">
          <xdr:nvGraphicFramePr>
            <xdr:cNvPr id="3" name="Sectienummer 1">
              <a:extLst>
                <a:ext uri="{FF2B5EF4-FFF2-40B4-BE49-F238E27FC236}">
                  <a16:creationId xmlns:a16="http://schemas.microsoft.com/office/drawing/2014/main" id="{FF6D5EC7-5CFB-479F-92FE-790D79CCB7B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enummer 1"/>
            </a:graphicData>
          </a:graphic>
        </xdr:graphicFrame>
      </mc:Choice>
      <mc:Fallback xmlns="">
        <xdr:sp macro="" textlink="">
          <xdr:nvSpPr>
            <xdr:cNvPr id="0" name=""/>
            <xdr:cNvSpPr>
              <a:spLocks noTextEdit="1"/>
            </xdr:cNvSpPr>
          </xdr:nvSpPr>
          <xdr:spPr>
            <a:xfrm>
              <a:off x="0" y="0"/>
              <a:ext cx="1828800" cy="25241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absolute">
    <xdr:from>
      <xdr:col>0</xdr:col>
      <xdr:colOff>1822077</xdr:colOff>
      <xdr:row>0</xdr:row>
      <xdr:rowOff>0</xdr:rowOff>
    </xdr:from>
    <xdr:to>
      <xdr:col>2</xdr:col>
      <xdr:colOff>165848</xdr:colOff>
      <xdr:row>11</xdr:row>
      <xdr:rowOff>428625</xdr:rowOff>
    </xdr:to>
    <mc:AlternateContent xmlns:mc="http://schemas.openxmlformats.org/markup-compatibility/2006" xmlns:a14="http://schemas.microsoft.com/office/drawing/2010/main">
      <mc:Choice Requires="a14">
        <xdr:graphicFrame macro="">
          <xdr:nvGraphicFramePr>
            <xdr:cNvPr id="4" name="Straatnaam 2">
              <a:extLst>
                <a:ext uri="{FF2B5EF4-FFF2-40B4-BE49-F238E27FC236}">
                  <a16:creationId xmlns:a16="http://schemas.microsoft.com/office/drawing/2014/main" id="{65C79BC7-0AF6-463A-82D2-C1C7A52F0CA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raatnaam 2"/>
            </a:graphicData>
          </a:graphic>
        </xdr:graphicFrame>
      </mc:Choice>
      <mc:Fallback xmlns="">
        <xdr:sp macro="" textlink="">
          <xdr:nvSpPr>
            <xdr:cNvPr id="0" name=""/>
            <xdr:cNvSpPr>
              <a:spLocks noTextEdit="1"/>
            </xdr:cNvSpPr>
          </xdr:nvSpPr>
          <xdr:spPr>
            <a:xfrm>
              <a:off x="1822077" y="0"/>
              <a:ext cx="1832302" cy="25241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0</xdr:col>
      <xdr:colOff>0</xdr:colOff>
      <xdr:row>39</xdr:row>
      <xdr:rowOff>39291</xdr:rowOff>
    </xdr:from>
    <xdr:to>
      <xdr:col>7</xdr:col>
      <xdr:colOff>0</xdr:colOff>
      <xdr:row>60</xdr:row>
      <xdr:rowOff>166688</xdr:rowOff>
    </xdr:to>
    <xdr:graphicFrame macro="">
      <xdr:nvGraphicFramePr>
        <xdr:cNvPr id="9" name="Grafiek 8">
          <a:extLst>
            <a:ext uri="{FF2B5EF4-FFF2-40B4-BE49-F238E27FC236}">
              <a16:creationId xmlns:a16="http://schemas.microsoft.com/office/drawing/2014/main" id="{5369AAC0-6B74-4BCC-8FF9-95E393A4B2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376798</xdr:colOff>
      <xdr:row>4</xdr:row>
      <xdr:rowOff>134471</xdr:rowOff>
    </xdr:from>
    <xdr:to>
      <xdr:col>8</xdr:col>
      <xdr:colOff>367193</xdr:colOff>
      <xdr:row>7</xdr:row>
      <xdr:rowOff>182865</xdr:rowOff>
    </xdr:to>
    <xdr:pic>
      <xdr:nvPicPr>
        <xdr:cNvPr id="6" name="Afbeelding 5">
          <a:extLst>
            <a:ext uri="{FF2B5EF4-FFF2-40B4-BE49-F238E27FC236}">
              <a16:creationId xmlns:a16="http://schemas.microsoft.com/office/drawing/2014/main" id="{555D4039-2774-4F6C-9DE6-84D681DA94DD}"/>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7272618" y="896471"/>
          <a:ext cx="1945822" cy="1000894"/>
        </a:xfrm>
        <a:prstGeom prst="rect">
          <a:avLst/>
        </a:prstGeom>
      </xdr:spPr>
    </xdr:pic>
    <xdr:clientData/>
  </xdr:twoCellAnchor>
  <xdr:twoCellAnchor editAs="absolute">
    <xdr:from>
      <xdr:col>0</xdr:col>
      <xdr:colOff>0</xdr:colOff>
      <xdr:row>0</xdr:row>
      <xdr:rowOff>0</xdr:rowOff>
    </xdr:from>
    <xdr:to>
      <xdr:col>0</xdr:col>
      <xdr:colOff>1828800</xdr:colOff>
      <xdr:row>11</xdr:row>
      <xdr:rowOff>47625</xdr:rowOff>
    </xdr:to>
    <mc:AlternateContent xmlns:mc="http://schemas.openxmlformats.org/markup-compatibility/2006" xmlns:a14="http://schemas.microsoft.com/office/drawing/2010/main">
      <mc:Choice Requires="a14">
        <xdr:graphicFrame macro="">
          <xdr:nvGraphicFramePr>
            <xdr:cNvPr id="2" name="Sectienummer">
              <a:extLst>
                <a:ext uri="{FF2B5EF4-FFF2-40B4-BE49-F238E27FC236}">
                  <a16:creationId xmlns:a16="http://schemas.microsoft.com/office/drawing/2014/main" id="{4911EF95-4DA4-4413-967B-7C493EF88A2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enummer"/>
            </a:graphicData>
          </a:graphic>
        </xdr:graphicFrame>
      </mc:Choice>
      <mc:Fallback xmlns="">
        <xdr:sp macro="" textlink="">
          <xdr:nvSpPr>
            <xdr:cNvPr id="0" name=""/>
            <xdr:cNvSpPr>
              <a:spLocks noTextEdit="1"/>
            </xdr:cNvSpPr>
          </xdr:nvSpPr>
          <xdr:spPr>
            <a:xfrm>
              <a:off x="0" y="0"/>
              <a:ext cx="1828800" cy="25241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absolute">
    <xdr:from>
      <xdr:col>0</xdr:col>
      <xdr:colOff>1822077</xdr:colOff>
      <xdr:row>0</xdr:row>
      <xdr:rowOff>0</xdr:rowOff>
    </xdr:from>
    <xdr:to>
      <xdr:col>2</xdr:col>
      <xdr:colOff>665910</xdr:colOff>
      <xdr:row>11</xdr:row>
      <xdr:rowOff>47625</xdr:rowOff>
    </xdr:to>
    <mc:AlternateContent xmlns:mc="http://schemas.openxmlformats.org/markup-compatibility/2006" xmlns:a14="http://schemas.microsoft.com/office/drawing/2010/main">
      <mc:Choice Requires="a14">
        <xdr:graphicFrame macro="">
          <xdr:nvGraphicFramePr>
            <xdr:cNvPr id="5" name="Straatnaam">
              <a:extLst>
                <a:ext uri="{FF2B5EF4-FFF2-40B4-BE49-F238E27FC236}">
                  <a16:creationId xmlns:a16="http://schemas.microsoft.com/office/drawing/2014/main" id="{EECE9765-2508-410F-8961-82A559D442D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raatnaam"/>
            </a:graphicData>
          </a:graphic>
        </xdr:graphicFrame>
      </mc:Choice>
      <mc:Fallback xmlns="">
        <xdr:sp macro="" textlink="">
          <xdr:nvSpPr>
            <xdr:cNvPr id="0" name=""/>
            <xdr:cNvSpPr>
              <a:spLocks noTextEdit="1"/>
            </xdr:cNvSpPr>
          </xdr:nvSpPr>
          <xdr:spPr>
            <a:xfrm>
              <a:off x="1822077" y="0"/>
              <a:ext cx="1832302" cy="25241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0</xdr:col>
      <xdr:colOff>0</xdr:colOff>
      <xdr:row>38</xdr:row>
      <xdr:rowOff>27382</xdr:rowOff>
    </xdr:from>
    <xdr:to>
      <xdr:col>10</xdr:col>
      <xdr:colOff>11905</xdr:colOff>
      <xdr:row>73</xdr:row>
      <xdr:rowOff>23811</xdr:rowOff>
    </xdr:to>
    <xdr:graphicFrame macro="">
      <xdr:nvGraphicFramePr>
        <xdr:cNvPr id="3" name="Grafiek 2">
          <a:extLst>
            <a:ext uri="{FF2B5EF4-FFF2-40B4-BE49-F238E27FC236}">
              <a16:creationId xmlns:a16="http://schemas.microsoft.com/office/drawing/2014/main" id="{E8B41133-B0EB-4180-B39B-5FE20F2A90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480983</xdr:colOff>
      <xdr:row>13</xdr:row>
      <xdr:rowOff>0</xdr:rowOff>
    </xdr:to>
    <mc:AlternateContent xmlns:mc="http://schemas.openxmlformats.org/markup-compatibility/2006" xmlns:sle15="http://schemas.microsoft.com/office/drawing/2012/slicer">
      <mc:Choice Requires="sle15">
        <xdr:graphicFrame macro="">
          <xdr:nvGraphicFramePr>
            <xdr:cNvPr id="3" name="Straatnaam 1">
              <a:extLst>
                <a:ext uri="{FF2B5EF4-FFF2-40B4-BE49-F238E27FC236}">
                  <a16:creationId xmlns:a16="http://schemas.microsoft.com/office/drawing/2014/main" id="{50FDF812-9A83-4FF9-A558-BD6864936F6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traatnaam 1"/>
            </a:graphicData>
          </a:graphic>
        </xdr:graphicFrame>
      </mc:Choice>
      <mc:Fallback xmlns="">
        <xdr:sp macro="" textlink="">
          <xdr:nvSpPr>
            <xdr:cNvPr id="0" name=""/>
            <xdr:cNvSpPr>
              <a:spLocks noTextEdit="1"/>
            </xdr:cNvSpPr>
          </xdr:nvSpPr>
          <xdr:spPr>
            <a:xfrm>
              <a:off x="0" y="0"/>
              <a:ext cx="1833693" cy="2476500"/>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1</xdr:col>
      <xdr:colOff>479486</xdr:colOff>
      <xdr:row>0</xdr:row>
      <xdr:rowOff>0</xdr:rowOff>
    </xdr:from>
    <xdr:to>
      <xdr:col>2</xdr:col>
      <xdr:colOff>869319</xdr:colOff>
      <xdr:row>13</xdr:row>
      <xdr:rowOff>19321</xdr:rowOff>
    </xdr:to>
    <mc:AlternateContent xmlns:mc="http://schemas.openxmlformats.org/markup-compatibility/2006" xmlns:sle15="http://schemas.microsoft.com/office/drawing/2012/slicer">
      <mc:Choice Requires="sle15">
        <xdr:graphicFrame macro="">
          <xdr:nvGraphicFramePr>
            <xdr:cNvPr id="7" name="Straatnaam 3">
              <a:extLst>
                <a:ext uri="{FF2B5EF4-FFF2-40B4-BE49-F238E27FC236}">
                  <a16:creationId xmlns:a16="http://schemas.microsoft.com/office/drawing/2014/main" id="{102DC2FB-0C11-4FC7-9AAA-6A8F54F25128}"/>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traatnaam 3"/>
            </a:graphicData>
          </a:graphic>
        </xdr:graphicFrame>
      </mc:Choice>
      <mc:Fallback xmlns="">
        <xdr:sp macro="" textlink="">
          <xdr:nvSpPr>
            <xdr:cNvPr id="0" name=""/>
            <xdr:cNvSpPr>
              <a:spLocks noTextEdit="1"/>
            </xdr:cNvSpPr>
          </xdr:nvSpPr>
          <xdr:spPr>
            <a:xfrm>
              <a:off x="1832196" y="0"/>
              <a:ext cx="2104333" cy="2495821"/>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35</xdr:col>
      <xdr:colOff>1170214</xdr:colOff>
      <xdr:row>5</xdr:row>
      <xdr:rowOff>123265</xdr:rowOff>
    </xdr:from>
    <xdr:to>
      <xdr:col>45</xdr:col>
      <xdr:colOff>1166211</xdr:colOff>
      <xdr:row>12</xdr:row>
      <xdr:rowOff>168089</xdr:rowOff>
    </xdr:to>
    <xdr:pic>
      <xdr:nvPicPr>
        <xdr:cNvPr id="2" name="Afbeelding 1">
          <a:extLst>
            <a:ext uri="{FF2B5EF4-FFF2-40B4-BE49-F238E27FC236}">
              <a16:creationId xmlns:a16="http://schemas.microsoft.com/office/drawing/2014/main" id="{E6525FA9-1256-4E39-BADF-9F0A9022B325}"/>
            </a:ext>
          </a:extLst>
        </xdr:cNvPr>
        <xdr:cNvPicPr>
          <a:picLocks noChangeAspect="1"/>
        </xdr:cNvPicPr>
      </xdr:nvPicPr>
      <xdr:blipFill>
        <a:blip xmlns:r="http://schemas.openxmlformats.org/officeDocument/2006/relationships" r:embed="rId1"/>
        <a:stretch>
          <a:fillRect/>
        </a:stretch>
      </xdr:blipFill>
      <xdr:spPr>
        <a:xfrm>
          <a:off x="8348477" y="1075765"/>
          <a:ext cx="2263493" cy="1378324"/>
        </a:xfrm>
        <a:prstGeom prst="rect">
          <a:avLst/>
        </a:prstGeom>
      </xdr:spPr>
    </xdr:pic>
    <xdr:clientData/>
  </xdr:twoCellAnchor>
  <xdr:twoCellAnchor editAs="absolute">
    <xdr:from>
      <xdr:col>35</xdr:col>
      <xdr:colOff>1144521</xdr:colOff>
      <xdr:row>0</xdr:row>
      <xdr:rowOff>0</xdr:rowOff>
    </xdr:from>
    <xdr:to>
      <xdr:col>54</xdr:col>
      <xdr:colOff>116569</xdr:colOff>
      <xdr:row>6</xdr:row>
      <xdr:rowOff>145676</xdr:rowOff>
    </xdr:to>
    <xdr:pic>
      <xdr:nvPicPr>
        <xdr:cNvPr id="6" name="Afbeelding 5">
          <a:extLst>
            <a:ext uri="{FF2B5EF4-FFF2-40B4-BE49-F238E27FC236}">
              <a16:creationId xmlns:a16="http://schemas.microsoft.com/office/drawing/2014/main" id="{5418D125-C3A3-4D68-9B0B-1A7EE9C47CDF}"/>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14685" y="0"/>
          <a:ext cx="2567536" cy="1288676"/>
        </a:xfrm>
        <a:prstGeom prst="rect">
          <a:avLst/>
        </a:prstGeom>
      </xdr:spPr>
    </xdr:pic>
    <xdr:clientData/>
  </xdr:twoCellAnchor>
  <xdr:twoCellAnchor editAs="absolute">
    <xdr:from>
      <xdr:col>2</xdr:col>
      <xdr:colOff>1643102</xdr:colOff>
      <xdr:row>0</xdr:row>
      <xdr:rowOff>0</xdr:rowOff>
    </xdr:from>
    <xdr:to>
      <xdr:col>18</xdr:col>
      <xdr:colOff>530678</xdr:colOff>
      <xdr:row>13</xdr:row>
      <xdr:rowOff>47625</xdr:rowOff>
    </xdr:to>
    <mc:AlternateContent xmlns:mc="http://schemas.openxmlformats.org/markup-compatibility/2006" xmlns:sle15="http://schemas.microsoft.com/office/drawing/2012/slicer">
      <mc:Choice Requires="sle15">
        <xdr:graphicFrame macro="">
          <xdr:nvGraphicFramePr>
            <xdr:cNvPr id="4" name="Datum">
              <a:extLst>
                <a:ext uri="{FF2B5EF4-FFF2-40B4-BE49-F238E27FC236}">
                  <a16:creationId xmlns:a16="http://schemas.microsoft.com/office/drawing/2014/main" id="{5E3173AF-CF3E-4362-A1A4-AED988377AB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atum"/>
            </a:graphicData>
          </a:graphic>
        </xdr:graphicFrame>
      </mc:Choice>
      <mc:Fallback xmlns="">
        <xdr:sp macro="" textlink="">
          <xdr:nvSpPr>
            <xdr:cNvPr id="0" name=""/>
            <xdr:cNvSpPr>
              <a:spLocks noTextEdit="1"/>
            </xdr:cNvSpPr>
          </xdr:nvSpPr>
          <xdr:spPr>
            <a:xfrm>
              <a:off x="4708712" y="0"/>
              <a:ext cx="1828800" cy="2524125"/>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18</xdr:col>
      <xdr:colOff>493699</xdr:colOff>
      <xdr:row>0</xdr:row>
      <xdr:rowOff>0</xdr:rowOff>
    </xdr:from>
    <xdr:to>
      <xdr:col>35</xdr:col>
      <xdr:colOff>1154686</xdr:colOff>
      <xdr:row>13</xdr:row>
      <xdr:rowOff>47625</xdr:rowOff>
    </xdr:to>
    <mc:AlternateContent xmlns:mc="http://schemas.openxmlformats.org/markup-compatibility/2006" xmlns:sle15="http://schemas.microsoft.com/office/drawing/2012/slicer">
      <mc:Choice Requires="sle15">
        <xdr:graphicFrame macro="">
          <xdr:nvGraphicFramePr>
            <xdr:cNvPr id="5" name="Meetmoment">
              <a:extLst>
                <a:ext uri="{FF2B5EF4-FFF2-40B4-BE49-F238E27FC236}">
                  <a16:creationId xmlns:a16="http://schemas.microsoft.com/office/drawing/2014/main" id="{1CC48C2E-F6F5-4C71-A3CA-D8569689ED9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Meetmoment"/>
            </a:graphicData>
          </a:graphic>
        </xdr:graphicFrame>
      </mc:Choice>
      <mc:Fallback xmlns="">
        <xdr:sp macro="" textlink="">
          <xdr:nvSpPr>
            <xdr:cNvPr id="0" name=""/>
            <xdr:cNvSpPr>
              <a:spLocks noTextEdit="1"/>
            </xdr:cNvSpPr>
          </xdr:nvSpPr>
          <xdr:spPr>
            <a:xfrm>
              <a:off x="6496050" y="0"/>
              <a:ext cx="1828800" cy="2524125"/>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C16 - F. de Korne" refreshedDate="44533.498258680556" createdVersion="6" refreshedVersion="7" minRefreshableVersion="3" recordCount="1196" xr:uid="{5E0EAE10-6391-4C5C-A9C5-90832A482F2F}">
  <cacheSource type="worksheet">
    <worksheetSource name="Tabel1"/>
  </cacheSource>
  <cacheFields count="69">
    <cacheField name="Sectienummer" numFmtId="0">
      <sharedItems containsSemiMixedTypes="0" containsString="0" containsNumber="1" containsInteger="1" minValue="1" maxValue="643" count="643">
        <n v="69"/>
        <n v="51"/>
        <n v="66"/>
        <n v="56"/>
        <n v="1"/>
        <n v="68"/>
        <n v="35"/>
        <n v="61"/>
        <n v="16"/>
        <n v="17"/>
        <n v="29"/>
        <n v="43"/>
        <n v="49"/>
        <n v="50"/>
        <n v="59"/>
        <n v="62"/>
        <n v="64"/>
        <n v="70"/>
        <n v="77"/>
        <n v="79"/>
        <n v="85"/>
        <n v="2"/>
        <n v="3"/>
        <n v="4"/>
        <n v="5"/>
        <n v="6"/>
        <n v="7"/>
        <n v="8"/>
        <n v="9"/>
        <n v="10"/>
        <n v="11"/>
        <n v="12"/>
        <n v="13"/>
        <n v="14"/>
        <n v="15"/>
        <n v="18"/>
        <n v="19"/>
        <n v="20"/>
        <n v="21"/>
        <n v="22"/>
        <n v="23"/>
        <n v="24"/>
        <n v="25"/>
        <n v="26"/>
        <n v="27"/>
        <n v="28"/>
        <n v="30"/>
        <n v="31"/>
        <n v="32"/>
        <n v="33"/>
        <n v="34"/>
        <n v="36"/>
        <n v="37"/>
        <n v="38"/>
        <n v="39"/>
        <n v="40"/>
        <n v="41"/>
        <n v="42"/>
        <n v="44"/>
        <n v="45"/>
        <n v="46"/>
        <n v="47"/>
        <n v="48"/>
        <n v="52"/>
        <n v="53"/>
        <n v="54"/>
        <n v="55"/>
        <n v="57"/>
        <n v="58"/>
        <n v="60"/>
        <n v="63"/>
        <n v="65"/>
        <n v="67"/>
        <n v="71"/>
        <n v="72"/>
        <n v="73"/>
        <n v="74"/>
        <n v="75"/>
        <n v="76"/>
        <n v="78"/>
        <n v="80"/>
        <n v="81"/>
        <n v="82"/>
        <n v="83"/>
        <n v="84"/>
        <n v="86"/>
        <n v="87"/>
        <n v="88"/>
        <n v="89"/>
        <n v="90"/>
        <n v="91"/>
        <n v="92"/>
        <n v="582" u="1"/>
        <n v="517" u="1"/>
        <n v="482" u="1"/>
        <n v="417" u="1"/>
        <n v="94" u="1"/>
        <n v="352" u="1"/>
        <n v="287" u="1"/>
        <n v="239" u="1"/>
        <n v="174" u="1"/>
        <n v="583" u="1"/>
        <n v="518" u="1"/>
        <n v="450" u="1"/>
        <n v="385" u="1"/>
        <n v="320" u="1"/>
        <n v="223" u="1"/>
        <n v="158" u="1"/>
        <n v="584" u="1"/>
        <n v="519" u="1"/>
        <n v="483" u="1"/>
        <n v="418" u="1"/>
        <n v="353" u="1"/>
        <n v="288" u="1"/>
        <n v="207" u="1"/>
        <n v="585" u="1"/>
        <n v="142" u="1"/>
        <n v="520" u="1"/>
        <n v="451" u="1"/>
        <n v="386" u="1"/>
        <n v="321" u="1"/>
        <n v="256" u="1"/>
        <n v="191" u="1"/>
        <n v="586" u="1"/>
        <n v="521" u="1"/>
        <n v="127" u="1"/>
        <n v="484" u="1"/>
        <n v="419" u="1"/>
        <n v="354" u="1"/>
        <n v="289" u="1"/>
        <n v="240" u="1"/>
        <n v="175" u="1"/>
        <n v="587" u="1"/>
        <n v="522" u="1"/>
        <n v="119" u="1"/>
        <n v="452" u="1"/>
        <n v="387" u="1"/>
        <n v="322" u="1"/>
        <n v="257" u="1"/>
        <n v="224" u="1"/>
        <n v="159" u="1"/>
        <n v="588" u="1"/>
        <n v="523" u="1"/>
        <n v="485" u="1"/>
        <n v="111" u="1"/>
        <n v="420" u="1"/>
        <n v="355" u="1"/>
        <n v="290" u="1"/>
        <n v="208" u="1"/>
        <n v="589" u="1"/>
        <n v="143" u="1"/>
        <n v="524" u="1"/>
        <n v="453" u="1"/>
        <n v="103" u="1"/>
        <n v="388" u="1"/>
        <n v="323" u="1"/>
        <n v="258" u="1"/>
        <n v="192" u="1"/>
        <n v="590" u="1"/>
        <n v="525" u="1"/>
        <n v="486" u="1"/>
        <n v="421" u="1"/>
        <n v="95" u="1"/>
        <n v="356" u="1"/>
        <n v="291" u="1"/>
        <n v="241" u="1"/>
        <n v="176" u="1"/>
        <n v="591" u="1"/>
        <n v="526" u="1"/>
        <n v="454" u="1"/>
        <n v="389" u="1"/>
        <n v="324" u="1"/>
        <n v="259" u="1"/>
        <n v="225" u="1"/>
        <n v="160" u="1"/>
        <n v="592" u="1"/>
        <n v="527" u="1"/>
        <n v="487" u="1"/>
        <n v="422" u="1"/>
        <n v="357" u="1"/>
        <n v="292" u="1"/>
        <n v="209" u="1"/>
        <n v="593" u="1"/>
        <n v="144" u="1"/>
        <n v="528" u="1"/>
        <n v="455" u="1"/>
        <n v="390" u="1"/>
        <n v="325" u="1"/>
        <n v="260" u="1"/>
        <n v="193" u="1"/>
        <n v="594" u="1"/>
        <n v="529" u="1"/>
        <n v="128" u="1"/>
        <n v="488" u="1"/>
        <n v="423" u="1"/>
        <n v="358" u="1"/>
        <n v="293" u="1"/>
        <n v="242" u="1"/>
        <n v="177" u="1"/>
        <n v="595" u="1"/>
        <n v="530" u="1"/>
        <n v="120" u="1"/>
        <n v="456" u="1"/>
        <n v="391" u="1"/>
        <n v="326" u="1"/>
        <n v="261" u="1"/>
        <n v="226" u="1"/>
        <n v="161" u="1"/>
        <n v="596" u="1"/>
        <n v="531" u="1"/>
        <n v="489" u="1"/>
        <n v="112" u="1"/>
        <n v="424" u="1"/>
        <n v="359" u="1"/>
        <n v="294" u="1"/>
        <n v="210" u="1"/>
        <n v="597" u="1"/>
        <n v="145" u="1"/>
        <n v="532" u="1"/>
        <n v="457" u="1"/>
        <n v="104" u="1"/>
        <n v="392" u="1"/>
        <n v="327" u="1"/>
        <n v="262" u="1"/>
        <n v="194" u="1"/>
        <n v="598" u="1"/>
        <n v="533" u="1"/>
        <n v="129" u="1"/>
        <n v="490" u="1"/>
        <n v="425" u="1"/>
        <n v="96" u="1"/>
        <n v="360" u="1"/>
        <n v="295" u="1"/>
        <n v="243" u="1"/>
        <n v="178" u="1"/>
        <n v="599" u="1"/>
        <n v="534" u="1"/>
        <n v="458" u="1"/>
        <n v="393" u="1"/>
        <n v="328" u="1"/>
        <n v="263" u="1"/>
        <n v="227" u="1"/>
        <n v="162" u="1"/>
        <n v="600" u="1"/>
        <n v="535" u="1"/>
        <n v="491" u="1"/>
        <n v="426" u="1"/>
        <n v="361" u="1"/>
        <n v="296" u="1"/>
        <n v="211" u="1"/>
        <n v="601" u="1"/>
        <n v="146" u="1"/>
        <n v="536" u="1"/>
        <n v="459" u="1"/>
        <n v="394" u="1"/>
        <n v="329" u="1"/>
        <n v="264" u="1"/>
        <n v="195" u="1"/>
        <n v="602" u="1"/>
        <n v="537" u="1"/>
        <n v="130" u="1"/>
        <n v="492" u="1"/>
        <n v="427" u="1"/>
        <n v="362" u="1"/>
        <n v="297" u="1"/>
        <n v="244" u="1"/>
        <n v="179" u="1"/>
        <n v="603" u="1"/>
        <n v="538" u="1"/>
        <n v="121" u="1"/>
        <n v="460" u="1"/>
        <n v="395" u="1"/>
        <n v="330" u="1"/>
        <n v="265" u="1"/>
        <n v="228" u="1"/>
        <n v="163" u="1"/>
        <n v="604" u="1"/>
        <n v="539" u="1"/>
        <n v="493" u="1"/>
        <n v="113" u="1"/>
        <n v="428" u="1"/>
        <n v="363" u="1"/>
        <n v="298" u="1"/>
        <n v="212" u="1"/>
        <n v="605" u="1"/>
        <n v="147" u="1"/>
        <n v="540" u="1"/>
        <n v="461" u="1"/>
        <n v="105" u="1"/>
        <n v="396" u="1"/>
        <n v="331" u="1"/>
        <n v="266" u="1"/>
        <n v="196" u="1"/>
        <n v="606" u="1"/>
        <n v="541" u="1"/>
        <n v="131" u="1"/>
        <n v="494" u="1"/>
        <n v="429" u="1"/>
        <n v="97" u="1"/>
        <n v="364" u="1"/>
        <n v="299" u="1"/>
        <n v="245" u="1"/>
        <n v="180" u="1"/>
        <n v="607" u="1"/>
        <n v="542" u="1"/>
        <n v="462" u="1"/>
        <n v="397" u="1"/>
        <n v="332" u="1"/>
        <n v="267" u="1"/>
        <n v="229" u="1"/>
        <n v="164" u="1"/>
        <n v="608" u="1"/>
        <n v="543" u="1"/>
        <n v="495" u="1"/>
        <n v="430" u="1"/>
        <n v="365" u="1"/>
        <n v="300" u="1"/>
        <n v="213" u="1"/>
        <n v="609" u="1"/>
        <n v="148" u="1"/>
        <n v="544" u="1"/>
        <n v="463" u="1"/>
        <n v="398" u="1"/>
        <n v="333" u="1"/>
        <n v="268" u="1"/>
        <n v="197" u="1"/>
        <n v="610" u="1"/>
        <n v="545" u="1"/>
        <n v="132" u="1"/>
        <n v="496" u="1"/>
        <n v="431" u="1"/>
        <n v="366" u="1"/>
        <n v="301" u="1"/>
        <n v="246" u="1"/>
        <n v="181" u="1"/>
        <n v="611" u="1"/>
        <n v="546" u="1"/>
        <n v="122" u="1"/>
        <n v="464" u="1"/>
        <n v="399" u="1"/>
        <n v="334" u="1"/>
        <n v="269" u="1"/>
        <n v="230" u="1"/>
        <n v="165" u="1"/>
        <n v="612" u="1"/>
        <n v="547" u="1"/>
        <n v="497" u="1"/>
        <n v="114" u="1"/>
        <n v="432" u="1"/>
        <n v="367" u="1"/>
        <n v="302" u="1"/>
        <n v="214" u="1"/>
        <n v="613" u="1"/>
        <n v="149" u="1"/>
        <n v="548" u="1"/>
        <n v="465" u="1"/>
        <n v="106" u="1"/>
        <n v="400" u="1"/>
        <n v="335" u="1"/>
        <n v="270" u="1"/>
        <n v="198" u="1"/>
        <n v="614" u="1"/>
        <n v="549" u="1"/>
        <n v="133" u="1"/>
        <n v="498" u="1"/>
        <n v="433" u="1"/>
        <n v="98" u="1"/>
        <n v="368" u="1"/>
        <n v="303" u="1"/>
        <n v="247" u="1"/>
        <n v="182" u="1"/>
        <n v="615" u="1"/>
        <n v="550" u="1"/>
        <n v="466" u="1"/>
        <n v="401" u="1"/>
        <n v="336" u="1"/>
        <n v="271" u="1"/>
        <n v="231" u="1"/>
        <n v="166" u="1"/>
        <n v="616" u="1"/>
        <n v="551" u="1"/>
        <n v="499" u="1"/>
        <n v="434" u="1"/>
        <n v="369" u="1"/>
        <n v="304" u="1"/>
        <n v="215" u="1"/>
        <n v="617" u="1"/>
        <n v="150" u="1"/>
        <n v="552" u="1"/>
        <n v="467" u="1"/>
        <n v="402" u="1"/>
        <n v="337" u="1"/>
        <n v="272" u="1"/>
        <n v="199" u="1"/>
        <n v="618" u="1"/>
        <n v="553" u="1"/>
        <n v="134" u="1"/>
        <n v="500" u="1"/>
        <n v="435" u="1"/>
        <n v="370" u="1"/>
        <n v="305" u="1"/>
        <n v="248" u="1"/>
        <n v="183" u="1"/>
        <n v="619" u="1"/>
        <n v="554" u="1"/>
        <n v="123" u="1"/>
        <n v="468" u="1"/>
        <n v="403" u="1"/>
        <n v="338" u="1"/>
        <n v="273" u="1"/>
        <n v="232" u="1"/>
        <n v="167" u="1"/>
        <n v="620" u="1"/>
        <n v="555" u="1"/>
        <n v="501" u="1"/>
        <n v="115" u="1"/>
        <n v="436" u="1"/>
        <n v="371" u="1"/>
        <n v="306" u="1"/>
        <n v="216" u="1"/>
        <n v="621" u="1"/>
        <n v="151" u="1"/>
        <n v="556" u="1"/>
        <n v="469" u="1"/>
        <n v="107" u="1"/>
        <n v="404" u="1"/>
        <n v="339" u="1"/>
        <n v="274" u="1"/>
        <n v="200" u="1"/>
        <n v="622" u="1"/>
        <n v="557" u="1"/>
        <n v="135" u="1"/>
        <n v="502" u="1"/>
        <n v="437" u="1"/>
        <n v="99" u="1"/>
        <n v="372" u="1"/>
        <n v="307" u="1"/>
        <n v="249" u="1"/>
        <n v="184" u="1"/>
        <n v="623" u="1"/>
        <n v="558" u="1"/>
        <n v="470" u="1"/>
        <n v="405" u="1"/>
        <n v="340" u="1"/>
        <n v="275" u="1"/>
        <n v="233" u="1"/>
        <n v="168" u="1"/>
        <n v="624" u="1"/>
        <n v="559" u="1"/>
        <n v="503" u="1"/>
        <n v="438" u="1"/>
        <n v="373" u="1"/>
        <n v="308" u="1"/>
        <n v="217" u="1"/>
        <n v="625" u="1"/>
        <n v="152" u="1"/>
        <n v="560" u="1"/>
        <n v="471" u="1"/>
        <n v="406" u="1"/>
        <n v="341" u="1"/>
        <n v="276" u="1"/>
        <n v="201" u="1"/>
        <n v="626" u="1"/>
        <n v="561" u="1"/>
        <n v="136" u="1"/>
        <n v="504" u="1"/>
        <n v="439" u="1"/>
        <n v="374" u="1"/>
        <n v="309" u="1"/>
        <n v="250" u="1"/>
        <n v="185" u="1"/>
        <n v="627" u="1"/>
        <n v="562" u="1"/>
        <n v="124" u="1"/>
        <n v="472" u="1"/>
        <n v="407" u="1"/>
        <n v="342" u="1"/>
        <n v="277" u="1"/>
        <n v="234" u="1"/>
        <n v="169" u="1"/>
        <n v="628" u="1"/>
        <n v="563" u="1"/>
        <n v="505" u="1"/>
        <n v="116" u="1"/>
        <n v="440" u="1"/>
        <n v="375" u="1"/>
        <n v="310" u="1"/>
        <n v="218" u="1"/>
        <n v="629" u="1"/>
        <n v="153" u="1"/>
        <n v="564" u="1"/>
        <n v="473" u="1"/>
        <n v="108" u="1"/>
        <n v="408" u="1"/>
        <n v="343" u="1"/>
        <n v="278" u="1"/>
        <n v="202" u="1"/>
        <n v="630" u="1"/>
        <n v="565" u="1"/>
        <n v="137" u="1"/>
        <n v="506" u="1"/>
        <n v="441" u="1"/>
        <n v="100" u="1"/>
        <n v="376" u="1"/>
        <n v="311" u="1"/>
        <n v="251" u="1"/>
        <n v="186" u="1"/>
        <n v="631" u="1"/>
        <n v="566" u="1"/>
        <n v="474" u="1"/>
        <n v="409" u="1"/>
        <n v="344" u="1"/>
        <n v="279" u="1"/>
        <n v="235" u="1"/>
        <n v="170" u="1"/>
        <n v="632" u="1"/>
        <n v="567" u="1"/>
        <n v="507" u="1"/>
        <n v="442" u="1"/>
        <n v="377" u="1"/>
        <n v="312" u="1"/>
        <n v="219" u="1"/>
        <n v="633" u="1"/>
        <n v="154" u="1"/>
        <n v="568" u="1"/>
        <n v="475" u="1"/>
        <n v="410" u="1"/>
        <n v="345" u="1"/>
        <n v="280" u="1"/>
        <n v="203" u="1"/>
        <n v="634" u="1"/>
        <n v="569" u="1"/>
        <n v="138" u="1"/>
        <n v="508" u="1"/>
        <n v="443" u="1"/>
        <n v="378" u="1"/>
        <n v="313" u="1"/>
        <n v="252" u="1"/>
        <n v="187" u="1"/>
        <n v="635" u="1"/>
        <n v="570" u="1"/>
        <n v="125" u="1"/>
        <n v="476" u="1"/>
        <n v="411" u="1"/>
        <n v="346" u="1"/>
        <n v="281" u="1"/>
        <n v="236" u="1"/>
        <n v="171" u="1"/>
        <n v="636" u="1"/>
        <n v="571" u="1"/>
        <n v="509" u="1"/>
        <n v="117" u="1"/>
        <n v="444" u="1"/>
        <n v="379" u="1"/>
        <n v="314" u="1"/>
        <n v="220" u="1"/>
        <n v="637" u="1"/>
        <n v="155" u="1"/>
        <n v="572" u="1"/>
        <n v="477" u="1"/>
        <n v="109" u="1"/>
        <n v="412" u="1"/>
        <n v="347" u="1"/>
        <n v="282" u="1"/>
        <n v="204" u="1"/>
        <n v="638" u="1"/>
        <n v="573" u="1"/>
        <n v="139" u="1"/>
        <n v="510" u="1"/>
        <n v="445" u="1"/>
        <n v="101" u="1"/>
        <n v="380" u="1"/>
        <n v="315" u="1"/>
        <n v="253" u="1"/>
        <n v="188" u="1"/>
        <n v="639" u="1"/>
        <n v="574" u="1"/>
        <n v="478" u="1"/>
        <n v="413" u="1"/>
        <n v="93" u="1"/>
        <n v="348" u="1"/>
        <n v="283" u="1"/>
        <n v="237" u="1"/>
        <n v="172" u="1"/>
        <n v="640" u="1"/>
        <n v="575" u="1"/>
        <n v="511" u="1"/>
        <n v="446" u="1"/>
        <n v="381" u="1"/>
        <n v="316" u="1"/>
        <n v="221" u="1"/>
        <n v="641" u="1"/>
        <n v="156" u="1"/>
        <n v="576" u="1"/>
        <n v="479" u="1"/>
        <n v="414" u="1"/>
        <n v="349" u="1"/>
        <n v="284" u="1"/>
        <n v="205" u="1"/>
        <n v="642" u="1"/>
        <n v="577" u="1"/>
        <n v="140" u="1"/>
        <n v="512" u="1"/>
        <n v="447" u="1"/>
        <n v="382" u="1"/>
        <n v="317" u="1"/>
        <n v="254" u="1"/>
        <n v="189" u="1"/>
        <n v="643" u="1"/>
        <n v="578" u="1"/>
        <n v="513" u="1"/>
        <n v="126" u="1"/>
        <n v="480" u="1"/>
        <n v="415" u="1"/>
        <n v="350" u="1"/>
        <n v="285" u="1"/>
        <n v="238" u="1"/>
        <n v="173" u="1"/>
        <n v="579" u="1"/>
        <n v="514" u="1"/>
        <n v="118" u="1"/>
        <n v="448" u="1"/>
        <n v="383" u="1"/>
        <n v="318" u="1"/>
        <n v="222" u="1"/>
        <n v="157" u="1"/>
        <n v="580" u="1"/>
        <n v="515" u="1"/>
        <n v="481" u="1"/>
        <n v="110" u="1"/>
        <n v="416" u="1"/>
        <n v="351" u="1"/>
        <n v="286" u="1"/>
        <n v="206" u="1"/>
        <n v="581" u="1"/>
        <n v="141" u="1"/>
        <n v="516" u="1"/>
        <n v="449" u="1"/>
        <n v="102" u="1"/>
        <n v="384" u="1"/>
        <n v="319" u="1"/>
        <n v="255" u="1"/>
        <n v="190" u="1"/>
      </sharedItems>
    </cacheField>
    <cacheField name="Straatnaam" numFmtId="0">
      <sharedItems containsBlank="1" count="365">
        <s v="de Zwaanstraat"/>
        <s v="Voorstraat"/>
        <s v="Zeecroft"/>
        <s v="Rijckert Aertszweg"/>
        <s v="Relweg"/>
        <s v="Stetweg"/>
        <s v="Meeuweweg"/>
        <s v="Burgemeester Rothestraat"/>
        <s v="Boothuisplein"/>
        <s v="Verlengde Voorstraat"/>
        <s v="Duinrand"/>
        <s v="Julianaplein"/>
        <s v="Gasthuisstraat"/>
        <s v="Julianaweg"/>
        <s v="Hogeweg"/>
        <s v="van Oldenborghweg"/>
        <s v="Dorpsduinen"/>
        <s v="Tappenbeckstraat"/>
        <s v="Duinpad"/>
        <s v="Neeltje Snijdershof"/>
        <s v="Duinweg"/>
        <s v="Sint Odulfstraat"/>
        <s v="Zeestraat"/>
        <s v="van Ogtropweg"/>
        <s v="Middenweg"/>
        <s v="Paasdal"/>
        <s v="Franse Pad"/>
        <s v="Bosweg"/>
        <s v="Dorpsweide"/>
        <s v="Brinkzicht" u="1"/>
        <s v="Hanensteeg" u="1"/>
        <s v="Molenstraat" u="1"/>
        <s v="Gooimeerstraat" u="1"/>
        <m u="1"/>
        <s v="Weisshorn" u="1"/>
        <s v="Korendragershof" u="1"/>
        <s v="Jan van Beverenstraat" u="1"/>
        <s v="Merelhof" u="1"/>
        <s v="Cornerstone" u="1"/>
        <s v="Laandwarsstraat" u="1"/>
        <s v="M.Nijhoffstraat" u="1"/>
        <s v="C.J.van Houtenlaan" u="1"/>
        <s v="Sint Anthoniestraat" u="1"/>
        <s v="Malvastraat" u="1"/>
        <s v="Leeuwerikstraat" u="1"/>
        <s v="Kleine Vinkstraat" u="1"/>
        <s v="van Houten Industriepark" u="1"/>
        <s v="Jumbo" u="1"/>
        <s v="Koningsweg" u="1"/>
        <s v="Heemraadweg" u="1"/>
        <s v="Achter 't Vosje" u="1"/>
        <s v="Nelson Mandelahof" u="1"/>
        <s v="Matterhorn" u="1"/>
        <s v="Zeeburgstraat" u="1"/>
        <s v="Loes van Marlestraat" u="1"/>
        <s v="Simon de Vliegerlaan" u="1"/>
        <s v="Kastanjelaan" u="1"/>
        <s v="Reguliershof" u="1"/>
        <s v="Lakenkopersweg" u="1"/>
        <s v="Govert Flincklaan" u="1"/>
        <s v="Aartje de Voseiland" u="1"/>
        <s v="Eemweg" u="1"/>
        <s v="Eikenweg" u="1"/>
        <s v="Vlinthof" u="1"/>
        <s v="Torenlaan" u="1"/>
        <s v="Nonnenakker" u="1"/>
        <s v="Frans Halsstraat" u="1"/>
        <s v="Nieuwstraat" u="1"/>
        <s v="Torenstraat" u="1"/>
        <s v="Casparuslaan" u="1"/>
        <s v="Extra bezetting" u="1"/>
        <s v="Mgr.Dr.W.H.Nolenslaan" u="1"/>
        <s v="Utrechtseweg" u="1"/>
        <s v="Nijverheidstraat" u="1"/>
        <s v="Van Scorelstraat" u="1"/>
        <s v="Kerkstraat" u="1"/>
        <s v="Weteringstraat" u="1"/>
        <s v="Diemerdijkstraat" u="1"/>
        <s v="Tussen de Grachten" u="1"/>
        <s v="Henriëtte Roland Holsthof" u="1"/>
        <s v="Theater" u="1"/>
        <s v="Vermeerlaan" u="1"/>
        <s v="Parkstraat" u="1"/>
        <s v="Gasthuisland" u="1"/>
        <s v="Gouwzeestraat" u="1"/>
        <s v="Koningin Julianalaan" u="1"/>
        <s v="Aart van der Leeuwstraat" u="1"/>
        <s v="Eemhoeve" u="1"/>
        <s v="Cantonlaan" u="1"/>
        <s v="de Geerenhof" u="1"/>
        <s v="Aetsveldselaan" u="1"/>
        <s v="Herodotusplein" u="1"/>
        <s v="Paulus Potterplein" u="1"/>
        <s v="Leestraat" u="1"/>
        <s v="Rembrandtlaan" u="1"/>
        <s v="Pastoor Jansenstraat" u="1"/>
        <s v="Kanaalpad" u="1"/>
        <s v="Mouterspad" u="1"/>
        <s v="Capelleland" u="1"/>
        <s v="Grand Combin" u="1"/>
        <s v="Gasthuissteeg" u="1"/>
        <s v="Amstellandlaan" u="1"/>
        <s v="Memlinckstraat" u="1"/>
        <s v="Prins Hendriklaan" u="1"/>
        <s v="Gijsbertje Louffhof" u="1"/>
        <s v="Cornelis De Ruijterhof" u="1"/>
        <s v="Apostolisch genootschap" u="1"/>
        <s v="Jan Prinsstraat" u="1"/>
        <s v="Thom Posthumahof" u="1"/>
        <s v="Prinses Irenelaan" u="1"/>
        <s v="Annie Romeinstraat" u="1"/>
        <s v="Fort Abcoudestraat" u="1"/>
        <s v="Breedstraat" u="1"/>
        <s v="Oranjestraat" u="1"/>
        <s v="Achteromstraat" u="1"/>
        <s v="Fort Vreeswijklaan" u="1"/>
        <s v="Lobbrich Boudgerslaan" u="1"/>
        <s v="Achterom" u="1"/>
        <s v="Parkstaete" u="1"/>
        <s v="Kapelstraat" u="1"/>
        <s v="De Kleine Weer" u="1"/>
        <s v="Diepenbroickpark" u="1"/>
        <s v="J.A. Beyerinkstraat" u="1"/>
        <s v="Maria Rutgersstraat" u="1"/>
        <s v="Prinses Beatrixlaan" u="1"/>
        <s v="Muiderslotlaan" u="1"/>
        <s v="H.Marsmanstraat" u="1"/>
        <s v="E.du Perronstraat" u="1"/>
        <s v="Herman Gorterstraat" u="1"/>
        <s v="Harriët Freezerstraat" u="1"/>
        <s v="Kruisland" u="1"/>
        <s v="Mesdagplein" u="1"/>
        <s v="Jan Tooropstraat" u="1"/>
        <s v="Kettingweg" u="1"/>
        <s v="Veldstraat" u="1"/>
        <s v="Hinderdampad" u="1"/>
        <s v="P - Sportlaan" u="1"/>
        <s v="Simon Vestdijkstraat" u="1"/>
        <s v="Burgemeester Penstraat" u="1"/>
        <s v="Monseigneur van Steelaan" u="1"/>
        <s v="Plataanlaan" u="1"/>
        <s v="Boutenstraat" u="1"/>
        <s v="Hugo de Grootlaan" u="1"/>
        <s v="van der Helstlaan" u="1"/>
        <s v="G.H.Breitnerstraat" u="1"/>
        <s v="Pieter van Velzenhof" u="1"/>
        <s v="Ravelijn" u="1"/>
        <s v="Madoerahof" u="1"/>
        <s v="Pampuslaan" u="1"/>
        <s v="Eemnesserweg" u="1"/>
        <s v="Reigersweide" u="1"/>
        <s v="Overloopterrein" u="1"/>
        <s v="Leeuwenveldseweg" u="1"/>
        <s v="Markt" u="1"/>
        <s v="Keulsevaartstraat" u="1"/>
        <s v="Blokland" u="1"/>
        <s v="Jungfrau" u="1"/>
        <s v="Singelstraat" u="1"/>
        <s v="IJsselmeerlaan" u="1"/>
        <s v="Jozef Israëlsstraat" u="1"/>
        <s v="Theather" u="1"/>
        <s v="Groeneweg" u="1"/>
        <s v="Hoogstraat" u="1"/>
        <s v="Brinkstraat" u="1"/>
        <s v="Achtergracht" u="1"/>
        <s v="Thorbeckelaan" u="1"/>
        <s v="Winkelcentrum" u="1"/>
        <s v="Van Eyckstraat" u="1"/>
        <s v="Rustoord" u="1"/>
        <s v="Flevolaan" u="1"/>
        <s v="Miedemahof" u="1"/>
        <s v="Hoofdstraat" u="1"/>
        <s v="Drapeniersstraat" u="1"/>
        <s v="Paulus Potterlaan" u="1"/>
        <s v="Brink" u="1"/>
        <s v="Kampstraat" u="1"/>
        <s v="Het Binnenhof" u="1"/>
        <s v="J.O.Huslylaan" u="1"/>
        <s v="Klein Dijkland" u="1"/>
        <s v="Dr.A.Kuyperlaan" u="1"/>
        <s v="Anton Geesinkstraat" u="1"/>
        <s v="Veldheimweg" u="1"/>
        <s v="Hogeweyselaan" u="1"/>
        <s v="Abe Lenstrastraat" u="1"/>
        <s v="Prins Alexanderpad" u="1"/>
        <s v="Mr.J.C.Bührmannlaan" u="1"/>
        <s v="Rembrandt van Rijnstraat" u="1"/>
        <s v="De Vennen" u="1"/>
        <s v="Oranjepark" u="1"/>
        <s v="Blommersstraat" u="1"/>
        <s v="Breitnerstraat" u="1"/>
        <s v="G.J.Sybillalaan" u="1"/>
        <s v="Tromplaan" u="1"/>
        <s v="Apolstraat" u="1"/>
        <s v="Stationsweg" u="1"/>
        <s v="Sportparklaan" u="1"/>
        <s v="Ruysdaelstraat" u="1"/>
        <s v="Jacobus van Looystraat" u="1"/>
        <s v="Kamerlingh Onnesstraat" u="1"/>
        <s v="Papelaan" u="1"/>
        <s v="Eemstraat" u="1"/>
        <s v="Buitenveer" u="1"/>
        <s v="Kievitshof" u="1"/>
        <s v="Zuiderzeelaan" u="1"/>
        <s v="Van Leeuwenstraat" u="1"/>
        <s v="Dr.Schaepmanstraat" u="1"/>
        <s v="Fort Diemerdamstraat" u="1"/>
        <s v="Fort Hinderdamstraat" u="1"/>
        <s v="Beukenlaan" u="1"/>
        <s v="Roskamstraat" u="1"/>
        <s v="Ingelandenstraat" u="1"/>
        <s v="Melkpad" u="1"/>
        <s v="Javalaan" u="1"/>
        <s v="Abcoudepad" u="1"/>
        <s v="Fort Voordorpstraat" u="1"/>
        <s v="Mr.C.Kooimancentrum" u="1"/>
        <s v="Spoorstraat" u="1"/>
        <s v="J.A.Fijnvandraatlaan" u="1"/>
        <s v="Mr.J.R.Thorbeckelaan" u="1"/>
        <s v="Rijnkade" u="1"/>
        <s v="Keurstraat" u="1"/>
        <s v="Herengracht" u="1"/>
        <s v="Boternesserstraat" u="1"/>
        <s v="van Wassenaerlaan" u="1"/>
        <s v="G.J.Wiefferingdreef" u="1"/>
        <s v="Dalweg" u="1"/>
        <s v="Nieuwstad" u="1"/>
        <s v="Brouwershof" u="1"/>
        <s v="Bloemendalerweg" u="1"/>
        <s v="Pieter de Hooghlaan" u="1"/>
        <s v="Groen van Prinstererlaan" u="1"/>
        <s v="Van Tuyll van Serooskerkenstraat" u="1"/>
        <s v="Faas Eliashof" u="1"/>
        <s v="Zwaantjesbrug" u="1"/>
        <s v="Sam van Gentsteeg" u="1"/>
        <s v="Bloemendalerpoldersingel" u="1"/>
        <s v="Adama van Scheltemastraat" u="1"/>
        <s v="Herensingel" u="1"/>
        <s v="Gemeentehuis" u="1"/>
        <s v="Jan Campertplein" u="1"/>
        <s v="Weteringdwarsstraat" u="1"/>
        <s v="Bosstraat" u="1"/>
        <s v="Schaepmanlaan" u="1"/>
        <s v="de Ruijterlaan" u="1"/>
        <s v="Lange Vechtbrug" u="1"/>
        <s v="Dr.S.Wartenalaan" u="1"/>
        <s v="Fort Vreeswijkstraat" u="1"/>
        <s v="C.van Drosthagenstraat" u="1"/>
        <s v="Tuinkade" u="1"/>
        <s v="Kikkenstraat" u="1"/>
        <s v="Kapelsteeg" u="1"/>
        <s v="Oudegracht" u="1"/>
        <s v="Crabethstraat" u="1"/>
        <s v="Jan Boutsteeg" u="1"/>
        <s v="Mollerusstraat" u="1"/>
        <s v="Korte Muiderweg" u="1"/>
        <s v="Sinnigvelderstraat" u="1"/>
        <s v="Anna Horstinkstraat" u="1"/>
        <s v="Belle van Zuylenstraat" u="1"/>
        <s v="Aquamarin" u="1"/>
        <s v="Weteringsdwarsstraat" u="1"/>
        <s v="Brinkendael" u="1"/>
        <s v="Geerenplein" u="1"/>
        <s v="Mauvestraat" u="1"/>
        <s v="Lorentzstraat" u="1"/>
        <s v="Frans Halslaan" u="1"/>
        <s v="Het Grote Plein" u="1"/>
        <s v="Sint Annastraat" u="1"/>
        <s v="Dr.J.Th.de Visserlaan" u="1"/>
        <s v="Middenmolensingel" u="1"/>
        <s v="Molenpad" u="1"/>
        <s v="Marisstraat" u="1"/>
        <s v="Kostverlorenstraat" u="1"/>
        <s v="Bolwerk" u="1"/>
        <s v="Blomstraat" u="1"/>
        <s v="Laanstraat" u="1"/>
        <s v="Wevershoek" u="1"/>
        <s v="H.J.Hoflandlaan" u="1"/>
        <s v="Nieuw Baarnstraat" u="1"/>
        <s v="Koningin Julianaplein" u="1"/>
        <s v="Frederica Zeijdelaarweg" u="1"/>
        <s v="d'Aulnis de Bourouilllaan" u="1"/>
        <s v="Waagplein" u="1"/>
        <s v="Gildemeestersweg" u="1"/>
        <s v="Cort van der Lindenlaan" u="1"/>
        <s v="Javastraat" u="1"/>
        <s v="Julianastraat" u="1"/>
        <s v="Ferdinand Bollaan" u="1"/>
        <s v="Fanny Blankers-Koenstraat" u="1"/>
        <s v="Courtine" u="1"/>
        <s v="De Schans" u="1"/>
        <s v="Schoolstraat" u="1"/>
        <s v="Korte Stammerdijk" u="1"/>
        <s v="Jeroen Boschstraat" u="1"/>
        <s v="Ontsluitingsweg" u="1"/>
        <s v="Paulus Potterstraat" u="1"/>
        <s v="Berkenweg" u="1"/>
        <s v="Sluisbrug" u="1"/>
        <s v="Turfstraat" u="1"/>
        <s v="Meeuwenveld" u="1"/>
        <s v="Ruysdaelhof" u="1"/>
        <s v="Ambachtstraat" u="1"/>
        <s v="Israëlsstraat" u="1"/>
        <s v="Kleine Weekamp" u="1"/>
        <s v="Johannes Vermeerlaan" u="1"/>
        <s v="Staalmeesterspad" u="1"/>
        <s v="Waarschapsstraat" u="1"/>
        <s v="Blauwschildershof" u="1"/>
        <s v="Ds.J.P.Tazelaarlaan" u="1"/>
        <s v="Lijsbet Eelantsplein" u="1"/>
        <s v="Eva de Wildeplantsoen" u="1"/>
        <s v="Waardijnstraat" u="1"/>
        <s v="Vincent van Goghstraat" u="1"/>
        <s v="Ossenmarkt" u="1"/>
        <s v="Neuhuysstraat" u="1"/>
        <s v="J.H.Leopoldhof" u="1"/>
        <s v="Nijverheidslaan" u="1"/>
        <s v="Bastionweg" u="1"/>
        <s v="Eemmeerlaan" u="1"/>
        <s v="Herenstraat" u="1"/>
        <s v="Lageweyselaan" u="1"/>
        <s v="Chirurgijnsweg" u="1"/>
        <s v="Faas Eliaslaan" u="1"/>
        <s v="Talmalaan" u="1"/>
        <s v="Nicolaas Beetslaan" u="1"/>
        <s v="Muiderhof" u="1"/>
        <s v="Jakop Slegthof" u="1"/>
        <s v="Johannes Vermeerstraat" u="1"/>
        <s v="Aveland" u="1"/>
        <s v="Bishorn" u="1"/>
        <s v="Talmastraat" u="1"/>
        <s v="Fort Voordorplaan" u="1"/>
        <s v="J.Slauerhoffstraat" u="1"/>
        <s v="Gemeenschapspolderweg" u="1"/>
        <s v="de Savornin Lohmanlaan" u="1"/>
        <s v="Meindert Hobbemastraat" u="1"/>
        <s v="Teding van Berkhoutstraat" u="1"/>
        <s v="Sportlaan" u="1"/>
        <s v="Uhlenbeckstraat" u="1"/>
        <s v="Singel" u="1"/>
        <s v="Nesland" u="1"/>
        <s v="De Hofstee" u="1"/>
        <s v="Schoolsteeg" u="1"/>
        <s v="M.Dotingalaan" u="1"/>
        <s v="Stationsplein" u="1"/>
        <s v="Landscronerlaan" u="1"/>
        <s v="Kerklaan" u="1"/>
        <s v="Begijnepolderweg" u="1"/>
        <s v="Aertjanssenstraat" u="1"/>
        <s v="Jacob Marisstraat" u="1"/>
        <s v="Mater Zwaeneiland" u="1"/>
        <s v="Aletta Jacobsstraat" u="1"/>
        <s v="Mr.P.J.Troelstralaan" u="1"/>
        <s v="Oosterstraat" u="1"/>
        <s v="Jan Steenlaan" u="1"/>
        <s v="Achterherengracht" u="1"/>
        <s v="de Geerenweg" u="1"/>
        <s v="Middenstraat" u="1"/>
        <s v="Zandvoortweg" u="1"/>
        <s v="Binnenveer" u="1"/>
        <s v="Jan Steenstraat" u="1"/>
        <s v="Lommeroord" u="1"/>
        <s v="Zandstraat" u="1"/>
        <s v="Palairetstraat" u="1"/>
        <s v="Willem de Mérodestraat" u="1"/>
      </sharedItems>
    </cacheField>
    <cacheField name="Datum" numFmtId="164">
      <sharedItems containsSemiMixedTypes="0" containsNonDate="0" containsDate="1" containsString="0" minDate="2021-08-07T00:00:00" maxDate="2021-10-07T00:00:00" count="7">
        <d v="2021-08-08T00:00:00"/>
        <d v="2021-08-21T00:00:00"/>
        <d v="2021-09-11T00:00:00"/>
        <d v="2021-08-07T00:00:00"/>
        <d v="2021-10-06T00:00:00"/>
        <d v="2021-09-12T00:00:00"/>
        <d v="2021-10-05T00:00:00"/>
      </sharedItems>
    </cacheField>
    <cacheField name="Meetmoment" numFmtId="0">
      <sharedItems count="92">
        <s v="00:00-02:00"/>
        <s v="14:00-16:00"/>
        <s v="10:00-12:00"/>
        <s v="19:00-21:00"/>
        <s v="113 - Zo 8 maart 2020 14:00 - 16:00" u="1"/>
        <s v="20:00 - 23:00" u="1"/>
        <s v="114 - Ma 9 maart 2020 14:00 - 16:00" u="1"/>
        <s v="Maandagnacht" u="1"/>
        <s v="117 - Do 12 maart 2020 10:00 - 11:00" u="1"/>
        <s v="22:00 - 23:00" u="1"/>
        <s v="123 - Vr 13 maart 2020 00:00 - 01:00" u="1"/>
        <s v="17:00-18:00" u="1"/>
        <s v="107 - Vr 6 maart 2020 00:00 - 01:00" u="1"/>
        <s v="Maandagavond" u="1"/>
        <s v="07 - Vr 6 maart 2020 00:00 - 01:00" u="1"/>
        <s v="14 - Ma 9 maart 2020 14:00 - 16:00" u="1"/>
        <s v="14:00-15:00" u="1"/>
        <s v="11:00-12:00" u="1"/>
        <s v="Donderdagmiddag" u="1"/>
        <s v="23 - Vr 13 maart 2020 00:00 - 01:00" u="1"/>
        <s v="128 - Vr 13 maart 2020 21:00 - 22:00" u="1"/>
        <s v="Woensdagavond" u="1"/>
        <s v="04 - Do 5 maart 2020 19:00 - 20:00" u="1"/>
        <s v="Donderdagochtend" u="1"/>
        <s v="102 - Do 5 maart 2020 17:00 - 18:00" u="1"/>
        <s v="22 - Do 12 maart 2020 21:00 - 22:00" u="1"/>
        <s v="105 - Do 5 maart 2020 20:00 - 21:00" u="1"/>
        <s v="118 - Do 12 maart 2020 17:00 - 18:00" u="1"/>
        <s v="0:00-1:00" u="1"/>
        <s v="15 - Di 10 maart 2020 14:00 - 16:00" u="1"/>
        <s v="05 - Do 5 maart 2020 20:00 - 21:00" u="1"/>
        <s v="20:00-21:00" u="1"/>
        <s v="101 - Do 5 maart 2020 10:00-11:00" u="1"/>
        <s v="21 - Do 12 maart 2020 20:00 - 21:00" u="1"/>
        <s v="Dinsdagavond" u="1"/>
        <s v="14:00 - 17:00" u="1"/>
        <s v="28 - Vr 13 maart 2020 21:00 - 22:00" u="1"/>
        <s v="2 - Do 5 maart 2020 17:00 - 18:00" u="1"/>
        <s v="Zaterdagavond (19:00 - 21:00)" u="1"/>
        <s v="Vrijdagavond" u="1"/>
        <s v="4 - Do 5 maart 2020 19:00 - 20:00" u="1"/>
        <s v="108 - Vr 6 maart 2020 17:00 - 18:00" u="1"/>
        <s v="18:00-19:00" u="1"/>
        <s v="Zaterdagochtend" u="1"/>
        <s v="01 - Do 5 maart 2020 10:00-11:00" u="1"/>
        <s v="06 - Do 5 maart 2020 21:00 - 22:00" u="1"/>
        <s v="17 - Do 12 maart 2020 10:00 - 11:00" u="1"/>
        <s v="20 - Do 12 maart 2020 19:00 - 20:00" u="1"/>
        <s v="15:00-16:00" u="1"/>
        <s v="27 - Vr 13 maart 2020 20:00 - 21:00" u="1"/>
        <s v="6 - Do 5 maart 2020 21:00 - 22:00" u="1"/>
        <s v="119 - Do 12 maart 2020 18:00 - 19:00" u="1"/>
        <s v="12:00-13:00" u="1"/>
        <s v="Donderdagnacht (23:00 - 01:00)" u="1"/>
        <s v="Donderdagmiddag (14:00 - 16:00)" u="1"/>
        <s v="19 - Do 12 maart 2020 18:00 - 19:00" u="1"/>
        <s v="Donderdagavond (19:00 - 21:00)" u="1"/>
        <s v="13 - Zo 8 maart 2020 14:00 - 16:00" u="1"/>
        <s v="120 - Do 12 maart 2020 19:00 - 20:00" u="1"/>
        <s v="Zaterdagavond" u="1"/>
        <s v="7 - Vr 6 maart 2020 00:00 - 01:00" u="1"/>
        <s v="18 - Do 12 maart 2020 17:00 - 18:00" u="1"/>
        <s v="21:00-22:00" u="1"/>
        <s v="103 - Do 5 maart 2020 18:00 - 19:00" u="1"/>
        <s v="106 - Do 5 maart 2020 21:00 - 22:00" u="1"/>
        <s v="124 - Vr 13 mnart 2020 17:00 - 18:00" u="1"/>
        <s v="26 - Vr 13 maart 2020 19:00 - 20;00" u="1"/>
        <s v="Zondagmiddag (14:00 - 16:00)" u="1"/>
        <s v="16:00-17:00" u="1"/>
        <s v="19:00-20:00" u="1"/>
        <s v="121 - Do 12 maart 2020 20:00 - 21:00" u="1"/>
        <s v="13:00-14:00" u="1"/>
        <s v="16 - Wo 11 maart 2020 14:00 - 16:00" u="1"/>
        <s v="10:00-11:00" u="1"/>
        <s v="104 - Do 5 maart 2020 19:00 - 20:00" u="1"/>
        <s v="25 - Vr 13 maart 2020 18:00 - 19:00" u="1"/>
        <s v="115 - Di 10 maart 2020 14:00 - 16:00" u="1"/>
        <s v="02 - Do 5 maart 2020 17:00 - 18:00" u="1"/>
        <s v="Zaterdagmiddag (14:00 - 16:00)" u="1"/>
        <s v="1 - Do 5 maart 2020 10:00-11:00" u="1"/>
        <s v="116 - Wo 11 maart 2020 14:00 - 16:00" u="1"/>
        <s v="125 - Vr 13 maart 2020 18:00 - 19:00" u="1"/>
        <s v="3 - Do 5 maart 2020 18:00 - 19:00" u="1"/>
        <s v="8 - Vr 6 maart 2020 17:00 - 18:00" u="1"/>
        <s v="5 - Do 5 maart 2020 20:00 - 21:00" u="1"/>
        <s v="24 - Vr 13 mnart 2020 17:00 - 18:00" u="1"/>
        <s v="127 - Vr 13 maart 2020 20:00 - 21:00" u="1"/>
        <s v="23:00 - 00:00" u="1"/>
        <s v="03 - Do 5 maart 2020 18:00 - 19:00" u="1"/>
        <s v="08 - Vr 6 maart 2020 17:00 - 18:00" u="1"/>
        <s v="122 - Do 12 maart 2020 21:00 - 22:00" u="1"/>
        <s v="126 - Vr 13 maart 2020 19:00 - 20;00" u="1"/>
      </sharedItems>
    </cacheField>
    <cacheField name="cap_gemarkeerd_langs" numFmtId="0">
      <sharedItems containsString="0" containsBlank="1" containsNumber="1" containsInteger="1" minValue="1" maxValue="62"/>
    </cacheField>
    <cacheField name="cap_ongemarkeerd_langs" numFmtId="0">
      <sharedItems containsString="0" containsBlank="1" containsNumber="1" containsInteger="1" minValue="2" maxValue="25"/>
    </cacheField>
    <cacheField name="cap_gemarkeerd_haaks" numFmtId="0">
      <sharedItems containsString="0" containsBlank="1" containsNumber="1" containsInteger="1" minValue="1" maxValue="302"/>
    </cacheField>
    <cacheField name="cap_ongemarkeerd_haaks" numFmtId="0">
      <sharedItems containsString="0" containsBlank="1" containsNumber="1" containsInteger="1" minValue="2" maxValue="100"/>
    </cacheField>
    <cacheField name="cap_visgraat" numFmtId="0">
      <sharedItems containsString="0" containsBlank="1" containsNumber="1" containsInteger="1" minValue="4" maxValue="22"/>
    </cacheField>
    <cacheField name="cap_canadees" numFmtId="0">
      <sharedItems containsString="0" containsBlank="1" containsNumber="1" containsInteger="1" minValue="10" maxValue="10"/>
    </cacheField>
    <cacheField name="Totale openbare capaciteit" numFmtId="0">
      <sharedItems containsSemiMixedTypes="0" containsString="0" containsNumber="1" containsInteger="1" minValue="0" maxValue="302"/>
    </cacheField>
    <cacheField name="Cap - Invaliden algemeen" numFmtId="0">
      <sharedItems containsString="0" containsBlank="1" containsNumber="1" containsInteger="1" minValue="1" maxValue="6"/>
    </cacheField>
    <cacheField name="Cap - Invaliden kenteken" numFmtId="0">
      <sharedItems containsString="0" containsBlank="1" containsNumber="1" containsInteger="1" minValue="1" maxValue="2"/>
    </cacheField>
    <cacheField name="Cap - Elektrisch" numFmtId="0">
      <sharedItems containsString="0" containsBlank="1" containsNumber="1" containsInteger="1" minValue="2" maxValue="2"/>
    </cacheField>
    <cacheField name="Cap - LadenLossen" numFmtId="0">
      <sharedItems containsString="0" containsBlank="1" containsNumber="1" containsInteger="1" minValue="1" maxValue="3"/>
    </cacheField>
    <cacheField name="Cap - Overig gereserveerd" numFmtId="0">
      <sharedItems containsString="0" containsBlank="1" containsNumber="1" containsInteger="1" minValue="2" maxValue="2"/>
    </cacheField>
    <cacheField name="Doelgroep - opmerkingen" numFmtId="0">
      <sharedItems containsBlank="1"/>
    </cacheField>
    <cacheField name="Totale doelgroep capaciteit" numFmtId="0">
      <sharedItems containsSemiMixedTypes="0" containsString="0" containsNumber="1" containsInteger="1" minValue="0" maxValue="6"/>
    </cacheField>
    <cacheField name="Totale capaciteit" numFmtId="0">
      <sharedItems containsSemiMixedTypes="0" containsString="0" containsNumber="1" containsInteger="1" minValue="0" maxValue="304"/>
    </cacheField>
    <cacheField name="Bez - Openbaar" numFmtId="1">
      <sharedItems containsString="0" containsBlank="1" containsNumber="1" containsInteger="1" minValue="1" maxValue="278"/>
    </cacheField>
    <cacheField name="Bez - Invaliden algemeen" numFmtId="1">
      <sharedItems containsString="0" containsBlank="1" containsNumber="1" containsInteger="1" minValue="1" maxValue="4"/>
    </cacheField>
    <cacheField name="Bez - Invaliden kenteken" numFmtId="1">
      <sharedItems containsString="0" containsBlank="1" containsNumber="1" containsInteger="1" minValue="1" maxValue="2"/>
    </cacheField>
    <cacheField name="Bez - Elektrisch" numFmtId="1">
      <sharedItems containsString="0" containsBlank="1" containsNumber="1" containsInteger="1" minValue="1" maxValue="2"/>
    </cacheField>
    <cacheField name="Bez - LadenLossen" numFmtId="1">
      <sharedItems containsString="0" containsBlank="1" containsNumber="1" containsInteger="1" minValue="1" maxValue="2"/>
    </cacheField>
    <cacheField name="Bez - Overig gereserveerd" numFmtId="1">
      <sharedItems containsString="0" containsBlank="1" containsNumber="1" containsInteger="1" minValue="1" maxValue="1"/>
    </cacheField>
    <cacheField name="Bez - doelgroep totaal" numFmtId="0">
      <sharedItems containsSemiMixedTypes="0" containsString="0" containsNumber="1" containsInteger="1" minValue="0" maxValue="4"/>
    </cacheField>
    <cacheField name="Bez - fout, canadees" numFmtId="0">
      <sharedItems containsString="0" containsBlank="1" containsNumber="1" containsInteger="1" minValue="1" maxValue="7"/>
    </cacheField>
    <cacheField name="Bez - fout, anders" numFmtId="0">
      <sharedItems containsString="0" containsBlank="1" containsNumber="1" containsInteger="1" minValue="1" maxValue="6"/>
    </cacheField>
    <cacheField name="Opmerking - foutparkeerders" numFmtId="1">
      <sharedItems containsBlank="1"/>
    </cacheField>
    <cacheField name="Bez - Foutparkeerders" numFmtId="1">
      <sharedItems containsSemiMixedTypes="0" containsString="0" containsNumber="1" containsInteger="1" minValue="0" maxValue="7"/>
    </cacheField>
    <cacheField name="Bez - Obstakel, openbaar" numFmtId="0">
      <sharedItems containsString="0" containsBlank="1" containsNumber="1" containsInteger="1" minValue="1" maxValue="6"/>
    </cacheField>
    <cacheField name="Bez - Obstakel, doelgroep" numFmtId="1">
      <sharedItems containsNonDate="0" containsString="0" containsBlank="1"/>
    </cacheField>
    <cacheField name="Opmerking - obstakels" numFmtId="1">
      <sharedItems containsNonDate="0" containsString="0" containsBlank="1"/>
    </cacheField>
    <cacheField name="Bez - Obstakels" numFmtId="1">
      <sharedItems containsSemiMixedTypes="0" containsString="0" containsNumber="1" containsInteger="1" minValue="0" maxValue="6"/>
    </cacheField>
    <cacheField name="Opmerkingen - algemeen" numFmtId="0">
      <sharedItems containsNonDate="0" containsString="0" containsBlank="1"/>
    </cacheField>
    <cacheField name="Totale bezetting" numFmtId="1">
      <sharedItems containsSemiMixedTypes="0" containsString="0" containsNumber="1" containsInteger="1" minValue="0" maxValue="280"/>
    </cacheField>
    <cacheField name="% - Reguliere bezetting excl. obst. en foutp." numFmtId="9">
      <sharedItems containsMixedTypes="1" containsNumber="1" minValue="0" maxValue="1"/>
    </cacheField>
    <cacheField name="% - Doelgroepbezetting excl. obst. en foutp." numFmtId="9">
      <sharedItems containsMixedTypes="1" containsNumber="1" minValue="0" maxValue="1"/>
    </cacheField>
    <cacheField name="% - Totaal" numFmtId="9">
      <sharedItems containsMixedTypes="1" containsNumber="1" minValue="0" maxValue="2.5"/>
    </cacheField>
    <cacheField name="Koppeling" numFmtId="9">
      <sharedItems/>
    </cacheField>
    <cacheField name="Motief - Bezoekers/kortparkeerders" numFmtId="1">
      <sharedItems containsString="0" containsBlank="1" containsNumber="1" containsInteger="1" minValue="1" maxValue="253"/>
    </cacheField>
    <cacheField name="Motief - Werknemers/langparkeerders" numFmtId="1">
      <sharedItems containsString="0" containsBlank="1" containsNumber="1" containsInteger="1" minValue="1" maxValue="23"/>
    </cacheField>
    <cacheField name="Motief - Toeristen/bewoners" numFmtId="1">
      <sharedItems containsString="0" containsBlank="1" containsNumber="1" containsInteger="1" minValue="1" maxValue="56"/>
    </cacheField>
    <cacheField name="Motief - Bewoners" numFmtId="1">
      <sharedItems containsString="0" containsBlank="1" containsNumber="1" containsInteger="1" minValue="1" maxValue="42"/>
    </cacheField>
    <cacheField name="Motief - Overig" numFmtId="1">
      <sharedItems containsString="0" containsBlank="1" containsNumber="1" containsInteger="1" minValue="1" maxValue="2"/>
    </cacheField>
    <cacheField name="Motieven - totaal" numFmtId="1">
      <sharedItems containsSemiMixedTypes="0" containsString="0" containsNumber="1" containsInteger="1" minValue="0" maxValue="278"/>
    </cacheField>
    <cacheField name="Herkomst - Eigen woonplaats" numFmtId="1">
      <sharedItems containsString="0" containsBlank="1" containsNumber="1" containsInteger="1" minValue="1" maxValue="52"/>
    </cacheField>
    <cacheField name="Herkomst - &lt;5km" numFmtId="1">
      <sharedItems containsString="0" containsBlank="1" containsNumber="1" containsInteger="1" minValue="1" maxValue="40"/>
    </cacheField>
    <cacheField name="Herkomst - 5&lt;&gt;10km" numFmtId="1">
      <sharedItems containsString="0" containsBlank="1" containsNumber="1" containsInteger="1" minValue="1" maxValue="36"/>
    </cacheField>
    <cacheField name="Herkomst - 10-25km" numFmtId="1">
      <sharedItems containsString="0" containsBlank="1" containsNumber="1" containsInteger="1" minValue="1" maxValue="68"/>
    </cacheField>
    <cacheField name="Herkomst - 25-50km" numFmtId="1">
      <sharedItems containsString="0" containsBlank="1" containsNumber="1" containsInteger="1" minValue="1" maxValue="57"/>
    </cacheField>
    <cacheField name="Herkomst - 50-100km" numFmtId="1">
      <sharedItems containsString="0" containsBlank="1" containsNumber="1" containsInteger="1" minValue="1" maxValue="45"/>
    </cacheField>
    <cacheField name="Herkomst - &gt;100km" numFmtId="1">
      <sharedItems containsString="0" containsBlank="1" containsNumber="1" containsInteger="1" minValue="1" maxValue="30"/>
    </cacheField>
    <cacheField name="Herkomst - Onbekend" numFmtId="1">
      <sharedItems containsString="0" containsBlank="1" containsNumber="1" containsInteger="1" minValue="1" maxValue="7"/>
    </cacheField>
    <cacheField name="Herkomsten - totaal" numFmtId="1">
      <sharedItems containsSemiMixedTypes="0" containsString="0" containsNumber="1" containsInteger="1" minValue="0" maxValue="278"/>
    </cacheField>
    <cacheField name="Bezettingsgraad2" numFmtId="0" formula="#NAME?/#NAME?" databaseField="0"/>
    <cacheField name="Bezettingsgraad " numFmtId="0" formula="'Totale bezetting'/'Totale capaciteit'" databaseField="0"/>
    <cacheField name="Bezettingsgraad excl opritten" numFmtId="0" formula="#NAME?/#NAME?" databaseField="0"/>
    <cacheField name="Vrije plaatsen" numFmtId="0" formula="#NAME? -#NAME?" databaseField="0"/>
    <cacheField name="MULDER" numFmtId="0" formula="#NAME? +#NAME? +#NAME? +#NAME? +#NAME?" databaseField="0"/>
    <cacheField name="%Eigenbuurt" numFmtId="0" formula="#NAME?/(#NAME?+#NAME?+#NAME?+#NAME?+#NAME?)" databaseField="0"/>
    <cacheField name="%Eigenwoonplaats" numFmtId="0" formula="#NAME?/(#NAME?+#NAME?+#NAME?+#NAME?+#NAME?)" databaseField="0"/>
    <cacheField name="%Eigenprovincie" numFmtId="0" formula="#NAME?/(#NAME?+#NAME?+#NAME?+#NAME?+#NAME?)" databaseField="0"/>
    <cacheField name="%Buitenprovincie" numFmtId="0" formula="#NAME?/(#NAME?+#NAME?+#NAME?+#NAME?+#NAME?)" databaseField="0"/>
    <cacheField name="%Onbekend" numFmtId="0" formula="#NAME?/(#NAME?+#NAME?+#NAME?+#NAME?+#NAME?)" databaseField="0"/>
    <cacheField name="%geldigrecht" numFmtId="0" formula="#NAME?/ (#NAME?+#NAME?)" databaseField="0"/>
    <cacheField name="%ongeldigrecht" numFmtId="0" formula="#NAME?/ (#NAME?+#NAME?)" databaseField="0"/>
    <cacheField name="brutobezetting" numFmtId="0" formula="#NAME?/'Totale capaciteit'" databaseField="0"/>
    <cacheField name="nettobezetting" numFmtId="0" formula="#NAME?/'Totale capaciteit'" databaseField="0"/>
  </cacheFields>
  <extLst>
    <ext xmlns:x14="http://schemas.microsoft.com/office/spreadsheetml/2009/9/main" uri="{725AE2AE-9491-48be-B2B4-4EB974FC3084}">
      <x14:pivotCacheDefinition pivotCacheId="67636165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6">
  <r>
    <x v="0"/>
    <x v="0"/>
    <x v="0"/>
    <x v="0"/>
    <n v="18"/>
    <m/>
    <m/>
    <m/>
    <m/>
    <m/>
    <n v="18"/>
    <m/>
    <m/>
    <m/>
    <m/>
    <m/>
    <m/>
    <n v="0"/>
    <n v="18"/>
    <n v="18"/>
    <m/>
    <m/>
    <m/>
    <m/>
    <m/>
    <n v="0"/>
    <m/>
    <m/>
    <m/>
    <n v="0"/>
    <m/>
    <m/>
    <m/>
    <n v="0"/>
    <m/>
    <n v="18"/>
    <n v="1"/>
    <e v="#DIV/0!"/>
    <n v="1"/>
    <s v="4441600:00-02:0069"/>
    <m/>
    <m/>
    <n v="9"/>
    <n v="9"/>
    <m/>
    <n v="18"/>
    <n v="6"/>
    <n v="1"/>
    <n v="2"/>
    <n v="3"/>
    <m/>
    <n v="2"/>
    <n v="1"/>
    <n v="3"/>
    <n v="18"/>
  </r>
  <r>
    <x v="1"/>
    <x v="1"/>
    <x v="1"/>
    <x v="1"/>
    <n v="26"/>
    <m/>
    <m/>
    <m/>
    <m/>
    <m/>
    <n v="26"/>
    <m/>
    <n v="2"/>
    <m/>
    <m/>
    <m/>
    <m/>
    <n v="2"/>
    <n v="28"/>
    <n v="26"/>
    <m/>
    <m/>
    <m/>
    <m/>
    <m/>
    <n v="0"/>
    <m/>
    <n v="2"/>
    <m/>
    <n v="2"/>
    <m/>
    <m/>
    <m/>
    <n v="0"/>
    <m/>
    <n v="28"/>
    <n v="1"/>
    <n v="0"/>
    <n v="1"/>
    <s v="4442914:00-16:0051"/>
    <n v="9"/>
    <n v="2"/>
    <n v="6"/>
    <n v="11"/>
    <m/>
    <n v="28"/>
    <n v="16"/>
    <m/>
    <n v="5"/>
    <n v="2"/>
    <m/>
    <n v="2"/>
    <m/>
    <n v="3"/>
    <n v="28"/>
  </r>
  <r>
    <x v="1"/>
    <x v="1"/>
    <x v="2"/>
    <x v="1"/>
    <n v="26"/>
    <m/>
    <m/>
    <m/>
    <m/>
    <m/>
    <n v="26"/>
    <m/>
    <n v="2"/>
    <m/>
    <m/>
    <m/>
    <m/>
    <n v="2"/>
    <n v="28"/>
    <n v="24"/>
    <m/>
    <n v="1"/>
    <m/>
    <m/>
    <m/>
    <n v="1"/>
    <m/>
    <n v="4"/>
    <m/>
    <n v="4"/>
    <n v="2"/>
    <m/>
    <m/>
    <n v="2"/>
    <m/>
    <n v="31"/>
    <n v="0.92307692307692313"/>
    <n v="0.5"/>
    <n v="1.1071428571428572"/>
    <s v="4445014:00-16:0051"/>
    <n v="7"/>
    <n v="2"/>
    <n v="7"/>
    <n v="13"/>
    <m/>
    <n v="29"/>
    <n v="14"/>
    <n v="4"/>
    <n v="4"/>
    <n v="3"/>
    <n v="1"/>
    <n v="1"/>
    <n v="1"/>
    <n v="1"/>
    <n v="29"/>
  </r>
  <r>
    <x v="2"/>
    <x v="2"/>
    <x v="2"/>
    <x v="1"/>
    <m/>
    <m/>
    <m/>
    <m/>
    <m/>
    <m/>
    <n v="0"/>
    <m/>
    <m/>
    <m/>
    <m/>
    <m/>
    <m/>
    <n v="0"/>
    <n v="0"/>
    <m/>
    <m/>
    <m/>
    <m/>
    <m/>
    <m/>
    <n v="0"/>
    <m/>
    <n v="1"/>
    <m/>
    <n v="1"/>
    <m/>
    <m/>
    <m/>
    <n v="0"/>
    <m/>
    <n v="1"/>
    <e v="#DIV/0!"/>
    <e v="#DIV/0!"/>
    <e v="#DIV/0!"/>
    <s v="4445014:00-16:0066"/>
    <n v="1"/>
    <m/>
    <m/>
    <m/>
    <m/>
    <n v="1"/>
    <m/>
    <m/>
    <m/>
    <m/>
    <m/>
    <m/>
    <m/>
    <n v="1"/>
    <n v="1"/>
  </r>
  <r>
    <x v="0"/>
    <x v="0"/>
    <x v="3"/>
    <x v="1"/>
    <n v="17"/>
    <m/>
    <m/>
    <m/>
    <m/>
    <m/>
    <n v="17"/>
    <m/>
    <m/>
    <m/>
    <n v="1"/>
    <m/>
    <s v="Laden en lossen ma-za 9-18u"/>
    <n v="1"/>
    <n v="18"/>
    <n v="17"/>
    <m/>
    <m/>
    <m/>
    <n v="1"/>
    <m/>
    <n v="1"/>
    <m/>
    <m/>
    <m/>
    <n v="0"/>
    <m/>
    <m/>
    <m/>
    <n v="0"/>
    <m/>
    <n v="18"/>
    <n v="1"/>
    <n v="1"/>
    <n v="1"/>
    <s v="4441514:00-16:0069"/>
    <n v="5"/>
    <n v="3"/>
    <n v="6"/>
    <n v="4"/>
    <m/>
    <n v="18"/>
    <n v="6"/>
    <n v="2"/>
    <n v="3"/>
    <n v="3"/>
    <n v="1"/>
    <n v="1"/>
    <n v="1"/>
    <n v="1"/>
    <n v="18"/>
  </r>
  <r>
    <x v="3"/>
    <x v="3"/>
    <x v="1"/>
    <x v="1"/>
    <m/>
    <m/>
    <m/>
    <m/>
    <m/>
    <m/>
    <n v="0"/>
    <m/>
    <m/>
    <m/>
    <m/>
    <m/>
    <m/>
    <n v="0"/>
    <n v="0"/>
    <m/>
    <m/>
    <m/>
    <m/>
    <m/>
    <m/>
    <n v="0"/>
    <m/>
    <m/>
    <m/>
    <n v="0"/>
    <m/>
    <m/>
    <m/>
    <n v="0"/>
    <m/>
    <n v="0"/>
    <e v="#DIV/0!"/>
    <e v="#DIV/0!"/>
    <e v="#DIV/0!"/>
    <s v="4442914:00-16:0056"/>
    <m/>
    <m/>
    <m/>
    <m/>
    <m/>
    <n v="0"/>
    <m/>
    <m/>
    <m/>
    <m/>
    <m/>
    <m/>
    <m/>
    <m/>
    <n v="0"/>
  </r>
  <r>
    <x v="4"/>
    <x v="4"/>
    <x v="4"/>
    <x v="0"/>
    <m/>
    <m/>
    <m/>
    <m/>
    <m/>
    <m/>
    <n v="0"/>
    <m/>
    <m/>
    <m/>
    <m/>
    <m/>
    <m/>
    <n v="0"/>
    <n v="0"/>
    <m/>
    <m/>
    <m/>
    <m/>
    <m/>
    <m/>
    <n v="0"/>
    <m/>
    <m/>
    <m/>
    <n v="0"/>
    <m/>
    <m/>
    <m/>
    <n v="0"/>
    <m/>
    <n v="0"/>
    <e v="#DIV/0!"/>
    <e v="#DIV/0!"/>
    <e v="#DIV/0!"/>
    <s v="4447500:00-02:001"/>
    <m/>
    <m/>
    <m/>
    <m/>
    <m/>
    <n v="0"/>
    <m/>
    <m/>
    <m/>
    <m/>
    <m/>
    <m/>
    <m/>
    <m/>
    <n v="0"/>
  </r>
  <r>
    <x v="5"/>
    <x v="1"/>
    <x v="0"/>
    <x v="0"/>
    <m/>
    <m/>
    <m/>
    <m/>
    <m/>
    <m/>
    <n v="0"/>
    <m/>
    <m/>
    <m/>
    <m/>
    <m/>
    <m/>
    <n v="0"/>
    <n v="0"/>
    <m/>
    <m/>
    <m/>
    <m/>
    <m/>
    <m/>
    <n v="0"/>
    <m/>
    <m/>
    <m/>
    <n v="0"/>
    <m/>
    <m/>
    <m/>
    <n v="0"/>
    <m/>
    <n v="0"/>
    <e v="#DIV/0!"/>
    <e v="#DIV/0!"/>
    <e v="#DIV/0!"/>
    <s v="4441600:00-02:0068"/>
    <m/>
    <m/>
    <m/>
    <m/>
    <m/>
    <n v="0"/>
    <m/>
    <m/>
    <m/>
    <m/>
    <m/>
    <m/>
    <m/>
    <m/>
    <n v="0"/>
  </r>
  <r>
    <x v="6"/>
    <x v="1"/>
    <x v="1"/>
    <x v="1"/>
    <n v="2"/>
    <m/>
    <m/>
    <m/>
    <m/>
    <m/>
    <n v="2"/>
    <m/>
    <m/>
    <m/>
    <m/>
    <m/>
    <m/>
    <n v="0"/>
    <n v="2"/>
    <n v="2"/>
    <m/>
    <m/>
    <m/>
    <m/>
    <m/>
    <n v="0"/>
    <m/>
    <m/>
    <m/>
    <n v="0"/>
    <m/>
    <m/>
    <m/>
    <n v="0"/>
    <m/>
    <n v="2"/>
    <n v="1"/>
    <e v="#DIV/0!"/>
    <n v="1"/>
    <s v="4442914:00-16:0035"/>
    <m/>
    <n v="1"/>
    <n v="1"/>
    <m/>
    <m/>
    <n v="2"/>
    <n v="2"/>
    <m/>
    <m/>
    <m/>
    <m/>
    <m/>
    <m/>
    <m/>
    <n v="2"/>
  </r>
  <r>
    <x v="7"/>
    <x v="3"/>
    <x v="1"/>
    <x v="1"/>
    <m/>
    <m/>
    <n v="1"/>
    <m/>
    <m/>
    <m/>
    <n v="1"/>
    <m/>
    <m/>
    <m/>
    <m/>
    <m/>
    <m/>
    <n v="0"/>
    <n v="1"/>
    <n v="1"/>
    <m/>
    <m/>
    <m/>
    <m/>
    <m/>
    <n v="0"/>
    <m/>
    <m/>
    <m/>
    <n v="0"/>
    <m/>
    <m/>
    <m/>
    <n v="0"/>
    <m/>
    <n v="1"/>
    <n v="1"/>
    <e v="#DIV/0!"/>
    <n v="1"/>
    <s v="4442914:00-16:0061"/>
    <n v="1"/>
    <m/>
    <m/>
    <m/>
    <m/>
    <n v="1"/>
    <n v="1"/>
    <m/>
    <m/>
    <m/>
    <m/>
    <m/>
    <m/>
    <m/>
    <n v="1"/>
  </r>
  <r>
    <x v="5"/>
    <x v="1"/>
    <x v="3"/>
    <x v="1"/>
    <m/>
    <m/>
    <m/>
    <m/>
    <m/>
    <m/>
    <n v="0"/>
    <m/>
    <m/>
    <m/>
    <m/>
    <m/>
    <m/>
    <n v="0"/>
    <n v="0"/>
    <m/>
    <m/>
    <m/>
    <m/>
    <m/>
    <m/>
    <n v="0"/>
    <m/>
    <m/>
    <m/>
    <n v="0"/>
    <m/>
    <m/>
    <m/>
    <n v="0"/>
    <m/>
    <n v="0"/>
    <e v="#DIV/0!"/>
    <e v="#DIV/0!"/>
    <e v="#DIV/0!"/>
    <s v="4441514:00-16:0068"/>
    <m/>
    <m/>
    <m/>
    <m/>
    <m/>
    <n v="0"/>
    <m/>
    <m/>
    <m/>
    <m/>
    <m/>
    <m/>
    <m/>
    <m/>
    <n v="0"/>
  </r>
  <r>
    <x v="8"/>
    <x v="5"/>
    <x v="3"/>
    <x v="2"/>
    <n v="16"/>
    <m/>
    <m/>
    <m/>
    <m/>
    <n v="10"/>
    <n v="26"/>
    <m/>
    <n v="1"/>
    <m/>
    <m/>
    <m/>
    <m/>
    <n v="1"/>
    <n v="27"/>
    <n v="19"/>
    <m/>
    <n v="1"/>
    <m/>
    <m/>
    <m/>
    <n v="1"/>
    <m/>
    <m/>
    <m/>
    <n v="0"/>
    <n v="1"/>
    <m/>
    <m/>
    <n v="1"/>
    <m/>
    <n v="21"/>
    <n v="0.73076923076923073"/>
    <n v="1"/>
    <n v="0.77777777777777779"/>
    <s v="4441510:00-12:0016"/>
    <n v="5"/>
    <n v="1"/>
    <n v="6"/>
    <n v="8"/>
    <m/>
    <n v="20"/>
    <n v="10"/>
    <n v="1"/>
    <m/>
    <n v="1"/>
    <n v="3"/>
    <m/>
    <n v="1"/>
    <n v="4"/>
    <n v="20"/>
  </r>
  <r>
    <x v="8"/>
    <x v="5"/>
    <x v="3"/>
    <x v="1"/>
    <n v="16"/>
    <m/>
    <m/>
    <m/>
    <m/>
    <n v="10"/>
    <n v="26"/>
    <m/>
    <n v="1"/>
    <m/>
    <m/>
    <m/>
    <m/>
    <n v="1"/>
    <n v="27"/>
    <n v="15"/>
    <m/>
    <n v="1"/>
    <m/>
    <m/>
    <m/>
    <n v="1"/>
    <m/>
    <m/>
    <m/>
    <n v="0"/>
    <n v="1"/>
    <m/>
    <m/>
    <n v="1"/>
    <m/>
    <n v="17"/>
    <n v="0.57692307692307687"/>
    <n v="1"/>
    <n v="0.62962962962962965"/>
    <s v="4441514:00-16:0016"/>
    <m/>
    <n v="1"/>
    <n v="6"/>
    <n v="9"/>
    <m/>
    <n v="16"/>
    <n v="11"/>
    <m/>
    <m/>
    <m/>
    <n v="1"/>
    <m/>
    <m/>
    <n v="4"/>
    <n v="16"/>
  </r>
  <r>
    <x v="9"/>
    <x v="6"/>
    <x v="1"/>
    <x v="1"/>
    <n v="15"/>
    <m/>
    <m/>
    <m/>
    <m/>
    <m/>
    <n v="15"/>
    <m/>
    <m/>
    <m/>
    <m/>
    <m/>
    <m/>
    <n v="0"/>
    <n v="15"/>
    <n v="13"/>
    <m/>
    <m/>
    <m/>
    <m/>
    <m/>
    <n v="0"/>
    <m/>
    <m/>
    <m/>
    <n v="0"/>
    <m/>
    <m/>
    <m/>
    <n v="0"/>
    <m/>
    <n v="13"/>
    <n v="0.8666666666666667"/>
    <e v="#DIV/0!"/>
    <n v="0.8666666666666667"/>
    <s v="4442914:00-16:0017"/>
    <n v="9"/>
    <n v="1"/>
    <n v="2"/>
    <n v="1"/>
    <m/>
    <n v="13"/>
    <n v="1"/>
    <n v="1"/>
    <m/>
    <n v="5"/>
    <n v="1"/>
    <m/>
    <n v="4"/>
    <n v="1"/>
    <n v="13"/>
  </r>
  <r>
    <x v="10"/>
    <x v="7"/>
    <x v="5"/>
    <x v="0"/>
    <n v="30"/>
    <m/>
    <n v="5"/>
    <m/>
    <m/>
    <m/>
    <n v="35"/>
    <m/>
    <m/>
    <m/>
    <m/>
    <m/>
    <m/>
    <n v="0"/>
    <n v="35"/>
    <n v="27"/>
    <m/>
    <m/>
    <m/>
    <m/>
    <m/>
    <n v="0"/>
    <m/>
    <m/>
    <m/>
    <n v="0"/>
    <n v="2"/>
    <m/>
    <m/>
    <n v="2"/>
    <m/>
    <n v="29"/>
    <n v="0.77142857142857146"/>
    <e v="#DIV/0!"/>
    <n v="0.82857142857142863"/>
    <s v="4445100:00-02:0029"/>
    <m/>
    <m/>
    <n v="12"/>
    <n v="15"/>
    <m/>
    <n v="27"/>
    <n v="17"/>
    <m/>
    <n v="3"/>
    <m/>
    <n v="1"/>
    <n v="2"/>
    <n v="2"/>
    <n v="2"/>
    <n v="27"/>
  </r>
  <r>
    <x v="11"/>
    <x v="8"/>
    <x v="1"/>
    <x v="1"/>
    <m/>
    <m/>
    <n v="8"/>
    <m/>
    <m/>
    <m/>
    <n v="8"/>
    <m/>
    <m/>
    <m/>
    <m/>
    <m/>
    <s v="Waarvan vier blauwe zone"/>
    <n v="0"/>
    <n v="8"/>
    <n v="6"/>
    <m/>
    <m/>
    <m/>
    <m/>
    <m/>
    <n v="0"/>
    <m/>
    <m/>
    <m/>
    <n v="0"/>
    <m/>
    <m/>
    <m/>
    <n v="0"/>
    <m/>
    <n v="6"/>
    <n v="0.75"/>
    <e v="#DIV/0!"/>
    <n v="0.75"/>
    <s v="4442914:00-16:0043"/>
    <n v="5"/>
    <m/>
    <n v="1"/>
    <m/>
    <m/>
    <n v="6"/>
    <m/>
    <n v="2"/>
    <n v="2"/>
    <n v="1"/>
    <m/>
    <m/>
    <m/>
    <n v="1"/>
    <n v="6"/>
  </r>
  <r>
    <x v="12"/>
    <x v="9"/>
    <x v="2"/>
    <x v="2"/>
    <m/>
    <m/>
    <n v="19"/>
    <m/>
    <m/>
    <m/>
    <n v="19"/>
    <m/>
    <n v="1"/>
    <m/>
    <m/>
    <m/>
    <m/>
    <n v="1"/>
    <n v="20"/>
    <n v="12"/>
    <m/>
    <n v="1"/>
    <m/>
    <m/>
    <m/>
    <n v="1"/>
    <m/>
    <m/>
    <m/>
    <n v="0"/>
    <m/>
    <m/>
    <m/>
    <n v="0"/>
    <m/>
    <n v="13"/>
    <n v="0.63157894736842102"/>
    <n v="1"/>
    <n v="0.65"/>
    <s v="4445010:00-12:0049"/>
    <n v="2"/>
    <n v="1"/>
    <n v="1"/>
    <n v="9"/>
    <m/>
    <n v="13"/>
    <n v="7"/>
    <n v="1"/>
    <n v="4"/>
    <m/>
    <m/>
    <m/>
    <m/>
    <n v="1"/>
    <n v="13"/>
  </r>
  <r>
    <x v="13"/>
    <x v="0"/>
    <x v="3"/>
    <x v="3"/>
    <m/>
    <m/>
    <m/>
    <m/>
    <m/>
    <m/>
    <n v="0"/>
    <m/>
    <m/>
    <m/>
    <n v="2"/>
    <m/>
    <m/>
    <n v="2"/>
    <n v="2"/>
    <m/>
    <m/>
    <m/>
    <m/>
    <n v="2"/>
    <m/>
    <n v="2"/>
    <m/>
    <m/>
    <m/>
    <n v="0"/>
    <m/>
    <m/>
    <m/>
    <n v="0"/>
    <m/>
    <n v="2"/>
    <e v="#DIV/0!"/>
    <n v="1"/>
    <n v="1"/>
    <s v="4441519:00-21:0050"/>
    <n v="2"/>
    <m/>
    <m/>
    <m/>
    <m/>
    <n v="2"/>
    <m/>
    <m/>
    <m/>
    <m/>
    <m/>
    <n v="1"/>
    <m/>
    <n v="1"/>
    <n v="2"/>
  </r>
  <r>
    <x v="14"/>
    <x v="9"/>
    <x v="4"/>
    <x v="0"/>
    <m/>
    <m/>
    <n v="50"/>
    <m/>
    <m/>
    <m/>
    <n v="50"/>
    <m/>
    <m/>
    <m/>
    <m/>
    <m/>
    <m/>
    <n v="0"/>
    <n v="50"/>
    <n v="21"/>
    <m/>
    <m/>
    <m/>
    <m/>
    <m/>
    <n v="0"/>
    <m/>
    <m/>
    <m/>
    <n v="0"/>
    <n v="1"/>
    <m/>
    <m/>
    <n v="1"/>
    <m/>
    <n v="22"/>
    <n v="0.42"/>
    <e v="#DIV/0!"/>
    <n v="0.44"/>
    <s v="4447500:00-02:0059"/>
    <m/>
    <m/>
    <n v="6"/>
    <n v="15"/>
    <m/>
    <n v="21"/>
    <n v="10"/>
    <m/>
    <n v="3"/>
    <n v="1"/>
    <m/>
    <n v="1"/>
    <n v="1"/>
    <n v="5"/>
    <n v="21"/>
  </r>
  <r>
    <x v="15"/>
    <x v="1"/>
    <x v="4"/>
    <x v="0"/>
    <n v="2"/>
    <m/>
    <m/>
    <m/>
    <n v="4"/>
    <m/>
    <n v="6"/>
    <n v="1"/>
    <m/>
    <m/>
    <m/>
    <m/>
    <s v="Blauwe zone max 1 uur "/>
    <n v="1"/>
    <n v="7"/>
    <n v="6"/>
    <n v="1"/>
    <m/>
    <m/>
    <m/>
    <m/>
    <n v="1"/>
    <m/>
    <m/>
    <m/>
    <n v="0"/>
    <m/>
    <m/>
    <m/>
    <n v="0"/>
    <m/>
    <n v="7"/>
    <n v="1"/>
    <n v="1"/>
    <n v="1"/>
    <s v="4447500:00-02:0062"/>
    <m/>
    <m/>
    <n v="2"/>
    <n v="5"/>
    <m/>
    <n v="7"/>
    <n v="3"/>
    <m/>
    <n v="3"/>
    <m/>
    <m/>
    <m/>
    <m/>
    <n v="1"/>
    <n v="7"/>
  </r>
  <r>
    <x v="16"/>
    <x v="10"/>
    <x v="6"/>
    <x v="3"/>
    <n v="14"/>
    <m/>
    <n v="23"/>
    <m/>
    <n v="5"/>
    <m/>
    <n v="42"/>
    <m/>
    <m/>
    <m/>
    <m/>
    <m/>
    <m/>
    <n v="0"/>
    <n v="42"/>
    <n v="39"/>
    <m/>
    <m/>
    <m/>
    <m/>
    <m/>
    <n v="0"/>
    <m/>
    <m/>
    <m/>
    <n v="0"/>
    <m/>
    <m/>
    <m/>
    <n v="0"/>
    <m/>
    <n v="39"/>
    <n v="0.9285714285714286"/>
    <e v="#DIV/0!"/>
    <n v="0.9285714285714286"/>
    <s v="4447419:00-21:0064"/>
    <n v="19"/>
    <n v="1"/>
    <n v="6"/>
    <n v="13"/>
    <m/>
    <n v="39"/>
    <n v="17"/>
    <n v="5"/>
    <n v="1"/>
    <n v="2"/>
    <n v="4"/>
    <n v="5"/>
    <n v="4"/>
    <n v="1"/>
    <n v="39"/>
  </r>
  <r>
    <x v="0"/>
    <x v="0"/>
    <x v="5"/>
    <x v="0"/>
    <n v="18"/>
    <m/>
    <m/>
    <m/>
    <m/>
    <m/>
    <n v="18"/>
    <m/>
    <m/>
    <m/>
    <m/>
    <m/>
    <m/>
    <n v="0"/>
    <n v="18"/>
    <n v="17"/>
    <m/>
    <m/>
    <m/>
    <m/>
    <m/>
    <n v="0"/>
    <m/>
    <m/>
    <m/>
    <n v="0"/>
    <m/>
    <m/>
    <m/>
    <n v="0"/>
    <m/>
    <n v="17"/>
    <n v="0.94444444444444442"/>
    <e v="#DIV/0!"/>
    <n v="0.94444444444444442"/>
    <s v="4445100:00-02:0069"/>
    <m/>
    <m/>
    <n v="9"/>
    <n v="8"/>
    <m/>
    <n v="17"/>
    <n v="7"/>
    <n v="3"/>
    <n v="4"/>
    <m/>
    <n v="2"/>
    <m/>
    <m/>
    <n v="1"/>
    <n v="17"/>
  </r>
  <r>
    <x v="17"/>
    <x v="11"/>
    <x v="3"/>
    <x v="1"/>
    <n v="3"/>
    <m/>
    <m/>
    <m/>
    <m/>
    <m/>
    <n v="3"/>
    <n v="1"/>
    <m/>
    <m/>
    <m/>
    <m/>
    <s v="Blauwe zone max 1 uur "/>
    <n v="1"/>
    <n v="4"/>
    <n v="2"/>
    <n v="1"/>
    <m/>
    <m/>
    <m/>
    <m/>
    <n v="1"/>
    <m/>
    <m/>
    <m/>
    <n v="0"/>
    <m/>
    <m/>
    <m/>
    <n v="0"/>
    <m/>
    <n v="3"/>
    <n v="0.66666666666666663"/>
    <n v="1"/>
    <n v="0.75"/>
    <s v="4441514:00-16:0070"/>
    <n v="2"/>
    <m/>
    <n v="1"/>
    <m/>
    <m/>
    <n v="3"/>
    <n v="2"/>
    <m/>
    <m/>
    <m/>
    <m/>
    <m/>
    <m/>
    <n v="1"/>
    <n v="3"/>
  </r>
  <r>
    <x v="18"/>
    <x v="12"/>
    <x v="6"/>
    <x v="2"/>
    <n v="2"/>
    <m/>
    <n v="49"/>
    <m/>
    <m/>
    <m/>
    <n v="51"/>
    <n v="1"/>
    <n v="2"/>
    <m/>
    <m/>
    <m/>
    <s v="Vergunninghouders "/>
    <n v="3"/>
    <n v="54"/>
    <n v="34"/>
    <m/>
    <n v="1"/>
    <m/>
    <m/>
    <m/>
    <n v="1"/>
    <m/>
    <n v="2"/>
    <m/>
    <n v="2"/>
    <n v="1"/>
    <m/>
    <m/>
    <n v="1"/>
    <m/>
    <n v="38"/>
    <n v="0.66666666666666663"/>
    <n v="0.33333333333333331"/>
    <n v="0.70370370370370372"/>
    <s v="4447410:00-12:0077"/>
    <n v="2"/>
    <n v="2"/>
    <n v="5"/>
    <n v="28"/>
    <m/>
    <n v="37"/>
    <n v="34"/>
    <m/>
    <m/>
    <m/>
    <n v="1"/>
    <n v="1"/>
    <m/>
    <n v="1"/>
    <n v="37"/>
  </r>
  <r>
    <x v="18"/>
    <x v="12"/>
    <x v="6"/>
    <x v="1"/>
    <n v="2"/>
    <m/>
    <n v="49"/>
    <m/>
    <m/>
    <m/>
    <n v="51"/>
    <n v="1"/>
    <n v="2"/>
    <m/>
    <m/>
    <m/>
    <s v="Vergunninghouders "/>
    <n v="3"/>
    <n v="54"/>
    <n v="33"/>
    <m/>
    <n v="1"/>
    <m/>
    <m/>
    <m/>
    <n v="1"/>
    <m/>
    <m/>
    <m/>
    <n v="0"/>
    <n v="2"/>
    <m/>
    <m/>
    <n v="2"/>
    <m/>
    <n v="36"/>
    <n v="0.6470588235294118"/>
    <n v="0.33333333333333331"/>
    <n v="0.66666666666666663"/>
    <s v="4447414:00-16:0077"/>
    <n v="5"/>
    <n v="2"/>
    <n v="3"/>
    <n v="24"/>
    <m/>
    <n v="34"/>
    <n v="26"/>
    <n v="1"/>
    <n v="1"/>
    <n v="1"/>
    <n v="1"/>
    <n v="2"/>
    <n v="1"/>
    <n v="1"/>
    <n v="34"/>
  </r>
  <r>
    <x v="18"/>
    <x v="12"/>
    <x v="6"/>
    <x v="3"/>
    <n v="2"/>
    <m/>
    <n v="49"/>
    <m/>
    <m/>
    <m/>
    <n v="51"/>
    <n v="1"/>
    <n v="2"/>
    <m/>
    <m/>
    <m/>
    <s v="Vergunninghouders "/>
    <n v="3"/>
    <n v="54"/>
    <n v="49"/>
    <n v="1"/>
    <n v="2"/>
    <m/>
    <m/>
    <m/>
    <n v="3"/>
    <m/>
    <n v="2"/>
    <m/>
    <n v="2"/>
    <n v="2"/>
    <m/>
    <m/>
    <n v="2"/>
    <m/>
    <n v="56"/>
    <n v="0.96078431372549022"/>
    <n v="1"/>
    <n v="1.037037037037037"/>
    <s v="4447419:00-21:0077"/>
    <n v="12"/>
    <m/>
    <n v="13"/>
    <n v="29"/>
    <m/>
    <n v="54"/>
    <n v="39"/>
    <n v="2"/>
    <n v="4"/>
    <n v="2"/>
    <m/>
    <n v="2"/>
    <n v="1"/>
    <n v="4"/>
    <n v="54"/>
  </r>
  <r>
    <x v="19"/>
    <x v="13"/>
    <x v="3"/>
    <x v="1"/>
    <m/>
    <m/>
    <n v="132"/>
    <m/>
    <m/>
    <m/>
    <n v="132"/>
    <m/>
    <m/>
    <m/>
    <m/>
    <m/>
    <m/>
    <n v="0"/>
    <n v="132"/>
    <n v="49"/>
    <m/>
    <m/>
    <m/>
    <m/>
    <m/>
    <n v="0"/>
    <m/>
    <m/>
    <m/>
    <n v="0"/>
    <m/>
    <m/>
    <m/>
    <n v="0"/>
    <m/>
    <n v="49"/>
    <n v="0.37121212121212122"/>
    <e v="#DIV/0!"/>
    <n v="0.37121212121212122"/>
    <s v="4441514:00-16:0079"/>
    <n v="6"/>
    <n v="5"/>
    <n v="19"/>
    <n v="19"/>
    <m/>
    <n v="49"/>
    <n v="9"/>
    <n v="4"/>
    <n v="28"/>
    <n v="2"/>
    <n v="1"/>
    <n v="4"/>
    <m/>
    <n v="1"/>
    <n v="49"/>
  </r>
  <r>
    <x v="20"/>
    <x v="14"/>
    <x v="6"/>
    <x v="2"/>
    <n v="20"/>
    <m/>
    <m/>
    <m/>
    <m/>
    <m/>
    <n v="20"/>
    <m/>
    <n v="1"/>
    <m/>
    <m/>
    <m/>
    <m/>
    <n v="1"/>
    <n v="21"/>
    <n v="8"/>
    <m/>
    <m/>
    <m/>
    <m/>
    <m/>
    <n v="0"/>
    <m/>
    <m/>
    <m/>
    <n v="0"/>
    <m/>
    <m/>
    <m/>
    <n v="0"/>
    <m/>
    <n v="8"/>
    <n v="0.4"/>
    <n v="0"/>
    <n v="0.38095238095238093"/>
    <s v="4447410:00-12:0085"/>
    <n v="3"/>
    <n v="1"/>
    <n v="3"/>
    <n v="1"/>
    <m/>
    <n v="8"/>
    <n v="3"/>
    <m/>
    <n v="2"/>
    <n v="2"/>
    <m/>
    <m/>
    <m/>
    <n v="1"/>
    <n v="8"/>
  </r>
  <r>
    <x v="4"/>
    <x v="4"/>
    <x v="3"/>
    <x v="2"/>
    <m/>
    <m/>
    <m/>
    <m/>
    <m/>
    <m/>
    <n v="0"/>
    <m/>
    <m/>
    <m/>
    <m/>
    <m/>
    <m/>
    <n v="0"/>
    <n v="0"/>
    <m/>
    <m/>
    <m/>
    <m/>
    <m/>
    <m/>
    <n v="0"/>
    <m/>
    <m/>
    <m/>
    <n v="0"/>
    <m/>
    <m/>
    <m/>
    <n v="0"/>
    <m/>
    <n v="0"/>
    <e v="#DIV/0!"/>
    <e v="#DIV/0!"/>
    <e v="#DIV/0!"/>
    <s v="4441510:00-12:001"/>
    <m/>
    <m/>
    <m/>
    <m/>
    <m/>
    <n v="0"/>
    <m/>
    <m/>
    <m/>
    <m/>
    <m/>
    <m/>
    <m/>
    <m/>
    <n v="0"/>
  </r>
  <r>
    <x v="4"/>
    <x v="4"/>
    <x v="3"/>
    <x v="1"/>
    <m/>
    <m/>
    <m/>
    <m/>
    <m/>
    <m/>
    <n v="0"/>
    <m/>
    <m/>
    <m/>
    <m/>
    <m/>
    <m/>
    <n v="0"/>
    <n v="0"/>
    <m/>
    <m/>
    <m/>
    <m/>
    <m/>
    <m/>
    <n v="0"/>
    <m/>
    <m/>
    <m/>
    <n v="0"/>
    <m/>
    <m/>
    <m/>
    <n v="0"/>
    <m/>
    <n v="0"/>
    <e v="#DIV/0!"/>
    <e v="#DIV/0!"/>
    <e v="#DIV/0!"/>
    <s v="4441514:00-16:001"/>
    <m/>
    <m/>
    <m/>
    <m/>
    <m/>
    <n v="0"/>
    <m/>
    <m/>
    <m/>
    <m/>
    <m/>
    <m/>
    <m/>
    <m/>
    <n v="0"/>
  </r>
  <r>
    <x v="4"/>
    <x v="4"/>
    <x v="3"/>
    <x v="3"/>
    <m/>
    <m/>
    <m/>
    <m/>
    <m/>
    <m/>
    <n v="0"/>
    <m/>
    <m/>
    <m/>
    <m/>
    <m/>
    <m/>
    <n v="0"/>
    <n v="0"/>
    <m/>
    <m/>
    <m/>
    <m/>
    <m/>
    <m/>
    <n v="0"/>
    <m/>
    <m/>
    <m/>
    <n v="0"/>
    <m/>
    <m/>
    <m/>
    <n v="0"/>
    <m/>
    <n v="0"/>
    <e v="#DIV/0!"/>
    <e v="#DIV/0!"/>
    <e v="#DIV/0!"/>
    <s v="4441519:00-21:001"/>
    <m/>
    <m/>
    <m/>
    <m/>
    <m/>
    <n v="0"/>
    <m/>
    <m/>
    <m/>
    <m/>
    <m/>
    <m/>
    <m/>
    <m/>
    <n v="0"/>
  </r>
  <r>
    <x v="4"/>
    <x v="4"/>
    <x v="0"/>
    <x v="0"/>
    <m/>
    <m/>
    <m/>
    <m/>
    <m/>
    <m/>
    <n v="0"/>
    <m/>
    <m/>
    <m/>
    <m/>
    <m/>
    <m/>
    <n v="0"/>
    <n v="0"/>
    <m/>
    <m/>
    <m/>
    <m/>
    <m/>
    <m/>
    <n v="0"/>
    <m/>
    <m/>
    <m/>
    <n v="0"/>
    <m/>
    <m/>
    <m/>
    <n v="0"/>
    <m/>
    <n v="0"/>
    <e v="#DIV/0!"/>
    <e v="#DIV/0!"/>
    <e v="#DIV/0!"/>
    <s v="4441600:00-02:001"/>
    <m/>
    <m/>
    <m/>
    <m/>
    <m/>
    <n v="0"/>
    <m/>
    <m/>
    <m/>
    <m/>
    <m/>
    <m/>
    <m/>
    <m/>
    <n v="0"/>
  </r>
  <r>
    <x v="4"/>
    <x v="4"/>
    <x v="1"/>
    <x v="1"/>
    <m/>
    <m/>
    <m/>
    <m/>
    <m/>
    <m/>
    <n v="0"/>
    <m/>
    <m/>
    <m/>
    <m/>
    <m/>
    <m/>
    <n v="0"/>
    <n v="0"/>
    <m/>
    <m/>
    <m/>
    <m/>
    <m/>
    <m/>
    <n v="0"/>
    <m/>
    <m/>
    <m/>
    <n v="0"/>
    <m/>
    <m/>
    <m/>
    <n v="0"/>
    <m/>
    <n v="0"/>
    <e v="#DIV/0!"/>
    <e v="#DIV/0!"/>
    <e v="#DIV/0!"/>
    <s v="4442914:00-16:001"/>
    <m/>
    <m/>
    <m/>
    <m/>
    <m/>
    <n v="0"/>
    <m/>
    <m/>
    <m/>
    <m/>
    <m/>
    <m/>
    <m/>
    <m/>
    <n v="0"/>
  </r>
  <r>
    <x v="4"/>
    <x v="4"/>
    <x v="2"/>
    <x v="2"/>
    <m/>
    <m/>
    <m/>
    <m/>
    <m/>
    <m/>
    <n v="0"/>
    <m/>
    <m/>
    <m/>
    <m/>
    <m/>
    <m/>
    <n v="0"/>
    <n v="0"/>
    <m/>
    <m/>
    <m/>
    <m/>
    <m/>
    <m/>
    <n v="0"/>
    <m/>
    <m/>
    <m/>
    <n v="0"/>
    <m/>
    <m/>
    <m/>
    <n v="0"/>
    <m/>
    <n v="0"/>
    <e v="#DIV/0!"/>
    <e v="#DIV/0!"/>
    <e v="#DIV/0!"/>
    <s v="4445010:00-12:001"/>
    <m/>
    <m/>
    <m/>
    <m/>
    <m/>
    <n v="0"/>
    <m/>
    <m/>
    <m/>
    <m/>
    <m/>
    <m/>
    <m/>
    <m/>
    <n v="0"/>
  </r>
  <r>
    <x v="4"/>
    <x v="4"/>
    <x v="2"/>
    <x v="1"/>
    <m/>
    <m/>
    <m/>
    <m/>
    <m/>
    <m/>
    <n v="0"/>
    <m/>
    <m/>
    <m/>
    <m/>
    <m/>
    <m/>
    <n v="0"/>
    <n v="0"/>
    <m/>
    <m/>
    <m/>
    <m/>
    <m/>
    <m/>
    <n v="0"/>
    <m/>
    <m/>
    <m/>
    <n v="0"/>
    <m/>
    <m/>
    <m/>
    <n v="0"/>
    <m/>
    <n v="0"/>
    <e v="#DIV/0!"/>
    <e v="#DIV/0!"/>
    <e v="#DIV/0!"/>
    <s v="4445014:00-16:001"/>
    <m/>
    <m/>
    <m/>
    <m/>
    <m/>
    <n v="0"/>
    <m/>
    <m/>
    <m/>
    <m/>
    <m/>
    <m/>
    <m/>
    <m/>
    <n v="0"/>
  </r>
  <r>
    <x v="4"/>
    <x v="4"/>
    <x v="2"/>
    <x v="3"/>
    <m/>
    <m/>
    <m/>
    <m/>
    <m/>
    <m/>
    <n v="0"/>
    <m/>
    <m/>
    <m/>
    <m/>
    <m/>
    <m/>
    <n v="0"/>
    <n v="0"/>
    <m/>
    <m/>
    <m/>
    <m/>
    <m/>
    <m/>
    <n v="0"/>
    <m/>
    <m/>
    <m/>
    <n v="0"/>
    <m/>
    <m/>
    <m/>
    <n v="0"/>
    <m/>
    <n v="0"/>
    <e v="#DIV/0!"/>
    <e v="#DIV/0!"/>
    <e v="#DIV/0!"/>
    <s v="4445019:00-21:001"/>
    <m/>
    <m/>
    <m/>
    <m/>
    <m/>
    <n v="0"/>
    <m/>
    <m/>
    <m/>
    <m/>
    <m/>
    <m/>
    <m/>
    <m/>
    <n v="0"/>
  </r>
  <r>
    <x v="4"/>
    <x v="4"/>
    <x v="5"/>
    <x v="0"/>
    <m/>
    <m/>
    <m/>
    <m/>
    <m/>
    <m/>
    <n v="0"/>
    <m/>
    <m/>
    <m/>
    <m/>
    <m/>
    <m/>
    <n v="0"/>
    <n v="0"/>
    <m/>
    <m/>
    <m/>
    <m/>
    <m/>
    <m/>
    <n v="0"/>
    <m/>
    <m/>
    <m/>
    <n v="0"/>
    <m/>
    <m/>
    <m/>
    <n v="0"/>
    <m/>
    <n v="0"/>
    <e v="#DIV/0!"/>
    <e v="#DIV/0!"/>
    <e v="#DIV/0!"/>
    <s v="4445100:00-02:001"/>
    <m/>
    <m/>
    <m/>
    <m/>
    <m/>
    <n v="0"/>
    <m/>
    <m/>
    <m/>
    <m/>
    <m/>
    <m/>
    <m/>
    <m/>
    <n v="0"/>
  </r>
  <r>
    <x v="4"/>
    <x v="4"/>
    <x v="6"/>
    <x v="2"/>
    <m/>
    <m/>
    <m/>
    <m/>
    <m/>
    <m/>
    <n v="0"/>
    <m/>
    <m/>
    <m/>
    <m/>
    <m/>
    <m/>
    <n v="0"/>
    <n v="0"/>
    <m/>
    <m/>
    <m/>
    <m/>
    <m/>
    <m/>
    <n v="0"/>
    <m/>
    <m/>
    <m/>
    <n v="0"/>
    <m/>
    <m/>
    <m/>
    <n v="0"/>
    <m/>
    <n v="0"/>
    <e v="#DIV/0!"/>
    <e v="#DIV/0!"/>
    <e v="#DIV/0!"/>
    <s v="4447410:00-12:001"/>
    <m/>
    <m/>
    <m/>
    <m/>
    <m/>
    <n v="0"/>
    <m/>
    <m/>
    <m/>
    <m/>
    <m/>
    <m/>
    <m/>
    <m/>
    <n v="0"/>
  </r>
  <r>
    <x v="4"/>
    <x v="4"/>
    <x v="6"/>
    <x v="1"/>
    <m/>
    <m/>
    <m/>
    <m/>
    <m/>
    <m/>
    <n v="0"/>
    <m/>
    <m/>
    <m/>
    <m/>
    <m/>
    <m/>
    <n v="0"/>
    <n v="0"/>
    <m/>
    <m/>
    <m/>
    <m/>
    <m/>
    <m/>
    <n v="0"/>
    <m/>
    <m/>
    <m/>
    <n v="0"/>
    <m/>
    <m/>
    <m/>
    <n v="0"/>
    <m/>
    <n v="0"/>
    <e v="#DIV/0!"/>
    <e v="#DIV/0!"/>
    <e v="#DIV/0!"/>
    <s v="4447414:00-16:001"/>
    <m/>
    <m/>
    <m/>
    <m/>
    <m/>
    <n v="0"/>
    <m/>
    <m/>
    <m/>
    <m/>
    <m/>
    <m/>
    <m/>
    <m/>
    <n v="0"/>
  </r>
  <r>
    <x v="4"/>
    <x v="4"/>
    <x v="6"/>
    <x v="3"/>
    <m/>
    <m/>
    <m/>
    <m/>
    <m/>
    <m/>
    <n v="0"/>
    <m/>
    <m/>
    <m/>
    <m/>
    <m/>
    <m/>
    <n v="0"/>
    <n v="0"/>
    <m/>
    <m/>
    <m/>
    <m/>
    <m/>
    <m/>
    <n v="0"/>
    <m/>
    <m/>
    <m/>
    <n v="0"/>
    <m/>
    <m/>
    <m/>
    <n v="0"/>
    <m/>
    <n v="0"/>
    <e v="#DIV/0!"/>
    <e v="#DIV/0!"/>
    <e v="#DIV/0!"/>
    <s v="4447419:00-21:001"/>
    <m/>
    <m/>
    <m/>
    <m/>
    <m/>
    <n v="0"/>
    <m/>
    <m/>
    <m/>
    <m/>
    <m/>
    <m/>
    <m/>
    <m/>
    <n v="0"/>
  </r>
  <r>
    <x v="21"/>
    <x v="4"/>
    <x v="3"/>
    <x v="2"/>
    <m/>
    <m/>
    <m/>
    <m/>
    <m/>
    <m/>
    <n v="0"/>
    <m/>
    <m/>
    <m/>
    <n v="3"/>
    <m/>
    <s v="Laden en lossen gasten"/>
    <n v="3"/>
    <n v="3"/>
    <m/>
    <m/>
    <m/>
    <m/>
    <m/>
    <m/>
    <n v="0"/>
    <m/>
    <m/>
    <m/>
    <n v="0"/>
    <m/>
    <m/>
    <m/>
    <n v="0"/>
    <m/>
    <n v="0"/>
    <e v="#DIV/0!"/>
    <n v="0"/>
    <n v="0"/>
    <s v="4441510:00-12:002"/>
    <m/>
    <m/>
    <m/>
    <m/>
    <m/>
    <n v="0"/>
    <m/>
    <m/>
    <m/>
    <m/>
    <m/>
    <m/>
    <m/>
    <m/>
    <n v="0"/>
  </r>
  <r>
    <x v="21"/>
    <x v="4"/>
    <x v="3"/>
    <x v="1"/>
    <m/>
    <m/>
    <m/>
    <m/>
    <m/>
    <m/>
    <n v="0"/>
    <m/>
    <m/>
    <m/>
    <n v="3"/>
    <m/>
    <s v="Laden en lossen gasten"/>
    <n v="3"/>
    <n v="3"/>
    <m/>
    <m/>
    <m/>
    <m/>
    <m/>
    <m/>
    <n v="0"/>
    <m/>
    <m/>
    <m/>
    <n v="0"/>
    <m/>
    <m/>
    <m/>
    <n v="0"/>
    <m/>
    <n v="0"/>
    <e v="#DIV/0!"/>
    <n v="0"/>
    <n v="0"/>
    <s v="4441514:00-16:002"/>
    <m/>
    <m/>
    <m/>
    <m/>
    <m/>
    <n v="0"/>
    <m/>
    <m/>
    <m/>
    <m/>
    <m/>
    <m/>
    <m/>
    <m/>
    <n v="0"/>
  </r>
  <r>
    <x v="21"/>
    <x v="4"/>
    <x v="3"/>
    <x v="3"/>
    <m/>
    <m/>
    <m/>
    <m/>
    <m/>
    <m/>
    <n v="0"/>
    <m/>
    <m/>
    <m/>
    <n v="3"/>
    <m/>
    <s v="Laden en lossen gasten"/>
    <n v="3"/>
    <n v="3"/>
    <m/>
    <m/>
    <m/>
    <m/>
    <m/>
    <m/>
    <n v="0"/>
    <m/>
    <m/>
    <m/>
    <n v="0"/>
    <m/>
    <m/>
    <m/>
    <n v="0"/>
    <m/>
    <n v="0"/>
    <e v="#DIV/0!"/>
    <n v="0"/>
    <n v="0"/>
    <s v="4441519:00-21:002"/>
    <m/>
    <m/>
    <m/>
    <m/>
    <m/>
    <n v="0"/>
    <m/>
    <m/>
    <m/>
    <m/>
    <m/>
    <m/>
    <m/>
    <m/>
    <n v="0"/>
  </r>
  <r>
    <x v="21"/>
    <x v="4"/>
    <x v="0"/>
    <x v="0"/>
    <m/>
    <m/>
    <m/>
    <m/>
    <m/>
    <m/>
    <n v="0"/>
    <m/>
    <m/>
    <m/>
    <n v="3"/>
    <m/>
    <s v="Laden en lossen gasten"/>
    <n v="3"/>
    <n v="3"/>
    <m/>
    <m/>
    <m/>
    <m/>
    <m/>
    <m/>
    <n v="0"/>
    <m/>
    <m/>
    <m/>
    <n v="0"/>
    <m/>
    <m/>
    <m/>
    <n v="0"/>
    <m/>
    <n v="0"/>
    <e v="#DIV/0!"/>
    <n v="0"/>
    <n v="0"/>
    <s v="4441600:00-02:002"/>
    <m/>
    <m/>
    <m/>
    <m/>
    <m/>
    <n v="0"/>
    <m/>
    <m/>
    <m/>
    <m/>
    <m/>
    <m/>
    <m/>
    <m/>
    <n v="0"/>
  </r>
  <r>
    <x v="21"/>
    <x v="4"/>
    <x v="1"/>
    <x v="1"/>
    <m/>
    <m/>
    <m/>
    <m/>
    <m/>
    <m/>
    <n v="0"/>
    <m/>
    <m/>
    <m/>
    <n v="3"/>
    <m/>
    <s v="Laden en lossen gasten"/>
    <n v="3"/>
    <n v="3"/>
    <m/>
    <m/>
    <m/>
    <m/>
    <m/>
    <m/>
    <n v="0"/>
    <m/>
    <m/>
    <m/>
    <n v="0"/>
    <m/>
    <m/>
    <m/>
    <n v="0"/>
    <m/>
    <n v="0"/>
    <e v="#DIV/0!"/>
    <n v="0"/>
    <n v="0"/>
    <s v="4442914:00-16:002"/>
    <m/>
    <m/>
    <m/>
    <m/>
    <m/>
    <n v="0"/>
    <m/>
    <m/>
    <m/>
    <m/>
    <m/>
    <m/>
    <m/>
    <m/>
    <n v="0"/>
  </r>
  <r>
    <x v="21"/>
    <x v="4"/>
    <x v="2"/>
    <x v="2"/>
    <m/>
    <m/>
    <m/>
    <m/>
    <m/>
    <m/>
    <n v="0"/>
    <m/>
    <m/>
    <m/>
    <n v="3"/>
    <m/>
    <s v="Laden en lossen gasten"/>
    <n v="3"/>
    <n v="3"/>
    <m/>
    <m/>
    <m/>
    <m/>
    <m/>
    <m/>
    <n v="0"/>
    <m/>
    <m/>
    <m/>
    <n v="0"/>
    <m/>
    <m/>
    <m/>
    <n v="0"/>
    <m/>
    <n v="0"/>
    <e v="#DIV/0!"/>
    <n v="0"/>
    <n v="0"/>
    <s v="4445010:00-12:002"/>
    <m/>
    <m/>
    <m/>
    <m/>
    <m/>
    <n v="0"/>
    <m/>
    <m/>
    <m/>
    <m/>
    <m/>
    <m/>
    <m/>
    <m/>
    <n v="0"/>
  </r>
  <r>
    <x v="21"/>
    <x v="4"/>
    <x v="2"/>
    <x v="1"/>
    <m/>
    <m/>
    <m/>
    <m/>
    <m/>
    <m/>
    <n v="0"/>
    <m/>
    <m/>
    <m/>
    <n v="3"/>
    <m/>
    <s v="Laden en lossen gasten"/>
    <n v="3"/>
    <n v="3"/>
    <m/>
    <m/>
    <m/>
    <m/>
    <m/>
    <m/>
    <n v="0"/>
    <m/>
    <m/>
    <m/>
    <n v="0"/>
    <m/>
    <m/>
    <m/>
    <n v="0"/>
    <m/>
    <n v="0"/>
    <e v="#DIV/0!"/>
    <n v="0"/>
    <n v="0"/>
    <s v="4445014:00-16:002"/>
    <m/>
    <m/>
    <m/>
    <m/>
    <m/>
    <n v="0"/>
    <m/>
    <m/>
    <m/>
    <m/>
    <m/>
    <m/>
    <m/>
    <m/>
    <n v="0"/>
  </r>
  <r>
    <x v="21"/>
    <x v="4"/>
    <x v="2"/>
    <x v="3"/>
    <m/>
    <m/>
    <m/>
    <m/>
    <m/>
    <m/>
    <n v="0"/>
    <m/>
    <m/>
    <m/>
    <n v="3"/>
    <m/>
    <s v="Laden en lossen gasten"/>
    <n v="3"/>
    <n v="3"/>
    <m/>
    <m/>
    <m/>
    <m/>
    <m/>
    <m/>
    <n v="0"/>
    <m/>
    <m/>
    <m/>
    <n v="0"/>
    <m/>
    <m/>
    <m/>
    <n v="0"/>
    <m/>
    <n v="0"/>
    <e v="#DIV/0!"/>
    <n v="0"/>
    <n v="0"/>
    <s v="4445019:00-21:002"/>
    <m/>
    <m/>
    <m/>
    <m/>
    <m/>
    <n v="0"/>
    <m/>
    <m/>
    <m/>
    <m/>
    <m/>
    <m/>
    <m/>
    <m/>
    <n v="0"/>
  </r>
  <r>
    <x v="21"/>
    <x v="4"/>
    <x v="5"/>
    <x v="0"/>
    <m/>
    <m/>
    <m/>
    <m/>
    <m/>
    <m/>
    <n v="0"/>
    <m/>
    <m/>
    <m/>
    <n v="3"/>
    <m/>
    <s v="Laden en lossen gasten"/>
    <n v="3"/>
    <n v="3"/>
    <m/>
    <m/>
    <m/>
    <m/>
    <m/>
    <m/>
    <n v="0"/>
    <m/>
    <m/>
    <m/>
    <n v="0"/>
    <m/>
    <m/>
    <m/>
    <n v="0"/>
    <m/>
    <n v="0"/>
    <e v="#DIV/0!"/>
    <n v="0"/>
    <n v="0"/>
    <s v="4445100:00-02:002"/>
    <m/>
    <m/>
    <m/>
    <m/>
    <m/>
    <n v="0"/>
    <m/>
    <m/>
    <m/>
    <m/>
    <m/>
    <m/>
    <m/>
    <m/>
    <n v="0"/>
  </r>
  <r>
    <x v="21"/>
    <x v="4"/>
    <x v="6"/>
    <x v="2"/>
    <m/>
    <m/>
    <m/>
    <m/>
    <m/>
    <m/>
    <n v="0"/>
    <m/>
    <m/>
    <m/>
    <n v="3"/>
    <m/>
    <s v="Laden en lossen gasten"/>
    <n v="3"/>
    <n v="3"/>
    <m/>
    <m/>
    <m/>
    <m/>
    <m/>
    <m/>
    <n v="0"/>
    <m/>
    <m/>
    <m/>
    <n v="0"/>
    <m/>
    <m/>
    <m/>
    <n v="0"/>
    <m/>
    <n v="0"/>
    <e v="#DIV/0!"/>
    <n v="0"/>
    <n v="0"/>
    <s v="4447410:00-12:002"/>
    <m/>
    <m/>
    <m/>
    <m/>
    <m/>
    <n v="0"/>
    <m/>
    <m/>
    <m/>
    <m/>
    <m/>
    <m/>
    <m/>
    <m/>
    <n v="0"/>
  </r>
  <r>
    <x v="21"/>
    <x v="4"/>
    <x v="6"/>
    <x v="1"/>
    <m/>
    <m/>
    <m/>
    <m/>
    <m/>
    <m/>
    <n v="0"/>
    <m/>
    <m/>
    <m/>
    <n v="3"/>
    <m/>
    <s v="Laden en lossen gasten"/>
    <n v="3"/>
    <n v="3"/>
    <m/>
    <m/>
    <m/>
    <m/>
    <m/>
    <m/>
    <n v="0"/>
    <m/>
    <m/>
    <m/>
    <n v="0"/>
    <m/>
    <m/>
    <m/>
    <n v="0"/>
    <m/>
    <n v="0"/>
    <e v="#DIV/0!"/>
    <n v="0"/>
    <n v="0"/>
    <s v="4447414:00-16:002"/>
    <m/>
    <m/>
    <m/>
    <m/>
    <m/>
    <n v="0"/>
    <m/>
    <m/>
    <m/>
    <m/>
    <m/>
    <m/>
    <m/>
    <m/>
    <n v="0"/>
  </r>
  <r>
    <x v="21"/>
    <x v="4"/>
    <x v="6"/>
    <x v="3"/>
    <m/>
    <m/>
    <m/>
    <m/>
    <m/>
    <m/>
    <n v="0"/>
    <m/>
    <m/>
    <m/>
    <n v="3"/>
    <m/>
    <s v="Laden en lossen gasten"/>
    <n v="3"/>
    <n v="3"/>
    <m/>
    <m/>
    <m/>
    <m/>
    <m/>
    <m/>
    <n v="0"/>
    <m/>
    <m/>
    <m/>
    <n v="0"/>
    <m/>
    <m/>
    <m/>
    <n v="0"/>
    <m/>
    <n v="0"/>
    <e v="#DIV/0!"/>
    <n v="0"/>
    <n v="0"/>
    <s v="4447419:00-21:002"/>
    <m/>
    <m/>
    <m/>
    <m/>
    <m/>
    <n v="0"/>
    <m/>
    <m/>
    <m/>
    <m/>
    <m/>
    <m/>
    <m/>
    <m/>
    <n v="0"/>
  </r>
  <r>
    <x v="21"/>
    <x v="4"/>
    <x v="4"/>
    <x v="0"/>
    <m/>
    <m/>
    <m/>
    <m/>
    <m/>
    <m/>
    <n v="0"/>
    <m/>
    <m/>
    <m/>
    <n v="3"/>
    <m/>
    <s v="Laden en lossen gasten"/>
    <n v="3"/>
    <n v="3"/>
    <m/>
    <m/>
    <m/>
    <m/>
    <m/>
    <m/>
    <n v="0"/>
    <m/>
    <m/>
    <m/>
    <n v="0"/>
    <m/>
    <m/>
    <m/>
    <n v="0"/>
    <m/>
    <n v="0"/>
    <e v="#DIV/0!"/>
    <n v="0"/>
    <n v="0"/>
    <s v="4447500:00-02:002"/>
    <m/>
    <m/>
    <m/>
    <m/>
    <m/>
    <n v="0"/>
    <m/>
    <m/>
    <m/>
    <m/>
    <m/>
    <m/>
    <m/>
    <m/>
    <n v="0"/>
  </r>
  <r>
    <x v="22"/>
    <x v="4"/>
    <x v="3"/>
    <x v="2"/>
    <m/>
    <m/>
    <m/>
    <m/>
    <m/>
    <m/>
    <n v="0"/>
    <n v="6"/>
    <m/>
    <m/>
    <m/>
    <m/>
    <m/>
    <n v="6"/>
    <n v="6"/>
    <m/>
    <n v="1"/>
    <m/>
    <m/>
    <m/>
    <m/>
    <n v="1"/>
    <m/>
    <m/>
    <m/>
    <n v="0"/>
    <m/>
    <m/>
    <m/>
    <n v="0"/>
    <m/>
    <n v="1"/>
    <e v="#DIV/0!"/>
    <n v="0.16666666666666666"/>
    <n v="0.16666666666666666"/>
    <s v="4441510:00-12:003"/>
    <m/>
    <m/>
    <n v="1"/>
    <m/>
    <m/>
    <n v="1"/>
    <m/>
    <m/>
    <n v="1"/>
    <m/>
    <m/>
    <m/>
    <m/>
    <m/>
    <n v="1"/>
  </r>
  <r>
    <x v="22"/>
    <x v="4"/>
    <x v="3"/>
    <x v="1"/>
    <m/>
    <m/>
    <m/>
    <m/>
    <m/>
    <m/>
    <n v="0"/>
    <n v="6"/>
    <m/>
    <m/>
    <m/>
    <m/>
    <m/>
    <n v="6"/>
    <n v="6"/>
    <m/>
    <n v="2"/>
    <m/>
    <m/>
    <m/>
    <m/>
    <n v="2"/>
    <m/>
    <m/>
    <m/>
    <n v="0"/>
    <m/>
    <m/>
    <m/>
    <n v="0"/>
    <m/>
    <n v="2"/>
    <e v="#DIV/0!"/>
    <n v="0.33333333333333331"/>
    <n v="0.33333333333333331"/>
    <s v="4441514:00-16:003"/>
    <n v="1"/>
    <m/>
    <n v="1"/>
    <m/>
    <m/>
    <n v="2"/>
    <m/>
    <m/>
    <n v="1"/>
    <n v="1"/>
    <m/>
    <m/>
    <m/>
    <m/>
    <n v="2"/>
  </r>
  <r>
    <x v="22"/>
    <x v="4"/>
    <x v="3"/>
    <x v="3"/>
    <m/>
    <m/>
    <m/>
    <m/>
    <m/>
    <m/>
    <n v="0"/>
    <n v="6"/>
    <m/>
    <m/>
    <m/>
    <m/>
    <m/>
    <n v="6"/>
    <n v="6"/>
    <m/>
    <n v="2"/>
    <m/>
    <m/>
    <m/>
    <m/>
    <n v="2"/>
    <m/>
    <m/>
    <m/>
    <n v="0"/>
    <m/>
    <m/>
    <m/>
    <n v="0"/>
    <m/>
    <n v="2"/>
    <e v="#DIV/0!"/>
    <n v="0.33333333333333331"/>
    <n v="0.33333333333333331"/>
    <s v="4441519:00-21:003"/>
    <n v="1"/>
    <m/>
    <n v="1"/>
    <m/>
    <m/>
    <n v="2"/>
    <m/>
    <m/>
    <n v="1"/>
    <m/>
    <m/>
    <n v="1"/>
    <m/>
    <m/>
    <n v="2"/>
  </r>
  <r>
    <x v="22"/>
    <x v="4"/>
    <x v="0"/>
    <x v="0"/>
    <m/>
    <m/>
    <m/>
    <m/>
    <m/>
    <m/>
    <n v="0"/>
    <n v="6"/>
    <m/>
    <m/>
    <m/>
    <m/>
    <m/>
    <n v="6"/>
    <n v="6"/>
    <m/>
    <m/>
    <m/>
    <m/>
    <m/>
    <m/>
    <n v="0"/>
    <m/>
    <n v="1"/>
    <m/>
    <n v="1"/>
    <m/>
    <m/>
    <m/>
    <n v="0"/>
    <m/>
    <n v="1"/>
    <e v="#DIV/0!"/>
    <n v="0"/>
    <n v="0.16666666666666666"/>
    <s v="4441600:00-02:003"/>
    <m/>
    <m/>
    <n v="1"/>
    <m/>
    <m/>
    <n v="1"/>
    <m/>
    <m/>
    <n v="1"/>
    <m/>
    <m/>
    <m/>
    <m/>
    <m/>
    <n v="1"/>
  </r>
  <r>
    <x v="22"/>
    <x v="4"/>
    <x v="1"/>
    <x v="1"/>
    <m/>
    <m/>
    <m/>
    <m/>
    <m/>
    <m/>
    <n v="0"/>
    <n v="6"/>
    <m/>
    <m/>
    <m/>
    <m/>
    <m/>
    <n v="6"/>
    <n v="6"/>
    <m/>
    <n v="3"/>
    <m/>
    <m/>
    <m/>
    <m/>
    <n v="3"/>
    <m/>
    <m/>
    <m/>
    <n v="0"/>
    <m/>
    <m/>
    <m/>
    <n v="0"/>
    <m/>
    <n v="3"/>
    <e v="#DIV/0!"/>
    <n v="0.5"/>
    <n v="0.5"/>
    <s v="4442914:00-16:003"/>
    <n v="3"/>
    <m/>
    <m/>
    <m/>
    <m/>
    <n v="3"/>
    <m/>
    <n v="2"/>
    <m/>
    <m/>
    <n v="1"/>
    <m/>
    <m/>
    <m/>
    <n v="3"/>
  </r>
  <r>
    <x v="22"/>
    <x v="4"/>
    <x v="2"/>
    <x v="2"/>
    <m/>
    <m/>
    <m/>
    <m/>
    <m/>
    <m/>
    <n v="0"/>
    <n v="6"/>
    <m/>
    <m/>
    <m/>
    <m/>
    <m/>
    <n v="6"/>
    <n v="6"/>
    <m/>
    <m/>
    <m/>
    <m/>
    <m/>
    <m/>
    <n v="0"/>
    <m/>
    <m/>
    <m/>
    <n v="0"/>
    <m/>
    <m/>
    <m/>
    <n v="0"/>
    <m/>
    <n v="0"/>
    <e v="#DIV/0!"/>
    <n v="0"/>
    <n v="0"/>
    <s v="4445010:00-12:003"/>
    <m/>
    <m/>
    <m/>
    <m/>
    <m/>
    <n v="0"/>
    <m/>
    <m/>
    <m/>
    <m/>
    <m/>
    <m/>
    <m/>
    <m/>
    <n v="0"/>
  </r>
  <r>
    <x v="22"/>
    <x v="4"/>
    <x v="2"/>
    <x v="1"/>
    <m/>
    <m/>
    <m/>
    <m/>
    <m/>
    <m/>
    <n v="0"/>
    <n v="6"/>
    <m/>
    <m/>
    <m/>
    <m/>
    <m/>
    <n v="6"/>
    <n v="6"/>
    <m/>
    <n v="1"/>
    <m/>
    <m/>
    <m/>
    <m/>
    <n v="1"/>
    <m/>
    <m/>
    <m/>
    <n v="0"/>
    <m/>
    <m/>
    <m/>
    <n v="0"/>
    <m/>
    <n v="1"/>
    <e v="#DIV/0!"/>
    <n v="0.16666666666666666"/>
    <n v="0.16666666666666666"/>
    <s v="4445014:00-16:003"/>
    <n v="1"/>
    <m/>
    <m/>
    <m/>
    <m/>
    <n v="1"/>
    <m/>
    <m/>
    <m/>
    <m/>
    <m/>
    <n v="1"/>
    <m/>
    <m/>
    <n v="1"/>
  </r>
  <r>
    <x v="22"/>
    <x v="4"/>
    <x v="2"/>
    <x v="3"/>
    <m/>
    <m/>
    <m/>
    <m/>
    <m/>
    <m/>
    <n v="0"/>
    <n v="6"/>
    <m/>
    <m/>
    <m/>
    <m/>
    <m/>
    <n v="6"/>
    <n v="6"/>
    <m/>
    <n v="1"/>
    <m/>
    <m/>
    <m/>
    <m/>
    <n v="1"/>
    <m/>
    <m/>
    <m/>
    <n v="0"/>
    <m/>
    <m/>
    <m/>
    <n v="0"/>
    <m/>
    <n v="1"/>
    <e v="#DIV/0!"/>
    <n v="0.16666666666666666"/>
    <n v="0.16666666666666666"/>
    <s v="4445019:00-21:003"/>
    <n v="1"/>
    <m/>
    <m/>
    <m/>
    <m/>
    <n v="1"/>
    <m/>
    <m/>
    <n v="1"/>
    <m/>
    <m/>
    <m/>
    <m/>
    <m/>
    <n v="1"/>
  </r>
  <r>
    <x v="22"/>
    <x v="4"/>
    <x v="5"/>
    <x v="0"/>
    <m/>
    <m/>
    <m/>
    <m/>
    <m/>
    <m/>
    <n v="0"/>
    <n v="6"/>
    <m/>
    <m/>
    <m/>
    <m/>
    <m/>
    <n v="6"/>
    <n v="6"/>
    <m/>
    <m/>
    <m/>
    <m/>
    <m/>
    <m/>
    <n v="0"/>
    <m/>
    <m/>
    <m/>
    <n v="0"/>
    <m/>
    <m/>
    <m/>
    <n v="0"/>
    <m/>
    <n v="0"/>
    <e v="#DIV/0!"/>
    <n v="0"/>
    <n v="0"/>
    <s v="4445100:00-02:003"/>
    <m/>
    <m/>
    <m/>
    <m/>
    <m/>
    <n v="0"/>
    <m/>
    <m/>
    <m/>
    <m/>
    <m/>
    <m/>
    <m/>
    <m/>
    <n v="0"/>
  </r>
  <r>
    <x v="22"/>
    <x v="4"/>
    <x v="6"/>
    <x v="2"/>
    <m/>
    <m/>
    <m/>
    <m/>
    <m/>
    <m/>
    <n v="0"/>
    <n v="6"/>
    <m/>
    <m/>
    <m/>
    <m/>
    <m/>
    <n v="6"/>
    <n v="6"/>
    <m/>
    <n v="1"/>
    <m/>
    <m/>
    <m/>
    <m/>
    <n v="1"/>
    <m/>
    <m/>
    <m/>
    <n v="0"/>
    <m/>
    <m/>
    <m/>
    <n v="0"/>
    <m/>
    <n v="1"/>
    <e v="#DIV/0!"/>
    <n v="0.16666666666666666"/>
    <n v="0.16666666666666666"/>
    <s v="4447410:00-12:003"/>
    <n v="1"/>
    <m/>
    <m/>
    <m/>
    <m/>
    <n v="1"/>
    <m/>
    <m/>
    <m/>
    <m/>
    <m/>
    <n v="1"/>
    <m/>
    <m/>
    <n v="1"/>
  </r>
  <r>
    <x v="22"/>
    <x v="4"/>
    <x v="6"/>
    <x v="1"/>
    <m/>
    <m/>
    <m/>
    <m/>
    <m/>
    <m/>
    <n v="0"/>
    <n v="6"/>
    <m/>
    <m/>
    <m/>
    <m/>
    <m/>
    <n v="6"/>
    <n v="6"/>
    <m/>
    <m/>
    <m/>
    <m/>
    <m/>
    <m/>
    <n v="0"/>
    <m/>
    <m/>
    <m/>
    <n v="0"/>
    <m/>
    <m/>
    <m/>
    <n v="0"/>
    <m/>
    <n v="0"/>
    <e v="#DIV/0!"/>
    <n v="0"/>
    <n v="0"/>
    <s v="4447414:00-16:003"/>
    <m/>
    <m/>
    <m/>
    <m/>
    <m/>
    <n v="0"/>
    <m/>
    <m/>
    <m/>
    <m/>
    <m/>
    <m/>
    <m/>
    <m/>
    <n v="0"/>
  </r>
  <r>
    <x v="22"/>
    <x v="4"/>
    <x v="6"/>
    <x v="3"/>
    <m/>
    <m/>
    <m/>
    <m/>
    <m/>
    <m/>
    <n v="0"/>
    <n v="6"/>
    <m/>
    <m/>
    <m/>
    <m/>
    <m/>
    <n v="6"/>
    <n v="6"/>
    <m/>
    <m/>
    <m/>
    <m/>
    <m/>
    <m/>
    <n v="0"/>
    <m/>
    <m/>
    <m/>
    <n v="0"/>
    <m/>
    <m/>
    <m/>
    <n v="0"/>
    <m/>
    <n v="0"/>
    <e v="#DIV/0!"/>
    <n v="0"/>
    <n v="0"/>
    <s v="4447419:00-21:003"/>
    <m/>
    <m/>
    <m/>
    <m/>
    <m/>
    <n v="0"/>
    <m/>
    <m/>
    <m/>
    <m/>
    <m/>
    <m/>
    <m/>
    <m/>
    <n v="0"/>
  </r>
  <r>
    <x v="22"/>
    <x v="4"/>
    <x v="4"/>
    <x v="0"/>
    <m/>
    <m/>
    <m/>
    <m/>
    <m/>
    <m/>
    <n v="0"/>
    <n v="6"/>
    <m/>
    <m/>
    <m/>
    <m/>
    <m/>
    <n v="6"/>
    <n v="6"/>
    <m/>
    <m/>
    <m/>
    <m/>
    <m/>
    <m/>
    <n v="0"/>
    <m/>
    <m/>
    <m/>
    <n v="0"/>
    <m/>
    <m/>
    <m/>
    <n v="0"/>
    <m/>
    <n v="0"/>
    <e v="#DIV/0!"/>
    <n v="0"/>
    <n v="0"/>
    <s v="4447500:00-02:003"/>
    <m/>
    <m/>
    <m/>
    <m/>
    <m/>
    <n v="0"/>
    <m/>
    <m/>
    <m/>
    <m/>
    <m/>
    <m/>
    <m/>
    <m/>
    <n v="0"/>
  </r>
  <r>
    <x v="23"/>
    <x v="15"/>
    <x v="3"/>
    <x v="2"/>
    <m/>
    <m/>
    <m/>
    <m/>
    <m/>
    <m/>
    <n v="0"/>
    <m/>
    <m/>
    <m/>
    <m/>
    <m/>
    <m/>
    <n v="0"/>
    <n v="0"/>
    <m/>
    <m/>
    <m/>
    <m/>
    <m/>
    <m/>
    <n v="0"/>
    <m/>
    <m/>
    <m/>
    <n v="0"/>
    <m/>
    <m/>
    <m/>
    <n v="0"/>
    <m/>
    <n v="0"/>
    <e v="#DIV/0!"/>
    <e v="#DIV/0!"/>
    <e v="#DIV/0!"/>
    <s v="4441510:00-12:004"/>
    <m/>
    <m/>
    <m/>
    <m/>
    <m/>
    <n v="0"/>
    <m/>
    <m/>
    <m/>
    <m/>
    <m/>
    <m/>
    <m/>
    <m/>
    <n v="0"/>
  </r>
  <r>
    <x v="23"/>
    <x v="15"/>
    <x v="3"/>
    <x v="1"/>
    <m/>
    <m/>
    <m/>
    <m/>
    <m/>
    <m/>
    <n v="0"/>
    <m/>
    <m/>
    <m/>
    <m/>
    <m/>
    <m/>
    <n v="0"/>
    <n v="0"/>
    <m/>
    <m/>
    <m/>
    <m/>
    <m/>
    <m/>
    <n v="0"/>
    <m/>
    <m/>
    <m/>
    <n v="0"/>
    <m/>
    <m/>
    <m/>
    <n v="0"/>
    <m/>
    <n v="0"/>
    <e v="#DIV/0!"/>
    <e v="#DIV/0!"/>
    <e v="#DIV/0!"/>
    <s v="4441514:00-16:004"/>
    <m/>
    <m/>
    <m/>
    <m/>
    <m/>
    <n v="0"/>
    <m/>
    <m/>
    <m/>
    <m/>
    <m/>
    <m/>
    <m/>
    <m/>
    <n v="0"/>
  </r>
  <r>
    <x v="23"/>
    <x v="15"/>
    <x v="3"/>
    <x v="3"/>
    <m/>
    <m/>
    <m/>
    <m/>
    <m/>
    <m/>
    <n v="0"/>
    <m/>
    <m/>
    <m/>
    <m/>
    <m/>
    <m/>
    <n v="0"/>
    <n v="0"/>
    <m/>
    <m/>
    <m/>
    <m/>
    <m/>
    <m/>
    <n v="0"/>
    <m/>
    <m/>
    <m/>
    <n v="0"/>
    <m/>
    <m/>
    <m/>
    <n v="0"/>
    <m/>
    <n v="0"/>
    <e v="#DIV/0!"/>
    <e v="#DIV/0!"/>
    <e v="#DIV/0!"/>
    <s v="4441519:00-21:004"/>
    <m/>
    <m/>
    <m/>
    <m/>
    <m/>
    <n v="0"/>
    <m/>
    <m/>
    <m/>
    <m/>
    <m/>
    <m/>
    <m/>
    <m/>
    <n v="0"/>
  </r>
  <r>
    <x v="23"/>
    <x v="15"/>
    <x v="0"/>
    <x v="0"/>
    <m/>
    <m/>
    <m/>
    <m/>
    <m/>
    <m/>
    <n v="0"/>
    <m/>
    <m/>
    <m/>
    <m/>
    <m/>
    <m/>
    <n v="0"/>
    <n v="0"/>
    <m/>
    <m/>
    <m/>
    <m/>
    <m/>
    <m/>
    <n v="0"/>
    <m/>
    <m/>
    <m/>
    <n v="0"/>
    <m/>
    <m/>
    <m/>
    <n v="0"/>
    <m/>
    <n v="0"/>
    <e v="#DIV/0!"/>
    <e v="#DIV/0!"/>
    <e v="#DIV/0!"/>
    <s v="4441600:00-02:004"/>
    <m/>
    <m/>
    <m/>
    <m/>
    <m/>
    <n v="0"/>
    <m/>
    <m/>
    <m/>
    <m/>
    <m/>
    <m/>
    <m/>
    <m/>
    <n v="0"/>
  </r>
  <r>
    <x v="23"/>
    <x v="15"/>
    <x v="1"/>
    <x v="1"/>
    <m/>
    <m/>
    <m/>
    <m/>
    <m/>
    <m/>
    <n v="0"/>
    <m/>
    <m/>
    <m/>
    <m/>
    <m/>
    <m/>
    <n v="0"/>
    <n v="0"/>
    <m/>
    <m/>
    <m/>
    <m/>
    <m/>
    <m/>
    <n v="0"/>
    <m/>
    <m/>
    <m/>
    <n v="0"/>
    <m/>
    <m/>
    <m/>
    <n v="0"/>
    <m/>
    <n v="0"/>
    <e v="#DIV/0!"/>
    <e v="#DIV/0!"/>
    <e v="#DIV/0!"/>
    <s v="4442914:00-16:004"/>
    <m/>
    <m/>
    <m/>
    <m/>
    <m/>
    <n v="0"/>
    <m/>
    <m/>
    <m/>
    <m/>
    <m/>
    <m/>
    <m/>
    <m/>
    <n v="0"/>
  </r>
  <r>
    <x v="23"/>
    <x v="15"/>
    <x v="2"/>
    <x v="2"/>
    <m/>
    <m/>
    <m/>
    <m/>
    <m/>
    <m/>
    <n v="0"/>
    <m/>
    <m/>
    <m/>
    <m/>
    <m/>
    <m/>
    <n v="0"/>
    <n v="0"/>
    <m/>
    <m/>
    <m/>
    <m/>
    <m/>
    <m/>
    <n v="0"/>
    <m/>
    <m/>
    <m/>
    <n v="0"/>
    <m/>
    <m/>
    <m/>
    <n v="0"/>
    <m/>
    <n v="0"/>
    <e v="#DIV/0!"/>
    <e v="#DIV/0!"/>
    <e v="#DIV/0!"/>
    <s v="4445010:00-12:004"/>
    <m/>
    <m/>
    <m/>
    <m/>
    <m/>
    <n v="0"/>
    <m/>
    <m/>
    <m/>
    <m/>
    <m/>
    <m/>
    <m/>
    <m/>
    <n v="0"/>
  </r>
  <r>
    <x v="23"/>
    <x v="15"/>
    <x v="2"/>
    <x v="1"/>
    <m/>
    <m/>
    <m/>
    <m/>
    <m/>
    <m/>
    <n v="0"/>
    <m/>
    <m/>
    <m/>
    <m/>
    <m/>
    <m/>
    <n v="0"/>
    <n v="0"/>
    <m/>
    <m/>
    <m/>
    <m/>
    <m/>
    <m/>
    <n v="0"/>
    <m/>
    <m/>
    <m/>
    <n v="0"/>
    <m/>
    <m/>
    <m/>
    <n v="0"/>
    <m/>
    <n v="0"/>
    <e v="#DIV/0!"/>
    <e v="#DIV/0!"/>
    <e v="#DIV/0!"/>
    <s v="4445014:00-16:004"/>
    <m/>
    <m/>
    <m/>
    <m/>
    <m/>
    <n v="0"/>
    <m/>
    <m/>
    <m/>
    <m/>
    <m/>
    <m/>
    <m/>
    <m/>
    <n v="0"/>
  </r>
  <r>
    <x v="23"/>
    <x v="15"/>
    <x v="2"/>
    <x v="3"/>
    <m/>
    <m/>
    <m/>
    <m/>
    <m/>
    <m/>
    <n v="0"/>
    <m/>
    <m/>
    <m/>
    <m/>
    <m/>
    <m/>
    <n v="0"/>
    <n v="0"/>
    <m/>
    <m/>
    <m/>
    <m/>
    <m/>
    <m/>
    <n v="0"/>
    <m/>
    <m/>
    <m/>
    <n v="0"/>
    <m/>
    <m/>
    <m/>
    <n v="0"/>
    <m/>
    <n v="0"/>
    <e v="#DIV/0!"/>
    <e v="#DIV/0!"/>
    <e v="#DIV/0!"/>
    <s v="4445019:00-21:004"/>
    <m/>
    <m/>
    <m/>
    <m/>
    <m/>
    <n v="0"/>
    <m/>
    <m/>
    <m/>
    <m/>
    <m/>
    <m/>
    <m/>
    <m/>
    <n v="0"/>
  </r>
  <r>
    <x v="23"/>
    <x v="15"/>
    <x v="5"/>
    <x v="0"/>
    <m/>
    <m/>
    <m/>
    <m/>
    <m/>
    <m/>
    <n v="0"/>
    <m/>
    <m/>
    <m/>
    <m/>
    <m/>
    <m/>
    <n v="0"/>
    <n v="0"/>
    <m/>
    <m/>
    <m/>
    <m/>
    <m/>
    <m/>
    <n v="0"/>
    <m/>
    <m/>
    <m/>
    <n v="0"/>
    <m/>
    <m/>
    <m/>
    <n v="0"/>
    <m/>
    <n v="0"/>
    <e v="#DIV/0!"/>
    <e v="#DIV/0!"/>
    <e v="#DIV/0!"/>
    <s v="4445100:00-02:004"/>
    <m/>
    <m/>
    <m/>
    <m/>
    <m/>
    <n v="0"/>
    <m/>
    <m/>
    <m/>
    <m/>
    <m/>
    <m/>
    <m/>
    <m/>
    <n v="0"/>
  </r>
  <r>
    <x v="23"/>
    <x v="15"/>
    <x v="6"/>
    <x v="2"/>
    <m/>
    <m/>
    <m/>
    <m/>
    <m/>
    <m/>
    <n v="0"/>
    <m/>
    <m/>
    <m/>
    <m/>
    <m/>
    <m/>
    <n v="0"/>
    <n v="0"/>
    <m/>
    <m/>
    <m/>
    <m/>
    <m/>
    <m/>
    <n v="0"/>
    <m/>
    <m/>
    <m/>
    <n v="0"/>
    <m/>
    <m/>
    <m/>
    <n v="0"/>
    <m/>
    <n v="0"/>
    <e v="#DIV/0!"/>
    <e v="#DIV/0!"/>
    <e v="#DIV/0!"/>
    <s v="4447410:00-12:004"/>
    <m/>
    <m/>
    <m/>
    <m/>
    <m/>
    <n v="0"/>
    <m/>
    <m/>
    <m/>
    <m/>
    <m/>
    <m/>
    <m/>
    <m/>
    <n v="0"/>
  </r>
  <r>
    <x v="23"/>
    <x v="15"/>
    <x v="6"/>
    <x v="1"/>
    <m/>
    <m/>
    <m/>
    <m/>
    <m/>
    <m/>
    <n v="0"/>
    <m/>
    <m/>
    <m/>
    <m/>
    <m/>
    <m/>
    <n v="0"/>
    <n v="0"/>
    <m/>
    <m/>
    <m/>
    <m/>
    <m/>
    <m/>
    <n v="0"/>
    <m/>
    <m/>
    <m/>
    <n v="0"/>
    <m/>
    <m/>
    <m/>
    <n v="0"/>
    <m/>
    <n v="0"/>
    <e v="#DIV/0!"/>
    <e v="#DIV/0!"/>
    <e v="#DIV/0!"/>
    <s v="4447414:00-16:004"/>
    <m/>
    <m/>
    <m/>
    <m/>
    <m/>
    <n v="0"/>
    <m/>
    <m/>
    <m/>
    <m/>
    <m/>
    <m/>
    <m/>
    <m/>
    <n v="0"/>
  </r>
  <r>
    <x v="23"/>
    <x v="15"/>
    <x v="6"/>
    <x v="3"/>
    <m/>
    <m/>
    <m/>
    <m/>
    <m/>
    <m/>
    <n v="0"/>
    <m/>
    <m/>
    <m/>
    <m/>
    <m/>
    <m/>
    <n v="0"/>
    <n v="0"/>
    <m/>
    <m/>
    <m/>
    <m/>
    <m/>
    <m/>
    <n v="0"/>
    <m/>
    <m/>
    <m/>
    <n v="0"/>
    <m/>
    <m/>
    <m/>
    <n v="0"/>
    <m/>
    <n v="0"/>
    <e v="#DIV/0!"/>
    <e v="#DIV/0!"/>
    <e v="#DIV/0!"/>
    <s v="4447419:00-21:004"/>
    <m/>
    <m/>
    <m/>
    <m/>
    <m/>
    <n v="0"/>
    <m/>
    <m/>
    <m/>
    <m/>
    <m/>
    <m/>
    <m/>
    <m/>
    <n v="0"/>
  </r>
  <r>
    <x v="23"/>
    <x v="15"/>
    <x v="4"/>
    <x v="0"/>
    <m/>
    <m/>
    <m/>
    <m/>
    <m/>
    <m/>
    <n v="0"/>
    <m/>
    <m/>
    <m/>
    <m/>
    <m/>
    <m/>
    <n v="0"/>
    <n v="0"/>
    <m/>
    <m/>
    <m/>
    <m/>
    <m/>
    <m/>
    <n v="0"/>
    <m/>
    <m/>
    <m/>
    <n v="0"/>
    <m/>
    <m/>
    <m/>
    <n v="0"/>
    <m/>
    <n v="0"/>
    <e v="#DIV/0!"/>
    <e v="#DIV/0!"/>
    <e v="#DIV/0!"/>
    <s v="4447500:00-02:004"/>
    <m/>
    <m/>
    <m/>
    <m/>
    <m/>
    <n v="0"/>
    <m/>
    <m/>
    <m/>
    <m/>
    <m/>
    <m/>
    <m/>
    <m/>
    <n v="0"/>
  </r>
  <r>
    <x v="24"/>
    <x v="15"/>
    <x v="3"/>
    <x v="2"/>
    <m/>
    <m/>
    <m/>
    <n v="100"/>
    <m/>
    <m/>
    <n v="100"/>
    <m/>
    <m/>
    <m/>
    <m/>
    <m/>
    <m/>
    <n v="0"/>
    <n v="100"/>
    <n v="1"/>
    <m/>
    <m/>
    <m/>
    <m/>
    <m/>
    <n v="0"/>
    <m/>
    <m/>
    <m/>
    <n v="0"/>
    <m/>
    <m/>
    <m/>
    <n v="0"/>
    <m/>
    <n v="1"/>
    <n v="0.01"/>
    <e v="#DIV/0!"/>
    <n v="0.01"/>
    <s v="4441510:00-12:005"/>
    <m/>
    <n v="1"/>
    <m/>
    <m/>
    <m/>
    <n v="1"/>
    <m/>
    <n v="1"/>
    <m/>
    <m/>
    <m/>
    <m/>
    <m/>
    <m/>
    <n v="1"/>
  </r>
  <r>
    <x v="24"/>
    <x v="15"/>
    <x v="3"/>
    <x v="1"/>
    <m/>
    <m/>
    <m/>
    <n v="100"/>
    <m/>
    <m/>
    <n v="100"/>
    <m/>
    <m/>
    <m/>
    <m/>
    <m/>
    <m/>
    <n v="0"/>
    <n v="100"/>
    <n v="2"/>
    <m/>
    <m/>
    <m/>
    <m/>
    <m/>
    <n v="0"/>
    <m/>
    <m/>
    <m/>
    <n v="0"/>
    <m/>
    <m/>
    <m/>
    <n v="0"/>
    <m/>
    <n v="2"/>
    <n v="0.02"/>
    <e v="#DIV/0!"/>
    <n v="0.02"/>
    <s v="4441514:00-16:005"/>
    <n v="1"/>
    <n v="1"/>
    <m/>
    <m/>
    <m/>
    <n v="2"/>
    <m/>
    <n v="1"/>
    <m/>
    <n v="1"/>
    <m/>
    <m/>
    <m/>
    <m/>
    <n v="2"/>
  </r>
  <r>
    <x v="24"/>
    <x v="15"/>
    <x v="3"/>
    <x v="3"/>
    <m/>
    <m/>
    <m/>
    <n v="100"/>
    <m/>
    <m/>
    <n v="100"/>
    <m/>
    <m/>
    <m/>
    <m/>
    <m/>
    <m/>
    <n v="0"/>
    <n v="100"/>
    <m/>
    <m/>
    <m/>
    <m/>
    <m/>
    <m/>
    <n v="0"/>
    <m/>
    <m/>
    <m/>
    <n v="0"/>
    <m/>
    <m/>
    <m/>
    <n v="0"/>
    <m/>
    <n v="0"/>
    <n v="0"/>
    <e v="#DIV/0!"/>
    <n v="0"/>
    <s v="4441519:00-21:005"/>
    <m/>
    <m/>
    <m/>
    <m/>
    <m/>
    <n v="0"/>
    <m/>
    <m/>
    <m/>
    <m/>
    <m/>
    <m/>
    <m/>
    <m/>
    <n v="0"/>
  </r>
  <r>
    <x v="24"/>
    <x v="15"/>
    <x v="0"/>
    <x v="0"/>
    <m/>
    <m/>
    <m/>
    <n v="100"/>
    <m/>
    <m/>
    <n v="100"/>
    <m/>
    <m/>
    <m/>
    <m/>
    <m/>
    <m/>
    <n v="0"/>
    <n v="100"/>
    <m/>
    <m/>
    <m/>
    <m/>
    <m/>
    <m/>
    <n v="0"/>
    <m/>
    <m/>
    <m/>
    <n v="0"/>
    <m/>
    <m/>
    <m/>
    <n v="0"/>
    <m/>
    <n v="0"/>
    <n v="0"/>
    <e v="#DIV/0!"/>
    <n v="0"/>
    <s v="4441600:00-02:005"/>
    <m/>
    <m/>
    <m/>
    <m/>
    <m/>
    <n v="0"/>
    <m/>
    <m/>
    <m/>
    <m/>
    <m/>
    <m/>
    <m/>
    <m/>
    <n v="0"/>
  </r>
  <r>
    <x v="24"/>
    <x v="15"/>
    <x v="1"/>
    <x v="1"/>
    <m/>
    <m/>
    <m/>
    <n v="100"/>
    <m/>
    <m/>
    <n v="100"/>
    <m/>
    <m/>
    <m/>
    <m/>
    <m/>
    <m/>
    <n v="0"/>
    <n v="100"/>
    <n v="11"/>
    <m/>
    <m/>
    <m/>
    <m/>
    <m/>
    <n v="0"/>
    <m/>
    <m/>
    <m/>
    <n v="0"/>
    <m/>
    <m/>
    <m/>
    <n v="0"/>
    <m/>
    <n v="11"/>
    <n v="0.11"/>
    <e v="#DIV/0!"/>
    <n v="0.11"/>
    <s v="4442914:00-16:005"/>
    <n v="11"/>
    <m/>
    <m/>
    <m/>
    <m/>
    <n v="11"/>
    <m/>
    <n v="3"/>
    <m/>
    <n v="4"/>
    <n v="2"/>
    <n v="1"/>
    <n v="1"/>
    <m/>
    <n v="11"/>
  </r>
  <r>
    <x v="24"/>
    <x v="15"/>
    <x v="2"/>
    <x v="2"/>
    <m/>
    <m/>
    <m/>
    <n v="100"/>
    <m/>
    <m/>
    <n v="100"/>
    <m/>
    <m/>
    <m/>
    <m/>
    <m/>
    <m/>
    <n v="0"/>
    <n v="100"/>
    <n v="4"/>
    <m/>
    <m/>
    <m/>
    <m/>
    <m/>
    <n v="0"/>
    <m/>
    <n v="1"/>
    <m/>
    <n v="1"/>
    <m/>
    <m/>
    <m/>
    <n v="0"/>
    <m/>
    <n v="5"/>
    <n v="0.04"/>
    <e v="#DIV/0!"/>
    <n v="0.05"/>
    <s v="4445010:00-12:005"/>
    <n v="5"/>
    <m/>
    <m/>
    <m/>
    <m/>
    <n v="5"/>
    <m/>
    <n v="1"/>
    <m/>
    <n v="1"/>
    <n v="1"/>
    <n v="2"/>
    <m/>
    <m/>
    <n v="5"/>
  </r>
  <r>
    <x v="24"/>
    <x v="15"/>
    <x v="2"/>
    <x v="1"/>
    <m/>
    <m/>
    <m/>
    <n v="100"/>
    <m/>
    <m/>
    <n v="100"/>
    <m/>
    <m/>
    <m/>
    <m/>
    <m/>
    <m/>
    <n v="0"/>
    <n v="100"/>
    <m/>
    <m/>
    <m/>
    <m/>
    <m/>
    <m/>
    <n v="0"/>
    <m/>
    <m/>
    <m/>
    <n v="0"/>
    <m/>
    <m/>
    <m/>
    <n v="0"/>
    <m/>
    <n v="0"/>
    <n v="0"/>
    <e v="#DIV/0!"/>
    <n v="0"/>
    <s v="4445014:00-16:005"/>
    <m/>
    <m/>
    <m/>
    <m/>
    <m/>
    <n v="0"/>
    <m/>
    <m/>
    <m/>
    <m/>
    <m/>
    <m/>
    <m/>
    <m/>
    <n v="0"/>
  </r>
  <r>
    <x v="24"/>
    <x v="15"/>
    <x v="2"/>
    <x v="3"/>
    <m/>
    <m/>
    <m/>
    <n v="100"/>
    <m/>
    <m/>
    <n v="100"/>
    <m/>
    <m/>
    <m/>
    <m/>
    <m/>
    <m/>
    <n v="0"/>
    <n v="100"/>
    <m/>
    <m/>
    <m/>
    <m/>
    <m/>
    <m/>
    <n v="0"/>
    <m/>
    <m/>
    <m/>
    <n v="0"/>
    <m/>
    <m/>
    <m/>
    <n v="0"/>
    <m/>
    <n v="0"/>
    <n v="0"/>
    <e v="#DIV/0!"/>
    <n v="0"/>
    <s v="4445019:00-21:005"/>
    <m/>
    <m/>
    <m/>
    <m/>
    <m/>
    <n v="0"/>
    <m/>
    <m/>
    <m/>
    <m/>
    <m/>
    <m/>
    <m/>
    <m/>
    <n v="0"/>
  </r>
  <r>
    <x v="24"/>
    <x v="15"/>
    <x v="5"/>
    <x v="0"/>
    <m/>
    <m/>
    <m/>
    <n v="100"/>
    <m/>
    <m/>
    <n v="100"/>
    <m/>
    <m/>
    <m/>
    <m/>
    <m/>
    <m/>
    <n v="0"/>
    <n v="100"/>
    <m/>
    <m/>
    <m/>
    <m/>
    <m/>
    <m/>
    <n v="0"/>
    <m/>
    <m/>
    <m/>
    <n v="0"/>
    <m/>
    <m/>
    <m/>
    <n v="0"/>
    <m/>
    <n v="0"/>
    <n v="0"/>
    <e v="#DIV/0!"/>
    <n v="0"/>
    <s v="4445100:00-02:005"/>
    <m/>
    <m/>
    <m/>
    <m/>
    <m/>
    <n v="0"/>
    <m/>
    <m/>
    <m/>
    <m/>
    <m/>
    <m/>
    <m/>
    <m/>
    <n v="0"/>
  </r>
  <r>
    <x v="24"/>
    <x v="15"/>
    <x v="6"/>
    <x v="2"/>
    <m/>
    <m/>
    <m/>
    <n v="100"/>
    <m/>
    <m/>
    <n v="100"/>
    <m/>
    <m/>
    <m/>
    <m/>
    <m/>
    <m/>
    <n v="0"/>
    <n v="100"/>
    <n v="2"/>
    <m/>
    <m/>
    <m/>
    <m/>
    <m/>
    <n v="0"/>
    <m/>
    <m/>
    <m/>
    <n v="0"/>
    <n v="2"/>
    <m/>
    <m/>
    <n v="2"/>
    <m/>
    <n v="4"/>
    <n v="0.02"/>
    <e v="#DIV/0!"/>
    <n v="0.04"/>
    <s v="4447410:00-12:005"/>
    <n v="1"/>
    <m/>
    <n v="1"/>
    <m/>
    <m/>
    <n v="2"/>
    <m/>
    <n v="1"/>
    <m/>
    <m/>
    <n v="1"/>
    <m/>
    <m/>
    <m/>
    <n v="2"/>
  </r>
  <r>
    <x v="24"/>
    <x v="15"/>
    <x v="6"/>
    <x v="1"/>
    <m/>
    <m/>
    <m/>
    <n v="100"/>
    <m/>
    <m/>
    <n v="100"/>
    <m/>
    <m/>
    <m/>
    <m/>
    <m/>
    <m/>
    <n v="0"/>
    <n v="100"/>
    <n v="2"/>
    <m/>
    <m/>
    <m/>
    <m/>
    <m/>
    <n v="0"/>
    <m/>
    <m/>
    <m/>
    <n v="0"/>
    <n v="2"/>
    <m/>
    <m/>
    <n v="2"/>
    <m/>
    <n v="4"/>
    <n v="0.02"/>
    <e v="#DIV/0!"/>
    <n v="0.04"/>
    <s v="4447414:00-16:005"/>
    <n v="1"/>
    <m/>
    <n v="1"/>
    <m/>
    <m/>
    <n v="2"/>
    <m/>
    <m/>
    <n v="1"/>
    <m/>
    <n v="1"/>
    <m/>
    <m/>
    <m/>
    <n v="2"/>
  </r>
  <r>
    <x v="24"/>
    <x v="15"/>
    <x v="6"/>
    <x v="3"/>
    <m/>
    <m/>
    <m/>
    <n v="100"/>
    <m/>
    <m/>
    <n v="100"/>
    <m/>
    <m/>
    <m/>
    <m/>
    <m/>
    <m/>
    <n v="0"/>
    <n v="100"/>
    <n v="3"/>
    <m/>
    <m/>
    <m/>
    <m/>
    <m/>
    <n v="0"/>
    <m/>
    <m/>
    <m/>
    <n v="0"/>
    <n v="2"/>
    <m/>
    <m/>
    <n v="2"/>
    <m/>
    <n v="5"/>
    <n v="0.03"/>
    <e v="#DIV/0!"/>
    <n v="0.05"/>
    <s v="4447419:00-21:005"/>
    <n v="2"/>
    <m/>
    <n v="1"/>
    <m/>
    <m/>
    <n v="3"/>
    <m/>
    <n v="1"/>
    <m/>
    <m/>
    <n v="1"/>
    <m/>
    <m/>
    <n v="1"/>
    <n v="3"/>
  </r>
  <r>
    <x v="24"/>
    <x v="15"/>
    <x v="4"/>
    <x v="0"/>
    <m/>
    <m/>
    <m/>
    <n v="100"/>
    <m/>
    <m/>
    <n v="100"/>
    <m/>
    <m/>
    <m/>
    <m/>
    <m/>
    <m/>
    <n v="0"/>
    <n v="100"/>
    <n v="1"/>
    <m/>
    <m/>
    <m/>
    <m/>
    <m/>
    <n v="0"/>
    <m/>
    <m/>
    <m/>
    <n v="0"/>
    <n v="1"/>
    <m/>
    <m/>
    <n v="1"/>
    <m/>
    <n v="2"/>
    <n v="0.01"/>
    <e v="#DIV/0!"/>
    <n v="0.02"/>
    <s v="4447500:00-02:005"/>
    <m/>
    <m/>
    <n v="1"/>
    <m/>
    <m/>
    <n v="1"/>
    <m/>
    <m/>
    <m/>
    <m/>
    <n v="1"/>
    <m/>
    <m/>
    <m/>
    <n v="1"/>
  </r>
  <r>
    <x v="25"/>
    <x v="4"/>
    <x v="3"/>
    <x v="2"/>
    <m/>
    <n v="25"/>
    <m/>
    <m/>
    <m/>
    <m/>
    <n v="25"/>
    <m/>
    <m/>
    <m/>
    <m/>
    <m/>
    <m/>
    <n v="0"/>
    <n v="25"/>
    <n v="16"/>
    <m/>
    <m/>
    <m/>
    <m/>
    <m/>
    <n v="0"/>
    <m/>
    <m/>
    <m/>
    <n v="0"/>
    <m/>
    <m/>
    <m/>
    <n v="0"/>
    <m/>
    <n v="16"/>
    <n v="0.64"/>
    <e v="#DIV/0!"/>
    <n v="0.64"/>
    <s v="4441510:00-12:006"/>
    <n v="1"/>
    <n v="2"/>
    <n v="3"/>
    <n v="10"/>
    <m/>
    <n v="16"/>
    <n v="7"/>
    <m/>
    <n v="6"/>
    <m/>
    <n v="1"/>
    <n v="2"/>
    <m/>
    <m/>
    <n v="16"/>
  </r>
  <r>
    <x v="25"/>
    <x v="4"/>
    <x v="3"/>
    <x v="1"/>
    <m/>
    <n v="25"/>
    <m/>
    <m/>
    <m/>
    <m/>
    <n v="25"/>
    <m/>
    <m/>
    <m/>
    <m/>
    <m/>
    <m/>
    <n v="0"/>
    <n v="25"/>
    <n v="21"/>
    <m/>
    <m/>
    <m/>
    <m/>
    <m/>
    <n v="0"/>
    <m/>
    <m/>
    <m/>
    <n v="0"/>
    <m/>
    <m/>
    <m/>
    <n v="0"/>
    <m/>
    <n v="21"/>
    <n v="0.84"/>
    <e v="#DIV/0!"/>
    <n v="0.84"/>
    <s v="4441514:00-16:006"/>
    <n v="2"/>
    <n v="3"/>
    <n v="3"/>
    <n v="13"/>
    <m/>
    <n v="21"/>
    <n v="10"/>
    <n v="1"/>
    <n v="5"/>
    <m/>
    <n v="2"/>
    <n v="2"/>
    <n v="1"/>
    <m/>
    <n v="21"/>
  </r>
  <r>
    <x v="25"/>
    <x v="4"/>
    <x v="3"/>
    <x v="3"/>
    <m/>
    <n v="25"/>
    <m/>
    <m/>
    <m/>
    <m/>
    <n v="25"/>
    <m/>
    <m/>
    <m/>
    <m/>
    <m/>
    <m/>
    <n v="0"/>
    <n v="25"/>
    <n v="23"/>
    <m/>
    <m/>
    <m/>
    <m/>
    <m/>
    <n v="0"/>
    <m/>
    <n v="1"/>
    <m/>
    <n v="1"/>
    <m/>
    <m/>
    <m/>
    <n v="0"/>
    <m/>
    <n v="24"/>
    <n v="0.92"/>
    <e v="#DIV/0!"/>
    <n v="0.96"/>
    <s v="4441519:00-21:006"/>
    <n v="5"/>
    <n v="2"/>
    <n v="4"/>
    <n v="13"/>
    <m/>
    <n v="24"/>
    <n v="12"/>
    <m/>
    <n v="5"/>
    <n v="2"/>
    <n v="1"/>
    <n v="3"/>
    <n v="1"/>
    <m/>
    <n v="24"/>
  </r>
  <r>
    <x v="25"/>
    <x v="4"/>
    <x v="0"/>
    <x v="0"/>
    <m/>
    <n v="25"/>
    <m/>
    <m/>
    <m/>
    <m/>
    <n v="25"/>
    <m/>
    <m/>
    <m/>
    <m/>
    <m/>
    <m/>
    <n v="0"/>
    <n v="25"/>
    <n v="20"/>
    <m/>
    <m/>
    <m/>
    <m/>
    <m/>
    <n v="0"/>
    <m/>
    <m/>
    <m/>
    <n v="0"/>
    <m/>
    <m/>
    <m/>
    <n v="0"/>
    <m/>
    <n v="20"/>
    <n v="0.8"/>
    <e v="#DIV/0!"/>
    <n v="0.8"/>
    <s v="4441600:00-02:006"/>
    <m/>
    <m/>
    <n v="5"/>
    <n v="15"/>
    <m/>
    <n v="20"/>
    <n v="10"/>
    <m/>
    <n v="6"/>
    <m/>
    <n v="2"/>
    <n v="1"/>
    <n v="1"/>
    <m/>
    <n v="20"/>
  </r>
  <r>
    <x v="25"/>
    <x v="4"/>
    <x v="1"/>
    <x v="1"/>
    <m/>
    <n v="25"/>
    <m/>
    <m/>
    <m/>
    <m/>
    <n v="25"/>
    <m/>
    <m/>
    <m/>
    <m/>
    <m/>
    <m/>
    <n v="0"/>
    <n v="25"/>
    <n v="25"/>
    <m/>
    <m/>
    <m/>
    <m/>
    <m/>
    <n v="0"/>
    <n v="1"/>
    <n v="1"/>
    <m/>
    <n v="2"/>
    <m/>
    <m/>
    <m/>
    <n v="0"/>
    <m/>
    <n v="27"/>
    <n v="1"/>
    <e v="#DIV/0!"/>
    <n v="1.08"/>
    <s v="4442914:00-16:006"/>
    <n v="16"/>
    <m/>
    <n v="1"/>
    <n v="10"/>
    <m/>
    <n v="27"/>
    <n v="8"/>
    <n v="2"/>
    <n v="7"/>
    <n v="3"/>
    <n v="5"/>
    <m/>
    <n v="2"/>
    <m/>
    <n v="27"/>
  </r>
  <r>
    <x v="25"/>
    <x v="4"/>
    <x v="2"/>
    <x v="2"/>
    <m/>
    <n v="25"/>
    <m/>
    <m/>
    <m/>
    <m/>
    <n v="25"/>
    <m/>
    <m/>
    <m/>
    <m/>
    <m/>
    <m/>
    <n v="0"/>
    <n v="25"/>
    <n v="24"/>
    <m/>
    <m/>
    <m/>
    <m/>
    <m/>
    <n v="0"/>
    <m/>
    <m/>
    <m/>
    <n v="0"/>
    <n v="1"/>
    <m/>
    <m/>
    <n v="1"/>
    <m/>
    <n v="25"/>
    <n v="0.96"/>
    <e v="#DIV/0!"/>
    <n v="1"/>
    <s v="4445010:00-12:006"/>
    <n v="5"/>
    <n v="3"/>
    <n v="6"/>
    <n v="10"/>
    <m/>
    <n v="24"/>
    <n v="11"/>
    <n v="3"/>
    <n v="3"/>
    <n v="1"/>
    <n v="3"/>
    <n v="1"/>
    <n v="2"/>
    <m/>
    <n v="24"/>
  </r>
  <r>
    <x v="25"/>
    <x v="4"/>
    <x v="2"/>
    <x v="1"/>
    <m/>
    <n v="25"/>
    <m/>
    <m/>
    <m/>
    <m/>
    <n v="25"/>
    <m/>
    <m/>
    <m/>
    <m/>
    <m/>
    <m/>
    <n v="0"/>
    <n v="25"/>
    <n v="24"/>
    <m/>
    <m/>
    <m/>
    <m/>
    <m/>
    <n v="0"/>
    <m/>
    <m/>
    <m/>
    <n v="0"/>
    <n v="1"/>
    <m/>
    <m/>
    <n v="1"/>
    <m/>
    <n v="25"/>
    <n v="0.96"/>
    <e v="#DIV/0!"/>
    <n v="1"/>
    <s v="4445014:00-16:006"/>
    <n v="3"/>
    <n v="4"/>
    <n v="7"/>
    <n v="10"/>
    <m/>
    <n v="24"/>
    <n v="10"/>
    <n v="2"/>
    <n v="4"/>
    <n v="1"/>
    <n v="3"/>
    <n v="1"/>
    <n v="2"/>
    <n v="1"/>
    <n v="24"/>
  </r>
  <r>
    <x v="25"/>
    <x v="4"/>
    <x v="2"/>
    <x v="3"/>
    <m/>
    <n v="25"/>
    <m/>
    <m/>
    <m/>
    <m/>
    <n v="25"/>
    <m/>
    <m/>
    <m/>
    <m/>
    <m/>
    <m/>
    <n v="0"/>
    <n v="25"/>
    <n v="20"/>
    <m/>
    <m/>
    <m/>
    <m/>
    <m/>
    <n v="0"/>
    <m/>
    <m/>
    <m/>
    <n v="0"/>
    <m/>
    <m/>
    <m/>
    <n v="0"/>
    <m/>
    <n v="20"/>
    <n v="0.8"/>
    <e v="#DIV/0!"/>
    <n v="0.8"/>
    <s v="4445019:00-21:006"/>
    <n v="1"/>
    <n v="1"/>
    <n v="7"/>
    <n v="11"/>
    <m/>
    <n v="20"/>
    <n v="11"/>
    <m/>
    <n v="4"/>
    <n v="1"/>
    <n v="3"/>
    <m/>
    <n v="1"/>
    <m/>
    <n v="20"/>
  </r>
  <r>
    <x v="25"/>
    <x v="4"/>
    <x v="5"/>
    <x v="0"/>
    <m/>
    <n v="25"/>
    <m/>
    <m/>
    <m/>
    <m/>
    <n v="25"/>
    <m/>
    <m/>
    <m/>
    <m/>
    <m/>
    <m/>
    <n v="0"/>
    <n v="25"/>
    <n v="19"/>
    <m/>
    <m/>
    <m/>
    <m/>
    <m/>
    <n v="0"/>
    <m/>
    <m/>
    <m/>
    <n v="0"/>
    <m/>
    <m/>
    <m/>
    <n v="0"/>
    <m/>
    <n v="19"/>
    <n v="0.76"/>
    <e v="#DIV/0!"/>
    <n v="0.76"/>
    <s v="4445100:00-02:006"/>
    <m/>
    <m/>
    <n v="7"/>
    <n v="12"/>
    <m/>
    <n v="19"/>
    <n v="12"/>
    <m/>
    <n v="4"/>
    <m/>
    <n v="2"/>
    <m/>
    <n v="1"/>
    <m/>
    <n v="19"/>
  </r>
  <r>
    <x v="25"/>
    <x v="4"/>
    <x v="6"/>
    <x v="2"/>
    <m/>
    <n v="25"/>
    <m/>
    <m/>
    <m/>
    <m/>
    <n v="25"/>
    <m/>
    <m/>
    <m/>
    <m/>
    <m/>
    <m/>
    <n v="0"/>
    <n v="25"/>
    <n v="19"/>
    <m/>
    <m/>
    <m/>
    <m/>
    <m/>
    <n v="0"/>
    <m/>
    <n v="1"/>
    <m/>
    <n v="1"/>
    <m/>
    <m/>
    <m/>
    <n v="0"/>
    <m/>
    <n v="20"/>
    <n v="0.76"/>
    <e v="#DIV/0!"/>
    <n v="0.8"/>
    <s v="4447410:00-12:006"/>
    <n v="2"/>
    <n v="3"/>
    <n v="3"/>
    <n v="12"/>
    <m/>
    <n v="20"/>
    <n v="11"/>
    <n v="2"/>
    <n v="2"/>
    <n v="2"/>
    <m/>
    <n v="3"/>
    <m/>
    <m/>
    <n v="20"/>
  </r>
  <r>
    <x v="25"/>
    <x v="4"/>
    <x v="6"/>
    <x v="1"/>
    <m/>
    <n v="25"/>
    <m/>
    <m/>
    <m/>
    <m/>
    <n v="25"/>
    <m/>
    <m/>
    <m/>
    <m/>
    <m/>
    <m/>
    <n v="0"/>
    <n v="25"/>
    <n v="19"/>
    <m/>
    <m/>
    <m/>
    <m/>
    <m/>
    <n v="0"/>
    <m/>
    <n v="1"/>
    <m/>
    <n v="1"/>
    <m/>
    <m/>
    <m/>
    <n v="0"/>
    <m/>
    <n v="20"/>
    <n v="0.76"/>
    <e v="#DIV/0!"/>
    <n v="0.8"/>
    <s v="4447414:00-16:006"/>
    <n v="1"/>
    <n v="3"/>
    <n v="5"/>
    <n v="11"/>
    <m/>
    <n v="20"/>
    <n v="11"/>
    <n v="3"/>
    <n v="2"/>
    <n v="2"/>
    <m/>
    <n v="2"/>
    <m/>
    <m/>
    <n v="20"/>
  </r>
  <r>
    <x v="25"/>
    <x v="4"/>
    <x v="6"/>
    <x v="3"/>
    <m/>
    <n v="25"/>
    <m/>
    <m/>
    <m/>
    <m/>
    <n v="25"/>
    <m/>
    <m/>
    <m/>
    <m/>
    <m/>
    <m/>
    <n v="0"/>
    <n v="25"/>
    <n v="19"/>
    <m/>
    <m/>
    <m/>
    <m/>
    <m/>
    <n v="0"/>
    <n v="1"/>
    <n v="2"/>
    <m/>
    <n v="3"/>
    <m/>
    <m/>
    <m/>
    <n v="0"/>
    <m/>
    <n v="22"/>
    <n v="0.76"/>
    <e v="#DIV/0!"/>
    <n v="0.88"/>
    <s v="4447419:00-21:006"/>
    <n v="3"/>
    <n v="1"/>
    <n v="6"/>
    <n v="12"/>
    <m/>
    <n v="22"/>
    <n v="12"/>
    <m/>
    <n v="6"/>
    <n v="2"/>
    <n v="1"/>
    <n v="1"/>
    <m/>
    <m/>
    <n v="22"/>
  </r>
  <r>
    <x v="25"/>
    <x v="4"/>
    <x v="4"/>
    <x v="0"/>
    <m/>
    <n v="25"/>
    <m/>
    <m/>
    <m/>
    <m/>
    <n v="25"/>
    <m/>
    <m/>
    <m/>
    <m/>
    <m/>
    <m/>
    <n v="0"/>
    <n v="25"/>
    <n v="20"/>
    <m/>
    <m/>
    <m/>
    <m/>
    <m/>
    <n v="0"/>
    <m/>
    <m/>
    <m/>
    <n v="0"/>
    <m/>
    <m/>
    <m/>
    <n v="0"/>
    <m/>
    <n v="20"/>
    <n v="0.8"/>
    <e v="#DIV/0!"/>
    <n v="0.8"/>
    <s v="4447500:00-02:006"/>
    <m/>
    <m/>
    <n v="7"/>
    <n v="13"/>
    <m/>
    <n v="20"/>
    <n v="10"/>
    <n v="1"/>
    <n v="6"/>
    <n v="2"/>
    <n v="1"/>
    <m/>
    <m/>
    <m/>
    <n v="20"/>
  </r>
  <r>
    <x v="26"/>
    <x v="5"/>
    <x v="3"/>
    <x v="2"/>
    <m/>
    <m/>
    <m/>
    <m/>
    <n v="8"/>
    <m/>
    <n v="8"/>
    <m/>
    <m/>
    <m/>
    <m/>
    <m/>
    <m/>
    <n v="0"/>
    <n v="8"/>
    <n v="8"/>
    <m/>
    <m/>
    <m/>
    <m/>
    <m/>
    <n v="0"/>
    <m/>
    <m/>
    <m/>
    <n v="0"/>
    <m/>
    <m/>
    <m/>
    <n v="0"/>
    <m/>
    <n v="8"/>
    <n v="1"/>
    <e v="#DIV/0!"/>
    <n v="1"/>
    <s v="4441510:00-12:007"/>
    <n v="1"/>
    <n v="2"/>
    <n v="3"/>
    <n v="2"/>
    <m/>
    <n v="8"/>
    <m/>
    <m/>
    <m/>
    <n v="6"/>
    <n v="2"/>
    <m/>
    <m/>
    <m/>
    <n v="8"/>
  </r>
  <r>
    <x v="26"/>
    <x v="5"/>
    <x v="3"/>
    <x v="1"/>
    <m/>
    <m/>
    <m/>
    <m/>
    <n v="8"/>
    <m/>
    <n v="8"/>
    <m/>
    <m/>
    <m/>
    <m/>
    <m/>
    <m/>
    <n v="0"/>
    <n v="8"/>
    <n v="5"/>
    <m/>
    <m/>
    <m/>
    <m/>
    <m/>
    <n v="0"/>
    <m/>
    <m/>
    <m/>
    <n v="0"/>
    <m/>
    <m/>
    <m/>
    <n v="0"/>
    <m/>
    <n v="5"/>
    <n v="0.625"/>
    <e v="#DIV/0!"/>
    <n v="0.625"/>
    <s v="4441514:00-16:007"/>
    <m/>
    <n v="1"/>
    <n v="2"/>
    <n v="2"/>
    <m/>
    <n v="5"/>
    <m/>
    <m/>
    <m/>
    <n v="4"/>
    <n v="1"/>
    <m/>
    <m/>
    <m/>
    <n v="5"/>
  </r>
  <r>
    <x v="26"/>
    <x v="5"/>
    <x v="3"/>
    <x v="3"/>
    <m/>
    <m/>
    <m/>
    <m/>
    <n v="8"/>
    <m/>
    <n v="8"/>
    <m/>
    <m/>
    <m/>
    <m/>
    <m/>
    <m/>
    <n v="0"/>
    <n v="8"/>
    <n v="7"/>
    <m/>
    <m/>
    <m/>
    <m/>
    <m/>
    <n v="0"/>
    <m/>
    <m/>
    <m/>
    <n v="0"/>
    <m/>
    <m/>
    <m/>
    <n v="0"/>
    <m/>
    <n v="7"/>
    <n v="0.875"/>
    <e v="#DIV/0!"/>
    <n v="0.875"/>
    <s v="4441519:00-21:007"/>
    <m/>
    <m/>
    <n v="5"/>
    <n v="2"/>
    <m/>
    <n v="7"/>
    <m/>
    <m/>
    <m/>
    <n v="5"/>
    <n v="1"/>
    <n v="1"/>
    <m/>
    <m/>
    <n v="7"/>
  </r>
  <r>
    <x v="26"/>
    <x v="5"/>
    <x v="0"/>
    <x v="0"/>
    <m/>
    <m/>
    <m/>
    <m/>
    <n v="8"/>
    <m/>
    <n v="8"/>
    <m/>
    <m/>
    <m/>
    <m/>
    <m/>
    <m/>
    <n v="0"/>
    <n v="8"/>
    <n v="7"/>
    <m/>
    <m/>
    <m/>
    <m/>
    <m/>
    <n v="0"/>
    <m/>
    <m/>
    <m/>
    <n v="0"/>
    <m/>
    <m/>
    <m/>
    <n v="0"/>
    <m/>
    <n v="7"/>
    <n v="0.875"/>
    <e v="#DIV/0!"/>
    <n v="0.875"/>
    <s v="4441600:00-02:007"/>
    <m/>
    <m/>
    <n v="5"/>
    <n v="2"/>
    <m/>
    <n v="7"/>
    <m/>
    <m/>
    <m/>
    <n v="5"/>
    <n v="1"/>
    <n v="1"/>
    <m/>
    <m/>
    <n v="7"/>
  </r>
  <r>
    <x v="26"/>
    <x v="5"/>
    <x v="1"/>
    <x v="1"/>
    <m/>
    <m/>
    <m/>
    <m/>
    <n v="8"/>
    <m/>
    <n v="8"/>
    <m/>
    <m/>
    <m/>
    <m/>
    <m/>
    <m/>
    <n v="0"/>
    <n v="8"/>
    <n v="7"/>
    <m/>
    <m/>
    <m/>
    <m/>
    <m/>
    <n v="0"/>
    <m/>
    <m/>
    <m/>
    <n v="0"/>
    <m/>
    <m/>
    <m/>
    <n v="0"/>
    <m/>
    <n v="7"/>
    <n v="0.875"/>
    <e v="#DIV/0!"/>
    <n v="0.875"/>
    <s v="4442914:00-16:007"/>
    <n v="3"/>
    <n v="1"/>
    <n v="2"/>
    <n v="1"/>
    <m/>
    <n v="7"/>
    <m/>
    <m/>
    <n v="1"/>
    <n v="4"/>
    <n v="2"/>
    <m/>
    <m/>
    <m/>
    <n v="7"/>
  </r>
  <r>
    <x v="26"/>
    <x v="5"/>
    <x v="2"/>
    <x v="2"/>
    <m/>
    <m/>
    <m/>
    <m/>
    <n v="8"/>
    <m/>
    <n v="8"/>
    <m/>
    <m/>
    <m/>
    <m/>
    <m/>
    <m/>
    <n v="0"/>
    <n v="8"/>
    <n v="4"/>
    <m/>
    <m/>
    <m/>
    <m/>
    <m/>
    <n v="0"/>
    <m/>
    <m/>
    <m/>
    <n v="0"/>
    <m/>
    <m/>
    <m/>
    <n v="0"/>
    <m/>
    <n v="4"/>
    <n v="0.5"/>
    <e v="#DIV/0!"/>
    <n v="0.5"/>
    <s v="4445010:00-12:007"/>
    <m/>
    <n v="1"/>
    <n v="1"/>
    <n v="2"/>
    <m/>
    <n v="4"/>
    <m/>
    <m/>
    <m/>
    <n v="3"/>
    <n v="1"/>
    <m/>
    <m/>
    <m/>
    <n v="4"/>
  </r>
  <r>
    <x v="26"/>
    <x v="5"/>
    <x v="2"/>
    <x v="1"/>
    <m/>
    <m/>
    <m/>
    <m/>
    <n v="8"/>
    <m/>
    <n v="8"/>
    <m/>
    <m/>
    <m/>
    <m/>
    <m/>
    <m/>
    <n v="0"/>
    <n v="8"/>
    <n v="3"/>
    <m/>
    <m/>
    <m/>
    <m/>
    <m/>
    <n v="0"/>
    <m/>
    <m/>
    <m/>
    <n v="0"/>
    <m/>
    <m/>
    <m/>
    <n v="0"/>
    <m/>
    <n v="3"/>
    <n v="0.375"/>
    <e v="#DIV/0!"/>
    <n v="0.375"/>
    <s v="4445014:00-16:007"/>
    <m/>
    <n v="1"/>
    <m/>
    <n v="2"/>
    <m/>
    <n v="3"/>
    <m/>
    <m/>
    <m/>
    <n v="2"/>
    <n v="1"/>
    <m/>
    <m/>
    <m/>
    <n v="3"/>
  </r>
  <r>
    <x v="26"/>
    <x v="5"/>
    <x v="2"/>
    <x v="3"/>
    <m/>
    <m/>
    <m/>
    <m/>
    <n v="8"/>
    <m/>
    <n v="8"/>
    <m/>
    <m/>
    <m/>
    <m/>
    <m/>
    <m/>
    <n v="0"/>
    <n v="8"/>
    <n v="3"/>
    <m/>
    <m/>
    <m/>
    <m/>
    <m/>
    <n v="0"/>
    <m/>
    <m/>
    <m/>
    <n v="0"/>
    <m/>
    <m/>
    <m/>
    <n v="0"/>
    <m/>
    <n v="3"/>
    <n v="0.375"/>
    <e v="#DIV/0!"/>
    <n v="0.375"/>
    <s v="4445019:00-21:007"/>
    <m/>
    <m/>
    <n v="1"/>
    <n v="2"/>
    <m/>
    <n v="3"/>
    <m/>
    <m/>
    <m/>
    <n v="2"/>
    <n v="1"/>
    <m/>
    <m/>
    <m/>
    <n v="3"/>
  </r>
  <r>
    <x v="26"/>
    <x v="5"/>
    <x v="5"/>
    <x v="0"/>
    <m/>
    <m/>
    <m/>
    <m/>
    <n v="8"/>
    <m/>
    <n v="8"/>
    <m/>
    <m/>
    <m/>
    <m/>
    <m/>
    <m/>
    <n v="0"/>
    <n v="8"/>
    <n v="4"/>
    <m/>
    <m/>
    <m/>
    <m/>
    <m/>
    <n v="0"/>
    <m/>
    <m/>
    <m/>
    <n v="0"/>
    <m/>
    <m/>
    <m/>
    <n v="0"/>
    <m/>
    <n v="4"/>
    <n v="0.5"/>
    <e v="#DIV/0!"/>
    <n v="0.5"/>
    <s v="4445100:00-02:007"/>
    <m/>
    <m/>
    <n v="1"/>
    <n v="3"/>
    <m/>
    <n v="4"/>
    <m/>
    <m/>
    <m/>
    <n v="2"/>
    <n v="2"/>
    <m/>
    <m/>
    <m/>
    <n v="4"/>
  </r>
  <r>
    <x v="26"/>
    <x v="5"/>
    <x v="6"/>
    <x v="2"/>
    <m/>
    <m/>
    <m/>
    <m/>
    <n v="8"/>
    <m/>
    <n v="8"/>
    <m/>
    <m/>
    <m/>
    <m/>
    <m/>
    <m/>
    <n v="0"/>
    <n v="8"/>
    <n v="2"/>
    <m/>
    <m/>
    <m/>
    <m/>
    <m/>
    <n v="0"/>
    <m/>
    <m/>
    <m/>
    <n v="0"/>
    <m/>
    <m/>
    <m/>
    <n v="0"/>
    <m/>
    <n v="2"/>
    <n v="0.25"/>
    <e v="#DIV/0!"/>
    <n v="0.25"/>
    <s v="4447410:00-12:007"/>
    <m/>
    <m/>
    <m/>
    <n v="2"/>
    <m/>
    <n v="2"/>
    <m/>
    <m/>
    <m/>
    <n v="1"/>
    <n v="1"/>
    <m/>
    <m/>
    <m/>
    <n v="2"/>
  </r>
  <r>
    <x v="26"/>
    <x v="5"/>
    <x v="6"/>
    <x v="1"/>
    <m/>
    <m/>
    <m/>
    <m/>
    <n v="8"/>
    <m/>
    <n v="8"/>
    <m/>
    <m/>
    <m/>
    <m/>
    <m/>
    <m/>
    <n v="0"/>
    <n v="8"/>
    <m/>
    <m/>
    <m/>
    <m/>
    <m/>
    <m/>
    <n v="0"/>
    <m/>
    <m/>
    <m/>
    <n v="0"/>
    <m/>
    <m/>
    <m/>
    <n v="0"/>
    <m/>
    <n v="0"/>
    <n v="0"/>
    <e v="#DIV/0!"/>
    <n v="0"/>
    <s v="4447414:00-16:007"/>
    <m/>
    <m/>
    <m/>
    <m/>
    <m/>
    <n v="0"/>
    <m/>
    <m/>
    <m/>
    <m/>
    <m/>
    <m/>
    <m/>
    <m/>
    <n v="0"/>
  </r>
  <r>
    <x v="26"/>
    <x v="5"/>
    <x v="6"/>
    <x v="3"/>
    <m/>
    <m/>
    <m/>
    <m/>
    <n v="8"/>
    <m/>
    <n v="8"/>
    <m/>
    <m/>
    <m/>
    <m/>
    <m/>
    <m/>
    <n v="0"/>
    <n v="8"/>
    <m/>
    <m/>
    <m/>
    <m/>
    <m/>
    <m/>
    <n v="0"/>
    <m/>
    <m/>
    <m/>
    <n v="0"/>
    <m/>
    <m/>
    <m/>
    <n v="0"/>
    <m/>
    <n v="0"/>
    <n v="0"/>
    <e v="#DIV/0!"/>
    <n v="0"/>
    <s v="4447419:00-21:007"/>
    <m/>
    <m/>
    <m/>
    <m/>
    <m/>
    <n v="0"/>
    <m/>
    <m/>
    <m/>
    <m/>
    <m/>
    <m/>
    <m/>
    <m/>
    <n v="0"/>
  </r>
  <r>
    <x v="26"/>
    <x v="5"/>
    <x v="4"/>
    <x v="0"/>
    <m/>
    <m/>
    <m/>
    <m/>
    <n v="8"/>
    <m/>
    <n v="8"/>
    <m/>
    <m/>
    <m/>
    <m/>
    <m/>
    <m/>
    <n v="0"/>
    <n v="8"/>
    <n v="2"/>
    <m/>
    <m/>
    <m/>
    <m/>
    <m/>
    <n v="0"/>
    <m/>
    <m/>
    <m/>
    <n v="0"/>
    <m/>
    <m/>
    <m/>
    <n v="0"/>
    <m/>
    <n v="2"/>
    <n v="0.25"/>
    <e v="#DIV/0!"/>
    <n v="0.25"/>
    <s v="4447500:00-02:007"/>
    <m/>
    <m/>
    <m/>
    <n v="2"/>
    <m/>
    <n v="2"/>
    <m/>
    <m/>
    <m/>
    <n v="1"/>
    <n v="1"/>
    <m/>
    <m/>
    <m/>
    <n v="2"/>
  </r>
  <r>
    <x v="27"/>
    <x v="5"/>
    <x v="3"/>
    <x v="2"/>
    <m/>
    <m/>
    <m/>
    <n v="12"/>
    <m/>
    <m/>
    <n v="12"/>
    <m/>
    <m/>
    <m/>
    <m/>
    <m/>
    <m/>
    <n v="0"/>
    <n v="12"/>
    <m/>
    <m/>
    <m/>
    <m/>
    <m/>
    <m/>
    <n v="0"/>
    <m/>
    <m/>
    <m/>
    <n v="0"/>
    <m/>
    <m/>
    <m/>
    <n v="0"/>
    <m/>
    <n v="0"/>
    <n v="0"/>
    <e v="#DIV/0!"/>
    <n v="0"/>
    <s v="4441510:00-12:008"/>
    <m/>
    <m/>
    <m/>
    <m/>
    <m/>
    <n v="0"/>
    <m/>
    <m/>
    <m/>
    <m/>
    <m/>
    <m/>
    <m/>
    <m/>
    <n v="0"/>
  </r>
  <r>
    <x v="27"/>
    <x v="5"/>
    <x v="3"/>
    <x v="1"/>
    <m/>
    <m/>
    <m/>
    <n v="12"/>
    <m/>
    <m/>
    <n v="12"/>
    <m/>
    <m/>
    <m/>
    <m/>
    <m/>
    <m/>
    <n v="0"/>
    <n v="12"/>
    <m/>
    <m/>
    <m/>
    <m/>
    <m/>
    <m/>
    <n v="0"/>
    <m/>
    <m/>
    <m/>
    <n v="0"/>
    <m/>
    <m/>
    <m/>
    <n v="0"/>
    <m/>
    <n v="0"/>
    <n v="0"/>
    <e v="#DIV/0!"/>
    <n v="0"/>
    <s v="4441514:00-16:008"/>
    <m/>
    <m/>
    <m/>
    <m/>
    <m/>
    <n v="0"/>
    <m/>
    <m/>
    <m/>
    <m/>
    <m/>
    <m/>
    <m/>
    <m/>
    <n v="0"/>
  </r>
  <r>
    <x v="27"/>
    <x v="5"/>
    <x v="3"/>
    <x v="3"/>
    <m/>
    <m/>
    <m/>
    <n v="12"/>
    <m/>
    <m/>
    <n v="12"/>
    <m/>
    <m/>
    <m/>
    <m/>
    <m/>
    <m/>
    <n v="0"/>
    <n v="12"/>
    <m/>
    <m/>
    <m/>
    <m/>
    <m/>
    <m/>
    <n v="0"/>
    <m/>
    <m/>
    <m/>
    <n v="0"/>
    <m/>
    <m/>
    <m/>
    <n v="0"/>
    <m/>
    <n v="0"/>
    <n v="0"/>
    <e v="#DIV/0!"/>
    <n v="0"/>
    <s v="4441519:00-21:008"/>
    <m/>
    <m/>
    <m/>
    <m/>
    <m/>
    <n v="0"/>
    <m/>
    <m/>
    <m/>
    <m/>
    <m/>
    <m/>
    <m/>
    <m/>
    <n v="0"/>
  </r>
  <r>
    <x v="27"/>
    <x v="5"/>
    <x v="0"/>
    <x v="0"/>
    <m/>
    <m/>
    <m/>
    <n v="12"/>
    <m/>
    <m/>
    <n v="12"/>
    <m/>
    <m/>
    <m/>
    <m/>
    <m/>
    <m/>
    <n v="0"/>
    <n v="12"/>
    <m/>
    <m/>
    <m/>
    <m/>
    <m/>
    <m/>
    <n v="0"/>
    <m/>
    <m/>
    <m/>
    <n v="0"/>
    <m/>
    <m/>
    <m/>
    <n v="0"/>
    <m/>
    <n v="0"/>
    <n v="0"/>
    <e v="#DIV/0!"/>
    <n v="0"/>
    <s v="4441600:00-02:008"/>
    <m/>
    <m/>
    <m/>
    <m/>
    <m/>
    <n v="0"/>
    <m/>
    <m/>
    <m/>
    <m/>
    <m/>
    <m/>
    <m/>
    <m/>
    <n v="0"/>
  </r>
  <r>
    <x v="27"/>
    <x v="5"/>
    <x v="1"/>
    <x v="1"/>
    <m/>
    <m/>
    <m/>
    <n v="12"/>
    <m/>
    <m/>
    <n v="12"/>
    <m/>
    <m/>
    <m/>
    <m/>
    <m/>
    <m/>
    <n v="0"/>
    <n v="12"/>
    <m/>
    <m/>
    <m/>
    <m/>
    <m/>
    <m/>
    <n v="0"/>
    <m/>
    <m/>
    <m/>
    <n v="0"/>
    <m/>
    <m/>
    <m/>
    <n v="0"/>
    <m/>
    <n v="0"/>
    <n v="0"/>
    <e v="#DIV/0!"/>
    <n v="0"/>
    <s v="4442914:00-16:008"/>
    <m/>
    <m/>
    <m/>
    <m/>
    <m/>
    <n v="0"/>
    <m/>
    <m/>
    <m/>
    <m/>
    <m/>
    <m/>
    <m/>
    <m/>
    <n v="0"/>
  </r>
  <r>
    <x v="27"/>
    <x v="5"/>
    <x v="2"/>
    <x v="2"/>
    <m/>
    <m/>
    <m/>
    <n v="12"/>
    <m/>
    <m/>
    <n v="12"/>
    <m/>
    <m/>
    <m/>
    <m/>
    <m/>
    <m/>
    <n v="0"/>
    <n v="12"/>
    <m/>
    <m/>
    <m/>
    <m/>
    <m/>
    <m/>
    <n v="0"/>
    <m/>
    <m/>
    <m/>
    <n v="0"/>
    <m/>
    <m/>
    <m/>
    <n v="0"/>
    <m/>
    <n v="0"/>
    <n v="0"/>
    <e v="#DIV/0!"/>
    <n v="0"/>
    <s v="4445010:00-12:008"/>
    <m/>
    <m/>
    <m/>
    <m/>
    <m/>
    <n v="0"/>
    <m/>
    <m/>
    <m/>
    <m/>
    <m/>
    <m/>
    <m/>
    <m/>
    <n v="0"/>
  </r>
  <r>
    <x v="27"/>
    <x v="5"/>
    <x v="2"/>
    <x v="1"/>
    <m/>
    <m/>
    <m/>
    <n v="12"/>
    <m/>
    <m/>
    <n v="12"/>
    <m/>
    <m/>
    <m/>
    <m/>
    <m/>
    <m/>
    <n v="0"/>
    <n v="12"/>
    <m/>
    <m/>
    <m/>
    <m/>
    <m/>
    <m/>
    <n v="0"/>
    <m/>
    <m/>
    <m/>
    <n v="0"/>
    <m/>
    <m/>
    <m/>
    <n v="0"/>
    <m/>
    <n v="0"/>
    <n v="0"/>
    <e v="#DIV/0!"/>
    <n v="0"/>
    <s v="4445014:00-16:008"/>
    <m/>
    <m/>
    <m/>
    <m/>
    <m/>
    <n v="0"/>
    <m/>
    <m/>
    <m/>
    <m/>
    <m/>
    <m/>
    <m/>
    <m/>
    <n v="0"/>
  </r>
  <r>
    <x v="27"/>
    <x v="5"/>
    <x v="2"/>
    <x v="3"/>
    <m/>
    <m/>
    <m/>
    <n v="12"/>
    <m/>
    <m/>
    <n v="12"/>
    <m/>
    <m/>
    <m/>
    <m/>
    <m/>
    <m/>
    <n v="0"/>
    <n v="12"/>
    <m/>
    <m/>
    <m/>
    <m/>
    <m/>
    <m/>
    <n v="0"/>
    <m/>
    <m/>
    <m/>
    <n v="0"/>
    <m/>
    <m/>
    <m/>
    <n v="0"/>
    <m/>
    <n v="0"/>
    <n v="0"/>
    <e v="#DIV/0!"/>
    <n v="0"/>
    <s v="4445019:00-21:008"/>
    <m/>
    <m/>
    <m/>
    <m/>
    <m/>
    <n v="0"/>
    <m/>
    <m/>
    <m/>
    <m/>
    <m/>
    <m/>
    <m/>
    <m/>
    <n v="0"/>
  </r>
  <r>
    <x v="27"/>
    <x v="5"/>
    <x v="5"/>
    <x v="0"/>
    <m/>
    <m/>
    <m/>
    <n v="12"/>
    <m/>
    <m/>
    <n v="12"/>
    <m/>
    <m/>
    <m/>
    <m/>
    <m/>
    <m/>
    <n v="0"/>
    <n v="12"/>
    <m/>
    <m/>
    <m/>
    <m/>
    <m/>
    <m/>
    <n v="0"/>
    <m/>
    <m/>
    <m/>
    <n v="0"/>
    <m/>
    <m/>
    <m/>
    <n v="0"/>
    <m/>
    <n v="0"/>
    <n v="0"/>
    <e v="#DIV/0!"/>
    <n v="0"/>
    <s v="4445100:00-02:008"/>
    <m/>
    <m/>
    <m/>
    <m/>
    <m/>
    <n v="0"/>
    <m/>
    <m/>
    <m/>
    <m/>
    <m/>
    <m/>
    <m/>
    <m/>
    <n v="0"/>
  </r>
  <r>
    <x v="27"/>
    <x v="5"/>
    <x v="6"/>
    <x v="2"/>
    <m/>
    <m/>
    <m/>
    <n v="12"/>
    <m/>
    <m/>
    <n v="12"/>
    <m/>
    <m/>
    <m/>
    <m/>
    <m/>
    <m/>
    <n v="0"/>
    <n v="12"/>
    <m/>
    <m/>
    <m/>
    <m/>
    <m/>
    <m/>
    <n v="0"/>
    <m/>
    <m/>
    <m/>
    <n v="0"/>
    <m/>
    <m/>
    <m/>
    <n v="0"/>
    <m/>
    <n v="0"/>
    <n v="0"/>
    <e v="#DIV/0!"/>
    <n v="0"/>
    <s v="4447410:00-12:008"/>
    <m/>
    <m/>
    <m/>
    <m/>
    <m/>
    <n v="0"/>
    <m/>
    <m/>
    <m/>
    <m/>
    <m/>
    <m/>
    <m/>
    <m/>
    <n v="0"/>
  </r>
  <r>
    <x v="27"/>
    <x v="5"/>
    <x v="6"/>
    <x v="1"/>
    <m/>
    <m/>
    <m/>
    <n v="12"/>
    <m/>
    <m/>
    <n v="12"/>
    <m/>
    <m/>
    <m/>
    <m/>
    <m/>
    <m/>
    <n v="0"/>
    <n v="12"/>
    <m/>
    <m/>
    <m/>
    <m/>
    <m/>
    <m/>
    <n v="0"/>
    <m/>
    <m/>
    <m/>
    <n v="0"/>
    <m/>
    <m/>
    <m/>
    <n v="0"/>
    <m/>
    <n v="0"/>
    <n v="0"/>
    <e v="#DIV/0!"/>
    <n v="0"/>
    <s v="4447414:00-16:008"/>
    <m/>
    <m/>
    <m/>
    <m/>
    <m/>
    <n v="0"/>
    <m/>
    <m/>
    <m/>
    <m/>
    <m/>
    <m/>
    <m/>
    <m/>
    <n v="0"/>
  </r>
  <r>
    <x v="27"/>
    <x v="5"/>
    <x v="6"/>
    <x v="3"/>
    <m/>
    <m/>
    <m/>
    <n v="12"/>
    <m/>
    <m/>
    <n v="12"/>
    <m/>
    <m/>
    <m/>
    <m/>
    <m/>
    <m/>
    <n v="0"/>
    <n v="12"/>
    <m/>
    <m/>
    <m/>
    <m/>
    <m/>
    <m/>
    <n v="0"/>
    <m/>
    <m/>
    <m/>
    <n v="0"/>
    <m/>
    <m/>
    <m/>
    <n v="0"/>
    <m/>
    <n v="0"/>
    <n v="0"/>
    <e v="#DIV/0!"/>
    <n v="0"/>
    <s v="4447419:00-21:008"/>
    <m/>
    <m/>
    <m/>
    <m/>
    <m/>
    <n v="0"/>
    <m/>
    <m/>
    <m/>
    <m/>
    <m/>
    <m/>
    <m/>
    <m/>
    <n v="0"/>
  </r>
  <r>
    <x v="27"/>
    <x v="5"/>
    <x v="4"/>
    <x v="0"/>
    <m/>
    <m/>
    <m/>
    <n v="12"/>
    <m/>
    <m/>
    <n v="12"/>
    <m/>
    <m/>
    <m/>
    <m/>
    <m/>
    <m/>
    <n v="0"/>
    <n v="12"/>
    <m/>
    <m/>
    <m/>
    <m/>
    <m/>
    <m/>
    <n v="0"/>
    <m/>
    <m/>
    <m/>
    <n v="0"/>
    <m/>
    <m/>
    <m/>
    <n v="0"/>
    <m/>
    <n v="0"/>
    <n v="0"/>
    <e v="#DIV/0!"/>
    <n v="0"/>
    <s v="4447500:00-02:008"/>
    <m/>
    <m/>
    <m/>
    <m/>
    <m/>
    <n v="0"/>
    <m/>
    <m/>
    <m/>
    <m/>
    <m/>
    <m/>
    <m/>
    <m/>
    <n v="0"/>
  </r>
  <r>
    <x v="28"/>
    <x v="16"/>
    <x v="3"/>
    <x v="2"/>
    <n v="58"/>
    <m/>
    <m/>
    <m/>
    <m/>
    <m/>
    <n v="58"/>
    <m/>
    <m/>
    <m/>
    <m/>
    <m/>
    <m/>
    <n v="0"/>
    <n v="58"/>
    <n v="29"/>
    <m/>
    <m/>
    <m/>
    <m/>
    <m/>
    <n v="0"/>
    <m/>
    <m/>
    <m/>
    <n v="0"/>
    <n v="2"/>
    <m/>
    <m/>
    <n v="2"/>
    <m/>
    <n v="31"/>
    <n v="0.5"/>
    <e v="#DIV/0!"/>
    <n v="0.53448275862068961"/>
    <s v="4441510:00-12:009"/>
    <n v="7"/>
    <n v="9"/>
    <n v="7"/>
    <n v="6"/>
    <m/>
    <n v="29"/>
    <n v="6"/>
    <n v="6"/>
    <n v="3"/>
    <n v="6"/>
    <n v="4"/>
    <n v="2"/>
    <n v="1"/>
    <n v="1"/>
    <n v="29"/>
  </r>
  <r>
    <x v="28"/>
    <x v="16"/>
    <x v="3"/>
    <x v="1"/>
    <n v="58"/>
    <m/>
    <m/>
    <m/>
    <m/>
    <m/>
    <n v="58"/>
    <m/>
    <m/>
    <m/>
    <m/>
    <m/>
    <m/>
    <n v="0"/>
    <n v="58"/>
    <n v="32"/>
    <m/>
    <m/>
    <m/>
    <m/>
    <m/>
    <n v="0"/>
    <m/>
    <m/>
    <m/>
    <n v="0"/>
    <m/>
    <m/>
    <m/>
    <n v="0"/>
    <m/>
    <n v="32"/>
    <n v="0.55172413793103448"/>
    <e v="#DIV/0!"/>
    <n v="0.55172413793103448"/>
    <s v="4441514:00-16:009"/>
    <n v="9"/>
    <n v="8"/>
    <n v="6"/>
    <n v="9"/>
    <m/>
    <n v="32"/>
    <n v="9"/>
    <n v="5"/>
    <n v="4"/>
    <n v="3"/>
    <n v="4"/>
    <n v="3"/>
    <n v="4"/>
    <m/>
    <n v="32"/>
  </r>
  <r>
    <x v="28"/>
    <x v="16"/>
    <x v="3"/>
    <x v="3"/>
    <n v="58"/>
    <m/>
    <m/>
    <m/>
    <m/>
    <m/>
    <n v="58"/>
    <m/>
    <m/>
    <m/>
    <m/>
    <m/>
    <m/>
    <n v="0"/>
    <n v="58"/>
    <n v="33"/>
    <m/>
    <m/>
    <m/>
    <m/>
    <m/>
    <n v="0"/>
    <m/>
    <m/>
    <m/>
    <n v="0"/>
    <n v="2"/>
    <m/>
    <m/>
    <n v="2"/>
    <m/>
    <n v="35"/>
    <n v="0.56896551724137934"/>
    <e v="#DIV/0!"/>
    <n v="0.60344827586206895"/>
    <s v="4441519:00-21:009"/>
    <n v="14"/>
    <n v="3"/>
    <n v="8"/>
    <n v="8"/>
    <m/>
    <n v="33"/>
    <n v="9"/>
    <n v="4"/>
    <n v="8"/>
    <n v="7"/>
    <n v="4"/>
    <m/>
    <m/>
    <n v="1"/>
    <n v="33"/>
  </r>
  <r>
    <x v="28"/>
    <x v="16"/>
    <x v="0"/>
    <x v="0"/>
    <n v="58"/>
    <m/>
    <m/>
    <m/>
    <m/>
    <m/>
    <n v="58"/>
    <m/>
    <m/>
    <m/>
    <m/>
    <m/>
    <m/>
    <n v="0"/>
    <n v="58"/>
    <n v="22"/>
    <m/>
    <m/>
    <m/>
    <m/>
    <m/>
    <n v="0"/>
    <m/>
    <m/>
    <m/>
    <n v="0"/>
    <n v="2"/>
    <m/>
    <m/>
    <n v="2"/>
    <m/>
    <n v="24"/>
    <n v="0.37931034482758619"/>
    <e v="#DIV/0!"/>
    <n v="0.41379310344827586"/>
    <s v="4441600:00-02:009"/>
    <m/>
    <m/>
    <n v="9"/>
    <n v="13"/>
    <m/>
    <n v="22"/>
    <n v="8"/>
    <n v="1"/>
    <n v="3"/>
    <n v="3"/>
    <n v="4"/>
    <n v="1"/>
    <n v="2"/>
    <m/>
    <n v="22"/>
  </r>
  <r>
    <x v="28"/>
    <x v="16"/>
    <x v="1"/>
    <x v="1"/>
    <n v="58"/>
    <m/>
    <m/>
    <m/>
    <m/>
    <m/>
    <n v="58"/>
    <m/>
    <m/>
    <m/>
    <m/>
    <m/>
    <m/>
    <n v="0"/>
    <n v="58"/>
    <n v="57"/>
    <m/>
    <m/>
    <m/>
    <m/>
    <m/>
    <n v="0"/>
    <m/>
    <m/>
    <m/>
    <n v="0"/>
    <n v="1"/>
    <m/>
    <m/>
    <n v="1"/>
    <m/>
    <n v="58"/>
    <n v="0.98275862068965514"/>
    <e v="#DIV/0!"/>
    <n v="1"/>
    <s v="4442914:00-16:009"/>
    <n v="45"/>
    <n v="4"/>
    <n v="4"/>
    <n v="4"/>
    <m/>
    <n v="57"/>
    <n v="7"/>
    <n v="9"/>
    <n v="8"/>
    <n v="9"/>
    <n v="8"/>
    <n v="6"/>
    <n v="10"/>
    <m/>
    <n v="57"/>
  </r>
  <r>
    <x v="28"/>
    <x v="16"/>
    <x v="2"/>
    <x v="2"/>
    <n v="58"/>
    <m/>
    <m/>
    <m/>
    <m/>
    <m/>
    <n v="58"/>
    <m/>
    <m/>
    <m/>
    <m/>
    <m/>
    <m/>
    <n v="0"/>
    <n v="58"/>
    <n v="27"/>
    <m/>
    <m/>
    <m/>
    <m/>
    <m/>
    <n v="0"/>
    <m/>
    <m/>
    <m/>
    <n v="0"/>
    <m/>
    <m/>
    <m/>
    <n v="0"/>
    <m/>
    <n v="27"/>
    <n v="0.46551724137931033"/>
    <e v="#DIV/0!"/>
    <n v="0.46551724137931033"/>
    <s v="4445010:00-12:009"/>
    <n v="8"/>
    <n v="10"/>
    <n v="2"/>
    <n v="7"/>
    <m/>
    <n v="27"/>
    <n v="6"/>
    <n v="5"/>
    <n v="1"/>
    <n v="3"/>
    <n v="4"/>
    <n v="7"/>
    <n v="1"/>
    <m/>
    <n v="27"/>
  </r>
  <r>
    <x v="28"/>
    <x v="16"/>
    <x v="2"/>
    <x v="1"/>
    <n v="58"/>
    <m/>
    <m/>
    <m/>
    <m/>
    <m/>
    <n v="58"/>
    <m/>
    <m/>
    <m/>
    <m/>
    <m/>
    <m/>
    <n v="0"/>
    <n v="58"/>
    <n v="41"/>
    <m/>
    <m/>
    <m/>
    <m/>
    <m/>
    <n v="0"/>
    <m/>
    <m/>
    <m/>
    <n v="0"/>
    <m/>
    <m/>
    <m/>
    <n v="0"/>
    <m/>
    <n v="41"/>
    <n v="0.7068965517241379"/>
    <e v="#DIV/0!"/>
    <n v="0.7068965517241379"/>
    <s v="4445014:00-16:009"/>
    <n v="22"/>
    <n v="9"/>
    <n v="4"/>
    <n v="6"/>
    <m/>
    <n v="41"/>
    <n v="5"/>
    <n v="7"/>
    <n v="5"/>
    <n v="10"/>
    <n v="5"/>
    <n v="6"/>
    <n v="3"/>
    <m/>
    <n v="41"/>
  </r>
  <r>
    <x v="28"/>
    <x v="16"/>
    <x v="2"/>
    <x v="3"/>
    <n v="58"/>
    <m/>
    <m/>
    <m/>
    <m/>
    <m/>
    <n v="58"/>
    <m/>
    <m/>
    <m/>
    <m/>
    <m/>
    <m/>
    <n v="0"/>
    <n v="58"/>
    <n v="31"/>
    <m/>
    <m/>
    <m/>
    <m/>
    <m/>
    <n v="0"/>
    <m/>
    <m/>
    <m/>
    <n v="0"/>
    <m/>
    <m/>
    <m/>
    <n v="0"/>
    <m/>
    <n v="31"/>
    <n v="0.53448275862068961"/>
    <e v="#DIV/0!"/>
    <n v="0.53448275862068961"/>
    <s v="4445019:00-21:009"/>
    <n v="10"/>
    <n v="4"/>
    <n v="8"/>
    <n v="9"/>
    <m/>
    <n v="31"/>
    <n v="9"/>
    <n v="3"/>
    <n v="4"/>
    <n v="3"/>
    <n v="6"/>
    <n v="1"/>
    <n v="5"/>
    <m/>
    <n v="31"/>
  </r>
  <r>
    <x v="28"/>
    <x v="16"/>
    <x v="5"/>
    <x v="0"/>
    <n v="58"/>
    <m/>
    <m/>
    <m/>
    <m/>
    <m/>
    <n v="58"/>
    <m/>
    <m/>
    <m/>
    <m/>
    <m/>
    <m/>
    <n v="0"/>
    <n v="58"/>
    <n v="20"/>
    <m/>
    <m/>
    <m/>
    <m/>
    <m/>
    <n v="0"/>
    <m/>
    <m/>
    <m/>
    <n v="0"/>
    <n v="1"/>
    <m/>
    <m/>
    <n v="1"/>
    <m/>
    <n v="21"/>
    <n v="0.34482758620689657"/>
    <e v="#DIV/0!"/>
    <n v="0.36206896551724138"/>
    <s v="4445100:00-02:009"/>
    <m/>
    <m/>
    <n v="8"/>
    <n v="12"/>
    <m/>
    <n v="20"/>
    <n v="10"/>
    <n v="1"/>
    <n v="1"/>
    <n v="1"/>
    <n v="5"/>
    <n v="1"/>
    <n v="1"/>
    <m/>
    <n v="20"/>
  </r>
  <r>
    <x v="28"/>
    <x v="16"/>
    <x v="6"/>
    <x v="2"/>
    <n v="58"/>
    <m/>
    <m/>
    <m/>
    <m/>
    <m/>
    <n v="58"/>
    <m/>
    <m/>
    <m/>
    <m/>
    <m/>
    <m/>
    <n v="0"/>
    <n v="58"/>
    <n v="10"/>
    <m/>
    <m/>
    <m/>
    <m/>
    <m/>
    <n v="0"/>
    <n v="4"/>
    <m/>
    <m/>
    <n v="4"/>
    <m/>
    <m/>
    <m/>
    <n v="0"/>
    <m/>
    <n v="14"/>
    <n v="0.17241379310344829"/>
    <e v="#DIV/0!"/>
    <n v="0.2413793103448276"/>
    <s v="4447410:00-12:009"/>
    <n v="3"/>
    <n v="4"/>
    <n v="1"/>
    <n v="6"/>
    <m/>
    <n v="14"/>
    <n v="6"/>
    <n v="1"/>
    <n v="1"/>
    <n v="2"/>
    <n v="1"/>
    <n v="3"/>
    <m/>
    <m/>
    <n v="14"/>
  </r>
  <r>
    <x v="28"/>
    <x v="16"/>
    <x v="6"/>
    <x v="1"/>
    <n v="58"/>
    <m/>
    <m/>
    <m/>
    <m/>
    <m/>
    <n v="58"/>
    <m/>
    <m/>
    <m/>
    <m/>
    <m/>
    <m/>
    <n v="0"/>
    <n v="58"/>
    <n v="9"/>
    <m/>
    <m/>
    <m/>
    <m/>
    <m/>
    <n v="0"/>
    <n v="2"/>
    <m/>
    <m/>
    <n v="2"/>
    <m/>
    <m/>
    <m/>
    <n v="0"/>
    <m/>
    <n v="11"/>
    <n v="0.15517241379310345"/>
    <e v="#DIV/0!"/>
    <n v="0.18965517241379309"/>
    <s v="4447414:00-16:009"/>
    <n v="1"/>
    <n v="4"/>
    <n v="1"/>
    <n v="5"/>
    <m/>
    <n v="11"/>
    <n v="4"/>
    <m/>
    <n v="1"/>
    <n v="1"/>
    <n v="2"/>
    <n v="3"/>
    <m/>
    <m/>
    <n v="11"/>
  </r>
  <r>
    <x v="28"/>
    <x v="16"/>
    <x v="6"/>
    <x v="3"/>
    <n v="58"/>
    <m/>
    <m/>
    <m/>
    <m/>
    <m/>
    <n v="58"/>
    <m/>
    <m/>
    <m/>
    <m/>
    <m/>
    <m/>
    <n v="0"/>
    <n v="58"/>
    <n v="6"/>
    <m/>
    <m/>
    <m/>
    <m/>
    <m/>
    <n v="0"/>
    <n v="4"/>
    <m/>
    <m/>
    <n v="4"/>
    <m/>
    <m/>
    <m/>
    <n v="0"/>
    <m/>
    <n v="10"/>
    <n v="0.10344827586206896"/>
    <e v="#DIV/0!"/>
    <n v="0.17241379310344829"/>
    <s v="4447419:00-21:009"/>
    <n v="3"/>
    <m/>
    <n v="2"/>
    <n v="5"/>
    <m/>
    <n v="10"/>
    <n v="5"/>
    <m/>
    <n v="2"/>
    <m/>
    <n v="1"/>
    <n v="2"/>
    <m/>
    <m/>
    <n v="10"/>
  </r>
  <r>
    <x v="28"/>
    <x v="16"/>
    <x v="4"/>
    <x v="0"/>
    <n v="58"/>
    <m/>
    <m/>
    <m/>
    <m/>
    <m/>
    <n v="58"/>
    <m/>
    <m/>
    <m/>
    <m/>
    <m/>
    <m/>
    <n v="0"/>
    <n v="58"/>
    <n v="10"/>
    <m/>
    <m/>
    <m/>
    <m/>
    <m/>
    <n v="0"/>
    <m/>
    <m/>
    <m/>
    <n v="0"/>
    <m/>
    <m/>
    <m/>
    <n v="0"/>
    <m/>
    <n v="10"/>
    <n v="0.17241379310344829"/>
    <e v="#DIV/0!"/>
    <n v="0.17241379310344829"/>
    <s v="4447500:00-02:009"/>
    <m/>
    <m/>
    <n v="2"/>
    <n v="8"/>
    <m/>
    <n v="10"/>
    <n v="7"/>
    <m/>
    <n v="1"/>
    <m/>
    <n v="2"/>
    <m/>
    <m/>
    <m/>
    <n v="10"/>
  </r>
  <r>
    <x v="29"/>
    <x v="6"/>
    <x v="3"/>
    <x v="2"/>
    <m/>
    <m/>
    <m/>
    <m/>
    <m/>
    <m/>
    <n v="0"/>
    <m/>
    <m/>
    <m/>
    <m/>
    <m/>
    <m/>
    <n v="0"/>
    <n v="0"/>
    <m/>
    <m/>
    <m/>
    <m/>
    <m/>
    <m/>
    <n v="0"/>
    <m/>
    <m/>
    <m/>
    <n v="0"/>
    <m/>
    <m/>
    <m/>
    <n v="0"/>
    <m/>
    <n v="0"/>
    <e v="#DIV/0!"/>
    <e v="#DIV/0!"/>
    <e v="#DIV/0!"/>
    <s v="4441510:00-12:0010"/>
    <m/>
    <m/>
    <m/>
    <m/>
    <m/>
    <n v="0"/>
    <m/>
    <m/>
    <m/>
    <m/>
    <m/>
    <m/>
    <m/>
    <m/>
    <n v="0"/>
  </r>
  <r>
    <x v="29"/>
    <x v="6"/>
    <x v="3"/>
    <x v="1"/>
    <m/>
    <m/>
    <m/>
    <m/>
    <m/>
    <m/>
    <n v="0"/>
    <m/>
    <m/>
    <m/>
    <m/>
    <m/>
    <m/>
    <n v="0"/>
    <n v="0"/>
    <m/>
    <m/>
    <m/>
    <m/>
    <m/>
    <m/>
    <n v="0"/>
    <m/>
    <m/>
    <m/>
    <n v="0"/>
    <m/>
    <m/>
    <m/>
    <n v="0"/>
    <m/>
    <n v="0"/>
    <e v="#DIV/0!"/>
    <e v="#DIV/0!"/>
    <e v="#DIV/0!"/>
    <s v="4441514:00-16:0010"/>
    <m/>
    <m/>
    <m/>
    <m/>
    <m/>
    <n v="0"/>
    <m/>
    <m/>
    <m/>
    <m/>
    <m/>
    <m/>
    <m/>
    <m/>
    <n v="0"/>
  </r>
  <r>
    <x v="29"/>
    <x v="6"/>
    <x v="3"/>
    <x v="3"/>
    <m/>
    <m/>
    <m/>
    <m/>
    <m/>
    <m/>
    <n v="0"/>
    <m/>
    <m/>
    <m/>
    <m/>
    <m/>
    <m/>
    <n v="0"/>
    <n v="0"/>
    <m/>
    <m/>
    <m/>
    <m/>
    <m/>
    <m/>
    <n v="0"/>
    <m/>
    <m/>
    <m/>
    <n v="0"/>
    <m/>
    <m/>
    <m/>
    <n v="0"/>
    <m/>
    <n v="0"/>
    <e v="#DIV/0!"/>
    <e v="#DIV/0!"/>
    <e v="#DIV/0!"/>
    <s v="4441519:00-21:0010"/>
    <m/>
    <m/>
    <m/>
    <m/>
    <m/>
    <n v="0"/>
    <m/>
    <m/>
    <m/>
    <m/>
    <m/>
    <m/>
    <m/>
    <m/>
    <n v="0"/>
  </r>
  <r>
    <x v="29"/>
    <x v="6"/>
    <x v="0"/>
    <x v="0"/>
    <m/>
    <m/>
    <m/>
    <m/>
    <m/>
    <m/>
    <n v="0"/>
    <m/>
    <m/>
    <m/>
    <m/>
    <m/>
    <m/>
    <n v="0"/>
    <n v="0"/>
    <m/>
    <m/>
    <m/>
    <m/>
    <m/>
    <m/>
    <n v="0"/>
    <m/>
    <m/>
    <m/>
    <n v="0"/>
    <m/>
    <m/>
    <m/>
    <n v="0"/>
    <m/>
    <n v="0"/>
    <e v="#DIV/0!"/>
    <e v="#DIV/0!"/>
    <e v="#DIV/0!"/>
    <s v="4441600:00-02:0010"/>
    <m/>
    <m/>
    <m/>
    <m/>
    <m/>
    <n v="0"/>
    <m/>
    <m/>
    <m/>
    <m/>
    <m/>
    <m/>
    <m/>
    <m/>
    <n v="0"/>
  </r>
  <r>
    <x v="29"/>
    <x v="6"/>
    <x v="1"/>
    <x v="1"/>
    <m/>
    <m/>
    <m/>
    <m/>
    <m/>
    <m/>
    <n v="0"/>
    <m/>
    <m/>
    <m/>
    <m/>
    <m/>
    <m/>
    <n v="0"/>
    <n v="0"/>
    <m/>
    <m/>
    <m/>
    <m/>
    <m/>
    <m/>
    <n v="0"/>
    <m/>
    <m/>
    <m/>
    <n v="0"/>
    <m/>
    <m/>
    <m/>
    <n v="0"/>
    <m/>
    <n v="0"/>
    <e v="#DIV/0!"/>
    <e v="#DIV/0!"/>
    <e v="#DIV/0!"/>
    <s v="4442914:00-16:0010"/>
    <m/>
    <m/>
    <m/>
    <m/>
    <m/>
    <n v="0"/>
    <m/>
    <m/>
    <m/>
    <m/>
    <m/>
    <m/>
    <m/>
    <m/>
    <n v="0"/>
  </r>
  <r>
    <x v="29"/>
    <x v="6"/>
    <x v="2"/>
    <x v="2"/>
    <m/>
    <m/>
    <m/>
    <m/>
    <m/>
    <m/>
    <n v="0"/>
    <m/>
    <m/>
    <m/>
    <m/>
    <m/>
    <m/>
    <n v="0"/>
    <n v="0"/>
    <m/>
    <m/>
    <m/>
    <m/>
    <m/>
    <m/>
    <n v="0"/>
    <m/>
    <m/>
    <m/>
    <n v="0"/>
    <m/>
    <m/>
    <m/>
    <n v="0"/>
    <m/>
    <n v="0"/>
    <e v="#DIV/0!"/>
    <e v="#DIV/0!"/>
    <e v="#DIV/0!"/>
    <s v="4445010:00-12:0010"/>
    <m/>
    <m/>
    <m/>
    <m/>
    <m/>
    <n v="0"/>
    <m/>
    <m/>
    <m/>
    <m/>
    <m/>
    <m/>
    <m/>
    <m/>
    <n v="0"/>
  </r>
  <r>
    <x v="29"/>
    <x v="6"/>
    <x v="2"/>
    <x v="1"/>
    <m/>
    <m/>
    <m/>
    <m/>
    <m/>
    <m/>
    <n v="0"/>
    <m/>
    <m/>
    <m/>
    <m/>
    <m/>
    <m/>
    <n v="0"/>
    <n v="0"/>
    <m/>
    <m/>
    <m/>
    <m/>
    <m/>
    <m/>
    <n v="0"/>
    <m/>
    <m/>
    <m/>
    <n v="0"/>
    <m/>
    <m/>
    <m/>
    <n v="0"/>
    <m/>
    <n v="0"/>
    <e v="#DIV/0!"/>
    <e v="#DIV/0!"/>
    <e v="#DIV/0!"/>
    <s v="4445014:00-16:0010"/>
    <m/>
    <m/>
    <m/>
    <m/>
    <m/>
    <n v="0"/>
    <m/>
    <m/>
    <m/>
    <m/>
    <m/>
    <m/>
    <m/>
    <m/>
    <n v="0"/>
  </r>
  <r>
    <x v="29"/>
    <x v="6"/>
    <x v="2"/>
    <x v="3"/>
    <m/>
    <m/>
    <m/>
    <m/>
    <m/>
    <m/>
    <n v="0"/>
    <m/>
    <m/>
    <m/>
    <m/>
    <m/>
    <m/>
    <n v="0"/>
    <n v="0"/>
    <m/>
    <m/>
    <m/>
    <m/>
    <m/>
    <m/>
    <n v="0"/>
    <m/>
    <m/>
    <m/>
    <n v="0"/>
    <m/>
    <m/>
    <m/>
    <n v="0"/>
    <m/>
    <n v="0"/>
    <e v="#DIV/0!"/>
    <e v="#DIV/0!"/>
    <e v="#DIV/0!"/>
    <s v="4445019:00-21:0010"/>
    <m/>
    <m/>
    <m/>
    <m/>
    <m/>
    <n v="0"/>
    <m/>
    <m/>
    <m/>
    <m/>
    <m/>
    <m/>
    <m/>
    <m/>
    <n v="0"/>
  </r>
  <r>
    <x v="29"/>
    <x v="6"/>
    <x v="5"/>
    <x v="0"/>
    <m/>
    <m/>
    <m/>
    <m/>
    <m/>
    <m/>
    <n v="0"/>
    <m/>
    <m/>
    <m/>
    <m/>
    <m/>
    <m/>
    <n v="0"/>
    <n v="0"/>
    <m/>
    <m/>
    <m/>
    <m/>
    <m/>
    <m/>
    <n v="0"/>
    <m/>
    <m/>
    <m/>
    <n v="0"/>
    <m/>
    <m/>
    <m/>
    <n v="0"/>
    <m/>
    <n v="0"/>
    <e v="#DIV/0!"/>
    <e v="#DIV/0!"/>
    <e v="#DIV/0!"/>
    <s v="4445100:00-02:0010"/>
    <m/>
    <m/>
    <m/>
    <m/>
    <m/>
    <n v="0"/>
    <m/>
    <m/>
    <m/>
    <m/>
    <m/>
    <m/>
    <m/>
    <m/>
    <n v="0"/>
  </r>
  <r>
    <x v="29"/>
    <x v="6"/>
    <x v="6"/>
    <x v="2"/>
    <m/>
    <m/>
    <m/>
    <m/>
    <m/>
    <m/>
    <n v="0"/>
    <m/>
    <m/>
    <m/>
    <m/>
    <m/>
    <m/>
    <n v="0"/>
    <n v="0"/>
    <m/>
    <m/>
    <m/>
    <m/>
    <m/>
    <m/>
    <n v="0"/>
    <m/>
    <m/>
    <m/>
    <n v="0"/>
    <m/>
    <m/>
    <m/>
    <n v="0"/>
    <m/>
    <n v="0"/>
    <e v="#DIV/0!"/>
    <e v="#DIV/0!"/>
    <e v="#DIV/0!"/>
    <s v="4447410:00-12:0010"/>
    <m/>
    <m/>
    <m/>
    <m/>
    <m/>
    <n v="0"/>
    <m/>
    <m/>
    <m/>
    <m/>
    <m/>
    <m/>
    <m/>
    <m/>
    <n v="0"/>
  </r>
  <r>
    <x v="29"/>
    <x v="6"/>
    <x v="6"/>
    <x v="1"/>
    <m/>
    <m/>
    <m/>
    <m/>
    <m/>
    <m/>
    <n v="0"/>
    <m/>
    <m/>
    <m/>
    <m/>
    <m/>
    <m/>
    <n v="0"/>
    <n v="0"/>
    <m/>
    <m/>
    <m/>
    <m/>
    <m/>
    <m/>
    <n v="0"/>
    <m/>
    <m/>
    <m/>
    <n v="0"/>
    <m/>
    <m/>
    <m/>
    <n v="0"/>
    <m/>
    <n v="0"/>
    <e v="#DIV/0!"/>
    <e v="#DIV/0!"/>
    <e v="#DIV/0!"/>
    <s v="4447414:00-16:0010"/>
    <m/>
    <m/>
    <m/>
    <m/>
    <m/>
    <n v="0"/>
    <m/>
    <m/>
    <m/>
    <m/>
    <m/>
    <m/>
    <m/>
    <m/>
    <n v="0"/>
  </r>
  <r>
    <x v="29"/>
    <x v="6"/>
    <x v="6"/>
    <x v="3"/>
    <m/>
    <m/>
    <m/>
    <m/>
    <m/>
    <m/>
    <n v="0"/>
    <m/>
    <m/>
    <m/>
    <m/>
    <m/>
    <m/>
    <n v="0"/>
    <n v="0"/>
    <m/>
    <m/>
    <m/>
    <m/>
    <m/>
    <m/>
    <n v="0"/>
    <m/>
    <m/>
    <m/>
    <n v="0"/>
    <m/>
    <m/>
    <m/>
    <n v="0"/>
    <m/>
    <n v="0"/>
    <e v="#DIV/0!"/>
    <e v="#DIV/0!"/>
    <e v="#DIV/0!"/>
    <s v="4447419:00-21:0010"/>
    <m/>
    <m/>
    <m/>
    <m/>
    <m/>
    <n v="0"/>
    <m/>
    <m/>
    <m/>
    <m/>
    <m/>
    <m/>
    <m/>
    <m/>
    <n v="0"/>
  </r>
  <r>
    <x v="29"/>
    <x v="6"/>
    <x v="4"/>
    <x v="0"/>
    <m/>
    <m/>
    <m/>
    <m/>
    <m/>
    <m/>
    <n v="0"/>
    <m/>
    <m/>
    <m/>
    <m/>
    <m/>
    <m/>
    <n v="0"/>
    <n v="0"/>
    <m/>
    <m/>
    <m/>
    <m/>
    <m/>
    <m/>
    <n v="0"/>
    <m/>
    <m/>
    <m/>
    <n v="0"/>
    <m/>
    <m/>
    <m/>
    <n v="0"/>
    <m/>
    <n v="0"/>
    <e v="#DIV/0!"/>
    <e v="#DIV/0!"/>
    <e v="#DIV/0!"/>
    <s v="4447500:00-02:0010"/>
    <m/>
    <m/>
    <m/>
    <m/>
    <m/>
    <n v="0"/>
    <m/>
    <m/>
    <m/>
    <m/>
    <m/>
    <m/>
    <m/>
    <m/>
    <n v="0"/>
  </r>
  <r>
    <x v="30"/>
    <x v="5"/>
    <x v="3"/>
    <x v="2"/>
    <n v="6"/>
    <m/>
    <m/>
    <m/>
    <m/>
    <m/>
    <n v="6"/>
    <m/>
    <m/>
    <m/>
    <m/>
    <m/>
    <m/>
    <n v="0"/>
    <n v="6"/>
    <n v="6"/>
    <m/>
    <m/>
    <m/>
    <m/>
    <m/>
    <n v="0"/>
    <m/>
    <m/>
    <m/>
    <n v="0"/>
    <m/>
    <m/>
    <m/>
    <n v="0"/>
    <m/>
    <n v="6"/>
    <n v="1"/>
    <e v="#DIV/0!"/>
    <n v="1"/>
    <s v="4441510:00-12:0011"/>
    <n v="1"/>
    <n v="1"/>
    <n v="2"/>
    <n v="2"/>
    <m/>
    <n v="6"/>
    <n v="4"/>
    <m/>
    <m/>
    <n v="2"/>
    <m/>
    <m/>
    <m/>
    <m/>
    <n v="6"/>
  </r>
  <r>
    <x v="30"/>
    <x v="5"/>
    <x v="3"/>
    <x v="1"/>
    <n v="6"/>
    <m/>
    <m/>
    <m/>
    <m/>
    <m/>
    <n v="6"/>
    <m/>
    <m/>
    <m/>
    <m/>
    <m/>
    <m/>
    <n v="0"/>
    <n v="6"/>
    <n v="6"/>
    <m/>
    <m/>
    <m/>
    <m/>
    <m/>
    <n v="0"/>
    <m/>
    <m/>
    <m/>
    <n v="0"/>
    <m/>
    <m/>
    <m/>
    <n v="0"/>
    <m/>
    <n v="6"/>
    <n v="1"/>
    <e v="#DIV/0!"/>
    <n v="1"/>
    <s v="4441514:00-16:0011"/>
    <n v="1"/>
    <n v="1"/>
    <n v="2"/>
    <n v="2"/>
    <m/>
    <n v="6"/>
    <n v="3"/>
    <n v="1"/>
    <m/>
    <n v="2"/>
    <m/>
    <m/>
    <m/>
    <m/>
    <n v="6"/>
  </r>
  <r>
    <x v="30"/>
    <x v="5"/>
    <x v="3"/>
    <x v="3"/>
    <n v="6"/>
    <m/>
    <m/>
    <m/>
    <m/>
    <m/>
    <n v="6"/>
    <m/>
    <m/>
    <m/>
    <m/>
    <m/>
    <m/>
    <n v="0"/>
    <n v="6"/>
    <n v="5"/>
    <m/>
    <m/>
    <m/>
    <m/>
    <m/>
    <n v="0"/>
    <m/>
    <m/>
    <m/>
    <n v="0"/>
    <m/>
    <m/>
    <m/>
    <n v="0"/>
    <m/>
    <n v="5"/>
    <n v="0.83333333333333337"/>
    <e v="#DIV/0!"/>
    <n v="0.83333333333333337"/>
    <s v="4441519:00-21:0011"/>
    <m/>
    <m/>
    <n v="3"/>
    <n v="2"/>
    <m/>
    <n v="5"/>
    <n v="3"/>
    <m/>
    <m/>
    <n v="1"/>
    <m/>
    <m/>
    <n v="1"/>
    <m/>
    <n v="5"/>
  </r>
  <r>
    <x v="30"/>
    <x v="5"/>
    <x v="0"/>
    <x v="0"/>
    <n v="6"/>
    <m/>
    <m/>
    <m/>
    <m/>
    <m/>
    <n v="6"/>
    <m/>
    <m/>
    <m/>
    <m/>
    <m/>
    <m/>
    <n v="0"/>
    <n v="6"/>
    <n v="6"/>
    <m/>
    <m/>
    <m/>
    <m/>
    <m/>
    <n v="0"/>
    <m/>
    <m/>
    <m/>
    <n v="0"/>
    <m/>
    <m/>
    <m/>
    <n v="0"/>
    <m/>
    <n v="6"/>
    <n v="1"/>
    <e v="#DIV/0!"/>
    <n v="1"/>
    <s v="4441600:00-02:0011"/>
    <m/>
    <m/>
    <n v="3"/>
    <n v="3"/>
    <m/>
    <n v="6"/>
    <n v="3"/>
    <m/>
    <m/>
    <n v="1"/>
    <n v="1"/>
    <m/>
    <n v="1"/>
    <m/>
    <n v="6"/>
  </r>
  <r>
    <x v="30"/>
    <x v="5"/>
    <x v="1"/>
    <x v="1"/>
    <n v="6"/>
    <m/>
    <m/>
    <m/>
    <m/>
    <m/>
    <n v="6"/>
    <m/>
    <m/>
    <m/>
    <m/>
    <m/>
    <m/>
    <n v="0"/>
    <n v="6"/>
    <n v="6"/>
    <m/>
    <m/>
    <m/>
    <m/>
    <m/>
    <n v="0"/>
    <m/>
    <m/>
    <m/>
    <n v="0"/>
    <m/>
    <m/>
    <m/>
    <n v="0"/>
    <m/>
    <n v="6"/>
    <n v="1"/>
    <e v="#DIV/0!"/>
    <n v="1"/>
    <s v="4442914:00-16:0011"/>
    <n v="4"/>
    <m/>
    <n v="2"/>
    <m/>
    <m/>
    <n v="6"/>
    <n v="1"/>
    <m/>
    <n v="1"/>
    <n v="1"/>
    <n v="1"/>
    <n v="2"/>
    <m/>
    <m/>
    <n v="6"/>
  </r>
  <r>
    <x v="30"/>
    <x v="5"/>
    <x v="2"/>
    <x v="2"/>
    <n v="6"/>
    <m/>
    <m/>
    <m/>
    <m/>
    <m/>
    <n v="6"/>
    <m/>
    <m/>
    <m/>
    <m/>
    <m/>
    <m/>
    <n v="0"/>
    <n v="6"/>
    <n v="6"/>
    <m/>
    <m/>
    <m/>
    <m/>
    <m/>
    <n v="0"/>
    <m/>
    <m/>
    <m/>
    <n v="0"/>
    <m/>
    <m/>
    <m/>
    <n v="0"/>
    <m/>
    <n v="6"/>
    <n v="1"/>
    <e v="#DIV/0!"/>
    <n v="1"/>
    <s v="4445010:00-12:0011"/>
    <n v="1"/>
    <m/>
    <n v="3"/>
    <n v="2"/>
    <m/>
    <n v="6"/>
    <n v="1"/>
    <m/>
    <n v="1"/>
    <n v="2"/>
    <n v="1"/>
    <m/>
    <m/>
    <n v="1"/>
    <n v="6"/>
  </r>
  <r>
    <x v="30"/>
    <x v="5"/>
    <x v="2"/>
    <x v="1"/>
    <n v="6"/>
    <m/>
    <m/>
    <m/>
    <m/>
    <m/>
    <n v="6"/>
    <m/>
    <m/>
    <m/>
    <m/>
    <m/>
    <m/>
    <n v="0"/>
    <n v="6"/>
    <n v="6"/>
    <m/>
    <m/>
    <m/>
    <m/>
    <m/>
    <n v="0"/>
    <m/>
    <m/>
    <m/>
    <n v="0"/>
    <m/>
    <m/>
    <m/>
    <n v="0"/>
    <m/>
    <n v="6"/>
    <n v="1"/>
    <e v="#DIV/0!"/>
    <n v="1"/>
    <s v="4445014:00-16:0011"/>
    <m/>
    <m/>
    <n v="4"/>
    <n v="2"/>
    <m/>
    <n v="6"/>
    <n v="1"/>
    <m/>
    <n v="1"/>
    <n v="2"/>
    <n v="2"/>
    <m/>
    <m/>
    <m/>
    <n v="6"/>
  </r>
  <r>
    <x v="30"/>
    <x v="5"/>
    <x v="2"/>
    <x v="3"/>
    <n v="6"/>
    <m/>
    <m/>
    <m/>
    <m/>
    <m/>
    <n v="6"/>
    <m/>
    <m/>
    <m/>
    <m/>
    <m/>
    <m/>
    <n v="0"/>
    <n v="6"/>
    <n v="6"/>
    <m/>
    <m/>
    <m/>
    <m/>
    <m/>
    <n v="0"/>
    <m/>
    <m/>
    <m/>
    <n v="0"/>
    <m/>
    <m/>
    <m/>
    <n v="0"/>
    <m/>
    <n v="6"/>
    <n v="1"/>
    <e v="#DIV/0!"/>
    <n v="1"/>
    <s v="4445019:00-21:0011"/>
    <m/>
    <m/>
    <n v="4"/>
    <n v="2"/>
    <m/>
    <n v="6"/>
    <n v="1"/>
    <m/>
    <n v="1"/>
    <n v="2"/>
    <n v="2"/>
    <m/>
    <m/>
    <m/>
    <n v="6"/>
  </r>
  <r>
    <x v="30"/>
    <x v="5"/>
    <x v="5"/>
    <x v="0"/>
    <n v="6"/>
    <m/>
    <m/>
    <m/>
    <m/>
    <m/>
    <n v="6"/>
    <m/>
    <m/>
    <m/>
    <m/>
    <m/>
    <m/>
    <n v="0"/>
    <n v="6"/>
    <n v="6"/>
    <m/>
    <m/>
    <m/>
    <m/>
    <m/>
    <n v="0"/>
    <m/>
    <m/>
    <m/>
    <n v="0"/>
    <m/>
    <m/>
    <m/>
    <n v="0"/>
    <m/>
    <n v="6"/>
    <n v="1"/>
    <e v="#DIV/0!"/>
    <n v="1"/>
    <s v="4445100:00-02:0011"/>
    <m/>
    <m/>
    <n v="4"/>
    <n v="2"/>
    <m/>
    <n v="6"/>
    <n v="1"/>
    <m/>
    <n v="1"/>
    <n v="2"/>
    <n v="2"/>
    <m/>
    <m/>
    <m/>
    <n v="6"/>
  </r>
  <r>
    <x v="30"/>
    <x v="5"/>
    <x v="6"/>
    <x v="2"/>
    <n v="6"/>
    <m/>
    <m/>
    <m/>
    <m/>
    <m/>
    <n v="6"/>
    <m/>
    <m/>
    <m/>
    <m/>
    <m/>
    <m/>
    <n v="0"/>
    <n v="6"/>
    <n v="1"/>
    <m/>
    <m/>
    <m/>
    <m/>
    <m/>
    <n v="0"/>
    <m/>
    <m/>
    <m/>
    <n v="0"/>
    <m/>
    <m/>
    <m/>
    <n v="0"/>
    <m/>
    <n v="1"/>
    <n v="0.16666666666666666"/>
    <e v="#DIV/0!"/>
    <n v="0.16666666666666666"/>
    <s v="4447410:00-12:0011"/>
    <m/>
    <m/>
    <n v="1"/>
    <m/>
    <m/>
    <n v="1"/>
    <n v="1"/>
    <m/>
    <m/>
    <m/>
    <m/>
    <m/>
    <m/>
    <m/>
    <n v="1"/>
  </r>
  <r>
    <x v="30"/>
    <x v="5"/>
    <x v="6"/>
    <x v="1"/>
    <n v="6"/>
    <m/>
    <m/>
    <m/>
    <m/>
    <m/>
    <n v="6"/>
    <m/>
    <m/>
    <m/>
    <m/>
    <m/>
    <m/>
    <n v="0"/>
    <n v="6"/>
    <n v="2"/>
    <m/>
    <m/>
    <m/>
    <m/>
    <m/>
    <n v="0"/>
    <m/>
    <m/>
    <m/>
    <n v="0"/>
    <m/>
    <m/>
    <m/>
    <n v="0"/>
    <m/>
    <n v="2"/>
    <n v="0.33333333333333331"/>
    <e v="#DIV/0!"/>
    <n v="0.33333333333333331"/>
    <s v="4447414:00-16:0011"/>
    <m/>
    <m/>
    <n v="1"/>
    <n v="1"/>
    <m/>
    <n v="2"/>
    <n v="2"/>
    <m/>
    <m/>
    <m/>
    <m/>
    <m/>
    <m/>
    <m/>
    <n v="2"/>
  </r>
  <r>
    <x v="30"/>
    <x v="5"/>
    <x v="6"/>
    <x v="3"/>
    <n v="6"/>
    <m/>
    <m/>
    <m/>
    <m/>
    <m/>
    <n v="6"/>
    <m/>
    <m/>
    <m/>
    <m/>
    <m/>
    <m/>
    <n v="0"/>
    <n v="6"/>
    <n v="5"/>
    <m/>
    <m/>
    <m/>
    <m/>
    <m/>
    <n v="0"/>
    <n v="1"/>
    <m/>
    <m/>
    <n v="1"/>
    <m/>
    <m/>
    <m/>
    <n v="0"/>
    <m/>
    <n v="6"/>
    <n v="0.83333333333333337"/>
    <e v="#DIV/0!"/>
    <n v="1"/>
    <s v="4447419:00-21:0011"/>
    <n v="1"/>
    <m/>
    <n v="4"/>
    <n v="1"/>
    <m/>
    <n v="6"/>
    <n v="4"/>
    <m/>
    <n v="1"/>
    <m/>
    <m/>
    <n v="1"/>
    <m/>
    <m/>
    <n v="6"/>
  </r>
  <r>
    <x v="30"/>
    <x v="5"/>
    <x v="4"/>
    <x v="0"/>
    <n v="6"/>
    <m/>
    <m/>
    <m/>
    <m/>
    <m/>
    <n v="6"/>
    <m/>
    <m/>
    <m/>
    <m/>
    <m/>
    <m/>
    <n v="0"/>
    <n v="6"/>
    <n v="6"/>
    <m/>
    <m/>
    <m/>
    <m/>
    <m/>
    <n v="0"/>
    <m/>
    <m/>
    <m/>
    <n v="0"/>
    <m/>
    <m/>
    <m/>
    <n v="0"/>
    <m/>
    <n v="6"/>
    <n v="1"/>
    <e v="#DIV/0!"/>
    <n v="1"/>
    <s v="4447500:00-02:0011"/>
    <m/>
    <m/>
    <n v="4"/>
    <n v="2"/>
    <m/>
    <n v="6"/>
    <n v="4"/>
    <m/>
    <n v="1"/>
    <m/>
    <m/>
    <n v="1"/>
    <m/>
    <m/>
    <n v="6"/>
  </r>
  <r>
    <x v="31"/>
    <x v="16"/>
    <x v="3"/>
    <x v="2"/>
    <n v="50"/>
    <m/>
    <n v="60"/>
    <m/>
    <m/>
    <m/>
    <n v="110"/>
    <n v="2"/>
    <m/>
    <n v="2"/>
    <m/>
    <m/>
    <m/>
    <n v="4"/>
    <n v="114"/>
    <n v="65"/>
    <m/>
    <m/>
    <m/>
    <m/>
    <m/>
    <n v="0"/>
    <m/>
    <m/>
    <m/>
    <n v="0"/>
    <n v="1"/>
    <m/>
    <m/>
    <n v="1"/>
    <m/>
    <n v="66"/>
    <n v="0.59090909090909094"/>
    <n v="0"/>
    <n v="0.57894736842105265"/>
    <s v="4441510:00-12:0012"/>
    <n v="9"/>
    <n v="8"/>
    <n v="45"/>
    <n v="3"/>
    <m/>
    <n v="65"/>
    <n v="4"/>
    <n v="7"/>
    <n v="21"/>
    <n v="5"/>
    <n v="13"/>
    <n v="2"/>
    <n v="13"/>
    <m/>
    <n v="65"/>
  </r>
  <r>
    <x v="31"/>
    <x v="16"/>
    <x v="3"/>
    <x v="1"/>
    <n v="50"/>
    <m/>
    <n v="60"/>
    <m/>
    <m/>
    <m/>
    <n v="110"/>
    <n v="2"/>
    <m/>
    <n v="2"/>
    <m/>
    <m/>
    <m/>
    <n v="4"/>
    <n v="114"/>
    <n v="95"/>
    <m/>
    <m/>
    <m/>
    <m/>
    <m/>
    <n v="0"/>
    <m/>
    <m/>
    <m/>
    <n v="0"/>
    <m/>
    <m/>
    <m/>
    <n v="0"/>
    <m/>
    <n v="95"/>
    <n v="0.86363636363636365"/>
    <n v="0"/>
    <n v="0.83333333333333337"/>
    <s v="4441514:00-16:0012"/>
    <n v="38"/>
    <n v="11"/>
    <n v="43"/>
    <n v="3"/>
    <m/>
    <n v="95"/>
    <n v="4"/>
    <n v="10"/>
    <n v="30"/>
    <n v="6"/>
    <n v="20"/>
    <n v="8"/>
    <n v="16"/>
    <n v="1"/>
    <n v="95"/>
  </r>
  <r>
    <x v="31"/>
    <x v="16"/>
    <x v="3"/>
    <x v="3"/>
    <n v="50"/>
    <m/>
    <n v="60"/>
    <m/>
    <m/>
    <m/>
    <n v="110"/>
    <n v="2"/>
    <m/>
    <n v="2"/>
    <m/>
    <m/>
    <m/>
    <n v="4"/>
    <n v="114"/>
    <n v="80"/>
    <m/>
    <m/>
    <m/>
    <m/>
    <m/>
    <n v="0"/>
    <m/>
    <m/>
    <m/>
    <n v="0"/>
    <m/>
    <m/>
    <m/>
    <n v="0"/>
    <m/>
    <n v="80"/>
    <n v="0.72727272727272729"/>
    <n v="0"/>
    <n v="0.70175438596491224"/>
    <s v="4441519:00-21:0012"/>
    <n v="19"/>
    <n v="5"/>
    <n v="54"/>
    <n v="2"/>
    <m/>
    <n v="80"/>
    <n v="3"/>
    <n v="6"/>
    <n v="25"/>
    <n v="7"/>
    <n v="17"/>
    <n v="4"/>
    <n v="17"/>
    <n v="1"/>
    <n v="80"/>
  </r>
  <r>
    <x v="31"/>
    <x v="16"/>
    <x v="0"/>
    <x v="0"/>
    <n v="50"/>
    <m/>
    <n v="60"/>
    <m/>
    <m/>
    <m/>
    <n v="110"/>
    <n v="2"/>
    <m/>
    <n v="2"/>
    <m/>
    <m/>
    <m/>
    <n v="4"/>
    <n v="114"/>
    <n v="64"/>
    <m/>
    <m/>
    <m/>
    <m/>
    <m/>
    <n v="0"/>
    <m/>
    <m/>
    <m/>
    <n v="0"/>
    <m/>
    <m/>
    <m/>
    <n v="0"/>
    <m/>
    <n v="64"/>
    <n v="0.58181818181818179"/>
    <n v="0"/>
    <n v="0.56140350877192979"/>
    <s v="4441600:00-02:0012"/>
    <m/>
    <m/>
    <n v="55"/>
    <n v="9"/>
    <m/>
    <n v="64"/>
    <n v="4"/>
    <n v="5"/>
    <n v="24"/>
    <n v="5"/>
    <n v="10"/>
    <n v="3"/>
    <n v="13"/>
    <m/>
    <n v="64"/>
  </r>
  <r>
    <x v="31"/>
    <x v="16"/>
    <x v="1"/>
    <x v="1"/>
    <n v="50"/>
    <m/>
    <n v="60"/>
    <m/>
    <m/>
    <m/>
    <n v="110"/>
    <n v="2"/>
    <m/>
    <n v="2"/>
    <m/>
    <m/>
    <m/>
    <n v="4"/>
    <n v="114"/>
    <n v="101"/>
    <m/>
    <m/>
    <n v="2"/>
    <m/>
    <m/>
    <n v="2"/>
    <m/>
    <m/>
    <m/>
    <n v="0"/>
    <n v="1"/>
    <m/>
    <m/>
    <n v="1"/>
    <m/>
    <n v="104"/>
    <n v="0.91818181818181821"/>
    <n v="0.5"/>
    <n v="0.91228070175438591"/>
    <s v="4442914:00-16:0012"/>
    <n v="93"/>
    <n v="4"/>
    <n v="4"/>
    <n v="2"/>
    <m/>
    <n v="103"/>
    <n v="2"/>
    <n v="10"/>
    <n v="23"/>
    <n v="14"/>
    <n v="17"/>
    <n v="12"/>
    <n v="22"/>
    <n v="3"/>
    <n v="103"/>
  </r>
  <r>
    <x v="31"/>
    <x v="16"/>
    <x v="2"/>
    <x v="2"/>
    <n v="50"/>
    <m/>
    <n v="60"/>
    <m/>
    <m/>
    <m/>
    <n v="110"/>
    <n v="2"/>
    <m/>
    <n v="2"/>
    <m/>
    <m/>
    <m/>
    <n v="4"/>
    <n v="114"/>
    <n v="70"/>
    <m/>
    <m/>
    <n v="2"/>
    <m/>
    <m/>
    <n v="2"/>
    <m/>
    <m/>
    <m/>
    <n v="0"/>
    <m/>
    <m/>
    <m/>
    <n v="0"/>
    <m/>
    <n v="72"/>
    <n v="0.63636363636363635"/>
    <n v="0.5"/>
    <n v="0.63157894736842102"/>
    <s v="4445010:00-12:0012"/>
    <n v="21"/>
    <n v="12"/>
    <n v="35"/>
    <n v="3"/>
    <n v="1"/>
    <n v="72"/>
    <m/>
    <n v="4"/>
    <n v="26"/>
    <n v="9"/>
    <n v="12"/>
    <n v="6"/>
    <n v="13"/>
    <n v="2"/>
    <n v="72"/>
  </r>
  <r>
    <x v="31"/>
    <x v="16"/>
    <x v="2"/>
    <x v="1"/>
    <n v="50"/>
    <m/>
    <n v="60"/>
    <m/>
    <m/>
    <m/>
    <n v="110"/>
    <n v="2"/>
    <m/>
    <n v="2"/>
    <m/>
    <m/>
    <m/>
    <n v="4"/>
    <n v="114"/>
    <n v="98"/>
    <m/>
    <m/>
    <n v="2"/>
    <m/>
    <m/>
    <n v="2"/>
    <m/>
    <m/>
    <m/>
    <n v="0"/>
    <n v="1"/>
    <m/>
    <m/>
    <n v="1"/>
    <m/>
    <n v="101"/>
    <n v="0.89090909090909087"/>
    <n v="0.5"/>
    <n v="0.88596491228070173"/>
    <s v="4445014:00-16:0012"/>
    <n v="42"/>
    <n v="15"/>
    <n v="40"/>
    <n v="3"/>
    <m/>
    <n v="100"/>
    <m/>
    <n v="6"/>
    <n v="21"/>
    <n v="16"/>
    <n v="21"/>
    <n v="11"/>
    <n v="23"/>
    <n v="2"/>
    <n v="100"/>
  </r>
  <r>
    <x v="31"/>
    <x v="16"/>
    <x v="2"/>
    <x v="3"/>
    <n v="50"/>
    <m/>
    <n v="60"/>
    <m/>
    <m/>
    <m/>
    <n v="110"/>
    <n v="2"/>
    <m/>
    <n v="2"/>
    <m/>
    <m/>
    <m/>
    <n v="4"/>
    <n v="114"/>
    <n v="78"/>
    <n v="1"/>
    <m/>
    <n v="1"/>
    <m/>
    <m/>
    <n v="2"/>
    <m/>
    <m/>
    <m/>
    <n v="0"/>
    <m/>
    <m/>
    <m/>
    <n v="0"/>
    <m/>
    <n v="80"/>
    <n v="0.70909090909090911"/>
    <n v="0.5"/>
    <n v="0.70175438596491224"/>
    <s v="4445019:00-21:0012"/>
    <n v="20"/>
    <n v="4"/>
    <n v="51"/>
    <n v="3"/>
    <n v="2"/>
    <n v="80"/>
    <m/>
    <n v="5"/>
    <n v="28"/>
    <n v="8"/>
    <n v="15"/>
    <n v="3"/>
    <n v="14"/>
    <n v="7"/>
    <n v="80"/>
  </r>
  <r>
    <x v="31"/>
    <x v="16"/>
    <x v="5"/>
    <x v="0"/>
    <n v="50"/>
    <m/>
    <n v="60"/>
    <m/>
    <m/>
    <m/>
    <n v="110"/>
    <n v="2"/>
    <m/>
    <n v="2"/>
    <m/>
    <m/>
    <m/>
    <n v="4"/>
    <n v="114"/>
    <n v="60"/>
    <n v="1"/>
    <m/>
    <n v="1"/>
    <m/>
    <m/>
    <n v="2"/>
    <m/>
    <m/>
    <m/>
    <n v="0"/>
    <m/>
    <m/>
    <m/>
    <n v="0"/>
    <m/>
    <n v="62"/>
    <n v="0.54545454545454541"/>
    <n v="0.5"/>
    <n v="0.54385964912280704"/>
    <s v="4445100:00-02:0012"/>
    <m/>
    <m/>
    <n v="56"/>
    <n v="6"/>
    <m/>
    <n v="62"/>
    <m/>
    <n v="1"/>
    <n v="28"/>
    <n v="7"/>
    <n v="12"/>
    <n v="2"/>
    <n v="11"/>
    <n v="1"/>
    <n v="62"/>
  </r>
  <r>
    <x v="31"/>
    <x v="16"/>
    <x v="6"/>
    <x v="2"/>
    <n v="50"/>
    <m/>
    <n v="60"/>
    <m/>
    <m/>
    <m/>
    <n v="110"/>
    <n v="2"/>
    <m/>
    <n v="2"/>
    <m/>
    <m/>
    <m/>
    <n v="4"/>
    <n v="114"/>
    <n v="41"/>
    <m/>
    <m/>
    <m/>
    <m/>
    <m/>
    <n v="0"/>
    <m/>
    <m/>
    <m/>
    <n v="0"/>
    <n v="3"/>
    <m/>
    <m/>
    <n v="3"/>
    <m/>
    <n v="44"/>
    <n v="0.37272727272727274"/>
    <n v="0"/>
    <n v="0.38596491228070173"/>
    <s v="4447410:00-12:0012"/>
    <n v="17"/>
    <n v="22"/>
    <m/>
    <n v="2"/>
    <m/>
    <n v="41"/>
    <n v="3"/>
    <n v="12"/>
    <n v="3"/>
    <n v="7"/>
    <n v="5"/>
    <n v="7"/>
    <n v="2"/>
    <n v="2"/>
    <n v="41"/>
  </r>
  <r>
    <x v="31"/>
    <x v="16"/>
    <x v="6"/>
    <x v="1"/>
    <n v="50"/>
    <m/>
    <n v="60"/>
    <m/>
    <m/>
    <m/>
    <n v="110"/>
    <n v="2"/>
    <m/>
    <n v="2"/>
    <m/>
    <m/>
    <m/>
    <n v="4"/>
    <n v="114"/>
    <n v="46"/>
    <n v="1"/>
    <m/>
    <m/>
    <m/>
    <m/>
    <n v="1"/>
    <m/>
    <m/>
    <m/>
    <n v="0"/>
    <n v="2"/>
    <m/>
    <m/>
    <n v="2"/>
    <m/>
    <n v="49"/>
    <n v="0.41818181818181815"/>
    <n v="0.25"/>
    <n v="0.42982456140350878"/>
    <s v="4447414:00-16:0012"/>
    <n v="21"/>
    <n v="23"/>
    <n v="1"/>
    <n v="2"/>
    <m/>
    <n v="47"/>
    <n v="7"/>
    <n v="11"/>
    <n v="2"/>
    <n v="8"/>
    <n v="9"/>
    <n v="5"/>
    <n v="5"/>
    <m/>
    <n v="47"/>
  </r>
  <r>
    <x v="31"/>
    <x v="16"/>
    <x v="6"/>
    <x v="3"/>
    <n v="50"/>
    <m/>
    <n v="60"/>
    <m/>
    <m/>
    <m/>
    <n v="110"/>
    <n v="2"/>
    <m/>
    <n v="2"/>
    <m/>
    <m/>
    <m/>
    <n v="4"/>
    <n v="114"/>
    <n v="13"/>
    <m/>
    <m/>
    <m/>
    <m/>
    <m/>
    <n v="0"/>
    <m/>
    <m/>
    <m/>
    <n v="0"/>
    <n v="2"/>
    <m/>
    <m/>
    <n v="2"/>
    <m/>
    <n v="15"/>
    <n v="0.11818181818181818"/>
    <n v="0"/>
    <n v="0.13157894736842105"/>
    <s v="4447419:00-21:0012"/>
    <n v="7"/>
    <n v="1"/>
    <n v="2"/>
    <n v="2"/>
    <n v="1"/>
    <n v="13"/>
    <n v="3"/>
    <m/>
    <n v="3"/>
    <n v="3"/>
    <n v="2"/>
    <n v="1"/>
    <m/>
    <n v="1"/>
    <n v="13"/>
  </r>
  <r>
    <x v="31"/>
    <x v="16"/>
    <x v="4"/>
    <x v="0"/>
    <n v="50"/>
    <m/>
    <n v="60"/>
    <m/>
    <m/>
    <m/>
    <n v="110"/>
    <n v="2"/>
    <m/>
    <n v="2"/>
    <m/>
    <m/>
    <m/>
    <n v="4"/>
    <n v="114"/>
    <n v="7"/>
    <m/>
    <m/>
    <n v="1"/>
    <m/>
    <m/>
    <n v="1"/>
    <m/>
    <m/>
    <m/>
    <n v="0"/>
    <n v="2"/>
    <m/>
    <m/>
    <n v="2"/>
    <m/>
    <n v="10"/>
    <n v="6.363636363636363E-2"/>
    <n v="0.25"/>
    <n v="8.771929824561403E-2"/>
    <s v="4447500:00-02:0012"/>
    <m/>
    <m/>
    <n v="2"/>
    <n v="6"/>
    <m/>
    <n v="8"/>
    <n v="1"/>
    <n v="1"/>
    <n v="4"/>
    <n v="1"/>
    <m/>
    <m/>
    <m/>
    <n v="1"/>
    <n v="8"/>
  </r>
  <r>
    <x v="32"/>
    <x v="5"/>
    <x v="3"/>
    <x v="2"/>
    <n v="6"/>
    <m/>
    <m/>
    <m/>
    <m/>
    <m/>
    <n v="6"/>
    <m/>
    <m/>
    <m/>
    <m/>
    <m/>
    <m/>
    <n v="0"/>
    <n v="6"/>
    <n v="6"/>
    <m/>
    <m/>
    <m/>
    <m/>
    <m/>
    <n v="0"/>
    <m/>
    <m/>
    <m/>
    <n v="0"/>
    <m/>
    <m/>
    <m/>
    <n v="0"/>
    <m/>
    <n v="6"/>
    <n v="1"/>
    <e v="#DIV/0!"/>
    <n v="1"/>
    <s v="4441510:00-12:0013"/>
    <m/>
    <n v="1"/>
    <n v="3"/>
    <n v="2"/>
    <m/>
    <n v="6"/>
    <n v="4"/>
    <m/>
    <m/>
    <m/>
    <n v="2"/>
    <m/>
    <m/>
    <m/>
    <n v="6"/>
  </r>
  <r>
    <x v="32"/>
    <x v="5"/>
    <x v="3"/>
    <x v="1"/>
    <n v="6"/>
    <m/>
    <m/>
    <m/>
    <m/>
    <m/>
    <n v="6"/>
    <m/>
    <m/>
    <m/>
    <m/>
    <m/>
    <m/>
    <n v="0"/>
    <n v="6"/>
    <n v="6"/>
    <m/>
    <m/>
    <m/>
    <m/>
    <m/>
    <n v="0"/>
    <m/>
    <m/>
    <m/>
    <n v="0"/>
    <m/>
    <m/>
    <m/>
    <n v="0"/>
    <m/>
    <n v="6"/>
    <n v="1"/>
    <e v="#DIV/0!"/>
    <n v="1"/>
    <s v="4441514:00-16:0013"/>
    <m/>
    <n v="1"/>
    <n v="3"/>
    <n v="2"/>
    <m/>
    <n v="6"/>
    <n v="4"/>
    <m/>
    <m/>
    <m/>
    <n v="2"/>
    <m/>
    <m/>
    <m/>
    <n v="6"/>
  </r>
  <r>
    <x v="32"/>
    <x v="5"/>
    <x v="3"/>
    <x v="3"/>
    <n v="6"/>
    <m/>
    <m/>
    <m/>
    <m/>
    <m/>
    <n v="6"/>
    <m/>
    <m/>
    <m/>
    <m/>
    <m/>
    <m/>
    <n v="0"/>
    <n v="6"/>
    <n v="6"/>
    <m/>
    <m/>
    <m/>
    <m/>
    <m/>
    <n v="0"/>
    <m/>
    <m/>
    <m/>
    <n v="0"/>
    <m/>
    <m/>
    <m/>
    <n v="0"/>
    <m/>
    <n v="6"/>
    <n v="1"/>
    <e v="#DIV/0!"/>
    <n v="1"/>
    <s v="4441519:00-21:0013"/>
    <m/>
    <m/>
    <n v="4"/>
    <n v="2"/>
    <m/>
    <n v="6"/>
    <n v="4"/>
    <n v="1"/>
    <m/>
    <m/>
    <n v="1"/>
    <m/>
    <m/>
    <m/>
    <n v="6"/>
  </r>
  <r>
    <x v="32"/>
    <x v="5"/>
    <x v="0"/>
    <x v="0"/>
    <n v="6"/>
    <m/>
    <m/>
    <m/>
    <m/>
    <m/>
    <n v="6"/>
    <m/>
    <m/>
    <m/>
    <m/>
    <m/>
    <m/>
    <n v="0"/>
    <n v="6"/>
    <n v="6"/>
    <m/>
    <m/>
    <m/>
    <m/>
    <m/>
    <n v="0"/>
    <m/>
    <m/>
    <m/>
    <n v="0"/>
    <m/>
    <m/>
    <m/>
    <n v="0"/>
    <m/>
    <n v="6"/>
    <n v="1"/>
    <e v="#DIV/0!"/>
    <n v="1"/>
    <s v="4441600:00-02:0013"/>
    <m/>
    <m/>
    <n v="4"/>
    <n v="2"/>
    <m/>
    <n v="6"/>
    <n v="4"/>
    <n v="1"/>
    <m/>
    <m/>
    <n v="1"/>
    <m/>
    <m/>
    <m/>
    <n v="6"/>
  </r>
  <r>
    <x v="32"/>
    <x v="5"/>
    <x v="1"/>
    <x v="1"/>
    <n v="6"/>
    <m/>
    <m/>
    <m/>
    <m/>
    <m/>
    <n v="6"/>
    <m/>
    <m/>
    <m/>
    <m/>
    <m/>
    <m/>
    <n v="0"/>
    <n v="6"/>
    <n v="6"/>
    <m/>
    <m/>
    <m/>
    <m/>
    <m/>
    <n v="0"/>
    <m/>
    <m/>
    <m/>
    <n v="0"/>
    <m/>
    <m/>
    <m/>
    <n v="0"/>
    <m/>
    <n v="6"/>
    <n v="1"/>
    <e v="#DIV/0!"/>
    <n v="1"/>
    <s v="4442914:00-16:0013"/>
    <n v="4"/>
    <m/>
    <n v="1"/>
    <n v="1"/>
    <m/>
    <n v="6"/>
    <n v="3"/>
    <m/>
    <n v="1"/>
    <n v="1"/>
    <n v="1"/>
    <m/>
    <m/>
    <m/>
    <n v="6"/>
  </r>
  <r>
    <x v="32"/>
    <x v="5"/>
    <x v="2"/>
    <x v="2"/>
    <n v="6"/>
    <m/>
    <m/>
    <m/>
    <m/>
    <m/>
    <n v="6"/>
    <m/>
    <m/>
    <m/>
    <m/>
    <m/>
    <m/>
    <n v="0"/>
    <n v="6"/>
    <n v="3"/>
    <m/>
    <m/>
    <m/>
    <m/>
    <m/>
    <n v="0"/>
    <m/>
    <m/>
    <m/>
    <n v="0"/>
    <m/>
    <m/>
    <m/>
    <n v="0"/>
    <m/>
    <n v="3"/>
    <n v="0.5"/>
    <e v="#DIV/0!"/>
    <n v="0.5"/>
    <s v="4445010:00-12:0013"/>
    <m/>
    <m/>
    <n v="1"/>
    <n v="2"/>
    <m/>
    <n v="3"/>
    <n v="3"/>
    <m/>
    <m/>
    <m/>
    <m/>
    <m/>
    <m/>
    <m/>
    <n v="3"/>
  </r>
  <r>
    <x v="32"/>
    <x v="5"/>
    <x v="2"/>
    <x v="1"/>
    <n v="6"/>
    <m/>
    <m/>
    <m/>
    <m/>
    <m/>
    <n v="6"/>
    <m/>
    <m/>
    <m/>
    <m/>
    <m/>
    <m/>
    <n v="0"/>
    <n v="6"/>
    <n v="6"/>
    <m/>
    <m/>
    <m/>
    <m/>
    <m/>
    <n v="0"/>
    <m/>
    <m/>
    <m/>
    <n v="0"/>
    <m/>
    <m/>
    <m/>
    <n v="0"/>
    <m/>
    <n v="6"/>
    <n v="1"/>
    <e v="#DIV/0!"/>
    <n v="1"/>
    <s v="4445014:00-16:0013"/>
    <n v="1"/>
    <n v="2"/>
    <n v="1"/>
    <n v="2"/>
    <m/>
    <n v="6"/>
    <n v="3"/>
    <n v="1"/>
    <n v="1"/>
    <m/>
    <n v="1"/>
    <m/>
    <m/>
    <m/>
    <n v="6"/>
  </r>
  <r>
    <x v="32"/>
    <x v="5"/>
    <x v="2"/>
    <x v="3"/>
    <n v="6"/>
    <m/>
    <m/>
    <m/>
    <m/>
    <m/>
    <n v="6"/>
    <m/>
    <m/>
    <m/>
    <m/>
    <m/>
    <m/>
    <n v="0"/>
    <n v="6"/>
    <n v="6"/>
    <m/>
    <m/>
    <m/>
    <m/>
    <m/>
    <n v="0"/>
    <m/>
    <m/>
    <m/>
    <n v="0"/>
    <m/>
    <m/>
    <m/>
    <n v="0"/>
    <m/>
    <n v="6"/>
    <n v="1"/>
    <e v="#DIV/0!"/>
    <n v="1"/>
    <s v="4445019:00-21:0013"/>
    <m/>
    <n v="2"/>
    <n v="2"/>
    <n v="2"/>
    <m/>
    <n v="6"/>
    <n v="3"/>
    <m/>
    <n v="1"/>
    <m/>
    <n v="1"/>
    <m/>
    <n v="1"/>
    <m/>
    <n v="6"/>
  </r>
  <r>
    <x v="32"/>
    <x v="5"/>
    <x v="5"/>
    <x v="0"/>
    <n v="6"/>
    <m/>
    <m/>
    <m/>
    <m/>
    <m/>
    <n v="6"/>
    <m/>
    <m/>
    <m/>
    <m/>
    <m/>
    <m/>
    <n v="0"/>
    <n v="6"/>
    <n v="5"/>
    <m/>
    <m/>
    <m/>
    <m/>
    <m/>
    <n v="0"/>
    <m/>
    <m/>
    <m/>
    <n v="0"/>
    <m/>
    <m/>
    <m/>
    <n v="0"/>
    <m/>
    <n v="5"/>
    <n v="0.83333333333333337"/>
    <e v="#DIV/0!"/>
    <n v="0.83333333333333337"/>
    <s v="4445100:00-02:0013"/>
    <m/>
    <m/>
    <n v="3"/>
    <n v="2"/>
    <m/>
    <n v="5"/>
    <n v="4"/>
    <m/>
    <m/>
    <m/>
    <m/>
    <m/>
    <n v="1"/>
    <m/>
    <n v="5"/>
  </r>
  <r>
    <x v="32"/>
    <x v="5"/>
    <x v="6"/>
    <x v="2"/>
    <n v="6"/>
    <m/>
    <m/>
    <m/>
    <m/>
    <m/>
    <n v="6"/>
    <m/>
    <m/>
    <m/>
    <m/>
    <m/>
    <m/>
    <n v="0"/>
    <n v="6"/>
    <n v="4"/>
    <m/>
    <m/>
    <m/>
    <m/>
    <m/>
    <n v="0"/>
    <m/>
    <m/>
    <m/>
    <n v="0"/>
    <m/>
    <m/>
    <m/>
    <n v="0"/>
    <m/>
    <n v="4"/>
    <n v="0.66666666666666663"/>
    <e v="#DIV/0!"/>
    <n v="0.66666666666666663"/>
    <s v="4447410:00-12:0013"/>
    <n v="2"/>
    <m/>
    <n v="1"/>
    <n v="1"/>
    <m/>
    <n v="4"/>
    <n v="3"/>
    <m/>
    <m/>
    <m/>
    <m/>
    <n v="1"/>
    <m/>
    <m/>
    <n v="4"/>
  </r>
  <r>
    <x v="32"/>
    <x v="5"/>
    <x v="6"/>
    <x v="1"/>
    <n v="6"/>
    <m/>
    <m/>
    <m/>
    <m/>
    <m/>
    <n v="6"/>
    <m/>
    <m/>
    <m/>
    <m/>
    <m/>
    <m/>
    <n v="0"/>
    <n v="6"/>
    <n v="3"/>
    <m/>
    <m/>
    <m/>
    <m/>
    <m/>
    <n v="0"/>
    <m/>
    <m/>
    <m/>
    <n v="0"/>
    <m/>
    <m/>
    <m/>
    <n v="0"/>
    <m/>
    <n v="3"/>
    <n v="0.5"/>
    <e v="#DIV/0!"/>
    <n v="0.5"/>
    <s v="4447414:00-16:0013"/>
    <n v="1"/>
    <m/>
    <n v="1"/>
    <n v="1"/>
    <m/>
    <n v="3"/>
    <n v="3"/>
    <m/>
    <m/>
    <m/>
    <m/>
    <m/>
    <m/>
    <m/>
    <n v="3"/>
  </r>
  <r>
    <x v="32"/>
    <x v="5"/>
    <x v="6"/>
    <x v="3"/>
    <n v="6"/>
    <m/>
    <m/>
    <m/>
    <m/>
    <m/>
    <n v="6"/>
    <m/>
    <m/>
    <m/>
    <m/>
    <m/>
    <m/>
    <n v="0"/>
    <n v="6"/>
    <n v="4"/>
    <m/>
    <m/>
    <m/>
    <m/>
    <m/>
    <n v="0"/>
    <m/>
    <m/>
    <m/>
    <n v="0"/>
    <m/>
    <m/>
    <m/>
    <n v="0"/>
    <m/>
    <n v="4"/>
    <n v="0.66666666666666663"/>
    <e v="#DIV/0!"/>
    <n v="0.66666666666666663"/>
    <s v="4447419:00-21:0013"/>
    <n v="1"/>
    <m/>
    <n v="1"/>
    <n v="2"/>
    <m/>
    <n v="4"/>
    <n v="3"/>
    <m/>
    <m/>
    <m/>
    <m/>
    <m/>
    <n v="1"/>
    <m/>
    <n v="4"/>
  </r>
  <r>
    <x v="32"/>
    <x v="5"/>
    <x v="4"/>
    <x v="0"/>
    <n v="6"/>
    <m/>
    <m/>
    <m/>
    <m/>
    <m/>
    <n v="6"/>
    <m/>
    <m/>
    <m/>
    <m/>
    <m/>
    <m/>
    <n v="0"/>
    <n v="6"/>
    <n v="5"/>
    <m/>
    <m/>
    <m/>
    <m/>
    <m/>
    <n v="0"/>
    <m/>
    <m/>
    <m/>
    <n v="0"/>
    <m/>
    <m/>
    <m/>
    <n v="0"/>
    <m/>
    <n v="5"/>
    <n v="0.83333333333333337"/>
    <e v="#DIV/0!"/>
    <n v="0.83333333333333337"/>
    <s v="4447500:00-02:0013"/>
    <m/>
    <m/>
    <n v="2"/>
    <n v="3"/>
    <m/>
    <n v="5"/>
    <n v="4"/>
    <m/>
    <m/>
    <n v="1"/>
    <m/>
    <m/>
    <m/>
    <m/>
    <n v="5"/>
  </r>
  <r>
    <x v="33"/>
    <x v="5"/>
    <x v="3"/>
    <x v="2"/>
    <n v="9"/>
    <m/>
    <m/>
    <m/>
    <m/>
    <m/>
    <n v="9"/>
    <m/>
    <m/>
    <m/>
    <m/>
    <m/>
    <m/>
    <n v="0"/>
    <n v="9"/>
    <n v="7"/>
    <m/>
    <m/>
    <m/>
    <m/>
    <m/>
    <n v="0"/>
    <m/>
    <m/>
    <m/>
    <n v="0"/>
    <m/>
    <m/>
    <m/>
    <n v="0"/>
    <m/>
    <n v="7"/>
    <n v="0.77777777777777779"/>
    <e v="#DIV/0!"/>
    <n v="0.77777777777777779"/>
    <s v="4441510:00-12:0014"/>
    <n v="1"/>
    <m/>
    <n v="4"/>
    <n v="2"/>
    <m/>
    <n v="7"/>
    <n v="5"/>
    <m/>
    <n v="1"/>
    <n v="1"/>
    <m/>
    <m/>
    <m/>
    <m/>
    <n v="7"/>
  </r>
  <r>
    <x v="33"/>
    <x v="5"/>
    <x v="3"/>
    <x v="1"/>
    <n v="9"/>
    <m/>
    <m/>
    <m/>
    <m/>
    <m/>
    <n v="9"/>
    <m/>
    <m/>
    <m/>
    <m/>
    <m/>
    <m/>
    <n v="0"/>
    <n v="9"/>
    <n v="8"/>
    <m/>
    <m/>
    <m/>
    <m/>
    <m/>
    <n v="0"/>
    <m/>
    <m/>
    <m/>
    <n v="0"/>
    <m/>
    <m/>
    <m/>
    <n v="0"/>
    <m/>
    <n v="8"/>
    <n v="0.88888888888888884"/>
    <e v="#DIV/0!"/>
    <n v="0.88888888888888884"/>
    <s v="4441514:00-16:0014"/>
    <n v="2"/>
    <m/>
    <n v="4"/>
    <n v="2"/>
    <m/>
    <n v="8"/>
    <n v="5"/>
    <m/>
    <m/>
    <n v="2"/>
    <n v="1"/>
    <m/>
    <m/>
    <m/>
    <n v="8"/>
  </r>
  <r>
    <x v="33"/>
    <x v="5"/>
    <x v="3"/>
    <x v="3"/>
    <n v="9"/>
    <m/>
    <m/>
    <m/>
    <m/>
    <m/>
    <n v="9"/>
    <m/>
    <m/>
    <m/>
    <m/>
    <m/>
    <m/>
    <n v="0"/>
    <n v="9"/>
    <n v="9"/>
    <m/>
    <m/>
    <m/>
    <m/>
    <m/>
    <n v="0"/>
    <m/>
    <m/>
    <m/>
    <n v="0"/>
    <m/>
    <m/>
    <m/>
    <n v="0"/>
    <m/>
    <n v="9"/>
    <n v="1"/>
    <e v="#DIV/0!"/>
    <n v="1"/>
    <s v="4441519:00-21:0014"/>
    <m/>
    <m/>
    <n v="6"/>
    <n v="3"/>
    <m/>
    <n v="9"/>
    <n v="6"/>
    <m/>
    <m/>
    <n v="2"/>
    <n v="1"/>
    <m/>
    <m/>
    <m/>
    <n v="9"/>
  </r>
  <r>
    <x v="33"/>
    <x v="5"/>
    <x v="0"/>
    <x v="0"/>
    <n v="9"/>
    <m/>
    <m/>
    <m/>
    <m/>
    <m/>
    <n v="9"/>
    <m/>
    <m/>
    <m/>
    <m/>
    <m/>
    <m/>
    <n v="0"/>
    <n v="9"/>
    <n v="9"/>
    <m/>
    <m/>
    <m/>
    <m/>
    <m/>
    <n v="0"/>
    <m/>
    <n v="1"/>
    <m/>
    <n v="1"/>
    <m/>
    <m/>
    <m/>
    <n v="0"/>
    <m/>
    <n v="10"/>
    <n v="1"/>
    <e v="#DIV/0!"/>
    <n v="1.1111111111111112"/>
    <s v="4441600:00-02:0014"/>
    <m/>
    <m/>
    <n v="6"/>
    <n v="4"/>
    <m/>
    <n v="10"/>
    <n v="5"/>
    <m/>
    <m/>
    <n v="3"/>
    <n v="2"/>
    <m/>
    <m/>
    <m/>
    <n v="10"/>
  </r>
  <r>
    <x v="33"/>
    <x v="5"/>
    <x v="1"/>
    <x v="1"/>
    <n v="9"/>
    <m/>
    <m/>
    <m/>
    <m/>
    <m/>
    <n v="9"/>
    <m/>
    <m/>
    <m/>
    <m/>
    <m/>
    <m/>
    <n v="0"/>
    <n v="9"/>
    <n v="8"/>
    <m/>
    <m/>
    <m/>
    <m/>
    <m/>
    <n v="0"/>
    <m/>
    <n v="1"/>
    <m/>
    <n v="1"/>
    <m/>
    <m/>
    <m/>
    <n v="0"/>
    <m/>
    <n v="9"/>
    <n v="0.88888888888888884"/>
    <e v="#DIV/0!"/>
    <n v="1"/>
    <s v="4442914:00-16:0014"/>
    <n v="5"/>
    <m/>
    <n v="2"/>
    <n v="2"/>
    <m/>
    <n v="9"/>
    <n v="3"/>
    <n v="1"/>
    <m/>
    <n v="2"/>
    <m/>
    <m/>
    <n v="3"/>
    <m/>
    <n v="9"/>
  </r>
  <r>
    <x v="33"/>
    <x v="5"/>
    <x v="2"/>
    <x v="2"/>
    <n v="9"/>
    <m/>
    <m/>
    <m/>
    <m/>
    <m/>
    <n v="9"/>
    <m/>
    <m/>
    <m/>
    <m/>
    <m/>
    <m/>
    <n v="0"/>
    <n v="9"/>
    <n v="7"/>
    <m/>
    <m/>
    <m/>
    <m/>
    <m/>
    <n v="0"/>
    <m/>
    <m/>
    <m/>
    <n v="0"/>
    <m/>
    <m/>
    <m/>
    <n v="0"/>
    <m/>
    <n v="7"/>
    <n v="0.77777777777777779"/>
    <e v="#DIV/0!"/>
    <n v="0.77777777777777779"/>
    <s v="4445010:00-12:0014"/>
    <n v="1"/>
    <n v="1"/>
    <n v="2"/>
    <n v="3"/>
    <m/>
    <n v="7"/>
    <n v="4"/>
    <m/>
    <n v="1"/>
    <n v="1"/>
    <n v="1"/>
    <m/>
    <m/>
    <m/>
    <n v="7"/>
  </r>
  <r>
    <x v="33"/>
    <x v="5"/>
    <x v="2"/>
    <x v="1"/>
    <n v="9"/>
    <m/>
    <m/>
    <m/>
    <m/>
    <m/>
    <n v="9"/>
    <m/>
    <m/>
    <m/>
    <m/>
    <m/>
    <m/>
    <n v="0"/>
    <n v="9"/>
    <n v="6"/>
    <m/>
    <m/>
    <m/>
    <m/>
    <m/>
    <n v="0"/>
    <m/>
    <n v="1"/>
    <m/>
    <n v="1"/>
    <m/>
    <m/>
    <m/>
    <n v="0"/>
    <m/>
    <n v="7"/>
    <n v="0.66666666666666663"/>
    <e v="#DIV/0!"/>
    <n v="0.77777777777777779"/>
    <s v="4445014:00-16:0014"/>
    <n v="1"/>
    <n v="1"/>
    <n v="3"/>
    <n v="2"/>
    <m/>
    <n v="7"/>
    <n v="3"/>
    <m/>
    <n v="1"/>
    <n v="2"/>
    <m/>
    <m/>
    <n v="1"/>
    <m/>
    <n v="7"/>
  </r>
  <r>
    <x v="33"/>
    <x v="5"/>
    <x v="2"/>
    <x v="3"/>
    <n v="9"/>
    <m/>
    <m/>
    <m/>
    <m/>
    <m/>
    <n v="9"/>
    <m/>
    <m/>
    <m/>
    <m/>
    <m/>
    <m/>
    <n v="0"/>
    <n v="9"/>
    <n v="8"/>
    <m/>
    <m/>
    <m/>
    <m/>
    <m/>
    <n v="0"/>
    <m/>
    <n v="1"/>
    <m/>
    <n v="1"/>
    <m/>
    <m/>
    <m/>
    <n v="0"/>
    <m/>
    <n v="9"/>
    <n v="0.88888888888888884"/>
    <e v="#DIV/0!"/>
    <n v="1"/>
    <s v="4445019:00-21:0014"/>
    <n v="1"/>
    <m/>
    <n v="5"/>
    <n v="3"/>
    <m/>
    <n v="9"/>
    <n v="5"/>
    <m/>
    <m/>
    <n v="3"/>
    <m/>
    <m/>
    <n v="1"/>
    <m/>
    <n v="9"/>
  </r>
  <r>
    <x v="33"/>
    <x v="5"/>
    <x v="5"/>
    <x v="0"/>
    <n v="9"/>
    <m/>
    <m/>
    <m/>
    <m/>
    <m/>
    <n v="9"/>
    <m/>
    <m/>
    <m/>
    <m/>
    <m/>
    <m/>
    <n v="0"/>
    <n v="9"/>
    <n v="8"/>
    <m/>
    <m/>
    <m/>
    <m/>
    <m/>
    <n v="0"/>
    <m/>
    <n v="1"/>
    <m/>
    <n v="1"/>
    <m/>
    <m/>
    <m/>
    <n v="0"/>
    <m/>
    <n v="9"/>
    <n v="0.88888888888888884"/>
    <e v="#DIV/0!"/>
    <n v="1"/>
    <s v="4445100:00-02:0014"/>
    <m/>
    <m/>
    <n v="5"/>
    <n v="4"/>
    <m/>
    <n v="9"/>
    <n v="6"/>
    <m/>
    <m/>
    <n v="2"/>
    <m/>
    <m/>
    <n v="1"/>
    <m/>
    <n v="9"/>
  </r>
  <r>
    <x v="33"/>
    <x v="5"/>
    <x v="6"/>
    <x v="2"/>
    <n v="9"/>
    <m/>
    <m/>
    <m/>
    <m/>
    <m/>
    <n v="9"/>
    <m/>
    <m/>
    <m/>
    <m/>
    <m/>
    <m/>
    <n v="0"/>
    <n v="9"/>
    <n v="6"/>
    <m/>
    <m/>
    <m/>
    <m/>
    <m/>
    <n v="0"/>
    <m/>
    <m/>
    <m/>
    <n v="0"/>
    <m/>
    <m/>
    <m/>
    <n v="0"/>
    <m/>
    <n v="6"/>
    <n v="0.66666666666666663"/>
    <e v="#DIV/0!"/>
    <n v="0.66666666666666663"/>
    <s v="4447410:00-12:0014"/>
    <n v="2"/>
    <n v="1"/>
    <n v="2"/>
    <n v="1"/>
    <m/>
    <n v="6"/>
    <n v="5"/>
    <m/>
    <m/>
    <m/>
    <m/>
    <m/>
    <n v="1"/>
    <m/>
    <n v="6"/>
  </r>
  <r>
    <x v="33"/>
    <x v="5"/>
    <x v="6"/>
    <x v="1"/>
    <n v="9"/>
    <m/>
    <m/>
    <m/>
    <m/>
    <m/>
    <n v="9"/>
    <m/>
    <m/>
    <m/>
    <m/>
    <m/>
    <m/>
    <n v="0"/>
    <n v="9"/>
    <n v="3"/>
    <m/>
    <m/>
    <m/>
    <m/>
    <m/>
    <n v="0"/>
    <m/>
    <m/>
    <m/>
    <n v="0"/>
    <m/>
    <m/>
    <m/>
    <n v="0"/>
    <m/>
    <n v="3"/>
    <n v="0.33333333333333331"/>
    <e v="#DIV/0!"/>
    <n v="0.33333333333333331"/>
    <s v="4447414:00-16:0014"/>
    <n v="1"/>
    <n v="1"/>
    <n v="1"/>
    <m/>
    <m/>
    <n v="3"/>
    <n v="1"/>
    <n v="1"/>
    <m/>
    <m/>
    <m/>
    <m/>
    <n v="1"/>
    <m/>
    <n v="3"/>
  </r>
  <r>
    <x v="33"/>
    <x v="5"/>
    <x v="6"/>
    <x v="3"/>
    <n v="9"/>
    <m/>
    <m/>
    <m/>
    <m/>
    <m/>
    <n v="9"/>
    <m/>
    <m/>
    <m/>
    <m/>
    <m/>
    <m/>
    <n v="0"/>
    <n v="9"/>
    <n v="7"/>
    <m/>
    <m/>
    <m/>
    <m/>
    <m/>
    <n v="0"/>
    <m/>
    <n v="1"/>
    <m/>
    <n v="1"/>
    <m/>
    <m/>
    <m/>
    <n v="0"/>
    <m/>
    <n v="8"/>
    <n v="0.77777777777777779"/>
    <e v="#DIV/0!"/>
    <n v="0.88888888888888884"/>
    <s v="4447419:00-21:0014"/>
    <m/>
    <n v="1"/>
    <n v="5"/>
    <n v="2"/>
    <m/>
    <n v="8"/>
    <n v="6"/>
    <m/>
    <m/>
    <n v="1"/>
    <m/>
    <m/>
    <n v="1"/>
    <m/>
    <n v="8"/>
  </r>
  <r>
    <x v="33"/>
    <x v="5"/>
    <x v="4"/>
    <x v="0"/>
    <n v="9"/>
    <m/>
    <m/>
    <m/>
    <m/>
    <m/>
    <n v="9"/>
    <m/>
    <m/>
    <m/>
    <m/>
    <m/>
    <m/>
    <n v="0"/>
    <n v="9"/>
    <n v="7"/>
    <m/>
    <m/>
    <m/>
    <m/>
    <m/>
    <n v="0"/>
    <m/>
    <n v="1"/>
    <m/>
    <n v="1"/>
    <m/>
    <m/>
    <m/>
    <n v="0"/>
    <m/>
    <n v="8"/>
    <n v="0.77777777777777779"/>
    <e v="#DIV/0!"/>
    <n v="0.88888888888888884"/>
    <s v="4447500:00-02:0014"/>
    <m/>
    <m/>
    <n v="6"/>
    <n v="2"/>
    <m/>
    <n v="8"/>
    <n v="7"/>
    <m/>
    <m/>
    <n v="1"/>
    <m/>
    <m/>
    <m/>
    <m/>
    <n v="8"/>
  </r>
  <r>
    <x v="34"/>
    <x v="6"/>
    <x v="3"/>
    <x v="2"/>
    <n v="6"/>
    <m/>
    <m/>
    <m/>
    <m/>
    <m/>
    <n v="6"/>
    <m/>
    <m/>
    <m/>
    <m/>
    <m/>
    <m/>
    <n v="0"/>
    <n v="6"/>
    <n v="5"/>
    <m/>
    <m/>
    <m/>
    <m/>
    <m/>
    <n v="0"/>
    <m/>
    <m/>
    <m/>
    <n v="0"/>
    <m/>
    <m/>
    <m/>
    <n v="0"/>
    <m/>
    <n v="5"/>
    <n v="0.83333333333333337"/>
    <e v="#DIV/0!"/>
    <n v="0.83333333333333337"/>
    <s v="4441510:00-12:0015"/>
    <n v="2"/>
    <m/>
    <m/>
    <n v="3"/>
    <m/>
    <n v="5"/>
    <n v="4"/>
    <m/>
    <m/>
    <m/>
    <m/>
    <m/>
    <m/>
    <n v="1"/>
    <n v="5"/>
  </r>
  <r>
    <x v="34"/>
    <x v="6"/>
    <x v="3"/>
    <x v="1"/>
    <n v="6"/>
    <m/>
    <m/>
    <m/>
    <m/>
    <m/>
    <n v="6"/>
    <m/>
    <m/>
    <m/>
    <m/>
    <m/>
    <m/>
    <n v="0"/>
    <n v="6"/>
    <n v="4"/>
    <m/>
    <m/>
    <m/>
    <m/>
    <m/>
    <n v="0"/>
    <m/>
    <m/>
    <m/>
    <n v="0"/>
    <m/>
    <m/>
    <m/>
    <n v="0"/>
    <m/>
    <n v="4"/>
    <n v="0.66666666666666663"/>
    <e v="#DIV/0!"/>
    <n v="0.66666666666666663"/>
    <s v="4441514:00-16:0015"/>
    <n v="1"/>
    <m/>
    <m/>
    <n v="3"/>
    <m/>
    <n v="4"/>
    <n v="3"/>
    <m/>
    <n v="1"/>
    <m/>
    <m/>
    <m/>
    <m/>
    <m/>
    <n v="4"/>
  </r>
  <r>
    <x v="34"/>
    <x v="6"/>
    <x v="3"/>
    <x v="3"/>
    <n v="6"/>
    <m/>
    <m/>
    <m/>
    <m/>
    <m/>
    <n v="6"/>
    <m/>
    <m/>
    <m/>
    <m/>
    <m/>
    <m/>
    <n v="0"/>
    <n v="6"/>
    <n v="5"/>
    <m/>
    <m/>
    <m/>
    <m/>
    <m/>
    <n v="0"/>
    <m/>
    <m/>
    <m/>
    <n v="0"/>
    <m/>
    <m/>
    <m/>
    <n v="0"/>
    <m/>
    <n v="5"/>
    <n v="0.83333333333333337"/>
    <e v="#DIV/0!"/>
    <n v="0.83333333333333337"/>
    <s v="4441519:00-21:0015"/>
    <n v="1"/>
    <m/>
    <m/>
    <n v="4"/>
    <m/>
    <n v="5"/>
    <n v="4"/>
    <m/>
    <m/>
    <m/>
    <m/>
    <m/>
    <m/>
    <n v="1"/>
    <n v="5"/>
  </r>
  <r>
    <x v="34"/>
    <x v="6"/>
    <x v="0"/>
    <x v="0"/>
    <n v="6"/>
    <m/>
    <m/>
    <m/>
    <m/>
    <m/>
    <n v="6"/>
    <m/>
    <m/>
    <m/>
    <m/>
    <m/>
    <m/>
    <n v="0"/>
    <n v="6"/>
    <n v="5"/>
    <m/>
    <m/>
    <m/>
    <m/>
    <m/>
    <n v="0"/>
    <m/>
    <m/>
    <m/>
    <n v="0"/>
    <m/>
    <m/>
    <m/>
    <n v="0"/>
    <m/>
    <n v="5"/>
    <n v="0.83333333333333337"/>
    <e v="#DIV/0!"/>
    <n v="0.83333333333333337"/>
    <s v="4441600:00-02:0015"/>
    <m/>
    <m/>
    <m/>
    <n v="5"/>
    <m/>
    <n v="5"/>
    <n v="4"/>
    <m/>
    <m/>
    <n v="1"/>
    <m/>
    <m/>
    <m/>
    <m/>
    <n v="5"/>
  </r>
  <r>
    <x v="34"/>
    <x v="6"/>
    <x v="1"/>
    <x v="1"/>
    <n v="6"/>
    <m/>
    <m/>
    <m/>
    <m/>
    <m/>
    <n v="6"/>
    <m/>
    <m/>
    <m/>
    <m/>
    <m/>
    <m/>
    <n v="0"/>
    <n v="6"/>
    <n v="6"/>
    <m/>
    <m/>
    <m/>
    <m/>
    <m/>
    <n v="0"/>
    <m/>
    <m/>
    <m/>
    <n v="0"/>
    <m/>
    <m/>
    <m/>
    <n v="0"/>
    <m/>
    <n v="6"/>
    <n v="1"/>
    <e v="#DIV/0!"/>
    <n v="1"/>
    <s v="4442914:00-16:0015"/>
    <n v="2"/>
    <m/>
    <n v="1"/>
    <n v="3"/>
    <m/>
    <n v="6"/>
    <n v="6"/>
    <m/>
    <m/>
    <m/>
    <m/>
    <m/>
    <m/>
    <m/>
    <n v="6"/>
  </r>
  <r>
    <x v="34"/>
    <x v="6"/>
    <x v="2"/>
    <x v="2"/>
    <n v="6"/>
    <m/>
    <m/>
    <m/>
    <m/>
    <m/>
    <n v="6"/>
    <m/>
    <m/>
    <m/>
    <m/>
    <m/>
    <m/>
    <n v="0"/>
    <n v="6"/>
    <n v="5"/>
    <m/>
    <m/>
    <m/>
    <m/>
    <m/>
    <n v="0"/>
    <m/>
    <m/>
    <m/>
    <n v="0"/>
    <m/>
    <m/>
    <m/>
    <n v="0"/>
    <m/>
    <n v="5"/>
    <n v="0.83333333333333337"/>
    <e v="#DIV/0!"/>
    <n v="0.83333333333333337"/>
    <s v="4445010:00-12:0015"/>
    <m/>
    <m/>
    <n v="1"/>
    <n v="4"/>
    <m/>
    <n v="5"/>
    <n v="5"/>
    <m/>
    <m/>
    <m/>
    <m/>
    <m/>
    <m/>
    <m/>
    <n v="5"/>
  </r>
  <r>
    <x v="34"/>
    <x v="6"/>
    <x v="2"/>
    <x v="1"/>
    <n v="6"/>
    <m/>
    <m/>
    <m/>
    <m/>
    <m/>
    <n v="6"/>
    <m/>
    <m/>
    <m/>
    <m/>
    <m/>
    <m/>
    <n v="0"/>
    <n v="6"/>
    <n v="5"/>
    <m/>
    <m/>
    <m/>
    <m/>
    <m/>
    <n v="0"/>
    <m/>
    <m/>
    <m/>
    <n v="0"/>
    <m/>
    <m/>
    <m/>
    <n v="0"/>
    <m/>
    <n v="5"/>
    <n v="0.83333333333333337"/>
    <e v="#DIV/0!"/>
    <n v="0.83333333333333337"/>
    <s v="4445014:00-16:0015"/>
    <m/>
    <m/>
    <n v="1"/>
    <n v="4"/>
    <m/>
    <n v="5"/>
    <n v="5"/>
    <m/>
    <m/>
    <m/>
    <m/>
    <m/>
    <m/>
    <m/>
    <n v="5"/>
  </r>
  <r>
    <x v="34"/>
    <x v="6"/>
    <x v="2"/>
    <x v="3"/>
    <n v="6"/>
    <m/>
    <m/>
    <m/>
    <m/>
    <m/>
    <n v="6"/>
    <m/>
    <m/>
    <m/>
    <m/>
    <m/>
    <m/>
    <n v="0"/>
    <n v="6"/>
    <n v="6"/>
    <m/>
    <m/>
    <m/>
    <m/>
    <m/>
    <n v="0"/>
    <m/>
    <m/>
    <m/>
    <n v="0"/>
    <m/>
    <m/>
    <m/>
    <n v="0"/>
    <m/>
    <n v="6"/>
    <n v="1"/>
    <e v="#DIV/0!"/>
    <n v="1"/>
    <s v="4445019:00-21:0015"/>
    <m/>
    <m/>
    <n v="1"/>
    <n v="5"/>
    <m/>
    <n v="6"/>
    <n v="6"/>
    <m/>
    <m/>
    <m/>
    <m/>
    <m/>
    <m/>
    <m/>
    <n v="6"/>
  </r>
  <r>
    <x v="34"/>
    <x v="6"/>
    <x v="5"/>
    <x v="0"/>
    <n v="6"/>
    <m/>
    <m/>
    <m/>
    <m/>
    <m/>
    <n v="6"/>
    <m/>
    <m/>
    <m/>
    <m/>
    <m/>
    <m/>
    <n v="0"/>
    <n v="6"/>
    <n v="6"/>
    <m/>
    <m/>
    <m/>
    <m/>
    <m/>
    <n v="0"/>
    <m/>
    <m/>
    <m/>
    <n v="0"/>
    <m/>
    <m/>
    <m/>
    <n v="0"/>
    <m/>
    <n v="6"/>
    <n v="1"/>
    <e v="#DIV/0!"/>
    <n v="1"/>
    <s v="4445100:00-02:0015"/>
    <m/>
    <m/>
    <n v="1"/>
    <n v="5"/>
    <m/>
    <n v="6"/>
    <n v="6"/>
    <m/>
    <m/>
    <m/>
    <m/>
    <m/>
    <m/>
    <m/>
    <n v="6"/>
  </r>
  <r>
    <x v="34"/>
    <x v="6"/>
    <x v="6"/>
    <x v="2"/>
    <n v="6"/>
    <m/>
    <m/>
    <m/>
    <m/>
    <m/>
    <n v="6"/>
    <m/>
    <m/>
    <m/>
    <m/>
    <m/>
    <m/>
    <n v="0"/>
    <n v="6"/>
    <n v="5"/>
    <m/>
    <m/>
    <m/>
    <m/>
    <m/>
    <n v="0"/>
    <m/>
    <m/>
    <m/>
    <n v="0"/>
    <m/>
    <m/>
    <m/>
    <n v="0"/>
    <m/>
    <n v="5"/>
    <n v="0.83333333333333337"/>
    <e v="#DIV/0!"/>
    <n v="0.83333333333333337"/>
    <s v="4447410:00-12:0015"/>
    <n v="1"/>
    <m/>
    <m/>
    <n v="4"/>
    <m/>
    <n v="5"/>
    <n v="4"/>
    <m/>
    <n v="1"/>
    <m/>
    <m/>
    <m/>
    <m/>
    <m/>
    <n v="5"/>
  </r>
  <r>
    <x v="34"/>
    <x v="6"/>
    <x v="6"/>
    <x v="1"/>
    <n v="6"/>
    <m/>
    <m/>
    <m/>
    <m/>
    <m/>
    <n v="6"/>
    <m/>
    <m/>
    <m/>
    <m/>
    <m/>
    <m/>
    <n v="0"/>
    <n v="6"/>
    <n v="4"/>
    <m/>
    <m/>
    <m/>
    <m/>
    <m/>
    <n v="0"/>
    <m/>
    <m/>
    <m/>
    <n v="0"/>
    <m/>
    <m/>
    <m/>
    <n v="0"/>
    <m/>
    <n v="4"/>
    <n v="0.66666666666666663"/>
    <e v="#DIV/0!"/>
    <n v="0.66666666666666663"/>
    <s v="4447414:00-16:0015"/>
    <m/>
    <m/>
    <m/>
    <n v="4"/>
    <m/>
    <n v="4"/>
    <n v="4"/>
    <m/>
    <m/>
    <m/>
    <m/>
    <m/>
    <m/>
    <m/>
    <n v="4"/>
  </r>
  <r>
    <x v="34"/>
    <x v="6"/>
    <x v="6"/>
    <x v="3"/>
    <n v="6"/>
    <m/>
    <m/>
    <m/>
    <m/>
    <m/>
    <n v="6"/>
    <m/>
    <m/>
    <m/>
    <m/>
    <m/>
    <m/>
    <n v="0"/>
    <n v="6"/>
    <n v="5"/>
    <m/>
    <m/>
    <m/>
    <m/>
    <m/>
    <n v="0"/>
    <m/>
    <m/>
    <m/>
    <n v="0"/>
    <m/>
    <m/>
    <m/>
    <n v="0"/>
    <m/>
    <n v="5"/>
    <n v="0.83333333333333337"/>
    <e v="#DIV/0!"/>
    <n v="0.83333333333333337"/>
    <s v="4447419:00-21:0015"/>
    <m/>
    <m/>
    <m/>
    <n v="5"/>
    <m/>
    <n v="5"/>
    <n v="5"/>
    <m/>
    <m/>
    <m/>
    <m/>
    <m/>
    <m/>
    <m/>
    <n v="5"/>
  </r>
  <r>
    <x v="34"/>
    <x v="6"/>
    <x v="4"/>
    <x v="0"/>
    <n v="6"/>
    <m/>
    <m/>
    <m/>
    <m/>
    <m/>
    <n v="6"/>
    <m/>
    <m/>
    <m/>
    <m/>
    <m/>
    <m/>
    <n v="0"/>
    <n v="6"/>
    <n v="5"/>
    <m/>
    <m/>
    <m/>
    <m/>
    <m/>
    <n v="0"/>
    <m/>
    <m/>
    <m/>
    <n v="0"/>
    <m/>
    <m/>
    <m/>
    <n v="0"/>
    <m/>
    <n v="5"/>
    <n v="0.83333333333333337"/>
    <e v="#DIV/0!"/>
    <n v="0.83333333333333337"/>
    <s v="4447500:00-02:0015"/>
    <m/>
    <m/>
    <m/>
    <n v="5"/>
    <m/>
    <n v="5"/>
    <n v="5"/>
    <m/>
    <m/>
    <m/>
    <m/>
    <m/>
    <m/>
    <m/>
    <n v="5"/>
  </r>
  <r>
    <x v="8"/>
    <x v="5"/>
    <x v="3"/>
    <x v="3"/>
    <n v="16"/>
    <m/>
    <m/>
    <m/>
    <m/>
    <n v="10"/>
    <n v="26"/>
    <m/>
    <n v="1"/>
    <m/>
    <m/>
    <m/>
    <m/>
    <n v="1"/>
    <n v="27"/>
    <n v="19"/>
    <m/>
    <n v="1"/>
    <m/>
    <m/>
    <m/>
    <n v="1"/>
    <m/>
    <m/>
    <m/>
    <n v="0"/>
    <n v="1"/>
    <m/>
    <m/>
    <n v="1"/>
    <m/>
    <n v="21"/>
    <n v="0.73076923076923073"/>
    <n v="1"/>
    <n v="0.77777777777777779"/>
    <s v="4441519:00-21:0016"/>
    <n v="1"/>
    <m/>
    <n v="7"/>
    <n v="12"/>
    <m/>
    <n v="20"/>
    <n v="14"/>
    <n v="1"/>
    <m/>
    <m/>
    <n v="1"/>
    <m/>
    <n v="1"/>
    <n v="3"/>
    <n v="20"/>
  </r>
  <r>
    <x v="8"/>
    <x v="5"/>
    <x v="0"/>
    <x v="0"/>
    <n v="16"/>
    <m/>
    <m/>
    <m/>
    <m/>
    <n v="10"/>
    <n v="26"/>
    <m/>
    <n v="1"/>
    <m/>
    <m/>
    <m/>
    <m/>
    <n v="1"/>
    <n v="27"/>
    <n v="20"/>
    <m/>
    <n v="1"/>
    <m/>
    <m/>
    <m/>
    <n v="1"/>
    <m/>
    <m/>
    <m/>
    <n v="0"/>
    <n v="1"/>
    <m/>
    <m/>
    <n v="1"/>
    <m/>
    <n v="22"/>
    <n v="0.76923076923076927"/>
    <n v="1"/>
    <n v="0.81481481481481477"/>
    <s v="4441600:00-02:0016"/>
    <m/>
    <m/>
    <n v="9"/>
    <n v="12"/>
    <m/>
    <n v="21"/>
    <n v="14"/>
    <n v="1"/>
    <m/>
    <m/>
    <n v="2"/>
    <m/>
    <n v="1"/>
    <n v="3"/>
    <n v="21"/>
  </r>
  <r>
    <x v="8"/>
    <x v="5"/>
    <x v="1"/>
    <x v="1"/>
    <n v="16"/>
    <m/>
    <m/>
    <m/>
    <m/>
    <n v="10"/>
    <n v="26"/>
    <m/>
    <n v="1"/>
    <m/>
    <m/>
    <m/>
    <m/>
    <n v="1"/>
    <n v="27"/>
    <n v="19"/>
    <m/>
    <n v="1"/>
    <m/>
    <m/>
    <m/>
    <n v="1"/>
    <m/>
    <m/>
    <m/>
    <n v="0"/>
    <n v="1"/>
    <m/>
    <m/>
    <n v="1"/>
    <m/>
    <n v="21"/>
    <n v="0.73076923076923073"/>
    <n v="1"/>
    <n v="0.77777777777777779"/>
    <s v="4442914:00-16:0016"/>
    <n v="9"/>
    <m/>
    <n v="3"/>
    <n v="8"/>
    <m/>
    <n v="20"/>
    <n v="11"/>
    <n v="1"/>
    <n v="1"/>
    <n v="1"/>
    <n v="3"/>
    <n v="1"/>
    <n v="1"/>
    <n v="1"/>
    <n v="20"/>
  </r>
  <r>
    <x v="8"/>
    <x v="5"/>
    <x v="2"/>
    <x v="2"/>
    <n v="16"/>
    <m/>
    <m/>
    <m/>
    <m/>
    <n v="10"/>
    <n v="26"/>
    <m/>
    <n v="1"/>
    <m/>
    <m/>
    <m/>
    <m/>
    <n v="1"/>
    <n v="27"/>
    <n v="14"/>
    <m/>
    <m/>
    <m/>
    <m/>
    <m/>
    <n v="0"/>
    <m/>
    <m/>
    <m/>
    <n v="0"/>
    <n v="1"/>
    <m/>
    <m/>
    <n v="1"/>
    <m/>
    <n v="15"/>
    <n v="0.53846153846153844"/>
    <n v="0"/>
    <n v="0.55555555555555558"/>
    <s v="4445010:00-12:0016"/>
    <n v="2"/>
    <m/>
    <n v="4"/>
    <n v="8"/>
    <m/>
    <n v="14"/>
    <n v="12"/>
    <m/>
    <n v="1"/>
    <m/>
    <n v="1"/>
    <m/>
    <m/>
    <m/>
    <n v="14"/>
  </r>
  <r>
    <x v="8"/>
    <x v="5"/>
    <x v="2"/>
    <x v="1"/>
    <n v="16"/>
    <m/>
    <m/>
    <m/>
    <m/>
    <n v="10"/>
    <n v="26"/>
    <m/>
    <n v="1"/>
    <m/>
    <m/>
    <m/>
    <m/>
    <n v="1"/>
    <n v="27"/>
    <n v="15"/>
    <m/>
    <n v="1"/>
    <m/>
    <m/>
    <m/>
    <n v="1"/>
    <m/>
    <m/>
    <m/>
    <n v="0"/>
    <m/>
    <m/>
    <m/>
    <n v="0"/>
    <m/>
    <n v="16"/>
    <n v="0.57692307692307687"/>
    <n v="1"/>
    <n v="0.59259259259259256"/>
    <s v="4445014:00-16:0016"/>
    <n v="1"/>
    <m/>
    <n v="5"/>
    <n v="10"/>
    <m/>
    <n v="16"/>
    <n v="12"/>
    <n v="1"/>
    <n v="1"/>
    <m/>
    <n v="2"/>
    <m/>
    <m/>
    <m/>
    <n v="16"/>
  </r>
  <r>
    <x v="8"/>
    <x v="5"/>
    <x v="2"/>
    <x v="3"/>
    <n v="16"/>
    <m/>
    <m/>
    <m/>
    <m/>
    <n v="10"/>
    <n v="26"/>
    <m/>
    <n v="1"/>
    <m/>
    <m/>
    <m/>
    <m/>
    <n v="1"/>
    <n v="27"/>
    <n v="18"/>
    <m/>
    <n v="1"/>
    <m/>
    <m/>
    <m/>
    <n v="1"/>
    <m/>
    <m/>
    <m/>
    <n v="0"/>
    <m/>
    <m/>
    <m/>
    <n v="0"/>
    <m/>
    <n v="19"/>
    <n v="0.69230769230769229"/>
    <n v="1"/>
    <n v="0.70370370370370372"/>
    <s v="4445019:00-21:0016"/>
    <n v="3"/>
    <m/>
    <n v="5"/>
    <n v="11"/>
    <m/>
    <n v="19"/>
    <n v="15"/>
    <m/>
    <n v="1"/>
    <n v="1"/>
    <n v="1"/>
    <n v="1"/>
    <m/>
    <m/>
    <n v="19"/>
  </r>
  <r>
    <x v="8"/>
    <x v="5"/>
    <x v="5"/>
    <x v="0"/>
    <n v="16"/>
    <m/>
    <m/>
    <m/>
    <m/>
    <n v="10"/>
    <n v="26"/>
    <m/>
    <n v="1"/>
    <m/>
    <m/>
    <m/>
    <m/>
    <n v="1"/>
    <n v="27"/>
    <n v="17"/>
    <m/>
    <n v="1"/>
    <m/>
    <m/>
    <m/>
    <n v="1"/>
    <m/>
    <m/>
    <m/>
    <n v="0"/>
    <n v="1"/>
    <m/>
    <m/>
    <n v="1"/>
    <m/>
    <n v="19"/>
    <n v="0.65384615384615385"/>
    <n v="1"/>
    <n v="0.70370370370370372"/>
    <s v="4445100:00-02:0016"/>
    <m/>
    <m/>
    <n v="7"/>
    <n v="11"/>
    <m/>
    <n v="18"/>
    <n v="16"/>
    <m/>
    <m/>
    <m/>
    <n v="2"/>
    <m/>
    <m/>
    <m/>
    <n v="18"/>
  </r>
  <r>
    <x v="8"/>
    <x v="5"/>
    <x v="6"/>
    <x v="2"/>
    <n v="16"/>
    <m/>
    <m/>
    <m/>
    <m/>
    <n v="10"/>
    <n v="26"/>
    <m/>
    <n v="1"/>
    <m/>
    <m/>
    <m/>
    <m/>
    <n v="1"/>
    <n v="27"/>
    <n v="10"/>
    <m/>
    <n v="1"/>
    <m/>
    <m/>
    <m/>
    <n v="1"/>
    <m/>
    <m/>
    <m/>
    <n v="0"/>
    <n v="2"/>
    <m/>
    <m/>
    <n v="2"/>
    <m/>
    <n v="13"/>
    <n v="0.38461538461538464"/>
    <n v="1"/>
    <n v="0.48148148148148145"/>
    <s v="4447410:00-12:0016"/>
    <n v="1"/>
    <n v="1"/>
    <n v="2"/>
    <n v="7"/>
    <m/>
    <n v="11"/>
    <n v="9"/>
    <n v="2"/>
    <m/>
    <m/>
    <m/>
    <m/>
    <m/>
    <m/>
    <n v="11"/>
  </r>
  <r>
    <x v="8"/>
    <x v="5"/>
    <x v="6"/>
    <x v="1"/>
    <n v="16"/>
    <m/>
    <m/>
    <m/>
    <m/>
    <n v="10"/>
    <n v="26"/>
    <m/>
    <n v="1"/>
    <m/>
    <m/>
    <m/>
    <m/>
    <n v="1"/>
    <n v="27"/>
    <n v="8"/>
    <m/>
    <m/>
    <m/>
    <m/>
    <m/>
    <n v="0"/>
    <m/>
    <m/>
    <m/>
    <n v="0"/>
    <n v="2"/>
    <m/>
    <m/>
    <n v="2"/>
    <m/>
    <n v="10"/>
    <n v="0.30769230769230771"/>
    <n v="0"/>
    <n v="0.37037037037037035"/>
    <s v="4447414:00-16:0016"/>
    <n v="1"/>
    <n v="1"/>
    <n v="1"/>
    <n v="5"/>
    <m/>
    <n v="8"/>
    <n v="6"/>
    <n v="1"/>
    <m/>
    <m/>
    <m/>
    <m/>
    <m/>
    <n v="1"/>
    <n v="8"/>
  </r>
  <r>
    <x v="8"/>
    <x v="5"/>
    <x v="6"/>
    <x v="3"/>
    <n v="16"/>
    <m/>
    <m/>
    <m/>
    <m/>
    <n v="10"/>
    <n v="26"/>
    <m/>
    <n v="1"/>
    <m/>
    <m/>
    <m/>
    <m/>
    <n v="1"/>
    <n v="27"/>
    <n v="17"/>
    <m/>
    <m/>
    <m/>
    <m/>
    <m/>
    <n v="0"/>
    <m/>
    <m/>
    <m/>
    <n v="0"/>
    <n v="2"/>
    <m/>
    <m/>
    <n v="2"/>
    <m/>
    <n v="19"/>
    <n v="0.65384615384615385"/>
    <n v="0"/>
    <n v="0.70370370370370372"/>
    <s v="4447419:00-21:0016"/>
    <n v="2"/>
    <m/>
    <n v="6"/>
    <n v="9"/>
    <m/>
    <n v="17"/>
    <n v="13"/>
    <n v="2"/>
    <n v="1"/>
    <m/>
    <m/>
    <m/>
    <m/>
    <n v="1"/>
    <n v="17"/>
  </r>
  <r>
    <x v="8"/>
    <x v="5"/>
    <x v="4"/>
    <x v="0"/>
    <n v="16"/>
    <m/>
    <m/>
    <m/>
    <m/>
    <n v="10"/>
    <n v="26"/>
    <m/>
    <n v="1"/>
    <m/>
    <m/>
    <m/>
    <m/>
    <n v="1"/>
    <n v="27"/>
    <n v="19"/>
    <m/>
    <n v="1"/>
    <m/>
    <m/>
    <m/>
    <n v="1"/>
    <m/>
    <m/>
    <m/>
    <n v="0"/>
    <n v="2"/>
    <m/>
    <m/>
    <n v="2"/>
    <m/>
    <n v="22"/>
    <n v="0.73076923076923073"/>
    <n v="1"/>
    <n v="0.81481481481481477"/>
    <s v="4447500:00-02:0016"/>
    <m/>
    <m/>
    <n v="8"/>
    <n v="12"/>
    <m/>
    <n v="20"/>
    <n v="13"/>
    <n v="3"/>
    <m/>
    <m/>
    <n v="1"/>
    <m/>
    <n v="2"/>
    <n v="1"/>
    <n v="20"/>
  </r>
  <r>
    <x v="9"/>
    <x v="6"/>
    <x v="3"/>
    <x v="2"/>
    <n v="15"/>
    <m/>
    <m/>
    <m/>
    <m/>
    <m/>
    <n v="15"/>
    <m/>
    <m/>
    <m/>
    <m/>
    <m/>
    <m/>
    <n v="0"/>
    <n v="15"/>
    <n v="13"/>
    <m/>
    <m/>
    <m/>
    <m/>
    <m/>
    <n v="0"/>
    <m/>
    <m/>
    <m/>
    <n v="0"/>
    <m/>
    <m/>
    <m/>
    <n v="0"/>
    <m/>
    <n v="13"/>
    <n v="0.8666666666666667"/>
    <e v="#DIV/0!"/>
    <n v="0.8666666666666667"/>
    <s v="4441510:00-12:0017"/>
    <n v="2"/>
    <n v="2"/>
    <n v="8"/>
    <n v="1"/>
    <m/>
    <n v="13"/>
    <m/>
    <n v="1"/>
    <n v="3"/>
    <n v="5"/>
    <n v="2"/>
    <m/>
    <n v="2"/>
    <m/>
    <n v="13"/>
  </r>
  <r>
    <x v="9"/>
    <x v="6"/>
    <x v="3"/>
    <x v="1"/>
    <n v="15"/>
    <m/>
    <m/>
    <m/>
    <m/>
    <m/>
    <n v="15"/>
    <m/>
    <m/>
    <m/>
    <m/>
    <m/>
    <m/>
    <n v="0"/>
    <n v="15"/>
    <n v="15"/>
    <m/>
    <m/>
    <m/>
    <m/>
    <m/>
    <n v="0"/>
    <m/>
    <m/>
    <m/>
    <n v="0"/>
    <m/>
    <m/>
    <m/>
    <n v="0"/>
    <m/>
    <n v="15"/>
    <n v="1"/>
    <e v="#DIV/0!"/>
    <n v="1"/>
    <s v="4441514:00-16:0017"/>
    <n v="4"/>
    <n v="2"/>
    <n v="9"/>
    <m/>
    <m/>
    <n v="15"/>
    <m/>
    <n v="2"/>
    <n v="5"/>
    <n v="3"/>
    <n v="2"/>
    <m/>
    <n v="2"/>
    <n v="1"/>
    <n v="15"/>
  </r>
  <r>
    <x v="9"/>
    <x v="6"/>
    <x v="3"/>
    <x v="3"/>
    <n v="15"/>
    <m/>
    <m/>
    <m/>
    <m/>
    <m/>
    <n v="15"/>
    <m/>
    <m/>
    <m/>
    <m/>
    <m/>
    <m/>
    <n v="0"/>
    <n v="15"/>
    <n v="13"/>
    <m/>
    <m/>
    <m/>
    <m/>
    <m/>
    <n v="0"/>
    <m/>
    <m/>
    <m/>
    <n v="0"/>
    <m/>
    <m/>
    <m/>
    <n v="0"/>
    <m/>
    <n v="13"/>
    <n v="0.8666666666666667"/>
    <e v="#DIV/0!"/>
    <n v="0.8666666666666667"/>
    <s v="4441519:00-21:0017"/>
    <n v="1"/>
    <m/>
    <n v="11"/>
    <n v="1"/>
    <m/>
    <n v="13"/>
    <m/>
    <n v="2"/>
    <n v="2"/>
    <n v="6"/>
    <n v="1"/>
    <m/>
    <n v="2"/>
    <m/>
    <n v="13"/>
  </r>
  <r>
    <x v="9"/>
    <x v="6"/>
    <x v="0"/>
    <x v="0"/>
    <n v="15"/>
    <m/>
    <m/>
    <m/>
    <m/>
    <m/>
    <n v="15"/>
    <m/>
    <m/>
    <m/>
    <m/>
    <m/>
    <m/>
    <n v="0"/>
    <n v="15"/>
    <n v="14"/>
    <m/>
    <m/>
    <m/>
    <m/>
    <m/>
    <n v="0"/>
    <m/>
    <m/>
    <m/>
    <n v="0"/>
    <m/>
    <m/>
    <m/>
    <n v="0"/>
    <m/>
    <n v="14"/>
    <n v="0.93333333333333335"/>
    <e v="#DIV/0!"/>
    <n v="0.93333333333333335"/>
    <s v="4441600:00-02:0017"/>
    <m/>
    <m/>
    <n v="12"/>
    <n v="2"/>
    <m/>
    <n v="14"/>
    <m/>
    <n v="2"/>
    <n v="3"/>
    <n v="6"/>
    <n v="1"/>
    <m/>
    <n v="2"/>
    <m/>
    <n v="14"/>
  </r>
  <r>
    <x v="9"/>
    <x v="6"/>
    <x v="2"/>
    <x v="2"/>
    <n v="15"/>
    <m/>
    <m/>
    <m/>
    <m/>
    <m/>
    <n v="15"/>
    <m/>
    <m/>
    <m/>
    <m/>
    <m/>
    <m/>
    <n v="0"/>
    <n v="15"/>
    <n v="6"/>
    <m/>
    <m/>
    <m/>
    <m/>
    <m/>
    <n v="0"/>
    <m/>
    <m/>
    <m/>
    <n v="0"/>
    <m/>
    <m/>
    <m/>
    <n v="0"/>
    <m/>
    <n v="6"/>
    <n v="0.4"/>
    <e v="#DIV/0!"/>
    <n v="0.4"/>
    <s v="4445010:00-12:0017"/>
    <n v="1"/>
    <m/>
    <n v="4"/>
    <n v="1"/>
    <m/>
    <n v="6"/>
    <m/>
    <m/>
    <m/>
    <n v="4"/>
    <m/>
    <m/>
    <n v="1"/>
    <n v="1"/>
    <n v="6"/>
  </r>
  <r>
    <x v="9"/>
    <x v="6"/>
    <x v="2"/>
    <x v="1"/>
    <n v="15"/>
    <m/>
    <m/>
    <m/>
    <m/>
    <m/>
    <n v="15"/>
    <m/>
    <m/>
    <m/>
    <m/>
    <m/>
    <m/>
    <n v="0"/>
    <n v="15"/>
    <n v="8"/>
    <m/>
    <m/>
    <m/>
    <m/>
    <m/>
    <n v="0"/>
    <m/>
    <m/>
    <m/>
    <n v="0"/>
    <m/>
    <m/>
    <m/>
    <n v="0"/>
    <m/>
    <n v="8"/>
    <n v="0.53333333333333333"/>
    <e v="#DIV/0!"/>
    <n v="0.53333333333333333"/>
    <s v="4445014:00-16:0017"/>
    <n v="1"/>
    <m/>
    <n v="6"/>
    <n v="1"/>
    <m/>
    <n v="8"/>
    <n v="1"/>
    <n v="1"/>
    <m/>
    <n v="3"/>
    <m/>
    <m/>
    <n v="1"/>
    <n v="2"/>
    <n v="8"/>
  </r>
  <r>
    <x v="9"/>
    <x v="6"/>
    <x v="2"/>
    <x v="3"/>
    <n v="15"/>
    <m/>
    <m/>
    <m/>
    <m/>
    <m/>
    <n v="15"/>
    <m/>
    <m/>
    <m/>
    <m/>
    <m/>
    <m/>
    <n v="0"/>
    <n v="15"/>
    <n v="13"/>
    <m/>
    <m/>
    <m/>
    <m/>
    <m/>
    <n v="0"/>
    <m/>
    <m/>
    <m/>
    <n v="0"/>
    <m/>
    <m/>
    <m/>
    <n v="0"/>
    <m/>
    <n v="13"/>
    <n v="0.8666666666666667"/>
    <e v="#DIV/0!"/>
    <n v="0.8666666666666667"/>
    <s v="4445019:00-21:0017"/>
    <n v="6"/>
    <m/>
    <n v="6"/>
    <n v="1"/>
    <m/>
    <n v="13"/>
    <n v="1"/>
    <n v="2"/>
    <m/>
    <n v="3"/>
    <n v="2"/>
    <n v="1"/>
    <n v="2"/>
    <n v="2"/>
    <n v="13"/>
  </r>
  <r>
    <x v="9"/>
    <x v="6"/>
    <x v="5"/>
    <x v="0"/>
    <n v="15"/>
    <m/>
    <m/>
    <m/>
    <m/>
    <m/>
    <n v="15"/>
    <m/>
    <m/>
    <m/>
    <m/>
    <m/>
    <m/>
    <n v="0"/>
    <n v="15"/>
    <n v="8"/>
    <m/>
    <m/>
    <m/>
    <m/>
    <m/>
    <n v="0"/>
    <m/>
    <m/>
    <m/>
    <n v="0"/>
    <m/>
    <m/>
    <m/>
    <n v="0"/>
    <m/>
    <n v="8"/>
    <n v="0.53333333333333333"/>
    <e v="#DIV/0!"/>
    <n v="0.53333333333333333"/>
    <s v="4445100:00-02:0017"/>
    <m/>
    <m/>
    <n v="7"/>
    <n v="1"/>
    <m/>
    <n v="8"/>
    <n v="1"/>
    <m/>
    <m/>
    <n v="3"/>
    <m/>
    <m/>
    <n v="2"/>
    <n v="2"/>
    <n v="8"/>
  </r>
  <r>
    <x v="9"/>
    <x v="6"/>
    <x v="6"/>
    <x v="2"/>
    <n v="15"/>
    <m/>
    <m/>
    <m/>
    <m/>
    <m/>
    <n v="15"/>
    <m/>
    <m/>
    <m/>
    <m/>
    <m/>
    <m/>
    <n v="0"/>
    <n v="15"/>
    <m/>
    <m/>
    <m/>
    <m/>
    <m/>
    <m/>
    <n v="0"/>
    <m/>
    <m/>
    <m/>
    <n v="0"/>
    <m/>
    <m/>
    <m/>
    <n v="0"/>
    <m/>
    <n v="0"/>
    <n v="0"/>
    <e v="#DIV/0!"/>
    <n v="0"/>
    <s v="4447410:00-12:0017"/>
    <m/>
    <m/>
    <m/>
    <m/>
    <m/>
    <n v="0"/>
    <m/>
    <m/>
    <m/>
    <m/>
    <m/>
    <m/>
    <m/>
    <m/>
    <n v="0"/>
  </r>
  <r>
    <x v="9"/>
    <x v="6"/>
    <x v="6"/>
    <x v="1"/>
    <n v="15"/>
    <m/>
    <m/>
    <m/>
    <m/>
    <m/>
    <n v="15"/>
    <m/>
    <m/>
    <m/>
    <m/>
    <m/>
    <m/>
    <n v="0"/>
    <n v="15"/>
    <m/>
    <m/>
    <m/>
    <m/>
    <m/>
    <m/>
    <n v="0"/>
    <m/>
    <m/>
    <m/>
    <n v="0"/>
    <m/>
    <m/>
    <m/>
    <n v="0"/>
    <m/>
    <n v="0"/>
    <n v="0"/>
    <e v="#DIV/0!"/>
    <n v="0"/>
    <s v="4447414:00-16:0017"/>
    <m/>
    <m/>
    <m/>
    <m/>
    <m/>
    <n v="0"/>
    <m/>
    <m/>
    <m/>
    <m/>
    <m/>
    <m/>
    <m/>
    <m/>
    <n v="0"/>
  </r>
  <r>
    <x v="9"/>
    <x v="6"/>
    <x v="6"/>
    <x v="3"/>
    <n v="15"/>
    <m/>
    <m/>
    <m/>
    <m/>
    <m/>
    <n v="15"/>
    <m/>
    <m/>
    <m/>
    <m/>
    <m/>
    <m/>
    <n v="0"/>
    <n v="15"/>
    <n v="1"/>
    <m/>
    <m/>
    <m/>
    <m/>
    <m/>
    <n v="0"/>
    <m/>
    <m/>
    <m/>
    <n v="0"/>
    <m/>
    <m/>
    <m/>
    <n v="0"/>
    <m/>
    <n v="1"/>
    <n v="6.6666666666666666E-2"/>
    <e v="#DIV/0!"/>
    <n v="6.6666666666666666E-2"/>
    <s v="4447419:00-21:0017"/>
    <n v="1"/>
    <m/>
    <m/>
    <m/>
    <m/>
    <n v="1"/>
    <m/>
    <n v="1"/>
    <m/>
    <m/>
    <m/>
    <m/>
    <m/>
    <m/>
    <n v="1"/>
  </r>
  <r>
    <x v="9"/>
    <x v="6"/>
    <x v="4"/>
    <x v="0"/>
    <n v="15"/>
    <m/>
    <m/>
    <m/>
    <m/>
    <m/>
    <n v="15"/>
    <m/>
    <m/>
    <m/>
    <m/>
    <m/>
    <m/>
    <n v="0"/>
    <n v="15"/>
    <m/>
    <m/>
    <m/>
    <m/>
    <m/>
    <m/>
    <n v="0"/>
    <m/>
    <m/>
    <m/>
    <n v="0"/>
    <m/>
    <m/>
    <m/>
    <n v="0"/>
    <m/>
    <n v="0"/>
    <n v="0"/>
    <e v="#DIV/0!"/>
    <n v="0"/>
    <s v="4447500:00-02:0017"/>
    <m/>
    <m/>
    <m/>
    <m/>
    <m/>
    <n v="0"/>
    <m/>
    <m/>
    <m/>
    <m/>
    <m/>
    <m/>
    <m/>
    <m/>
    <n v="0"/>
  </r>
  <r>
    <x v="35"/>
    <x v="4"/>
    <x v="3"/>
    <x v="2"/>
    <n v="10"/>
    <m/>
    <m/>
    <m/>
    <m/>
    <m/>
    <n v="10"/>
    <m/>
    <m/>
    <m/>
    <m/>
    <m/>
    <m/>
    <n v="0"/>
    <n v="10"/>
    <n v="9"/>
    <m/>
    <m/>
    <m/>
    <m/>
    <m/>
    <n v="0"/>
    <m/>
    <m/>
    <m/>
    <n v="0"/>
    <n v="1"/>
    <m/>
    <m/>
    <n v="1"/>
    <m/>
    <n v="10"/>
    <n v="0.9"/>
    <e v="#DIV/0!"/>
    <n v="1"/>
    <s v="4441510:00-12:0018"/>
    <n v="3"/>
    <m/>
    <n v="3"/>
    <n v="3"/>
    <m/>
    <n v="9"/>
    <n v="7"/>
    <m/>
    <m/>
    <m/>
    <n v="1"/>
    <m/>
    <n v="1"/>
    <m/>
    <n v="9"/>
  </r>
  <r>
    <x v="35"/>
    <x v="4"/>
    <x v="3"/>
    <x v="1"/>
    <n v="10"/>
    <m/>
    <m/>
    <m/>
    <m/>
    <m/>
    <n v="10"/>
    <m/>
    <m/>
    <m/>
    <m/>
    <m/>
    <m/>
    <n v="0"/>
    <n v="10"/>
    <n v="7"/>
    <m/>
    <m/>
    <m/>
    <m/>
    <m/>
    <n v="0"/>
    <m/>
    <m/>
    <m/>
    <n v="0"/>
    <n v="1"/>
    <m/>
    <m/>
    <n v="1"/>
    <m/>
    <n v="8"/>
    <n v="0.7"/>
    <e v="#DIV/0!"/>
    <n v="0.8"/>
    <s v="4441514:00-16:0018"/>
    <m/>
    <m/>
    <n v="3"/>
    <n v="4"/>
    <m/>
    <n v="7"/>
    <n v="7"/>
    <m/>
    <m/>
    <m/>
    <m/>
    <m/>
    <m/>
    <m/>
    <n v="7"/>
  </r>
  <r>
    <x v="35"/>
    <x v="4"/>
    <x v="3"/>
    <x v="3"/>
    <n v="10"/>
    <m/>
    <m/>
    <m/>
    <m/>
    <m/>
    <n v="10"/>
    <m/>
    <m/>
    <m/>
    <m/>
    <m/>
    <m/>
    <n v="0"/>
    <n v="10"/>
    <n v="8"/>
    <m/>
    <m/>
    <m/>
    <m/>
    <m/>
    <n v="0"/>
    <m/>
    <m/>
    <m/>
    <n v="0"/>
    <n v="1"/>
    <m/>
    <m/>
    <n v="1"/>
    <m/>
    <n v="9"/>
    <n v="0.8"/>
    <e v="#DIV/0!"/>
    <n v="0.9"/>
    <s v="4441519:00-21:0018"/>
    <m/>
    <m/>
    <n v="6"/>
    <n v="2"/>
    <m/>
    <n v="8"/>
    <n v="5"/>
    <n v="1"/>
    <n v="1"/>
    <m/>
    <m/>
    <m/>
    <n v="1"/>
    <m/>
    <n v="8"/>
  </r>
  <r>
    <x v="35"/>
    <x v="4"/>
    <x v="0"/>
    <x v="0"/>
    <n v="10"/>
    <m/>
    <m/>
    <m/>
    <m/>
    <m/>
    <n v="10"/>
    <m/>
    <m/>
    <m/>
    <m/>
    <m/>
    <m/>
    <n v="0"/>
    <n v="10"/>
    <n v="9"/>
    <m/>
    <m/>
    <m/>
    <m/>
    <m/>
    <n v="0"/>
    <m/>
    <m/>
    <m/>
    <n v="0"/>
    <n v="1"/>
    <m/>
    <m/>
    <n v="1"/>
    <m/>
    <n v="10"/>
    <n v="0.9"/>
    <e v="#DIV/0!"/>
    <n v="1"/>
    <s v="4441600:00-02:0018"/>
    <m/>
    <m/>
    <n v="6"/>
    <n v="3"/>
    <m/>
    <n v="9"/>
    <n v="6"/>
    <n v="1"/>
    <n v="1"/>
    <m/>
    <m/>
    <m/>
    <n v="1"/>
    <m/>
    <n v="9"/>
  </r>
  <r>
    <x v="35"/>
    <x v="4"/>
    <x v="1"/>
    <x v="1"/>
    <n v="10"/>
    <m/>
    <m/>
    <m/>
    <m/>
    <m/>
    <n v="10"/>
    <m/>
    <m/>
    <m/>
    <m/>
    <m/>
    <m/>
    <n v="0"/>
    <n v="10"/>
    <n v="9"/>
    <m/>
    <m/>
    <m/>
    <m/>
    <m/>
    <n v="0"/>
    <m/>
    <m/>
    <m/>
    <n v="0"/>
    <n v="1"/>
    <m/>
    <m/>
    <n v="1"/>
    <m/>
    <n v="10"/>
    <n v="0.9"/>
    <e v="#DIV/0!"/>
    <n v="1"/>
    <s v="4442914:00-16:0018"/>
    <n v="2"/>
    <m/>
    <n v="4"/>
    <n v="3"/>
    <m/>
    <n v="9"/>
    <n v="7"/>
    <m/>
    <n v="1"/>
    <m/>
    <m/>
    <m/>
    <m/>
    <n v="1"/>
    <n v="9"/>
  </r>
  <r>
    <x v="35"/>
    <x v="4"/>
    <x v="2"/>
    <x v="2"/>
    <n v="10"/>
    <m/>
    <m/>
    <m/>
    <m/>
    <m/>
    <n v="10"/>
    <m/>
    <m/>
    <m/>
    <m/>
    <m/>
    <m/>
    <n v="0"/>
    <n v="10"/>
    <n v="7"/>
    <m/>
    <m/>
    <m/>
    <m/>
    <m/>
    <n v="0"/>
    <m/>
    <m/>
    <m/>
    <n v="0"/>
    <n v="2"/>
    <m/>
    <m/>
    <n v="2"/>
    <m/>
    <n v="9"/>
    <n v="0.7"/>
    <e v="#DIV/0!"/>
    <n v="0.9"/>
    <s v="4445010:00-12:0018"/>
    <n v="1"/>
    <m/>
    <n v="2"/>
    <n v="4"/>
    <m/>
    <n v="7"/>
    <n v="6"/>
    <m/>
    <m/>
    <m/>
    <n v="1"/>
    <m/>
    <m/>
    <m/>
    <n v="7"/>
  </r>
  <r>
    <x v="35"/>
    <x v="4"/>
    <x v="2"/>
    <x v="1"/>
    <n v="10"/>
    <m/>
    <m/>
    <m/>
    <m/>
    <m/>
    <n v="10"/>
    <m/>
    <m/>
    <m/>
    <m/>
    <m/>
    <m/>
    <n v="0"/>
    <n v="10"/>
    <n v="8"/>
    <m/>
    <m/>
    <m/>
    <m/>
    <m/>
    <n v="0"/>
    <m/>
    <m/>
    <m/>
    <n v="0"/>
    <n v="2"/>
    <m/>
    <m/>
    <n v="2"/>
    <m/>
    <n v="10"/>
    <n v="0.8"/>
    <e v="#DIV/0!"/>
    <n v="1"/>
    <s v="4445014:00-16:0018"/>
    <m/>
    <m/>
    <n v="4"/>
    <n v="4"/>
    <m/>
    <n v="8"/>
    <n v="5"/>
    <m/>
    <m/>
    <n v="1"/>
    <n v="1"/>
    <m/>
    <n v="1"/>
    <m/>
    <n v="8"/>
  </r>
  <r>
    <x v="35"/>
    <x v="4"/>
    <x v="2"/>
    <x v="3"/>
    <n v="10"/>
    <m/>
    <m/>
    <m/>
    <m/>
    <m/>
    <n v="10"/>
    <m/>
    <m/>
    <m/>
    <m/>
    <m/>
    <m/>
    <n v="0"/>
    <n v="10"/>
    <n v="8"/>
    <m/>
    <m/>
    <m/>
    <m/>
    <m/>
    <n v="0"/>
    <m/>
    <m/>
    <m/>
    <n v="0"/>
    <n v="2"/>
    <m/>
    <m/>
    <n v="2"/>
    <m/>
    <n v="10"/>
    <n v="0.8"/>
    <e v="#DIV/0!"/>
    <n v="1"/>
    <s v="4445019:00-21:0018"/>
    <n v="1"/>
    <m/>
    <n v="4"/>
    <n v="3"/>
    <m/>
    <n v="8"/>
    <n v="5"/>
    <m/>
    <m/>
    <m/>
    <n v="1"/>
    <m/>
    <n v="1"/>
    <n v="1"/>
    <n v="8"/>
  </r>
  <r>
    <x v="35"/>
    <x v="4"/>
    <x v="5"/>
    <x v="0"/>
    <n v="10"/>
    <m/>
    <m/>
    <m/>
    <m/>
    <m/>
    <n v="10"/>
    <m/>
    <m/>
    <m/>
    <m/>
    <m/>
    <m/>
    <n v="0"/>
    <n v="10"/>
    <n v="9"/>
    <m/>
    <m/>
    <m/>
    <m/>
    <m/>
    <n v="0"/>
    <m/>
    <m/>
    <m/>
    <n v="0"/>
    <n v="1"/>
    <m/>
    <m/>
    <n v="1"/>
    <m/>
    <n v="10"/>
    <n v="0.9"/>
    <e v="#DIV/0!"/>
    <n v="1"/>
    <s v="4445100:00-02:0018"/>
    <m/>
    <m/>
    <n v="5"/>
    <n v="4"/>
    <m/>
    <n v="9"/>
    <n v="6"/>
    <m/>
    <m/>
    <n v="1"/>
    <n v="1"/>
    <m/>
    <n v="1"/>
    <m/>
    <n v="9"/>
  </r>
  <r>
    <x v="35"/>
    <x v="4"/>
    <x v="6"/>
    <x v="2"/>
    <n v="10"/>
    <m/>
    <m/>
    <m/>
    <m/>
    <m/>
    <n v="10"/>
    <m/>
    <m/>
    <m/>
    <m/>
    <m/>
    <m/>
    <n v="0"/>
    <n v="10"/>
    <n v="8"/>
    <m/>
    <m/>
    <m/>
    <m/>
    <m/>
    <n v="0"/>
    <m/>
    <m/>
    <m/>
    <n v="0"/>
    <n v="1"/>
    <m/>
    <m/>
    <n v="1"/>
    <m/>
    <n v="9"/>
    <n v="0.8"/>
    <e v="#DIV/0!"/>
    <n v="0.9"/>
    <s v="4447410:00-12:0018"/>
    <m/>
    <n v="1"/>
    <n v="3"/>
    <n v="4"/>
    <m/>
    <n v="8"/>
    <n v="7"/>
    <m/>
    <n v="1"/>
    <m/>
    <m/>
    <m/>
    <m/>
    <m/>
    <n v="8"/>
  </r>
  <r>
    <x v="35"/>
    <x v="4"/>
    <x v="6"/>
    <x v="1"/>
    <n v="10"/>
    <m/>
    <m/>
    <m/>
    <m/>
    <m/>
    <n v="10"/>
    <m/>
    <m/>
    <m/>
    <m/>
    <m/>
    <m/>
    <n v="0"/>
    <n v="10"/>
    <n v="8"/>
    <m/>
    <m/>
    <m/>
    <m/>
    <m/>
    <n v="0"/>
    <m/>
    <m/>
    <m/>
    <n v="0"/>
    <n v="1"/>
    <m/>
    <m/>
    <n v="1"/>
    <m/>
    <n v="9"/>
    <n v="0.8"/>
    <e v="#DIV/0!"/>
    <n v="0.9"/>
    <s v="4447414:00-16:0018"/>
    <m/>
    <n v="1"/>
    <n v="3"/>
    <n v="4"/>
    <m/>
    <n v="8"/>
    <n v="7"/>
    <m/>
    <n v="1"/>
    <m/>
    <m/>
    <m/>
    <m/>
    <m/>
    <n v="8"/>
  </r>
  <r>
    <x v="35"/>
    <x v="4"/>
    <x v="6"/>
    <x v="3"/>
    <n v="10"/>
    <m/>
    <m/>
    <m/>
    <m/>
    <m/>
    <n v="10"/>
    <m/>
    <m/>
    <m/>
    <m/>
    <m/>
    <m/>
    <n v="0"/>
    <n v="10"/>
    <n v="9"/>
    <m/>
    <m/>
    <m/>
    <m/>
    <m/>
    <n v="0"/>
    <m/>
    <m/>
    <m/>
    <n v="0"/>
    <n v="1"/>
    <m/>
    <m/>
    <n v="1"/>
    <m/>
    <n v="10"/>
    <n v="0.9"/>
    <e v="#DIV/0!"/>
    <n v="1"/>
    <s v="4447419:00-21:0018"/>
    <m/>
    <m/>
    <n v="6"/>
    <n v="3"/>
    <m/>
    <n v="9"/>
    <n v="8"/>
    <m/>
    <n v="1"/>
    <m/>
    <m/>
    <m/>
    <m/>
    <m/>
    <n v="9"/>
  </r>
  <r>
    <x v="35"/>
    <x v="4"/>
    <x v="4"/>
    <x v="0"/>
    <n v="10"/>
    <m/>
    <m/>
    <m/>
    <m/>
    <m/>
    <n v="10"/>
    <m/>
    <m/>
    <m/>
    <m/>
    <m/>
    <m/>
    <n v="0"/>
    <n v="10"/>
    <n v="9"/>
    <m/>
    <m/>
    <m/>
    <m/>
    <m/>
    <n v="0"/>
    <m/>
    <m/>
    <m/>
    <n v="0"/>
    <n v="1"/>
    <m/>
    <m/>
    <n v="1"/>
    <m/>
    <n v="10"/>
    <n v="0.9"/>
    <e v="#DIV/0!"/>
    <n v="1"/>
    <s v="4447500:00-02:0018"/>
    <m/>
    <m/>
    <n v="6"/>
    <n v="3"/>
    <m/>
    <n v="9"/>
    <n v="8"/>
    <m/>
    <n v="1"/>
    <m/>
    <m/>
    <m/>
    <m/>
    <m/>
    <n v="9"/>
  </r>
  <r>
    <x v="36"/>
    <x v="3"/>
    <x v="3"/>
    <x v="2"/>
    <m/>
    <m/>
    <n v="302"/>
    <m/>
    <m/>
    <m/>
    <n v="302"/>
    <n v="2"/>
    <m/>
    <m/>
    <m/>
    <m/>
    <m/>
    <n v="2"/>
    <n v="304"/>
    <n v="46"/>
    <m/>
    <m/>
    <m/>
    <m/>
    <m/>
    <n v="0"/>
    <m/>
    <n v="1"/>
    <m/>
    <n v="1"/>
    <m/>
    <m/>
    <m/>
    <n v="0"/>
    <m/>
    <n v="47"/>
    <n v="0.15231788079470199"/>
    <n v="0"/>
    <n v="0.15460526315789475"/>
    <s v="4441510:00-12:0019"/>
    <n v="10"/>
    <n v="7"/>
    <n v="22"/>
    <n v="8"/>
    <m/>
    <n v="47"/>
    <n v="3"/>
    <n v="7"/>
    <n v="5"/>
    <n v="14"/>
    <n v="8"/>
    <n v="8"/>
    <n v="2"/>
    <m/>
    <n v="47"/>
  </r>
  <r>
    <x v="36"/>
    <x v="3"/>
    <x v="3"/>
    <x v="1"/>
    <m/>
    <m/>
    <n v="302"/>
    <m/>
    <m/>
    <m/>
    <n v="302"/>
    <n v="2"/>
    <m/>
    <m/>
    <m/>
    <m/>
    <m/>
    <n v="2"/>
    <n v="304"/>
    <n v="113"/>
    <m/>
    <m/>
    <m/>
    <m/>
    <m/>
    <n v="0"/>
    <m/>
    <n v="2"/>
    <m/>
    <n v="2"/>
    <m/>
    <m/>
    <m/>
    <n v="0"/>
    <m/>
    <n v="115"/>
    <n v="0.3741721854304636"/>
    <n v="0"/>
    <n v="0.37828947368421051"/>
    <s v="4441514:00-16:0019"/>
    <n v="74"/>
    <n v="11"/>
    <n v="22"/>
    <n v="8"/>
    <m/>
    <n v="115"/>
    <n v="4"/>
    <n v="21"/>
    <n v="17"/>
    <n v="24"/>
    <n v="17"/>
    <n v="22"/>
    <n v="9"/>
    <n v="1"/>
    <n v="115"/>
  </r>
  <r>
    <x v="36"/>
    <x v="3"/>
    <x v="3"/>
    <x v="3"/>
    <m/>
    <m/>
    <n v="302"/>
    <m/>
    <m/>
    <m/>
    <n v="302"/>
    <n v="2"/>
    <m/>
    <m/>
    <m/>
    <m/>
    <m/>
    <n v="2"/>
    <n v="304"/>
    <n v="54"/>
    <m/>
    <m/>
    <m/>
    <m/>
    <m/>
    <n v="0"/>
    <m/>
    <n v="1"/>
    <m/>
    <n v="1"/>
    <m/>
    <m/>
    <m/>
    <n v="0"/>
    <m/>
    <n v="55"/>
    <n v="0.17880794701986755"/>
    <n v="0"/>
    <n v="0.18092105263157895"/>
    <s v="4441519:00-21:0019"/>
    <n v="15"/>
    <n v="6"/>
    <n v="26"/>
    <n v="8"/>
    <m/>
    <n v="55"/>
    <n v="3"/>
    <n v="10"/>
    <n v="10"/>
    <n v="12"/>
    <n v="8"/>
    <n v="8"/>
    <n v="3"/>
    <n v="1"/>
    <n v="55"/>
  </r>
  <r>
    <x v="36"/>
    <x v="3"/>
    <x v="0"/>
    <x v="0"/>
    <m/>
    <m/>
    <n v="302"/>
    <m/>
    <m/>
    <m/>
    <n v="302"/>
    <n v="2"/>
    <m/>
    <m/>
    <m/>
    <m/>
    <m/>
    <n v="2"/>
    <n v="304"/>
    <n v="38"/>
    <m/>
    <m/>
    <m/>
    <m/>
    <m/>
    <n v="0"/>
    <m/>
    <n v="1"/>
    <m/>
    <n v="1"/>
    <m/>
    <m/>
    <m/>
    <n v="0"/>
    <m/>
    <n v="39"/>
    <n v="0.12582781456953643"/>
    <n v="0"/>
    <n v="0.12828947368421054"/>
    <s v="4441600:00-02:0019"/>
    <m/>
    <m/>
    <n v="28"/>
    <n v="11"/>
    <m/>
    <n v="39"/>
    <n v="3"/>
    <n v="9"/>
    <n v="3"/>
    <n v="8"/>
    <n v="7"/>
    <n v="5"/>
    <n v="3"/>
    <n v="1"/>
    <n v="39"/>
  </r>
  <r>
    <x v="36"/>
    <x v="3"/>
    <x v="1"/>
    <x v="1"/>
    <m/>
    <m/>
    <n v="302"/>
    <m/>
    <m/>
    <m/>
    <n v="302"/>
    <n v="2"/>
    <m/>
    <m/>
    <m/>
    <m/>
    <m/>
    <n v="2"/>
    <n v="304"/>
    <n v="278"/>
    <m/>
    <m/>
    <m/>
    <m/>
    <m/>
    <n v="0"/>
    <m/>
    <m/>
    <m/>
    <n v="0"/>
    <n v="2"/>
    <m/>
    <m/>
    <n v="2"/>
    <m/>
    <n v="280"/>
    <n v="0.92052980132450335"/>
    <n v="0"/>
    <n v="0.92105263157894735"/>
    <s v="4442914:00-16:0019"/>
    <n v="253"/>
    <n v="8"/>
    <n v="12"/>
    <n v="5"/>
    <m/>
    <n v="278"/>
    <n v="4"/>
    <n v="40"/>
    <n v="32"/>
    <n v="68"/>
    <n v="57"/>
    <n v="45"/>
    <n v="30"/>
    <n v="2"/>
    <n v="278"/>
  </r>
  <r>
    <x v="36"/>
    <x v="3"/>
    <x v="2"/>
    <x v="2"/>
    <m/>
    <m/>
    <n v="302"/>
    <m/>
    <m/>
    <m/>
    <n v="302"/>
    <n v="2"/>
    <m/>
    <m/>
    <m/>
    <m/>
    <m/>
    <n v="2"/>
    <n v="304"/>
    <n v="41"/>
    <m/>
    <m/>
    <m/>
    <m/>
    <m/>
    <n v="0"/>
    <m/>
    <m/>
    <m/>
    <n v="0"/>
    <n v="2"/>
    <m/>
    <m/>
    <n v="2"/>
    <m/>
    <n v="43"/>
    <n v="0.13576158940397351"/>
    <n v="0"/>
    <n v="0.14144736842105263"/>
    <s v="4445010:00-12:0019"/>
    <n v="16"/>
    <n v="10"/>
    <n v="8"/>
    <n v="7"/>
    <m/>
    <n v="41"/>
    <n v="4"/>
    <n v="8"/>
    <n v="4"/>
    <n v="7"/>
    <n v="7"/>
    <n v="5"/>
    <n v="5"/>
    <n v="1"/>
    <n v="41"/>
  </r>
  <r>
    <x v="36"/>
    <x v="3"/>
    <x v="2"/>
    <x v="1"/>
    <m/>
    <m/>
    <n v="302"/>
    <m/>
    <m/>
    <m/>
    <n v="302"/>
    <n v="2"/>
    <m/>
    <m/>
    <m/>
    <m/>
    <m/>
    <n v="2"/>
    <n v="304"/>
    <n v="76"/>
    <m/>
    <m/>
    <m/>
    <m/>
    <m/>
    <n v="0"/>
    <m/>
    <m/>
    <m/>
    <n v="0"/>
    <n v="5"/>
    <m/>
    <m/>
    <n v="5"/>
    <m/>
    <n v="81"/>
    <n v="0.25165562913907286"/>
    <n v="0"/>
    <n v="0.26644736842105265"/>
    <s v="4445014:00-16:0019"/>
    <n v="46"/>
    <n v="15"/>
    <n v="8"/>
    <n v="7"/>
    <m/>
    <n v="76"/>
    <n v="1"/>
    <n v="11"/>
    <n v="8"/>
    <n v="16"/>
    <n v="13"/>
    <n v="11"/>
    <n v="12"/>
    <n v="4"/>
    <n v="76"/>
  </r>
  <r>
    <x v="36"/>
    <x v="3"/>
    <x v="2"/>
    <x v="3"/>
    <m/>
    <m/>
    <n v="302"/>
    <m/>
    <m/>
    <m/>
    <n v="302"/>
    <n v="2"/>
    <m/>
    <m/>
    <m/>
    <m/>
    <m/>
    <n v="2"/>
    <n v="304"/>
    <n v="60"/>
    <m/>
    <m/>
    <m/>
    <m/>
    <m/>
    <n v="0"/>
    <m/>
    <m/>
    <m/>
    <n v="0"/>
    <n v="2"/>
    <m/>
    <m/>
    <n v="2"/>
    <m/>
    <n v="62"/>
    <n v="0.19867549668874171"/>
    <n v="0"/>
    <n v="0.20394736842105263"/>
    <s v="4445019:00-21:0019"/>
    <n v="20"/>
    <n v="8"/>
    <n v="24"/>
    <n v="8"/>
    <m/>
    <n v="60"/>
    <n v="1"/>
    <n v="11"/>
    <n v="6"/>
    <n v="12"/>
    <n v="11"/>
    <n v="8"/>
    <n v="11"/>
    <m/>
    <n v="60"/>
  </r>
  <r>
    <x v="36"/>
    <x v="3"/>
    <x v="5"/>
    <x v="0"/>
    <m/>
    <m/>
    <n v="302"/>
    <m/>
    <m/>
    <m/>
    <n v="302"/>
    <n v="2"/>
    <m/>
    <m/>
    <m/>
    <m/>
    <m/>
    <n v="2"/>
    <n v="304"/>
    <n v="34"/>
    <m/>
    <m/>
    <m/>
    <m/>
    <m/>
    <n v="0"/>
    <m/>
    <m/>
    <m/>
    <n v="0"/>
    <n v="2"/>
    <m/>
    <m/>
    <n v="2"/>
    <m/>
    <n v="36"/>
    <n v="0.11258278145695365"/>
    <n v="0"/>
    <n v="0.11842105263157894"/>
    <s v="4445100:00-02:0019"/>
    <m/>
    <m/>
    <n v="24"/>
    <n v="10"/>
    <m/>
    <n v="34"/>
    <n v="1"/>
    <n v="7"/>
    <n v="3"/>
    <n v="7"/>
    <n v="7"/>
    <n v="5"/>
    <n v="4"/>
    <m/>
    <n v="34"/>
  </r>
  <r>
    <x v="36"/>
    <x v="3"/>
    <x v="6"/>
    <x v="2"/>
    <m/>
    <m/>
    <n v="302"/>
    <m/>
    <m/>
    <m/>
    <n v="302"/>
    <n v="2"/>
    <m/>
    <m/>
    <m/>
    <m/>
    <m/>
    <n v="2"/>
    <n v="304"/>
    <n v="17"/>
    <m/>
    <m/>
    <m/>
    <m/>
    <m/>
    <n v="0"/>
    <m/>
    <m/>
    <m/>
    <n v="0"/>
    <m/>
    <m/>
    <m/>
    <n v="0"/>
    <m/>
    <n v="17"/>
    <n v="5.6291390728476824E-2"/>
    <n v="0"/>
    <n v="5.5921052631578948E-2"/>
    <s v="4447410:00-12:0019"/>
    <n v="7"/>
    <n v="9"/>
    <m/>
    <n v="1"/>
    <m/>
    <n v="17"/>
    <n v="1"/>
    <n v="3"/>
    <n v="1"/>
    <n v="3"/>
    <n v="4"/>
    <n v="4"/>
    <n v="1"/>
    <m/>
    <n v="17"/>
  </r>
  <r>
    <x v="36"/>
    <x v="3"/>
    <x v="6"/>
    <x v="1"/>
    <m/>
    <m/>
    <n v="302"/>
    <m/>
    <m/>
    <m/>
    <n v="302"/>
    <n v="2"/>
    <m/>
    <m/>
    <m/>
    <m/>
    <m/>
    <n v="2"/>
    <n v="304"/>
    <n v="14"/>
    <m/>
    <m/>
    <m/>
    <m/>
    <m/>
    <n v="0"/>
    <m/>
    <m/>
    <m/>
    <n v="0"/>
    <m/>
    <m/>
    <m/>
    <n v="0"/>
    <m/>
    <n v="14"/>
    <n v="4.6357615894039736E-2"/>
    <n v="0"/>
    <n v="4.6052631578947366E-2"/>
    <s v="4447414:00-16:0019"/>
    <n v="4"/>
    <n v="9"/>
    <m/>
    <n v="1"/>
    <m/>
    <n v="14"/>
    <m/>
    <n v="1"/>
    <n v="4"/>
    <n v="1"/>
    <n v="4"/>
    <n v="2"/>
    <n v="2"/>
    <m/>
    <n v="14"/>
  </r>
  <r>
    <x v="36"/>
    <x v="3"/>
    <x v="6"/>
    <x v="3"/>
    <m/>
    <m/>
    <n v="302"/>
    <m/>
    <m/>
    <m/>
    <n v="302"/>
    <n v="2"/>
    <m/>
    <m/>
    <m/>
    <m/>
    <m/>
    <n v="2"/>
    <n v="304"/>
    <n v="6"/>
    <m/>
    <m/>
    <m/>
    <m/>
    <m/>
    <n v="0"/>
    <m/>
    <m/>
    <m/>
    <n v="0"/>
    <m/>
    <m/>
    <m/>
    <n v="0"/>
    <m/>
    <n v="6"/>
    <n v="1.9867549668874173E-2"/>
    <n v="0"/>
    <n v="1.9736842105263157E-2"/>
    <s v="4447419:00-21:0019"/>
    <n v="2"/>
    <n v="1"/>
    <n v="1"/>
    <n v="2"/>
    <m/>
    <n v="6"/>
    <n v="1"/>
    <n v="2"/>
    <m/>
    <m/>
    <n v="1"/>
    <n v="1"/>
    <n v="1"/>
    <m/>
    <n v="6"/>
  </r>
  <r>
    <x v="36"/>
    <x v="3"/>
    <x v="4"/>
    <x v="0"/>
    <m/>
    <m/>
    <n v="302"/>
    <m/>
    <m/>
    <m/>
    <n v="302"/>
    <n v="2"/>
    <m/>
    <m/>
    <m/>
    <m/>
    <m/>
    <n v="2"/>
    <n v="304"/>
    <n v="2"/>
    <m/>
    <m/>
    <m/>
    <m/>
    <m/>
    <n v="0"/>
    <m/>
    <m/>
    <m/>
    <n v="0"/>
    <m/>
    <m/>
    <m/>
    <n v="0"/>
    <m/>
    <n v="2"/>
    <n v="6.6225165562913907E-3"/>
    <n v="0"/>
    <n v="6.5789473684210523E-3"/>
    <s v="4447500:00-02:0019"/>
    <m/>
    <m/>
    <n v="1"/>
    <n v="1"/>
    <m/>
    <n v="2"/>
    <m/>
    <n v="1"/>
    <m/>
    <m/>
    <m/>
    <m/>
    <n v="1"/>
    <m/>
    <n v="2"/>
  </r>
  <r>
    <x v="37"/>
    <x v="15"/>
    <x v="3"/>
    <x v="2"/>
    <n v="5"/>
    <m/>
    <m/>
    <m/>
    <m/>
    <m/>
    <n v="5"/>
    <m/>
    <m/>
    <m/>
    <m/>
    <m/>
    <m/>
    <n v="0"/>
    <n v="5"/>
    <n v="5"/>
    <m/>
    <m/>
    <m/>
    <m/>
    <m/>
    <n v="0"/>
    <m/>
    <n v="1"/>
    <m/>
    <n v="1"/>
    <m/>
    <m/>
    <m/>
    <n v="0"/>
    <m/>
    <n v="6"/>
    <n v="1"/>
    <e v="#DIV/0!"/>
    <n v="1.2"/>
    <s v="4441510:00-12:0020"/>
    <m/>
    <m/>
    <n v="1"/>
    <n v="5"/>
    <m/>
    <n v="6"/>
    <n v="5"/>
    <m/>
    <m/>
    <m/>
    <n v="1"/>
    <m/>
    <m/>
    <m/>
    <n v="6"/>
  </r>
  <r>
    <x v="37"/>
    <x v="15"/>
    <x v="3"/>
    <x v="1"/>
    <n v="5"/>
    <m/>
    <m/>
    <m/>
    <m/>
    <m/>
    <n v="5"/>
    <m/>
    <m/>
    <m/>
    <m/>
    <m/>
    <m/>
    <n v="0"/>
    <n v="5"/>
    <n v="5"/>
    <m/>
    <m/>
    <m/>
    <m/>
    <m/>
    <n v="0"/>
    <m/>
    <n v="2"/>
    <m/>
    <n v="2"/>
    <m/>
    <m/>
    <m/>
    <n v="0"/>
    <m/>
    <n v="7"/>
    <n v="1"/>
    <e v="#DIV/0!"/>
    <n v="1.4"/>
    <s v="4441514:00-16:0020"/>
    <n v="2"/>
    <m/>
    <n v="1"/>
    <n v="4"/>
    <m/>
    <n v="7"/>
    <n v="4"/>
    <m/>
    <n v="1"/>
    <m/>
    <n v="2"/>
    <m/>
    <m/>
    <m/>
    <n v="7"/>
  </r>
  <r>
    <x v="37"/>
    <x v="15"/>
    <x v="3"/>
    <x v="3"/>
    <n v="5"/>
    <m/>
    <m/>
    <m/>
    <m/>
    <m/>
    <n v="5"/>
    <m/>
    <m/>
    <m/>
    <m/>
    <m/>
    <m/>
    <n v="0"/>
    <n v="5"/>
    <n v="4"/>
    <m/>
    <m/>
    <m/>
    <m/>
    <m/>
    <n v="0"/>
    <m/>
    <n v="2"/>
    <m/>
    <n v="2"/>
    <m/>
    <m/>
    <m/>
    <n v="0"/>
    <m/>
    <n v="6"/>
    <n v="0.8"/>
    <e v="#DIV/0!"/>
    <n v="1.2"/>
    <s v="4441519:00-21:0020"/>
    <n v="1"/>
    <m/>
    <m/>
    <n v="5"/>
    <m/>
    <n v="6"/>
    <n v="5"/>
    <m/>
    <m/>
    <m/>
    <n v="1"/>
    <m/>
    <m/>
    <m/>
    <n v="6"/>
  </r>
  <r>
    <x v="37"/>
    <x v="15"/>
    <x v="0"/>
    <x v="0"/>
    <n v="5"/>
    <m/>
    <m/>
    <m/>
    <m/>
    <m/>
    <n v="5"/>
    <m/>
    <m/>
    <m/>
    <m/>
    <m/>
    <m/>
    <n v="0"/>
    <n v="5"/>
    <n v="5"/>
    <m/>
    <m/>
    <m/>
    <m/>
    <m/>
    <n v="0"/>
    <m/>
    <n v="2"/>
    <m/>
    <n v="2"/>
    <m/>
    <m/>
    <m/>
    <n v="0"/>
    <m/>
    <n v="7"/>
    <n v="1"/>
    <e v="#DIV/0!"/>
    <n v="1.4"/>
    <s v="4441600:00-02:0020"/>
    <m/>
    <m/>
    <n v="2"/>
    <n v="5"/>
    <m/>
    <n v="7"/>
    <n v="5"/>
    <m/>
    <m/>
    <m/>
    <n v="2"/>
    <m/>
    <m/>
    <m/>
    <n v="7"/>
  </r>
  <r>
    <x v="37"/>
    <x v="15"/>
    <x v="1"/>
    <x v="1"/>
    <n v="5"/>
    <m/>
    <m/>
    <m/>
    <m/>
    <m/>
    <n v="5"/>
    <m/>
    <m/>
    <m/>
    <m/>
    <m/>
    <m/>
    <n v="0"/>
    <n v="5"/>
    <n v="5"/>
    <m/>
    <m/>
    <m/>
    <m/>
    <m/>
    <n v="0"/>
    <m/>
    <m/>
    <m/>
    <n v="0"/>
    <m/>
    <m/>
    <m/>
    <n v="0"/>
    <m/>
    <n v="5"/>
    <n v="1"/>
    <e v="#DIV/0!"/>
    <n v="1"/>
    <s v="4442914:00-16:0020"/>
    <n v="1"/>
    <m/>
    <n v="1"/>
    <n v="3"/>
    <m/>
    <n v="5"/>
    <n v="4"/>
    <m/>
    <m/>
    <m/>
    <n v="1"/>
    <m/>
    <m/>
    <m/>
    <n v="5"/>
  </r>
  <r>
    <x v="37"/>
    <x v="15"/>
    <x v="2"/>
    <x v="2"/>
    <n v="5"/>
    <m/>
    <m/>
    <m/>
    <m/>
    <m/>
    <n v="5"/>
    <m/>
    <m/>
    <m/>
    <m/>
    <m/>
    <m/>
    <n v="0"/>
    <n v="5"/>
    <n v="5"/>
    <m/>
    <m/>
    <m/>
    <m/>
    <m/>
    <n v="0"/>
    <m/>
    <m/>
    <m/>
    <n v="0"/>
    <m/>
    <m/>
    <m/>
    <n v="0"/>
    <m/>
    <n v="5"/>
    <n v="1"/>
    <e v="#DIV/0!"/>
    <n v="1"/>
    <s v="4445010:00-12:0020"/>
    <n v="1"/>
    <m/>
    <n v="1"/>
    <n v="3"/>
    <m/>
    <n v="5"/>
    <n v="3"/>
    <n v="1"/>
    <m/>
    <m/>
    <n v="1"/>
    <m/>
    <m/>
    <m/>
    <n v="5"/>
  </r>
  <r>
    <x v="37"/>
    <x v="15"/>
    <x v="2"/>
    <x v="1"/>
    <n v="5"/>
    <m/>
    <m/>
    <m/>
    <m/>
    <m/>
    <n v="5"/>
    <m/>
    <m/>
    <m/>
    <m/>
    <m/>
    <m/>
    <n v="0"/>
    <n v="5"/>
    <n v="4"/>
    <m/>
    <m/>
    <m/>
    <m/>
    <m/>
    <n v="0"/>
    <m/>
    <m/>
    <m/>
    <n v="0"/>
    <m/>
    <m/>
    <m/>
    <n v="0"/>
    <m/>
    <n v="4"/>
    <n v="0.8"/>
    <e v="#DIV/0!"/>
    <n v="0.8"/>
    <s v="4445014:00-16:0020"/>
    <n v="1"/>
    <m/>
    <n v="1"/>
    <n v="2"/>
    <m/>
    <n v="4"/>
    <n v="2"/>
    <m/>
    <n v="1"/>
    <m/>
    <n v="1"/>
    <m/>
    <m/>
    <m/>
    <n v="4"/>
  </r>
  <r>
    <x v="37"/>
    <x v="15"/>
    <x v="2"/>
    <x v="3"/>
    <n v="5"/>
    <m/>
    <m/>
    <m/>
    <m/>
    <m/>
    <n v="5"/>
    <m/>
    <m/>
    <m/>
    <m/>
    <m/>
    <m/>
    <n v="0"/>
    <n v="5"/>
    <n v="5"/>
    <m/>
    <m/>
    <m/>
    <m/>
    <m/>
    <n v="0"/>
    <m/>
    <n v="2"/>
    <m/>
    <n v="2"/>
    <m/>
    <m/>
    <m/>
    <n v="0"/>
    <m/>
    <n v="7"/>
    <n v="1"/>
    <e v="#DIV/0!"/>
    <n v="1.4"/>
    <s v="4445019:00-21:0020"/>
    <m/>
    <m/>
    <n v="3"/>
    <n v="4"/>
    <m/>
    <n v="7"/>
    <n v="4"/>
    <m/>
    <n v="1"/>
    <m/>
    <n v="2"/>
    <m/>
    <m/>
    <m/>
    <n v="7"/>
  </r>
  <r>
    <x v="37"/>
    <x v="15"/>
    <x v="5"/>
    <x v="0"/>
    <n v="5"/>
    <m/>
    <m/>
    <m/>
    <m/>
    <m/>
    <n v="5"/>
    <m/>
    <m/>
    <m/>
    <m/>
    <m/>
    <m/>
    <n v="0"/>
    <n v="5"/>
    <n v="5"/>
    <m/>
    <m/>
    <m/>
    <m/>
    <m/>
    <n v="0"/>
    <m/>
    <n v="2"/>
    <m/>
    <n v="2"/>
    <m/>
    <m/>
    <m/>
    <n v="0"/>
    <m/>
    <n v="7"/>
    <n v="1"/>
    <e v="#DIV/0!"/>
    <n v="1.4"/>
    <s v="4445100:00-02:0020"/>
    <m/>
    <m/>
    <n v="3"/>
    <n v="4"/>
    <m/>
    <n v="7"/>
    <n v="4"/>
    <m/>
    <n v="1"/>
    <m/>
    <n v="2"/>
    <m/>
    <m/>
    <m/>
    <n v="7"/>
  </r>
  <r>
    <x v="37"/>
    <x v="15"/>
    <x v="6"/>
    <x v="2"/>
    <n v="5"/>
    <m/>
    <m/>
    <m/>
    <m/>
    <m/>
    <n v="5"/>
    <m/>
    <m/>
    <m/>
    <m/>
    <m/>
    <m/>
    <n v="0"/>
    <n v="5"/>
    <n v="5"/>
    <m/>
    <m/>
    <m/>
    <m/>
    <m/>
    <n v="0"/>
    <m/>
    <n v="1"/>
    <m/>
    <n v="1"/>
    <m/>
    <m/>
    <m/>
    <n v="0"/>
    <m/>
    <n v="6"/>
    <n v="1"/>
    <e v="#DIV/0!"/>
    <n v="1.2"/>
    <s v="4447410:00-12:0020"/>
    <m/>
    <m/>
    <n v="3"/>
    <n v="3"/>
    <m/>
    <n v="6"/>
    <n v="4"/>
    <m/>
    <n v="1"/>
    <m/>
    <n v="1"/>
    <m/>
    <m/>
    <m/>
    <n v="6"/>
  </r>
  <r>
    <x v="37"/>
    <x v="15"/>
    <x v="6"/>
    <x v="1"/>
    <n v="5"/>
    <m/>
    <m/>
    <m/>
    <m/>
    <m/>
    <n v="5"/>
    <m/>
    <m/>
    <m/>
    <m/>
    <m/>
    <m/>
    <n v="0"/>
    <n v="5"/>
    <n v="3"/>
    <m/>
    <m/>
    <m/>
    <m/>
    <m/>
    <n v="0"/>
    <m/>
    <m/>
    <m/>
    <n v="0"/>
    <m/>
    <m/>
    <m/>
    <n v="0"/>
    <m/>
    <n v="3"/>
    <n v="0.6"/>
    <e v="#DIV/0!"/>
    <n v="0.6"/>
    <s v="4447414:00-16:0020"/>
    <m/>
    <m/>
    <n v="2"/>
    <n v="1"/>
    <m/>
    <n v="3"/>
    <n v="1"/>
    <m/>
    <n v="1"/>
    <m/>
    <n v="1"/>
    <m/>
    <m/>
    <m/>
    <n v="3"/>
  </r>
  <r>
    <x v="37"/>
    <x v="15"/>
    <x v="6"/>
    <x v="3"/>
    <n v="5"/>
    <m/>
    <m/>
    <m/>
    <m/>
    <m/>
    <n v="5"/>
    <m/>
    <m/>
    <m/>
    <m/>
    <m/>
    <m/>
    <n v="0"/>
    <n v="5"/>
    <n v="5"/>
    <m/>
    <m/>
    <m/>
    <m/>
    <m/>
    <n v="0"/>
    <m/>
    <n v="2"/>
    <m/>
    <n v="2"/>
    <m/>
    <m/>
    <m/>
    <n v="0"/>
    <m/>
    <n v="7"/>
    <n v="1"/>
    <e v="#DIV/0!"/>
    <n v="1.4"/>
    <s v="4447419:00-21:0020"/>
    <m/>
    <m/>
    <n v="3"/>
    <n v="4"/>
    <m/>
    <n v="7"/>
    <n v="5"/>
    <m/>
    <n v="1"/>
    <m/>
    <n v="1"/>
    <m/>
    <m/>
    <m/>
    <n v="7"/>
  </r>
  <r>
    <x v="37"/>
    <x v="15"/>
    <x v="4"/>
    <x v="0"/>
    <n v="5"/>
    <m/>
    <m/>
    <m/>
    <m/>
    <m/>
    <n v="5"/>
    <m/>
    <m/>
    <m/>
    <m/>
    <m/>
    <m/>
    <n v="0"/>
    <n v="5"/>
    <n v="5"/>
    <m/>
    <m/>
    <m/>
    <m/>
    <m/>
    <n v="0"/>
    <m/>
    <n v="1"/>
    <m/>
    <n v="1"/>
    <m/>
    <m/>
    <m/>
    <n v="0"/>
    <m/>
    <n v="6"/>
    <n v="1"/>
    <e v="#DIV/0!"/>
    <n v="1.2"/>
    <s v="4447500:00-02:0020"/>
    <m/>
    <m/>
    <n v="2"/>
    <n v="4"/>
    <m/>
    <n v="6"/>
    <n v="4"/>
    <m/>
    <n v="1"/>
    <m/>
    <n v="1"/>
    <m/>
    <m/>
    <m/>
    <n v="6"/>
  </r>
  <r>
    <x v="38"/>
    <x v="17"/>
    <x v="3"/>
    <x v="2"/>
    <n v="4"/>
    <m/>
    <m/>
    <m/>
    <m/>
    <m/>
    <n v="4"/>
    <m/>
    <m/>
    <m/>
    <m/>
    <m/>
    <m/>
    <n v="0"/>
    <n v="4"/>
    <n v="2"/>
    <m/>
    <m/>
    <m/>
    <m/>
    <m/>
    <n v="0"/>
    <m/>
    <m/>
    <m/>
    <n v="0"/>
    <m/>
    <m/>
    <m/>
    <n v="0"/>
    <m/>
    <n v="2"/>
    <n v="0.5"/>
    <e v="#DIV/0!"/>
    <n v="0.5"/>
    <s v="4441510:00-12:0021"/>
    <m/>
    <m/>
    <n v="1"/>
    <n v="1"/>
    <m/>
    <n v="2"/>
    <n v="2"/>
    <m/>
    <m/>
    <m/>
    <m/>
    <m/>
    <m/>
    <m/>
    <n v="2"/>
  </r>
  <r>
    <x v="38"/>
    <x v="17"/>
    <x v="3"/>
    <x v="1"/>
    <n v="4"/>
    <m/>
    <m/>
    <m/>
    <m/>
    <m/>
    <n v="4"/>
    <m/>
    <m/>
    <m/>
    <m/>
    <m/>
    <m/>
    <n v="0"/>
    <n v="4"/>
    <n v="1"/>
    <m/>
    <m/>
    <m/>
    <m/>
    <m/>
    <n v="0"/>
    <m/>
    <m/>
    <m/>
    <n v="0"/>
    <m/>
    <m/>
    <m/>
    <n v="0"/>
    <m/>
    <n v="1"/>
    <n v="0.25"/>
    <e v="#DIV/0!"/>
    <n v="0.25"/>
    <s v="4441514:00-16:0021"/>
    <m/>
    <m/>
    <m/>
    <n v="1"/>
    <m/>
    <n v="1"/>
    <n v="1"/>
    <m/>
    <m/>
    <m/>
    <m/>
    <m/>
    <m/>
    <m/>
    <n v="1"/>
  </r>
  <r>
    <x v="38"/>
    <x v="17"/>
    <x v="3"/>
    <x v="3"/>
    <n v="4"/>
    <m/>
    <m/>
    <m/>
    <m/>
    <m/>
    <n v="4"/>
    <m/>
    <m/>
    <m/>
    <m/>
    <m/>
    <m/>
    <n v="0"/>
    <n v="4"/>
    <n v="3"/>
    <m/>
    <m/>
    <m/>
    <m/>
    <m/>
    <n v="0"/>
    <m/>
    <m/>
    <m/>
    <n v="0"/>
    <m/>
    <m/>
    <m/>
    <n v="0"/>
    <m/>
    <n v="3"/>
    <n v="0.75"/>
    <e v="#DIV/0!"/>
    <n v="0.75"/>
    <s v="4441519:00-21:0021"/>
    <m/>
    <m/>
    <n v="2"/>
    <n v="1"/>
    <m/>
    <n v="3"/>
    <n v="1"/>
    <m/>
    <m/>
    <m/>
    <m/>
    <n v="1"/>
    <n v="1"/>
    <m/>
    <n v="3"/>
  </r>
  <r>
    <x v="38"/>
    <x v="17"/>
    <x v="0"/>
    <x v="0"/>
    <n v="4"/>
    <m/>
    <m/>
    <m/>
    <m/>
    <m/>
    <n v="4"/>
    <m/>
    <m/>
    <m/>
    <m/>
    <m/>
    <m/>
    <n v="0"/>
    <n v="4"/>
    <n v="3"/>
    <m/>
    <m/>
    <m/>
    <m/>
    <m/>
    <n v="0"/>
    <m/>
    <m/>
    <m/>
    <n v="0"/>
    <m/>
    <m/>
    <m/>
    <n v="0"/>
    <m/>
    <n v="3"/>
    <n v="0.75"/>
    <e v="#DIV/0!"/>
    <n v="0.75"/>
    <s v="4441600:00-02:0021"/>
    <m/>
    <m/>
    <n v="2"/>
    <n v="1"/>
    <m/>
    <n v="3"/>
    <n v="1"/>
    <m/>
    <m/>
    <m/>
    <m/>
    <n v="1"/>
    <n v="1"/>
    <m/>
    <n v="3"/>
  </r>
  <r>
    <x v="38"/>
    <x v="17"/>
    <x v="1"/>
    <x v="1"/>
    <n v="4"/>
    <m/>
    <m/>
    <m/>
    <m/>
    <m/>
    <n v="4"/>
    <m/>
    <m/>
    <m/>
    <m/>
    <m/>
    <m/>
    <n v="0"/>
    <n v="4"/>
    <n v="4"/>
    <m/>
    <m/>
    <m/>
    <m/>
    <m/>
    <n v="0"/>
    <m/>
    <n v="2"/>
    <m/>
    <n v="2"/>
    <m/>
    <m/>
    <m/>
    <n v="0"/>
    <m/>
    <n v="6"/>
    <n v="1"/>
    <e v="#DIV/0!"/>
    <n v="1.5"/>
    <s v="4442914:00-16:0021"/>
    <n v="6"/>
    <m/>
    <m/>
    <m/>
    <m/>
    <n v="6"/>
    <n v="2"/>
    <n v="1"/>
    <m/>
    <m/>
    <n v="1"/>
    <n v="2"/>
    <m/>
    <m/>
    <n v="6"/>
  </r>
  <r>
    <x v="38"/>
    <x v="17"/>
    <x v="2"/>
    <x v="2"/>
    <n v="4"/>
    <m/>
    <m/>
    <m/>
    <m/>
    <m/>
    <n v="4"/>
    <m/>
    <m/>
    <m/>
    <m/>
    <m/>
    <m/>
    <n v="0"/>
    <n v="4"/>
    <n v="4"/>
    <m/>
    <m/>
    <m/>
    <m/>
    <m/>
    <n v="0"/>
    <m/>
    <m/>
    <m/>
    <n v="0"/>
    <m/>
    <m/>
    <m/>
    <n v="0"/>
    <m/>
    <n v="4"/>
    <n v="1"/>
    <e v="#DIV/0!"/>
    <n v="1"/>
    <s v="4445010:00-12:0021"/>
    <n v="1"/>
    <n v="1"/>
    <n v="1"/>
    <n v="1"/>
    <m/>
    <n v="4"/>
    <n v="3"/>
    <n v="1"/>
    <m/>
    <m/>
    <m/>
    <m/>
    <m/>
    <m/>
    <n v="4"/>
  </r>
  <r>
    <x v="38"/>
    <x v="17"/>
    <x v="2"/>
    <x v="1"/>
    <n v="4"/>
    <m/>
    <m/>
    <m/>
    <m/>
    <m/>
    <n v="4"/>
    <m/>
    <m/>
    <m/>
    <m/>
    <m/>
    <m/>
    <n v="0"/>
    <n v="4"/>
    <n v="4"/>
    <m/>
    <m/>
    <m/>
    <m/>
    <m/>
    <n v="0"/>
    <m/>
    <m/>
    <m/>
    <n v="0"/>
    <m/>
    <m/>
    <m/>
    <n v="0"/>
    <m/>
    <n v="4"/>
    <n v="1"/>
    <e v="#DIV/0!"/>
    <n v="1"/>
    <s v="4445014:00-16:0021"/>
    <m/>
    <n v="1"/>
    <n v="2"/>
    <n v="1"/>
    <m/>
    <n v="4"/>
    <n v="2"/>
    <n v="1"/>
    <n v="1"/>
    <m/>
    <m/>
    <m/>
    <m/>
    <m/>
    <n v="4"/>
  </r>
  <r>
    <x v="38"/>
    <x v="17"/>
    <x v="2"/>
    <x v="3"/>
    <n v="4"/>
    <m/>
    <m/>
    <m/>
    <m/>
    <m/>
    <n v="4"/>
    <m/>
    <m/>
    <m/>
    <m/>
    <m/>
    <m/>
    <n v="0"/>
    <n v="4"/>
    <n v="3"/>
    <m/>
    <m/>
    <m/>
    <m/>
    <m/>
    <n v="0"/>
    <m/>
    <m/>
    <m/>
    <n v="0"/>
    <m/>
    <m/>
    <m/>
    <n v="0"/>
    <m/>
    <n v="3"/>
    <n v="0.75"/>
    <e v="#DIV/0!"/>
    <n v="0.75"/>
    <s v="4445019:00-21:0021"/>
    <m/>
    <m/>
    <n v="2"/>
    <n v="1"/>
    <m/>
    <n v="3"/>
    <n v="2"/>
    <m/>
    <n v="1"/>
    <m/>
    <m/>
    <m/>
    <m/>
    <m/>
    <n v="3"/>
  </r>
  <r>
    <x v="38"/>
    <x v="17"/>
    <x v="5"/>
    <x v="0"/>
    <n v="4"/>
    <m/>
    <m/>
    <m/>
    <m/>
    <m/>
    <n v="4"/>
    <m/>
    <m/>
    <m/>
    <m/>
    <m/>
    <m/>
    <n v="0"/>
    <n v="4"/>
    <n v="4"/>
    <m/>
    <m/>
    <m/>
    <m/>
    <m/>
    <n v="0"/>
    <m/>
    <m/>
    <m/>
    <n v="0"/>
    <m/>
    <m/>
    <m/>
    <n v="0"/>
    <m/>
    <n v="4"/>
    <n v="1"/>
    <e v="#DIV/0!"/>
    <n v="1"/>
    <s v="4445100:00-02:0021"/>
    <m/>
    <m/>
    <n v="2"/>
    <n v="2"/>
    <m/>
    <n v="4"/>
    <n v="2"/>
    <n v="1"/>
    <n v="1"/>
    <m/>
    <m/>
    <m/>
    <m/>
    <m/>
    <n v="4"/>
  </r>
  <r>
    <x v="38"/>
    <x v="17"/>
    <x v="6"/>
    <x v="2"/>
    <n v="4"/>
    <m/>
    <m/>
    <m/>
    <m/>
    <m/>
    <n v="4"/>
    <m/>
    <m/>
    <m/>
    <m/>
    <m/>
    <m/>
    <n v="0"/>
    <n v="4"/>
    <n v="3"/>
    <m/>
    <m/>
    <m/>
    <m/>
    <m/>
    <n v="0"/>
    <m/>
    <m/>
    <m/>
    <n v="0"/>
    <m/>
    <m/>
    <m/>
    <n v="0"/>
    <m/>
    <n v="3"/>
    <n v="0.75"/>
    <e v="#DIV/0!"/>
    <n v="0.75"/>
    <s v="4447410:00-12:0021"/>
    <n v="1"/>
    <m/>
    <n v="1"/>
    <n v="1"/>
    <m/>
    <n v="3"/>
    <n v="2"/>
    <m/>
    <m/>
    <m/>
    <m/>
    <m/>
    <m/>
    <n v="1"/>
    <n v="3"/>
  </r>
  <r>
    <x v="38"/>
    <x v="17"/>
    <x v="6"/>
    <x v="1"/>
    <n v="4"/>
    <m/>
    <m/>
    <m/>
    <m/>
    <m/>
    <n v="4"/>
    <m/>
    <m/>
    <m/>
    <m/>
    <m/>
    <m/>
    <n v="0"/>
    <n v="4"/>
    <n v="2"/>
    <m/>
    <m/>
    <m/>
    <m/>
    <m/>
    <n v="0"/>
    <m/>
    <m/>
    <m/>
    <n v="0"/>
    <m/>
    <m/>
    <m/>
    <n v="0"/>
    <m/>
    <n v="2"/>
    <n v="0.5"/>
    <e v="#DIV/0!"/>
    <n v="0.5"/>
    <s v="4447414:00-16:0021"/>
    <m/>
    <m/>
    <n v="1"/>
    <n v="1"/>
    <m/>
    <n v="2"/>
    <n v="1"/>
    <m/>
    <m/>
    <m/>
    <m/>
    <m/>
    <m/>
    <n v="1"/>
    <n v="2"/>
  </r>
  <r>
    <x v="38"/>
    <x v="17"/>
    <x v="6"/>
    <x v="3"/>
    <n v="4"/>
    <m/>
    <m/>
    <m/>
    <m/>
    <m/>
    <n v="4"/>
    <m/>
    <m/>
    <m/>
    <m/>
    <m/>
    <m/>
    <n v="0"/>
    <n v="4"/>
    <n v="4"/>
    <m/>
    <m/>
    <m/>
    <m/>
    <m/>
    <n v="0"/>
    <m/>
    <m/>
    <m/>
    <n v="0"/>
    <m/>
    <m/>
    <m/>
    <n v="0"/>
    <m/>
    <n v="4"/>
    <n v="1"/>
    <e v="#DIV/0!"/>
    <n v="1"/>
    <s v="4447419:00-21:0021"/>
    <m/>
    <m/>
    <n v="3"/>
    <n v="1"/>
    <m/>
    <n v="4"/>
    <n v="2"/>
    <m/>
    <n v="1"/>
    <m/>
    <m/>
    <m/>
    <m/>
    <n v="1"/>
    <n v="4"/>
  </r>
  <r>
    <x v="38"/>
    <x v="17"/>
    <x v="4"/>
    <x v="0"/>
    <n v="4"/>
    <m/>
    <m/>
    <m/>
    <m/>
    <m/>
    <n v="4"/>
    <m/>
    <m/>
    <m/>
    <m/>
    <m/>
    <m/>
    <n v="0"/>
    <n v="4"/>
    <n v="4"/>
    <m/>
    <m/>
    <m/>
    <m/>
    <m/>
    <n v="0"/>
    <m/>
    <m/>
    <m/>
    <n v="0"/>
    <m/>
    <m/>
    <m/>
    <n v="0"/>
    <m/>
    <n v="4"/>
    <n v="1"/>
    <e v="#DIV/0!"/>
    <n v="1"/>
    <s v="4447500:00-02:0021"/>
    <m/>
    <m/>
    <n v="3"/>
    <n v="1"/>
    <m/>
    <n v="4"/>
    <n v="2"/>
    <m/>
    <n v="1"/>
    <m/>
    <m/>
    <m/>
    <m/>
    <n v="1"/>
    <n v="4"/>
  </r>
  <r>
    <x v="39"/>
    <x v="6"/>
    <x v="3"/>
    <x v="2"/>
    <n v="8"/>
    <m/>
    <m/>
    <m/>
    <m/>
    <m/>
    <n v="8"/>
    <m/>
    <m/>
    <m/>
    <m/>
    <m/>
    <m/>
    <n v="0"/>
    <n v="8"/>
    <n v="6"/>
    <m/>
    <m/>
    <m/>
    <m/>
    <m/>
    <n v="0"/>
    <m/>
    <m/>
    <m/>
    <n v="0"/>
    <m/>
    <m/>
    <m/>
    <n v="0"/>
    <m/>
    <n v="6"/>
    <n v="0.75"/>
    <e v="#DIV/0!"/>
    <n v="0.75"/>
    <s v="4441510:00-12:0022"/>
    <m/>
    <n v="1"/>
    <m/>
    <n v="5"/>
    <m/>
    <n v="6"/>
    <n v="3"/>
    <n v="1"/>
    <m/>
    <n v="2"/>
    <m/>
    <m/>
    <m/>
    <m/>
    <n v="6"/>
  </r>
  <r>
    <x v="39"/>
    <x v="6"/>
    <x v="3"/>
    <x v="1"/>
    <n v="8"/>
    <m/>
    <m/>
    <m/>
    <m/>
    <m/>
    <n v="8"/>
    <m/>
    <m/>
    <m/>
    <m/>
    <m/>
    <m/>
    <n v="0"/>
    <n v="8"/>
    <n v="6"/>
    <m/>
    <m/>
    <m/>
    <m/>
    <m/>
    <n v="0"/>
    <m/>
    <m/>
    <m/>
    <n v="0"/>
    <m/>
    <m/>
    <m/>
    <n v="0"/>
    <m/>
    <n v="6"/>
    <n v="0.75"/>
    <e v="#DIV/0!"/>
    <n v="0.75"/>
    <s v="4441514:00-16:0022"/>
    <m/>
    <n v="1"/>
    <m/>
    <n v="5"/>
    <m/>
    <n v="6"/>
    <n v="3"/>
    <n v="1"/>
    <m/>
    <n v="2"/>
    <m/>
    <m/>
    <m/>
    <m/>
    <n v="6"/>
  </r>
  <r>
    <x v="39"/>
    <x v="6"/>
    <x v="3"/>
    <x v="3"/>
    <n v="8"/>
    <m/>
    <m/>
    <m/>
    <m/>
    <m/>
    <n v="8"/>
    <m/>
    <m/>
    <m/>
    <m/>
    <m/>
    <m/>
    <n v="0"/>
    <n v="8"/>
    <n v="6"/>
    <m/>
    <m/>
    <m/>
    <m/>
    <m/>
    <n v="0"/>
    <m/>
    <m/>
    <m/>
    <n v="0"/>
    <m/>
    <m/>
    <m/>
    <n v="0"/>
    <m/>
    <n v="6"/>
    <n v="0.75"/>
    <e v="#DIV/0!"/>
    <n v="0.75"/>
    <s v="4441519:00-21:0022"/>
    <m/>
    <m/>
    <n v="1"/>
    <n v="5"/>
    <m/>
    <n v="6"/>
    <n v="5"/>
    <m/>
    <m/>
    <n v="1"/>
    <m/>
    <m/>
    <m/>
    <m/>
    <n v="6"/>
  </r>
  <r>
    <x v="39"/>
    <x v="6"/>
    <x v="0"/>
    <x v="0"/>
    <n v="8"/>
    <m/>
    <m/>
    <m/>
    <m/>
    <m/>
    <n v="8"/>
    <m/>
    <m/>
    <m/>
    <m/>
    <m/>
    <m/>
    <n v="0"/>
    <n v="8"/>
    <n v="8"/>
    <m/>
    <m/>
    <m/>
    <m/>
    <m/>
    <n v="0"/>
    <m/>
    <m/>
    <m/>
    <n v="0"/>
    <m/>
    <m/>
    <m/>
    <n v="0"/>
    <m/>
    <n v="8"/>
    <n v="1"/>
    <e v="#DIV/0!"/>
    <n v="1"/>
    <s v="4441600:00-02:0022"/>
    <m/>
    <m/>
    <n v="1"/>
    <n v="7"/>
    <m/>
    <n v="8"/>
    <n v="5"/>
    <n v="1"/>
    <m/>
    <n v="2"/>
    <m/>
    <m/>
    <m/>
    <m/>
    <n v="8"/>
  </r>
  <r>
    <x v="39"/>
    <x v="6"/>
    <x v="1"/>
    <x v="1"/>
    <n v="8"/>
    <m/>
    <m/>
    <m/>
    <m/>
    <m/>
    <n v="8"/>
    <m/>
    <m/>
    <m/>
    <m/>
    <m/>
    <m/>
    <n v="0"/>
    <n v="8"/>
    <n v="7"/>
    <m/>
    <m/>
    <m/>
    <m/>
    <m/>
    <n v="0"/>
    <m/>
    <m/>
    <m/>
    <n v="0"/>
    <m/>
    <m/>
    <m/>
    <n v="0"/>
    <m/>
    <n v="7"/>
    <n v="0.875"/>
    <e v="#DIV/0!"/>
    <n v="0.875"/>
    <s v="4442914:00-16:0022"/>
    <n v="1"/>
    <m/>
    <m/>
    <n v="6"/>
    <m/>
    <n v="7"/>
    <n v="4"/>
    <n v="1"/>
    <m/>
    <n v="1"/>
    <n v="1"/>
    <m/>
    <m/>
    <m/>
    <n v="7"/>
  </r>
  <r>
    <x v="39"/>
    <x v="6"/>
    <x v="2"/>
    <x v="2"/>
    <n v="8"/>
    <m/>
    <m/>
    <m/>
    <m/>
    <m/>
    <n v="8"/>
    <m/>
    <m/>
    <m/>
    <m/>
    <m/>
    <m/>
    <n v="0"/>
    <n v="8"/>
    <n v="5"/>
    <m/>
    <m/>
    <m/>
    <m/>
    <m/>
    <n v="0"/>
    <m/>
    <m/>
    <m/>
    <n v="0"/>
    <m/>
    <m/>
    <m/>
    <n v="0"/>
    <m/>
    <n v="5"/>
    <n v="0.625"/>
    <e v="#DIV/0!"/>
    <n v="0.625"/>
    <s v="4445010:00-12:0022"/>
    <m/>
    <m/>
    <n v="1"/>
    <n v="4"/>
    <m/>
    <n v="5"/>
    <n v="3"/>
    <n v="1"/>
    <m/>
    <n v="1"/>
    <m/>
    <m/>
    <m/>
    <m/>
    <n v="5"/>
  </r>
  <r>
    <x v="39"/>
    <x v="6"/>
    <x v="2"/>
    <x v="1"/>
    <n v="8"/>
    <m/>
    <m/>
    <m/>
    <m/>
    <m/>
    <n v="8"/>
    <m/>
    <m/>
    <m/>
    <m/>
    <m/>
    <m/>
    <n v="0"/>
    <n v="8"/>
    <n v="8"/>
    <m/>
    <m/>
    <m/>
    <m/>
    <m/>
    <n v="0"/>
    <m/>
    <m/>
    <m/>
    <n v="0"/>
    <m/>
    <m/>
    <m/>
    <n v="0"/>
    <m/>
    <n v="8"/>
    <n v="1"/>
    <e v="#DIV/0!"/>
    <n v="1"/>
    <s v="4445014:00-16:0022"/>
    <n v="2"/>
    <m/>
    <n v="2"/>
    <n v="4"/>
    <m/>
    <n v="8"/>
    <n v="4"/>
    <n v="1"/>
    <n v="1"/>
    <n v="1"/>
    <m/>
    <m/>
    <n v="1"/>
    <m/>
    <n v="8"/>
  </r>
  <r>
    <x v="39"/>
    <x v="6"/>
    <x v="2"/>
    <x v="3"/>
    <n v="8"/>
    <m/>
    <m/>
    <m/>
    <m/>
    <m/>
    <n v="8"/>
    <m/>
    <m/>
    <m/>
    <m/>
    <m/>
    <m/>
    <n v="0"/>
    <n v="8"/>
    <n v="6"/>
    <m/>
    <m/>
    <m/>
    <m/>
    <m/>
    <n v="0"/>
    <m/>
    <m/>
    <m/>
    <n v="0"/>
    <m/>
    <m/>
    <m/>
    <n v="0"/>
    <m/>
    <n v="6"/>
    <n v="0.75"/>
    <e v="#DIV/0!"/>
    <n v="0.75"/>
    <s v="4445019:00-21:0022"/>
    <m/>
    <m/>
    <n v="2"/>
    <n v="4"/>
    <m/>
    <n v="6"/>
    <n v="4"/>
    <n v="1"/>
    <m/>
    <n v="1"/>
    <m/>
    <m/>
    <m/>
    <m/>
    <n v="6"/>
  </r>
  <r>
    <x v="39"/>
    <x v="6"/>
    <x v="5"/>
    <x v="0"/>
    <n v="8"/>
    <m/>
    <m/>
    <m/>
    <m/>
    <m/>
    <n v="8"/>
    <m/>
    <m/>
    <m/>
    <m/>
    <m/>
    <m/>
    <n v="0"/>
    <n v="8"/>
    <n v="6"/>
    <m/>
    <m/>
    <m/>
    <m/>
    <m/>
    <n v="0"/>
    <m/>
    <m/>
    <m/>
    <n v="0"/>
    <m/>
    <m/>
    <m/>
    <n v="0"/>
    <m/>
    <n v="6"/>
    <n v="0.75"/>
    <e v="#DIV/0!"/>
    <n v="0.75"/>
    <s v="4445100:00-02:0022"/>
    <m/>
    <m/>
    <n v="2"/>
    <n v="4"/>
    <m/>
    <n v="6"/>
    <n v="4"/>
    <n v="1"/>
    <m/>
    <n v="1"/>
    <m/>
    <m/>
    <m/>
    <m/>
    <n v="6"/>
  </r>
  <r>
    <x v="39"/>
    <x v="6"/>
    <x v="6"/>
    <x v="2"/>
    <n v="8"/>
    <m/>
    <m/>
    <m/>
    <m/>
    <m/>
    <n v="8"/>
    <m/>
    <m/>
    <m/>
    <m/>
    <m/>
    <m/>
    <n v="0"/>
    <n v="8"/>
    <n v="4"/>
    <m/>
    <m/>
    <m/>
    <m/>
    <m/>
    <n v="0"/>
    <m/>
    <m/>
    <m/>
    <n v="0"/>
    <m/>
    <m/>
    <m/>
    <n v="0"/>
    <m/>
    <n v="4"/>
    <n v="0.5"/>
    <e v="#DIV/0!"/>
    <n v="0.5"/>
    <s v="4447410:00-12:0022"/>
    <m/>
    <n v="1"/>
    <m/>
    <n v="3"/>
    <m/>
    <n v="4"/>
    <n v="2"/>
    <m/>
    <m/>
    <n v="2"/>
    <m/>
    <m/>
    <m/>
    <m/>
    <n v="4"/>
  </r>
  <r>
    <x v="39"/>
    <x v="6"/>
    <x v="6"/>
    <x v="1"/>
    <n v="8"/>
    <m/>
    <m/>
    <m/>
    <m/>
    <m/>
    <n v="8"/>
    <m/>
    <m/>
    <m/>
    <m/>
    <m/>
    <m/>
    <n v="0"/>
    <n v="8"/>
    <n v="4"/>
    <m/>
    <m/>
    <m/>
    <m/>
    <m/>
    <n v="0"/>
    <m/>
    <m/>
    <m/>
    <n v="0"/>
    <m/>
    <m/>
    <m/>
    <n v="0"/>
    <m/>
    <n v="4"/>
    <n v="0.5"/>
    <e v="#DIV/0!"/>
    <n v="0.5"/>
    <s v="4447414:00-16:0022"/>
    <n v="1"/>
    <n v="1"/>
    <m/>
    <n v="2"/>
    <m/>
    <n v="4"/>
    <n v="2"/>
    <m/>
    <m/>
    <n v="1"/>
    <m/>
    <n v="1"/>
    <m/>
    <m/>
    <n v="4"/>
  </r>
  <r>
    <x v="39"/>
    <x v="6"/>
    <x v="6"/>
    <x v="3"/>
    <n v="8"/>
    <m/>
    <m/>
    <m/>
    <m/>
    <m/>
    <n v="8"/>
    <m/>
    <m/>
    <m/>
    <m/>
    <m/>
    <m/>
    <n v="0"/>
    <n v="8"/>
    <n v="4"/>
    <m/>
    <m/>
    <m/>
    <m/>
    <m/>
    <n v="0"/>
    <m/>
    <m/>
    <m/>
    <n v="0"/>
    <m/>
    <m/>
    <m/>
    <n v="0"/>
    <m/>
    <n v="4"/>
    <n v="0.5"/>
    <e v="#DIV/0!"/>
    <n v="0.5"/>
    <s v="4447419:00-21:0022"/>
    <m/>
    <m/>
    <m/>
    <n v="4"/>
    <m/>
    <n v="4"/>
    <n v="3"/>
    <m/>
    <m/>
    <n v="1"/>
    <m/>
    <m/>
    <m/>
    <m/>
    <n v="4"/>
  </r>
  <r>
    <x v="39"/>
    <x v="6"/>
    <x v="4"/>
    <x v="0"/>
    <n v="8"/>
    <m/>
    <m/>
    <m/>
    <m/>
    <m/>
    <n v="8"/>
    <m/>
    <m/>
    <m/>
    <m/>
    <m/>
    <m/>
    <n v="0"/>
    <n v="8"/>
    <n v="5"/>
    <m/>
    <m/>
    <m/>
    <m/>
    <m/>
    <n v="0"/>
    <m/>
    <m/>
    <m/>
    <n v="0"/>
    <m/>
    <m/>
    <m/>
    <n v="0"/>
    <m/>
    <n v="5"/>
    <n v="0.625"/>
    <e v="#DIV/0!"/>
    <n v="0.625"/>
    <s v="4447500:00-02:0022"/>
    <m/>
    <m/>
    <m/>
    <n v="5"/>
    <m/>
    <n v="5"/>
    <n v="4"/>
    <m/>
    <m/>
    <n v="1"/>
    <m/>
    <m/>
    <m/>
    <m/>
    <n v="5"/>
  </r>
  <r>
    <x v="40"/>
    <x v="6"/>
    <x v="3"/>
    <x v="2"/>
    <n v="5"/>
    <m/>
    <m/>
    <m/>
    <m/>
    <m/>
    <n v="5"/>
    <m/>
    <m/>
    <m/>
    <m/>
    <m/>
    <m/>
    <n v="0"/>
    <n v="5"/>
    <n v="5"/>
    <m/>
    <m/>
    <m/>
    <m/>
    <m/>
    <n v="0"/>
    <m/>
    <m/>
    <m/>
    <n v="0"/>
    <m/>
    <m/>
    <m/>
    <n v="0"/>
    <m/>
    <n v="5"/>
    <n v="1"/>
    <e v="#DIV/0!"/>
    <n v="1"/>
    <s v="4441510:00-12:0023"/>
    <n v="1"/>
    <m/>
    <n v="4"/>
    <m/>
    <m/>
    <n v="5"/>
    <n v="1"/>
    <n v="1"/>
    <n v="2"/>
    <n v="1"/>
    <m/>
    <m/>
    <m/>
    <m/>
    <n v="5"/>
  </r>
  <r>
    <x v="40"/>
    <x v="6"/>
    <x v="3"/>
    <x v="1"/>
    <n v="5"/>
    <m/>
    <m/>
    <m/>
    <m/>
    <m/>
    <n v="5"/>
    <m/>
    <m/>
    <m/>
    <m/>
    <m/>
    <m/>
    <n v="0"/>
    <n v="5"/>
    <n v="5"/>
    <m/>
    <m/>
    <m/>
    <m/>
    <m/>
    <n v="0"/>
    <m/>
    <m/>
    <m/>
    <n v="0"/>
    <m/>
    <m/>
    <m/>
    <n v="0"/>
    <m/>
    <n v="5"/>
    <n v="1"/>
    <e v="#DIV/0!"/>
    <n v="1"/>
    <s v="4441514:00-16:0023"/>
    <n v="1"/>
    <m/>
    <n v="4"/>
    <m/>
    <m/>
    <n v="5"/>
    <n v="1"/>
    <n v="1"/>
    <n v="2"/>
    <n v="1"/>
    <m/>
    <m/>
    <m/>
    <m/>
    <n v="5"/>
  </r>
  <r>
    <x v="40"/>
    <x v="6"/>
    <x v="3"/>
    <x v="3"/>
    <n v="5"/>
    <m/>
    <m/>
    <m/>
    <m/>
    <m/>
    <n v="5"/>
    <m/>
    <m/>
    <m/>
    <m/>
    <m/>
    <m/>
    <n v="0"/>
    <n v="5"/>
    <n v="5"/>
    <m/>
    <m/>
    <m/>
    <m/>
    <m/>
    <n v="0"/>
    <m/>
    <m/>
    <m/>
    <n v="0"/>
    <m/>
    <m/>
    <m/>
    <n v="0"/>
    <m/>
    <n v="5"/>
    <n v="1"/>
    <e v="#DIV/0!"/>
    <n v="1"/>
    <s v="4441519:00-21:0023"/>
    <m/>
    <m/>
    <n v="5"/>
    <m/>
    <m/>
    <n v="5"/>
    <n v="1"/>
    <m/>
    <n v="3"/>
    <n v="1"/>
    <m/>
    <m/>
    <m/>
    <m/>
    <n v="5"/>
  </r>
  <r>
    <x v="40"/>
    <x v="6"/>
    <x v="0"/>
    <x v="0"/>
    <n v="5"/>
    <m/>
    <m/>
    <m/>
    <m/>
    <m/>
    <n v="5"/>
    <m/>
    <m/>
    <m/>
    <m/>
    <m/>
    <m/>
    <n v="0"/>
    <n v="5"/>
    <n v="5"/>
    <m/>
    <m/>
    <m/>
    <m/>
    <m/>
    <n v="0"/>
    <m/>
    <m/>
    <m/>
    <n v="0"/>
    <m/>
    <m/>
    <m/>
    <n v="0"/>
    <m/>
    <n v="5"/>
    <n v="1"/>
    <e v="#DIV/0!"/>
    <n v="1"/>
    <s v="4441600:00-02:0023"/>
    <m/>
    <m/>
    <n v="5"/>
    <m/>
    <m/>
    <n v="5"/>
    <n v="1"/>
    <m/>
    <n v="3"/>
    <n v="1"/>
    <m/>
    <m/>
    <m/>
    <m/>
    <n v="5"/>
  </r>
  <r>
    <x v="40"/>
    <x v="6"/>
    <x v="1"/>
    <x v="1"/>
    <n v="5"/>
    <m/>
    <m/>
    <m/>
    <m/>
    <m/>
    <n v="5"/>
    <m/>
    <m/>
    <m/>
    <m/>
    <m/>
    <m/>
    <n v="0"/>
    <n v="5"/>
    <n v="5"/>
    <m/>
    <m/>
    <m/>
    <m/>
    <m/>
    <n v="0"/>
    <m/>
    <m/>
    <m/>
    <n v="0"/>
    <m/>
    <m/>
    <m/>
    <n v="0"/>
    <m/>
    <n v="5"/>
    <n v="1"/>
    <e v="#DIV/0!"/>
    <n v="1"/>
    <s v="4442914:00-16:0023"/>
    <n v="3"/>
    <m/>
    <n v="2"/>
    <m/>
    <m/>
    <n v="5"/>
    <n v="1"/>
    <m/>
    <n v="2"/>
    <n v="1"/>
    <m/>
    <m/>
    <n v="1"/>
    <m/>
    <n v="5"/>
  </r>
  <r>
    <x v="40"/>
    <x v="6"/>
    <x v="2"/>
    <x v="2"/>
    <n v="5"/>
    <m/>
    <m/>
    <m/>
    <m/>
    <m/>
    <n v="5"/>
    <m/>
    <m/>
    <m/>
    <m/>
    <m/>
    <m/>
    <n v="0"/>
    <n v="5"/>
    <n v="4"/>
    <m/>
    <m/>
    <m/>
    <m/>
    <m/>
    <n v="0"/>
    <m/>
    <m/>
    <m/>
    <n v="0"/>
    <m/>
    <m/>
    <m/>
    <n v="0"/>
    <m/>
    <n v="4"/>
    <n v="0.8"/>
    <e v="#DIV/0!"/>
    <n v="0.8"/>
    <s v="4445010:00-12:0023"/>
    <n v="2"/>
    <n v="1"/>
    <n v="1"/>
    <m/>
    <m/>
    <n v="4"/>
    <m/>
    <m/>
    <m/>
    <n v="3"/>
    <m/>
    <m/>
    <m/>
    <n v="1"/>
    <n v="4"/>
  </r>
  <r>
    <x v="40"/>
    <x v="6"/>
    <x v="2"/>
    <x v="1"/>
    <n v="5"/>
    <m/>
    <m/>
    <m/>
    <m/>
    <m/>
    <n v="5"/>
    <m/>
    <m/>
    <m/>
    <m/>
    <m/>
    <m/>
    <n v="0"/>
    <n v="5"/>
    <n v="2"/>
    <m/>
    <m/>
    <m/>
    <m/>
    <m/>
    <n v="0"/>
    <m/>
    <m/>
    <m/>
    <n v="0"/>
    <m/>
    <m/>
    <m/>
    <n v="0"/>
    <m/>
    <n v="2"/>
    <n v="0.4"/>
    <e v="#DIV/0!"/>
    <n v="0.4"/>
    <s v="4445014:00-16:0023"/>
    <m/>
    <n v="1"/>
    <n v="1"/>
    <m/>
    <m/>
    <n v="2"/>
    <m/>
    <m/>
    <m/>
    <n v="2"/>
    <m/>
    <m/>
    <m/>
    <m/>
    <n v="2"/>
  </r>
  <r>
    <x v="40"/>
    <x v="6"/>
    <x v="2"/>
    <x v="3"/>
    <n v="5"/>
    <m/>
    <m/>
    <m/>
    <m/>
    <m/>
    <n v="5"/>
    <m/>
    <m/>
    <m/>
    <m/>
    <m/>
    <m/>
    <n v="0"/>
    <n v="5"/>
    <n v="2"/>
    <m/>
    <m/>
    <m/>
    <m/>
    <m/>
    <n v="0"/>
    <m/>
    <m/>
    <m/>
    <n v="0"/>
    <m/>
    <m/>
    <m/>
    <n v="0"/>
    <m/>
    <n v="2"/>
    <n v="0.4"/>
    <e v="#DIV/0!"/>
    <n v="0.4"/>
    <s v="4445019:00-21:0023"/>
    <m/>
    <m/>
    <n v="2"/>
    <m/>
    <m/>
    <n v="2"/>
    <m/>
    <n v="1"/>
    <m/>
    <n v="1"/>
    <m/>
    <m/>
    <m/>
    <m/>
    <n v="2"/>
  </r>
  <r>
    <x v="40"/>
    <x v="6"/>
    <x v="5"/>
    <x v="0"/>
    <n v="5"/>
    <m/>
    <m/>
    <m/>
    <m/>
    <m/>
    <n v="5"/>
    <m/>
    <m/>
    <m/>
    <m/>
    <m/>
    <m/>
    <n v="0"/>
    <n v="5"/>
    <n v="2"/>
    <m/>
    <m/>
    <m/>
    <m/>
    <m/>
    <n v="0"/>
    <m/>
    <m/>
    <m/>
    <n v="0"/>
    <m/>
    <m/>
    <m/>
    <n v="0"/>
    <m/>
    <n v="2"/>
    <n v="0.4"/>
    <e v="#DIV/0!"/>
    <n v="0.4"/>
    <s v="4445100:00-02:0023"/>
    <m/>
    <m/>
    <n v="2"/>
    <m/>
    <m/>
    <n v="2"/>
    <m/>
    <n v="1"/>
    <m/>
    <n v="1"/>
    <m/>
    <m/>
    <m/>
    <m/>
    <n v="2"/>
  </r>
  <r>
    <x v="40"/>
    <x v="6"/>
    <x v="6"/>
    <x v="2"/>
    <n v="5"/>
    <m/>
    <m/>
    <m/>
    <m/>
    <m/>
    <n v="5"/>
    <m/>
    <m/>
    <m/>
    <m/>
    <m/>
    <m/>
    <n v="0"/>
    <n v="5"/>
    <n v="1"/>
    <m/>
    <m/>
    <m/>
    <m/>
    <m/>
    <n v="0"/>
    <m/>
    <m/>
    <m/>
    <n v="0"/>
    <m/>
    <m/>
    <m/>
    <n v="0"/>
    <m/>
    <n v="1"/>
    <n v="0.2"/>
    <e v="#DIV/0!"/>
    <n v="0.2"/>
    <s v="4447410:00-12:0023"/>
    <m/>
    <m/>
    <n v="1"/>
    <m/>
    <m/>
    <n v="1"/>
    <m/>
    <n v="1"/>
    <m/>
    <m/>
    <m/>
    <m/>
    <m/>
    <m/>
    <n v="1"/>
  </r>
  <r>
    <x v="40"/>
    <x v="6"/>
    <x v="6"/>
    <x v="1"/>
    <n v="5"/>
    <m/>
    <m/>
    <m/>
    <m/>
    <m/>
    <n v="5"/>
    <m/>
    <m/>
    <m/>
    <m/>
    <m/>
    <m/>
    <n v="0"/>
    <n v="5"/>
    <n v="1"/>
    <m/>
    <m/>
    <m/>
    <m/>
    <m/>
    <n v="0"/>
    <m/>
    <m/>
    <m/>
    <n v="0"/>
    <m/>
    <m/>
    <m/>
    <n v="0"/>
    <m/>
    <n v="1"/>
    <n v="0.2"/>
    <e v="#DIV/0!"/>
    <n v="0.2"/>
    <s v="4447414:00-16:0023"/>
    <m/>
    <m/>
    <n v="1"/>
    <m/>
    <m/>
    <n v="1"/>
    <m/>
    <n v="1"/>
    <m/>
    <m/>
    <m/>
    <m/>
    <m/>
    <m/>
    <n v="1"/>
  </r>
  <r>
    <x v="40"/>
    <x v="6"/>
    <x v="6"/>
    <x v="3"/>
    <n v="5"/>
    <m/>
    <m/>
    <m/>
    <m/>
    <m/>
    <n v="5"/>
    <m/>
    <m/>
    <m/>
    <m/>
    <m/>
    <m/>
    <n v="0"/>
    <n v="5"/>
    <n v="3"/>
    <m/>
    <m/>
    <m/>
    <m/>
    <m/>
    <n v="0"/>
    <m/>
    <m/>
    <m/>
    <n v="0"/>
    <m/>
    <m/>
    <m/>
    <n v="0"/>
    <m/>
    <n v="3"/>
    <n v="0.6"/>
    <e v="#DIV/0!"/>
    <n v="0.6"/>
    <s v="4447419:00-21:0023"/>
    <n v="1"/>
    <m/>
    <n v="2"/>
    <m/>
    <m/>
    <n v="3"/>
    <m/>
    <n v="2"/>
    <m/>
    <n v="1"/>
    <m/>
    <m/>
    <m/>
    <m/>
    <n v="3"/>
  </r>
  <r>
    <x v="40"/>
    <x v="6"/>
    <x v="4"/>
    <x v="0"/>
    <n v="5"/>
    <m/>
    <m/>
    <m/>
    <m/>
    <m/>
    <n v="5"/>
    <m/>
    <m/>
    <m/>
    <m/>
    <m/>
    <m/>
    <n v="0"/>
    <n v="5"/>
    <n v="2"/>
    <m/>
    <m/>
    <m/>
    <m/>
    <m/>
    <n v="0"/>
    <m/>
    <m/>
    <m/>
    <n v="0"/>
    <m/>
    <m/>
    <m/>
    <n v="0"/>
    <m/>
    <n v="2"/>
    <n v="0.4"/>
    <e v="#DIV/0!"/>
    <n v="0.4"/>
    <s v="4447500:00-02:0023"/>
    <m/>
    <m/>
    <n v="2"/>
    <m/>
    <m/>
    <n v="2"/>
    <m/>
    <n v="2"/>
    <m/>
    <m/>
    <m/>
    <m/>
    <m/>
    <m/>
    <n v="2"/>
  </r>
  <r>
    <x v="41"/>
    <x v="17"/>
    <x v="3"/>
    <x v="2"/>
    <n v="48"/>
    <m/>
    <m/>
    <m/>
    <m/>
    <m/>
    <n v="48"/>
    <m/>
    <m/>
    <m/>
    <m/>
    <m/>
    <m/>
    <n v="0"/>
    <n v="48"/>
    <n v="25"/>
    <m/>
    <m/>
    <m/>
    <m/>
    <m/>
    <n v="0"/>
    <n v="4"/>
    <n v="1"/>
    <m/>
    <n v="5"/>
    <m/>
    <m/>
    <m/>
    <n v="0"/>
    <m/>
    <n v="30"/>
    <n v="0.52083333333333337"/>
    <e v="#DIV/0!"/>
    <n v="0.625"/>
    <s v="4441510:00-12:0024"/>
    <m/>
    <n v="2"/>
    <n v="7"/>
    <n v="21"/>
    <m/>
    <n v="30"/>
    <n v="25"/>
    <m/>
    <n v="2"/>
    <n v="3"/>
    <m/>
    <m/>
    <m/>
    <m/>
    <n v="30"/>
  </r>
  <r>
    <x v="41"/>
    <x v="17"/>
    <x v="3"/>
    <x v="1"/>
    <n v="48"/>
    <m/>
    <m/>
    <m/>
    <m/>
    <m/>
    <n v="48"/>
    <m/>
    <m/>
    <m/>
    <m/>
    <m/>
    <m/>
    <n v="0"/>
    <n v="48"/>
    <n v="41"/>
    <m/>
    <m/>
    <m/>
    <m/>
    <m/>
    <n v="0"/>
    <m/>
    <m/>
    <m/>
    <n v="0"/>
    <m/>
    <m/>
    <m/>
    <n v="0"/>
    <m/>
    <n v="41"/>
    <n v="0.85416666666666663"/>
    <e v="#DIV/0!"/>
    <n v="0.85416666666666663"/>
    <s v="4441514:00-16:0024"/>
    <n v="4"/>
    <n v="3"/>
    <n v="9"/>
    <n v="25"/>
    <m/>
    <n v="41"/>
    <n v="32"/>
    <n v="1"/>
    <n v="3"/>
    <n v="3"/>
    <n v="1"/>
    <m/>
    <m/>
    <n v="1"/>
    <n v="41"/>
  </r>
  <r>
    <x v="41"/>
    <x v="17"/>
    <x v="3"/>
    <x v="3"/>
    <n v="48"/>
    <m/>
    <m/>
    <m/>
    <m/>
    <m/>
    <n v="48"/>
    <m/>
    <m/>
    <m/>
    <m/>
    <m/>
    <m/>
    <n v="0"/>
    <n v="48"/>
    <n v="44"/>
    <m/>
    <m/>
    <m/>
    <m/>
    <m/>
    <n v="0"/>
    <m/>
    <m/>
    <m/>
    <n v="0"/>
    <m/>
    <m/>
    <m/>
    <n v="0"/>
    <m/>
    <n v="44"/>
    <n v="0.91666666666666663"/>
    <e v="#DIV/0!"/>
    <n v="0.91666666666666663"/>
    <s v="4441519:00-21:0024"/>
    <n v="5"/>
    <n v="2"/>
    <n v="14"/>
    <n v="23"/>
    <m/>
    <n v="44"/>
    <n v="30"/>
    <n v="2"/>
    <n v="5"/>
    <n v="4"/>
    <m/>
    <n v="1"/>
    <n v="1"/>
    <n v="1"/>
    <n v="44"/>
  </r>
  <r>
    <x v="41"/>
    <x v="17"/>
    <x v="0"/>
    <x v="0"/>
    <n v="48"/>
    <m/>
    <m/>
    <m/>
    <m/>
    <m/>
    <n v="48"/>
    <m/>
    <m/>
    <m/>
    <m/>
    <m/>
    <m/>
    <n v="0"/>
    <n v="48"/>
    <n v="42"/>
    <m/>
    <m/>
    <m/>
    <m/>
    <m/>
    <n v="0"/>
    <m/>
    <m/>
    <m/>
    <n v="0"/>
    <m/>
    <m/>
    <m/>
    <n v="0"/>
    <m/>
    <n v="42"/>
    <n v="0.875"/>
    <e v="#DIV/0!"/>
    <n v="0.875"/>
    <s v="4441600:00-02:0024"/>
    <m/>
    <m/>
    <n v="15"/>
    <n v="27"/>
    <m/>
    <n v="42"/>
    <n v="31"/>
    <n v="2"/>
    <n v="5"/>
    <n v="3"/>
    <m/>
    <m/>
    <n v="1"/>
    <m/>
    <n v="42"/>
  </r>
  <r>
    <x v="41"/>
    <x v="17"/>
    <x v="1"/>
    <x v="1"/>
    <n v="48"/>
    <m/>
    <m/>
    <m/>
    <m/>
    <m/>
    <n v="48"/>
    <m/>
    <m/>
    <m/>
    <m/>
    <m/>
    <m/>
    <n v="0"/>
    <n v="48"/>
    <n v="42"/>
    <m/>
    <m/>
    <m/>
    <m/>
    <m/>
    <n v="0"/>
    <m/>
    <m/>
    <m/>
    <n v="0"/>
    <n v="3"/>
    <m/>
    <m/>
    <n v="3"/>
    <m/>
    <n v="45"/>
    <n v="0.875"/>
    <e v="#DIV/0!"/>
    <n v="0.9375"/>
    <s v="4442914:00-16:0024"/>
    <n v="17"/>
    <n v="3"/>
    <n v="9"/>
    <n v="13"/>
    <m/>
    <n v="42"/>
    <n v="23"/>
    <n v="5"/>
    <n v="5"/>
    <n v="5"/>
    <n v="2"/>
    <n v="2"/>
    <m/>
    <m/>
    <n v="42"/>
  </r>
  <r>
    <x v="41"/>
    <x v="17"/>
    <x v="2"/>
    <x v="2"/>
    <n v="48"/>
    <m/>
    <m/>
    <m/>
    <m/>
    <m/>
    <n v="48"/>
    <m/>
    <m/>
    <m/>
    <m/>
    <m/>
    <m/>
    <n v="0"/>
    <n v="48"/>
    <n v="27"/>
    <m/>
    <m/>
    <m/>
    <m/>
    <m/>
    <n v="0"/>
    <n v="5"/>
    <m/>
    <m/>
    <n v="5"/>
    <n v="2"/>
    <m/>
    <m/>
    <n v="2"/>
    <m/>
    <n v="34"/>
    <n v="0.5625"/>
    <e v="#DIV/0!"/>
    <n v="0.70833333333333337"/>
    <s v="4445010:00-12:0024"/>
    <n v="3"/>
    <n v="4"/>
    <n v="7"/>
    <n v="18"/>
    <m/>
    <n v="32"/>
    <n v="23"/>
    <n v="2"/>
    <n v="1"/>
    <n v="3"/>
    <m/>
    <m/>
    <m/>
    <n v="3"/>
    <n v="32"/>
  </r>
  <r>
    <x v="41"/>
    <x v="17"/>
    <x v="2"/>
    <x v="1"/>
    <n v="48"/>
    <m/>
    <m/>
    <m/>
    <m/>
    <m/>
    <n v="48"/>
    <m/>
    <m/>
    <m/>
    <m/>
    <m/>
    <m/>
    <n v="0"/>
    <n v="48"/>
    <n v="31"/>
    <m/>
    <m/>
    <m/>
    <m/>
    <m/>
    <n v="0"/>
    <n v="2"/>
    <m/>
    <m/>
    <n v="2"/>
    <n v="2"/>
    <m/>
    <m/>
    <n v="2"/>
    <m/>
    <n v="35"/>
    <n v="0.64583333333333337"/>
    <e v="#DIV/0!"/>
    <n v="0.72916666666666663"/>
    <s v="4445014:00-16:0024"/>
    <n v="2"/>
    <n v="3"/>
    <n v="8"/>
    <n v="20"/>
    <m/>
    <n v="33"/>
    <n v="24"/>
    <n v="3"/>
    <n v="3"/>
    <n v="1"/>
    <m/>
    <n v="1"/>
    <m/>
    <n v="1"/>
    <n v="33"/>
  </r>
  <r>
    <x v="41"/>
    <x v="17"/>
    <x v="2"/>
    <x v="3"/>
    <n v="48"/>
    <m/>
    <m/>
    <m/>
    <m/>
    <m/>
    <n v="48"/>
    <m/>
    <m/>
    <m/>
    <m/>
    <m/>
    <m/>
    <n v="0"/>
    <n v="48"/>
    <n v="33"/>
    <m/>
    <m/>
    <m/>
    <m/>
    <m/>
    <n v="0"/>
    <n v="2"/>
    <m/>
    <m/>
    <n v="2"/>
    <n v="2"/>
    <m/>
    <m/>
    <n v="2"/>
    <m/>
    <n v="37"/>
    <n v="0.6875"/>
    <e v="#DIV/0!"/>
    <n v="0.77083333333333337"/>
    <s v="4445019:00-21:0024"/>
    <n v="6"/>
    <n v="2"/>
    <n v="9"/>
    <n v="18"/>
    <m/>
    <n v="35"/>
    <n v="22"/>
    <n v="3"/>
    <n v="3"/>
    <n v="1"/>
    <m/>
    <n v="3"/>
    <n v="2"/>
    <n v="1"/>
    <n v="35"/>
  </r>
  <r>
    <x v="41"/>
    <x v="17"/>
    <x v="5"/>
    <x v="0"/>
    <n v="48"/>
    <m/>
    <m/>
    <m/>
    <m/>
    <m/>
    <n v="48"/>
    <m/>
    <m/>
    <m/>
    <m/>
    <m/>
    <m/>
    <n v="0"/>
    <n v="48"/>
    <n v="33"/>
    <m/>
    <m/>
    <m/>
    <m/>
    <m/>
    <n v="0"/>
    <n v="2"/>
    <m/>
    <m/>
    <n v="2"/>
    <n v="2"/>
    <m/>
    <m/>
    <n v="2"/>
    <m/>
    <n v="37"/>
    <n v="0.6875"/>
    <e v="#DIV/0!"/>
    <n v="0.77083333333333337"/>
    <s v="4445100:00-02:0024"/>
    <m/>
    <m/>
    <n v="11"/>
    <n v="24"/>
    <m/>
    <n v="35"/>
    <n v="24"/>
    <n v="1"/>
    <n v="2"/>
    <n v="1"/>
    <n v="1"/>
    <n v="2"/>
    <n v="1"/>
    <n v="3"/>
    <n v="35"/>
  </r>
  <r>
    <x v="41"/>
    <x v="17"/>
    <x v="6"/>
    <x v="2"/>
    <n v="48"/>
    <m/>
    <m/>
    <m/>
    <m/>
    <m/>
    <n v="48"/>
    <m/>
    <m/>
    <m/>
    <m/>
    <m/>
    <m/>
    <n v="0"/>
    <n v="48"/>
    <n v="22"/>
    <m/>
    <m/>
    <m/>
    <m/>
    <m/>
    <n v="0"/>
    <n v="7"/>
    <m/>
    <m/>
    <n v="7"/>
    <m/>
    <m/>
    <m/>
    <n v="0"/>
    <m/>
    <n v="29"/>
    <n v="0.45833333333333331"/>
    <e v="#DIV/0!"/>
    <n v="0.60416666666666663"/>
    <s v="4447410:00-12:0024"/>
    <n v="2"/>
    <n v="1"/>
    <n v="10"/>
    <n v="16"/>
    <m/>
    <n v="29"/>
    <n v="24"/>
    <n v="1"/>
    <m/>
    <n v="2"/>
    <m/>
    <n v="1"/>
    <n v="1"/>
    <m/>
    <n v="29"/>
  </r>
  <r>
    <x v="41"/>
    <x v="17"/>
    <x v="6"/>
    <x v="1"/>
    <n v="48"/>
    <m/>
    <m/>
    <m/>
    <m/>
    <m/>
    <n v="48"/>
    <m/>
    <m/>
    <m/>
    <m/>
    <m/>
    <m/>
    <n v="0"/>
    <n v="48"/>
    <n v="26"/>
    <m/>
    <m/>
    <m/>
    <m/>
    <m/>
    <n v="0"/>
    <n v="3"/>
    <m/>
    <m/>
    <n v="3"/>
    <m/>
    <m/>
    <m/>
    <n v="0"/>
    <m/>
    <n v="29"/>
    <n v="0.54166666666666663"/>
    <e v="#DIV/0!"/>
    <n v="0.60416666666666663"/>
    <s v="4447414:00-16:0024"/>
    <n v="5"/>
    <n v="1"/>
    <n v="7"/>
    <n v="16"/>
    <m/>
    <n v="29"/>
    <n v="21"/>
    <n v="1"/>
    <n v="1"/>
    <n v="4"/>
    <m/>
    <n v="1"/>
    <n v="1"/>
    <m/>
    <n v="29"/>
  </r>
  <r>
    <x v="41"/>
    <x v="17"/>
    <x v="6"/>
    <x v="3"/>
    <n v="48"/>
    <m/>
    <m/>
    <m/>
    <m/>
    <m/>
    <n v="48"/>
    <m/>
    <m/>
    <m/>
    <m/>
    <m/>
    <m/>
    <n v="0"/>
    <n v="48"/>
    <n v="32"/>
    <m/>
    <m/>
    <m/>
    <m/>
    <m/>
    <n v="0"/>
    <n v="7"/>
    <m/>
    <m/>
    <n v="7"/>
    <m/>
    <m/>
    <m/>
    <n v="0"/>
    <m/>
    <n v="39"/>
    <n v="0.66666666666666663"/>
    <e v="#DIV/0!"/>
    <n v="0.8125"/>
    <s v="4447419:00-21:0024"/>
    <n v="5"/>
    <m/>
    <n v="14"/>
    <n v="20"/>
    <m/>
    <n v="39"/>
    <n v="28"/>
    <n v="4"/>
    <n v="2"/>
    <n v="1"/>
    <m/>
    <n v="3"/>
    <m/>
    <n v="1"/>
    <n v="39"/>
  </r>
  <r>
    <x v="41"/>
    <x v="17"/>
    <x v="4"/>
    <x v="0"/>
    <n v="48"/>
    <m/>
    <m/>
    <m/>
    <m/>
    <m/>
    <n v="48"/>
    <m/>
    <m/>
    <m/>
    <m/>
    <m/>
    <m/>
    <n v="0"/>
    <n v="48"/>
    <n v="44"/>
    <m/>
    <m/>
    <m/>
    <m/>
    <m/>
    <n v="0"/>
    <m/>
    <m/>
    <m/>
    <n v="0"/>
    <m/>
    <m/>
    <m/>
    <n v="0"/>
    <m/>
    <n v="44"/>
    <n v="0.91666666666666663"/>
    <e v="#DIV/0!"/>
    <n v="0.91666666666666663"/>
    <s v="4447500:00-02:0024"/>
    <m/>
    <m/>
    <n v="16"/>
    <n v="28"/>
    <m/>
    <n v="44"/>
    <n v="34"/>
    <n v="3"/>
    <n v="2"/>
    <n v="2"/>
    <m/>
    <n v="2"/>
    <n v="1"/>
    <m/>
    <n v="44"/>
  </r>
  <r>
    <x v="42"/>
    <x v="16"/>
    <x v="3"/>
    <x v="2"/>
    <n v="5"/>
    <m/>
    <m/>
    <m/>
    <m/>
    <m/>
    <n v="5"/>
    <n v="1"/>
    <m/>
    <m/>
    <m/>
    <n v="2"/>
    <s v=" Gereserveerd voor arts "/>
    <n v="3"/>
    <n v="8"/>
    <n v="2"/>
    <m/>
    <m/>
    <m/>
    <m/>
    <m/>
    <n v="0"/>
    <m/>
    <m/>
    <m/>
    <n v="0"/>
    <m/>
    <m/>
    <m/>
    <n v="0"/>
    <m/>
    <n v="2"/>
    <n v="0.4"/>
    <n v="0"/>
    <n v="0.25"/>
    <s v="4441510:00-12:0025"/>
    <m/>
    <n v="1"/>
    <n v="1"/>
    <m/>
    <m/>
    <n v="2"/>
    <n v="2"/>
    <m/>
    <m/>
    <m/>
    <m/>
    <m/>
    <m/>
    <m/>
    <n v="2"/>
  </r>
  <r>
    <x v="42"/>
    <x v="16"/>
    <x v="3"/>
    <x v="1"/>
    <n v="5"/>
    <m/>
    <m/>
    <m/>
    <m/>
    <m/>
    <n v="5"/>
    <n v="1"/>
    <m/>
    <m/>
    <m/>
    <n v="2"/>
    <s v=" Gereserveerd voor arts "/>
    <n v="3"/>
    <n v="8"/>
    <n v="2"/>
    <m/>
    <m/>
    <m/>
    <m/>
    <m/>
    <n v="0"/>
    <m/>
    <m/>
    <m/>
    <n v="0"/>
    <m/>
    <m/>
    <m/>
    <n v="0"/>
    <m/>
    <n v="2"/>
    <n v="0.4"/>
    <n v="0"/>
    <n v="0.25"/>
    <s v="4441514:00-16:0025"/>
    <m/>
    <n v="1"/>
    <n v="1"/>
    <m/>
    <m/>
    <n v="2"/>
    <n v="2"/>
    <m/>
    <m/>
    <m/>
    <m/>
    <m/>
    <m/>
    <m/>
    <n v="2"/>
  </r>
  <r>
    <x v="42"/>
    <x v="16"/>
    <x v="3"/>
    <x v="3"/>
    <n v="5"/>
    <m/>
    <m/>
    <m/>
    <m/>
    <m/>
    <n v="5"/>
    <n v="1"/>
    <m/>
    <m/>
    <m/>
    <n v="2"/>
    <s v=" Gereserveerd voor arts "/>
    <n v="3"/>
    <n v="8"/>
    <n v="4"/>
    <m/>
    <m/>
    <m/>
    <m/>
    <m/>
    <n v="0"/>
    <m/>
    <m/>
    <m/>
    <n v="0"/>
    <m/>
    <m/>
    <m/>
    <n v="0"/>
    <m/>
    <n v="4"/>
    <n v="0.8"/>
    <n v="0"/>
    <n v="0.5"/>
    <s v="4441519:00-21:0025"/>
    <n v="1"/>
    <n v="1"/>
    <n v="2"/>
    <m/>
    <m/>
    <n v="4"/>
    <n v="2"/>
    <m/>
    <n v="2"/>
    <m/>
    <m/>
    <m/>
    <m/>
    <m/>
    <n v="4"/>
  </r>
  <r>
    <x v="42"/>
    <x v="16"/>
    <x v="0"/>
    <x v="0"/>
    <n v="5"/>
    <m/>
    <m/>
    <m/>
    <m/>
    <m/>
    <n v="5"/>
    <n v="1"/>
    <m/>
    <m/>
    <m/>
    <n v="2"/>
    <s v=" Gereserveerd voor arts "/>
    <n v="3"/>
    <n v="8"/>
    <n v="3"/>
    <m/>
    <m/>
    <m/>
    <m/>
    <m/>
    <n v="0"/>
    <m/>
    <m/>
    <m/>
    <n v="0"/>
    <m/>
    <m/>
    <m/>
    <n v="0"/>
    <m/>
    <n v="3"/>
    <n v="0.6"/>
    <n v="0"/>
    <n v="0.375"/>
    <s v="4441600:00-02:0025"/>
    <m/>
    <m/>
    <n v="2"/>
    <n v="1"/>
    <m/>
    <n v="3"/>
    <n v="2"/>
    <m/>
    <n v="1"/>
    <m/>
    <m/>
    <m/>
    <m/>
    <m/>
    <n v="3"/>
  </r>
  <r>
    <x v="42"/>
    <x v="16"/>
    <x v="1"/>
    <x v="1"/>
    <n v="5"/>
    <m/>
    <m/>
    <m/>
    <m/>
    <m/>
    <n v="5"/>
    <n v="1"/>
    <m/>
    <m/>
    <m/>
    <n v="2"/>
    <s v=" Gereserveerd voor arts "/>
    <n v="3"/>
    <n v="8"/>
    <n v="5"/>
    <m/>
    <m/>
    <m/>
    <m/>
    <m/>
    <n v="0"/>
    <n v="1"/>
    <m/>
    <m/>
    <n v="1"/>
    <m/>
    <m/>
    <m/>
    <n v="0"/>
    <m/>
    <n v="6"/>
    <n v="1"/>
    <n v="0"/>
    <n v="0.75"/>
    <s v="4442914:00-16:0025"/>
    <n v="5"/>
    <m/>
    <n v="1"/>
    <m/>
    <m/>
    <n v="6"/>
    <n v="1"/>
    <n v="1"/>
    <m/>
    <m/>
    <n v="1"/>
    <n v="2"/>
    <n v="1"/>
    <m/>
    <n v="6"/>
  </r>
  <r>
    <x v="42"/>
    <x v="16"/>
    <x v="2"/>
    <x v="2"/>
    <n v="5"/>
    <m/>
    <m/>
    <m/>
    <m/>
    <m/>
    <n v="5"/>
    <n v="1"/>
    <m/>
    <m/>
    <m/>
    <n v="2"/>
    <s v=" Gereserveerd voor arts "/>
    <n v="3"/>
    <n v="8"/>
    <n v="1"/>
    <n v="1"/>
    <m/>
    <m/>
    <m/>
    <n v="1"/>
    <n v="2"/>
    <m/>
    <m/>
    <m/>
    <n v="0"/>
    <m/>
    <m/>
    <m/>
    <n v="0"/>
    <m/>
    <n v="3"/>
    <n v="0.2"/>
    <n v="0.66666666666666663"/>
    <n v="0.375"/>
    <s v="4445010:00-12:0025"/>
    <n v="1"/>
    <m/>
    <n v="2"/>
    <m/>
    <m/>
    <n v="3"/>
    <n v="2"/>
    <m/>
    <m/>
    <m/>
    <m/>
    <n v="1"/>
    <m/>
    <m/>
    <n v="3"/>
  </r>
  <r>
    <x v="42"/>
    <x v="16"/>
    <x v="2"/>
    <x v="1"/>
    <n v="5"/>
    <m/>
    <m/>
    <m/>
    <m/>
    <m/>
    <n v="5"/>
    <n v="1"/>
    <m/>
    <m/>
    <m/>
    <n v="2"/>
    <s v=" Gereserveerd voor arts "/>
    <n v="3"/>
    <n v="8"/>
    <m/>
    <n v="1"/>
    <m/>
    <m/>
    <m/>
    <n v="1"/>
    <n v="2"/>
    <m/>
    <m/>
    <m/>
    <n v="0"/>
    <m/>
    <m/>
    <m/>
    <n v="0"/>
    <m/>
    <n v="2"/>
    <n v="0"/>
    <n v="0.66666666666666663"/>
    <n v="0.25"/>
    <s v="4445014:00-16:0025"/>
    <n v="1"/>
    <m/>
    <n v="1"/>
    <m/>
    <m/>
    <n v="2"/>
    <n v="1"/>
    <m/>
    <m/>
    <m/>
    <m/>
    <m/>
    <n v="1"/>
    <m/>
    <n v="2"/>
  </r>
  <r>
    <x v="42"/>
    <x v="16"/>
    <x v="2"/>
    <x v="3"/>
    <n v="5"/>
    <m/>
    <m/>
    <m/>
    <m/>
    <m/>
    <n v="5"/>
    <n v="1"/>
    <m/>
    <m/>
    <m/>
    <n v="2"/>
    <s v=" Gereserveerd voor arts "/>
    <n v="3"/>
    <n v="8"/>
    <m/>
    <n v="1"/>
    <m/>
    <m/>
    <m/>
    <n v="1"/>
    <n v="2"/>
    <m/>
    <m/>
    <m/>
    <n v="0"/>
    <m/>
    <m/>
    <m/>
    <n v="0"/>
    <m/>
    <n v="2"/>
    <n v="0"/>
    <n v="0.66666666666666663"/>
    <n v="0.25"/>
    <s v="4445019:00-21:0025"/>
    <n v="1"/>
    <m/>
    <n v="1"/>
    <m/>
    <m/>
    <n v="2"/>
    <n v="1"/>
    <m/>
    <m/>
    <m/>
    <m/>
    <m/>
    <n v="1"/>
    <m/>
    <n v="2"/>
  </r>
  <r>
    <x v="42"/>
    <x v="16"/>
    <x v="5"/>
    <x v="0"/>
    <n v="5"/>
    <m/>
    <m/>
    <m/>
    <m/>
    <m/>
    <n v="5"/>
    <n v="1"/>
    <m/>
    <m/>
    <m/>
    <n v="2"/>
    <s v=" Gereserveerd voor arts "/>
    <n v="3"/>
    <n v="8"/>
    <m/>
    <n v="1"/>
    <m/>
    <m/>
    <m/>
    <n v="1"/>
    <n v="2"/>
    <m/>
    <m/>
    <m/>
    <n v="0"/>
    <m/>
    <m/>
    <m/>
    <n v="0"/>
    <m/>
    <n v="2"/>
    <n v="0"/>
    <n v="0.66666666666666663"/>
    <n v="0.25"/>
    <s v="4445100:00-02:0025"/>
    <m/>
    <m/>
    <n v="2"/>
    <m/>
    <m/>
    <n v="2"/>
    <n v="2"/>
    <m/>
    <m/>
    <m/>
    <m/>
    <m/>
    <m/>
    <m/>
    <n v="2"/>
  </r>
  <r>
    <x v="42"/>
    <x v="16"/>
    <x v="6"/>
    <x v="2"/>
    <n v="5"/>
    <m/>
    <m/>
    <m/>
    <m/>
    <m/>
    <n v="5"/>
    <n v="1"/>
    <m/>
    <m/>
    <m/>
    <n v="2"/>
    <s v=" Gereserveerd voor arts "/>
    <n v="3"/>
    <n v="8"/>
    <n v="3"/>
    <m/>
    <m/>
    <m/>
    <m/>
    <m/>
    <n v="0"/>
    <n v="1"/>
    <m/>
    <m/>
    <n v="1"/>
    <m/>
    <m/>
    <m/>
    <n v="0"/>
    <m/>
    <n v="4"/>
    <n v="0.6"/>
    <n v="0"/>
    <n v="0.5"/>
    <s v="4447410:00-12:0025"/>
    <n v="2"/>
    <n v="2"/>
    <m/>
    <m/>
    <m/>
    <n v="4"/>
    <m/>
    <n v="1"/>
    <n v="1"/>
    <m/>
    <m/>
    <n v="2"/>
    <m/>
    <m/>
    <n v="4"/>
  </r>
  <r>
    <x v="42"/>
    <x v="16"/>
    <x v="6"/>
    <x v="1"/>
    <n v="5"/>
    <m/>
    <m/>
    <m/>
    <m/>
    <m/>
    <n v="5"/>
    <n v="1"/>
    <m/>
    <m/>
    <m/>
    <n v="2"/>
    <s v=" Gereserveerd voor arts "/>
    <n v="3"/>
    <n v="8"/>
    <n v="3"/>
    <m/>
    <m/>
    <m/>
    <m/>
    <n v="1"/>
    <n v="1"/>
    <m/>
    <m/>
    <m/>
    <n v="0"/>
    <m/>
    <m/>
    <m/>
    <n v="0"/>
    <m/>
    <n v="4"/>
    <n v="0.6"/>
    <n v="0.33333333333333331"/>
    <n v="0.5"/>
    <s v="4447414:00-16:0025"/>
    <n v="2"/>
    <n v="2"/>
    <m/>
    <m/>
    <m/>
    <n v="4"/>
    <n v="1"/>
    <n v="1"/>
    <m/>
    <m/>
    <m/>
    <n v="2"/>
    <m/>
    <m/>
    <n v="4"/>
  </r>
  <r>
    <x v="42"/>
    <x v="16"/>
    <x v="6"/>
    <x v="3"/>
    <n v="5"/>
    <m/>
    <m/>
    <m/>
    <m/>
    <m/>
    <n v="5"/>
    <n v="1"/>
    <m/>
    <m/>
    <m/>
    <n v="2"/>
    <s v=" Gereserveerd voor arts "/>
    <n v="3"/>
    <n v="8"/>
    <n v="2"/>
    <m/>
    <m/>
    <m/>
    <m/>
    <n v="1"/>
    <n v="1"/>
    <m/>
    <m/>
    <m/>
    <n v="0"/>
    <m/>
    <m/>
    <m/>
    <n v="0"/>
    <m/>
    <n v="3"/>
    <n v="0.4"/>
    <n v="0.33333333333333331"/>
    <n v="0.375"/>
    <s v="4447419:00-21:0025"/>
    <n v="3"/>
    <m/>
    <m/>
    <m/>
    <m/>
    <n v="3"/>
    <m/>
    <n v="2"/>
    <m/>
    <m/>
    <m/>
    <n v="1"/>
    <m/>
    <m/>
    <n v="3"/>
  </r>
  <r>
    <x v="42"/>
    <x v="16"/>
    <x v="4"/>
    <x v="0"/>
    <n v="5"/>
    <m/>
    <m/>
    <m/>
    <m/>
    <m/>
    <n v="5"/>
    <n v="1"/>
    <m/>
    <m/>
    <m/>
    <n v="2"/>
    <s v=" Gereserveerd voor arts "/>
    <n v="3"/>
    <n v="8"/>
    <m/>
    <m/>
    <m/>
    <m/>
    <m/>
    <m/>
    <n v="0"/>
    <m/>
    <m/>
    <m/>
    <n v="0"/>
    <m/>
    <m/>
    <m/>
    <n v="0"/>
    <m/>
    <n v="0"/>
    <n v="0"/>
    <n v="0"/>
    <n v="0"/>
    <s v="4447500:00-02:0025"/>
    <m/>
    <m/>
    <m/>
    <m/>
    <m/>
    <n v="0"/>
    <m/>
    <m/>
    <m/>
    <m/>
    <m/>
    <m/>
    <m/>
    <m/>
    <n v="0"/>
  </r>
  <r>
    <x v="43"/>
    <x v="4"/>
    <x v="3"/>
    <x v="2"/>
    <n v="12"/>
    <m/>
    <m/>
    <m/>
    <m/>
    <m/>
    <n v="12"/>
    <m/>
    <m/>
    <m/>
    <m/>
    <m/>
    <m/>
    <n v="0"/>
    <n v="12"/>
    <n v="11"/>
    <m/>
    <m/>
    <m/>
    <m/>
    <m/>
    <n v="0"/>
    <m/>
    <m/>
    <m/>
    <n v="0"/>
    <m/>
    <m/>
    <m/>
    <n v="0"/>
    <m/>
    <n v="11"/>
    <n v="0.91666666666666663"/>
    <e v="#DIV/0!"/>
    <n v="0.91666666666666663"/>
    <s v="4441510:00-12:0026"/>
    <n v="2"/>
    <n v="1"/>
    <n v="3"/>
    <n v="5"/>
    <m/>
    <n v="11"/>
    <n v="5"/>
    <m/>
    <n v="2"/>
    <n v="2"/>
    <n v="1"/>
    <n v="1"/>
    <m/>
    <m/>
    <n v="11"/>
  </r>
  <r>
    <x v="43"/>
    <x v="4"/>
    <x v="3"/>
    <x v="1"/>
    <n v="12"/>
    <m/>
    <m/>
    <m/>
    <m/>
    <m/>
    <n v="12"/>
    <m/>
    <m/>
    <m/>
    <m/>
    <m/>
    <m/>
    <n v="0"/>
    <n v="12"/>
    <n v="11"/>
    <m/>
    <m/>
    <m/>
    <m/>
    <m/>
    <n v="0"/>
    <m/>
    <m/>
    <m/>
    <n v="0"/>
    <m/>
    <m/>
    <m/>
    <n v="0"/>
    <m/>
    <n v="11"/>
    <n v="0.91666666666666663"/>
    <e v="#DIV/0!"/>
    <n v="0.91666666666666663"/>
    <s v="4441514:00-16:0026"/>
    <n v="1"/>
    <n v="1"/>
    <n v="3"/>
    <n v="6"/>
    <m/>
    <n v="11"/>
    <n v="5"/>
    <n v="1"/>
    <n v="1"/>
    <n v="2"/>
    <n v="1"/>
    <n v="1"/>
    <m/>
    <m/>
    <n v="11"/>
  </r>
  <r>
    <x v="43"/>
    <x v="4"/>
    <x v="3"/>
    <x v="3"/>
    <n v="12"/>
    <m/>
    <m/>
    <m/>
    <m/>
    <m/>
    <n v="12"/>
    <m/>
    <m/>
    <m/>
    <m/>
    <m/>
    <m/>
    <n v="0"/>
    <n v="12"/>
    <n v="11"/>
    <m/>
    <m/>
    <m/>
    <m/>
    <m/>
    <n v="0"/>
    <m/>
    <m/>
    <m/>
    <n v="0"/>
    <m/>
    <m/>
    <m/>
    <n v="0"/>
    <m/>
    <n v="11"/>
    <n v="0.91666666666666663"/>
    <e v="#DIV/0!"/>
    <n v="0.91666666666666663"/>
    <s v="4441519:00-21:0026"/>
    <n v="1"/>
    <m/>
    <n v="4"/>
    <n v="6"/>
    <m/>
    <n v="11"/>
    <n v="5"/>
    <n v="1"/>
    <n v="1"/>
    <n v="3"/>
    <m/>
    <n v="1"/>
    <m/>
    <m/>
    <n v="11"/>
  </r>
  <r>
    <x v="43"/>
    <x v="4"/>
    <x v="0"/>
    <x v="0"/>
    <n v="12"/>
    <m/>
    <m/>
    <m/>
    <m/>
    <m/>
    <n v="12"/>
    <m/>
    <m/>
    <m/>
    <m/>
    <m/>
    <m/>
    <n v="0"/>
    <n v="12"/>
    <n v="11"/>
    <m/>
    <m/>
    <m/>
    <m/>
    <m/>
    <n v="0"/>
    <m/>
    <m/>
    <m/>
    <n v="0"/>
    <m/>
    <m/>
    <m/>
    <n v="0"/>
    <m/>
    <n v="11"/>
    <n v="0.91666666666666663"/>
    <e v="#DIV/0!"/>
    <n v="0.91666666666666663"/>
    <s v="4441600:00-02:0026"/>
    <m/>
    <m/>
    <n v="4"/>
    <n v="7"/>
    <m/>
    <n v="11"/>
    <n v="5"/>
    <n v="1"/>
    <n v="2"/>
    <n v="2"/>
    <m/>
    <n v="1"/>
    <m/>
    <m/>
    <n v="11"/>
  </r>
  <r>
    <x v="43"/>
    <x v="4"/>
    <x v="1"/>
    <x v="1"/>
    <n v="12"/>
    <m/>
    <m/>
    <m/>
    <m/>
    <m/>
    <n v="12"/>
    <m/>
    <m/>
    <m/>
    <m/>
    <m/>
    <m/>
    <n v="0"/>
    <n v="12"/>
    <n v="12"/>
    <m/>
    <m/>
    <m/>
    <m/>
    <m/>
    <n v="0"/>
    <m/>
    <n v="1"/>
    <m/>
    <n v="1"/>
    <m/>
    <m/>
    <m/>
    <n v="0"/>
    <m/>
    <n v="13"/>
    <n v="1"/>
    <e v="#DIV/0!"/>
    <n v="1.0833333333333333"/>
    <s v="4442914:00-16:0026"/>
    <n v="4"/>
    <m/>
    <n v="3"/>
    <n v="6"/>
    <m/>
    <n v="13"/>
    <n v="5"/>
    <n v="1"/>
    <n v="2"/>
    <n v="1"/>
    <n v="1"/>
    <n v="2"/>
    <n v="1"/>
    <m/>
    <n v="13"/>
  </r>
  <r>
    <x v="43"/>
    <x v="4"/>
    <x v="2"/>
    <x v="2"/>
    <n v="12"/>
    <m/>
    <m/>
    <m/>
    <m/>
    <m/>
    <n v="12"/>
    <m/>
    <m/>
    <m/>
    <m/>
    <m/>
    <m/>
    <n v="0"/>
    <n v="12"/>
    <n v="11"/>
    <m/>
    <m/>
    <m/>
    <m/>
    <m/>
    <n v="0"/>
    <m/>
    <m/>
    <m/>
    <n v="0"/>
    <m/>
    <m/>
    <m/>
    <n v="0"/>
    <m/>
    <n v="11"/>
    <n v="0.91666666666666663"/>
    <e v="#DIV/0!"/>
    <n v="0.91666666666666663"/>
    <s v="4445010:00-12:0026"/>
    <m/>
    <n v="1"/>
    <n v="3"/>
    <n v="7"/>
    <m/>
    <n v="11"/>
    <n v="8"/>
    <m/>
    <n v="1"/>
    <n v="1"/>
    <m/>
    <n v="1"/>
    <m/>
    <m/>
    <n v="11"/>
  </r>
  <r>
    <x v="43"/>
    <x v="4"/>
    <x v="2"/>
    <x v="1"/>
    <n v="12"/>
    <m/>
    <m/>
    <m/>
    <m/>
    <m/>
    <n v="12"/>
    <m/>
    <m/>
    <m/>
    <m/>
    <m/>
    <m/>
    <n v="0"/>
    <n v="12"/>
    <n v="10"/>
    <m/>
    <m/>
    <m/>
    <m/>
    <m/>
    <n v="0"/>
    <m/>
    <m/>
    <m/>
    <n v="0"/>
    <m/>
    <m/>
    <m/>
    <n v="0"/>
    <m/>
    <n v="10"/>
    <n v="0.83333333333333337"/>
    <e v="#DIV/0!"/>
    <n v="0.83333333333333337"/>
    <s v="4445014:00-16:0026"/>
    <m/>
    <n v="1"/>
    <n v="3"/>
    <n v="6"/>
    <m/>
    <n v="10"/>
    <n v="7"/>
    <m/>
    <n v="1"/>
    <n v="1"/>
    <m/>
    <n v="1"/>
    <m/>
    <m/>
    <n v="10"/>
  </r>
  <r>
    <x v="43"/>
    <x v="4"/>
    <x v="2"/>
    <x v="3"/>
    <n v="12"/>
    <m/>
    <m/>
    <m/>
    <m/>
    <m/>
    <n v="12"/>
    <m/>
    <m/>
    <m/>
    <m/>
    <m/>
    <m/>
    <n v="0"/>
    <n v="12"/>
    <n v="11"/>
    <m/>
    <m/>
    <m/>
    <m/>
    <m/>
    <n v="0"/>
    <m/>
    <m/>
    <m/>
    <n v="0"/>
    <m/>
    <m/>
    <m/>
    <n v="0"/>
    <m/>
    <n v="11"/>
    <n v="0.91666666666666663"/>
    <e v="#DIV/0!"/>
    <n v="0.91666666666666663"/>
    <s v="4445019:00-21:0026"/>
    <m/>
    <n v="1"/>
    <n v="5"/>
    <n v="5"/>
    <m/>
    <n v="11"/>
    <n v="6"/>
    <m/>
    <n v="2"/>
    <n v="2"/>
    <m/>
    <n v="1"/>
    <m/>
    <m/>
    <n v="11"/>
  </r>
  <r>
    <x v="43"/>
    <x v="4"/>
    <x v="5"/>
    <x v="0"/>
    <n v="12"/>
    <m/>
    <m/>
    <m/>
    <m/>
    <m/>
    <n v="12"/>
    <m/>
    <m/>
    <m/>
    <m/>
    <m/>
    <m/>
    <n v="0"/>
    <n v="12"/>
    <n v="10"/>
    <m/>
    <m/>
    <m/>
    <m/>
    <m/>
    <n v="0"/>
    <m/>
    <m/>
    <m/>
    <n v="0"/>
    <m/>
    <m/>
    <m/>
    <n v="0"/>
    <m/>
    <n v="10"/>
    <n v="0.83333333333333337"/>
    <e v="#DIV/0!"/>
    <n v="0.83333333333333337"/>
    <s v="4445100:00-02:0026"/>
    <m/>
    <m/>
    <n v="5"/>
    <n v="5"/>
    <m/>
    <n v="10"/>
    <n v="5"/>
    <m/>
    <n v="2"/>
    <n v="1"/>
    <m/>
    <n v="1"/>
    <n v="1"/>
    <m/>
    <n v="10"/>
  </r>
  <r>
    <x v="43"/>
    <x v="4"/>
    <x v="6"/>
    <x v="2"/>
    <n v="12"/>
    <m/>
    <m/>
    <m/>
    <m/>
    <m/>
    <n v="12"/>
    <m/>
    <m/>
    <m/>
    <m/>
    <m/>
    <m/>
    <n v="0"/>
    <n v="12"/>
    <n v="7"/>
    <m/>
    <m/>
    <m/>
    <m/>
    <m/>
    <n v="0"/>
    <m/>
    <m/>
    <m/>
    <n v="0"/>
    <m/>
    <m/>
    <m/>
    <n v="0"/>
    <m/>
    <n v="7"/>
    <n v="0.58333333333333337"/>
    <e v="#DIV/0!"/>
    <n v="0.58333333333333337"/>
    <s v="4447410:00-12:0026"/>
    <n v="1"/>
    <m/>
    <n v="1"/>
    <n v="5"/>
    <m/>
    <n v="7"/>
    <n v="5"/>
    <m/>
    <m/>
    <m/>
    <n v="1"/>
    <n v="1"/>
    <m/>
    <m/>
    <n v="7"/>
  </r>
  <r>
    <x v="43"/>
    <x v="4"/>
    <x v="6"/>
    <x v="1"/>
    <n v="12"/>
    <m/>
    <m/>
    <m/>
    <m/>
    <m/>
    <n v="12"/>
    <m/>
    <m/>
    <m/>
    <m/>
    <m/>
    <m/>
    <n v="0"/>
    <n v="12"/>
    <n v="8"/>
    <m/>
    <m/>
    <m/>
    <m/>
    <m/>
    <n v="0"/>
    <m/>
    <m/>
    <m/>
    <n v="0"/>
    <m/>
    <m/>
    <m/>
    <n v="0"/>
    <m/>
    <n v="8"/>
    <n v="0.66666666666666663"/>
    <e v="#DIV/0!"/>
    <n v="0.66666666666666663"/>
    <s v="4447414:00-16:0026"/>
    <n v="2"/>
    <m/>
    <n v="1"/>
    <n v="5"/>
    <m/>
    <n v="8"/>
    <n v="4"/>
    <m/>
    <m/>
    <n v="1"/>
    <n v="2"/>
    <n v="1"/>
    <m/>
    <m/>
    <n v="8"/>
  </r>
  <r>
    <x v="43"/>
    <x v="4"/>
    <x v="6"/>
    <x v="3"/>
    <n v="12"/>
    <m/>
    <m/>
    <m/>
    <m/>
    <m/>
    <n v="12"/>
    <m/>
    <m/>
    <m/>
    <m/>
    <m/>
    <m/>
    <n v="0"/>
    <n v="12"/>
    <n v="11"/>
    <m/>
    <m/>
    <m/>
    <m/>
    <m/>
    <n v="0"/>
    <m/>
    <m/>
    <m/>
    <n v="0"/>
    <m/>
    <m/>
    <m/>
    <n v="0"/>
    <m/>
    <n v="11"/>
    <n v="0.91666666666666663"/>
    <e v="#DIV/0!"/>
    <n v="0.91666666666666663"/>
    <s v="4447419:00-21:0026"/>
    <n v="1"/>
    <m/>
    <n v="3"/>
    <n v="7"/>
    <m/>
    <n v="11"/>
    <n v="5"/>
    <n v="1"/>
    <n v="1"/>
    <n v="1"/>
    <n v="2"/>
    <n v="1"/>
    <m/>
    <m/>
    <n v="11"/>
  </r>
  <r>
    <x v="43"/>
    <x v="4"/>
    <x v="4"/>
    <x v="0"/>
    <n v="12"/>
    <m/>
    <m/>
    <m/>
    <m/>
    <m/>
    <n v="12"/>
    <m/>
    <m/>
    <m/>
    <m/>
    <m/>
    <m/>
    <n v="0"/>
    <n v="12"/>
    <n v="11"/>
    <m/>
    <m/>
    <m/>
    <m/>
    <m/>
    <n v="0"/>
    <m/>
    <m/>
    <m/>
    <n v="0"/>
    <m/>
    <m/>
    <m/>
    <n v="0"/>
    <m/>
    <n v="11"/>
    <n v="0.91666666666666663"/>
    <e v="#DIV/0!"/>
    <n v="0.91666666666666663"/>
    <s v="4447500:00-02:0026"/>
    <m/>
    <m/>
    <n v="4"/>
    <n v="7"/>
    <m/>
    <n v="11"/>
    <n v="7"/>
    <m/>
    <n v="1"/>
    <n v="1"/>
    <n v="2"/>
    <m/>
    <m/>
    <m/>
    <n v="11"/>
  </r>
  <r>
    <x v="44"/>
    <x v="3"/>
    <x v="3"/>
    <x v="2"/>
    <m/>
    <m/>
    <n v="50"/>
    <m/>
    <m/>
    <m/>
    <n v="50"/>
    <m/>
    <m/>
    <m/>
    <m/>
    <m/>
    <m/>
    <n v="0"/>
    <n v="50"/>
    <n v="11"/>
    <m/>
    <m/>
    <m/>
    <m/>
    <m/>
    <n v="0"/>
    <m/>
    <m/>
    <m/>
    <n v="0"/>
    <m/>
    <m/>
    <m/>
    <n v="0"/>
    <m/>
    <n v="11"/>
    <n v="0.22"/>
    <e v="#DIV/0!"/>
    <n v="0.22"/>
    <s v="4441510:00-12:0027"/>
    <n v="3"/>
    <n v="2"/>
    <n v="6"/>
    <m/>
    <m/>
    <n v="11"/>
    <n v="1"/>
    <n v="2"/>
    <n v="4"/>
    <n v="1"/>
    <n v="2"/>
    <n v="1"/>
    <m/>
    <m/>
    <n v="11"/>
  </r>
  <r>
    <x v="44"/>
    <x v="3"/>
    <x v="3"/>
    <x v="1"/>
    <m/>
    <m/>
    <n v="50"/>
    <m/>
    <m/>
    <m/>
    <n v="50"/>
    <m/>
    <m/>
    <m/>
    <m/>
    <m/>
    <m/>
    <n v="0"/>
    <n v="50"/>
    <n v="47"/>
    <m/>
    <m/>
    <m/>
    <m/>
    <m/>
    <n v="0"/>
    <m/>
    <m/>
    <m/>
    <n v="0"/>
    <m/>
    <m/>
    <m/>
    <n v="0"/>
    <m/>
    <n v="47"/>
    <n v="0.94"/>
    <e v="#DIV/0!"/>
    <n v="0.94"/>
    <s v="4441514:00-16:0027"/>
    <n v="35"/>
    <n v="5"/>
    <n v="7"/>
    <m/>
    <m/>
    <n v="47"/>
    <n v="2"/>
    <n v="4"/>
    <n v="16"/>
    <n v="13"/>
    <n v="6"/>
    <n v="3"/>
    <n v="3"/>
    <m/>
    <n v="47"/>
  </r>
  <r>
    <x v="44"/>
    <x v="3"/>
    <x v="3"/>
    <x v="3"/>
    <m/>
    <m/>
    <n v="50"/>
    <m/>
    <m/>
    <m/>
    <n v="50"/>
    <m/>
    <m/>
    <m/>
    <m/>
    <m/>
    <m/>
    <n v="0"/>
    <n v="50"/>
    <n v="26"/>
    <m/>
    <m/>
    <m/>
    <m/>
    <m/>
    <n v="0"/>
    <m/>
    <m/>
    <m/>
    <n v="0"/>
    <m/>
    <m/>
    <m/>
    <n v="0"/>
    <m/>
    <n v="26"/>
    <n v="0.52"/>
    <e v="#DIV/0!"/>
    <n v="0.52"/>
    <s v="4441519:00-21:0027"/>
    <n v="11"/>
    <n v="4"/>
    <n v="11"/>
    <m/>
    <m/>
    <n v="26"/>
    <n v="2"/>
    <n v="3"/>
    <n v="7"/>
    <n v="5"/>
    <n v="2"/>
    <n v="4"/>
    <n v="2"/>
    <n v="1"/>
    <n v="26"/>
  </r>
  <r>
    <x v="44"/>
    <x v="3"/>
    <x v="0"/>
    <x v="0"/>
    <m/>
    <m/>
    <n v="50"/>
    <m/>
    <m/>
    <m/>
    <n v="50"/>
    <m/>
    <m/>
    <m/>
    <m/>
    <m/>
    <m/>
    <n v="0"/>
    <n v="50"/>
    <n v="12"/>
    <m/>
    <m/>
    <m/>
    <m/>
    <m/>
    <n v="0"/>
    <m/>
    <m/>
    <m/>
    <n v="0"/>
    <m/>
    <m/>
    <m/>
    <n v="0"/>
    <m/>
    <n v="12"/>
    <n v="0.24"/>
    <e v="#DIV/0!"/>
    <n v="0.24"/>
    <s v="4441600:00-02:0027"/>
    <m/>
    <m/>
    <n v="12"/>
    <m/>
    <m/>
    <n v="12"/>
    <n v="2"/>
    <n v="2"/>
    <n v="4"/>
    <n v="2"/>
    <m/>
    <n v="1"/>
    <n v="1"/>
    <m/>
    <n v="12"/>
  </r>
  <r>
    <x v="44"/>
    <x v="3"/>
    <x v="1"/>
    <x v="1"/>
    <m/>
    <m/>
    <n v="50"/>
    <m/>
    <m/>
    <m/>
    <n v="50"/>
    <m/>
    <m/>
    <m/>
    <m/>
    <m/>
    <m/>
    <n v="0"/>
    <n v="50"/>
    <n v="49"/>
    <m/>
    <m/>
    <m/>
    <m/>
    <m/>
    <n v="0"/>
    <m/>
    <m/>
    <m/>
    <n v="0"/>
    <m/>
    <m/>
    <m/>
    <n v="0"/>
    <m/>
    <n v="49"/>
    <n v="0.98"/>
    <e v="#DIV/0!"/>
    <n v="0.98"/>
    <s v="4442914:00-16:0027"/>
    <n v="45"/>
    <n v="1"/>
    <n v="3"/>
    <m/>
    <m/>
    <n v="49"/>
    <n v="2"/>
    <n v="2"/>
    <n v="13"/>
    <n v="7"/>
    <n v="7"/>
    <n v="5"/>
    <n v="12"/>
    <n v="1"/>
    <n v="49"/>
  </r>
  <r>
    <x v="44"/>
    <x v="3"/>
    <x v="2"/>
    <x v="2"/>
    <m/>
    <m/>
    <n v="50"/>
    <m/>
    <m/>
    <m/>
    <n v="50"/>
    <m/>
    <m/>
    <m/>
    <m/>
    <m/>
    <m/>
    <n v="0"/>
    <n v="50"/>
    <n v="7"/>
    <m/>
    <m/>
    <m/>
    <m/>
    <m/>
    <n v="0"/>
    <m/>
    <m/>
    <m/>
    <n v="0"/>
    <m/>
    <m/>
    <m/>
    <n v="0"/>
    <m/>
    <n v="7"/>
    <n v="0.14000000000000001"/>
    <e v="#DIV/0!"/>
    <n v="0.14000000000000001"/>
    <s v="4445010:00-12:0027"/>
    <n v="3"/>
    <n v="1"/>
    <n v="3"/>
    <m/>
    <m/>
    <n v="7"/>
    <n v="1"/>
    <m/>
    <n v="2"/>
    <n v="1"/>
    <n v="2"/>
    <n v="1"/>
    <m/>
    <m/>
    <n v="7"/>
  </r>
  <r>
    <x v="44"/>
    <x v="3"/>
    <x v="2"/>
    <x v="1"/>
    <m/>
    <m/>
    <n v="50"/>
    <m/>
    <m/>
    <m/>
    <n v="50"/>
    <m/>
    <m/>
    <m/>
    <m/>
    <m/>
    <m/>
    <n v="0"/>
    <n v="50"/>
    <n v="48"/>
    <m/>
    <m/>
    <m/>
    <m/>
    <m/>
    <n v="0"/>
    <m/>
    <m/>
    <m/>
    <n v="0"/>
    <m/>
    <m/>
    <m/>
    <n v="0"/>
    <m/>
    <n v="48"/>
    <n v="0.96"/>
    <e v="#DIV/0!"/>
    <n v="0.96"/>
    <s v="4445014:00-16:0027"/>
    <n v="24"/>
    <n v="21"/>
    <n v="3"/>
    <m/>
    <m/>
    <n v="48"/>
    <n v="1"/>
    <n v="6"/>
    <n v="4"/>
    <n v="10"/>
    <n v="12"/>
    <n v="1"/>
    <n v="14"/>
    <m/>
    <n v="48"/>
  </r>
  <r>
    <x v="44"/>
    <x v="3"/>
    <x v="2"/>
    <x v="3"/>
    <m/>
    <m/>
    <n v="50"/>
    <m/>
    <m/>
    <m/>
    <n v="50"/>
    <m/>
    <m/>
    <m/>
    <m/>
    <m/>
    <m/>
    <n v="0"/>
    <n v="50"/>
    <n v="42"/>
    <m/>
    <m/>
    <m/>
    <m/>
    <m/>
    <n v="0"/>
    <m/>
    <m/>
    <m/>
    <n v="0"/>
    <n v="1"/>
    <m/>
    <m/>
    <n v="1"/>
    <m/>
    <n v="43"/>
    <n v="0.84"/>
    <e v="#DIV/0!"/>
    <n v="0.86"/>
    <s v="4445019:00-21:0027"/>
    <n v="16"/>
    <n v="21"/>
    <n v="5"/>
    <m/>
    <m/>
    <n v="42"/>
    <n v="1"/>
    <n v="3"/>
    <n v="3"/>
    <n v="12"/>
    <n v="12"/>
    <n v="3"/>
    <n v="8"/>
    <m/>
    <n v="42"/>
  </r>
  <r>
    <x v="44"/>
    <x v="3"/>
    <x v="5"/>
    <x v="0"/>
    <m/>
    <m/>
    <n v="50"/>
    <m/>
    <m/>
    <m/>
    <n v="50"/>
    <m/>
    <m/>
    <m/>
    <m/>
    <m/>
    <m/>
    <n v="0"/>
    <n v="50"/>
    <n v="11"/>
    <m/>
    <m/>
    <m/>
    <m/>
    <m/>
    <n v="0"/>
    <m/>
    <m/>
    <m/>
    <n v="0"/>
    <m/>
    <m/>
    <m/>
    <n v="0"/>
    <m/>
    <n v="11"/>
    <n v="0.22"/>
    <e v="#DIV/0!"/>
    <n v="0.22"/>
    <s v="4445100:00-02:0027"/>
    <m/>
    <m/>
    <n v="8"/>
    <n v="3"/>
    <m/>
    <n v="11"/>
    <n v="1"/>
    <n v="3"/>
    <n v="2"/>
    <m/>
    <n v="3"/>
    <n v="1"/>
    <n v="1"/>
    <m/>
    <n v="11"/>
  </r>
  <r>
    <x v="44"/>
    <x v="3"/>
    <x v="6"/>
    <x v="2"/>
    <m/>
    <m/>
    <n v="50"/>
    <m/>
    <m/>
    <m/>
    <n v="50"/>
    <m/>
    <m/>
    <m/>
    <m/>
    <m/>
    <m/>
    <n v="0"/>
    <n v="50"/>
    <n v="9"/>
    <m/>
    <m/>
    <m/>
    <m/>
    <m/>
    <n v="0"/>
    <m/>
    <m/>
    <m/>
    <n v="0"/>
    <m/>
    <m/>
    <m/>
    <n v="0"/>
    <m/>
    <n v="9"/>
    <n v="0.18"/>
    <e v="#DIV/0!"/>
    <n v="0.18"/>
    <s v="4447410:00-12:0027"/>
    <n v="3"/>
    <n v="5"/>
    <n v="1"/>
    <m/>
    <m/>
    <n v="9"/>
    <m/>
    <n v="2"/>
    <n v="1"/>
    <n v="2"/>
    <n v="3"/>
    <n v="1"/>
    <m/>
    <m/>
    <n v="9"/>
  </r>
  <r>
    <x v="44"/>
    <x v="3"/>
    <x v="6"/>
    <x v="1"/>
    <m/>
    <m/>
    <n v="50"/>
    <m/>
    <m/>
    <m/>
    <n v="50"/>
    <m/>
    <m/>
    <m/>
    <m/>
    <m/>
    <m/>
    <n v="0"/>
    <n v="50"/>
    <n v="7"/>
    <m/>
    <m/>
    <m/>
    <m/>
    <m/>
    <n v="0"/>
    <m/>
    <m/>
    <m/>
    <n v="0"/>
    <m/>
    <m/>
    <m/>
    <n v="0"/>
    <m/>
    <n v="7"/>
    <n v="0.14000000000000001"/>
    <e v="#DIV/0!"/>
    <n v="0.14000000000000001"/>
    <s v="4447414:00-16:0027"/>
    <n v="1"/>
    <n v="5"/>
    <n v="1"/>
    <m/>
    <m/>
    <n v="7"/>
    <m/>
    <m/>
    <m/>
    <n v="3"/>
    <n v="3"/>
    <n v="1"/>
    <m/>
    <m/>
    <n v="7"/>
  </r>
  <r>
    <x v="44"/>
    <x v="3"/>
    <x v="6"/>
    <x v="3"/>
    <m/>
    <m/>
    <n v="50"/>
    <m/>
    <m/>
    <m/>
    <n v="50"/>
    <m/>
    <m/>
    <m/>
    <m/>
    <m/>
    <m/>
    <n v="0"/>
    <n v="50"/>
    <n v="6"/>
    <m/>
    <m/>
    <m/>
    <m/>
    <m/>
    <n v="0"/>
    <m/>
    <m/>
    <m/>
    <n v="0"/>
    <m/>
    <m/>
    <m/>
    <n v="0"/>
    <m/>
    <n v="6"/>
    <n v="0.12"/>
    <e v="#DIV/0!"/>
    <n v="0.12"/>
    <s v="4447419:00-21:0027"/>
    <n v="5"/>
    <m/>
    <n v="1"/>
    <m/>
    <m/>
    <n v="6"/>
    <m/>
    <n v="1"/>
    <n v="1"/>
    <n v="1"/>
    <n v="1"/>
    <m/>
    <n v="1"/>
    <n v="1"/>
    <n v="6"/>
  </r>
  <r>
    <x v="44"/>
    <x v="3"/>
    <x v="4"/>
    <x v="0"/>
    <m/>
    <m/>
    <n v="50"/>
    <m/>
    <m/>
    <m/>
    <n v="50"/>
    <m/>
    <m/>
    <m/>
    <m/>
    <m/>
    <m/>
    <n v="0"/>
    <n v="50"/>
    <n v="1"/>
    <m/>
    <m/>
    <m/>
    <m/>
    <m/>
    <n v="0"/>
    <m/>
    <m/>
    <m/>
    <n v="0"/>
    <m/>
    <m/>
    <m/>
    <n v="0"/>
    <m/>
    <n v="1"/>
    <n v="0.02"/>
    <e v="#DIV/0!"/>
    <n v="0.02"/>
    <s v="4447500:00-02:0027"/>
    <m/>
    <m/>
    <n v="1"/>
    <m/>
    <m/>
    <n v="1"/>
    <m/>
    <m/>
    <m/>
    <m/>
    <n v="1"/>
    <m/>
    <m/>
    <m/>
    <n v="1"/>
  </r>
  <r>
    <x v="45"/>
    <x v="3"/>
    <x v="3"/>
    <x v="2"/>
    <m/>
    <m/>
    <m/>
    <m/>
    <m/>
    <m/>
    <n v="0"/>
    <m/>
    <m/>
    <m/>
    <m/>
    <m/>
    <m/>
    <n v="0"/>
    <n v="0"/>
    <m/>
    <m/>
    <m/>
    <m/>
    <m/>
    <m/>
    <n v="0"/>
    <m/>
    <m/>
    <m/>
    <n v="0"/>
    <m/>
    <m/>
    <m/>
    <n v="0"/>
    <m/>
    <n v="0"/>
    <e v="#DIV/0!"/>
    <e v="#DIV/0!"/>
    <e v="#DIV/0!"/>
    <s v="4441510:00-12:0028"/>
    <m/>
    <m/>
    <m/>
    <m/>
    <m/>
    <n v="0"/>
    <m/>
    <m/>
    <m/>
    <m/>
    <m/>
    <m/>
    <m/>
    <m/>
    <n v="0"/>
  </r>
  <r>
    <x v="45"/>
    <x v="3"/>
    <x v="3"/>
    <x v="1"/>
    <m/>
    <m/>
    <m/>
    <m/>
    <m/>
    <m/>
    <n v="0"/>
    <m/>
    <m/>
    <m/>
    <m/>
    <m/>
    <m/>
    <n v="0"/>
    <n v="0"/>
    <m/>
    <m/>
    <m/>
    <m/>
    <m/>
    <m/>
    <n v="0"/>
    <m/>
    <m/>
    <m/>
    <n v="0"/>
    <m/>
    <m/>
    <m/>
    <n v="0"/>
    <m/>
    <n v="0"/>
    <e v="#DIV/0!"/>
    <e v="#DIV/0!"/>
    <e v="#DIV/0!"/>
    <s v="4441514:00-16:0028"/>
    <m/>
    <m/>
    <m/>
    <m/>
    <m/>
    <n v="0"/>
    <m/>
    <m/>
    <m/>
    <m/>
    <m/>
    <m/>
    <m/>
    <m/>
    <n v="0"/>
  </r>
  <r>
    <x v="45"/>
    <x v="3"/>
    <x v="3"/>
    <x v="3"/>
    <m/>
    <m/>
    <m/>
    <m/>
    <m/>
    <m/>
    <n v="0"/>
    <m/>
    <m/>
    <m/>
    <m/>
    <m/>
    <m/>
    <n v="0"/>
    <n v="0"/>
    <m/>
    <m/>
    <m/>
    <m/>
    <m/>
    <m/>
    <n v="0"/>
    <m/>
    <m/>
    <m/>
    <n v="0"/>
    <m/>
    <m/>
    <m/>
    <n v="0"/>
    <m/>
    <n v="0"/>
    <e v="#DIV/0!"/>
    <e v="#DIV/0!"/>
    <e v="#DIV/0!"/>
    <s v="4441519:00-21:0028"/>
    <m/>
    <m/>
    <m/>
    <m/>
    <m/>
    <n v="0"/>
    <m/>
    <m/>
    <m/>
    <m/>
    <m/>
    <m/>
    <m/>
    <m/>
    <n v="0"/>
  </r>
  <r>
    <x v="45"/>
    <x v="3"/>
    <x v="0"/>
    <x v="0"/>
    <m/>
    <m/>
    <m/>
    <m/>
    <m/>
    <m/>
    <n v="0"/>
    <m/>
    <m/>
    <m/>
    <m/>
    <m/>
    <m/>
    <n v="0"/>
    <n v="0"/>
    <m/>
    <m/>
    <m/>
    <m/>
    <m/>
    <m/>
    <n v="0"/>
    <m/>
    <m/>
    <m/>
    <n v="0"/>
    <m/>
    <m/>
    <m/>
    <n v="0"/>
    <m/>
    <n v="0"/>
    <e v="#DIV/0!"/>
    <e v="#DIV/0!"/>
    <e v="#DIV/0!"/>
    <s v="4441600:00-02:0028"/>
    <m/>
    <m/>
    <m/>
    <m/>
    <m/>
    <n v="0"/>
    <m/>
    <m/>
    <m/>
    <m/>
    <m/>
    <m/>
    <m/>
    <m/>
    <n v="0"/>
  </r>
  <r>
    <x v="45"/>
    <x v="3"/>
    <x v="1"/>
    <x v="1"/>
    <m/>
    <m/>
    <m/>
    <m/>
    <m/>
    <m/>
    <n v="0"/>
    <m/>
    <m/>
    <m/>
    <m/>
    <m/>
    <m/>
    <n v="0"/>
    <n v="0"/>
    <m/>
    <m/>
    <m/>
    <m/>
    <m/>
    <m/>
    <n v="0"/>
    <m/>
    <m/>
    <m/>
    <n v="0"/>
    <m/>
    <m/>
    <m/>
    <n v="0"/>
    <m/>
    <n v="0"/>
    <e v="#DIV/0!"/>
    <e v="#DIV/0!"/>
    <e v="#DIV/0!"/>
    <s v="4442914:00-16:0028"/>
    <m/>
    <m/>
    <m/>
    <m/>
    <m/>
    <n v="0"/>
    <m/>
    <m/>
    <m/>
    <m/>
    <m/>
    <m/>
    <m/>
    <m/>
    <n v="0"/>
  </r>
  <r>
    <x v="45"/>
    <x v="3"/>
    <x v="2"/>
    <x v="2"/>
    <m/>
    <m/>
    <m/>
    <m/>
    <m/>
    <m/>
    <n v="0"/>
    <m/>
    <m/>
    <m/>
    <m/>
    <m/>
    <m/>
    <n v="0"/>
    <n v="0"/>
    <m/>
    <m/>
    <m/>
    <m/>
    <m/>
    <m/>
    <n v="0"/>
    <m/>
    <m/>
    <m/>
    <n v="0"/>
    <m/>
    <m/>
    <m/>
    <n v="0"/>
    <m/>
    <n v="0"/>
    <e v="#DIV/0!"/>
    <e v="#DIV/0!"/>
    <e v="#DIV/0!"/>
    <s v="4445010:00-12:0028"/>
    <m/>
    <m/>
    <m/>
    <m/>
    <m/>
    <n v="0"/>
    <m/>
    <m/>
    <m/>
    <m/>
    <m/>
    <m/>
    <m/>
    <m/>
    <n v="0"/>
  </r>
  <r>
    <x v="45"/>
    <x v="3"/>
    <x v="2"/>
    <x v="1"/>
    <m/>
    <m/>
    <m/>
    <m/>
    <m/>
    <m/>
    <n v="0"/>
    <m/>
    <m/>
    <m/>
    <m/>
    <m/>
    <m/>
    <n v="0"/>
    <n v="0"/>
    <m/>
    <m/>
    <m/>
    <m/>
    <m/>
    <m/>
    <n v="0"/>
    <m/>
    <m/>
    <m/>
    <n v="0"/>
    <m/>
    <m/>
    <m/>
    <n v="0"/>
    <m/>
    <n v="0"/>
    <e v="#DIV/0!"/>
    <e v="#DIV/0!"/>
    <e v="#DIV/0!"/>
    <s v="4445014:00-16:0028"/>
    <m/>
    <m/>
    <m/>
    <m/>
    <m/>
    <n v="0"/>
    <m/>
    <m/>
    <m/>
    <m/>
    <m/>
    <m/>
    <m/>
    <m/>
    <n v="0"/>
  </r>
  <r>
    <x v="45"/>
    <x v="3"/>
    <x v="2"/>
    <x v="3"/>
    <m/>
    <m/>
    <m/>
    <m/>
    <m/>
    <m/>
    <n v="0"/>
    <m/>
    <m/>
    <m/>
    <m/>
    <m/>
    <m/>
    <n v="0"/>
    <n v="0"/>
    <m/>
    <m/>
    <m/>
    <m/>
    <m/>
    <m/>
    <n v="0"/>
    <m/>
    <m/>
    <m/>
    <n v="0"/>
    <m/>
    <m/>
    <m/>
    <n v="0"/>
    <m/>
    <n v="0"/>
    <e v="#DIV/0!"/>
    <e v="#DIV/0!"/>
    <e v="#DIV/0!"/>
    <s v="4445019:00-21:0028"/>
    <m/>
    <m/>
    <m/>
    <m/>
    <m/>
    <n v="0"/>
    <m/>
    <m/>
    <m/>
    <m/>
    <m/>
    <m/>
    <m/>
    <m/>
    <n v="0"/>
  </r>
  <r>
    <x v="45"/>
    <x v="3"/>
    <x v="5"/>
    <x v="0"/>
    <m/>
    <m/>
    <m/>
    <m/>
    <m/>
    <m/>
    <n v="0"/>
    <m/>
    <m/>
    <m/>
    <m/>
    <m/>
    <m/>
    <n v="0"/>
    <n v="0"/>
    <m/>
    <m/>
    <m/>
    <m/>
    <m/>
    <m/>
    <n v="0"/>
    <m/>
    <m/>
    <m/>
    <n v="0"/>
    <m/>
    <m/>
    <m/>
    <n v="0"/>
    <m/>
    <n v="0"/>
    <e v="#DIV/0!"/>
    <e v="#DIV/0!"/>
    <e v="#DIV/0!"/>
    <s v="4445100:00-02:0028"/>
    <m/>
    <m/>
    <m/>
    <m/>
    <m/>
    <n v="0"/>
    <m/>
    <m/>
    <m/>
    <m/>
    <m/>
    <m/>
    <m/>
    <m/>
    <n v="0"/>
  </r>
  <r>
    <x v="45"/>
    <x v="3"/>
    <x v="6"/>
    <x v="2"/>
    <m/>
    <m/>
    <m/>
    <m/>
    <m/>
    <m/>
    <n v="0"/>
    <m/>
    <m/>
    <m/>
    <m/>
    <m/>
    <m/>
    <n v="0"/>
    <n v="0"/>
    <m/>
    <m/>
    <m/>
    <m/>
    <m/>
    <m/>
    <n v="0"/>
    <m/>
    <m/>
    <m/>
    <n v="0"/>
    <m/>
    <m/>
    <m/>
    <n v="0"/>
    <m/>
    <n v="0"/>
    <e v="#DIV/0!"/>
    <e v="#DIV/0!"/>
    <e v="#DIV/0!"/>
    <s v="4447410:00-12:0028"/>
    <m/>
    <m/>
    <m/>
    <m/>
    <m/>
    <n v="0"/>
    <m/>
    <m/>
    <m/>
    <m/>
    <m/>
    <m/>
    <m/>
    <m/>
    <n v="0"/>
  </r>
  <r>
    <x v="45"/>
    <x v="3"/>
    <x v="6"/>
    <x v="1"/>
    <m/>
    <m/>
    <m/>
    <m/>
    <m/>
    <m/>
    <n v="0"/>
    <m/>
    <m/>
    <m/>
    <m/>
    <m/>
    <m/>
    <n v="0"/>
    <n v="0"/>
    <m/>
    <m/>
    <m/>
    <m/>
    <m/>
    <m/>
    <n v="0"/>
    <m/>
    <m/>
    <m/>
    <n v="0"/>
    <m/>
    <m/>
    <m/>
    <n v="0"/>
    <m/>
    <n v="0"/>
    <e v="#DIV/0!"/>
    <e v="#DIV/0!"/>
    <e v="#DIV/0!"/>
    <s v="4447414:00-16:0028"/>
    <m/>
    <m/>
    <m/>
    <m/>
    <m/>
    <n v="0"/>
    <m/>
    <m/>
    <m/>
    <m/>
    <m/>
    <m/>
    <m/>
    <m/>
    <n v="0"/>
  </r>
  <r>
    <x v="45"/>
    <x v="3"/>
    <x v="6"/>
    <x v="3"/>
    <m/>
    <m/>
    <m/>
    <m/>
    <m/>
    <m/>
    <n v="0"/>
    <m/>
    <m/>
    <m/>
    <m/>
    <m/>
    <m/>
    <n v="0"/>
    <n v="0"/>
    <m/>
    <m/>
    <m/>
    <m/>
    <m/>
    <m/>
    <n v="0"/>
    <m/>
    <m/>
    <m/>
    <n v="0"/>
    <m/>
    <m/>
    <m/>
    <n v="0"/>
    <m/>
    <n v="0"/>
    <e v="#DIV/0!"/>
    <e v="#DIV/0!"/>
    <e v="#DIV/0!"/>
    <s v="4447419:00-21:0028"/>
    <m/>
    <m/>
    <m/>
    <m/>
    <m/>
    <n v="0"/>
    <m/>
    <m/>
    <m/>
    <m/>
    <m/>
    <m/>
    <m/>
    <m/>
    <n v="0"/>
  </r>
  <r>
    <x v="45"/>
    <x v="3"/>
    <x v="4"/>
    <x v="0"/>
    <m/>
    <m/>
    <m/>
    <m/>
    <m/>
    <m/>
    <n v="0"/>
    <m/>
    <m/>
    <m/>
    <m/>
    <m/>
    <m/>
    <n v="0"/>
    <n v="0"/>
    <m/>
    <m/>
    <m/>
    <m/>
    <m/>
    <m/>
    <n v="0"/>
    <m/>
    <m/>
    <m/>
    <n v="0"/>
    <m/>
    <m/>
    <m/>
    <n v="0"/>
    <m/>
    <n v="0"/>
    <e v="#DIV/0!"/>
    <e v="#DIV/0!"/>
    <e v="#DIV/0!"/>
    <s v="4447500:00-02:0028"/>
    <m/>
    <m/>
    <m/>
    <m/>
    <m/>
    <n v="0"/>
    <m/>
    <m/>
    <m/>
    <m/>
    <m/>
    <m/>
    <m/>
    <m/>
    <n v="0"/>
  </r>
  <r>
    <x v="10"/>
    <x v="7"/>
    <x v="3"/>
    <x v="2"/>
    <n v="30"/>
    <m/>
    <n v="5"/>
    <m/>
    <m/>
    <m/>
    <n v="35"/>
    <m/>
    <m/>
    <m/>
    <m/>
    <m/>
    <m/>
    <n v="0"/>
    <n v="35"/>
    <n v="21"/>
    <m/>
    <m/>
    <m/>
    <m/>
    <m/>
    <n v="0"/>
    <m/>
    <m/>
    <m/>
    <n v="0"/>
    <n v="2"/>
    <m/>
    <m/>
    <n v="2"/>
    <m/>
    <n v="23"/>
    <n v="0.6"/>
    <e v="#DIV/0!"/>
    <n v="0.65714285714285714"/>
    <s v="4441510:00-12:0029"/>
    <n v="1"/>
    <n v="3"/>
    <n v="7"/>
    <n v="10"/>
    <m/>
    <n v="21"/>
    <n v="14"/>
    <n v="2"/>
    <n v="1"/>
    <n v="2"/>
    <m/>
    <n v="2"/>
    <m/>
    <m/>
    <n v="21"/>
  </r>
  <r>
    <x v="10"/>
    <x v="7"/>
    <x v="3"/>
    <x v="1"/>
    <n v="30"/>
    <m/>
    <n v="5"/>
    <m/>
    <m/>
    <m/>
    <n v="35"/>
    <m/>
    <m/>
    <m/>
    <m/>
    <m/>
    <m/>
    <n v="0"/>
    <n v="35"/>
    <n v="30"/>
    <m/>
    <m/>
    <m/>
    <m/>
    <m/>
    <n v="0"/>
    <m/>
    <m/>
    <m/>
    <n v="0"/>
    <n v="1"/>
    <m/>
    <m/>
    <n v="1"/>
    <m/>
    <n v="31"/>
    <n v="0.8571428571428571"/>
    <e v="#DIV/0!"/>
    <n v="0.88571428571428568"/>
    <s v="4441514:00-16:0029"/>
    <n v="2"/>
    <n v="3"/>
    <n v="14"/>
    <n v="11"/>
    <m/>
    <n v="30"/>
    <n v="15"/>
    <n v="3"/>
    <n v="1"/>
    <n v="5"/>
    <n v="1"/>
    <n v="4"/>
    <n v="1"/>
    <m/>
    <n v="30"/>
  </r>
  <r>
    <x v="10"/>
    <x v="7"/>
    <x v="3"/>
    <x v="3"/>
    <n v="30"/>
    <m/>
    <n v="5"/>
    <m/>
    <m/>
    <m/>
    <n v="35"/>
    <m/>
    <m/>
    <m/>
    <m/>
    <m/>
    <m/>
    <n v="0"/>
    <n v="35"/>
    <n v="26"/>
    <m/>
    <m/>
    <m/>
    <m/>
    <m/>
    <n v="0"/>
    <m/>
    <m/>
    <m/>
    <n v="0"/>
    <n v="1"/>
    <m/>
    <m/>
    <n v="1"/>
    <m/>
    <n v="27"/>
    <n v="0.74285714285714288"/>
    <e v="#DIV/0!"/>
    <n v="0.77142857142857146"/>
    <s v="4441519:00-21:0029"/>
    <n v="1"/>
    <m/>
    <n v="12"/>
    <n v="13"/>
    <m/>
    <n v="26"/>
    <n v="18"/>
    <n v="2"/>
    <n v="1"/>
    <n v="2"/>
    <n v="1"/>
    <n v="1"/>
    <m/>
    <n v="1"/>
    <n v="26"/>
  </r>
  <r>
    <x v="10"/>
    <x v="7"/>
    <x v="0"/>
    <x v="0"/>
    <n v="30"/>
    <m/>
    <n v="5"/>
    <m/>
    <m/>
    <m/>
    <n v="35"/>
    <m/>
    <m/>
    <m/>
    <m/>
    <m/>
    <m/>
    <n v="0"/>
    <n v="35"/>
    <n v="32"/>
    <m/>
    <m/>
    <m/>
    <m/>
    <m/>
    <n v="0"/>
    <m/>
    <m/>
    <m/>
    <n v="0"/>
    <n v="1"/>
    <m/>
    <m/>
    <n v="1"/>
    <m/>
    <n v="33"/>
    <n v="0.91428571428571426"/>
    <e v="#DIV/0!"/>
    <n v="0.94285714285714284"/>
    <s v="4441600:00-02:0029"/>
    <m/>
    <m/>
    <n v="17"/>
    <n v="15"/>
    <m/>
    <n v="32"/>
    <n v="20"/>
    <n v="2"/>
    <n v="2"/>
    <n v="3"/>
    <n v="2"/>
    <n v="1"/>
    <n v="1"/>
    <n v="1"/>
    <n v="32"/>
  </r>
  <r>
    <x v="10"/>
    <x v="7"/>
    <x v="1"/>
    <x v="1"/>
    <n v="30"/>
    <m/>
    <n v="5"/>
    <m/>
    <m/>
    <m/>
    <n v="35"/>
    <m/>
    <m/>
    <m/>
    <m/>
    <m/>
    <m/>
    <n v="0"/>
    <n v="35"/>
    <n v="24"/>
    <m/>
    <m/>
    <m/>
    <m/>
    <m/>
    <n v="0"/>
    <m/>
    <m/>
    <m/>
    <n v="0"/>
    <n v="2"/>
    <m/>
    <m/>
    <n v="2"/>
    <m/>
    <n v="26"/>
    <n v="0.68571428571428572"/>
    <e v="#DIV/0!"/>
    <n v="0.74285714285714288"/>
    <s v="4442914:00-16:0029"/>
    <n v="7"/>
    <n v="2"/>
    <n v="7"/>
    <n v="8"/>
    <m/>
    <n v="24"/>
    <n v="14"/>
    <m/>
    <n v="1"/>
    <n v="3"/>
    <n v="2"/>
    <n v="2"/>
    <n v="2"/>
    <m/>
    <n v="24"/>
  </r>
  <r>
    <x v="10"/>
    <x v="7"/>
    <x v="2"/>
    <x v="2"/>
    <n v="30"/>
    <m/>
    <n v="5"/>
    <m/>
    <m/>
    <m/>
    <n v="35"/>
    <m/>
    <m/>
    <m/>
    <m/>
    <m/>
    <m/>
    <n v="0"/>
    <n v="35"/>
    <n v="25"/>
    <m/>
    <m/>
    <m/>
    <m/>
    <m/>
    <n v="0"/>
    <m/>
    <m/>
    <m/>
    <n v="0"/>
    <n v="2"/>
    <m/>
    <m/>
    <n v="2"/>
    <m/>
    <n v="27"/>
    <n v="0.7142857142857143"/>
    <e v="#DIV/0!"/>
    <n v="0.77142857142857146"/>
    <s v="4445010:00-12:0029"/>
    <n v="7"/>
    <n v="2"/>
    <n v="3"/>
    <n v="13"/>
    <m/>
    <n v="25"/>
    <n v="18"/>
    <m/>
    <n v="4"/>
    <m/>
    <n v="3"/>
    <m/>
    <m/>
    <m/>
    <n v="25"/>
  </r>
  <r>
    <x v="10"/>
    <x v="7"/>
    <x v="2"/>
    <x v="1"/>
    <n v="30"/>
    <m/>
    <n v="5"/>
    <m/>
    <m/>
    <m/>
    <n v="35"/>
    <m/>
    <m/>
    <m/>
    <m/>
    <m/>
    <m/>
    <n v="0"/>
    <n v="35"/>
    <n v="22"/>
    <m/>
    <m/>
    <m/>
    <m/>
    <m/>
    <n v="0"/>
    <m/>
    <m/>
    <m/>
    <n v="0"/>
    <n v="2"/>
    <m/>
    <m/>
    <n v="2"/>
    <m/>
    <n v="24"/>
    <n v="0.62857142857142856"/>
    <e v="#DIV/0!"/>
    <n v="0.68571428571428572"/>
    <s v="4445014:00-16:0029"/>
    <n v="3"/>
    <n v="3"/>
    <n v="6"/>
    <n v="10"/>
    <m/>
    <n v="22"/>
    <n v="13"/>
    <m/>
    <n v="1"/>
    <n v="1"/>
    <m/>
    <n v="6"/>
    <m/>
    <n v="1"/>
    <n v="22"/>
  </r>
  <r>
    <x v="10"/>
    <x v="7"/>
    <x v="2"/>
    <x v="3"/>
    <n v="30"/>
    <m/>
    <n v="5"/>
    <m/>
    <m/>
    <m/>
    <n v="35"/>
    <m/>
    <m/>
    <m/>
    <m/>
    <m/>
    <m/>
    <n v="0"/>
    <n v="35"/>
    <n v="26"/>
    <m/>
    <m/>
    <m/>
    <m/>
    <m/>
    <n v="0"/>
    <m/>
    <m/>
    <m/>
    <n v="0"/>
    <n v="2"/>
    <m/>
    <m/>
    <n v="2"/>
    <m/>
    <n v="28"/>
    <n v="0.74285714285714288"/>
    <e v="#DIV/0!"/>
    <n v="0.8"/>
    <s v="4445019:00-21:0029"/>
    <n v="2"/>
    <n v="2"/>
    <n v="10"/>
    <n v="12"/>
    <m/>
    <n v="26"/>
    <n v="17"/>
    <m/>
    <n v="1"/>
    <m/>
    <n v="1"/>
    <n v="4"/>
    <n v="1"/>
    <n v="2"/>
    <n v="26"/>
  </r>
  <r>
    <x v="10"/>
    <x v="7"/>
    <x v="6"/>
    <x v="2"/>
    <n v="30"/>
    <m/>
    <n v="5"/>
    <m/>
    <m/>
    <m/>
    <n v="35"/>
    <m/>
    <m/>
    <m/>
    <m/>
    <m/>
    <m/>
    <n v="0"/>
    <n v="35"/>
    <n v="17"/>
    <m/>
    <m/>
    <m/>
    <m/>
    <m/>
    <n v="0"/>
    <m/>
    <m/>
    <m/>
    <n v="0"/>
    <m/>
    <m/>
    <m/>
    <n v="0"/>
    <m/>
    <n v="17"/>
    <n v="0.48571428571428571"/>
    <e v="#DIV/0!"/>
    <n v="0.48571428571428571"/>
    <s v="4447410:00-12:0029"/>
    <n v="1"/>
    <n v="3"/>
    <n v="2"/>
    <n v="11"/>
    <m/>
    <n v="17"/>
    <n v="13"/>
    <m/>
    <m/>
    <n v="2"/>
    <m/>
    <n v="2"/>
    <m/>
    <m/>
    <n v="17"/>
  </r>
  <r>
    <x v="10"/>
    <x v="7"/>
    <x v="6"/>
    <x v="1"/>
    <n v="30"/>
    <m/>
    <n v="5"/>
    <m/>
    <m/>
    <m/>
    <n v="35"/>
    <m/>
    <m/>
    <m/>
    <m/>
    <m/>
    <m/>
    <n v="0"/>
    <n v="35"/>
    <n v="21"/>
    <m/>
    <m/>
    <m/>
    <m/>
    <m/>
    <n v="0"/>
    <m/>
    <m/>
    <m/>
    <n v="0"/>
    <m/>
    <m/>
    <m/>
    <n v="0"/>
    <m/>
    <n v="21"/>
    <n v="0.6"/>
    <e v="#DIV/0!"/>
    <n v="0.6"/>
    <s v="4447414:00-16:0029"/>
    <n v="3"/>
    <n v="4"/>
    <n v="4"/>
    <n v="10"/>
    <m/>
    <n v="21"/>
    <n v="12"/>
    <n v="1"/>
    <m/>
    <n v="4"/>
    <n v="1"/>
    <n v="2"/>
    <n v="1"/>
    <m/>
    <n v="21"/>
  </r>
  <r>
    <x v="10"/>
    <x v="7"/>
    <x v="6"/>
    <x v="3"/>
    <n v="30"/>
    <m/>
    <n v="5"/>
    <m/>
    <m/>
    <m/>
    <n v="35"/>
    <m/>
    <m/>
    <m/>
    <m/>
    <m/>
    <m/>
    <n v="0"/>
    <n v="35"/>
    <n v="21"/>
    <m/>
    <m/>
    <m/>
    <m/>
    <m/>
    <n v="0"/>
    <m/>
    <m/>
    <m/>
    <n v="0"/>
    <m/>
    <m/>
    <m/>
    <n v="0"/>
    <m/>
    <n v="21"/>
    <n v="0.6"/>
    <e v="#DIV/0!"/>
    <n v="0.6"/>
    <s v="4447419:00-21:0029"/>
    <n v="2"/>
    <n v="1"/>
    <n v="7"/>
    <n v="11"/>
    <m/>
    <n v="21"/>
    <n v="12"/>
    <n v="2"/>
    <n v="1"/>
    <n v="2"/>
    <n v="1"/>
    <n v="2"/>
    <n v="1"/>
    <m/>
    <n v="21"/>
  </r>
  <r>
    <x v="10"/>
    <x v="7"/>
    <x v="4"/>
    <x v="0"/>
    <n v="30"/>
    <m/>
    <n v="5"/>
    <m/>
    <m/>
    <m/>
    <n v="35"/>
    <m/>
    <m/>
    <m/>
    <m/>
    <m/>
    <m/>
    <n v="0"/>
    <n v="35"/>
    <n v="21"/>
    <m/>
    <m/>
    <m/>
    <m/>
    <m/>
    <n v="0"/>
    <m/>
    <m/>
    <m/>
    <n v="0"/>
    <m/>
    <m/>
    <m/>
    <n v="0"/>
    <m/>
    <n v="21"/>
    <n v="0.6"/>
    <e v="#DIV/0!"/>
    <n v="0.6"/>
    <s v="4447500:00-02:0029"/>
    <m/>
    <m/>
    <n v="7"/>
    <n v="14"/>
    <m/>
    <n v="21"/>
    <n v="14"/>
    <n v="1"/>
    <n v="1"/>
    <n v="2"/>
    <m/>
    <n v="1"/>
    <n v="2"/>
    <m/>
    <n v="21"/>
  </r>
  <r>
    <x v="46"/>
    <x v="7"/>
    <x v="3"/>
    <x v="2"/>
    <m/>
    <n v="2"/>
    <m/>
    <n v="2"/>
    <m/>
    <m/>
    <n v="4"/>
    <m/>
    <m/>
    <m/>
    <m/>
    <m/>
    <m/>
    <n v="0"/>
    <n v="4"/>
    <n v="3"/>
    <m/>
    <m/>
    <m/>
    <m/>
    <m/>
    <n v="0"/>
    <m/>
    <m/>
    <m/>
    <n v="0"/>
    <m/>
    <m/>
    <m/>
    <n v="0"/>
    <m/>
    <n v="3"/>
    <n v="0.75"/>
    <e v="#DIV/0!"/>
    <n v="0.75"/>
    <s v="4441510:00-12:0030"/>
    <m/>
    <m/>
    <m/>
    <n v="3"/>
    <m/>
    <n v="3"/>
    <n v="3"/>
    <m/>
    <m/>
    <m/>
    <m/>
    <m/>
    <m/>
    <m/>
    <n v="3"/>
  </r>
  <r>
    <x v="46"/>
    <x v="7"/>
    <x v="3"/>
    <x v="1"/>
    <m/>
    <n v="2"/>
    <m/>
    <n v="2"/>
    <m/>
    <m/>
    <n v="4"/>
    <m/>
    <m/>
    <m/>
    <m/>
    <m/>
    <m/>
    <n v="0"/>
    <n v="4"/>
    <n v="4"/>
    <m/>
    <m/>
    <m/>
    <m/>
    <m/>
    <n v="0"/>
    <m/>
    <m/>
    <m/>
    <n v="0"/>
    <m/>
    <m/>
    <m/>
    <n v="0"/>
    <m/>
    <n v="4"/>
    <n v="1"/>
    <e v="#DIV/0!"/>
    <n v="1"/>
    <s v="4441514:00-16:0030"/>
    <m/>
    <m/>
    <n v="1"/>
    <n v="3"/>
    <m/>
    <n v="4"/>
    <n v="4"/>
    <m/>
    <m/>
    <m/>
    <m/>
    <m/>
    <m/>
    <m/>
    <n v="4"/>
  </r>
  <r>
    <x v="46"/>
    <x v="7"/>
    <x v="3"/>
    <x v="3"/>
    <m/>
    <n v="2"/>
    <m/>
    <n v="2"/>
    <m/>
    <m/>
    <n v="4"/>
    <m/>
    <m/>
    <m/>
    <m/>
    <m/>
    <m/>
    <n v="0"/>
    <n v="4"/>
    <n v="2"/>
    <m/>
    <m/>
    <m/>
    <m/>
    <m/>
    <n v="0"/>
    <m/>
    <n v="2"/>
    <m/>
    <n v="2"/>
    <m/>
    <m/>
    <m/>
    <n v="0"/>
    <m/>
    <n v="4"/>
    <n v="0.5"/>
    <e v="#DIV/0!"/>
    <n v="1"/>
    <s v="4441519:00-21:0030"/>
    <m/>
    <m/>
    <n v="1"/>
    <n v="3"/>
    <m/>
    <n v="4"/>
    <n v="4"/>
    <m/>
    <m/>
    <m/>
    <m/>
    <m/>
    <m/>
    <m/>
    <n v="4"/>
  </r>
  <r>
    <x v="46"/>
    <x v="7"/>
    <x v="0"/>
    <x v="0"/>
    <m/>
    <n v="2"/>
    <m/>
    <n v="2"/>
    <m/>
    <m/>
    <n v="4"/>
    <m/>
    <m/>
    <m/>
    <m/>
    <m/>
    <m/>
    <n v="0"/>
    <n v="4"/>
    <n v="2"/>
    <m/>
    <m/>
    <m/>
    <m/>
    <m/>
    <n v="0"/>
    <m/>
    <n v="2"/>
    <m/>
    <n v="2"/>
    <m/>
    <m/>
    <m/>
    <n v="0"/>
    <m/>
    <n v="4"/>
    <n v="0.5"/>
    <e v="#DIV/0!"/>
    <n v="1"/>
    <s v="4441600:00-02:0030"/>
    <m/>
    <m/>
    <n v="1"/>
    <n v="3"/>
    <m/>
    <n v="4"/>
    <n v="4"/>
    <m/>
    <m/>
    <m/>
    <m/>
    <m/>
    <m/>
    <m/>
    <n v="4"/>
  </r>
  <r>
    <x v="46"/>
    <x v="7"/>
    <x v="1"/>
    <x v="1"/>
    <m/>
    <n v="2"/>
    <m/>
    <n v="2"/>
    <m/>
    <m/>
    <n v="4"/>
    <m/>
    <m/>
    <m/>
    <m/>
    <m/>
    <m/>
    <n v="0"/>
    <n v="4"/>
    <n v="3"/>
    <m/>
    <m/>
    <m/>
    <m/>
    <m/>
    <n v="0"/>
    <m/>
    <m/>
    <m/>
    <n v="0"/>
    <m/>
    <m/>
    <m/>
    <n v="0"/>
    <m/>
    <n v="3"/>
    <n v="0.75"/>
    <e v="#DIV/0!"/>
    <n v="0.75"/>
    <s v="4442914:00-16:0030"/>
    <m/>
    <m/>
    <m/>
    <n v="3"/>
    <m/>
    <n v="3"/>
    <n v="3"/>
    <m/>
    <m/>
    <m/>
    <m/>
    <m/>
    <m/>
    <m/>
    <n v="3"/>
  </r>
  <r>
    <x v="46"/>
    <x v="7"/>
    <x v="2"/>
    <x v="2"/>
    <m/>
    <n v="2"/>
    <m/>
    <n v="2"/>
    <m/>
    <m/>
    <n v="4"/>
    <m/>
    <m/>
    <m/>
    <m/>
    <m/>
    <m/>
    <n v="0"/>
    <n v="4"/>
    <n v="2"/>
    <m/>
    <m/>
    <m/>
    <m/>
    <m/>
    <n v="0"/>
    <m/>
    <n v="1"/>
    <m/>
    <n v="1"/>
    <m/>
    <m/>
    <m/>
    <n v="0"/>
    <m/>
    <n v="3"/>
    <n v="0.5"/>
    <e v="#DIV/0!"/>
    <n v="0.75"/>
    <s v="4445010:00-12:0030"/>
    <m/>
    <m/>
    <m/>
    <n v="3"/>
    <m/>
    <n v="3"/>
    <n v="3"/>
    <m/>
    <m/>
    <m/>
    <m/>
    <m/>
    <m/>
    <m/>
    <n v="3"/>
  </r>
  <r>
    <x v="46"/>
    <x v="7"/>
    <x v="2"/>
    <x v="1"/>
    <m/>
    <n v="2"/>
    <m/>
    <n v="2"/>
    <m/>
    <m/>
    <n v="4"/>
    <m/>
    <m/>
    <m/>
    <m/>
    <m/>
    <m/>
    <n v="0"/>
    <n v="4"/>
    <n v="2"/>
    <m/>
    <m/>
    <m/>
    <m/>
    <m/>
    <n v="0"/>
    <m/>
    <n v="1"/>
    <m/>
    <n v="1"/>
    <m/>
    <m/>
    <m/>
    <n v="0"/>
    <m/>
    <n v="3"/>
    <n v="0.5"/>
    <e v="#DIV/0!"/>
    <n v="0.75"/>
    <s v="4445014:00-16:0030"/>
    <m/>
    <m/>
    <m/>
    <n v="3"/>
    <m/>
    <n v="3"/>
    <n v="3"/>
    <m/>
    <m/>
    <m/>
    <m/>
    <m/>
    <m/>
    <m/>
    <n v="3"/>
  </r>
  <r>
    <x v="46"/>
    <x v="7"/>
    <x v="2"/>
    <x v="3"/>
    <m/>
    <n v="2"/>
    <m/>
    <n v="2"/>
    <m/>
    <m/>
    <n v="4"/>
    <m/>
    <m/>
    <m/>
    <m/>
    <m/>
    <m/>
    <n v="0"/>
    <n v="4"/>
    <n v="2"/>
    <m/>
    <m/>
    <m/>
    <m/>
    <m/>
    <n v="0"/>
    <m/>
    <n v="1"/>
    <m/>
    <n v="1"/>
    <m/>
    <m/>
    <m/>
    <n v="0"/>
    <m/>
    <n v="3"/>
    <n v="0.5"/>
    <e v="#DIV/0!"/>
    <n v="0.75"/>
    <s v="4445019:00-21:0030"/>
    <m/>
    <m/>
    <m/>
    <n v="3"/>
    <m/>
    <n v="3"/>
    <n v="3"/>
    <m/>
    <m/>
    <m/>
    <m/>
    <m/>
    <m/>
    <m/>
    <n v="3"/>
  </r>
  <r>
    <x v="46"/>
    <x v="7"/>
    <x v="5"/>
    <x v="0"/>
    <m/>
    <n v="2"/>
    <m/>
    <n v="2"/>
    <m/>
    <m/>
    <n v="4"/>
    <m/>
    <m/>
    <m/>
    <m/>
    <m/>
    <m/>
    <n v="0"/>
    <n v="4"/>
    <n v="2"/>
    <m/>
    <m/>
    <m/>
    <m/>
    <m/>
    <n v="0"/>
    <m/>
    <n v="1"/>
    <m/>
    <n v="1"/>
    <m/>
    <m/>
    <m/>
    <n v="0"/>
    <m/>
    <n v="3"/>
    <n v="0.5"/>
    <e v="#DIV/0!"/>
    <n v="0.75"/>
    <s v="4445100:00-02:0030"/>
    <m/>
    <m/>
    <m/>
    <n v="3"/>
    <m/>
    <n v="3"/>
    <n v="3"/>
    <m/>
    <m/>
    <m/>
    <m/>
    <m/>
    <m/>
    <m/>
    <n v="3"/>
  </r>
  <r>
    <x v="46"/>
    <x v="7"/>
    <x v="6"/>
    <x v="2"/>
    <m/>
    <n v="2"/>
    <m/>
    <n v="2"/>
    <m/>
    <m/>
    <n v="4"/>
    <m/>
    <m/>
    <m/>
    <m/>
    <m/>
    <m/>
    <n v="0"/>
    <n v="4"/>
    <n v="2"/>
    <m/>
    <m/>
    <m/>
    <m/>
    <m/>
    <n v="0"/>
    <m/>
    <m/>
    <m/>
    <n v="0"/>
    <m/>
    <m/>
    <m/>
    <n v="0"/>
    <m/>
    <n v="2"/>
    <n v="0.5"/>
    <e v="#DIV/0!"/>
    <n v="0.5"/>
    <s v="4447410:00-12:0030"/>
    <n v="1"/>
    <m/>
    <m/>
    <n v="1"/>
    <m/>
    <n v="2"/>
    <n v="2"/>
    <m/>
    <m/>
    <m/>
    <m/>
    <m/>
    <m/>
    <m/>
    <n v="2"/>
  </r>
  <r>
    <x v="46"/>
    <x v="7"/>
    <x v="6"/>
    <x v="1"/>
    <m/>
    <n v="2"/>
    <m/>
    <n v="2"/>
    <m/>
    <m/>
    <n v="4"/>
    <m/>
    <m/>
    <m/>
    <m/>
    <m/>
    <m/>
    <n v="0"/>
    <n v="4"/>
    <n v="1"/>
    <m/>
    <m/>
    <m/>
    <m/>
    <m/>
    <n v="0"/>
    <m/>
    <m/>
    <m/>
    <n v="0"/>
    <m/>
    <m/>
    <m/>
    <n v="0"/>
    <m/>
    <n v="1"/>
    <n v="0.25"/>
    <e v="#DIV/0!"/>
    <n v="0.25"/>
    <s v="4447414:00-16:0030"/>
    <m/>
    <m/>
    <m/>
    <n v="1"/>
    <m/>
    <n v="1"/>
    <n v="1"/>
    <m/>
    <m/>
    <m/>
    <m/>
    <m/>
    <m/>
    <m/>
    <n v="1"/>
  </r>
  <r>
    <x v="46"/>
    <x v="7"/>
    <x v="6"/>
    <x v="3"/>
    <m/>
    <n v="2"/>
    <m/>
    <n v="2"/>
    <m/>
    <m/>
    <n v="4"/>
    <m/>
    <m/>
    <m/>
    <m/>
    <m/>
    <m/>
    <n v="0"/>
    <n v="4"/>
    <n v="3"/>
    <m/>
    <m/>
    <m/>
    <m/>
    <m/>
    <n v="0"/>
    <m/>
    <m/>
    <m/>
    <n v="0"/>
    <m/>
    <m/>
    <m/>
    <n v="0"/>
    <m/>
    <n v="3"/>
    <n v="0.75"/>
    <e v="#DIV/0!"/>
    <n v="0.75"/>
    <s v="4447419:00-21:0030"/>
    <m/>
    <m/>
    <m/>
    <n v="3"/>
    <m/>
    <n v="3"/>
    <n v="3"/>
    <m/>
    <m/>
    <m/>
    <m/>
    <m/>
    <m/>
    <m/>
    <n v="3"/>
  </r>
  <r>
    <x v="46"/>
    <x v="7"/>
    <x v="4"/>
    <x v="0"/>
    <m/>
    <n v="2"/>
    <m/>
    <n v="2"/>
    <m/>
    <m/>
    <n v="4"/>
    <m/>
    <m/>
    <m/>
    <m/>
    <m/>
    <m/>
    <n v="0"/>
    <n v="4"/>
    <n v="3"/>
    <m/>
    <m/>
    <m/>
    <m/>
    <m/>
    <n v="0"/>
    <m/>
    <m/>
    <m/>
    <n v="0"/>
    <m/>
    <m/>
    <m/>
    <n v="0"/>
    <m/>
    <n v="3"/>
    <n v="0.75"/>
    <e v="#DIV/0!"/>
    <n v="0.75"/>
    <s v="4447500:00-02:0030"/>
    <m/>
    <m/>
    <m/>
    <n v="3"/>
    <m/>
    <n v="3"/>
    <n v="3"/>
    <m/>
    <m/>
    <m/>
    <m/>
    <m/>
    <m/>
    <m/>
    <n v="3"/>
  </r>
  <r>
    <x v="47"/>
    <x v="18"/>
    <x v="3"/>
    <x v="2"/>
    <m/>
    <m/>
    <m/>
    <m/>
    <m/>
    <m/>
    <n v="0"/>
    <m/>
    <m/>
    <m/>
    <m/>
    <m/>
    <m/>
    <n v="0"/>
    <n v="0"/>
    <m/>
    <m/>
    <m/>
    <m/>
    <m/>
    <m/>
    <n v="0"/>
    <m/>
    <m/>
    <m/>
    <n v="0"/>
    <m/>
    <m/>
    <m/>
    <n v="0"/>
    <m/>
    <n v="0"/>
    <e v="#DIV/0!"/>
    <e v="#DIV/0!"/>
    <e v="#DIV/0!"/>
    <s v="4441510:00-12:0031"/>
    <m/>
    <m/>
    <m/>
    <m/>
    <m/>
    <n v="0"/>
    <m/>
    <m/>
    <m/>
    <m/>
    <m/>
    <m/>
    <m/>
    <m/>
    <n v="0"/>
  </r>
  <r>
    <x v="47"/>
    <x v="18"/>
    <x v="3"/>
    <x v="1"/>
    <m/>
    <m/>
    <m/>
    <m/>
    <m/>
    <m/>
    <n v="0"/>
    <m/>
    <m/>
    <m/>
    <m/>
    <m/>
    <m/>
    <n v="0"/>
    <n v="0"/>
    <m/>
    <m/>
    <m/>
    <m/>
    <m/>
    <m/>
    <n v="0"/>
    <m/>
    <m/>
    <m/>
    <n v="0"/>
    <m/>
    <m/>
    <m/>
    <n v="0"/>
    <m/>
    <n v="0"/>
    <e v="#DIV/0!"/>
    <e v="#DIV/0!"/>
    <e v="#DIV/0!"/>
    <s v="4441514:00-16:0031"/>
    <m/>
    <m/>
    <m/>
    <m/>
    <m/>
    <n v="0"/>
    <m/>
    <m/>
    <m/>
    <m/>
    <m/>
    <m/>
    <m/>
    <m/>
    <n v="0"/>
  </r>
  <r>
    <x v="47"/>
    <x v="18"/>
    <x v="3"/>
    <x v="3"/>
    <m/>
    <m/>
    <m/>
    <m/>
    <m/>
    <m/>
    <n v="0"/>
    <m/>
    <m/>
    <m/>
    <m/>
    <m/>
    <m/>
    <n v="0"/>
    <n v="0"/>
    <m/>
    <m/>
    <m/>
    <m/>
    <m/>
    <m/>
    <n v="0"/>
    <m/>
    <m/>
    <m/>
    <n v="0"/>
    <m/>
    <m/>
    <m/>
    <n v="0"/>
    <m/>
    <n v="0"/>
    <e v="#DIV/0!"/>
    <e v="#DIV/0!"/>
    <e v="#DIV/0!"/>
    <s v="4441519:00-21:0031"/>
    <m/>
    <m/>
    <m/>
    <m/>
    <m/>
    <n v="0"/>
    <m/>
    <m/>
    <m/>
    <m/>
    <m/>
    <m/>
    <m/>
    <m/>
    <n v="0"/>
  </r>
  <r>
    <x v="47"/>
    <x v="18"/>
    <x v="0"/>
    <x v="0"/>
    <m/>
    <m/>
    <m/>
    <m/>
    <m/>
    <m/>
    <n v="0"/>
    <m/>
    <m/>
    <m/>
    <m/>
    <m/>
    <m/>
    <n v="0"/>
    <n v="0"/>
    <m/>
    <m/>
    <m/>
    <m/>
    <m/>
    <m/>
    <n v="0"/>
    <m/>
    <m/>
    <m/>
    <n v="0"/>
    <m/>
    <m/>
    <m/>
    <n v="0"/>
    <m/>
    <n v="0"/>
    <e v="#DIV/0!"/>
    <e v="#DIV/0!"/>
    <e v="#DIV/0!"/>
    <s v="4441600:00-02:0031"/>
    <m/>
    <m/>
    <m/>
    <m/>
    <m/>
    <n v="0"/>
    <m/>
    <m/>
    <m/>
    <m/>
    <m/>
    <m/>
    <m/>
    <m/>
    <n v="0"/>
  </r>
  <r>
    <x v="47"/>
    <x v="18"/>
    <x v="1"/>
    <x v="1"/>
    <m/>
    <m/>
    <m/>
    <m/>
    <m/>
    <m/>
    <n v="0"/>
    <m/>
    <m/>
    <m/>
    <m/>
    <m/>
    <m/>
    <n v="0"/>
    <n v="0"/>
    <m/>
    <m/>
    <m/>
    <m/>
    <m/>
    <m/>
    <n v="0"/>
    <m/>
    <m/>
    <m/>
    <n v="0"/>
    <m/>
    <m/>
    <m/>
    <n v="0"/>
    <m/>
    <n v="0"/>
    <e v="#DIV/0!"/>
    <e v="#DIV/0!"/>
    <e v="#DIV/0!"/>
    <s v="4442914:00-16:0031"/>
    <m/>
    <m/>
    <m/>
    <m/>
    <m/>
    <n v="0"/>
    <m/>
    <m/>
    <m/>
    <m/>
    <m/>
    <m/>
    <m/>
    <m/>
    <n v="0"/>
  </r>
  <r>
    <x v="47"/>
    <x v="18"/>
    <x v="2"/>
    <x v="2"/>
    <m/>
    <m/>
    <m/>
    <m/>
    <m/>
    <m/>
    <n v="0"/>
    <m/>
    <m/>
    <m/>
    <m/>
    <m/>
    <m/>
    <n v="0"/>
    <n v="0"/>
    <m/>
    <m/>
    <m/>
    <m/>
    <m/>
    <m/>
    <n v="0"/>
    <m/>
    <m/>
    <m/>
    <n v="0"/>
    <m/>
    <m/>
    <m/>
    <n v="0"/>
    <m/>
    <n v="0"/>
    <e v="#DIV/0!"/>
    <e v="#DIV/0!"/>
    <e v="#DIV/0!"/>
    <s v="4445010:00-12:0031"/>
    <m/>
    <m/>
    <m/>
    <m/>
    <m/>
    <n v="0"/>
    <m/>
    <m/>
    <m/>
    <m/>
    <m/>
    <m/>
    <m/>
    <m/>
    <n v="0"/>
  </r>
  <r>
    <x v="47"/>
    <x v="18"/>
    <x v="2"/>
    <x v="1"/>
    <m/>
    <m/>
    <m/>
    <m/>
    <m/>
    <m/>
    <n v="0"/>
    <m/>
    <m/>
    <m/>
    <m/>
    <m/>
    <m/>
    <n v="0"/>
    <n v="0"/>
    <m/>
    <m/>
    <m/>
    <m/>
    <m/>
    <m/>
    <n v="0"/>
    <m/>
    <m/>
    <m/>
    <n v="0"/>
    <m/>
    <m/>
    <m/>
    <n v="0"/>
    <m/>
    <n v="0"/>
    <e v="#DIV/0!"/>
    <e v="#DIV/0!"/>
    <e v="#DIV/0!"/>
    <s v="4445014:00-16:0031"/>
    <m/>
    <m/>
    <m/>
    <m/>
    <m/>
    <n v="0"/>
    <m/>
    <m/>
    <m/>
    <m/>
    <m/>
    <m/>
    <m/>
    <m/>
    <n v="0"/>
  </r>
  <r>
    <x v="47"/>
    <x v="18"/>
    <x v="2"/>
    <x v="3"/>
    <m/>
    <m/>
    <m/>
    <m/>
    <m/>
    <m/>
    <n v="0"/>
    <m/>
    <m/>
    <m/>
    <m/>
    <m/>
    <m/>
    <n v="0"/>
    <n v="0"/>
    <m/>
    <m/>
    <m/>
    <m/>
    <m/>
    <m/>
    <n v="0"/>
    <m/>
    <m/>
    <m/>
    <n v="0"/>
    <m/>
    <m/>
    <m/>
    <n v="0"/>
    <m/>
    <n v="0"/>
    <e v="#DIV/0!"/>
    <e v="#DIV/0!"/>
    <e v="#DIV/0!"/>
    <s v="4445019:00-21:0031"/>
    <m/>
    <m/>
    <m/>
    <m/>
    <m/>
    <n v="0"/>
    <m/>
    <m/>
    <m/>
    <m/>
    <m/>
    <m/>
    <m/>
    <m/>
    <n v="0"/>
  </r>
  <r>
    <x v="47"/>
    <x v="18"/>
    <x v="5"/>
    <x v="0"/>
    <m/>
    <m/>
    <m/>
    <m/>
    <m/>
    <m/>
    <n v="0"/>
    <m/>
    <m/>
    <m/>
    <m/>
    <m/>
    <m/>
    <n v="0"/>
    <n v="0"/>
    <m/>
    <m/>
    <m/>
    <m/>
    <m/>
    <m/>
    <n v="0"/>
    <m/>
    <m/>
    <m/>
    <n v="0"/>
    <m/>
    <m/>
    <m/>
    <n v="0"/>
    <m/>
    <n v="0"/>
    <e v="#DIV/0!"/>
    <e v="#DIV/0!"/>
    <e v="#DIV/0!"/>
    <s v="4445100:00-02:0031"/>
    <m/>
    <m/>
    <m/>
    <m/>
    <m/>
    <n v="0"/>
    <m/>
    <m/>
    <m/>
    <m/>
    <m/>
    <m/>
    <m/>
    <m/>
    <n v="0"/>
  </r>
  <r>
    <x v="47"/>
    <x v="18"/>
    <x v="6"/>
    <x v="2"/>
    <m/>
    <m/>
    <m/>
    <m/>
    <m/>
    <m/>
    <n v="0"/>
    <m/>
    <m/>
    <m/>
    <m/>
    <m/>
    <m/>
    <n v="0"/>
    <n v="0"/>
    <m/>
    <m/>
    <m/>
    <m/>
    <m/>
    <m/>
    <n v="0"/>
    <m/>
    <m/>
    <m/>
    <n v="0"/>
    <m/>
    <m/>
    <m/>
    <n v="0"/>
    <m/>
    <n v="0"/>
    <e v="#DIV/0!"/>
    <e v="#DIV/0!"/>
    <e v="#DIV/0!"/>
    <s v="4447410:00-12:0031"/>
    <m/>
    <m/>
    <m/>
    <m/>
    <m/>
    <n v="0"/>
    <m/>
    <m/>
    <m/>
    <m/>
    <m/>
    <m/>
    <m/>
    <m/>
    <n v="0"/>
  </r>
  <r>
    <x v="47"/>
    <x v="18"/>
    <x v="6"/>
    <x v="1"/>
    <m/>
    <m/>
    <m/>
    <m/>
    <m/>
    <m/>
    <n v="0"/>
    <m/>
    <m/>
    <m/>
    <m/>
    <m/>
    <m/>
    <n v="0"/>
    <n v="0"/>
    <m/>
    <m/>
    <m/>
    <m/>
    <m/>
    <m/>
    <n v="0"/>
    <m/>
    <m/>
    <m/>
    <n v="0"/>
    <m/>
    <m/>
    <m/>
    <n v="0"/>
    <m/>
    <n v="0"/>
    <e v="#DIV/0!"/>
    <e v="#DIV/0!"/>
    <e v="#DIV/0!"/>
    <s v="4447414:00-16:0031"/>
    <m/>
    <m/>
    <m/>
    <m/>
    <m/>
    <n v="0"/>
    <m/>
    <m/>
    <m/>
    <m/>
    <m/>
    <m/>
    <m/>
    <m/>
    <n v="0"/>
  </r>
  <r>
    <x v="47"/>
    <x v="18"/>
    <x v="6"/>
    <x v="3"/>
    <m/>
    <m/>
    <m/>
    <m/>
    <m/>
    <m/>
    <n v="0"/>
    <m/>
    <m/>
    <m/>
    <m/>
    <m/>
    <m/>
    <n v="0"/>
    <n v="0"/>
    <m/>
    <m/>
    <m/>
    <m/>
    <m/>
    <m/>
    <n v="0"/>
    <m/>
    <m/>
    <m/>
    <n v="0"/>
    <m/>
    <m/>
    <m/>
    <n v="0"/>
    <m/>
    <n v="0"/>
    <e v="#DIV/0!"/>
    <e v="#DIV/0!"/>
    <e v="#DIV/0!"/>
    <s v="4447419:00-21:0031"/>
    <m/>
    <m/>
    <m/>
    <m/>
    <m/>
    <n v="0"/>
    <m/>
    <m/>
    <m/>
    <m/>
    <m/>
    <m/>
    <m/>
    <m/>
    <n v="0"/>
  </r>
  <r>
    <x v="47"/>
    <x v="18"/>
    <x v="4"/>
    <x v="0"/>
    <m/>
    <m/>
    <m/>
    <m/>
    <m/>
    <m/>
    <n v="0"/>
    <m/>
    <m/>
    <m/>
    <m/>
    <m/>
    <m/>
    <n v="0"/>
    <n v="0"/>
    <m/>
    <m/>
    <m/>
    <m/>
    <m/>
    <m/>
    <n v="0"/>
    <m/>
    <m/>
    <m/>
    <n v="0"/>
    <m/>
    <m/>
    <m/>
    <n v="0"/>
    <m/>
    <n v="0"/>
    <e v="#DIV/0!"/>
    <e v="#DIV/0!"/>
    <e v="#DIV/0!"/>
    <s v="4447500:00-02:0031"/>
    <m/>
    <m/>
    <m/>
    <m/>
    <m/>
    <n v="0"/>
    <m/>
    <m/>
    <m/>
    <m/>
    <m/>
    <m/>
    <m/>
    <m/>
    <n v="0"/>
  </r>
  <r>
    <x v="48"/>
    <x v="1"/>
    <x v="3"/>
    <x v="2"/>
    <m/>
    <m/>
    <m/>
    <m/>
    <m/>
    <m/>
    <n v="0"/>
    <m/>
    <m/>
    <m/>
    <m/>
    <m/>
    <m/>
    <n v="0"/>
    <n v="0"/>
    <m/>
    <m/>
    <m/>
    <m/>
    <m/>
    <m/>
    <n v="0"/>
    <m/>
    <n v="2"/>
    <m/>
    <n v="2"/>
    <m/>
    <m/>
    <m/>
    <n v="0"/>
    <m/>
    <n v="2"/>
    <e v="#DIV/0!"/>
    <e v="#DIV/0!"/>
    <e v="#DIV/0!"/>
    <s v="4441510:00-12:0032"/>
    <m/>
    <m/>
    <m/>
    <n v="2"/>
    <m/>
    <n v="2"/>
    <n v="2"/>
    <m/>
    <m/>
    <m/>
    <m/>
    <m/>
    <m/>
    <m/>
    <n v="2"/>
  </r>
  <r>
    <x v="48"/>
    <x v="1"/>
    <x v="3"/>
    <x v="1"/>
    <m/>
    <m/>
    <m/>
    <m/>
    <m/>
    <m/>
    <n v="0"/>
    <m/>
    <m/>
    <m/>
    <m/>
    <m/>
    <m/>
    <n v="0"/>
    <n v="0"/>
    <m/>
    <m/>
    <m/>
    <m/>
    <m/>
    <m/>
    <n v="0"/>
    <m/>
    <n v="2"/>
    <m/>
    <n v="2"/>
    <m/>
    <m/>
    <m/>
    <n v="0"/>
    <m/>
    <n v="2"/>
    <e v="#DIV/0!"/>
    <e v="#DIV/0!"/>
    <e v="#DIV/0!"/>
    <s v="4441514:00-16:0032"/>
    <m/>
    <m/>
    <m/>
    <n v="2"/>
    <m/>
    <n v="2"/>
    <n v="2"/>
    <m/>
    <m/>
    <m/>
    <m/>
    <m/>
    <m/>
    <m/>
    <n v="2"/>
  </r>
  <r>
    <x v="48"/>
    <x v="1"/>
    <x v="3"/>
    <x v="3"/>
    <m/>
    <m/>
    <m/>
    <m/>
    <m/>
    <m/>
    <n v="0"/>
    <m/>
    <m/>
    <m/>
    <m/>
    <m/>
    <m/>
    <n v="0"/>
    <n v="0"/>
    <m/>
    <m/>
    <m/>
    <m/>
    <m/>
    <m/>
    <n v="0"/>
    <m/>
    <n v="2"/>
    <m/>
    <n v="2"/>
    <m/>
    <m/>
    <m/>
    <n v="0"/>
    <m/>
    <n v="2"/>
    <e v="#DIV/0!"/>
    <e v="#DIV/0!"/>
    <e v="#DIV/0!"/>
    <s v="4441519:00-21:0032"/>
    <m/>
    <m/>
    <m/>
    <n v="2"/>
    <m/>
    <n v="2"/>
    <n v="2"/>
    <m/>
    <m/>
    <m/>
    <m/>
    <m/>
    <m/>
    <m/>
    <n v="2"/>
  </r>
  <r>
    <x v="48"/>
    <x v="1"/>
    <x v="0"/>
    <x v="0"/>
    <m/>
    <m/>
    <m/>
    <m/>
    <m/>
    <m/>
    <n v="0"/>
    <m/>
    <m/>
    <m/>
    <m/>
    <m/>
    <m/>
    <n v="0"/>
    <n v="0"/>
    <m/>
    <m/>
    <m/>
    <m/>
    <m/>
    <m/>
    <n v="0"/>
    <m/>
    <n v="2"/>
    <m/>
    <n v="2"/>
    <m/>
    <m/>
    <m/>
    <n v="0"/>
    <m/>
    <n v="2"/>
    <e v="#DIV/0!"/>
    <e v="#DIV/0!"/>
    <e v="#DIV/0!"/>
    <s v="4441600:00-02:0032"/>
    <m/>
    <m/>
    <m/>
    <n v="2"/>
    <m/>
    <n v="2"/>
    <n v="2"/>
    <m/>
    <m/>
    <m/>
    <m/>
    <m/>
    <m/>
    <m/>
    <n v="2"/>
  </r>
  <r>
    <x v="48"/>
    <x v="1"/>
    <x v="1"/>
    <x v="1"/>
    <m/>
    <m/>
    <m/>
    <m/>
    <m/>
    <m/>
    <n v="0"/>
    <m/>
    <m/>
    <m/>
    <m/>
    <m/>
    <m/>
    <n v="0"/>
    <n v="0"/>
    <m/>
    <m/>
    <m/>
    <m/>
    <m/>
    <m/>
    <n v="0"/>
    <m/>
    <n v="2"/>
    <m/>
    <n v="2"/>
    <m/>
    <m/>
    <m/>
    <n v="0"/>
    <m/>
    <n v="2"/>
    <e v="#DIV/0!"/>
    <e v="#DIV/0!"/>
    <e v="#DIV/0!"/>
    <s v="4442914:00-16:0032"/>
    <n v="2"/>
    <m/>
    <m/>
    <m/>
    <m/>
    <n v="2"/>
    <m/>
    <m/>
    <m/>
    <m/>
    <m/>
    <m/>
    <m/>
    <n v="2"/>
    <n v="2"/>
  </r>
  <r>
    <x v="48"/>
    <x v="1"/>
    <x v="2"/>
    <x v="2"/>
    <m/>
    <m/>
    <m/>
    <m/>
    <m/>
    <m/>
    <n v="0"/>
    <m/>
    <m/>
    <m/>
    <m/>
    <m/>
    <m/>
    <n v="0"/>
    <n v="0"/>
    <m/>
    <m/>
    <m/>
    <m/>
    <m/>
    <m/>
    <n v="0"/>
    <m/>
    <n v="2"/>
    <m/>
    <n v="2"/>
    <m/>
    <m/>
    <m/>
    <n v="0"/>
    <m/>
    <n v="2"/>
    <e v="#DIV/0!"/>
    <e v="#DIV/0!"/>
    <e v="#DIV/0!"/>
    <s v="4445010:00-12:0032"/>
    <m/>
    <m/>
    <m/>
    <n v="2"/>
    <m/>
    <n v="2"/>
    <n v="2"/>
    <m/>
    <m/>
    <m/>
    <m/>
    <m/>
    <m/>
    <m/>
    <n v="2"/>
  </r>
  <r>
    <x v="48"/>
    <x v="1"/>
    <x v="2"/>
    <x v="1"/>
    <m/>
    <m/>
    <m/>
    <m/>
    <m/>
    <m/>
    <n v="0"/>
    <m/>
    <m/>
    <m/>
    <m/>
    <m/>
    <m/>
    <n v="0"/>
    <n v="0"/>
    <m/>
    <m/>
    <m/>
    <m/>
    <m/>
    <m/>
    <n v="0"/>
    <m/>
    <n v="2"/>
    <m/>
    <n v="2"/>
    <m/>
    <m/>
    <m/>
    <n v="0"/>
    <m/>
    <n v="2"/>
    <e v="#DIV/0!"/>
    <e v="#DIV/0!"/>
    <e v="#DIV/0!"/>
    <s v="4445014:00-16:0032"/>
    <m/>
    <m/>
    <m/>
    <n v="2"/>
    <m/>
    <n v="2"/>
    <n v="2"/>
    <m/>
    <m/>
    <m/>
    <m/>
    <m/>
    <m/>
    <m/>
    <n v="2"/>
  </r>
  <r>
    <x v="48"/>
    <x v="1"/>
    <x v="2"/>
    <x v="3"/>
    <m/>
    <m/>
    <m/>
    <m/>
    <m/>
    <m/>
    <n v="0"/>
    <m/>
    <m/>
    <m/>
    <m/>
    <m/>
    <m/>
    <n v="0"/>
    <n v="0"/>
    <m/>
    <m/>
    <m/>
    <m/>
    <m/>
    <m/>
    <n v="0"/>
    <m/>
    <n v="2"/>
    <m/>
    <n v="2"/>
    <m/>
    <m/>
    <m/>
    <n v="0"/>
    <m/>
    <n v="2"/>
    <e v="#DIV/0!"/>
    <e v="#DIV/0!"/>
    <e v="#DIV/0!"/>
    <s v="4445019:00-21:0032"/>
    <m/>
    <m/>
    <m/>
    <n v="2"/>
    <m/>
    <n v="2"/>
    <n v="2"/>
    <m/>
    <m/>
    <m/>
    <m/>
    <m/>
    <m/>
    <m/>
    <n v="2"/>
  </r>
  <r>
    <x v="48"/>
    <x v="1"/>
    <x v="5"/>
    <x v="0"/>
    <m/>
    <m/>
    <m/>
    <m/>
    <m/>
    <m/>
    <n v="0"/>
    <m/>
    <m/>
    <m/>
    <m/>
    <m/>
    <m/>
    <n v="0"/>
    <n v="0"/>
    <m/>
    <m/>
    <m/>
    <m/>
    <m/>
    <m/>
    <n v="0"/>
    <m/>
    <n v="2"/>
    <m/>
    <n v="2"/>
    <m/>
    <m/>
    <m/>
    <n v="0"/>
    <m/>
    <n v="2"/>
    <e v="#DIV/0!"/>
    <e v="#DIV/0!"/>
    <e v="#DIV/0!"/>
    <s v="4445100:00-02:0032"/>
    <m/>
    <m/>
    <m/>
    <n v="2"/>
    <m/>
    <n v="2"/>
    <n v="2"/>
    <m/>
    <m/>
    <m/>
    <m/>
    <m/>
    <m/>
    <m/>
    <n v="2"/>
  </r>
  <r>
    <x v="48"/>
    <x v="1"/>
    <x v="6"/>
    <x v="2"/>
    <m/>
    <m/>
    <m/>
    <m/>
    <m/>
    <m/>
    <n v="0"/>
    <m/>
    <m/>
    <m/>
    <m/>
    <m/>
    <m/>
    <n v="0"/>
    <n v="0"/>
    <m/>
    <m/>
    <m/>
    <m/>
    <m/>
    <m/>
    <n v="0"/>
    <m/>
    <m/>
    <m/>
    <n v="0"/>
    <m/>
    <m/>
    <m/>
    <n v="0"/>
    <m/>
    <n v="0"/>
    <e v="#DIV/0!"/>
    <e v="#DIV/0!"/>
    <e v="#DIV/0!"/>
    <s v="4447410:00-12:0032"/>
    <m/>
    <m/>
    <m/>
    <m/>
    <m/>
    <n v="0"/>
    <m/>
    <m/>
    <m/>
    <m/>
    <m/>
    <m/>
    <m/>
    <m/>
    <n v="0"/>
  </r>
  <r>
    <x v="48"/>
    <x v="1"/>
    <x v="6"/>
    <x v="1"/>
    <m/>
    <m/>
    <m/>
    <m/>
    <m/>
    <m/>
    <n v="0"/>
    <m/>
    <m/>
    <m/>
    <m/>
    <m/>
    <m/>
    <n v="0"/>
    <n v="0"/>
    <m/>
    <m/>
    <m/>
    <m/>
    <m/>
    <m/>
    <n v="0"/>
    <m/>
    <n v="2"/>
    <m/>
    <n v="2"/>
    <m/>
    <m/>
    <m/>
    <n v="0"/>
    <m/>
    <n v="2"/>
    <e v="#DIV/0!"/>
    <e v="#DIV/0!"/>
    <e v="#DIV/0!"/>
    <s v="4447414:00-16:0032"/>
    <m/>
    <n v="1"/>
    <m/>
    <n v="1"/>
    <m/>
    <n v="2"/>
    <n v="1"/>
    <m/>
    <m/>
    <m/>
    <m/>
    <m/>
    <m/>
    <n v="1"/>
    <n v="2"/>
  </r>
  <r>
    <x v="48"/>
    <x v="1"/>
    <x v="6"/>
    <x v="3"/>
    <m/>
    <m/>
    <m/>
    <m/>
    <m/>
    <m/>
    <n v="0"/>
    <m/>
    <m/>
    <m/>
    <m/>
    <m/>
    <m/>
    <n v="0"/>
    <n v="0"/>
    <m/>
    <m/>
    <m/>
    <m/>
    <m/>
    <m/>
    <n v="0"/>
    <m/>
    <n v="2"/>
    <m/>
    <n v="2"/>
    <m/>
    <m/>
    <m/>
    <n v="0"/>
    <m/>
    <n v="2"/>
    <e v="#DIV/0!"/>
    <e v="#DIV/0!"/>
    <e v="#DIV/0!"/>
    <s v="4447419:00-21:0032"/>
    <m/>
    <n v="1"/>
    <m/>
    <n v="1"/>
    <m/>
    <n v="2"/>
    <n v="1"/>
    <m/>
    <m/>
    <m/>
    <m/>
    <m/>
    <m/>
    <n v="1"/>
    <n v="2"/>
  </r>
  <r>
    <x v="48"/>
    <x v="1"/>
    <x v="4"/>
    <x v="0"/>
    <m/>
    <m/>
    <m/>
    <m/>
    <m/>
    <m/>
    <n v="0"/>
    <m/>
    <m/>
    <m/>
    <m/>
    <m/>
    <m/>
    <n v="0"/>
    <n v="0"/>
    <m/>
    <m/>
    <m/>
    <m/>
    <m/>
    <m/>
    <n v="0"/>
    <m/>
    <n v="2"/>
    <m/>
    <n v="2"/>
    <m/>
    <m/>
    <m/>
    <n v="0"/>
    <m/>
    <n v="2"/>
    <e v="#DIV/0!"/>
    <e v="#DIV/0!"/>
    <e v="#DIV/0!"/>
    <s v="4447500:00-02:0032"/>
    <m/>
    <m/>
    <m/>
    <n v="2"/>
    <m/>
    <n v="2"/>
    <n v="2"/>
    <m/>
    <m/>
    <m/>
    <m/>
    <m/>
    <m/>
    <m/>
    <n v="2"/>
  </r>
  <r>
    <x v="49"/>
    <x v="9"/>
    <x v="3"/>
    <x v="2"/>
    <m/>
    <m/>
    <m/>
    <m/>
    <m/>
    <m/>
    <n v="0"/>
    <m/>
    <m/>
    <m/>
    <m/>
    <m/>
    <m/>
    <n v="0"/>
    <n v="0"/>
    <m/>
    <m/>
    <m/>
    <m/>
    <m/>
    <m/>
    <n v="0"/>
    <m/>
    <m/>
    <m/>
    <n v="0"/>
    <m/>
    <m/>
    <m/>
    <n v="0"/>
    <m/>
    <n v="0"/>
    <e v="#DIV/0!"/>
    <e v="#DIV/0!"/>
    <e v="#DIV/0!"/>
    <s v="4441510:00-12:0033"/>
    <m/>
    <m/>
    <m/>
    <m/>
    <m/>
    <n v="0"/>
    <m/>
    <m/>
    <m/>
    <m/>
    <m/>
    <m/>
    <m/>
    <m/>
    <n v="0"/>
  </r>
  <r>
    <x v="49"/>
    <x v="9"/>
    <x v="3"/>
    <x v="1"/>
    <m/>
    <m/>
    <m/>
    <m/>
    <m/>
    <m/>
    <n v="0"/>
    <m/>
    <m/>
    <m/>
    <m/>
    <m/>
    <m/>
    <n v="0"/>
    <n v="0"/>
    <m/>
    <m/>
    <m/>
    <m/>
    <m/>
    <m/>
    <n v="0"/>
    <m/>
    <m/>
    <m/>
    <n v="0"/>
    <m/>
    <m/>
    <m/>
    <n v="0"/>
    <m/>
    <n v="0"/>
    <e v="#DIV/0!"/>
    <e v="#DIV/0!"/>
    <e v="#DIV/0!"/>
    <s v="4441514:00-16:0033"/>
    <m/>
    <m/>
    <m/>
    <m/>
    <m/>
    <n v="0"/>
    <m/>
    <m/>
    <m/>
    <m/>
    <m/>
    <m/>
    <m/>
    <m/>
    <n v="0"/>
  </r>
  <r>
    <x v="49"/>
    <x v="9"/>
    <x v="3"/>
    <x v="3"/>
    <m/>
    <m/>
    <m/>
    <m/>
    <m/>
    <m/>
    <n v="0"/>
    <m/>
    <m/>
    <m/>
    <m/>
    <m/>
    <m/>
    <n v="0"/>
    <n v="0"/>
    <m/>
    <m/>
    <m/>
    <m/>
    <m/>
    <m/>
    <n v="0"/>
    <m/>
    <m/>
    <m/>
    <n v="0"/>
    <m/>
    <m/>
    <m/>
    <n v="0"/>
    <m/>
    <n v="0"/>
    <e v="#DIV/0!"/>
    <e v="#DIV/0!"/>
    <e v="#DIV/0!"/>
    <s v="4441519:00-21:0033"/>
    <m/>
    <m/>
    <m/>
    <m/>
    <m/>
    <n v="0"/>
    <m/>
    <m/>
    <m/>
    <m/>
    <m/>
    <m/>
    <m/>
    <m/>
    <n v="0"/>
  </r>
  <r>
    <x v="49"/>
    <x v="9"/>
    <x v="0"/>
    <x v="0"/>
    <m/>
    <m/>
    <m/>
    <m/>
    <m/>
    <m/>
    <n v="0"/>
    <m/>
    <m/>
    <m/>
    <m/>
    <m/>
    <m/>
    <n v="0"/>
    <n v="0"/>
    <m/>
    <m/>
    <m/>
    <m/>
    <m/>
    <m/>
    <n v="0"/>
    <m/>
    <m/>
    <m/>
    <n v="0"/>
    <m/>
    <m/>
    <m/>
    <n v="0"/>
    <m/>
    <n v="0"/>
    <e v="#DIV/0!"/>
    <e v="#DIV/0!"/>
    <e v="#DIV/0!"/>
    <s v="4441600:00-02:0033"/>
    <m/>
    <m/>
    <m/>
    <m/>
    <m/>
    <n v="0"/>
    <m/>
    <m/>
    <m/>
    <m/>
    <m/>
    <m/>
    <m/>
    <m/>
    <n v="0"/>
  </r>
  <r>
    <x v="49"/>
    <x v="9"/>
    <x v="1"/>
    <x v="1"/>
    <m/>
    <m/>
    <m/>
    <m/>
    <m/>
    <m/>
    <n v="0"/>
    <m/>
    <m/>
    <m/>
    <m/>
    <m/>
    <m/>
    <n v="0"/>
    <n v="0"/>
    <m/>
    <m/>
    <m/>
    <m/>
    <m/>
    <m/>
    <n v="0"/>
    <m/>
    <m/>
    <m/>
    <n v="0"/>
    <m/>
    <m/>
    <m/>
    <n v="0"/>
    <m/>
    <n v="0"/>
    <e v="#DIV/0!"/>
    <e v="#DIV/0!"/>
    <e v="#DIV/0!"/>
    <s v="4442914:00-16:0033"/>
    <m/>
    <m/>
    <m/>
    <m/>
    <m/>
    <n v="0"/>
    <m/>
    <m/>
    <m/>
    <m/>
    <m/>
    <m/>
    <m/>
    <m/>
    <n v="0"/>
  </r>
  <r>
    <x v="49"/>
    <x v="9"/>
    <x v="2"/>
    <x v="2"/>
    <m/>
    <m/>
    <m/>
    <m/>
    <m/>
    <m/>
    <n v="0"/>
    <m/>
    <m/>
    <m/>
    <m/>
    <m/>
    <m/>
    <n v="0"/>
    <n v="0"/>
    <m/>
    <m/>
    <m/>
    <m/>
    <m/>
    <m/>
    <n v="0"/>
    <m/>
    <m/>
    <m/>
    <n v="0"/>
    <m/>
    <m/>
    <m/>
    <n v="0"/>
    <m/>
    <n v="0"/>
    <e v="#DIV/0!"/>
    <e v="#DIV/0!"/>
    <e v="#DIV/0!"/>
    <s v="4445010:00-12:0033"/>
    <m/>
    <m/>
    <m/>
    <m/>
    <m/>
    <n v="0"/>
    <m/>
    <m/>
    <m/>
    <m/>
    <m/>
    <m/>
    <m/>
    <m/>
    <n v="0"/>
  </r>
  <r>
    <x v="49"/>
    <x v="9"/>
    <x v="2"/>
    <x v="1"/>
    <m/>
    <m/>
    <m/>
    <m/>
    <m/>
    <m/>
    <n v="0"/>
    <m/>
    <m/>
    <m/>
    <m/>
    <m/>
    <m/>
    <n v="0"/>
    <n v="0"/>
    <m/>
    <m/>
    <m/>
    <m/>
    <m/>
    <m/>
    <n v="0"/>
    <m/>
    <m/>
    <m/>
    <n v="0"/>
    <m/>
    <m/>
    <m/>
    <n v="0"/>
    <m/>
    <n v="0"/>
    <e v="#DIV/0!"/>
    <e v="#DIV/0!"/>
    <e v="#DIV/0!"/>
    <s v="4445014:00-16:0033"/>
    <m/>
    <m/>
    <m/>
    <m/>
    <m/>
    <n v="0"/>
    <m/>
    <m/>
    <m/>
    <m/>
    <m/>
    <m/>
    <m/>
    <m/>
    <n v="0"/>
  </r>
  <r>
    <x v="49"/>
    <x v="9"/>
    <x v="2"/>
    <x v="3"/>
    <m/>
    <m/>
    <m/>
    <m/>
    <m/>
    <m/>
    <n v="0"/>
    <m/>
    <m/>
    <m/>
    <m/>
    <m/>
    <m/>
    <n v="0"/>
    <n v="0"/>
    <m/>
    <m/>
    <m/>
    <m/>
    <m/>
    <m/>
    <n v="0"/>
    <m/>
    <m/>
    <m/>
    <n v="0"/>
    <m/>
    <m/>
    <m/>
    <n v="0"/>
    <m/>
    <n v="0"/>
    <e v="#DIV/0!"/>
    <e v="#DIV/0!"/>
    <e v="#DIV/0!"/>
    <s v="4445019:00-21:0033"/>
    <m/>
    <m/>
    <m/>
    <m/>
    <m/>
    <n v="0"/>
    <m/>
    <m/>
    <m/>
    <m/>
    <m/>
    <m/>
    <m/>
    <m/>
    <n v="0"/>
  </r>
  <r>
    <x v="49"/>
    <x v="9"/>
    <x v="5"/>
    <x v="0"/>
    <m/>
    <m/>
    <m/>
    <m/>
    <m/>
    <m/>
    <n v="0"/>
    <m/>
    <m/>
    <m/>
    <m/>
    <m/>
    <m/>
    <n v="0"/>
    <n v="0"/>
    <m/>
    <m/>
    <m/>
    <m/>
    <m/>
    <m/>
    <n v="0"/>
    <m/>
    <m/>
    <m/>
    <n v="0"/>
    <m/>
    <m/>
    <m/>
    <n v="0"/>
    <m/>
    <n v="0"/>
    <e v="#DIV/0!"/>
    <e v="#DIV/0!"/>
    <e v="#DIV/0!"/>
    <s v="4445100:00-02:0033"/>
    <m/>
    <m/>
    <m/>
    <m/>
    <m/>
    <n v="0"/>
    <m/>
    <m/>
    <m/>
    <m/>
    <m/>
    <m/>
    <m/>
    <m/>
    <n v="0"/>
  </r>
  <r>
    <x v="49"/>
    <x v="9"/>
    <x v="6"/>
    <x v="2"/>
    <m/>
    <m/>
    <m/>
    <m/>
    <m/>
    <m/>
    <n v="0"/>
    <m/>
    <m/>
    <m/>
    <m/>
    <m/>
    <m/>
    <n v="0"/>
    <n v="0"/>
    <m/>
    <m/>
    <m/>
    <m/>
    <m/>
    <m/>
    <n v="0"/>
    <m/>
    <m/>
    <m/>
    <n v="0"/>
    <m/>
    <m/>
    <m/>
    <n v="0"/>
    <m/>
    <n v="0"/>
    <e v="#DIV/0!"/>
    <e v="#DIV/0!"/>
    <e v="#DIV/0!"/>
    <s v="4447410:00-12:0033"/>
    <m/>
    <m/>
    <m/>
    <m/>
    <m/>
    <n v="0"/>
    <m/>
    <m/>
    <m/>
    <m/>
    <m/>
    <m/>
    <m/>
    <m/>
    <n v="0"/>
  </r>
  <r>
    <x v="49"/>
    <x v="9"/>
    <x v="6"/>
    <x v="1"/>
    <m/>
    <m/>
    <m/>
    <m/>
    <m/>
    <m/>
    <n v="0"/>
    <m/>
    <m/>
    <m/>
    <m/>
    <m/>
    <m/>
    <n v="0"/>
    <n v="0"/>
    <m/>
    <m/>
    <m/>
    <m/>
    <m/>
    <m/>
    <n v="0"/>
    <m/>
    <m/>
    <m/>
    <n v="0"/>
    <m/>
    <m/>
    <m/>
    <n v="0"/>
    <m/>
    <n v="0"/>
    <e v="#DIV/0!"/>
    <e v="#DIV/0!"/>
    <e v="#DIV/0!"/>
    <s v="4447414:00-16:0033"/>
    <m/>
    <m/>
    <m/>
    <m/>
    <m/>
    <n v="0"/>
    <m/>
    <m/>
    <m/>
    <m/>
    <m/>
    <m/>
    <m/>
    <m/>
    <n v="0"/>
  </r>
  <r>
    <x v="49"/>
    <x v="9"/>
    <x v="6"/>
    <x v="3"/>
    <m/>
    <m/>
    <m/>
    <m/>
    <m/>
    <m/>
    <n v="0"/>
    <m/>
    <m/>
    <m/>
    <m/>
    <m/>
    <m/>
    <n v="0"/>
    <n v="0"/>
    <m/>
    <m/>
    <m/>
    <m/>
    <m/>
    <m/>
    <n v="0"/>
    <m/>
    <m/>
    <m/>
    <n v="0"/>
    <m/>
    <m/>
    <m/>
    <n v="0"/>
    <m/>
    <n v="0"/>
    <e v="#DIV/0!"/>
    <e v="#DIV/0!"/>
    <e v="#DIV/0!"/>
    <s v="4447419:00-21:0033"/>
    <m/>
    <m/>
    <m/>
    <m/>
    <m/>
    <n v="0"/>
    <m/>
    <m/>
    <m/>
    <m/>
    <m/>
    <m/>
    <m/>
    <m/>
    <n v="0"/>
  </r>
  <r>
    <x v="49"/>
    <x v="9"/>
    <x v="4"/>
    <x v="0"/>
    <m/>
    <m/>
    <m/>
    <m/>
    <m/>
    <m/>
    <n v="0"/>
    <m/>
    <m/>
    <m/>
    <m/>
    <m/>
    <m/>
    <n v="0"/>
    <n v="0"/>
    <m/>
    <m/>
    <m/>
    <m/>
    <m/>
    <m/>
    <n v="0"/>
    <m/>
    <m/>
    <m/>
    <n v="0"/>
    <m/>
    <m/>
    <m/>
    <n v="0"/>
    <m/>
    <n v="0"/>
    <e v="#DIV/0!"/>
    <e v="#DIV/0!"/>
    <e v="#DIV/0!"/>
    <s v="4447500:00-02:0033"/>
    <m/>
    <m/>
    <m/>
    <m/>
    <m/>
    <n v="0"/>
    <m/>
    <m/>
    <m/>
    <m/>
    <m/>
    <m/>
    <m/>
    <m/>
    <n v="0"/>
  </r>
  <r>
    <x v="50"/>
    <x v="8"/>
    <x v="3"/>
    <x v="2"/>
    <n v="7"/>
    <m/>
    <m/>
    <m/>
    <m/>
    <m/>
    <n v="7"/>
    <n v="1"/>
    <m/>
    <m/>
    <n v="1"/>
    <m/>
    <s v="Blauwe zone "/>
    <n v="2"/>
    <n v="9"/>
    <n v="6"/>
    <m/>
    <m/>
    <m/>
    <m/>
    <m/>
    <n v="0"/>
    <m/>
    <m/>
    <m/>
    <n v="0"/>
    <n v="1"/>
    <m/>
    <m/>
    <n v="1"/>
    <m/>
    <n v="7"/>
    <n v="0.8571428571428571"/>
    <n v="0"/>
    <n v="0.77777777777777779"/>
    <s v="4441510:00-12:0034"/>
    <n v="1"/>
    <n v="1"/>
    <n v="2"/>
    <n v="2"/>
    <m/>
    <n v="6"/>
    <n v="2"/>
    <m/>
    <n v="1"/>
    <m/>
    <n v="2"/>
    <n v="1"/>
    <m/>
    <m/>
    <n v="6"/>
  </r>
  <r>
    <x v="50"/>
    <x v="8"/>
    <x v="3"/>
    <x v="1"/>
    <n v="7"/>
    <m/>
    <m/>
    <m/>
    <m/>
    <m/>
    <n v="7"/>
    <n v="1"/>
    <m/>
    <m/>
    <n v="1"/>
    <m/>
    <s v="Blauwe zone "/>
    <n v="2"/>
    <n v="9"/>
    <n v="5"/>
    <m/>
    <m/>
    <m/>
    <m/>
    <m/>
    <n v="0"/>
    <m/>
    <m/>
    <m/>
    <n v="0"/>
    <n v="1"/>
    <m/>
    <m/>
    <n v="1"/>
    <m/>
    <n v="6"/>
    <n v="0.7142857142857143"/>
    <n v="0"/>
    <n v="0.66666666666666663"/>
    <s v="4441514:00-16:0034"/>
    <m/>
    <n v="1"/>
    <n v="1"/>
    <n v="3"/>
    <m/>
    <n v="5"/>
    <n v="3"/>
    <m/>
    <n v="1"/>
    <m/>
    <n v="1"/>
    <m/>
    <m/>
    <m/>
    <n v="5"/>
  </r>
  <r>
    <x v="50"/>
    <x v="8"/>
    <x v="3"/>
    <x v="3"/>
    <n v="7"/>
    <m/>
    <m/>
    <m/>
    <m/>
    <m/>
    <n v="7"/>
    <n v="1"/>
    <m/>
    <m/>
    <n v="1"/>
    <m/>
    <s v="Blauwe zone "/>
    <n v="2"/>
    <n v="9"/>
    <n v="4"/>
    <m/>
    <m/>
    <m/>
    <m/>
    <m/>
    <n v="0"/>
    <m/>
    <m/>
    <m/>
    <n v="0"/>
    <m/>
    <m/>
    <m/>
    <n v="0"/>
    <m/>
    <n v="4"/>
    <n v="0.5714285714285714"/>
    <n v="0"/>
    <n v="0.44444444444444442"/>
    <s v="4441519:00-21:0034"/>
    <m/>
    <m/>
    <n v="1"/>
    <n v="3"/>
    <m/>
    <n v="4"/>
    <n v="2"/>
    <m/>
    <n v="1"/>
    <m/>
    <n v="1"/>
    <m/>
    <m/>
    <m/>
    <n v="4"/>
  </r>
  <r>
    <x v="50"/>
    <x v="8"/>
    <x v="0"/>
    <x v="0"/>
    <n v="7"/>
    <m/>
    <m/>
    <m/>
    <m/>
    <m/>
    <n v="7"/>
    <n v="1"/>
    <m/>
    <m/>
    <n v="1"/>
    <m/>
    <s v="Blauwe zone "/>
    <n v="2"/>
    <n v="9"/>
    <n v="3"/>
    <m/>
    <m/>
    <m/>
    <m/>
    <m/>
    <n v="0"/>
    <m/>
    <m/>
    <m/>
    <n v="0"/>
    <m/>
    <m/>
    <m/>
    <n v="0"/>
    <m/>
    <n v="3"/>
    <n v="0.42857142857142855"/>
    <n v="0"/>
    <n v="0.33333333333333331"/>
    <s v="4441600:00-02:0034"/>
    <m/>
    <m/>
    <n v="1"/>
    <n v="2"/>
    <m/>
    <n v="3"/>
    <n v="1"/>
    <m/>
    <n v="1"/>
    <m/>
    <n v="1"/>
    <m/>
    <m/>
    <m/>
    <n v="3"/>
  </r>
  <r>
    <x v="50"/>
    <x v="8"/>
    <x v="1"/>
    <x v="1"/>
    <n v="7"/>
    <m/>
    <m/>
    <m/>
    <m/>
    <m/>
    <n v="7"/>
    <n v="1"/>
    <m/>
    <m/>
    <n v="1"/>
    <m/>
    <s v="Blauwe zone "/>
    <n v="2"/>
    <n v="9"/>
    <n v="5"/>
    <m/>
    <m/>
    <m/>
    <m/>
    <m/>
    <n v="0"/>
    <m/>
    <m/>
    <m/>
    <n v="0"/>
    <n v="1"/>
    <m/>
    <m/>
    <n v="1"/>
    <m/>
    <n v="6"/>
    <n v="0.7142857142857143"/>
    <n v="0"/>
    <n v="0.66666666666666663"/>
    <s v="4442914:00-16:0034"/>
    <n v="3"/>
    <m/>
    <m/>
    <n v="2"/>
    <m/>
    <n v="5"/>
    <n v="3"/>
    <m/>
    <n v="1"/>
    <m/>
    <n v="1"/>
    <m/>
    <m/>
    <m/>
    <n v="5"/>
  </r>
  <r>
    <x v="50"/>
    <x v="8"/>
    <x v="2"/>
    <x v="2"/>
    <n v="7"/>
    <m/>
    <m/>
    <m/>
    <m/>
    <m/>
    <n v="7"/>
    <n v="1"/>
    <m/>
    <m/>
    <n v="1"/>
    <m/>
    <s v="Blauwe zone "/>
    <n v="2"/>
    <n v="9"/>
    <n v="7"/>
    <m/>
    <m/>
    <m/>
    <n v="1"/>
    <m/>
    <n v="1"/>
    <m/>
    <m/>
    <m/>
    <n v="0"/>
    <m/>
    <m/>
    <m/>
    <n v="0"/>
    <m/>
    <n v="8"/>
    <n v="1"/>
    <n v="0.5"/>
    <n v="0.88888888888888884"/>
    <s v="4445010:00-12:0034"/>
    <n v="3"/>
    <m/>
    <n v="1"/>
    <n v="4"/>
    <m/>
    <n v="8"/>
    <n v="5"/>
    <m/>
    <m/>
    <n v="1"/>
    <n v="1"/>
    <m/>
    <n v="1"/>
    <m/>
    <n v="8"/>
  </r>
  <r>
    <x v="50"/>
    <x v="8"/>
    <x v="2"/>
    <x v="1"/>
    <n v="7"/>
    <m/>
    <m/>
    <m/>
    <m/>
    <m/>
    <n v="7"/>
    <n v="1"/>
    <m/>
    <m/>
    <n v="1"/>
    <m/>
    <s v="Blauwe zone "/>
    <n v="2"/>
    <n v="9"/>
    <n v="3"/>
    <m/>
    <m/>
    <m/>
    <m/>
    <m/>
    <n v="0"/>
    <m/>
    <m/>
    <m/>
    <n v="0"/>
    <m/>
    <m/>
    <m/>
    <n v="0"/>
    <m/>
    <n v="3"/>
    <n v="0.42857142857142855"/>
    <n v="0"/>
    <n v="0.33333333333333331"/>
    <s v="4445014:00-16:0034"/>
    <n v="1"/>
    <m/>
    <n v="1"/>
    <n v="1"/>
    <m/>
    <n v="3"/>
    <m/>
    <m/>
    <m/>
    <n v="1"/>
    <n v="2"/>
    <m/>
    <m/>
    <m/>
    <n v="3"/>
  </r>
  <r>
    <x v="50"/>
    <x v="8"/>
    <x v="2"/>
    <x v="3"/>
    <n v="7"/>
    <m/>
    <m/>
    <m/>
    <m/>
    <m/>
    <n v="7"/>
    <n v="1"/>
    <m/>
    <m/>
    <n v="1"/>
    <m/>
    <s v="Blauwe zone "/>
    <n v="2"/>
    <n v="9"/>
    <n v="5"/>
    <m/>
    <m/>
    <m/>
    <m/>
    <m/>
    <n v="0"/>
    <m/>
    <m/>
    <m/>
    <n v="0"/>
    <m/>
    <m/>
    <m/>
    <n v="0"/>
    <m/>
    <n v="5"/>
    <n v="0.7142857142857143"/>
    <n v="0"/>
    <n v="0.55555555555555558"/>
    <s v="4445019:00-21:0034"/>
    <m/>
    <m/>
    <n v="1"/>
    <n v="4"/>
    <m/>
    <n v="5"/>
    <n v="3"/>
    <m/>
    <m/>
    <m/>
    <n v="2"/>
    <m/>
    <m/>
    <m/>
    <n v="5"/>
  </r>
  <r>
    <x v="50"/>
    <x v="8"/>
    <x v="5"/>
    <x v="0"/>
    <n v="7"/>
    <m/>
    <m/>
    <m/>
    <m/>
    <m/>
    <n v="7"/>
    <n v="1"/>
    <m/>
    <m/>
    <n v="1"/>
    <m/>
    <s v="Blauwe zone "/>
    <n v="2"/>
    <n v="9"/>
    <n v="6"/>
    <m/>
    <m/>
    <m/>
    <m/>
    <m/>
    <n v="0"/>
    <m/>
    <m/>
    <m/>
    <n v="0"/>
    <m/>
    <m/>
    <m/>
    <n v="0"/>
    <m/>
    <n v="6"/>
    <n v="0.8571428571428571"/>
    <n v="0"/>
    <n v="0.66666666666666663"/>
    <s v="4445100:00-02:0034"/>
    <m/>
    <m/>
    <n v="2"/>
    <n v="4"/>
    <m/>
    <n v="6"/>
    <n v="3"/>
    <m/>
    <m/>
    <n v="1"/>
    <n v="2"/>
    <m/>
    <m/>
    <m/>
    <n v="6"/>
  </r>
  <r>
    <x v="50"/>
    <x v="8"/>
    <x v="6"/>
    <x v="2"/>
    <n v="7"/>
    <m/>
    <m/>
    <m/>
    <m/>
    <m/>
    <n v="7"/>
    <n v="1"/>
    <m/>
    <m/>
    <n v="1"/>
    <m/>
    <s v="Blauwe zone "/>
    <n v="2"/>
    <n v="9"/>
    <n v="3"/>
    <m/>
    <m/>
    <m/>
    <m/>
    <m/>
    <n v="0"/>
    <n v="1"/>
    <m/>
    <m/>
    <n v="1"/>
    <m/>
    <m/>
    <m/>
    <n v="0"/>
    <m/>
    <n v="4"/>
    <n v="0.42857142857142855"/>
    <n v="0"/>
    <n v="0.44444444444444442"/>
    <s v="4447410:00-12:0034"/>
    <m/>
    <m/>
    <n v="1"/>
    <n v="3"/>
    <m/>
    <n v="4"/>
    <n v="2"/>
    <m/>
    <m/>
    <n v="1"/>
    <n v="1"/>
    <m/>
    <m/>
    <m/>
    <n v="4"/>
  </r>
  <r>
    <x v="50"/>
    <x v="8"/>
    <x v="6"/>
    <x v="1"/>
    <n v="7"/>
    <m/>
    <m/>
    <m/>
    <m/>
    <m/>
    <n v="7"/>
    <n v="1"/>
    <m/>
    <m/>
    <n v="1"/>
    <m/>
    <s v="Blauwe zone "/>
    <n v="2"/>
    <n v="9"/>
    <n v="6"/>
    <m/>
    <m/>
    <m/>
    <m/>
    <m/>
    <n v="0"/>
    <m/>
    <m/>
    <m/>
    <n v="0"/>
    <m/>
    <m/>
    <m/>
    <n v="0"/>
    <m/>
    <n v="6"/>
    <n v="0.8571428571428571"/>
    <n v="0"/>
    <n v="0.66666666666666663"/>
    <s v="4447414:00-16:0034"/>
    <n v="1"/>
    <m/>
    <n v="1"/>
    <n v="4"/>
    <m/>
    <n v="6"/>
    <n v="3"/>
    <m/>
    <m/>
    <n v="2"/>
    <n v="1"/>
    <m/>
    <m/>
    <m/>
    <n v="6"/>
  </r>
  <r>
    <x v="50"/>
    <x v="8"/>
    <x v="6"/>
    <x v="3"/>
    <n v="7"/>
    <m/>
    <m/>
    <m/>
    <m/>
    <m/>
    <n v="7"/>
    <n v="1"/>
    <m/>
    <m/>
    <n v="1"/>
    <m/>
    <s v="Blauwe zone "/>
    <n v="2"/>
    <n v="9"/>
    <n v="5"/>
    <m/>
    <m/>
    <m/>
    <m/>
    <m/>
    <n v="0"/>
    <n v="1"/>
    <m/>
    <m/>
    <n v="1"/>
    <m/>
    <m/>
    <m/>
    <n v="0"/>
    <m/>
    <n v="6"/>
    <n v="0.7142857142857143"/>
    <n v="0"/>
    <n v="0.66666666666666663"/>
    <s v="4447419:00-21:0034"/>
    <m/>
    <m/>
    <n v="2"/>
    <n v="4"/>
    <m/>
    <n v="6"/>
    <n v="3"/>
    <m/>
    <m/>
    <n v="1"/>
    <n v="2"/>
    <m/>
    <m/>
    <m/>
    <n v="6"/>
  </r>
  <r>
    <x v="50"/>
    <x v="8"/>
    <x v="4"/>
    <x v="0"/>
    <n v="7"/>
    <m/>
    <m/>
    <m/>
    <m/>
    <m/>
    <n v="7"/>
    <n v="1"/>
    <m/>
    <m/>
    <n v="1"/>
    <m/>
    <s v="Blauwe zone "/>
    <n v="2"/>
    <n v="9"/>
    <n v="6"/>
    <m/>
    <m/>
    <m/>
    <m/>
    <m/>
    <n v="0"/>
    <m/>
    <m/>
    <m/>
    <n v="0"/>
    <m/>
    <m/>
    <m/>
    <n v="0"/>
    <m/>
    <n v="6"/>
    <n v="0.8571428571428571"/>
    <n v="0"/>
    <n v="0.66666666666666663"/>
    <s v="4447500:00-02:0034"/>
    <m/>
    <m/>
    <n v="1"/>
    <n v="5"/>
    <m/>
    <n v="6"/>
    <n v="3"/>
    <m/>
    <m/>
    <m/>
    <n v="2"/>
    <m/>
    <m/>
    <n v="1"/>
    <n v="6"/>
  </r>
  <r>
    <x v="6"/>
    <x v="1"/>
    <x v="3"/>
    <x v="2"/>
    <n v="2"/>
    <m/>
    <m/>
    <m/>
    <m/>
    <m/>
    <n v="2"/>
    <m/>
    <m/>
    <m/>
    <m/>
    <m/>
    <m/>
    <n v="0"/>
    <n v="2"/>
    <n v="2"/>
    <m/>
    <m/>
    <m/>
    <m/>
    <m/>
    <n v="0"/>
    <m/>
    <m/>
    <m/>
    <n v="0"/>
    <m/>
    <m/>
    <m/>
    <n v="0"/>
    <m/>
    <n v="2"/>
    <n v="1"/>
    <e v="#DIV/0!"/>
    <n v="1"/>
    <s v="4441510:00-12:0035"/>
    <m/>
    <m/>
    <n v="2"/>
    <m/>
    <m/>
    <n v="2"/>
    <n v="1"/>
    <m/>
    <n v="1"/>
    <m/>
    <m/>
    <m/>
    <m/>
    <m/>
    <n v="2"/>
  </r>
  <r>
    <x v="6"/>
    <x v="1"/>
    <x v="3"/>
    <x v="1"/>
    <n v="2"/>
    <m/>
    <m/>
    <m/>
    <m/>
    <m/>
    <n v="2"/>
    <m/>
    <m/>
    <m/>
    <m/>
    <m/>
    <m/>
    <n v="0"/>
    <n v="2"/>
    <n v="2"/>
    <m/>
    <m/>
    <m/>
    <m/>
    <m/>
    <n v="0"/>
    <m/>
    <n v="1"/>
    <m/>
    <n v="1"/>
    <m/>
    <m/>
    <m/>
    <n v="0"/>
    <m/>
    <n v="3"/>
    <n v="1"/>
    <e v="#DIV/0!"/>
    <n v="1.5"/>
    <s v="4441514:00-16:0035"/>
    <m/>
    <m/>
    <n v="3"/>
    <m/>
    <m/>
    <n v="3"/>
    <n v="1"/>
    <m/>
    <n v="2"/>
    <m/>
    <m/>
    <m/>
    <m/>
    <m/>
    <n v="3"/>
  </r>
  <r>
    <x v="6"/>
    <x v="1"/>
    <x v="3"/>
    <x v="3"/>
    <n v="2"/>
    <m/>
    <m/>
    <m/>
    <m/>
    <m/>
    <n v="2"/>
    <m/>
    <m/>
    <m/>
    <m/>
    <m/>
    <m/>
    <n v="0"/>
    <n v="2"/>
    <n v="2"/>
    <m/>
    <m/>
    <m/>
    <m/>
    <m/>
    <n v="0"/>
    <m/>
    <n v="1"/>
    <m/>
    <n v="1"/>
    <m/>
    <m/>
    <m/>
    <n v="0"/>
    <m/>
    <n v="3"/>
    <n v="1"/>
    <e v="#DIV/0!"/>
    <n v="1.5"/>
    <s v="4441519:00-21:0035"/>
    <m/>
    <m/>
    <n v="3"/>
    <m/>
    <m/>
    <n v="3"/>
    <n v="1"/>
    <m/>
    <n v="2"/>
    <m/>
    <m/>
    <m/>
    <m/>
    <m/>
    <n v="3"/>
  </r>
  <r>
    <x v="6"/>
    <x v="1"/>
    <x v="0"/>
    <x v="0"/>
    <n v="2"/>
    <m/>
    <m/>
    <m/>
    <m/>
    <m/>
    <n v="2"/>
    <m/>
    <m/>
    <m/>
    <m/>
    <m/>
    <m/>
    <n v="0"/>
    <n v="2"/>
    <n v="2"/>
    <m/>
    <m/>
    <m/>
    <m/>
    <m/>
    <n v="0"/>
    <m/>
    <n v="1"/>
    <m/>
    <n v="1"/>
    <m/>
    <m/>
    <m/>
    <n v="0"/>
    <m/>
    <n v="3"/>
    <n v="1"/>
    <e v="#DIV/0!"/>
    <n v="1.5"/>
    <s v="4441600:00-02:0035"/>
    <m/>
    <m/>
    <n v="3"/>
    <m/>
    <m/>
    <n v="3"/>
    <n v="1"/>
    <m/>
    <n v="2"/>
    <m/>
    <m/>
    <m/>
    <m/>
    <m/>
    <n v="3"/>
  </r>
  <r>
    <x v="6"/>
    <x v="1"/>
    <x v="2"/>
    <x v="2"/>
    <n v="2"/>
    <m/>
    <m/>
    <m/>
    <m/>
    <m/>
    <n v="2"/>
    <m/>
    <m/>
    <m/>
    <m/>
    <m/>
    <m/>
    <n v="0"/>
    <n v="2"/>
    <n v="2"/>
    <m/>
    <m/>
    <m/>
    <m/>
    <m/>
    <n v="0"/>
    <m/>
    <n v="1"/>
    <m/>
    <n v="1"/>
    <m/>
    <m/>
    <m/>
    <n v="0"/>
    <m/>
    <n v="3"/>
    <n v="1"/>
    <e v="#DIV/0!"/>
    <n v="1.5"/>
    <s v="4445010:00-12:0035"/>
    <n v="2"/>
    <n v="1"/>
    <m/>
    <m/>
    <m/>
    <n v="3"/>
    <n v="1"/>
    <m/>
    <m/>
    <n v="1"/>
    <m/>
    <n v="1"/>
    <m/>
    <m/>
    <n v="3"/>
  </r>
  <r>
    <x v="6"/>
    <x v="1"/>
    <x v="2"/>
    <x v="1"/>
    <n v="2"/>
    <m/>
    <m/>
    <m/>
    <m/>
    <m/>
    <n v="2"/>
    <m/>
    <m/>
    <m/>
    <m/>
    <m/>
    <m/>
    <n v="0"/>
    <n v="2"/>
    <n v="2"/>
    <m/>
    <m/>
    <m/>
    <m/>
    <m/>
    <n v="0"/>
    <m/>
    <n v="1"/>
    <m/>
    <n v="1"/>
    <m/>
    <m/>
    <m/>
    <n v="0"/>
    <m/>
    <n v="3"/>
    <n v="1"/>
    <e v="#DIV/0!"/>
    <n v="1.5"/>
    <s v="4445014:00-16:0035"/>
    <m/>
    <m/>
    <n v="3"/>
    <m/>
    <m/>
    <n v="3"/>
    <n v="1"/>
    <m/>
    <n v="2"/>
    <m/>
    <m/>
    <m/>
    <m/>
    <m/>
    <n v="3"/>
  </r>
  <r>
    <x v="6"/>
    <x v="1"/>
    <x v="2"/>
    <x v="3"/>
    <n v="2"/>
    <m/>
    <m/>
    <m/>
    <m/>
    <m/>
    <n v="2"/>
    <m/>
    <m/>
    <m/>
    <m/>
    <m/>
    <m/>
    <n v="0"/>
    <n v="2"/>
    <n v="2"/>
    <m/>
    <m/>
    <m/>
    <m/>
    <m/>
    <n v="0"/>
    <m/>
    <n v="1"/>
    <m/>
    <n v="1"/>
    <m/>
    <m/>
    <m/>
    <n v="0"/>
    <m/>
    <n v="3"/>
    <n v="1"/>
    <e v="#DIV/0!"/>
    <n v="1.5"/>
    <s v="4445019:00-21:0035"/>
    <m/>
    <m/>
    <n v="3"/>
    <m/>
    <m/>
    <n v="3"/>
    <n v="1"/>
    <m/>
    <n v="2"/>
    <m/>
    <m/>
    <m/>
    <m/>
    <m/>
    <n v="3"/>
  </r>
  <r>
    <x v="6"/>
    <x v="1"/>
    <x v="5"/>
    <x v="0"/>
    <n v="2"/>
    <m/>
    <m/>
    <m/>
    <m/>
    <m/>
    <n v="2"/>
    <m/>
    <m/>
    <m/>
    <m/>
    <m/>
    <m/>
    <n v="0"/>
    <n v="2"/>
    <n v="2"/>
    <m/>
    <m/>
    <m/>
    <m/>
    <m/>
    <n v="0"/>
    <m/>
    <n v="1"/>
    <m/>
    <n v="1"/>
    <m/>
    <m/>
    <m/>
    <n v="0"/>
    <m/>
    <n v="3"/>
    <n v="1"/>
    <e v="#DIV/0!"/>
    <n v="1.5"/>
    <s v="4445100:00-02:0035"/>
    <m/>
    <m/>
    <n v="3"/>
    <m/>
    <m/>
    <n v="3"/>
    <n v="1"/>
    <m/>
    <n v="2"/>
    <m/>
    <m/>
    <m/>
    <m/>
    <m/>
    <n v="3"/>
  </r>
  <r>
    <x v="6"/>
    <x v="1"/>
    <x v="6"/>
    <x v="2"/>
    <n v="2"/>
    <m/>
    <m/>
    <m/>
    <m/>
    <m/>
    <n v="2"/>
    <m/>
    <m/>
    <m/>
    <m/>
    <m/>
    <m/>
    <n v="0"/>
    <n v="2"/>
    <n v="2"/>
    <m/>
    <m/>
    <m/>
    <m/>
    <m/>
    <n v="0"/>
    <m/>
    <n v="1"/>
    <m/>
    <n v="1"/>
    <m/>
    <m/>
    <m/>
    <n v="0"/>
    <m/>
    <n v="3"/>
    <n v="1"/>
    <e v="#DIV/0!"/>
    <n v="1.5"/>
    <s v="4447410:00-12:0035"/>
    <n v="2"/>
    <m/>
    <n v="1"/>
    <m/>
    <m/>
    <n v="3"/>
    <n v="2"/>
    <m/>
    <m/>
    <m/>
    <m/>
    <n v="1"/>
    <m/>
    <m/>
    <n v="3"/>
  </r>
  <r>
    <x v="6"/>
    <x v="1"/>
    <x v="6"/>
    <x v="1"/>
    <n v="2"/>
    <m/>
    <m/>
    <m/>
    <m/>
    <m/>
    <n v="2"/>
    <m/>
    <m/>
    <m/>
    <m/>
    <m/>
    <m/>
    <n v="0"/>
    <n v="2"/>
    <n v="2"/>
    <m/>
    <m/>
    <m/>
    <m/>
    <m/>
    <n v="0"/>
    <m/>
    <n v="1"/>
    <m/>
    <n v="1"/>
    <m/>
    <m/>
    <m/>
    <n v="0"/>
    <m/>
    <n v="3"/>
    <n v="1"/>
    <e v="#DIV/0!"/>
    <n v="1.5"/>
    <s v="4447414:00-16:0035"/>
    <n v="1"/>
    <m/>
    <n v="2"/>
    <m/>
    <m/>
    <n v="3"/>
    <n v="2"/>
    <m/>
    <m/>
    <m/>
    <m/>
    <n v="1"/>
    <m/>
    <m/>
    <n v="3"/>
  </r>
  <r>
    <x v="6"/>
    <x v="1"/>
    <x v="6"/>
    <x v="3"/>
    <n v="2"/>
    <m/>
    <m/>
    <m/>
    <m/>
    <m/>
    <n v="2"/>
    <m/>
    <m/>
    <m/>
    <m/>
    <m/>
    <m/>
    <n v="0"/>
    <n v="2"/>
    <n v="2"/>
    <m/>
    <m/>
    <m/>
    <m/>
    <m/>
    <n v="0"/>
    <m/>
    <n v="1"/>
    <m/>
    <n v="1"/>
    <m/>
    <m/>
    <m/>
    <n v="0"/>
    <m/>
    <n v="3"/>
    <n v="1"/>
    <e v="#DIV/0!"/>
    <n v="1.5"/>
    <s v="4447419:00-21:0035"/>
    <n v="1"/>
    <m/>
    <n v="2"/>
    <m/>
    <m/>
    <n v="3"/>
    <n v="1"/>
    <m/>
    <n v="1"/>
    <m/>
    <n v="1"/>
    <m/>
    <m/>
    <m/>
    <n v="3"/>
  </r>
  <r>
    <x v="6"/>
    <x v="1"/>
    <x v="4"/>
    <x v="0"/>
    <n v="2"/>
    <m/>
    <m/>
    <m/>
    <m/>
    <m/>
    <n v="2"/>
    <m/>
    <m/>
    <m/>
    <m/>
    <m/>
    <m/>
    <n v="0"/>
    <n v="2"/>
    <n v="2"/>
    <m/>
    <m/>
    <m/>
    <m/>
    <m/>
    <n v="0"/>
    <m/>
    <m/>
    <m/>
    <n v="0"/>
    <m/>
    <m/>
    <m/>
    <n v="0"/>
    <m/>
    <n v="2"/>
    <n v="1"/>
    <e v="#DIV/0!"/>
    <n v="1"/>
    <s v="4447500:00-02:0035"/>
    <m/>
    <m/>
    <n v="2"/>
    <m/>
    <m/>
    <n v="2"/>
    <n v="1"/>
    <m/>
    <m/>
    <m/>
    <n v="1"/>
    <m/>
    <m/>
    <m/>
    <n v="2"/>
  </r>
  <r>
    <x v="51"/>
    <x v="8"/>
    <x v="3"/>
    <x v="2"/>
    <n v="10"/>
    <m/>
    <m/>
    <m/>
    <m/>
    <m/>
    <n v="10"/>
    <m/>
    <m/>
    <m/>
    <m/>
    <m/>
    <m/>
    <n v="0"/>
    <n v="10"/>
    <n v="6"/>
    <m/>
    <m/>
    <m/>
    <m/>
    <m/>
    <n v="0"/>
    <m/>
    <m/>
    <m/>
    <n v="0"/>
    <m/>
    <m/>
    <m/>
    <n v="0"/>
    <m/>
    <n v="6"/>
    <n v="0.6"/>
    <e v="#DIV/0!"/>
    <n v="0.6"/>
    <s v="4441510:00-12:0036"/>
    <n v="1"/>
    <m/>
    <n v="3"/>
    <n v="2"/>
    <m/>
    <n v="6"/>
    <n v="3"/>
    <n v="1"/>
    <m/>
    <n v="2"/>
    <m/>
    <m/>
    <m/>
    <m/>
    <n v="6"/>
  </r>
  <r>
    <x v="51"/>
    <x v="8"/>
    <x v="3"/>
    <x v="1"/>
    <n v="10"/>
    <m/>
    <m/>
    <m/>
    <m/>
    <m/>
    <n v="10"/>
    <m/>
    <m/>
    <m/>
    <m/>
    <m/>
    <m/>
    <n v="0"/>
    <n v="10"/>
    <n v="7"/>
    <m/>
    <m/>
    <m/>
    <m/>
    <m/>
    <n v="0"/>
    <m/>
    <m/>
    <m/>
    <n v="0"/>
    <m/>
    <m/>
    <m/>
    <n v="0"/>
    <m/>
    <n v="7"/>
    <n v="0.7"/>
    <e v="#DIV/0!"/>
    <n v="0.7"/>
    <s v="4441514:00-16:0036"/>
    <n v="1"/>
    <m/>
    <n v="4"/>
    <n v="2"/>
    <m/>
    <n v="7"/>
    <n v="3"/>
    <m/>
    <n v="1"/>
    <n v="2"/>
    <n v="1"/>
    <m/>
    <m/>
    <m/>
    <n v="7"/>
  </r>
  <r>
    <x v="51"/>
    <x v="8"/>
    <x v="3"/>
    <x v="3"/>
    <n v="10"/>
    <m/>
    <m/>
    <m/>
    <m/>
    <m/>
    <n v="10"/>
    <m/>
    <m/>
    <m/>
    <m/>
    <m/>
    <m/>
    <n v="0"/>
    <n v="10"/>
    <n v="9"/>
    <m/>
    <m/>
    <m/>
    <m/>
    <m/>
    <n v="0"/>
    <m/>
    <m/>
    <m/>
    <n v="0"/>
    <m/>
    <m/>
    <m/>
    <n v="0"/>
    <m/>
    <n v="9"/>
    <n v="0.9"/>
    <e v="#DIV/0!"/>
    <n v="0.9"/>
    <s v="4441519:00-21:0036"/>
    <m/>
    <m/>
    <n v="5"/>
    <n v="4"/>
    <m/>
    <n v="9"/>
    <n v="4"/>
    <m/>
    <n v="1"/>
    <n v="3"/>
    <n v="1"/>
    <m/>
    <m/>
    <m/>
    <n v="9"/>
  </r>
  <r>
    <x v="51"/>
    <x v="8"/>
    <x v="0"/>
    <x v="0"/>
    <n v="10"/>
    <m/>
    <m/>
    <m/>
    <m/>
    <m/>
    <n v="10"/>
    <m/>
    <m/>
    <m/>
    <m/>
    <m/>
    <m/>
    <n v="0"/>
    <n v="10"/>
    <n v="10"/>
    <m/>
    <m/>
    <m/>
    <m/>
    <m/>
    <n v="0"/>
    <m/>
    <m/>
    <m/>
    <n v="0"/>
    <m/>
    <m/>
    <m/>
    <n v="0"/>
    <m/>
    <n v="10"/>
    <n v="1"/>
    <e v="#DIV/0!"/>
    <n v="1"/>
    <s v="4441600:00-02:0036"/>
    <m/>
    <m/>
    <n v="5"/>
    <n v="5"/>
    <m/>
    <n v="10"/>
    <n v="4"/>
    <m/>
    <n v="1"/>
    <n v="3"/>
    <n v="1"/>
    <m/>
    <n v="1"/>
    <m/>
    <n v="10"/>
  </r>
  <r>
    <x v="51"/>
    <x v="8"/>
    <x v="1"/>
    <x v="1"/>
    <n v="10"/>
    <m/>
    <m/>
    <m/>
    <m/>
    <m/>
    <n v="10"/>
    <m/>
    <m/>
    <m/>
    <m/>
    <m/>
    <m/>
    <n v="0"/>
    <n v="10"/>
    <n v="8"/>
    <m/>
    <m/>
    <m/>
    <m/>
    <m/>
    <n v="0"/>
    <m/>
    <m/>
    <m/>
    <n v="0"/>
    <m/>
    <m/>
    <m/>
    <n v="0"/>
    <m/>
    <n v="8"/>
    <n v="0.8"/>
    <e v="#DIV/0!"/>
    <n v="0.8"/>
    <s v="4442914:00-16:0036"/>
    <n v="2"/>
    <n v="1"/>
    <n v="2"/>
    <n v="3"/>
    <m/>
    <n v="8"/>
    <n v="4"/>
    <n v="1"/>
    <m/>
    <n v="2"/>
    <n v="1"/>
    <m/>
    <m/>
    <m/>
    <n v="8"/>
  </r>
  <r>
    <x v="51"/>
    <x v="8"/>
    <x v="2"/>
    <x v="2"/>
    <n v="10"/>
    <m/>
    <m/>
    <m/>
    <m/>
    <m/>
    <n v="10"/>
    <m/>
    <m/>
    <m/>
    <m/>
    <m/>
    <m/>
    <n v="0"/>
    <n v="10"/>
    <n v="7"/>
    <m/>
    <m/>
    <m/>
    <m/>
    <m/>
    <n v="0"/>
    <m/>
    <m/>
    <m/>
    <n v="0"/>
    <m/>
    <m/>
    <m/>
    <n v="0"/>
    <m/>
    <n v="7"/>
    <n v="0.7"/>
    <e v="#DIV/0!"/>
    <n v="0.7"/>
    <s v="4445010:00-12:0036"/>
    <m/>
    <n v="1"/>
    <n v="2"/>
    <n v="4"/>
    <m/>
    <n v="7"/>
    <n v="3"/>
    <m/>
    <m/>
    <n v="4"/>
    <m/>
    <m/>
    <m/>
    <m/>
    <n v="7"/>
  </r>
  <r>
    <x v="51"/>
    <x v="8"/>
    <x v="2"/>
    <x v="1"/>
    <n v="10"/>
    <m/>
    <m/>
    <m/>
    <m/>
    <m/>
    <n v="10"/>
    <m/>
    <m/>
    <m/>
    <m/>
    <m/>
    <m/>
    <n v="0"/>
    <n v="10"/>
    <n v="7"/>
    <m/>
    <m/>
    <m/>
    <m/>
    <m/>
    <n v="0"/>
    <m/>
    <m/>
    <m/>
    <n v="0"/>
    <m/>
    <m/>
    <m/>
    <n v="0"/>
    <m/>
    <n v="7"/>
    <n v="0.7"/>
    <e v="#DIV/0!"/>
    <n v="0.7"/>
    <s v="4445014:00-16:0036"/>
    <m/>
    <n v="1"/>
    <n v="2"/>
    <n v="4"/>
    <m/>
    <n v="7"/>
    <n v="2"/>
    <m/>
    <n v="1"/>
    <n v="4"/>
    <m/>
    <m/>
    <m/>
    <m/>
    <n v="7"/>
  </r>
  <r>
    <x v="51"/>
    <x v="8"/>
    <x v="2"/>
    <x v="3"/>
    <n v="10"/>
    <m/>
    <m/>
    <m/>
    <m/>
    <m/>
    <n v="10"/>
    <m/>
    <m/>
    <m/>
    <m/>
    <m/>
    <m/>
    <n v="0"/>
    <n v="10"/>
    <n v="7"/>
    <m/>
    <m/>
    <m/>
    <m/>
    <m/>
    <n v="0"/>
    <m/>
    <m/>
    <m/>
    <n v="0"/>
    <m/>
    <m/>
    <m/>
    <n v="0"/>
    <m/>
    <n v="7"/>
    <n v="0.7"/>
    <e v="#DIV/0!"/>
    <n v="0.7"/>
    <s v="4445019:00-21:0036"/>
    <m/>
    <m/>
    <n v="4"/>
    <n v="3"/>
    <m/>
    <n v="7"/>
    <n v="3"/>
    <m/>
    <n v="1"/>
    <n v="3"/>
    <m/>
    <m/>
    <m/>
    <m/>
    <n v="7"/>
  </r>
  <r>
    <x v="51"/>
    <x v="8"/>
    <x v="5"/>
    <x v="0"/>
    <n v="10"/>
    <m/>
    <m/>
    <m/>
    <m/>
    <m/>
    <n v="10"/>
    <m/>
    <m/>
    <m/>
    <m/>
    <m/>
    <m/>
    <n v="0"/>
    <n v="10"/>
    <n v="9"/>
    <m/>
    <m/>
    <m/>
    <m/>
    <m/>
    <n v="0"/>
    <m/>
    <m/>
    <m/>
    <n v="0"/>
    <m/>
    <m/>
    <m/>
    <n v="0"/>
    <m/>
    <n v="9"/>
    <n v="0.9"/>
    <e v="#DIV/0!"/>
    <n v="0.9"/>
    <s v="4445100:00-02:0036"/>
    <m/>
    <m/>
    <n v="5"/>
    <n v="4"/>
    <m/>
    <n v="9"/>
    <n v="5"/>
    <m/>
    <n v="1"/>
    <n v="3"/>
    <m/>
    <m/>
    <m/>
    <m/>
    <n v="9"/>
  </r>
  <r>
    <x v="51"/>
    <x v="8"/>
    <x v="6"/>
    <x v="2"/>
    <n v="10"/>
    <m/>
    <m/>
    <m/>
    <m/>
    <m/>
    <n v="10"/>
    <m/>
    <m/>
    <m/>
    <m/>
    <m/>
    <m/>
    <n v="0"/>
    <n v="10"/>
    <n v="8"/>
    <m/>
    <m/>
    <m/>
    <m/>
    <m/>
    <n v="0"/>
    <m/>
    <m/>
    <m/>
    <n v="0"/>
    <m/>
    <m/>
    <m/>
    <n v="0"/>
    <m/>
    <n v="8"/>
    <n v="0.8"/>
    <e v="#DIV/0!"/>
    <n v="0.8"/>
    <s v="4447410:00-12:0036"/>
    <n v="1"/>
    <n v="1"/>
    <n v="6"/>
    <m/>
    <m/>
    <n v="8"/>
    <n v="3"/>
    <n v="1"/>
    <n v="1"/>
    <n v="2"/>
    <m/>
    <m/>
    <n v="1"/>
    <m/>
    <n v="8"/>
  </r>
  <r>
    <x v="51"/>
    <x v="8"/>
    <x v="6"/>
    <x v="1"/>
    <n v="10"/>
    <m/>
    <m/>
    <m/>
    <m/>
    <m/>
    <n v="10"/>
    <m/>
    <m/>
    <m/>
    <m/>
    <m/>
    <m/>
    <n v="0"/>
    <n v="10"/>
    <n v="4"/>
    <m/>
    <m/>
    <m/>
    <m/>
    <m/>
    <n v="0"/>
    <m/>
    <m/>
    <m/>
    <n v="0"/>
    <m/>
    <m/>
    <m/>
    <n v="0"/>
    <m/>
    <n v="4"/>
    <n v="0.4"/>
    <e v="#DIV/0!"/>
    <n v="0.4"/>
    <s v="4447414:00-16:0036"/>
    <m/>
    <n v="1"/>
    <n v="3"/>
    <m/>
    <m/>
    <n v="4"/>
    <n v="2"/>
    <n v="1"/>
    <m/>
    <n v="1"/>
    <m/>
    <m/>
    <m/>
    <m/>
    <n v="4"/>
  </r>
  <r>
    <x v="51"/>
    <x v="8"/>
    <x v="6"/>
    <x v="3"/>
    <n v="10"/>
    <m/>
    <m/>
    <m/>
    <m/>
    <m/>
    <n v="10"/>
    <m/>
    <m/>
    <m/>
    <m/>
    <m/>
    <m/>
    <n v="0"/>
    <n v="10"/>
    <n v="6"/>
    <m/>
    <m/>
    <m/>
    <m/>
    <m/>
    <n v="0"/>
    <m/>
    <m/>
    <m/>
    <n v="0"/>
    <m/>
    <m/>
    <m/>
    <n v="0"/>
    <m/>
    <n v="6"/>
    <n v="0.6"/>
    <e v="#DIV/0!"/>
    <n v="0.6"/>
    <s v="4447419:00-21:0036"/>
    <m/>
    <m/>
    <n v="4"/>
    <n v="2"/>
    <m/>
    <n v="6"/>
    <n v="3"/>
    <n v="1"/>
    <n v="1"/>
    <n v="1"/>
    <m/>
    <m/>
    <m/>
    <m/>
    <n v="6"/>
  </r>
  <r>
    <x v="51"/>
    <x v="8"/>
    <x v="4"/>
    <x v="0"/>
    <n v="10"/>
    <m/>
    <m/>
    <m/>
    <m/>
    <m/>
    <n v="10"/>
    <m/>
    <m/>
    <m/>
    <m/>
    <m/>
    <m/>
    <n v="0"/>
    <n v="10"/>
    <n v="8"/>
    <m/>
    <m/>
    <m/>
    <m/>
    <m/>
    <n v="0"/>
    <m/>
    <m/>
    <m/>
    <n v="0"/>
    <m/>
    <m/>
    <m/>
    <n v="0"/>
    <m/>
    <n v="8"/>
    <n v="0.8"/>
    <e v="#DIV/0!"/>
    <n v="0.8"/>
    <s v="4447500:00-02:0036"/>
    <m/>
    <m/>
    <n v="5"/>
    <n v="3"/>
    <m/>
    <n v="8"/>
    <n v="3"/>
    <n v="1"/>
    <n v="1"/>
    <n v="3"/>
    <m/>
    <m/>
    <m/>
    <m/>
    <n v="8"/>
  </r>
  <r>
    <x v="52"/>
    <x v="9"/>
    <x v="3"/>
    <x v="2"/>
    <n v="31"/>
    <m/>
    <m/>
    <m/>
    <m/>
    <m/>
    <n v="31"/>
    <m/>
    <m/>
    <m/>
    <m/>
    <m/>
    <m/>
    <n v="0"/>
    <n v="31"/>
    <n v="22"/>
    <m/>
    <m/>
    <m/>
    <m/>
    <m/>
    <n v="0"/>
    <m/>
    <m/>
    <m/>
    <n v="0"/>
    <n v="1"/>
    <m/>
    <m/>
    <n v="1"/>
    <m/>
    <n v="23"/>
    <n v="0.70967741935483875"/>
    <e v="#DIV/0!"/>
    <n v="0.74193548387096775"/>
    <s v="4441510:00-12:0037"/>
    <n v="1"/>
    <m/>
    <n v="7"/>
    <n v="14"/>
    <m/>
    <n v="22"/>
    <n v="15"/>
    <m/>
    <m/>
    <n v="1"/>
    <n v="2"/>
    <n v="1"/>
    <n v="2"/>
    <n v="1"/>
    <n v="22"/>
  </r>
  <r>
    <x v="52"/>
    <x v="9"/>
    <x v="3"/>
    <x v="1"/>
    <n v="31"/>
    <m/>
    <m/>
    <m/>
    <m/>
    <m/>
    <n v="31"/>
    <m/>
    <m/>
    <m/>
    <m/>
    <m/>
    <m/>
    <n v="0"/>
    <n v="31"/>
    <n v="20"/>
    <m/>
    <m/>
    <m/>
    <m/>
    <m/>
    <n v="0"/>
    <m/>
    <n v="2"/>
    <m/>
    <n v="2"/>
    <n v="1"/>
    <m/>
    <m/>
    <n v="1"/>
    <m/>
    <n v="23"/>
    <n v="0.64516129032258063"/>
    <e v="#DIV/0!"/>
    <n v="0.74193548387096775"/>
    <s v="4441514:00-16:0037"/>
    <n v="1"/>
    <n v="1"/>
    <n v="5"/>
    <n v="15"/>
    <m/>
    <n v="22"/>
    <n v="13"/>
    <m/>
    <n v="1"/>
    <n v="2"/>
    <n v="2"/>
    <m/>
    <n v="3"/>
    <n v="1"/>
    <n v="22"/>
  </r>
  <r>
    <x v="52"/>
    <x v="9"/>
    <x v="3"/>
    <x v="3"/>
    <n v="31"/>
    <m/>
    <m/>
    <m/>
    <m/>
    <m/>
    <n v="31"/>
    <m/>
    <m/>
    <m/>
    <m/>
    <m/>
    <m/>
    <n v="0"/>
    <n v="31"/>
    <n v="25"/>
    <m/>
    <m/>
    <m/>
    <m/>
    <m/>
    <n v="0"/>
    <m/>
    <m/>
    <m/>
    <n v="0"/>
    <m/>
    <m/>
    <m/>
    <n v="0"/>
    <m/>
    <n v="25"/>
    <n v="0.80645161290322576"/>
    <e v="#DIV/0!"/>
    <n v="0.80645161290322576"/>
    <s v="4441519:00-21:0037"/>
    <m/>
    <n v="1"/>
    <n v="9"/>
    <n v="15"/>
    <m/>
    <n v="25"/>
    <n v="15"/>
    <n v="1"/>
    <m/>
    <n v="2"/>
    <n v="2"/>
    <m/>
    <n v="4"/>
    <n v="1"/>
    <n v="25"/>
  </r>
  <r>
    <x v="52"/>
    <x v="9"/>
    <x v="0"/>
    <x v="0"/>
    <n v="31"/>
    <m/>
    <m/>
    <m/>
    <m/>
    <m/>
    <n v="31"/>
    <m/>
    <m/>
    <m/>
    <m/>
    <m/>
    <m/>
    <n v="0"/>
    <n v="31"/>
    <n v="29"/>
    <m/>
    <m/>
    <m/>
    <m/>
    <m/>
    <n v="0"/>
    <m/>
    <m/>
    <m/>
    <n v="0"/>
    <m/>
    <m/>
    <m/>
    <n v="0"/>
    <m/>
    <n v="29"/>
    <n v="0.93548387096774188"/>
    <e v="#DIV/0!"/>
    <n v="0.93548387096774188"/>
    <s v="4441600:00-02:0037"/>
    <m/>
    <m/>
    <n v="13"/>
    <n v="16"/>
    <m/>
    <n v="29"/>
    <n v="17"/>
    <n v="1"/>
    <m/>
    <n v="2"/>
    <n v="3"/>
    <m/>
    <n v="5"/>
    <n v="1"/>
    <n v="29"/>
  </r>
  <r>
    <x v="52"/>
    <x v="9"/>
    <x v="1"/>
    <x v="1"/>
    <n v="31"/>
    <m/>
    <m/>
    <m/>
    <m/>
    <m/>
    <n v="31"/>
    <m/>
    <m/>
    <m/>
    <m/>
    <m/>
    <m/>
    <n v="0"/>
    <n v="31"/>
    <n v="19"/>
    <m/>
    <m/>
    <m/>
    <m/>
    <m/>
    <n v="0"/>
    <m/>
    <m/>
    <m/>
    <n v="0"/>
    <m/>
    <m/>
    <m/>
    <n v="0"/>
    <m/>
    <n v="19"/>
    <n v="0.61290322580645162"/>
    <e v="#DIV/0!"/>
    <n v="0.61290322580645162"/>
    <s v="4442914:00-16:0037"/>
    <n v="5"/>
    <n v="1"/>
    <n v="1"/>
    <n v="12"/>
    <m/>
    <n v="19"/>
    <n v="10"/>
    <n v="2"/>
    <n v="2"/>
    <n v="2"/>
    <m/>
    <m/>
    <n v="2"/>
    <n v="1"/>
    <n v="19"/>
  </r>
  <r>
    <x v="52"/>
    <x v="9"/>
    <x v="2"/>
    <x v="2"/>
    <n v="31"/>
    <m/>
    <m/>
    <m/>
    <m/>
    <m/>
    <n v="31"/>
    <m/>
    <m/>
    <m/>
    <m/>
    <m/>
    <m/>
    <n v="0"/>
    <n v="31"/>
    <n v="19"/>
    <m/>
    <m/>
    <m/>
    <m/>
    <m/>
    <n v="0"/>
    <m/>
    <m/>
    <m/>
    <n v="0"/>
    <n v="1"/>
    <m/>
    <m/>
    <n v="1"/>
    <m/>
    <n v="20"/>
    <n v="0.61290322580645162"/>
    <e v="#DIV/0!"/>
    <n v="0.64516129032258063"/>
    <s v="4445010:00-12:0037"/>
    <n v="1"/>
    <n v="1"/>
    <n v="2"/>
    <n v="15"/>
    <m/>
    <n v="19"/>
    <n v="11"/>
    <m/>
    <n v="4"/>
    <n v="2"/>
    <m/>
    <m/>
    <n v="1"/>
    <n v="1"/>
    <n v="19"/>
  </r>
  <r>
    <x v="52"/>
    <x v="9"/>
    <x v="2"/>
    <x v="1"/>
    <n v="31"/>
    <m/>
    <m/>
    <m/>
    <m/>
    <m/>
    <n v="31"/>
    <m/>
    <m/>
    <m/>
    <m/>
    <m/>
    <m/>
    <n v="0"/>
    <n v="31"/>
    <n v="18"/>
    <m/>
    <m/>
    <m/>
    <m/>
    <m/>
    <n v="0"/>
    <m/>
    <m/>
    <m/>
    <n v="0"/>
    <m/>
    <m/>
    <m/>
    <n v="0"/>
    <m/>
    <n v="18"/>
    <n v="0.58064516129032262"/>
    <e v="#DIV/0!"/>
    <n v="0.58064516129032262"/>
    <s v="4445014:00-16:0037"/>
    <n v="2"/>
    <m/>
    <n v="3"/>
    <n v="13"/>
    <m/>
    <n v="18"/>
    <n v="10"/>
    <m/>
    <n v="2"/>
    <n v="2"/>
    <n v="1"/>
    <m/>
    <n v="2"/>
    <n v="1"/>
    <n v="18"/>
  </r>
  <r>
    <x v="52"/>
    <x v="9"/>
    <x v="2"/>
    <x v="3"/>
    <n v="31"/>
    <m/>
    <m/>
    <m/>
    <m/>
    <m/>
    <n v="31"/>
    <m/>
    <m/>
    <m/>
    <m/>
    <m/>
    <m/>
    <n v="0"/>
    <n v="31"/>
    <n v="23"/>
    <m/>
    <m/>
    <m/>
    <m/>
    <m/>
    <n v="0"/>
    <m/>
    <m/>
    <m/>
    <n v="0"/>
    <n v="1"/>
    <m/>
    <m/>
    <n v="1"/>
    <m/>
    <n v="24"/>
    <n v="0.74193548387096775"/>
    <e v="#DIV/0!"/>
    <n v="0.77419354838709675"/>
    <s v="4445019:00-21:0037"/>
    <n v="1"/>
    <m/>
    <n v="7"/>
    <n v="15"/>
    <m/>
    <n v="23"/>
    <n v="11"/>
    <n v="1"/>
    <n v="5"/>
    <n v="2"/>
    <m/>
    <m/>
    <n v="3"/>
    <n v="1"/>
    <n v="23"/>
  </r>
  <r>
    <x v="52"/>
    <x v="9"/>
    <x v="5"/>
    <x v="0"/>
    <n v="31"/>
    <m/>
    <m/>
    <m/>
    <m/>
    <m/>
    <n v="31"/>
    <m/>
    <m/>
    <m/>
    <m/>
    <m/>
    <m/>
    <n v="0"/>
    <n v="31"/>
    <n v="27"/>
    <m/>
    <m/>
    <m/>
    <m/>
    <m/>
    <n v="0"/>
    <m/>
    <m/>
    <m/>
    <n v="0"/>
    <n v="1"/>
    <m/>
    <m/>
    <n v="1"/>
    <m/>
    <n v="28"/>
    <n v="0.87096774193548387"/>
    <e v="#DIV/0!"/>
    <n v="0.90322580645161288"/>
    <s v="4445100:00-02:0037"/>
    <m/>
    <m/>
    <n v="8"/>
    <n v="19"/>
    <m/>
    <n v="27"/>
    <n v="15"/>
    <n v="1"/>
    <n v="4"/>
    <n v="2"/>
    <m/>
    <n v="1"/>
    <n v="3"/>
    <n v="1"/>
    <n v="27"/>
  </r>
  <r>
    <x v="52"/>
    <x v="9"/>
    <x v="6"/>
    <x v="2"/>
    <n v="31"/>
    <m/>
    <m/>
    <m/>
    <m/>
    <m/>
    <n v="31"/>
    <m/>
    <m/>
    <m/>
    <m/>
    <m/>
    <m/>
    <n v="0"/>
    <n v="31"/>
    <n v="11"/>
    <m/>
    <m/>
    <m/>
    <m/>
    <m/>
    <n v="0"/>
    <m/>
    <m/>
    <m/>
    <n v="0"/>
    <n v="1"/>
    <m/>
    <m/>
    <n v="1"/>
    <m/>
    <n v="12"/>
    <n v="0.35483870967741937"/>
    <e v="#DIV/0!"/>
    <n v="0.38709677419354838"/>
    <s v="4447410:00-12:0037"/>
    <n v="1"/>
    <n v="1"/>
    <n v="1"/>
    <n v="8"/>
    <m/>
    <n v="11"/>
    <n v="7"/>
    <m/>
    <n v="2"/>
    <n v="1"/>
    <m/>
    <m/>
    <n v="1"/>
    <m/>
    <n v="11"/>
  </r>
  <r>
    <x v="52"/>
    <x v="9"/>
    <x v="6"/>
    <x v="1"/>
    <n v="31"/>
    <m/>
    <m/>
    <m/>
    <m/>
    <m/>
    <n v="31"/>
    <m/>
    <m/>
    <m/>
    <m/>
    <m/>
    <m/>
    <n v="0"/>
    <n v="31"/>
    <n v="13"/>
    <m/>
    <m/>
    <m/>
    <m/>
    <m/>
    <n v="0"/>
    <m/>
    <m/>
    <m/>
    <n v="0"/>
    <n v="1"/>
    <m/>
    <m/>
    <n v="1"/>
    <m/>
    <n v="14"/>
    <n v="0.41935483870967744"/>
    <e v="#DIV/0!"/>
    <n v="0.45161290322580644"/>
    <s v="4447414:00-16:0037"/>
    <n v="2"/>
    <m/>
    <n v="5"/>
    <n v="6"/>
    <m/>
    <n v="13"/>
    <n v="8"/>
    <n v="2"/>
    <n v="1"/>
    <m/>
    <n v="1"/>
    <m/>
    <n v="1"/>
    <m/>
    <n v="13"/>
  </r>
  <r>
    <x v="52"/>
    <x v="9"/>
    <x v="6"/>
    <x v="3"/>
    <n v="31"/>
    <m/>
    <m/>
    <m/>
    <m/>
    <m/>
    <n v="31"/>
    <m/>
    <m/>
    <m/>
    <m/>
    <m/>
    <m/>
    <n v="0"/>
    <n v="31"/>
    <n v="28"/>
    <m/>
    <m/>
    <m/>
    <m/>
    <m/>
    <n v="0"/>
    <m/>
    <m/>
    <m/>
    <n v="0"/>
    <n v="1"/>
    <m/>
    <m/>
    <n v="1"/>
    <m/>
    <n v="29"/>
    <n v="0.90322580645161288"/>
    <e v="#DIV/0!"/>
    <n v="0.93548387096774188"/>
    <s v="4447419:00-21:0037"/>
    <n v="3"/>
    <m/>
    <n v="12"/>
    <n v="13"/>
    <m/>
    <n v="28"/>
    <n v="14"/>
    <n v="2"/>
    <n v="5"/>
    <n v="1"/>
    <n v="1"/>
    <m/>
    <n v="4"/>
    <n v="1"/>
    <n v="28"/>
  </r>
  <r>
    <x v="52"/>
    <x v="9"/>
    <x v="4"/>
    <x v="0"/>
    <n v="31"/>
    <m/>
    <m/>
    <m/>
    <m/>
    <m/>
    <n v="31"/>
    <m/>
    <m/>
    <m/>
    <m/>
    <m/>
    <m/>
    <n v="0"/>
    <n v="31"/>
    <n v="27"/>
    <m/>
    <m/>
    <m/>
    <m/>
    <m/>
    <n v="0"/>
    <m/>
    <m/>
    <m/>
    <n v="0"/>
    <n v="1"/>
    <m/>
    <m/>
    <n v="1"/>
    <m/>
    <n v="28"/>
    <n v="0.87096774193548387"/>
    <e v="#DIV/0!"/>
    <n v="0.90322580645161288"/>
    <s v="4447500:00-02:0037"/>
    <m/>
    <m/>
    <n v="11"/>
    <n v="16"/>
    <m/>
    <n v="27"/>
    <n v="16"/>
    <n v="1"/>
    <n v="4"/>
    <m/>
    <n v="1"/>
    <m/>
    <n v="4"/>
    <n v="1"/>
    <n v="27"/>
  </r>
  <r>
    <x v="53"/>
    <x v="15"/>
    <x v="3"/>
    <x v="2"/>
    <n v="7"/>
    <m/>
    <m/>
    <m/>
    <m/>
    <m/>
    <n v="7"/>
    <m/>
    <m/>
    <m/>
    <m/>
    <m/>
    <m/>
    <n v="0"/>
    <n v="7"/>
    <n v="6"/>
    <m/>
    <m/>
    <m/>
    <m/>
    <m/>
    <n v="0"/>
    <m/>
    <m/>
    <m/>
    <n v="0"/>
    <m/>
    <m/>
    <m/>
    <n v="0"/>
    <m/>
    <n v="6"/>
    <n v="0.8571428571428571"/>
    <e v="#DIV/0!"/>
    <n v="0.8571428571428571"/>
    <s v="4441510:00-12:0038"/>
    <m/>
    <n v="4"/>
    <m/>
    <n v="2"/>
    <m/>
    <n v="6"/>
    <n v="5"/>
    <n v="1"/>
    <m/>
    <m/>
    <m/>
    <m/>
    <m/>
    <m/>
    <n v="6"/>
  </r>
  <r>
    <x v="53"/>
    <x v="15"/>
    <x v="3"/>
    <x v="1"/>
    <n v="7"/>
    <m/>
    <m/>
    <m/>
    <m/>
    <m/>
    <n v="7"/>
    <m/>
    <m/>
    <m/>
    <m/>
    <m/>
    <m/>
    <n v="0"/>
    <n v="7"/>
    <n v="7"/>
    <m/>
    <m/>
    <m/>
    <m/>
    <m/>
    <n v="0"/>
    <n v="1"/>
    <m/>
    <m/>
    <n v="1"/>
    <m/>
    <m/>
    <m/>
    <n v="0"/>
    <m/>
    <n v="8"/>
    <n v="1"/>
    <e v="#DIV/0!"/>
    <n v="1.1428571428571428"/>
    <s v="4441514:00-16:0038"/>
    <m/>
    <n v="4"/>
    <n v="1"/>
    <n v="3"/>
    <m/>
    <n v="8"/>
    <n v="7"/>
    <n v="1"/>
    <m/>
    <m/>
    <m/>
    <m/>
    <m/>
    <m/>
    <n v="8"/>
  </r>
  <r>
    <x v="53"/>
    <x v="15"/>
    <x v="3"/>
    <x v="3"/>
    <n v="7"/>
    <m/>
    <m/>
    <m/>
    <m/>
    <m/>
    <n v="7"/>
    <m/>
    <m/>
    <m/>
    <m/>
    <m/>
    <m/>
    <n v="0"/>
    <n v="7"/>
    <n v="7"/>
    <m/>
    <m/>
    <m/>
    <m/>
    <m/>
    <n v="0"/>
    <n v="1"/>
    <m/>
    <m/>
    <n v="1"/>
    <m/>
    <m/>
    <m/>
    <n v="0"/>
    <m/>
    <n v="8"/>
    <n v="1"/>
    <e v="#DIV/0!"/>
    <n v="1.1428571428571428"/>
    <s v="4441519:00-21:0038"/>
    <n v="1"/>
    <n v="2"/>
    <n v="2"/>
    <n v="3"/>
    <m/>
    <n v="8"/>
    <n v="6"/>
    <n v="2"/>
    <m/>
    <m/>
    <m/>
    <m/>
    <m/>
    <m/>
    <n v="8"/>
  </r>
  <r>
    <x v="53"/>
    <x v="15"/>
    <x v="0"/>
    <x v="0"/>
    <n v="7"/>
    <m/>
    <m/>
    <m/>
    <m/>
    <m/>
    <n v="7"/>
    <m/>
    <m/>
    <m/>
    <m/>
    <m/>
    <m/>
    <n v="0"/>
    <n v="7"/>
    <n v="7"/>
    <m/>
    <m/>
    <m/>
    <m/>
    <m/>
    <n v="0"/>
    <n v="1"/>
    <m/>
    <m/>
    <n v="1"/>
    <m/>
    <m/>
    <m/>
    <n v="0"/>
    <m/>
    <n v="8"/>
    <n v="1"/>
    <e v="#DIV/0!"/>
    <n v="1.1428571428571428"/>
    <s v="4441600:00-02:0038"/>
    <m/>
    <m/>
    <n v="2"/>
    <n v="6"/>
    <m/>
    <n v="8"/>
    <n v="6"/>
    <m/>
    <n v="2"/>
    <m/>
    <m/>
    <m/>
    <m/>
    <m/>
    <n v="8"/>
  </r>
  <r>
    <x v="53"/>
    <x v="15"/>
    <x v="1"/>
    <x v="1"/>
    <n v="7"/>
    <m/>
    <m/>
    <m/>
    <m/>
    <m/>
    <n v="7"/>
    <m/>
    <m/>
    <m/>
    <m/>
    <m/>
    <m/>
    <n v="0"/>
    <n v="7"/>
    <n v="7"/>
    <m/>
    <m/>
    <m/>
    <m/>
    <m/>
    <n v="0"/>
    <n v="1"/>
    <m/>
    <m/>
    <n v="1"/>
    <m/>
    <m/>
    <m/>
    <n v="0"/>
    <m/>
    <n v="8"/>
    <n v="1"/>
    <e v="#DIV/0!"/>
    <n v="1.1428571428571428"/>
    <s v="4442914:00-16:0038"/>
    <n v="3"/>
    <n v="1"/>
    <n v="2"/>
    <n v="2"/>
    <m/>
    <n v="8"/>
    <n v="7"/>
    <n v="1"/>
    <m/>
    <m/>
    <m/>
    <m/>
    <m/>
    <m/>
    <n v="8"/>
  </r>
  <r>
    <x v="53"/>
    <x v="15"/>
    <x v="2"/>
    <x v="2"/>
    <n v="7"/>
    <m/>
    <m/>
    <m/>
    <m/>
    <m/>
    <n v="7"/>
    <m/>
    <m/>
    <m/>
    <m/>
    <m/>
    <m/>
    <n v="0"/>
    <n v="7"/>
    <n v="5"/>
    <m/>
    <m/>
    <m/>
    <m/>
    <m/>
    <n v="0"/>
    <m/>
    <m/>
    <m/>
    <n v="0"/>
    <m/>
    <m/>
    <m/>
    <n v="0"/>
    <m/>
    <n v="5"/>
    <n v="0.7142857142857143"/>
    <e v="#DIV/0!"/>
    <n v="0.7142857142857143"/>
    <s v="4445010:00-12:0038"/>
    <n v="1"/>
    <n v="1"/>
    <n v="3"/>
    <m/>
    <m/>
    <n v="5"/>
    <n v="3"/>
    <n v="1"/>
    <m/>
    <m/>
    <m/>
    <m/>
    <n v="1"/>
    <m/>
    <n v="5"/>
  </r>
  <r>
    <x v="53"/>
    <x v="15"/>
    <x v="2"/>
    <x v="1"/>
    <n v="7"/>
    <m/>
    <m/>
    <m/>
    <m/>
    <m/>
    <n v="7"/>
    <m/>
    <m/>
    <m/>
    <m/>
    <m/>
    <m/>
    <n v="0"/>
    <n v="7"/>
    <n v="7"/>
    <m/>
    <m/>
    <m/>
    <m/>
    <m/>
    <n v="0"/>
    <m/>
    <m/>
    <m/>
    <n v="0"/>
    <m/>
    <m/>
    <m/>
    <n v="0"/>
    <m/>
    <n v="7"/>
    <n v="1"/>
    <e v="#DIV/0!"/>
    <n v="1"/>
    <s v="4445014:00-16:0038"/>
    <m/>
    <n v="1"/>
    <n v="3"/>
    <n v="3"/>
    <m/>
    <n v="7"/>
    <n v="6"/>
    <m/>
    <m/>
    <m/>
    <m/>
    <m/>
    <n v="1"/>
    <m/>
    <n v="7"/>
  </r>
  <r>
    <x v="53"/>
    <x v="15"/>
    <x v="2"/>
    <x v="3"/>
    <n v="7"/>
    <m/>
    <m/>
    <m/>
    <m/>
    <m/>
    <n v="7"/>
    <m/>
    <m/>
    <m/>
    <m/>
    <m/>
    <m/>
    <n v="0"/>
    <n v="7"/>
    <n v="6"/>
    <m/>
    <m/>
    <m/>
    <m/>
    <m/>
    <n v="0"/>
    <m/>
    <m/>
    <m/>
    <n v="0"/>
    <m/>
    <m/>
    <m/>
    <n v="0"/>
    <m/>
    <n v="6"/>
    <n v="0.8571428571428571"/>
    <e v="#DIV/0!"/>
    <n v="0.8571428571428571"/>
    <s v="4445019:00-21:0038"/>
    <n v="2"/>
    <m/>
    <n v="3"/>
    <n v="1"/>
    <m/>
    <n v="6"/>
    <n v="4"/>
    <n v="1"/>
    <n v="1"/>
    <m/>
    <m/>
    <m/>
    <m/>
    <m/>
    <n v="6"/>
  </r>
  <r>
    <x v="53"/>
    <x v="15"/>
    <x v="5"/>
    <x v="0"/>
    <n v="7"/>
    <m/>
    <m/>
    <m/>
    <m/>
    <m/>
    <n v="7"/>
    <m/>
    <m/>
    <m/>
    <m/>
    <m/>
    <m/>
    <n v="0"/>
    <n v="7"/>
    <n v="7"/>
    <m/>
    <m/>
    <m/>
    <m/>
    <m/>
    <n v="0"/>
    <m/>
    <m/>
    <m/>
    <n v="0"/>
    <m/>
    <m/>
    <m/>
    <n v="0"/>
    <m/>
    <n v="7"/>
    <n v="1"/>
    <e v="#DIV/0!"/>
    <n v="1"/>
    <s v="4445100:00-02:0038"/>
    <m/>
    <m/>
    <n v="4"/>
    <n v="3"/>
    <m/>
    <n v="7"/>
    <n v="7"/>
    <m/>
    <m/>
    <m/>
    <m/>
    <m/>
    <m/>
    <m/>
    <n v="7"/>
  </r>
  <r>
    <x v="53"/>
    <x v="15"/>
    <x v="6"/>
    <x v="2"/>
    <n v="7"/>
    <m/>
    <m/>
    <m/>
    <m/>
    <m/>
    <n v="7"/>
    <m/>
    <m/>
    <m/>
    <m/>
    <m/>
    <m/>
    <n v="0"/>
    <n v="7"/>
    <n v="4"/>
    <m/>
    <m/>
    <m/>
    <m/>
    <m/>
    <n v="0"/>
    <m/>
    <m/>
    <m/>
    <n v="0"/>
    <m/>
    <m/>
    <m/>
    <n v="0"/>
    <m/>
    <n v="4"/>
    <n v="0.5714285714285714"/>
    <e v="#DIV/0!"/>
    <n v="0.5714285714285714"/>
    <s v="4447410:00-12:0038"/>
    <n v="1"/>
    <m/>
    <n v="1"/>
    <n v="2"/>
    <m/>
    <n v="4"/>
    <n v="3"/>
    <n v="1"/>
    <m/>
    <m/>
    <m/>
    <m/>
    <m/>
    <m/>
    <n v="4"/>
  </r>
  <r>
    <x v="53"/>
    <x v="15"/>
    <x v="6"/>
    <x v="1"/>
    <n v="7"/>
    <m/>
    <m/>
    <m/>
    <m/>
    <m/>
    <n v="7"/>
    <m/>
    <m/>
    <m/>
    <m/>
    <m/>
    <m/>
    <n v="0"/>
    <n v="7"/>
    <n v="3"/>
    <m/>
    <m/>
    <m/>
    <m/>
    <m/>
    <n v="0"/>
    <m/>
    <m/>
    <m/>
    <n v="0"/>
    <m/>
    <m/>
    <m/>
    <n v="0"/>
    <m/>
    <n v="3"/>
    <n v="0.42857142857142855"/>
    <e v="#DIV/0!"/>
    <n v="0.42857142857142855"/>
    <s v="4447414:00-16:0038"/>
    <m/>
    <m/>
    <n v="1"/>
    <n v="2"/>
    <m/>
    <n v="3"/>
    <n v="3"/>
    <m/>
    <m/>
    <m/>
    <m/>
    <m/>
    <m/>
    <m/>
    <n v="3"/>
  </r>
  <r>
    <x v="53"/>
    <x v="15"/>
    <x v="6"/>
    <x v="3"/>
    <n v="7"/>
    <m/>
    <m/>
    <m/>
    <m/>
    <m/>
    <n v="7"/>
    <m/>
    <m/>
    <m/>
    <m/>
    <m/>
    <m/>
    <n v="0"/>
    <n v="7"/>
    <n v="6"/>
    <m/>
    <m/>
    <m/>
    <m/>
    <m/>
    <n v="0"/>
    <m/>
    <m/>
    <m/>
    <n v="0"/>
    <m/>
    <m/>
    <m/>
    <n v="0"/>
    <m/>
    <n v="6"/>
    <n v="0.8571428571428571"/>
    <e v="#DIV/0!"/>
    <n v="0.8571428571428571"/>
    <s v="4447419:00-21:0038"/>
    <n v="1"/>
    <m/>
    <n v="3"/>
    <n v="2"/>
    <m/>
    <n v="6"/>
    <n v="6"/>
    <m/>
    <m/>
    <m/>
    <m/>
    <m/>
    <m/>
    <m/>
    <n v="6"/>
  </r>
  <r>
    <x v="53"/>
    <x v="15"/>
    <x v="4"/>
    <x v="0"/>
    <n v="7"/>
    <m/>
    <m/>
    <m/>
    <m/>
    <m/>
    <n v="7"/>
    <m/>
    <m/>
    <m/>
    <m/>
    <m/>
    <m/>
    <n v="0"/>
    <n v="7"/>
    <n v="6"/>
    <m/>
    <m/>
    <m/>
    <m/>
    <m/>
    <n v="0"/>
    <m/>
    <m/>
    <m/>
    <n v="0"/>
    <m/>
    <m/>
    <m/>
    <n v="0"/>
    <m/>
    <n v="6"/>
    <n v="0.8571428571428571"/>
    <e v="#DIV/0!"/>
    <n v="0.8571428571428571"/>
    <s v="4447500:00-02:0038"/>
    <m/>
    <m/>
    <n v="3"/>
    <n v="3"/>
    <m/>
    <n v="6"/>
    <n v="6"/>
    <m/>
    <m/>
    <m/>
    <m/>
    <m/>
    <m/>
    <m/>
    <n v="6"/>
  </r>
  <r>
    <x v="54"/>
    <x v="3"/>
    <x v="3"/>
    <x v="2"/>
    <m/>
    <m/>
    <n v="56"/>
    <m/>
    <m/>
    <m/>
    <n v="56"/>
    <m/>
    <m/>
    <m/>
    <m/>
    <m/>
    <m/>
    <n v="0"/>
    <n v="56"/>
    <n v="26"/>
    <m/>
    <m/>
    <m/>
    <m/>
    <m/>
    <n v="0"/>
    <m/>
    <m/>
    <m/>
    <n v="0"/>
    <m/>
    <m/>
    <m/>
    <n v="0"/>
    <m/>
    <n v="26"/>
    <n v="0.4642857142857143"/>
    <e v="#DIV/0!"/>
    <n v="0.4642857142857143"/>
    <s v="4441510:00-12:0039"/>
    <n v="10"/>
    <n v="7"/>
    <n v="8"/>
    <n v="1"/>
    <m/>
    <n v="26"/>
    <n v="1"/>
    <n v="4"/>
    <n v="3"/>
    <n v="4"/>
    <n v="7"/>
    <n v="4"/>
    <n v="3"/>
    <m/>
    <n v="26"/>
  </r>
  <r>
    <x v="54"/>
    <x v="3"/>
    <x v="3"/>
    <x v="1"/>
    <m/>
    <m/>
    <n v="56"/>
    <m/>
    <m/>
    <m/>
    <n v="56"/>
    <m/>
    <m/>
    <m/>
    <m/>
    <m/>
    <m/>
    <n v="0"/>
    <n v="56"/>
    <n v="56"/>
    <m/>
    <m/>
    <m/>
    <m/>
    <m/>
    <n v="0"/>
    <m/>
    <n v="1"/>
    <m/>
    <n v="1"/>
    <m/>
    <m/>
    <m/>
    <n v="0"/>
    <m/>
    <n v="57"/>
    <n v="1"/>
    <e v="#DIV/0!"/>
    <n v="1.0178571428571428"/>
    <s v="4441514:00-16:0039"/>
    <n v="30"/>
    <n v="12"/>
    <n v="13"/>
    <n v="2"/>
    <m/>
    <n v="57"/>
    <n v="1"/>
    <n v="10"/>
    <n v="5"/>
    <n v="6"/>
    <n v="7"/>
    <n v="18"/>
    <n v="8"/>
    <n v="2"/>
    <n v="57"/>
  </r>
  <r>
    <x v="54"/>
    <x v="3"/>
    <x v="3"/>
    <x v="3"/>
    <m/>
    <m/>
    <n v="56"/>
    <m/>
    <m/>
    <m/>
    <n v="56"/>
    <m/>
    <m/>
    <m/>
    <m/>
    <m/>
    <m/>
    <n v="0"/>
    <n v="56"/>
    <n v="48"/>
    <m/>
    <m/>
    <m/>
    <m/>
    <m/>
    <n v="0"/>
    <m/>
    <m/>
    <m/>
    <n v="0"/>
    <m/>
    <m/>
    <m/>
    <n v="0"/>
    <m/>
    <n v="48"/>
    <n v="0.8571428571428571"/>
    <e v="#DIV/0!"/>
    <n v="0.8571428571428571"/>
    <s v="4441519:00-21:0039"/>
    <n v="19"/>
    <n v="9"/>
    <n v="18"/>
    <n v="2"/>
    <m/>
    <n v="48"/>
    <m/>
    <n v="9"/>
    <n v="4"/>
    <n v="3"/>
    <n v="8"/>
    <n v="15"/>
    <n v="7"/>
    <n v="2"/>
    <n v="48"/>
  </r>
  <r>
    <x v="54"/>
    <x v="3"/>
    <x v="0"/>
    <x v="0"/>
    <m/>
    <m/>
    <n v="56"/>
    <m/>
    <m/>
    <m/>
    <n v="56"/>
    <m/>
    <m/>
    <m/>
    <m/>
    <m/>
    <m/>
    <n v="0"/>
    <n v="56"/>
    <n v="21"/>
    <m/>
    <m/>
    <m/>
    <m/>
    <m/>
    <n v="0"/>
    <m/>
    <m/>
    <m/>
    <n v="0"/>
    <m/>
    <m/>
    <m/>
    <n v="0"/>
    <m/>
    <n v="21"/>
    <n v="0.375"/>
    <e v="#DIV/0!"/>
    <n v="0.375"/>
    <s v="4441600:00-02:0039"/>
    <m/>
    <m/>
    <n v="18"/>
    <n v="3"/>
    <m/>
    <n v="21"/>
    <m/>
    <n v="2"/>
    <n v="2"/>
    <n v="1"/>
    <n v="6"/>
    <n v="5"/>
    <n v="2"/>
    <n v="3"/>
    <n v="21"/>
  </r>
  <r>
    <x v="54"/>
    <x v="3"/>
    <x v="1"/>
    <x v="1"/>
    <m/>
    <m/>
    <n v="56"/>
    <m/>
    <m/>
    <m/>
    <n v="56"/>
    <m/>
    <m/>
    <m/>
    <m/>
    <m/>
    <m/>
    <n v="0"/>
    <n v="56"/>
    <n v="56"/>
    <m/>
    <m/>
    <m/>
    <m/>
    <m/>
    <n v="0"/>
    <m/>
    <n v="2"/>
    <m/>
    <n v="2"/>
    <m/>
    <m/>
    <m/>
    <n v="0"/>
    <m/>
    <n v="58"/>
    <n v="1"/>
    <e v="#DIV/0!"/>
    <n v="1.0357142857142858"/>
    <s v="4442914:00-16:0039"/>
    <n v="54"/>
    <n v="2"/>
    <n v="2"/>
    <m/>
    <m/>
    <n v="58"/>
    <n v="2"/>
    <n v="8"/>
    <n v="7"/>
    <n v="12"/>
    <n v="14"/>
    <n v="6"/>
    <n v="8"/>
    <n v="1"/>
    <n v="58"/>
  </r>
  <r>
    <x v="54"/>
    <x v="3"/>
    <x v="2"/>
    <x v="2"/>
    <m/>
    <m/>
    <n v="56"/>
    <m/>
    <m/>
    <m/>
    <n v="56"/>
    <m/>
    <m/>
    <m/>
    <m/>
    <m/>
    <m/>
    <n v="0"/>
    <n v="56"/>
    <n v="17"/>
    <m/>
    <m/>
    <m/>
    <m/>
    <m/>
    <n v="0"/>
    <m/>
    <m/>
    <m/>
    <n v="0"/>
    <m/>
    <m/>
    <m/>
    <n v="0"/>
    <m/>
    <n v="17"/>
    <n v="0.30357142857142855"/>
    <e v="#DIV/0!"/>
    <n v="0.30357142857142855"/>
    <s v="4445010:00-12:0039"/>
    <n v="9"/>
    <n v="2"/>
    <n v="4"/>
    <n v="2"/>
    <m/>
    <n v="17"/>
    <m/>
    <n v="2"/>
    <n v="3"/>
    <m/>
    <n v="2"/>
    <n v="6"/>
    <n v="2"/>
    <n v="2"/>
    <n v="17"/>
  </r>
  <r>
    <x v="54"/>
    <x v="3"/>
    <x v="2"/>
    <x v="1"/>
    <m/>
    <m/>
    <n v="56"/>
    <m/>
    <m/>
    <m/>
    <n v="56"/>
    <m/>
    <m/>
    <m/>
    <m/>
    <m/>
    <m/>
    <n v="0"/>
    <n v="56"/>
    <n v="55"/>
    <m/>
    <m/>
    <m/>
    <m/>
    <m/>
    <n v="0"/>
    <m/>
    <m/>
    <m/>
    <n v="0"/>
    <m/>
    <m/>
    <m/>
    <n v="0"/>
    <m/>
    <n v="55"/>
    <n v="0.9821428571428571"/>
    <e v="#DIV/0!"/>
    <n v="0.9821428571428571"/>
    <s v="4445014:00-16:0039"/>
    <n v="29"/>
    <n v="17"/>
    <n v="7"/>
    <n v="2"/>
    <m/>
    <n v="55"/>
    <n v="2"/>
    <n v="9"/>
    <n v="8"/>
    <n v="7"/>
    <n v="12"/>
    <n v="6"/>
    <n v="10"/>
    <n v="1"/>
    <n v="55"/>
  </r>
  <r>
    <x v="54"/>
    <x v="3"/>
    <x v="2"/>
    <x v="3"/>
    <m/>
    <m/>
    <n v="56"/>
    <m/>
    <m/>
    <m/>
    <n v="56"/>
    <m/>
    <m/>
    <m/>
    <m/>
    <m/>
    <m/>
    <n v="0"/>
    <n v="56"/>
    <n v="55"/>
    <m/>
    <m/>
    <m/>
    <m/>
    <m/>
    <n v="0"/>
    <m/>
    <m/>
    <m/>
    <n v="0"/>
    <m/>
    <m/>
    <m/>
    <n v="0"/>
    <m/>
    <n v="55"/>
    <n v="0.9821428571428571"/>
    <e v="#DIV/0!"/>
    <n v="0.9821428571428571"/>
    <s v="4445019:00-21:0039"/>
    <n v="22"/>
    <n v="16"/>
    <n v="15"/>
    <n v="2"/>
    <m/>
    <n v="55"/>
    <m/>
    <n v="12"/>
    <n v="6"/>
    <n v="9"/>
    <n v="10"/>
    <n v="10"/>
    <n v="8"/>
    <m/>
    <n v="55"/>
  </r>
  <r>
    <x v="54"/>
    <x v="3"/>
    <x v="5"/>
    <x v="0"/>
    <m/>
    <m/>
    <n v="56"/>
    <m/>
    <m/>
    <m/>
    <n v="56"/>
    <m/>
    <m/>
    <m/>
    <m/>
    <m/>
    <m/>
    <n v="0"/>
    <n v="56"/>
    <n v="20"/>
    <m/>
    <m/>
    <m/>
    <m/>
    <m/>
    <n v="0"/>
    <m/>
    <m/>
    <m/>
    <n v="0"/>
    <m/>
    <m/>
    <m/>
    <n v="0"/>
    <m/>
    <n v="20"/>
    <n v="0.35714285714285715"/>
    <e v="#DIV/0!"/>
    <n v="0.35714285714285715"/>
    <s v="4445100:00-02:0039"/>
    <m/>
    <m/>
    <n v="16"/>
    <n v="4"/>
    <m/>
    <n v="20"/>
    <m/>
    <n v="1"/>
    <n v="7"/>
    <n v="1"/>
    <n v="2"/>
    <n v="6"/>
    <n v="3"/>
    <m/>
    <n v="20"/>
  </r>
  <r>
    <x v="54"/>
    <x v="3"/>
    <x v="6"/>
    <x v="2"/>
    <m/>
    <m/>
    <n v="56"/>
    <m/>
    <m/>
    <m/>
    <n v="56"/>
    <m/>
    <m/>
    <m/>
    <m/>
    <m/>
    <m/>
    <n v="0"/>
    <n v="56"/>
    <n v="5"/>
    <m/>
    <m/>
    <m/>
    <m/>
    <m/>
    <n v="0"/>
    <m/>
    <m/>
    <m/>
    <n v="0"/>
    <m/>
    <m/>
    <m/>
    <n v="0"/>
    <m/>
    <n v="5"/>
    <n v="8.9285714285714288E-2"/>
    <e v="#DIV/0!"/>
    <n v="8.9285714285714288E-2"/>
    <s v="4447410:00-12:0039"/>
    <n v="3"/>
    <n v="1"/>
    <n v="1"/>
    <m/>
    <m/>
    <n v="5"/>
    <m/>
    <m/>
    <n v="3"/>
    <m/>
    <n v="1"/>
    <m/>
    <m/>
    <n v="1"/>
    <n v="5"/>
  </r>
  <r>
    <x v="54"/>
    <x v="3"/>
    <x v="6"/>
    <x v="1"/>
    <m/>
    <m/>
    <n v="56"/>
    <m/>
    <m/>
    <m/>
    <n v="56"/>
    <m/>
    <m/>
    <m/>
    <m/>
    <m/>
    <m/>
    <n v="0"/>
    <n v="56"/>
    <n v="4"/>
    <m/>
    <m/>
    <m/>
    <m/>
    <m/>
    <n v="0"/>
    <m/>
    <m/>
    <m/>
    <n v="0"/>
    <m/>
    <m/>
    <m/>
    <n v="0"/>
    <m/>
    <n v="4"/>
    <n v="7.1428571428571425E-2"/>
    <e v="#DIV/0!"/>
    <n v="7.1428571428571425E-2"/>
    <s v="4447414:00-16:0039"/>
    <n v="2"/>
    <n v="1"/>
    <n v="1"/>
    <m/>
    <m/>
    <n v="4"/>
    <m/>
    <m/>
    <n v="1"/>
    <m/>
    <n v="1"/>
    <m/>
    <n v="2"/>
    <m/>
    <n v="4"/>
  </r>
  <r>
    <x v="54"/>
    <x v="3"/>
    <x v="6"/>
    <x v="3"/>
    <m/>
    <m/>
    <n v="56"/>
    <m/>
    <m/>
    <m/>
    <n v="56"/>
    <m/>
    <m/>
    <m/>
    <m/>
    <m/>
    <m/>
    <n v="0"/>
    <n v="56"/>
    <n v="2"/>
    <m/>
    <m/>
    <m/>
    <m/>
    <m/>
    <n v="0"/>
    <m/>
    <m/>
    <m/>
    <n v="0"/>
    <m/>
    <m/>
    <m/>
    <n v="0"/>
    <m/>
    <n v="2"/>
    <n v="3.5714285714285712E-2"/>
    <e v="#DIV/0!"/>
    <n v="3.5714285714285712E-2"/>
    <s v="4447419:00-21:0039"/>
    <n v="2"/>
    <m/>
    <m/>
    <m/>
    <m/>
    <n v="2"/>
    <m/>
    <m/>
    <n v="1"/>
    <m/>
    <m/>
    <m/>
    <m/>
    <n v="1"/>
    <n v="2"/>
  </r>
  <r>
    <x v="54"/>
    <x v="3"/>
    <x v="4"/>
    <x v="0"/>
    <m/>
    <m/>
    <n v="56"/>
    <m/>
    <m/>
    <m/>
    <n v="56"/>
    <m/>
    <m/>
    <m/>
    <m/>
    <m/>
    <m/>
    <n v="0"/>
    <n v="56"/>
    <n v="1"/>
    <m/>
    <m/>
    <m/>
    <m/>
    <m/>
    <n v="0"/>
    <m/>
    <m/>
    <m/>
    <n v="0"/>
    <m/>
    <m/>
    <m/>
    <n v="0"/>
    <m/>
    <n v="1"/>
    <n v="1.7857142857142856E-2"/>
    <e v="#DIV/0!"/>
    <n v="1.7857142857142856E-2"/>
    <s v="4447500:00-02:0039"/>
    <m/>
    <m/>
    <n v="1"/>
    <m/>
    <m/>
    <n v="1"/>
    <m/>
    <m/>
    <n v="1"/>
    <m/>
    <m/>
    <m/>
    <m/>
    <m/>
    <n v="1"/>
  </r>
  <r>
    <x v="55"/>
    <x v="3"/>
    <x v="3"/>
    <x v="2"/>
    <m/>
    <m/>
    <m/>
    <m/>
    <m/>
    <m/>
    <n v="0"/>
    <m/>
    <m/>
    <m/>
    <m/>
    <m/>
    <m/>
    <n v="0"/>
    <n v="0"/>
    <m/>
    <m/>
    <m/>
    <m/>
    <m/>
    <m/>
    <n v="0"/>
    <m/>
    <m/>
    <m/>
    <n v="0"/>
    <m/>
    <m/>
    <m/>
    <n v="0"/>
    <m/>
    <n v="0"/>
    <e v="#DIV/0!"/>
    <e v="#DIV/0!"/>
    <e v="#DIV/0!"/>
    <s v="4441510:00-12:0040"/>
    <m/>
    <m/>
    <m/>
    <m/>
    <m/>
    <n v="0"/>
    <m/>
    <m/>
    <m/>
    <m/>
    <m/>
    <m/>
    <m/>
    <m/>
    <n v="0"/>
  </r>
  <r>
    <x v="55"/>
    <x v="3"/>
    <x v="3"/>
    <x v="1"/>
    <m/>
    <m/>
    <m/>
    <m/>
    <m/>
    <m/>
    <n v="0"/>
    <m/>
    <m/>
    <m/>
    <m/>
    <m/>
    <m/>
    <n v="0"/>
    <n v="0"/>
    <m/>
    <m/>
    <m/>
    <m/>
    <m/>
    <m/>
    <n v="0"/>
    <m/>
    <m/>
    <m/>
    <n v="0"/>
    <m/>
    <m/>
    <m/>
    <n v="0"/>
    <m/>
    <n v="0"/>
    <e v="#DIV/0!"/>
    <e v="#DIV/0!"/>
    <e v="#DIV/0!"/>
    <s v="4441514:00-16:0040"/>
    <m/>
    <m/>
    <m/>
    <m/>
    <m/>
    <n v="0"/>
    <m/>
    <m/>
    <m/>
    <m/>
    <m/>
    <m/>
    <m/>
    <m/>
    <n v="0"/>
  </r>
  <r>
    <x v="55"/>
    <x v="3"/>
    <x v="3"/>
    <x v="3"/>
    <m/>
    <m/>
    <m/>
    <m/>
    <m/>
    <m/>
    <n v="0"/>
    <m/>
    <m/>
    <m/>
    <m/>
    <m/>
    <m/>
    <n v="0"/>
    <n v="0"/>
    <m/>
    <m/>
    <m/>
    <m/>
    <m/>
    <m/>
    <n v="0"/>
    <m/>
    <m/>
    <m/>
    <n v="0"/>
    <m/>
    <m/>
    <m/>
    <n v="0"/>
    <m/>
    <n v="0"/>
    <e v="#DIV/0!"/>
    <e v="#DIV/0!"/>
    <e v="#DIV/0!"/>
    <s v="4441519:00-21:0040"/>
    <m/>
    <m/>
    <m/>
    <m/>
    <m/>
    <n v="0"/>
    <m/>
    <m/>
    <m/>
    <m/>
    <m/>
    <m/>
    <m/>
    <m/>
    <n v="0"/>
  </r>
  <r>
    <x v="55"/>
    <x v="3"/>
    <x v="0"/>
    <x v="0"/>
    <m/>
    <m/>
    <m/>
    <m/>
    <m/>
    <m/>
    <n v="0"/>
    <m/>
    <m/>
    <m/>
    <m/>
    <m/>
    <m/>
    <n v="0"/>
    <n v="0"/>
    <m/>
    <m/>
    <m/>
    <m/>
    <m/>
    <m/>
    <n v="0"/>
    <m/>
    <m/>
    <m/>
    <n v="0"/>
    <m/>
    <m/>
    <m/>
    <n v="0"/>
    <m/>
    <n v="0"/>
    <e v="#DIV/0!"/>
    <e v="#DIV/0!"/>
    <e v="#DIV/0!"/>
    <s v="4441600:00-02:0040"/>
    <m/>
    <m/>
    <m/>
    <m/>
    <m/>
    <n v="0"/>
    <m/>
    <m/>
    <m/>
    <m/>
    <m/>
    <m/>
    <m/>
    <m/>
    <n v="0"/>
  </r>
  <r>
    <x v="55"/>
    <x v="3"/>
    <x v="1"/>
    <x v="1"/>
    <m/>
    <m/>
    <m/>
    <m/>
    <m/>
    <m/>
    <n v="0"/>
    <m/>
    <m/>
    <m/>
    <m/>
    <m/>
    <m/>
    <n v="0"/>
    <n v="0"/>
    <m/>
    <m/>
    <m/>
    <m/>
    <m/>
    <m/>
    <n v="0"/>
    <m/>
    <m/>
    <m/>
    <n v="0"/>
    <m/>
    <m/>
    <m/>
    <n v="0"/>
    <m/>
    <n v="0"/>
    <e v="#DIV/0!"/>
    <e v="#DIV/0!"/>
    <e v="#DIV/0!"/>
    <s v="4442914:00-16:0040"/>
    <m/>
    <m/>
    <m/>
    <m/>
    <m/>
    <n v="0"/>
    <m/>
    <m/>
    <m/>
    <m/>
    <m/>
    <m/>
    <m/>
    <m/>
    <n v="0"/>
  </r>
  <r>
    <x v="55"/>
    <x v="3"/>
    <x v="2"/>
    <x v="2"/>
    <m/>
    <m/>
    <m/>
    <m/>
    <m/>
    <m/>
    <n v="0"/>
    <m/>
    <m/>
    <m/>
    <m/>
    <m/>
    <m/>
    <n v="0"/>
    <n v="0"/>
    <m/>
    <m/>
    <m/>
    <m/>
    <m/>
    <m/>
    <n v="0"/>
    <m/>
    <m/>
    <m/>
    <n v="0"/>
    <m/>
    <m/>
    <m/>
    <n v="0"/>
    <m/>
    <n v="0"/>
    <e v="#DIV/0!"/>
    <e v="#DIV/0!"/>
    <e v="#DIV/0!"/>
    <s v="4445010:00-12:0040"/>
    <m/>
    <m/>
    <m/>
    <m/>
    <m/>
    <n v="0"/>
    <m/>
    <m/>
    <m/>
    <m/>
    <m/>
    <m/>
    <m/>
    <m/>
    <n v="0"/>
  </r>
  <r>
    <x v="55"/>
    <x v="3"/>
    <x v="2"/>
    <x v="1"/>
    <m/>
    <m/>
    <m/>
    <m/>
    <m/>
    <m/>
    <n v="0"/>
    <m/>
    <m/>
    <m/>
    <m/>
    <m/>
    <m/>
    <n v="0"/>
    <n v="0"/>
    <m/>
    <m/>
    <m/>
    <m/>
    <m/>
    <m/>
    <n v="0"/>
    <m/>
    <m/>
    <m/>
    <n v="0"/>
    <m/>
    <m/>
    <m/>
    <n v="0"/>
    <m/>
    <n v="0"/>
    <e v="#DIV/0!"/>
    <e v="#DIV/0!"/>
    <e v="#DIV/0!"/>
    <s v="4445014:00-16:0040"/>
    <m/>
    <m/>
    <m/>
    <m/>
    <m/>
    <n v="0"/>
    <m/>
    <m/>
    <m/>
    <m/>
    <m/>
    <m/>
    <m/>
    <m/>
    <n v="0"/>
  </r>
  <r>
    <x v="55"/>
    <x v="3"/>
    <x v="2"/>
    <x v="3"/>
    <m/>
    <m/>
    <m/>
    <m/>
    <m/>
    <m/>
    <n v="0"/>
    <m/>
    <m/>
    <m/>
    <m/>
    <m/>
    <m/>
    <n v="0"/>
    <n v="0"/>
    <m/>
    <m/>
    <m/>
    <m/>
    <m/>
    <m/>
    <n v="0"/>
    <m/>
    <m/>
    <m/>
    <n v="0"/>
    <m/>
    <m/>
    <m/>
    <n v="0"/>
    <m/>
    <n v="0"/>
    <e v="#DIV/0!"/>
    <e v="#DIV/0!"/>
    <e v="#DIV/0!"/>
    <s v="4445019:00-21:0040"/>
    <m/>
    <m/>
    <m/>
    <m/>
    <m/>
    <n v="0"/>
    <m/>
    <m/>
    <m/>
    <m/>
    <m/>
    <m/>
    <m/>
    <m/>
    <n v="0"/>
  </r>
  <r>
    <x v="55"/>
    <x v="3"/>
    <x v="5"/>
    <x v="0"/>
    <m/>
    <m/>
    <m/>
    <m/>
    <m/>
    <m/>
    <n v="0"/>
    <m/>
    <m/>
    <m/>
    <m/>
    <m/>
    <m/>
    <n v="0"/>
    <n v="0"/>
    <m/>
    <m/>
    <m/>
    <m/>
    <m/>
    <m/>
    <n v="0"/>
    <m/>
    <m/>
    <m/>
    <n v="0"/>
    <m/>
    <m/>
    <m/>
    <n v="0"/>
    <m/>
    <n v="0"/>
    <e v="#DIV/0!"/>
    <e v="#DIV/0!"/>
    <e v="#DIV/0!"/>
    <s v="4445100:00-02:0040"/>
    <m/>
    <m/>
    <m/>
    <m/>
    <m/>
    <n v="0"/>
    <m/>
    <m/>
    <m/>
    <m/>
    <m/>
    <m/>
    <m/>
    <m/>
    <n v="0"/>
  </r>
  <r>
    <x v="55"/>
    <x v="3"/>
    <x v="6"/>
    <x v="2"/>
    <m/>
    <m/>
    <m/>
    <m/>
    <m/>
    <m/>
    <n v="0"/>
    <m/>
    <m/>
    <m/>
    <m/>
    <m/>
    <m/>
    <n v="0"/>
    <n v="0"/>
    <m/>
    <m/>
    <m/>
    <m/>
    <m/>
    <m/>
    <n v="0"/>
    <m/>
    <m/>
    <m/>
    <n v="0"/>
    <m/>
    <m/>
    <m/>
    <n v="0"/>
    <m/>
    <n v="0"/>
    <e v="#DIV/0!"/>
    <e v="#DIV/0!"/>
    <e v="#DIV/0!"/>
    <s v="4447410:00-12:0040"/>
    <m/>
    <m/>
    <m/>
    <m/>
    <m/>
    <n v="0"/>
    <m/>
    <m/>
    <m/>
    <m/>
    <m/>
    <m/>
    <m/>
    <m/>
    <n v="0"/>
  </r>
  <r>
    <x v="55"/>
    <x v="3"/>
    <x v="6"/>
    <x v="1"/>
    <m/>
    <m/>
    <m/>
    <m/>
    <m/>
    <m/>
    <n v="0"/>
    <m/>
    <m/>
    <m/>
    <m/>
    <m/>
    <m/>
    <n v="0"/>
    <n v="0"/>
    <m/>
    <m/>
    <m/>
    <m/>
    <m/>
    <m/>
    <n v="0"/>
    <m/>
    <m/>
    <m/>
    <n v="0"/>
    <m/>
    <m/>
    <m/>
    <n v="0"/>
    <m/>
    <n v="0"/>
    <e v="#DIV/0!"/>
    <e v="#DIV/0!"/>
    <e v="#DIV/0!"/>
    <s v="4447414:00-16:0040"/>
    <m/>
    <m/>
    <m/>
    <m/>
    <m/>
    <n v="0"/>
    <m/>
    <m/>
    <m/>
    <m/>
    <m/>
    <m/>
    <m/>
    <m/>
    <n v="0"/>
  </r>
  <r>
    <x v="55"/>
    <x v="3"/>
    <x v="6"/>
    <x v="3"/>
    <m/>
    <m/>
    <m/>
    <m/>
    <m/>
    <m/>
    <n v="0"/>
    <m/>
    <m/>
    <m/>
    <m/>
    <m/>
    <m/>
    <n v="0"/>
    <n v="0"/>
    <m/>
    <m/>
    <m/>
    <m/>
    <m/>
    <m/>
    <n v="0"/>
    <m/>
    <m/>
    <m/>
    <n v="0"/>
    <m/>
    <m/>
    <m/>
    <n v="0"/>
    <m/>
    <n v="0"/>
    <e v="#DIV/0!"/>
    <e v="#DIV/0!"/>
    <e v="#DIV/0!"/>
    <s v="4447419:00-21:0040"/>
    <m/>
    <m/>
    <m/>
    <m/>
    <m/>
    <n v="0"/>
    <m/>
    <m/>
    <m/>
    <m/>
    <m/>
    <m/>
    <m/>
    <m/>
    <n v="0"/>
  </r>
  <r>
    <x v="55"/>
    <x v="3"/>
    <x v="4"/>
    <x v="0"/>
    <m/>
    <m/>
    <m/>
    <m/>
    <m/>
    <m/>
    <n v="0"/>
    <m/>
    <m/>
    <m/>
    <m/>
    <m/>
    <m/>
    <n v="0"/>
    <n v="0"/>
    <m/>
    <m/>
    <m/>
    <m/>
    <m/>
    <m/>
    <n v="0"/>
    <m/>
    <m/>
    <m/>
    <n v="0"/>
    <m/>
    <m/>
    <m/>
    <n v="0"/>
    <m/>
    <n v="0"/>
    <e v="#DIV/0!"/>
    <e v="#DIV/0!"/>
    <e v="#DIV/0!"/>
    <s v="4447500:00-02:0040"/>
    <m/>
    <m/>
    <m/>
    <m/>
    <m/>
    <n v="0"/>
    <m/>
    <m/>
    <m/>
    <m/>
    <m/>
    <m/>
    <m/>
    <m/>
    <n v="0"/>
  </r>
  <r>
    <x v="56"/>
    <x v="9"/>
    <x v="3"/>
    <x v="2"/>
    <m/>
    <m/>
    <m/>
    <m/>
    <m/>
    <m/>
    <n v="0"/>
    <m/>
    <m/>
    <m/>
    <m/>
    <m/>
    <m/>
    <n v="0"/>
    <n v="0"/>
    <m/>
    <m/>
    <m/>
    <m/>
    <m/>
    <m/>
    <n v="0"/>
    <m/>
    <m/>
    <m/>
    <n v="0"/>
    <m/>
    <m/>
    <m/>
    <n v="0"/>
    <m/>
    <n v="0"/>
    <e v="#DIV/0!"/>
    <e v="#DIV/0!"/>
    <e v="#DIV/0!"/>
    <s v="4441510:00-12:0041"/>
    <m/>
    <m/>
    <m/>
    <m/>
    <m/>
    <n v="0"/>
    <m/>
    <m/>
    <m/>
    <m/>
    <m/>
    <m/>
    <m/>
    <m/>
    <n v="0"/>
  </r>
  <r>
    <x v="56"/>
    <x v="9"/>
    <x v="3"/>
    <x v="1"/>
    <m/>
    <m/>
    <m/>
    <m/>
    <m/>
    <m/>
    <n v="0"/>
    <m/>
    <m/>
    <m/>
    <m/>
    <m/>
    <m/>
    <n v="0"/>
    <n v="0"/>
    <m/>
    <m/>
    <m/>
    <m/>
    <m/>
    <m/>
    <n v="0"/>
    <m/>
    <m/>
    <m/>
    <n v="0"/>
    <m/>
    <m/>
    <m/>
    <n v="0"/>
    <m/>
    <n v="0"/>
    <e v="#DIV/0!"/>
    <e v="#DIV/0!"/>
    <e v="#DIV/0!"/>
    <s v="4441514:00-16:0041"/>
    <m/>
    <m/>
    <m/>
    <m/>
    <m/>
    <n v="0"/>
    <m/>
    <m/>
    <m/>
    <m/>
    <m/>
    <m/>
    <m/>
    <m/>
    <n v="0"/>
  </r>
  <r>
    <x v="56"/>
    <x v="9"/>
    <x v="3"/>
    <x v="3"/>
    <m/>
    <m/>
    <m/>
    <m/>
    <m/>
    <m/>
    <n v="0"/>
    <m/>
    <m/>
    <m/>
    <m/>
    <m/>
    <m/>
    <n v="0"/>
    <n v="0"/>
    <m/>
    <m/>
    <m/>
    <m/>
    <m/>
    <m/>
    <n v="0"/>
    <m/>
    <m/>
    <m/>
    <n v="0"/>
    <m/>
    <m/>
    <m/>
    <n v="0"/>
    <m/>
    <n v="0"/>
    <e v="#DIV/0!"/>
    <e v="#DIV/0!"/>
    <e v="#DIV/0!"/>
    <s v="4441519:00-21:0041"/>
    <m/>
    <m/>
    <m/>
    <m/>
    <m/>
    <n v="0"/>
    <m/>
    <m/>
    <m/>
    <m/>
    <m/>
    <m/>
    <m/>
    <m/>
    <n v="0"/>
  </r>
  <r>
    <x v="56"/>
    <x v="9"/>
    <x v="0"/>
    <x v="0"/>
    <m/>
    <m/>
    <m/>
    <m/>
    <m/>
    <m/>
    <n v="0"/>
    <m/>
    <m/>
    <m/>
    <m/>
    <m/>
    <m/>
    <n v="0"/>
    <n v="0"/>
    <m/>
    <m/>
    <m/>
    <m/>
    <m/>
    <m/>
    <n v="0"/>
    <m/>
    <m/>
    <m/>
    <n v="0"/>
    <m/>
    <m/>
    <m/>
    <n v="0"/>
    <m/>
    <n v="0"/>
    <e v="#DIV/0!"/>
    <e v="#DIV/0!"/>
    <e v="#DIV/0!"/>
    <s v="4441600:00-02:0041"/>
    <m/>
    <m/>
    <m/>
    <m/>
    <m/>
    <n v="0"/>
    <m/>
    <m/>
    <m/>
    <m/>
    <m/>
    <m/>
    <m/>
    <m/>
    <n v="0"/>
  </r>
  <r>
    <x v="56"/>
    <x v="9"/>
    <x v="1"/>
    <x v="1"/>
    <m/>
    <m/>
    <m/>
    <m/>
    <m/>
    <m/>
    <n v="0"/>
    <m/>
    <m/>
    <m/>
    <m/>
    <m/>
    <m/>
    <n v="0"/>
    <n v="0"/>
    <m/>
    <m/>
    <m/>
    <m/>
    <m/>
    <m/>
    <n v="0"/>
    <m/>
    <m/>
    <m/>
    <n v="0"/>
    <m/>
    <m/>
    <m/>
    <n v="0"/>
    <m/>
    <n v="0"/>
    <e v="#DIV/0!"/>
    <e v="#DIV/0!"/>
    <e v="#DIV/0!"/>
    <s v="4442914:00-16:0041"/>
    <m/>
    <m/>
    <m/>
    <m/>
    <m/>
    <n v="0"/>
    <m/>
    <m/>
    <m/>
    <m/>
    <m/>
    <m/>
    <m/>
    <m/>
    <n v="0"/>
  </r>
  <r>
    <x v="56"/>
    <x v="9"/>
    <x v="2"/>
    <x v="2"/>
    <m/>
    <m/>
    <m/>
    <m/>
    <m/>
    <m/>
    <n v="0"/>
    <m/>
    <m/>
    <m/>
    <m/>
    <m/>
    <m/>
    <n v="0"/>
    <n v="0"/>
    <m/>
    <m/>
    <m/>
    <m/>
    <m/>
    <m/>
    <n v="0"/>
    <m/>
    <m/>
    <m/>
    <n v="0"/>
    <m/>
    <m/>
    <m/>
    <n v="0"/>
    <m/>
    <n v="0"/>
    <e v="#DIV/0!"/>
    <e v="#DIV/0!"/>
    <e v="#DIV/0!"/>
    <s v="4445010:00-12:0041"/>
    <m/>
    <m/>
    <m/>
    <m/>
    <m/>
    <n v="0"/>
    <m/>
    <m/>
    <m/>
    <m/>
    <m/>
    <m/>
    <m/>
    <m/>
    <n v="0"/>
  </r>
  <r>
    <x v="56"/>
    <x v="9"/>
    <x v="2"/>
    <x v="1"/>
    <m/>
    <m/>
    <m/>
    <m/>
    <m/>
    <m/>
    <n v="0"/>
    <m/>
    <m/>
    <m/>
    <m/>
    <m/>
    <m/>
    <n v="0"/>
    <n v="0"/>
    <m/>
    <m/>
    <m/>
    <m/>
    <m/>
    <m/>
    <n v="0"/>
    <m/>
    <m/>
    <m/>
    <n v="0"/>
    <m/>
    <m/>
    <m/>
    <n v="0"/>
    <m/>
    <n v="0"/>
    <e v="#DIV/0!"/>
    <e v="#DIV/0!"/>
    <e v="#DIV/0!"/>
    <s v="4445014:00-16:0041"/>
    <m/>
    <m/>
    <m/>
    <m/>
    <m/>
    <n v="0"/>
    <m/>
    <m/>
    <m/>
    <m/>
    <m/>
    <m/>
    <m/>
    <m/>
    <n v="0"/>
  </r>
  <r>
    <x v="56"/>
    <x v="9"/>
    <x v="2"/>
    <x v="3"/>
    <m/>
    <m/>
    <m/>
    <m/>
    <m/>
    <m/>
    <n v="0"/>
    <m/>
    <m/>
    <m/>
    <m/>
    <m/>
    <m/>
    <n v="0"/>
    <n v="0"/>
    <m/>
    <m/>
    <m/>
    <m/>
    <m/>
    <m/>
    <n v="0"/>
    <m/>
    <m/>
    <m/>
    <n v="0"/>
    <m/>
    <m/>
    <m/>
    <n v="0"/>
    <m/>
    <n v="0"/>
    <e v="#DIV/0!"/>
    <e v="#DIV/0!"/>
    <e v="#DIV/0!"/>
    <s v="4445019:00-21:0041"/>
    <m/>
    <m/>
    <m/>
    <m/>
    <m/>
    <n v="0"/>
    <m/>
    <m/>
    <m/>
    <m/>
    <m/>
    <m/>
    <m/>
    <m/>
    <n v="0"/>
  </r>
  <r>
    <x v="56"/>
    <x v="9"/>
    <x v="5"/>
    <x v="0"/>
    <m/>
    <m/>
    <m/>
    <m/>
    <m/>
    <m/>
    <n v="0"/>
    <m/>
    <m/>
    <m/>
    <m/>
    <m/>
    <m/>
    <n v="0"/>
    <n v="0"/>
    <m/>
    <m/>
    <m/>
    <m/>
    <m/>
    <m/>
    <n v="0"/>
    <m/>
    <m/>
    <m/>
    <n v="0"/>
    <m/>
    <m/>
    <m/>
    <n v="0"/>
    <m/>
    <n v="0"/>
    <e v="#DIV/0!"/>
    <e v="#DIV/0!"/>
    <e v="#DIV/0!"/>
    <s v="4445100:00-02:0041"/>
    <m/>
    <m/>
    <m/>
    <m/>
    <m/>
    <n v="0"/>
    <m/>
    <m/>
    <m/>
    <m/>
    <m/>
    <m/>
    <m/>
    <m/>
    <n v="0"/>
  </r>
  <r>
    <x v="56"/>
    <x v="9"/>
    <x v="6"/>
    <x v="2"/>
    <m/>
    <m/>
    <m/>
    <m/>
    <m/>
    <m/>
    <n v="0"/>
    <m/>
    <m/>
    <m/>
    <m/>
    <m/>
    <m/>
    <n v="0"/>
    <n v="0"/>
    <m/>
    <m/>
    <m/>
    <m/>
    <m/>
    <m/>
    <n v="0"/>
    <m/>
    <n v="1"/>
    <m/>
    <n v="1"/>
    <m/>
    <m/>
    <m/>
    <n v="0"/>
    <m/>
    <n v="1"/>
    <e v="#DIV/0!"/>
    <e v="#DIV/0!"/>
    <e v="#DIV/0!"/>
    <s v="4447410:00-12:0041"/>
    <n v="1"/>
    <m/>
    <m/>
    <m/>
    <m/>
    <n v="1"/>
    <n v="1"/>
    <m/>
    <m/>
    <m/>
    <m/>
    <m/>
    <m/>
    <m/>
    <n v="1"/>
  </r>
  <r>
    <x v="56"/>
    <x v="9"/>
    <x v="6"/>
    <x v="1"/>
    <m/>
    <m/>
    <m/>
    <m/>
    <m/>
    <m/>
    <n v="0"/>
    <m/>
    <m/>
    <m/>
    <m/>
    <m/>
    <m/>
    <n v="0"/>
    <n v="0"/>
    <m/>
    <m/>
    <m/>
    <m/>
    <m/>
    <m/>
    <n v="0"/>
    <m/>
    <m/>
    <m/>
    <n v="0"/>
    <m/>
    <m/>
    <m/>
    <n v="0"/>
    <m/>
    <n v="0"/>
    <e v="#DIV/0!"/>
    <e v="#DIV/0!"/>
    <e v="#DIV/0!"/>
    <s v="4447414:00-16:0041"/>
    <m/>
    <m/>
    <m/>
    <m/>
    <m/>
    <n v="0"/>
    <m/>
    <m/>
    <m/>
    <m/>
    <m/>
    <m/>
    <m/>
    <m/>
    <n v="0"/>
  </r>
  <r>
    <x v="56"/>
    <x v="9"/>
    <x v="6"/>
    <x v="3"/>
    <m/>
    <m/>
    <m/>
    <m/>
    <m/>
    <m/>
    <n v="0"/>
    <m/>
    <m/>
    <m/>
    <m/>
    <m/>
    <m/>
    <n v="0"/>
    <n v="0"/>
    <m/>
    <m/>
    <m/>
    <m/>
    <m/>
    <m/>
    <n v="0"/>
    <m/>
    <n v="2"/>
    <m/>
    <n v="2"/>
    <m/>
    <m/>
    <m/>
    <n v="0"/>
    <m/>
    <n v="2"/>
    <e v="#DIV/0!"/>
    <e v="#DIV/0!"/>
    <e v="#DIV/0!"/>
    <s v="4447419:00-21:0041"/>
    <n v="2"/>
    <m/>
    <m/>
    <m/>
    <m/>
    <n v="2"/>
    <m/>
    <m/>
    <m/>
    <m/>
    <m/>
    <n v="2"/>
    <m/>
    <m/>
    <n v="2"/>
  </r>
  <r>
    <x v="56"/>
    <x v="9"/>
    <x v="4"/>
    <x v="0"/>
    <m/>
    <m/>
    <m/>
    <m/>
    <m/>
    <m/>
    <n v="0"/>
    <m/>
    <m/>
    <m/>
    <m/>
    <m/>
    <m/>
    <n v="0"/>
    <n v="0"/>
    <m/>
    <m/>
    <m/>
    <m/>
    <m/>
    <m/>
    <n v="0"/>
    <m/>
    <m/>
    <m/>
    <n v="0"/>
    <m/>
    <m/>
    <m/>
    <n v="0"/>
    <m/>
    <n v="0"/>
    <e v="#DIV/0!"/>
    <e v="#DIV/0!"/>
    <e v="#DIV/0!"/>
    <s v="4447500:00-02:0041"/>
    <m/>
    <m/>
    <m/>
    <m/>
    <m/>
    <n v="0"/>
    <m/>
    <m/>
    <m/>
    <m/>
    <m/>
    <m/>
    <m/>
    <m/>
    <n v="0"/>
  </r>
  <r>
    <x v="57"/>
    <x v="19"/>
    <x v="3"/>
    <x v="2"/>
    <n v="14"/>
    <m/>
    <n v="2"/>
    <m/>
    <m/>
    <m/>
    <n v="16"/>
    <m/>
    <m/>
    <m/>
    <m/>
    <m/>
    <s v="Vergunninghouders "/>
    <n v="0"/>
    <n v="16"/>
    <n v="9"/>
    <m/>
    <m/>
    <m/>
    <m/>
    <m/>
    <n v="0"/>
    <n v="1"/>
    <m/>
    <m/>
    <n v="1"/>
    <m/>
    <m/>
    <m/>
    <n v="0"/>
    <m/>
    <n v="10"/>
    <n v="0.5625"/>
    <e v="#DIV/0!"/>
    <n v="0.625"/>
    <s v="4441510:00-12:0042"/>
    <n v="1"/>
    <m/>
    <n v="4"/>
    <n v="5"/>
    <m/>
    <n v="10"/>
    <n v="10"/>
    <m/>
    <m/>
    <m/>
    <m/>
    <m/>
    <m/>
    <m/>
    <n v="10"/>
  </r>
  <r>
    <x v="57"/>
    <x v="19"/>
    <x v="3"/>
    <x v="1"/>
    <n v="14"/>
    <m/>
    <n v="2"/>
    <m/>
    <m/>
    <m/>
    <n v="16"/>
    <m/>
    <m/>
    <m/>
    <m/>
    <m/>
    <s v="Vergunninghouders "/>
    <n v="0"/>
    <n v="16"/>
    <n v="10"/>
    <m/>
    <m/>
    <m/>
    <m/>
    <m/>
    <n v="0"/>
    <m/>
    <m/>
    <m/>
    <n v="0"/>
    <m/>
    <m/>
    <m/>
    <n v="0"/>
    <m/>
    <n v="10"/>
    <n v="0.625"/>
    <e v="#DIV/0!"/>
    <n v="0.625"/>
    <s v="4441514:00-16:0042"/>
    <m/>
    <m/>
    <n v="4"/>
    <n v="6"/>
    <m/>
    <n v="10"/>
    <n v="10"/>
    <m/>
    <m/>
    <m/>
    <m/>
    <m/>
    <m/>
    <m/>
    <n v="10"/>
  </r>
  <r>
    <x v="57"/>
    <x v="19"/>
    <x v="3"/>
    <x v="3"/>
    <n v="14"/>
    <m/>
    <n v="2"/>
    <m/>
    <m/>
    <m/>
    <n v="16"/>
    <m/>
    <m/>
    <m/>
    <m/>
    <m/>
    <s v="Vergunninghouders "/>
    <n v="0"/>
    <n v="16"/>
    <n v="12"/>
    <m/>
    <m/>
    <m/>
    <m/>
    <m/>
    <n v="0"/>
    <m/>
    <m/>
    <m/>
    <n v="0"/>
    <m/>
    <m/>
    <m/>
    <n v="0"/>
    <m/>
    <n v="12"/>
    <n v="0.75"/>
    <e v="#DIV/0!"/>
    <n v="0.75"/>
    <s v="4441519:00-21:0042"/>
    <m/>
    <m/>
    <n v="5"/>
    <n v="7"/>
    <m/>
    <n v="12"/>
    <n v="11"/>
    <n v="1"/>
    <m/>
    <m/>
    <m/>
    <m/>
    <m/>
    <m/>
    <n v="12"/>
  </r>
  <r>
    <x v="57"/>
    <x v="19"/>
    <x v="0"/>
    <x v="0"/>
    <n v="14"/>
    <m/>
    <n v="2"/>
    <m/>
    <m/>
    <m/>
    <n v="16"/>
    <m/>
    <m/>
    <m/>
    <m/>
    <m/>
    <s v="Vergunninghouders "/>
    <n v="0"/>
    <n v="16"/>
    <n v="12"/>
    <m/>
    <m/>
    <m/>
    <m/>
    <m/>
    <n v="0"/>
    <n v="1"/>
    <n v="1"/>
    <m/>
    <n v="2"/>
    <m/>
    <m/>
    <m/>
    <n v="0"/>
    <m/>
    <n v="14"/>
    <n v="0.75"/>
    <e v="#DIV/0!"/>
    <n v="0.875"/>
    <s v="4441600:00-02:0042"/>
    <m/>
    <m/>
    <n v="6"/>
    <n v="8"/>
    <m/>
    <n v="14"/>
    <n v="12"/>
    <n v="2"/>
    <m/>
    <m/>
    <m/>
    <m/>
    <m/>
    <m/>
    <n v="14"/>
  </r>
  <r>
    <x v="57"/>
    <x v="19"/>
    <x v="1"/>
    <x v="1"/>
    <n v="14"/>
    <m/>
    <n v="2"/>
    <m/>
    <m/>
    <m/>
    <n v="16"/>
    <m/>
    <m/>
    <m/>
    <m/>
    <m/>
    <s v="Vergunninghouders "/>
    <n v="0"/>
    <n v="16"/>
    <n v="7"/>
    <m/>
    <m/>
    <m/>
    <m/>
    <m/>
    <n v="0"/>
    <m/>
    <m/>
    <m/>
    <n v="0"/>
    <m/>
    <m/>
    <m/>
    <n v="0"/>
    <m/>
    <n v="7"/>
    <n v="0.4375"/>
    <e v="#DIV/0!"/>
    <n v="0.4375"/>
    <s v="4442914:00-16:0042"/>
    <n v="3"/>
    <m/>
    <m/>
    <n v="4"/>
    <m/>
    <n v="7"/>
    <n v="4"/>
    <m/>
    <n v="1"/>
    <n v="1"/>
    <n v="1"/>
    <m/>
    <m/>
    <m/>
    <n v="7"/>
  </r>
  <r>
    <x v="57"/>
    <x v="19"/>
    <x v="2"/>
    <x v="2"/>
    <n v="14"/>
    <m/>
    <n v="2"/>
    <m/>
    <m/>
    <m/>
    <n v="16"/>
    <m/>
    <m/>
    <m/>
    <m/>
    <m/>
    <s v="Vergunninghouders "/>
    <n v="0"/>
    <n v="16"/>
    <n v="9"/>
    <m/>
    <m/>
    <m/>
    <m/>
    <m/>
    <n v="0"/>
    <m/>
    <n v="1"/>
    <m/>
    <n v="1"/>
    <m/>
    <m/>
    <m/>
    <n v="0"/>
    <m/>
    <n v="10"/>
    <n v="0.5625"/>
    <e v="#DIV/0!"/>
    <n v="0.625"/>
    <s v="4445010:00-12:0042"/>
    <m/>
    <m/>
    <n v="3"/>
    <n v="7"/>
    <m/>
    <n v="10"/>
    <n v="8"/>
    <m/>
    <n v="1"/>
    <m/>
    <n v="1"/>
    <m/>
    <m/>
    <m/>
    <n v="10"/>
  </r>
  <r>
    <x v="57"/>
    <x v="19"/>
    <x v="2"/>
    <x v="1"/>
    <n v="14"/>
    <m/>
    <n v="2"/>
    <m/>
    <m/>
    <m/>
    <n v="16"/>
    <m/>
    <m/>
    <m/>
    <m/>
    <m/>
    <s v="Vergunninghouders "/>
    <n v="0"/>
    <n v="16"/>
    <n v="10"/>
    <m/>
    <m/>
    <m/>
    <m/>
    <m/>
    <n v="0"/>
    <m/>
    <m/>
    <m/>
    <n v="0"/>
    <m/>
    <m/>
    <m/>
    <n v="0"/>
    <m/>
    <n v="10"/>
    <n v="0.625"/>
    <e v="#DIV/0!"/>
    <n v="0.625"/>
    <s v="4445014:00-16:0042"/>
    <m/>
    <m/>
    <n v="2"/>
    <n v="8"/>
    <m/>
    <n v="10"/>
    <n v="9"/>
    <m/>
    <m/>
    <m/>
    <n v="1"/>
    <m/>
    <m/>
    <m/>
    <n v="10"/>
  </r>
  <r>
    <x v="57"/>
    <x v="19"/>
    <x v="2"/>
    <x v="3"/>
    <n v="14"/>
    <m/>
    <n v="2"/>
    <m/>
    <m/>
    <m/>
    <n v="16"/>
    <m/>
    <m/>
    <m/>
    <m/>
    <m/>
    <s v="Vergunninghouders "/>
    <n v="0"/>
    <n v="16"/>
    <n v="13"/>
    <m/>
    <m/>
    <m/>
    <m/>
    <m/>
    <n v="0"/>
    <m/>
    <m/>
    <m/>
    <n v="0"/>
    <m/>
    <m/>
    <m/>
    <n v="0"/>
    <m/>
    <n v="13"/>
    <n v="0.8125"/>
    <e v="#DIV/0!"/>
    <n v="0.8125"/>
    <s v="4445019:00-21:0042"/>
    <m/>
    <m/>
    <n v="4"/>
    <n v="9"/>
    <m/>
    <n v="13"/>
    <n v="11"/>
    <m/>
    <n v="1"/>
    <m/>
    <n v="1"/>
    <m/>
    <m/>
    <m/>
    <n v="13"/>
  </r>
  <r>
    <x v="57"/>
    <x v="19"/>
    <x v="5"/>
    <x v="0"/>
    <n v="14"/>
    <m/>
    <n v="2"/>
    <m/>
    <m/>
    <m/>
    <n v="16"/>
    <m/>
    <m/>
    <m/>
    <m/>
    <m/>
    <s v="Vergunninghouders "/>
    <n v="0"/>
    <n v="16"/>
    <n v="14"/>
    <m/>
    <m/>
    <m/>
    <m/>
    <m/>
    <n v="0"/>
    <m/>
    <n v="1"/>
    <m/>
    <n v="1"/>
    <m/>
    <m/>
    <m/>
    <n v="0"/>
    <m/>
    <n v="15"/>
    <n v="0.875"/>
    <e v="#DIV/0!"/>
    <n v="0.9375"/>
    <s v="4445100:00-02:0042"/>
    <m/>
    <m/>
    <n v="6"/>
    <n v="9"/>
    <m/>
    <n v="15"/>
    <n v="13"/>
    <m/>
    <n v="1"/>
    <m/>
    <n v="1"/>
    <m/>
    <m/>
    <m/>
    <n v="15"/>
  </r>
  <r>
    <x v="57"/>
    <x v="19"/>
    <x v="6"/>
    <x v="2"/>
    <n v="14"/>
    <m/>
    <n v="2"/>
    <m/>
    <m/>
    <m/>
    <n v="16"/>
    <m/>
    <m/>
    <m/>
    <m/>
    <m/>
    <s v="Vergunninghouders "/>
    <n v="0"/>
    <n v="16"/>
    <n v="7"/>
    <m/>
    <m/>
    <m/>
    <m/>
    <m/>
    <n v="0"/>
    <m/>
    <m/>
    <m/>
    <n v="0"/>
    <m/>
    <m/>
    <m/>
    <n v="0"/>
    <m/>
    <n v="7"/>
    <n v="0.4375"/>
    <e v="#DIV/0!"/>
    <n v="0.4375"/>
    <s v="4447410:00-12:0042"/>
    <n v="2"/>
    <n v="1"/>
    <m/>
    <n v="4"/>
    <m/>
    <n v="7"/>
    <n v="5"/>
    <m/>
    <m/>
    <m/>
    <n v="1"/>
    <m/>
    <m/>
    <n v="1"/>
    <n v="7"/>
  </r>
  <r>
    <x v="57"/>
    <x v="19"/>
    <x v="6"/>
    <x v="1"/>
    <n v="14"/>
    <m/>
    <n v="2"/>
    <m/>
    <m/>
    <m/>
    <n v="16"/>
    <m/>
    <m/>
    <m/>
    <m/>
    <m/>
    <s v="Vergunninghouders "/>
    <n v="0"/>
    <n v="16"/>
    <n v="8"/>
    <m/>
    <m/>
    <m/>
    <m/>
    <m/>
    <n v="0"/>
    <m/>
    <m/>
    <m/>
    <n v="0"/>
    <m/>
    <m/>
    <m/>
    <n v="0"/>
    <m/>
    <n v="8"/>
    <n v="0.5"/>
    <e v="#DIV/0!"/>
    <n v="0.5"/>
    <s v="4447414:00-16:0042"/>
    <n v="2"/>
    <n v="1"/>
    <n v="1"/>
    <n v="4"/>
    <m/>
    <n v="8"/>
    <n v="7"/>
    <m/>
    <m/>
    <n v="1"/>
    <m/>
    <m/>
    <m/>
    <m/>
    <n v="8"/>
  </r>
  <r>
    <x v="57"/>
    <x v="19"/>
    <x v="6"/>
    <x v="3"/>
    <n v="14"/>
    <m/>
    <n v="2"/>
    <m/>
    <m/>
    <m/>
    <n v="16"/>
    <m/>
    <m/>
    <m/>
    <m/>
    <m/>
    <s v="Vergunninghouders "/>
    <n v="0"/>
    <n v="16"/>
    <n v="15"/>
    <m/>
    <m/>
    <m/>
    <m/>
    <m/>
    <n v="0"/>
    <m/>
    <m/>
    <m/>
    <n v="0"/>
    <m/>
    <m/>
    <m/>
    <n v="0"/>
    <m/>
    <n v="15"/>
    <n v="0.9375"/>
    <e v="#DIV/0!"/>
    <n v="0.9375"/>
    <s v="4447419:00-21:0042"/>
    <m/>
    <m/>
    <n v="8"/>
    <n v="7"/>
    <m/>
    <n v="15"/>
    <n v="10"/>
    <n v="1"/>
    <n v="1"/>
    <n v="1"/>
    <n v="1"/>
    <n v="1"/>
    <m/>
    <m/>
    <n v="15"/>
  </r>
  <r>
    <x v="57"/>
    <x v="19"/>
    <x v="4"/>
    <x v="0"/>
    <n v="14"/>
    <m/>
    <n v="2"/>
    <m/>
    <m/>
    <m/>
    <n v="16"/>
    <m/>
    <m/>
    <m/>
    <m/>
    <m/>
    <s v="Vergunninghouders "/>
    <n v="0"/>
    <n v="16"/>
    <n v="16"/>
    <m/>
    <m/>
    <m/>
    <m/>
    <m/>
    <n v="0"/>
    <m/>
    <n v="2"/>
    <m/>
    <n v="2"/>
    <m/>
    <m/>
    <m/>
    <n v="0"/>
    <m/>
    <n v="18"/>
    <n v="1"/>
    <e v="#DIV/0!"/>
    <n v="1.125"/>
    <s v="4447500:00-02:0042"/>
    <m/>
    <m/>
    <n v="9"/>
    <n v="9"/>
    <m/>
    <n v="18"/>
    <n v="13"/>
    <n v="1"/>
    <n v="1"/>
    <n v="1"/>
    <n v="1"/>
    <n v="1"/>
    <m/>
    <m/>
    <n v="18"/>
  </r>
  <r>
    <x v="11"/>
    <x v="8"/>
    <x v="3"/>
    <x v="2"/>
    <m/>
    <m/>
    <n v="8"/>
    <m/>
    <m/>
    <m/>
    <n v="8"/>
    <m/>
    <m/>
    <m/>
    <m/>
    <m/>
    <s v="Waarvan vier blauwe zone"/>
    <n v="0"/>
    <n v="8"/>
    <n v="6"/>
    <m/>
    <m/>
    <m/>
    <m/>
    <m/>
    <n v="0"/>
    <m/>
    <m/>
    <m/>
    <n v="0"/>
    <m/>
    <m/>
    <m/>
    <n v="0"/>
    <m/>
    <n v="6"/>
    <n v="0.75"/>
    <e v="#DIV/0!"/>
    <n v="0.75"/>
    <s v="4441510:00-12:0043"/>
    <n v="3"/>
    <m/>
    <n v="3"/>
    <m/>
    <m/>
    <n v="6"/>
    <n v="3"/>
    <n v="1"/>
    <n v="1"/>
    <m/>
    <n v="1"/>
    <m/>
    <m/>
    <m/>
    <n v="6"/>
  </r>
  <r>
    <x v="11"/>
    <x v="8"/>
    <x v="3"/>
    <x v="1"/>
    <m/>
    <m/>
    <n v="8"/>
    <m/>
    <m/>
    <m/>
    <n v="8"/>
    <m/>
    <m/>
    <m/>
    <m/>
    <m/>
    <s v="Waarvan vier blauwe zone"/>
    <n v="0"/>
    <n v="8"/>
    <n v="6"/>
    <m/>
    <m/>
    <m/>
    <m/>
    <m/>
    <n v="0"/>
    <m/>
    <m/>
    <m/>
    <n v="0"/>
    <m/>
    <m/>
    <m/>
    <n v="0"/>
    <m/>
    <n v="6"/>
    <n v="0.75"/>
    <e v="#DIV/0!"/>
    <n v="0.75"/>
    <s v="4441514:00-16:0043"/>
    <n v="2"/>
    <m/>
    <n v="4"/>
    <m/>
    <m/>
    <n v="6"/>
    <n v="1"/>
    <n v="1"/>
    <n v="2"/>
    <m/>
    <m/>
    <m/>
    <n v="2"/>
    <m/>
    <n v="6"/>
  </r>
  <r>
    <x v="11"/>
    <x v="8"/>
    <x v="3"/>
    <x v="3"/>
    <m/>
    <m/>
    <n v="8"/>
    <m/>
    <m/>
    <m/>
    <n v="8"/>
    <m/>
    <m/>
    <m/>
    <m/>
    <m/>
    <s v="Waarvan vier blauwe zone"/>
    <n v="0"/>
    <n v="8"/>
    <n v="6"/>
    <m/>
    <m/>
    <m/>
    <m/>
    <m/>
    <n v="0"/>
    <m/>
    <m/>
    <m/>
    <n v="0"/>
    <m/>
    <m/>
    <m/>
    <n v="0"/>
    <m/>
    <n v="6"/>
    <n v="0.75"/>
    <e v="#DIV/0!"/>
    <n v="0.75"/>
    <s v="4441519:00-21:0043"/>
    <m/>
    <m/>
    <n v="6"/>
    <m/>
    <m/>
    <n v="6"/>
    <n v="2"/>
    <n v="1"/>
    <n v="2"/>
    <m/>
    <m/>
    <m/>
    <n v="1"/>
    <m/>
    <n v="6"/>
  </r>
  <r>
    <x v="11"/>
    <x v="8"/>
    <x v="0"/>
    <x v="0"/>
    <m/>
    <m/>
    <n v="8"/>
    <m/>
    <m/>
    <m/>
    <n v="8"/>
    <m/>
    <m/>
    <m/>
    <m/>
    <m/>
    <s v="Waarvan vier blauwe zone"/>
    <n v="0"/>
    <n v="8"/>
    <n v="6"/>
    <m/>
    <m/>
    <m/>
    <m/>
    <m/>
    <n v="0"/>
    <m/>
    <m/>
    <m/>
    <n v="0"/>
    <m/>
    <m/>
    <m/>
    <n v="0"/>
    <m/>
    <n v="6"/>
    <n v="0.75"/>
    <e v="#DIV/0!"/>
    <n v="0.75"/>
    <s v="4441600:00-02:0043"/>
    <m/>
    <m/>
    <n v="6"/>
    <m/>
    <m/>
    <n v="6"/>
    <n v="2"/>
    <n v="1"/>
    <n v="2"/>
    <m/>
    <m/>
    <m/>
    <n v="1"/>
    <m/>
    <n v="6"/>
  </r>
  <r>
    <x v="11"/>
    <x v="8"/>
    <x v="2"/>
    <x v="2"/>
    <m/>
    <m/>
    <n v="8"/>
    <m/>
    <m/>
    <m/>
    <n v="8"/>
    <m/>
    <m/>
    <m/>
    <m/>
    <m/>
    <s v="Waarvan vier blauwe zone"/>
    <n v="0"/>
    <n v="8"/>
    <n v="1"/>
    <m/>
    <m/>
    <m/>
    <m/>
    <m/>
    <n v="0"/>
    <m/>
    <m/>
    <m/>
    <n v="0"/>
    <m/>
    <m/>
    <m/>
    <n v="0"/>
    <m/>
    <n v="1"/>
    <n v="0.125"/>
    <e v="#DIV/0!"/>
    <n v="0.125"/>
    <s v="4445010:00-12:0043"/>
    <n v="1"/>
    <m/>
    <m/>
    <m/>
    <m/>
    <n v="1"/>
    <n v="1"/>
    <m/>
    <m/>
    <m/>
    <m/>
    <m/>
    <m/>
    <m/>
    <n v="1"/>
  </r>
  <r>
    <x v="11"/>
    <x v="8"/>
    <x v="2"/>
    <x v="1"/>
    <m/>
    <m/>
    <n v="8"/>
    <m/>
    <m/>
    <m/>
    <n v="8"/>
    <m/>
    <m/>
    <m/>
    <m/>
    <m/>
    <s v="Waarvan vier blauwe zone"/>
    <n v="0"/>
    <n v="8"/>
    <m/>
    <m/>
    <m/>
    <m/>
    <m/>
    <m/>
    <n v="0"/>
    <m/>
    <m/>
    <m/>
    <n v="0"/>
    <m/>
    <m/>
    <m/>
    <n v="0"/>
    <m/>
    <n v="0"/>
    <n v="0"/>
    <e v="#DIV/0!"/>
    <n v="0"/>
    <s v="4445014:00-16:0043"/>
    <m/>
    <m/>
    <m/>
    <m/>
    <m/>
    <n v="0"/>
    <m/>
    <m/>
    <m/>
    <m/>
    <m/>
    <m/>
    <m/>
    <m/>
    <n v="0"/>
  </r>
  <r>
    <x v="11"/>
    <x v="8"/>
    <x v="2"/>
    <x v="3"/>
    <m/>
    <m/>
    <n v="8"/>
    <m/>
    <m/>
    <m/>
    <n v="8"/>
    <m/>
    <m/>
    <m/>
    <m/>
    <m/>
    <s v="Waarvan vier blauwe zone"/>
    <n v="0"/>
    <n v="8"/>
    <m/>
    <m/>
    <m/>
    <m/>
    <m/>
    <m/>
    <n v="0"/>
    <m/>
    <m/>
    <m/>
    <n v="0"/>
    <m/>
    <m/>
    <m/>
    <n v="0"/>
    <m/>
    <n v="0"/>
    <n v="0"/>
    <e v="#DIV/0!"/>
    <n v="0"/>
    <s v="4445019:00-21:0043"/>
    <m/>
    <m/>
    <m/>
    <m/>
    <m/>
    <n v="0"/>
    <m/>
    <m/>
    <m/>
    <m/>
    <m/>
    <m/>
    <m/>
    <m/>
    <n v="0"/>
  </r>
  <r>
    <x v="11"/>
    <x v="8"/>
    <x v="5"/>
    <x v="0"/>
    <m/>
    <m/>
    <n v="8"/>
    <m/>
    <m/>
    <m/>
    <n v="8"/>
    <m/>
    <m/>
    <m/>
    <m/>
    <m/>
    <s v="Waarvan vier blauwe zone"/>
    <n v="0"/>
    <n v="8"/>
    <m/>
    <m/>
    <m/>
    <m/>
    <m/>
    <m/>
    <n v="0"/>
    <m/>
    <m/>
    <m/>
    <n v="0"/>
    <m/>
    <m/>
    <m/>
    <n v="0"/>
    <m/>
    <n v="0"/>
    <n v="0"/>
    <e v="#DIV/0!"/>
    <n v="0"/>
    <s v="4445100:00-02:0043"/>
    <m/>
    <m/>
    <m/>
    <m/>
    <m/>
    <n v="0"/>
    <m/>
    <m/>
    <m/>
    <m/>
    <m/>
    <m/>
    <m/>
    <m/>
    <n v="0"/>
  </r>
  <r>
    <x v="11"/>
    <x v="8"/>
    <x v="6"/>
    <x v="2"/>
    <m/>
    <m/>
    <n v="8"/>
    <m/>
    <m/>
    <m/>
    <n v="8"/>
    <m/>
    <m/>
    <m/>
    <m/>
    <m/>
    <s v="Waarvan vier blauwe zone"/>
    <n v="0"/>
    <n v="8"/>
    <n v="4"/>
    <m/>
    <m/>
    <m/>
    <m/>
    <m/>
    <n v="0"/>
    <m/>
    <m/>
    <m/>
    <n v="0"/>
    <m/>
    <m/>
    <m/>
    <n v="0"/>
    <m/>
    <n v="4"/>
    <n v="0.5"/>
    <e v="#DIV/0!"/>
    <n v="0.5"/>
    <s v="4447410:00-12:0043"/>
    <n v="1"/>
    <n v="1"/>
    <n v="2"/>
    <m/>
    <m/>
    <n v="4"/>
    <n v="2"/>
    <m/>
    <n v="1"/>
    <n v="1"/>
    <m/>
    <m/>
    <m/>
    <m/>
    <n v="4"/>
  </r>
  <r>
    <x v="11"/>
    <x v="8"/>
    <x v="6"/>
    <x v="1"/>
    <m/>
    <m/>
    <n v="8"/>
    <m/>
    <m/>
    <m/>
    <n v="8"/>
    <m/>
    <m/>
    <m/>
    <m/>
    <m/>
    <s v="Waarvan vier blauwe zone"/>
    <n v="0"/>
    <n v="8"/>
    <n v="3"/>
    <m/>
    <m/>
    <m/>
    <m/>
    <m/>
    <n v="0"/>
    <m/>
    <m/>
    <m/>
    <n v="0"/>
    <m/>
    <m/>
    <m/>
    <n v="0"/>
    <m/>
    <n v="3"/>
    <n v="0.375"/>
    <e v="#DIV/0!"/>
    <n v="0.375"/>
    <s v="4447414:00-16:0043"/>
    <m/>
    <n v="1"/>
    <n v="2"/>
    <m/>
    <m/>
    <n v="3"/>
    <n v="1"/>
    <m/>
    <n v="1"/>
    <n v="1"/>
    <m/>
    <m/>
    <m/>
    <m/>
    <n v="3"/>
  </r>
  <r>
    <x v="11"/>
    <x v="8"/>
    <x v="6"/>
    <x v="3"/>
    <m/>
    <m/>
    <n v="8"/>
    <m/>
    <m/>
    <m/>
    <n v="8"/>
    <m/>
    <m/>
    <m/>
    <m/>
    <m/>
    <s v="Waarvan vier blauwe zone"/>
    <n v="0"/>
    <n v="8"/>
    <n v="4"/>
    <m/>
    <m/>
    <m/>
    <m/>
    <m/>
    <n v="0"/>
    <m/>
    <m/>
    <m/>
    <n v="0"/>
    <m/>
    <m/>
    <m/>
    <n v="0"/>
    <m/>
    <n v="4"/>
    <n v="0.5"/>
    <e v="#DIV/0!"/>
    <n v="0.5"/>
    <s v="4447419:00-21:0043"/>
    <m/>
    <m/>
    <n v="4"/>
    <m/>
    <m/>
    <n v="4"/>
    <n v="3"/>
    <m/>
    <n v="1"/>
    <m/>
    <m/>
    <m/>
    <m/>
    <m/>
    <n v="4"/>
  </r>
  <r>
    <x v="11"/>
    <x v="8"/>
    <x v="4"/>
    <x v="0"/>
    <m/>
    <m/>
    <n v="8"/>
    <m/>
    <m/>
    <m/>
    <n v="8"/>
    <m/>
    <m/>
    <m/>
    <m/>
    <m/>
    <s v="Waarvan vier blauwe zone"/>
    <n v="0"/>
    <n v="8"/>
    <n v="4"/>
    <m/>
    <m/>
    <m/>
    <m/>
    <m/>
    <n v="0"/>
    <m/>
    <m/>
    <m/>
    <n v="0"/>
    <m/>
    <m/>
    <m/>
    <n v="0"/>
    <m/>
    <n v="4"/>
    <n v="0.5"/>
    <e v="#DIV/0!"/>
    <n v="0.5"/>
    <s v="4447500:00-02:0043"/>
    <m/>
    <m/>
    <n v="4"/>
    <m/>
    <m/>
    <n v="4"/>
    <n v="3"/>
    <m/>
    <n v="1"/>
    <m/>
    <m/>
    <m/>
    <m/>
    <m/>
    <n v="4"/>
  </r>
  <r>
    <x v="58"/>
    <x v="20"/>
    <x v="3"/>
    <x v="2"/>
    <m/>
    <m/>
    <m/>
    <m/>
    <m/>
    <m/>
    <n v="0"/>
    <m/>
    <m/>
    <m/>
    <m/>
    <m/>
    <m/>
    <n v="0"/>
    <n v="0"/>
    <m/>
    <m/>
    <m/>
    <m/>
    <m/>
    <m/>
    <n v="0"/>
    <m/>
    <m/>
    <m/>
    <n v="0"/>
    <m/>
    <m/>
    <m/>
    <n v="0"/>
    <m/>
    <n v="0"/>
    <e v="#DIV/0!"/>
    <e v="#DIV/0!"/>
    <e v="#DIV/0!"/>
    <s v="4441510:00-12:0044"/>
    <m/>
    <m/>
    <m/>
    <m/>
    <m/>
    <n v="0"/>
    <m/>
    <m/>
    <m/>
    <m/>
    <m/>
    <m/>
    <m/>
    <m/>
    <n v="0"/>
  </r>
  <r>
    <x v="58"/>
    <x v="20"/>
    <x v="3"/>
    <x v="1"/>
    <m/>
    <m/>
    <m/>
    <m/>
    <m/>
    <m/>
    <n v="0"/>
    <m/>
    <m/>
    <m/>
    <m/>
    <m/>
    <m/>
    <n v="0"/>
    <n v="0"/>
    <m/>
    <m/>
    <m/>
    <m/>
    <m/>
    <m/>
    <n v="0"/>
    <m/>
    <m/>
    <m/>
    <n v="0"/>
    <m/>
    <m/>
    <m/>
    <n v="0"/>
    <m/>
    <n v="0"/>
    <e v="#DIV/0!"/>
    <e v="#DIV/0!"/>
    <e v="#DIV/0!"/>
    <s v="4441514:00-16:0044"/>
    <m/>
    <m/>
    <m/>
    <m/>
    <m/>
    <n v="0"/>
    <m/>
    <m/>
    <m/>
    <m/>
    <m/>
    <m/>
    <m/>
    <m/>
    <n v="0"/>
  </r>
  <r>
    <x v="58"/>
    <x v="20"/>
    <x v="3"/>
    <x v="3"/>
    <m/>
    <m/>
    <m/>
    <m/>
    <m/>
    <m/>
    <n v="0"/>
    <m/>
    <m/>
    <m/>
    <m/>
    <m/>
    <m/>
    <n v="0"/>
    <n v="0"/>
    <m/>
    <m/>
    <m/>
    <m/>
    <m/>
    <m/>
    <n v="0"/>
    <m/>
    <m/>
    <m/>
    <n v="0"/>
    <m/>
    <m/>
    <m/>
    <n v="0"/>
    <m/>
    <n v="0"/>
    <e v="#DIV/0!"/>
    <e v="#DIV/0!"/>
    <e v="#DIV/0!"/>
    <s v="4441519:00-21:0044"/>
    <m/>
    <m/>
    <m/>
    <m/>
    <m/>
    <n v="0"/>
    <m/>
    <m/>
    <m/>
    <m/>
    <m/>
    <m/>
    <m/>
    <m/>
    <n v="0"/>
  </r>
  <r>
    <x v="58"/>
    <x v="20"/>
    <x v="0"/>
    <x v="0"/>
    <m/>
    <m/>
    <m/>
    <m/>
    <m/>
    <m/>
    <n v="0"/>
    <m/>
    <m/>
    <m/>
    <m/>
    <m/>
    <m/>
    <n v="0"/>
    <n v="0"/>
    <m/>
    <m/>
    <m/>
    <m/>
    <m/>
    <m/>
    <n v="0"/>
    <m/>
    <n v="1"/>
    <m/>
    <n v="1"/>
    <m/>
    <m/>
    <m/>
    <n v="0"/>
    <m/>
    <n v="1"/>
    <e v="#DIV/0!"/>
    <e v="#DIV/0!"/>
    <e v="#DIV/0!"/>
    <s v="4441600:00-02:0044"/>
    <m/>
    <m/>
    <m/>
    <n v="1"/>
    <m/>
    <n v="1"/>
    <n v="1"/>
    <m/>
    <m/>
    <m/>
    <m/>
    <m/>
    <m/>
    <m/>
    <n v="1"/>
  </r>
  <r>
    <x v="58"/>
    <x v="20"/>
    <x v="1"/>
    <x v="1"/>
    <m/>
    <m/>
    <m/>
    <m/>
    <m/>
    <m/>
    <n v="0"/>
    <m/>
    <m/>
    <m/>
    <m/>
    <m/>
    <m/>
    <n v="0"/>
    <n v="0"/>
    <m/>
    <m/>
    <m/>
    <m/>
    <m/>
    <m/>
    <n v="0"/>
    <m/>
    <m/>
    <m/>
    <n v="0"/>
    <m/>
    <m/>
    <m/>
    <n v="0"/>
    <m/>
    <n v="0"/>
    <e v="#DIV/0!"/>
    <e v="#DIV/0!"/>
    <e v="#DIV/0!"/>
    <s v="4442914:00-16:0044"/>
    <m/>
    <m/>
    <m/>
    <m/>
    <m/>
    <n v="0"/>
    <m/>
    <m/>
    <m/>
    <m/>
    <m/>
    <m/>
    <m/>
    <m/>
    <n v="0"/>
  </r>
  <r>
    <x v="58"/>
    <x v="20"/>
    <x v="2"/>
    <x v="2"/>
    <m/>
    <m/>
    <m/>
    <m/>
    <m/>
    <m/>
    <n v="0"/>
    <m/>
    <m/>
    <m/>
    <m/>
    <m/>
    <m/>
    <n v="0"/>
    <n v="0"/>
    <m/>
    <m/>
    <m/>
    <m/>
    <m/>
    <m/>
    <n v="0"/>
    <m/>
    <m/>
    <m/>
    <n v="0"/>
    <m/>
    <m/>
    <m/>
    <n v="0"/>
    <m/>
    <n v="0"/>
    <e v="#DIV/0!"/>
    <e v="#DIV/0!"/>
    <e v="#DIV/0!"/>
    <s v="4445010:00-12:0044"/>
    <m/>
    <m/>
    <m/>
    <m/>
    <m/>
    <n v="0"/>
    <m/>
    <m/>
    <m/>
    <m/>
    <m/>
    <m/>
    <m/>
    <m/>
    <n v="0"/>
  </r>
  <r>
    <x v="58"/>
    <x v="20"/>
    <x v="2"/>
    <x v="1"/>
    <m/>
    <m/>
    <m/>
    <m/>
    <m/>
    <m/>
    <n v="0"/>
    <m/>
    <m/>
    <m/>
    <m/>
    <m/>
    <m/>
    <n v="0"/>
    <n v="0"/>
    <m/>
    <m/>
    <m/>
    <m/>
    <m/>
    <m/>
    <n v="0"/>
    <m/>
    <m/>
    <m/>
    <n v="0"/>
    <m/>
    <m/>
    <m/>
    <n v="0"/>
    <m/>
    <n v="0"/>
    <e v="#DIV/0!"/>
    <e v="#DIV/0!"/>
    <e v="#DIV/0!"/>
    <s v="4445014:00-16:0044"/>
    <m/>
    <m/>
    <m/>
    <m/>
    <m/>
    <n v="0"/>
    <m/>
    <m/>
    <m/>
    <m/>
    <m/>
    <m/>
    <m/>
    <m/>
    <n v="0"/>
  </r>
  <r>
    <x v="58"/>
    <x v="20"/>
    <x v="2"/>
    <x v="3"/>
    <m/>
    <m/>
    <m/>
    <m/>
    <m/>
    <m/>
    <n v="0"/>
    <m/>
    <m/>
    <m/>
    <m/>
    <m/>
    <m/>
    <n v="0"/>
    <n v="0"/>
    <m/>
    <m/>
    <m/>
    <m/>
    <m/>
    <m/>
    <n v="0"/>
    <m/>
    <m/>
    <m/>
    <n v="0"/>
    <m/>
    <m/>
    <m/>
    <n v="0"/>
    <m/>
    <n v="0"/>
    <e v="#DIV/0!"/>
    <e v="#DIV/0!"/>
    <e v="#DIV/0!"/>
    <s v="4445019:00-21:0044"/>
    <m/>
    <m/>
    <m/>
    <m/>
    <m/>
    <n v="0"/>
    <m/>
    <m/>
    <m/>
    <m/>
    <m/>
    <m/>
    <m/>
    <m/>
    <n v="0"/>
  </r>
  <r>
    <x v="58"/>
    <x v="20"/>
    <x v="5"/>
    <x v="0"/>
    <m/>
    <m/>
    <m/>
    <m/>
    <m/>
    <m/>
    <n v="0"/>
    <m/>
    <m/>
    <m/>
    <m/>
    <m/>
    <m/>
    <n v="0"/>
    <n v="0"/>
    <m/>
    <m/>
    <m/>
    <m/>
    <m/>
    <m/>
    <n v="0"/>
    <m/>
    <m/>
    <m/>
    <n v="0"/>
    <m/>
    <m/>
    <m/>
    <n v="0"/>
    <m/>
    <n v="0"/>
    <e v="#DIV/0!"/>
    <e v="#DIV/0!"/>
    <e v="#DIV/0!"/>
    <s v="4445100:00-02:0044"/>
    <m/>
    <m/>
    <m/>
    <m/>
    <m/>
    <n v="0"/>
    <m/>
    <m/>
    <m/>
    <m/>
    <m/>
    <m/>
    <m/>
    <m/>
    <n v="0"/>
  </r>
  <r>
    <x v="58"/>
    <x v="20"/>
    <x v="6"/>
    <x v="2"/>
    <m/>
    <m/>
    <m/>
    <m/>
    <m/>
    <m/>
    <n v="0"/>
    <m/>
    <m/>
    <m/>
    <m/>
    <m/>
    <m/>
    <n v="0"/>
    <n v="0"/>
    <m/>
    <m/>
    <m/>
    <m/>
    <m/>
    <m/>
    <n v="0"/>
    <m/>
    <m/>
    <m/>
    <n v="0"/>
    <m/>
    <m/>
    <m/>
    <n v="0"/>
    <m/>
    <n v="0"/>
    <e v="#DIV/0!"/>
    <e v="#DIV/0!"/>
    <e v="#DIV/0!"/>
    <s v="4447410:00-12:0044"/>
    <m/>
    <m/>
    <m/>
    <m/>
    <m/>
    <n v="0"/>
    <m/>
    <m/>
    <m/>
    <m/>
    <m/>
    <m/>
    <m/>
    <m/>
    <n v="0"/>
  </r>
  <r>
    <x v="58"/>
    <x v="20"/>
    <x v="6"/>
    <x v="1"/>
    <m/>
    <m/>
    <m/>
    <m/>
    <m/>
    <m/>
    <n v="0"/>
    <m/>
    <m/>
    <m/>
    <m/>
    <m/>
    <m/>
    <n v="0"/>
    <n v="0"/>
    <m/>
    <m/>
    <m/>
    <m/>
    <m/>
    <m/>
    <n v="0"/>
    <m/>
    <m/>
    <m/>
    <n v="0"/>
    <m/>
    <m/>
    <m/>
    <n v="0"/>
    <m/>
    <n v="0"/>
    <e v="#DIV/0!"/>
    <e v="#DIV/0!"/>
    <e v="#DIV/0!"/>
    <s v="4447414:00-16:0044"/>
    <m/>
    <m/>
    <m/>
    <m/>
    <m/>
    <n v="0"/>
    <m/>
    <m/>
    <m/>
    <m/>
    <m/>
    <m/>
    <m/>
    <m/>
    <n v="0"/>
  </r>
  <r>
    <x v="58"/>
    <x v="20"/>
    <x v="6"/>
    <x v="3"/>
    <m/>
    <m/>
    <m/>
    <m/>
    <m/>
    <m/>
    <n v="0"/>
    <m/>
    <m/>
    <m/>
    <m/>
    <m/>
    <m/>
    <n v="0"/>
    <n v="0"/>
    <m/>
    <m/>
    <m/>
    <m/>
    <m/>
    <m/>
    <n v="0"/>
    <m/>
    <m/>
    <m/>
    <n v="0"/>
    <m/>
    <m/>
    <m/>
    <n v="0"/>
    <m/>
    <n v="0"/>
    <e v="#DIV/0!"/>
    <e v="#DIV/0!"/>
    <e v="#DIV/0!"/>
    <s v="4447419:00-21:0044"/>
    <m/>
    <m/>
    <m/>
    <m/>
    <m/>
    <n v="0"/>
    <m/>
    <m/>
    <m/>
    <m/>
    <m/>
    <m/>
    <m/>
    <m/>
    <n v="0"/>
  </r>
  <r>
    <x v="58"/>
    <x v="20"/>
    <x v="4"/>
    <x v="0"/>
    <m/>
    <m/>
    <m/>
    <m/>
    <m/>
    <m/>
    <n v="0"/>
    <m/>
    <m/>
    <m/>
    <m/>
    <m/>
    <m/>
    <n v="0"/>
    <n v="0"/>
    <m/>
    <m/>
    <m/>
    <m/>
    <m/>
    <m/>
    <n v="0"/>
    <m/>
    <m/>
    <m/>
    <n v="0"/>
    <m/>
    <m/>
    <m/>
    <n v="0"/>
    <m/>
    <n v="0"/>
    <e v="#DIV/0!"/>
    <e v="#DIV/0!"/>
    <e v="#DIV/0!"/>
    <s v="4447500:00-02:0044"/>
    <m/>
    <m/>
    <m/>
    <m/>
    <m/>
    <n v="0"/>
    <m/>
    <m/>
    <m/>
    <m/>
    <m/>
    <m/>
    <m/>
    <m/>
    <n v="0"/>
  </r>
  <r>
    <x v="59"/>
    <x v="3"/>
    <x v="3"/>
    <x v="2"/>
    <m/>
    <m/>
    <n v="28"/>
    <m/>
    <m/>
    <m/>
    <n v="28"/>
    <n v="6"/>
    <m/>
    <m/>
    <m/>
    <m/>
    <m/>
    <n v="6"/>
    <n v="34"/>
    <n v="25"/>
    <n v="1"/>
    <m/>
    <m/>
    <m/>
    <m/>
    <n v="1"/>
    <m/>
    <m/>
    <m/>
    <n v="0"/>
    <m/>
    <m/>
    <m/>
    <n v="0"/>
    <m/>
    <n v="26"/>
    <n v="0.8928571428571429"/>
    <n v="0.16666666666666666"/>
    <n v="0.76470588235294112"/>
    <s v="4441510:00-12:0045"/>
    <n v="11"/>
    <n v="5"/>
    <n v="9"/>
    <n v="1"/>
    <m/>
    <n v="26"/>
    <m/>
    <n v="6"/>
    <n v="5"/>
    <n v="2"/>
    <n v="5"/>
    <n v="3"/>
    <n v="4"/>
    <n v="1"/>
    <n v="26"/>
  </r>
  <r>
    <x v="59"/>
    <x v="3"/>
    <x v="3"/>
    <x v="1"/>
    <m/>
    <m/>
    <n v="28"/>
    <m/>
    <m/>
    <m/>
    <n v="28"/>
    <n v="6"/>
    <m/>
    <m/>
    <m/>
    <m/>
    <m/>
    <n v="6"/>
    <n v="34"/>
    <n v="28"/>
    <n v="4"/>
    <m/>
    <m/>
    <m/>
    <m/>
    <n v="4"/>
    <m/>
    <m/>
    <m/>
    <n v="0"/>
    <m/>
    <m/>
    <m/>
    <n v="0"/>
    <m/>
    <n v="32"/>
    <n v="1"/>
    <n v="0.66666666666666663"/>
    <n v="0.94117647058823528"/>
    <s v="4441514:00-16:0045"/>
    <n v="13"/>
    <n v="7"/>
    <n v="11"/>
    <n v="1"/>
    <m/>
    <n v="32"/>
    <n v="1"/>
    <n v="9"/>
    <n v="2"/>
    <n v="9"/>
    <n v="4"/>
    <n v="4"/>
    <n v="2"/>
    <n v="1"/>
    <n v="32"/>
  </r>
  <r>
    <x v="59"/>
    <x v="3"/>
    <x v="3"/>
    <x v="3"/>
    <m/>
    <m/>
    <n v="28"/>
    <m/>
    <m/>
    <m/>
    <n v="28"/>
    <n v="6"/>
    <m/>
    <m/>
    <m/>
    <m/>
    <m/>
    <n v="6"/>
    <n v="34"/>
    <n v="26"/>
    <n v="3"/>
    <m/>
    <m/>
    <m/>
    <m/>
    <n v="3"/>
    <m/>
    <m/>
    <m/>
    <n v="0"/>
    <m/>
    <m/>
    <m/>
    <n v="0"/>
    <m/>
    <n v="29"/>
    <n v="0.9285714285714286"/>
    <n v="0.5"/>
    <n v="0.8529411764705882"/>
    <s v="4441519:00-21:0045"/>
    <n v="11"/>
    <n v="3"/>
    <n v="14"/>
    <n v="1"/>
    <m/>
    <n v="29"/>
    <m/>
    <n v="9"/>
    <n v="3"/>
    <n v="7"/>
    <n v="3"/>
    <n v="3"/>
    <n v="4"/>
    <m/>
    <n v="29"/>
  </r>
  <r>
    <x v="59"/>
    <x v="3"/>
    <x v="0"/>
    <x v="0"/>
    <m/>
    <m/>
    <n v="28"/>
    <m/>
    <m/>
    <m/>
    <n v="28"/>
    <n v="6"/>
    <m/>
    <m/>
    <m/>
    <m/>
    <m/>
    <n v="6"/>
    <n v="34"/>
    <n v="21"/>
    <m/>
    <m/>
    <m/>
    <m/>
    <m/>
    <n v="0"/>
    <m/>
    <m/>
    <m/>
    <n v="0"/>
    <m/>
    <m/>
    <m/>
    <n v="0"/>
    <m/>
    <n v="21"/>
    <n v="0.75"/>
    <n v="0"/>
    <n v="0.61764705882352944"/>
    <s v="4441600:00-02:0045"/>
    <m/>
    <m/>
    <n v="14"/>
    <n v="7"/>
    <m/>
    <n v="21"/>
    <m/>
    <n v="4"/>
    <n v="1"/>
    <n v="7"/>
    <n v="1"/>
    <n v="4"/>
    <n v="2"/>
    <n v="2"/>
    <n v="21"/>
  </r>
  <r>
    <x v="59"/>
    <x v="3"/>
    <x v="1"/>
    <x v="1"/>
    <m/>
    <m/>
    <n v="28"/>
    <m/>
    <m/>
    <m/>
    <n v="28"/>
    <n v="6"/>
    <m/>
    <m/>
    <m/>
    <m/>
    <m/>
    <n v="6"/>
    <n v="34"/>
    <n v="28"/>
    <n v="2"/>
    <m/>
    <m/>
    <m/>
    <m/>
    <n v="2"/>
    <m/>
    <m/>
    <m/>
    <n v="0"/>
    <m/>
    <m/>
    <m/>
    <n v="0"/>
    <m/>
    <n v="30"/>
    <n v="1"/>
    <n v="0.33333333333333331"/>
    <n v="0.88235294117647056"/>
    <s v="4442914:00-16:0045"/>
    <n v="23"/>
    <n v="3"/>
    <n v="4"/>
    <m/>
    <m/>
    <n v="30"/>
    <m/>
    <n v="5"/>
    <n v="6"/>
    <n v="4"/>
    <n v="6"/>
    <n v="5"/>
    <n v="4"/>
    <m/>
    <n v="30"/>
  </r>
  <r>
    <x v="59"/>
    <x v="3"/>
    <x v="2"/>
    <x v="2"/>
    <m/>
    <m/>
    <n v="28"/>
    <m/>
    <m/>
    <m/>
    <n v="28"/>
    <n v="6"/>
    <m/>
    <m/>
    <m/>
    <m/>
    <m/>
    <n v="6"/>
    <n v="34"/>
    <n v="24"/>
    <m/>
    <m/>
    <m/>
    <m/>
    <m/>
    <n v="0"/>
    <m/>
    <m/>
    <m/>
    <n v="0"/>
    <m/>
    <m/>
    <m/>
    <n v="0"/>
    <m/>
    <n v="24"/>
    <n v="0.8571428571428571"/>
    <n v="0"/>
    <n v="0.70588235294117652"/>
    <s v="4445010:00-12:0045"/>
    <n v="10"/>
    <n v="5"/>
    <n v="8"/>
    <n v="1"/>
    <m/>
    <n v="24"/>
    <n v="1"/>
    <n v="2"/>
    <n v="8"/>
    <n v="4"/>
    <n v="2"/>
    <n v="5"/>
    <n v="1"/>
    <n v="1"/>
    <n v="24"/>
  </r>
  <r>
    <x v="59"/>
    <x v="3"/>
    <x v="2"/>
    <x v="1"/>
    <m/>
    <m/>
    <n v="28"/>
    <m/>
    <m/>
    <m/>
    <n v="28"/>
    <n v="6"/>
    <m/>
    <m/>
    <m/>
    <m/>
    <m/>
    <n v="6"/>
    <n v="34"/>
    <n v="28"/>
    <n v="2"/>
    <m/>
    <m/>
    <m/>
    <m/>
    <n v="2"/>
    <m/>
    <m/>
    <m/>
    <n v="0"/>
    <m/>
    <m/>
    <m/>
    <n v="0"/>
    <m/>
    <n v="30"/>
    <n v="1"/>
    <n v="0.33333333333333331"/>
    <n v="0.88235294117647056"/>
    <s v="4445014:00-16:0045"/>
    <n v="9"/>
    <n v="10"/>
    <n v="10"/>
    <n v="1"/>
    <m/>
    <n v="30"/>
    <n v="2"/>
    <n v="4"/>
    <n v="7"/>
    <n v="6"/>
    <n v="4"/>
    <n v="5"/>
    <n v="2"/>
    <m/>
    <n v="30"/>
  </r>
  <r>
    <x v="59"/>
    <x v="3"/>
    <x v="2"/>
    <x v="3"/>
    <m/>
    <m/>
    <n v="28"/>
    <m/>
    <m/>
    <m/>
    <n v="28"/>
    <n v="6"/>
    <m/>
    <m/>
    <m/>
    <m/>
    <m/>
    <n v="6"/>
    <n v="34"/>
    <n v="28"/>
    <n v="4"/>
    <m/>
    <m/>
    <m/>
    <m/>
    <n v="4"/>
    <m/>
    <n v="1"/>
    <m/>
    <n v="1"/>
    <m/>
    <m/>
    <m/>
    <n v="0"/>
    <m/>
    <n v="33"/>
    <n v="1"/>
    <n v="0.66666666666666663"/>
    <n v="0.97058823529411764"/>
    <s v="4445019:00-21:0045"/>
    <n v="15"/>
    <n v="5"/>
    <n v="12"/>
    <n v="1"/>
    <m/>
    <n v="33"/>
    <m/>
    <n v="5"/>
    <n v="4"/>
    <n v="12"/>
    <n v="8"/>
    <n v="2"/>
    <n v="2"/>
    <m/>
    <n v="33"/>
  </r>
  <r>
    <x v="59"/>
    <x v="3"/>
    <x v="5"/>
    <x v="0"/>
    <m/>
    <m/>
    <n v="28"/>
    <m/>
    <m/>
    <m/>
    <n v="28"/>
    <n v="6"/>
    <m/>
    <m/>
    <m/>
    <m/>
    <m/>
    <n v="6"/>
    <n v="34"/>
    <n v="17"/>
    <m/>
    <m/>
    <m/>
    <m/>
    <m/>
    <n v="0"/>
    <m/>
    <m/>
    <m/>
    <n v="0"/>
    <m/>
    <m/>
    <m/>
    <n v="0"/>
    <m/>
    <n v="17"/>
    <n v="0.6071428571428571"/>
    <n v="0"/>
    <n v="0.5"/>
    <s v="4445100:00-02:0045"/>
    <m/>
    <m/>
    <n v="13"/>
    <n v="4"/>
    <m/>
    <n v="17"/>
    <m/>
    <n v="1"/>
    <n v="4"/>
    <n v="6"/>
    <n v="3"/>
    <n v="3"/>
    <m/>
    <m/>
    <n v="17"/>
  </r>
  <r>
    <x v="59"/>
    <x v="3"/>
    <x v="6"/>
    <x v="2"/>
    <m/>
    <m/>
    <n v="28"/>
    <m/>
    <m/>
    <m/>
    <n v="28"/>
    <n v="6"/>
    <m/>
    <m/>
    <m/>
    <m/>
    <m/>
    <n v="6"/>
    <n v="34"/>
    <n v="16"/>
    <m/>
    <m/>
    <m/>
    <m/>
    <m/>
    <n v="0"/>
    <m/>
    <m/>
    <m/>
    <n v="0"/>
    <m/>
    <m/>
    <m/>
    <n v="0"/>
    <m/>
    <n v="16"/>
    <n v="0.5714285714285714"/>
    <n v="0"/>
    <n v="0.47058823529411764"/>
    <s v="4447410:00-12:0045"/>
    <n v="9"/>
    <n v="6"/>
    <n v="1"/>
    <m/>
    <m/>
    <n v="16"/>
    <n v="1"/>
    <n v="3"/>
    <n v="1"/>
    <n v="4"/>
    <n v="1"/>
    <n v="3"/>
    <n v="3"/>
    <m/>
    <n v="16"/>
  </r>
  <r>
    <x v="59"/>
    <x v="3"/>
    <x v="6"/>
    <x v="1"/>
    <m/>
    <m/>
    <n v="28"/>
    <m/>
    <m/>
    <m/>
    <n v="28"/>
    <n v="6"/>
    <m/>
    <m/>
    <m/>
    <m/>
    <m/>
    <n v="6"/>
    <n v="34"/>
    <n v="17"/>
    <m/>
    <m/>
    <m/>
    <m/>
    <m/>
    <n v="0"/>
    <m/>
    <m/>
    <m/>
    <n v="0"/>
    <m/>
    <m/>
    <m/>
    <n v="0"/>
    <m/>
    <n v="17"/>
    <n v="0.6071428571428571"/>
    <n v="0"/>
    <n v="0.5"/>
    <s v="4447414:00-16:0045"/>
    <n v="8"/>
    <n v="8"/>
    <n v="1"/>
    <m/>
    <m/>
    <n v="17"/>
    <n v="1"/>
    <n v="3"/>
    <n v="1"/>
    <n v="4"/>
    <n v="3"/>
    <n v="2"/>
    <n v="3"/>
    <m/>
    <n v="17"/>
  </r>
  <r>
    <x v="59"/>
    <x v="3"/>
    <x v="6"/>
    <x v="3"/>
    <m/>
    <m/>
    <n v="28"/>
    <m/>
    <m/>
    <m/>
    <n v="28"/>
    <n v="6"/>
    <m/>
    <m/>
    <m/>
    <m/>
    <m/>
    <n v="6"/>
    <n v="34"/>
    <n v="12"/>
    <m/>
    <m/>
    <m/>
    <m/>
    <m/>
    <n v="0"/>
    <m/>
    <m/>
    <m/>
    <n v="0"/>
    <m/>
    <m/>
    <m/>
    <n v="0"/>
    <m/>
    <n v="12"/>
    <n v="0.42857142857142855"/>
    <n v="0"/>
    <n v="0.35294117647058826"/>
    <s v="4447419:00-21:0045"/>
    <n v="8"/>
    <n v="3"/>
    <n v="1"/>
    <m/>
    <m/>
    <n v="12"/>
    <n v="1"/>
    <n v="5"/>
    <n v="1"/>
    <n v="2"/>
    <n v="1"/>
    <n v="2"/>
    <m/>
    <m/>
    <n v="12"/>
  </r>
  <r>
    <x v="59"/>
    <x v="3"/>
    <x v="4"/>
    <x v="0"/>
    <m/>
    <m/>
    <n v="28"/>
    <m/>
    <m/>
    <m/>
    <n v="28"/>
    <n v="6"/>
    <m/>
    <m/>
    <m/>
    <m/>
    <m/>
    <n v="6"/>
    <n v="34"/>
    <n v="3"/>
    <m/>
    <m/>
    <m/>
    <m/>
    <m/>
    <n v="0"/>
    <m/>
    <m/>
    <m/>
    <n v="0"/>
    <m/>
    <m/>
    <m/>
    <n v="0"/>
    <m/>
    <n v="3"/>
    <n v="0.10714285714285714"/>
    <n v="0"/>
    <n v="8.8235294117647065E-2"/>
    <s v="4447500:00-02:0045"/>
    <m/>
    <m/>
    <n v="1"/>
    <n v="2"/>
    <m/>
    <n v="3"/>
    <m/>
    <m/>
    <m/>
    <m/>
    <m/>
    <m/>
    <n v="1"/>
    <n v="2"/>
    <n v="3"/>
  </r>
  <r>
    <x v="60"/>
    <x v="19"/>
    <x v="3"/>
    <x v="2"/>
    <n v="13"/>
    <m/>
    <n v="5"/>
    <m/>
    <m/>
    <m/>
    <n v="18"/>
    <m/>
    <m/>
    <m/>
    <m/>
    <m/>
    <s v="Vergunninghouders "/>
    <n v="0"/>
    <n v="18"/>
    <n v="13"/>
    <m/>
    <m/>
    <m/>
    <m/>
    <m/>
    <n v="0"/>
    <m/>
    <n v="1"/>
    <m/>
    <n v="1"/>
    <m/>
    <m/>
    <m/>
    <n v="0"/>
    <m/>
    <n v="14"/>
    <n v="0.72222222222222221"/>
    <e v="#DIV/0!"/>
    <n v="0.77777777777777779"/>
    <s v="4441510:00-12:0046"/>
    <m/>
    <m/>
    <n v="3"/>
    <n v="11"/>
    <m/>
    <n v="14"/>
    <n v="14"/>
    <m/>
    <m/>
    <m/>
    <m/>
    <m/>
    <m/>
    <m/>
    <n v="14"/>
  </r>
  <r>
    <x v="60"/>
    <x v="19"/>
    <x v="3"/>
    <x v="1"/>
    <n v="13"/>
    <m/>
    <n v="5"/>
    <m/>
    <m/>
    <m/>
    <n v="18"/>
    <m/>
    <m/>
    <m/>
    <m/>
    <m/>
    <s v="Vergunninghouders "/>
    <n v="0"/>
    <n v="18"/>
    <n v="16"/>
    <m/>
    <m/>
    <m/>
    <m/>
    <m/>
    <n v="0"/>
    <m/>
    <m/>
    <m/>
    <n v="0"/>
    <m/>
    <m/>
    <m/>
    <n v="0"/>
    <m/>
    <n v="16"/>
    <n v="0.88888888888888884"/>
    <e v="#DIV/0!"/>
    <n v="0.88888888888888884"/>
    <s v="4441514:00-16:0046"/>
    <m/>
    <m/>
    <n v="3"/>
    <n v="13"/>
    <m/>
    <n v="16"/>
    <n v="16"/>
    <m/>
    <m/>
    <m/>
    <m/>
    <m/>
    <m/>
    <m/>
    <n v="16"/>
  </r>
  <r>
    <x v="60"/>
    <x v="19"/>
    <x v="3"/>
    <x v="3"/>
    <n v="13"/>
    <m/>
    <n v="5"/>
    <m/>
    <m/>
    <m/>
    <n v="18"/>
    <m/>
    <m/>
    <m/>
    <m/>
    <m/>
    <s v="Vergunninghouders "/>
    <n v="0"/>
    <n v="18"/>
    <n v="17"/>
    <m/>
    <m/>
    <m/>
    <m/>
    <m/>
    <n v="0"/>
    <m/>
    <m/>
    <m/>
    <n v="0"/>
    <m/>
    <m/>
    <m/>
    <n v="0"/>
    <m/>
    <n v="17"/>
    <n v="0.94444444444444442"/>
    <e v="#DIV/0!"/>
    <n v="0.94444444444444442"/>
    <s v="4441519:00-21:0046"/>
    <n v="2"/>
    <m/>
    <n v="4"/>
    <n v="11"/>
    <m/>
    <n v="17"/>
    <n v="15"/>
    <m/>
    <m/>
    <m/>
    <m/>
    <m/>
    <m/>
    <n v="2"/>
    <n v="17"/>
  </r>
  <r>
    <x v="60"/>
    <x v="19"/>
    <x v="0"/>
    <x v="0"/>
    <n v="13"/>
    <m/>
    <n v="5"/>
    <m/>
    <m/>
    <m/>
    <n v="18"/>
    <m/>
    <m/>
    <m/>
    <m/>
    <m/>
    <s v="Vergunninghouders "/>
    <n v="0"/>
    <n v="18"/>
    <n v="18"/>
    <m/>
    <m/>
    <m/>
    <m/>
    <m/>
    <n v="0"/>
    <m/>
    <n v="1"/>
    <m/>
    <n v="1"/>
    <m/>
    <m/>
    <m/>
    <n v="0"/>
    <m/>
    <n v="19"/>
    <n v="1"/>
    <e v="#DIV/0!"/>
    <n v="1.0555555555555556"/>
    <s v="4441600:00-02:0046"/>
    <m/>
    <m/>
    <n v="4"/>
    <n v="15"/>
    <m/>
    <n v="19"/>
    <n v="17"/>
    <n v="1"/>
    <m/>
    <m/>
    <m/>
    <n v="1"/>
    <m/>
    <m/>
    <n v="19"/>
  </r>
  <r>
    <x v="60"/>
    <x v="19"/>
    <x v="1"/>
    <x v="1"/>
    <n v="13"/>
    <m/>
    <n v="5"/>
    <m/>
    <m/>
    <m/>
    <n v="18"/>
    <m/>
    <m/>
    <m/>
    <m/>
    <m/>
    <s v="Vergunninghouders "/>
    <n v="0"/>
    <n v="18"/>
    <n v="10"/>
    <m/>
    <m/>
    <m/>
    <m/>
    <m/>
    <n v="0"/>
    <m/>
    <m/>
    <m/>
    <n v="0"/>
    <m/>
    <m/>
    <m/>
    <n v="0"/>
    <m/>
    <n v="10"/>
    <n v="0.55555555555555558"/>
    <e v="#DIV/0!"/>
    <n v="0.55555555555555558"/>
    <s v="4442914:00-16:0046"/>
    <n v="1"/>
    <m/>
    <n v="1"/>
    <n v="8"/>
    <m/>
    <n v="10"/>
    <n v="9"/>
    <m/>
    <m/>
    <m/>
    <m/>
    <m/>
    <m/>
    <n v="1"/>
    <n v="10"/>
  </r>
  <r>
    <x v="60"/>
    <x v="19"/>
    <x v="2"/>
    <x v="2"/>
    <n v="13"/>
    <m/>
    <n v="5"/>
    <m/>
    <m/>
    <m/>
    <n v="18"/>
    <m/>
    <m/>
    <m/>
    <m/>
    <m/>
    <s v="Vergunninghouders "/>
    <n v="0"/>
    <n v="18"/>
    <n v="8"/>
    <m/>
    <m/>
    <m/>
    <m/>
    <m/>
    <n v="0"/>
    <m/>
    <n v="1"/>
    <m/>
    <n v="1"/>
    <m/>
    <m/>
    <m/>
    <n v="0"/>
    <m/>
    <n v="9"/>
    <n v="0.44444444444444442"/>
    <e v="#DIV/0!"/>
    <n v="0.5"/>
    <s v="4445010:00-12:0046"/>
    <m/>
    <n v="1"/>
    <n v="3"/>
    <n v="5"/>
    <m/>
    <n v="9"/>
    <n v="8"/>
    <m/>
    <m/>
    <n v="1"/>
    <m/>
    <m/>
    <m/>
    <m/>
    <n v="9"/>
  </r>
  <r>
    <x v="60"/>
    <x v="19"/>
    <x v="2"/>
    <x v="1"/>
    <n v="13"/>
    <m/>
    <n v="5"/>
    <m/>
    <m/>
    <m/>
    <n v="18"/>
    <m/>
    <m/>
    <m/>
    <m/>
    <m/>
    <s v="Vergunninghouders "/>
    <n v="0"/>
    <n v="18"/>
    <n v="7"/>
    <m/>
    <m/>
    <m/>
    <m/>
    <m/>
    <n v="0"/>
    <m/>
    <n v="2"/>
    <m/>
    <n v="2"/>
    <m/>
    <m/>
    <m/>
    <n v="0"/>
    <m/>
    <n v="9"/>
    <n v="0.3888888888888889"/>
    <e v="#DIV/0!"/>
    <n v="0.5"/>
    <s v="4445014:00-16:0046"/>
    <m/>
    <n v="1"/>
    <n v="4"/>
    <n v="4"/>
    <m/>
    <n v="9"/>
    <n v="8"/>
    <m/>
    <m/>
    <n v="1"/>
    <m/>
    <m/>
    <m/>
    <m/>
    <n v="9"/>
  </r>
  <r>
    <x v="60"/>
    <x v="19"/>
    <x v="2"/>
    <x v="3"/>
    <n v="13"/>
    <m/>
    <n v="5"/>
    <m/>
    <m/>
    <m/>
    <n v="18"/>
    <m/>
    <m/>
    <m/>
    <m/>
    <m/>
    <s v="Vergunninghouders "/>
    <n v="0"/>
    <n v="18"/>
    <n v="12"/>
    <m/>
    <m/>
    <m/>
    <m/>
    <m/>
    <n v="0"/>
    <m/>
    <n v="2"/>
    <m/>
    <n v="2"/>
    <m/>
    <m/>
    <m/>
    <n v="0"/>
    <m/>
    <n v="14"/>
    <n v="0.66666666666666663"/>
    <e v="#DIV/0!"/>
    <n v="0.77777777777777779"/>
    <s v="4445019:00-21:0046"/>
    <n v="1"/>
    <m/>
    <n v="6"/>
    <n v="7"/>
    <m/>
    <n v="14"/>
    <n v="12"/>
    <m/>
    <m/>
    <n v="1"/>
    <n v="1"/>
    <m/>
    <m/>
    <m/>
    <n v="14"/>
  </r>
  <r>
    <x v="60"/>
    <x v="19"/>
    <x v="5"/>
    <x v="0"/>
    <n v="13"/>
    <m/>
    <n v="5"/>
    <m/>
    <m/>
    <m/>
    <n v="18"/>
    <m/>
    <m/>
    <m/>
    <m/>
    <m/>
    <s v="Vergunninghouders "/>
    <n v="0"/>
    <n v="18"/>
    <n v="14"/>
    <m/>
    <m/>
    <m/>
    <m/>
    <m/>
    <n v="0"/>
    <m/>
    <n v="2"/>
    <m/>
    <n v="2"/>
    <m/>
    <m/>
    <m/>
    <n v="0"/>
    <m/>
    <n v="16"/>
    <n v="0.77777777777777779"/>
    <e v="#DIV/0!"/>
    <n v="0.88888888888888884"/>
    <s v="4445100:00-02:0046"/>
    <m/>
    <m/>
    <n v="7"/>
    <n v="9"/>
    <m/>
    <n v="16"/>
    <n v="14"/>
    <m/>
    <m/>
    <n v="2"/>
    <m/>
    <m/>
    <m/>
    <m/>
    <n v="16"/>
  </r>
  <r>
    <x v="60"/>
    <x v="19"/>
    <x v="6"/>
    <x v="2"/>
    <n v="13"/>
    <m/>
    <n v="5"/>
    <m/>
    <m/>
    <m/>
    <n v="18"/>
    <m/>
    <m/>
    <m/>
    <m/>
    <m/>
    <s v="Vergunninghouders "/>
    <n v="0"/>
    <n v="18"/>
    <n v="9"/>
    <m/>
    <m/>
    <m/>
    <m/>
    <m/>
    <n v="0"/>
    <m/>
    <n v="1"/>
    <m/>
    <n v="1"/>
    <m/>
    <m/>
    <m/>
    <n v="0"/>
    <m/>
    <n v="10"/>
    <n v="0.5"/>
    <e v="#DIV/0!"/>
    <n v="0.55555555555555558"/>
    <s v="4447410:00-12:0046"/>
    <n v="1"/>
    <n v="1"/>
    <n v="2"/>
    <n v="6"/>
    <m/>
    <n v="10"/>
    <n v="9"/>
    <m/>
    <m/>
    <n v="1"/>
    <m/>
    <m/>
    <m/>
    <m/>
    <n v="10"/>
  </r>
  <r>
    <x v="60"/>
    <x v="19"/>
    <x v="6"/>
    <x v="1"/>
    <n v="13"/>
    <m/>
    <n v="5"/>
    <m/>
    <m/>
    <m/>
    <n v="18"/>
    <m/>
    <m/>
    <m/>
    <m/>
    <m/>
    <s v="Vergunninghouders "/>
    <n v="0"/>
    <n v="18"/>
    <n v="10"/>
    <m/>
    <m/>
    <m/>
    <m/>
    <m/>
    <n v="0"/>
    <m/>
    <m/>
    <m/>
    <n v="0"/>
    <m/>
    <m/>
    <m/>
    <n v="0"/>
    <m/>
    <n v="10"/>
    <n v="0.55555555555555558"/>
    <e v="#DIV/0!"/>
    <n v="0.55555555555555558"/>
    <s v="4447414:00-16:0046"/>
    <n v="1"/>
    <m/>
    <n v="2"/>
    <n v="7"/>
    <m/>
    <n v="10"/>
    <n v="9"/>
    <m/>
    <m/>
    <m/>
    <m/>
    <m/>
    <n v="1"/>
    <m/>
    <n v="10"/>
  </r>
  <r>
    <x v="60"/>
    <x v="19"/>
    <x v="6"/>
    <x v="3"/>
    <n v="13"/>
    <m/>
    <n v="5"/>
    <m/>
    <m/>
    <m/>
    <n v="18"/>
    <m/>
    <m/>
    <m/>
    <m/>
    <m/>
    <s v="Vergunninghouders "/>
    <n v="0"/>
    <n v="18"/>
    <n v="18"/>
    <m/>
    <m/>
    <m/>
    <m/>
    <m/>
    <n v="0"/>
    <m/>
    <m/>
    <m/>
    <n v="0"/>
    <m/>
    <m/>
    <m/>
    <n v="0"/>
    <m/>
    <n v="18"/>
    <n v="1"/>
    <e v="#DIV/0!"/>
    <n v="1"/>
    <s v="4447419:00-21:0046"/>
    <n v="3"/>
    <m/>
    <n v="7"/>
    <n v="8"/>
    <m/>
    <n v="18"/>
    <n v="12"/>
    <m/>
    <n v="3"/>
    <n v="2"/>
    <m/>
    <m/>
    <n v="1"/>
    <m/>
    <n v="18"/>
  </r>
  <r>
    <x v="60"/>
    <x v="19"/>
    <x v="4"/>
    <x v="0"/>
    <n v="13"/>
    <m/>
    <n v="5"/>
    <m/>
    <m/>
    <m/>
    <n v="18"/>
    <m/>
    <m/>
    <m/>
    <m/>
    <m/>
    <s v="Vergunninghouders "/>
    <n v="0"/>
    <n v="18"/>
    <n v="18"/>
    <m/>
    <m/>
    <m/>
    <m/>
    <m/>
    <n v="0"/>
    <m/>
    <n v="5"/>
    <m/>
    <n v="5"/>
    <m/>
    <m/>
    <m/>
    <n v="0"/>
    <m/>
    <n v="23"/>
    <n v="1"/>
    <e v="#DIV/0!"/>
    <n v="1.2777777777777777"/>
    <s v="4447500:00-02:0046"/>
    <m/>
    <m/>
    <n v="11"/>
    <n v="12"/>
    <m/>
    <n v="23"/>
    <n v="19"/>
    <m/>
    <n v="1"/>
    <n v="3"/>
    <m/>
    <m/>
    <m/>
    <m/>
    <n v="23"/>
  </r>
  <r>
    <x v="61"/>
    <x v="9"/>
    <x v="3"/>
    <x v="2"/>
    <m/>
    <m/>
    <n v="86"/>
    <m/>
    <m/>
    <m/>
    <n v="86"/>
    <m/>
    <m/>
    <n v="2"/>
    <m/>
    <m/>
    <m/>
    <n v="2"/>
    <n v="88"/>
    <n v="26"/>
    <m/>
    <m/>
    <n v="2"/>
    <m/>
    <m/>
    <n v="2"/>
    <m/>
    <m/>
    <m/>
    <n v="0"/>
    <m/>
    <m/>
    <m/>
    <n v="0"/>
    <m/>
    <n v="28"/>
    <n v="0.30232558139534882"/>
    <n v="1"/>
    <n v="0.31818181818181818"/>
    <s v="4441510:00-12:0047"/>
    <n v="6"/>
    <n v="3"/>
    <n v="12"/>
    <n v="7"/>
    <m/>
    <n v="28"/>
    <n v="8"/>
    <n v="1"/>
    <n v="10"/>
    <n v="3"/>
    <n v="3"/>
    <n v="1"/>
    <n v="2"/>
    <m/>
    <n v="28"/>
  </r>
  <r>
    <x v="61"/>
    <x v="9"/>
    <x v="3"/>
    <x v="1"/>
    <m/>
    <m/>
    <n v="86"/>
    <m/>
    <m/>
    <m/>
    <n v="86"/>
    <m/>
    <m/>
    <n v="2"/>
    <m/>
    <m/>
    <m/>
    <n v="2"/>
    <n v="88"/>
    <n v="36"/>
    <m/>
    <m/>
    <n v="1"/>
    <m/>
    <m/>
    <n v="1"/>
    <m/>
    <m/>
    <m/>
    <n v="0"/>
    <n v="1"/>
    <m/>
    <m/>
    <n v="1"/>
    <m/>
    <n v="38"/>
    <n v="0.41860465116279072"/>
    <n v="0.5"/>
    <n v="0.43181818181818182"/>
    <s v="4441514:00-16:0047"/>
    <n v="13"/>
    <n v="5"/>
    <n v="12"/>
    <n v="7"/>
    <m/>
    <n v="37"/>
    <n v="6"/>
    <n v="1"/>
    <n v="11"/>
    <n v="6"/>
    <n v="4"/>
    <n v="6"/>
    <n v="3"/>
    <m/>
    <n v="37"/>
  </r>
  <r>
    <x v="61"/>
    <x v="9"/>
    <x v="3"/>
    <x v="3"/>
    <m/>
    <m/>
    <n v="86"/>
    <m/>
    <m/>
    <m/>
    <n v="86"/>
    <m/>
    <m/>
    <n v="2"/>
    <m/>
    <m/>
    <m/>
    <n v="2"/>
    <n v="88"/>
    <n v="32"/>
    <m/>
    <m/>
    <n v="2"/>
    <m/>
    <m/>
    <n v="2"/>
    <m/>
    <m/>
    <m/>
    <n v="0"/>
    <m/>
    <m/>
    <m/>
    <n v="0"/>
    <m/>
    <n v="34"/>
    <n v="0.37209302325581395"/>
    <n v="1"/>
    <n v="0.38636363636363635"/>
    <s v="4441519:00-21:0047"/>
    <n v="15"/>
    <n v="2"/>
    <n v="10"/>
    <n v="7"/>
    <m/>
    <n v="34"/>
    <n v="4"/>
    <n v="2"/>
    <n v="11"/>
    <n v="6"/>
    <n v="2"/>
    <n v="2"/>
    <n v="5"/>
    <n v="2"/>
    <n v="34"/>
  </r>
  <r>
    <x v="61"/>
    <x v="9"/>
    <x v="0"/>
    <x v="0"/>
    <m/>
    <m/>
    <n v="86"/>
    <m/>
    <m/>
    <m/>
    <n v="86"/>
    <m/>
    <m/>
    <n v="2"/>
    <m/>
    <m/>
    <m/>
    <n v="2"/>
    <n v="88"/>
    <n v="31"/>
    <m/>
    <m/>
    <n v="1"/>
    <m/>
    <m/>
    <n v="1"/>
    <m/>
    <m/>
    <m/>
    <n v="0"/>
    <m/>
    <m/>
    <m/>
    <n v="0"/>
    <m/>
    <n v="32"/>
    <n v="0.36046511627906974"/>
    <n v="0.5"/>
    <n v="0.36363636363636365"/>
    <s v="4441600:00-02:0047"/>
    <m/>
    <m/>
    <n v="16"/>
    <n v="16"/>
    <m/>
    <n v="32"/>
    <n v="6"/>
    <n v="2"/>
    <n v="9"/>
    <n v="4"/>
    <n v="4"/>
    <n v="1"/>
    <n v="6"/>
    <m/>
    <n v="32"/>
  </r>
  <r>
    <x v="61"/>
    <x v="9"/>
    <x v="1"/>
    <x v="1"/>
    <m/>
    <m/>
    <n v="86"/>
    <m/>
    <m/>
    <m/>
    <n v="86"/>
    <m/>
    <m/>
    <n v="2"/>
    <m/>
    <m/>
    <m/>
    <n v="2"/>
    <n v="88"/>
    <n v="86"/>
    <m/>
    <m/>
    <m/>
    <m/>
    <m/>
    <n v="0"/>
    <m/>
    <n v="5"/>
    <m/>
    <n v="5"/>
    <m/>
    <m/>
    <m/>
    <n v="0"/>
    <m/>
    <n v="91"/>
    <n v="1"/>
    <n v="0"/>
    <n v="1.0340909090909092"/>
    <s v="4442914:00-16:0047"/>
    <n v="75"/>
    <m/>
    <n v="8"/>
    <n v="8"/>
    <m/>
    <n v="91"/>
    <n v="8"/>
    <n v="1"/>
    <n v="25"/>
    <n v="16"/>
    <n v="18"/>
    <n v="6"/>
    <n v="15"/>
    <n v="2"/>
    <n v="91"/>
  </r>
  <r>
    <x v="61"/>
    <x v="9"/>
    <x v="2"/>
    <x v="2"/>
    <m/>
    <m/>
    <n v="86"/>
    <m/>
    <m/>
    <m/>
    <n v="86"/>
    <m/>
    <m/>
    <n v="2"/>
    <m/>
    <m/>
    <m/>
    <n v="2"/>
    <n v="88"/>
    <n v="25"/>
    <m/>
    <m/>
    <n v="1"/>
    <m/>
    <m/>
    <n v="1"/>
    <m/>
    <m/>
    <m/>
    <n v="0"/>
    <m/>
    <m/>
    <m/>
    <n v="0"/>
    <m/>
    <n v="26"/>
    <n v="0.29069767441860467"/>
    <n v="0.5"/>
    <n v="0.29545454545454547"/>
    <s v="4445010:00-12:0047"/>
    <n v="7"/>
    <n v="3"/>
    <n v="6"/>
    <n v="10"/>
    <m/>
    <n v="26"/>
    <n v="5"/>
    <m/>
    <n v="10"/>
    <n v="2"/>
    <n v="5"/>
    <n v="1"/>
    <n v="2"/>
    <n v="1"/>
    <n v="26"/>
  </r>
  <r>
    <x v="61"/>
    <x v="9"/>
    <x v="2"/>
    <x v="1"/>
    <m/>
    <m/>
    <n v="86"/>
    <m/>
    <m/>
    <m/>
    <n v="86"/>
    <m/>
    <m/>
    <n v="2"/>
    <m/>
    <m/>
    <m/>
    <n v="2"/>
    <n v="88"/>
    <n v="30"/>
    <m/>
    <m/>
    <n v="2"/>
    <m/>
    <m/>
    <n v="2"/>
    <m/>
    <m/>
    <m/>
    <n v="0"/>
    <m/>
    <m/>
    <m/>
    <n v="0"/>
    <m/>
    <n v="32"/>
    <n v="0.34883720930232559"/>
    <n v="1"/>
    <n v="0.36363636363636365"/>
    <s v="4445014:00-16:0047"/>
    <n v="12"/>
    <n v="4"/>
    <n v="6"/>
    <n v="10"/>
    <m/>
    <n v="32"/>
    <n v="4"/>
    <m/>
    <n v="12"/>
    <n v="4"/>
    <n v="7"/>
    <n v="1"/>
    <n v="2"/>
    <n v="2"/>
    <n v="32"/>
  </r>
  <r>
    <x v="61"/>
    <x v="9"/>
    <x v="2"/>
    <x v="3"/>
    <m/>
    <m/>
    <n v="86"/>
    <m/>
    <m/>
    <m/>
    <n v="86"/>
    <m/>
    <m/>
    <n v="2"/>
    <m/>
    <m/>
    <m/>
    <n v="2"/>
    <n v="88"/>
    <n v="27"/>
    <m/>
    <m/>
    <m/>
    <m/>
    <m/>
    <n v="0"/>
    <m/>
    <n v="1"/>
    <m/>
    <n v="1"/>
    <n v="6"/>
    <m/>
    <m/>
    <n v="6"/>
    <m/>
    <n v="34"/>
    <n v="0.31395348837209303"/>
    <n v="0"/>
    <n v="0.38636363636363635"/>
    <s v="4445019:00-21:0047"/>
    <n v="8"/>
    <n v="1"/>
    <n v="7"/>
    <n v="12"/>
    <m/>
    <n v="28"/>
    <n v="5"/>
    <n v="1"/>
    <n v="9"/>
    <n v="4"/>
    <n v="4"/>
    <n v="1"/>
    <n v="2"/>
    <n v="2"/>
    <n v="28"/>
  </r>
  <r>
    <x v="61"/>
    <x v="9"/>
    <x v="5"/>
    <x v="0"/>
    <m/>
    <m/>
    <n v="86"/>
    <m/>
    <m/>
    <m/>
    <n v="86"/>
    <m/>
    <m/>
    <n v="2"/>
    <m/>
    <m/>
    <m/>
    <n v="2"/>
    <n v="88"/>
    <n v="22"/>
    <m/>
    <m/>
    <n v="2"/>
    <m/>
    <m/>
    <n v="2"/>
    <m/>
    <m/>
    <m/>
    <n v="0"/>
    <n v="4"/>
    <m/>
    <m/>
    <n v="4"/>
    <m/>
    <n v="28"/>
    <n v="0.2558139534883721"/>
    <n v="1"/>
    <n v="0.31818181818181818"/>
    <s v="4445100:00-02:0047"/>
    <m/>
    <m/>
    <n v="9"/>
    <n v="15"/>
    <m/>
    <n v="24"/>
    <n v="6"/>
    <n v="1"/>
    <n v="7"/>
    <n v="2"/>
    <n v="3"/>
    <n v="1"/>
    <n v="3"/>
    <n v="1"/>
    <n v="24"/>
  </r>
  <r>
    <x v="61"/>
    <x v="9"/>
    <x v="6"/>
    <x v="2"/>
    <m/>
    <m/>
    <n v="86"/>
    <m/>
    <m/>
    <m/>
    <n v="86"/>
    <m/>
    <m/>
    <n v="2"/>
    <m/>
    <m/>
    <m/>
    <n v="2"/>
    <n v="88"/>
    <n v="23"/>
    <m/>
    <m/>
    <m/>
    <m/>
    <m/>
    <n v="0"/>
    <m/>
    <m/>
    <m/>
    <n v="0"/>
    <n v="5"/>
    <m/>
    <m/>
    <n v="5"/>
    <m/>
    <n v="28"/>
    <n v="0.26744186046511625"/>
    <n v="0"/>
    <n v="0.31818181818181818"/>
    <s v="4447410:00-12:0047"/>
    <n v="6"/>
    <n v="2"/>
    <n v="8"/>
    <n v="7"/>
    <m/>
    <n v="23"/>
    <n v="4"/>
    <n v="1"/>
    <n v="7"/>
    <n v="3"/>
    <n v="5"/>
    <n v="1"/>
    <n v="1"/>
    <n v="1"/>
    <n v="23"/>
  </r>
  <r>
    <x v="61"/>
    <x v="9"/>
    <x v="6"/>
    <x v="1"/>
    <m/>
    <m/>
    <n v="86"/>
    <m/>
    <m/>
    <m/>
    <n v="86"/>
    <m/>
    <m/>
    <n v="2"/>
    <m/>
    <m/>
    <m/>
    <n v="2"/>
    <n v="88"/>
    <n v="20"/>
    <m/>
    <m/>
    <m/>
    <m/>
    <m/>
    <n v="0"/>
    <m/>
    <m/>
    <m/>
    <n v="0"/>
    <n v="5"/>
    <m/>
    <m/>
    <n v="5"/>
    <m/>
    <n v="25"/>
    <n v="0.23255813953488372"/>
    <n v="0"/>
    <n v="0.28409090909090912"/>
    <s v="4447414:00-16:0047"/>
    <n v="4"/>
    <n v="3"/>
    <n v="6"/>
    <n v="7"/>
    <m/>
    <n v="20"/>
    <n v="4"/>
    <n v="2"/>
    <n v="5"/>
    <n v="3"/>
    <n v="3"/>
    <n v="2"/>
    <m/>
    <n v="1"/>
    <n v="20"/>
  </r>
  <r>
    <x v="61"/>
    <x v="9"/>
    <x v="6"/>
    <x v="3"/>
    <m/>
    <m/>
    <n v="86"/>
    <m/>
    <m/>
    <m/>
    <n v="86"/>
    <m/>
    <m/>
    <n v="2"/>
    <m/>
    <m/>
    <m/>
    <n v="2"/>
    <n v="88"/>
    <n v="33"/>
    <m/>
    <m/>
    <n v="2"/>
    <m/>
    <m/>
    <n v="2"/>
    <m/>
    <m/>
    <m/>
    <n v="0"/>
    <n v="4"/>
    <m/>
    <m/>
    <n v="4"/>
    <m/>
    <n v="39"/>
    <n v="0.38372093023255816"/>
    <n v="1"/>
    <n v="0.44318181818181818"/>
    <s v="4447419:00-21:0047"/>
    <n v="11"/>
    <n v="1"/>
    <n v="14"/>
    <n v="9"/>
    <m/>
    <n v="35"/>
    <n v="6"/>
    <n v="4"/>
    <n v="7"/>
    <n v="4"/>
    <n v="8"/>
    <n v="5"/>
    <n v="1"/>
    <m/>
    <n v="35"/>
  </r>
  <r>
    <x v="61"/>
    <x v="9"/>
    <x v="4"/>
    <x v="0"/>
    <m/>
    <m/>
    <n v="86"/>
    <m/>
    <m/>
    <m/>
    <n v="86"/>
    <m/>
    <m/>
    <n v="2"/>
    <m/>
    <m/>
    <m/>
    <n v="2"/>
    <n v="88"/>
    <n v="24"/>
    <m/>
    <m/>
    <n v="2"/>
    <m/>
    <m/>
    <n v="2"/>
    <m/>
    <m/>
    <m/>
    <n v="0"/>
    <n v="3"/>
    <m/>
    <m/>
    <n v="3"/>
    <m/>
    <n v="29"/>
    <n v="0.27906976744186046"/>
    <n v="1"/>
    <n v="0.32954545454545453"/>
    <s v="4447500:00-02:0047"/>
    <m/>
    <m/>
    <n v="13"/>
    <n v="13"/>
    <m/>
    <n v="26"/>
    <n v="8"/>
    <n v="2"/>
    <n v="5"/>
    <n v="2"/>
    <n v="6"/>
    <n v="2"/>
    <m/>
    <n v="1"/>
    <n v="26"/>
  </r>
  <r>
    <x v="62"/>
    <x v="18"/>
    <x v="3"/>
    <x v="2"/>
    <m/>
    <m/>
    <m/>
    <m/>
    <m/>
    <m/>
    <n v="0"/>
    <m/>
    <m/>
    <m/>
    <m/>
    <m/>
    <m/>
    <n v="0"/>
    <n v="0"/>
    <m/>
    <m/>
    <m/>
    <m/>
    <m/>
    <m/>
    <n v="0"/>
    <m/>
    <m/>
    <m/>
    <n v="0"/>
    <m/>
    <m/>
    <m/>
    <n v="0"/>
    <m/>
    <n v="0"/>
    <e v="#DIV/0!"/>
    <e v="#DIV/0!"/>
    <e v="#DIV/0!"/>
    <s v="4441510:00-12:0048"/>
    <m/>
    <m/>
    <m/>
    <m/>
    <m/>
    <n v="0"/>
    <m/>
    <m/>
    <m/>
    <m/>
    <m/>
    <m/>
    <m/>
    <m/>
    <n v="0"/>
  </r>
  <r>
    <x v="62"/>
    <x v="18"/>
    <x v="3"/>
    <x v="1"/>
    <m/>
    <m/>
    <m/>
    <m/>
    <m/>
    <m/>
    <n v="0"/>
    <m/>
    <m/>
    <m/>
    <m/>
    <m/>
    <m/>
    <n v="0"/>
    <n v="0"/>
    <m/>
    <m/>
    <m/>
    <m/>
    <m/>
    <m/>
    <n v="0"/>
    <m/>
    <m/>
    <m/>
    <n v="0"/>
    <m/>
    <m/>
    <m/>
    <n v="0"/>
    <m/>
    <n v="0"/>
    <e v="#DIV/0!"/>
    <e v="#DIV/0!"/>
    <e v="#DIV/0!"/>
    <s v="4441514:00-16:0048"/>
    <m/>
    <m/>
    <m/>
    <m/>
    <m/>
    <n v="0"/>
    <m/>
    <m/>
    <m/>
    <m/>
    <m/>
    <m/>
    <m/>
    <m/>
    <n v="0"/>
  </r>
  <r>
    <x v="62"/>
    <x v="18"/>
    <x v="3"/>
    <x v="3"/>
    <m/>
    <m/>
    <m/>
    <m/>
    <m/>
    <m/>
    <n v="0"/>
    <m/>
    <m/>
    <m/>
    <m/>
    <m/>
    <m/>
    <n v="0"/>
    <n v="0"/>
    <m/>
    <m/>
    <m/>
    <m/>
    <m/>
    <m/>
    <n v="0"/>
    <m/>
    <m/>
    <m/>
    <n v="0"/>
    <m/>
    <m/>
    <m/>
    <n v="0"/>
    <m/>
    <n v="0"/>
    <e v="#DIV/0!"/>
    <e v="#DIV/0!"/>
    <e v="#DIV/0!"/>
    <s v="4441519:00-21:0048"/>
    <m/>
    <m/>
    <m/>
    <m/>
    <m/>
    <n v="0"/>
    <m/>
    <m/>
    <m/>
    <m/>
    <m/>
    <m/>
    <m/>
    <m/>
    <n v="0"/>
  </r>
  <r>
    <x v="62"/>
    <x v="18"/>
    <x v="0"/>
    <x v="0"/>
    <m/>
    <m/>
    <m/>
    <m/>
    <m/>
    <m/>
    <n v="0"/>
    <m/>
    <m/>
    <m/>
    <m/>
    <m/>
    <m/>
    <n v="0"/>
    <n v="0"/>
    <m/>
    <m/>
    <m/>
    <m/>
    <m/>
    <m/>
    <n v="0"/>
    <m/>
    <m/>
    <m/>
    <n v="0"/>
    <m/>
    <m/>
    <m/>
    <n v="0"/>
    <m/>
    <n v="0"/>
    <e v="#DIV/0!"/>
    <e v="#DIV/0!"/>
    <e v="#DIV/0!"/>
    <s v="4441600:00-02:0048"/>
    <m/>
    <m/>
    <m/>
    <m/>
    <m/>
    <n v="0"/>
    <m/>
    <m/>
    <m/>
    <m/>
    <m/>
    <m/>
    <m/>
    <m/>
    <n v="0"/>
  </r>
  <r>
    <x v="62"/>
    <x v="18"/>
    <x v="1"/>
    <x v="1"/>
    <m/>
    <m/>
    <m/>
    <m/>
    <m/>
    <m/>
    <n v="0"/>
    <m/>
    <m/>
    <m/>
    <m/>
    <m/>
    <m/>
    <n v="0"/>
    <n v="0"/>
    <m/>
    <m/>
    <m/>
    <m/>
    <m/>
    <m/>
    <n v="0"/>
    <m/>
    <m/>
    <m/>
    <n v="0"/>
    <m/>
    <m/>
    <m/>
    <n v="0"/>
    <m/>
    <n v="0"/>
    <e v="#DIV/0!"/>
    <e v="#DIV/0!"/>
    <e v="#DIV/0!"/>
    <s v="4442914:00-16:0048"/>
    <m/>
    <m/>
    <m/>
    <m/>
    <m/>
    <n v="0"/>
    <m/>
    <m/>
    <m/>
    <m/>
    <m/>
    <m/>
    <m/>
    <m/>
    <n v="0"/>
  </r>
  <r>
    <x v="62"/>
    <x v="18"/>
    <x v="2"/>
    <x v="2"/>
    <m/>
    <m/>
    <m/>
    <m/>
    <m/>
    <m/>
    <n v="0"/>
    <m/>
    <m/>
    <m/>
    <m/>
    <m/>
    <m/>
    <n v="0"/>
    <n v="0"/>
    <m/>
    <m/>
    <m/>
    <m/>
    <m/>
    <m/>
    <n v="0"/>
    <m/>
    <m/>
    <m/>
    <n v="0"/>
    <m/>
    <m/>
    <m/>
    <n v="0"/>
    <m/>
    <n v="0"/>
    <e v="#DIV/0!"/>
    <e v="#DIV/0!"/>
    <e v="#DIV/0!"/>
    <s v="4445010:00-12:0048"/>
    <m/>
    <m/>
    <m/>
    <m/>
    <m/>
    <n v="0"/>
    <m/>
    <m/>
    <m/>
    <m/>
    <m/>
    <m/>
    <m/>
    <m/>
    <n v="0"/>
  </r>
  <r>
    <x v="62"/>
    <x v="18"/>
    <x v="2"/>
    <x v="1"/>
    <m/>
    <m/>
    <m/>
    <m/>
    <m/>
    <m/>
    <n v="0"/>
    <m/>
    <m/>
    <m/>
    <m/>
    <m/>
    <m/>
    <n v="0"/>
    <n v="0"/>
    <m/>
    <m/>
    <m/>
    <m/>
    <m/>
    <m/>
    <n v="0"/>
    <m/>
    <m/>
    <m/>
    <n v="0"/>
    <m/>
    <m/>
    <m/>
    <n v="0"/>
    <m/>
    <n v="0"/>
    <e v="#DIV/0!"/>
    <e v="#DIV/0!"/>
    <e v="#DIV/0!"/>
    <s v="4445014:00-16:0048"/>
    <m/>
    <m/>
    <m/>
    <m/>
    <m/>
    <n v="0"/>
    <m/>
    <m/>
    <m/>
    <m/>
    <m/>
    <m/>
    <m/>
    <m/>
    <n v="0"/>
  </r>
  <r>
    <x v="62"/>
    <x v="18"/>
    <x v="2"/>
    <x v="3"/>
    <m/>
    <m/>
    <m/>
    <m/>
    <m/>
    <m/>
    <n v="0"/>
    <m/>
    <m/>
    <m/>
    <m/>
    <m/>
    <m/>
    <n v="0"/>
    <n v="0"/>
    <m/>
    <m/>
    <m/>
    <m/>
    <m/>
    <m/>
    <n v="0"/>
    <m/>
    <m/>
    <m/>
    <n v="0"/>
    <m/>
    <m/>
    <m/>
    <n v="0"/>
    <m/>
    <n v="0"/>
    <e v="#DIV/0!"/>
    <e v="#DIV/0!"/>
    <e v="#DIV/0!"/>
    <s v="4445019:00-21:0048"/>
    <m/>
    <m/>
    <m/>
    <m/>
    <m/>
    <n v="0"/>
    <m/>
    <m/>
    <m/>
    <m/>
    <m/>
    <m/>
    <m/>
    <m/>
    <n v="0"/>
  </r>
  <r>
    <x v="62"/>
    <x v="18"/>
    <x v="5"/>
    <x v="0"/>
    <m/>
    <m/>
    <m/>
    <m/>
    <m/>
    <m/>
    <n v="0"/>
    <m/>
    <m/>
    <m/>
    <m/>
    <m/>
    <m/>
    <n v="0"/>
    <n v="0"/>
    <m/>
    <m/>
    <m/>
    <m/>
    <m/>
    <m/>
    <n v="0"/>
    <m/>
    <m/>
    <m/>
    <n v="0"/>
    <m/>
    <m/>
    <m/>
    <n v="0"/>
    <m/>
    <n v="0"/>
    <e v="#DIV/0!"/>
    <e v="#DIV/0!"/>
    <e v="#DIV/0!"/>
    <s v="4445100:00-02:0048"/>
    <m/>
    <m/>
    <m/>
    <m/>
    <m/>
    <n v="0"/>
    <m/>
    <m/>
    <m/>
    <m/>
    <m/>
    <m/>
    <m/>
    <m/>
    <n v="0"/>
  </r>
  <r>
    <x v="62"/>
    <x v="18"/>
    <x v="6"/>
    <x v="2"/>
    <m/>
    <m/>
    <m/>
    <m/>
    <m/>
    <m/>
    <n v="0"/>
    <m/>
    <m/>
    <m/>
    <m/>
    <m/>
    <m/>
    <n v="0"/>
    <n v="0"/>
    <m/>
    <m/>
    <m/>
    <m/>
    <m/>
    <m/>
    <n v="0"/>
    <m/>
    <m/>
    <m/>
    <n v="0"/>
    <m/>
    <m/>
    <m/>
    <n v="0"/>
    <m/>
    <n v="0"/>
    <e v="#DIV/0!"/>
    <e v="#DIV/0!"/>
    <e v="#DIV/0!"/>
    <s v="4447410:00-12:0048"/>
    <m/>
    <m/>
    <m/>
    <m/>
    <m/>
    <n v="0"/>
    <m/>
    <m/>
    <m/>
    <m/>
    <m/>
    <m/>
    <m/>
    <m/>
    <n v="0"/>
  </r>
  <r>
    <x v="62"/>
    <x v="18"/>
    <x v="6"/>
    <x v="1"/>
    <m/>
    <m/>
    <m/>
    <m/>
    <m/>
    <m/>
    <n v="0"/>
    <m/>
    <m/>
    <m/>
    <m/>
    <m/>
    <m/>
    <n v="0"/>
    <n v="0"/>
    <m/>
    <m/>
    <m/>
    <m/>
    <m/>
    <m/>
    <n v="0"/>
    <m/>
    <m/>
    <m/>
    <n v="0"/>
    <m/>
    <m/>
    <m/>
    <n v="0"/>
    <m/>
    <n v="0"/>
    <e v="#DIV/0!"/>
    <e v="#DIV/0!"/>
    <e v="#DIV/0!"/>
    <s v="4447414:00-16:0048"/>
    <m/>
    <m/>
    <m/>
    <m/>
    <m/>
    <n v="0"/>
    <m/>
    <m/>
    <m/>
    <m/>
    <m/>
    <m/>
    <m/>
    <m/>
    <n v="0"/>
  </r>
  <r>
    <x v="62"/>
    <x v="18"/>
    <x v="6"/>
    <x v="3"/>
    <m/>
    <m/>
    <m/>
    <m/>
    <m/>
    <m/>
    <n v="0"/>
    <m/>
    <m/>
    <m/>
    <m/>
    <m/>
    <m/>
    <n v="0"/>
    <n v="0"/>
    <m/>
    <m/>
    <m/>
    <m/>
    <m/>
    <m/>
    <n v="0"/>
    <m/>
    <m/>
    <m/>
    <n v="0"/>
    <m/>
    <m/>
    <m/>
    <n v="0"/>
    <m/>
    <n v="0"/>
    <e v="#DIV/0!"/>
    <e v="#DIV/0!"/>
    <e v="#DIV/0!"/>
    <s v="4447419:00-21:0048"/>
    <m/>
    <m/>
    <m/>
    <m/>
    <m/>
    <n v="0"/>
    <m/>
    <m/>
    <m/>
    <m/>
    <m/>
    <m/>
    <m/>
    <m/>
    <n v="0"/>
  </r>
  <r>
    <x v="62"/>
    <x v="18"/>
    <x v="4"/>
    <x v="0"/>
    <m/>
    <m/>
    <m/>
    <m/>
    <m/>
    <m/>
    <n v="0"/>
    <m/>
    <m/>
    <m/>
    <m/>
    <m/>
    <m/>
    <n v="0"/>
    <n v="0"/>
    <m/>
    <m/>
    <m/>
    <m/>
    <m/>
    <m/>
    <n v="0"/>
    <m/>
    <m/>
    <m/>
    <n v="0"/>
    <m/>
    <m/>
    <m/>
    <n v="0"/>
    <m/>
    <n v="0"/>
    <e v="#DIV/0!"/>
    <e v="#DIV/0!"/>
    <e v="#DIV/0!"/>
    <s v="4447500:00-02:0048"/>
    <m/>
    <m/>
    <m/>
    <m/>
    <m/>
    <n v="0"/>
    <m/>
    <m/>
    <m/>
    <m/>
    <m/>
    <m/>
    <m/>
    <m/>
    <n v="0"/>
  </r>
  <r>
    <x v="12"/>
    <x v="9"/>
    <x v="3"/>
    <x v="2"/>
    <m/>
    <m/>
    <n v="19"/>
    <m/>
    <m/>
    <m/>
    <n v="19"/>
    <m/>
    <n v="1"/>
    <m/>
    <m/>
    <m/>
    <m/>
    <n v="1"/>
    <n v="20"/>
    <n v="9"/>
    <m/>
    <n v="1"/>
    <m/>
    <m/>
    <m/>
    <n v="1"/>
    <m/>
    <m/>
    <m/>
    <n v="0"/>
    <m/>
    <m/>
    <m/>
    <n v="0"/>
    <m/>
    <n v="10"/>
    <n v="0.47368421052631576"/>
    <n v="1"/>
    <n v="0.5"/>
    <s v="4441510:00-12:0049"/>
    <n v="1"/>
    <m/>
    <n v="1"/>
    <n v="8"/>
    <m/>
    <n v="10"/>
    <n v="5"/>
    <m/>
    <n v="5"/>
    <m/>
    <m/>
    <m/>
    <m/>
    <m/>
    <n v="10"/>
  </r>
  <r>
    <x v="12"/>
    <x v="9"/>
    <x v="3"/>
    <x v="1"/>
    <m/>
    <m/>
    <n v="19"/>
    <m/>
    <m/>
    <m/>
    <n v="19"/>
    <m/>
    <n v="1"/>
    <m/>
    <m/>
    <m/>
    <m/>
    <n v="1"/>
    <n v="20"/>
    <n v="11"/>
    <m/>
    <n v="1"/>
    <m/>
    <m/>
    <m/>
    <n v="1"/>
    <m/>
    <m/>
    <m/>
    <n v="0"/>
    <m/>
    <m/>
    <m/>
    <n v="0"/>
    <m/>
    <n v="12"/>
    <n v="0.57894736842105265"/>
    <n v="1"/>
    <n v="0.6"/>
    <s v="4441514:00-16:0049"/>
    <n v="5"/>
    <m/>
    <n v="2"/>
    <n v="5"/>
    <m/>
    <n v="12"/>
    <n v="3"/>
    <m/>
    <n v="4"/>
    <n v="2"/>
    <m/>
    <m/>
    <n v="1"/>
    <n v="2"/>
    <n v="12"/>
  </r>
  <r>
    <x v="12"/>
    <x v="9"/>
    <x v="3"/>
    <x v="3"/>
    <m/>
    <m/>
    <n v="19"/>
    <m/>
    <m/>
    <m/>
    <n v="19"/>
    <m/>
    <n v="1"/>
    <m/>
    <m/>
    <m/>
    <m/>
    <n v="1"/>
    <n v="20"/>
    <n v="13"/>
    <m/>
    <n v="1"/>
    <m/>
    <m/>
    <m/>
    <n v="1"/>
    <m/>
    <m/>
    <m/>
    <n v="0"/>
    <m/>
    <m/>
    <m/>
    <n v="0"/>
    <m/>
    <n v="14"/>
    <n v="0.68421052631578949"/>
    <n v="1"/>
    <n v="0.7"/>
    <s v="4441519:00-21:0049"/>
    <n v="1"/>
    <m/>
    <n v="5"/>
    <n v="8"/>
    <m/>
    <n v="14"/>
    <n v="5"/>
    <m/>
    <n v="9"/>
    <m/>
    <m/>
    <m/>
    <m/>
    <m/>
    <n v="14"/>
  </r>
  <r>
    <x v="12"/>
    <x v="9"/>
    <x v="0"/>
    <x v="0"/>
    <m/>
    <m/>
    <n v="19"/>
    <m/>
    <m/>
    <m/>
    <n v="19"/>
    <m/>
    <n v="1"/>
    <m/>
    <m/>
    <m/>
    <m/>
    <n v="1"/>
    <n v="20"/>
    <n v="15"/>
    <m/>
    <n v="1"/>
    <m/>
    <m/>
    <m/>
    <n v="1"/>
    <m/>
    <m/>
    <m/>
    <n v="0"/>
    <m/>
    <m/>
    <m/>
    <n v="0"/>
    <m/>
    <n v="16"/>
    <n v="0.78947368421052633"/>
    <n v="1"/>
    <n v="0.8"/>
    <s v="4441600:00-02:0049"/>
    <m/>
    <m/>
    <n v="7"/>
    <n v="9"/>
    <m/>
    <n v="16"/>
    <n v="5"/>
    <m/>
    <n v="9"/>
    <m/>
    <n v="1"/>
    <m/>
    <n v="1"/>
    <m/>
    <n v="16"/>
  </r>
  <r>
    <x v="12"/>
    <x v="9"/>
    <x v="1"/>
    <x v="1"/>
    <m/>
    <m/>
    <n v="19"/>
    <m/>
    <m/>
    <m/>
    <n v="19"/>
    <m/>
    <n v="1"/>
    <m/>
    <m/>
    <m/>
    <m/>
    <n v="1"/>
    <n v="20"/>
    <n v="14"/>
    <m/>
    <n v="1"/>
    <m/>
    <m/>
    <m/>
    <n v="1"/>
    <m/>
    <m/>
    <m/>
    <n v="0"/>
    <m/>
    <m/>
    <m/>
    <n v="0"/>
    <m/>
    <n v="15"/>
    <n v="0.73684210526315785"/>
    <n v="1"/>
    <n v="0.75"/>
    <s v="4442914:00-16:0049"/>
    <n v="7"/>
    <m/>
    <n v="2"/>
    <n v="6"/>
    <m/>
    <n v="15"/>
    <n v="4"/>
    <n v="1"/>
    <n v="6"/>
    <n v="1"/>
    <n v="1"/>
    <m/>
    <n v="2"/>
    <m/>
    <n v="15"/>
  </r>
  <r>
    <x v="12"/>
    <x v="9"/>
    <x v="2"/>
    <x v="1"/>
    <m/>
    <m/>
    <n v="19"/>
    <m/>
    <m/>
    <m/>
    <n v="19"/>
    <m/>
    <n v="1"/>
    <m/>
    <m/>
    <m/>
    <m/>
    <n v="1"/>
    <n v="20"/>
    <n v="12"/>
    <m/>
    <n v="1"/>
    <m/>
    <m/>
    <m/>
    <n v="1"/>
    <m/>
    <m/>
    <m/>
    <n v="0"/>
    <m/>
    <m/>
    <m/>
    <n v="0"/>
    <m/>
    <n v="13"/>
    <n v="0.63157894736842102"/>
    <n v="1"/>
    <n v="0.65"/>
    <s v="4445014:00-16:0049"/>
    <n v="3"/>
    <n v="1"/>
    <n v="1"/>
    <n v="8"/>
    <m/>
    <n v="13"/>
    <n v="8"/>
    <n v="1"/>
    <n v="3"/>
    <n v="1"/>
    <m/>
    <m/>
    <m/>
    <m/>
    <n v="13"/>
  </r>
  <r>
    <x v="12"/>
    <x v="9"/>
    <x v="2"/>
    <x v="3"/>
    <m/>
    <m/>
    <n v="19"/>
    <m/>
    <m/>
    <m/>
    <n v="19"/>
    <m/>
    <n v="1"/>
    <m/>
    <m/>
    <m/>
    <m/>
    <n v="1"/>
    <n v="20"/>
    <n v="11"/>
    <m/>
    <n v="1"/>
    <m/>
    <m/>
    <m/>
    <n v="1"/>
    <m/>
    <m/>
    <m/>
    <n v="0"/>
    <m/>
    <m/>
    <m/>
    <n v="0"/>
    <m/>
    <n v="12"/>
    <n v="0.57894736842105265"/>
    <n v="1"/>
    <n v="0.6"/>
    <s v="4445019:00-21:0049"/>
    <n v="2"/>
    <n v="1"/>
    <n v="1"/>
    <n v="8"/>
    <m/>
    <n v="12"/>
    <n v="7"/>
    <m/>
    <n v="4"/>
    <m/>
    <m/>
    <n v="1"/>
    <m/>
    <m/>
    <n v="12"/>
  </r>
  <r>
    <x v="12"/>
    <x v="9"/>
    <x v="5"/>
    <x v="0"/>
    <m/>
    <m/>
    <n v="19"/>
    <m/>
    <m/>
    <m/>
    <n v="19"/>
    <m/>
    <n v="1"/>
    <m/>
    <m/>
    <m/>
    <m/>
    <n v="1"/>
    <n v="20"/>
    <n v="10"/>
    <m/>
    <n v="1"/>
    <m/>
    <m/>
    <m/>
    <n v="1"/>
    <m/>
    <m/>
    <m/>
    <n v="0"/>
    <m/>
    <m/>
    <m/>
    <n v="0"/>
    <m/>
    <n v="11"/>
    <n v="0.52631578947368418"/>
    <n v="1"/>
    <n v="0.55000000000000004"/>
    <s v="4445100:00-02:0049"/>
    <m/>
    <m/>
    <n v="1"/>
    <n v="10"/>
    <m/>
    <n v="11"/>
    <n v="7"/>
    <m/>
    <n v="3"/>
    <m/>
    <m/>
    <n v="1"/>
    <m/>
    <m/>
    <n v="11"/>
  </r>
  <r>
    <x v="12"/>
    <x v="9"/>
    <x v="6"/>
    <x v="2"/>
    <m/>
    <m/>
    <n v="19"/>
    <m/>
    <m/>
    <m/>
    <n v="19"/>
    <m/>
    <n v="1"/>
    <m/>
    <m/>
    <m/>
    <m/>
    <n v="1"/>
    <n v="20"/>
    <n v="4"/>
    <m/>
    <n v="1"/>
    <m/>
    <m/>
    <m/>
    <n v="1"/>
    <m/>
    <m/>
    <m/>
    <n v="0"/>
    <m/>
    <m/>
    <m/>
    <n v="0"/>
    <m/>
    <n v="5"/>
    <n v="0.21052631578947367"/>
    <n v="1"/>
    <n v="0.25"/>
    <s v="4447410:00-12:0049"/>
    <m/>
    <m/>
    <m/>
    <n v="5"/>
    <m/>
    <n v="5"/>
    <n v="4"/>
    <m/>
    <n v="1"/>
    <m/>
    <m/>
    <m/>
    <m/>
    <m/>
    <n v="5"/>
  </r>
  <r>
    <x v="12"/>
    <x v="9"/>
    <x v="6"/>
    <x v="1"/>
    <m/>
    <m/>
    <n v="19"/>
    <m/>
    <m/>
    <m/>
    <n v="19"/>
    <m/>
    <n v="1"/>
    <m/>
    <m/>
    <m/>
    <m/>
    <n v="1"/>
    <n v="20"/>
    <n v="6"/>
    <m/>
    <m/>
    <m/>
    <m/>
    <m/>
    <n v="0"/>
    <m/>
    <m/>
    <m/>
    <n v="0"/>
    <m/>
    <m/>
    <m/>
    <n v="0"/>
    <m/>
    <n v="6"/>
    <n v="0.31578947368421051"/>
    <n v="0"/>
    <n v="0.3"/>
    <s v="4447414:00-16:0049"/>
    <n v="3"/>
    <m/>
    <m/>
    <n v="3"/>
    <m/>
    <n v="6"/>
    <n v="4"/>
    <n v="1"/>
    <n v="1"/>
    <m/>
    <m/>
    <m/>
    <m/>
    <m/>
    <n v="6"/>
  </r>
  <r>
    <x v="12"/>
    <x v="9"/>
    <x v="6"/>
    <x v="3"/>
    <m/>
    <m/>
    <n v="19"/>
    <m/>
    <m/>
    <m/>
    <n v="19"/>
    <m/>
    <n v="1"/>
    <m/>
    <m/>
    <m/>
    <m/>
    <n v="1"/>
    <n v="20"/>
    <n v="12"/>
    <m/>
    <n v="1"/>
    <m/>
    <m/>
    <m/>
    <n v="1"/>
    <m/>
    <m/>
    <m/>
    <n v="0"/>
    <m/>
    <m/>
    <m/>
    <n v="0"/>
    <m/>
    <n v="13"/>
    <n v="0.63157894736842102"/>
    <n v="1"/>
    <n v="0.65"/>
    <s v="4447419:00-21:0049"/>
    <n v="1"/>
    <m/>
    <n v="4"/>
    <n v="8"/>
    <m/>
    <n v="13"/>
    <n v="7"/>
    <m/>
    <n v="5"/>
    <m/>
    <n v="1"/>
    <m/>
    <m/>
    <m/>
    <n v="13"/>
  </r>
  <r>
    <x v="12"/>
    <x v="9"/>
    <x v="4"/>
    <x v="0"/>
    <m/>
    <m/>
    <n v="19"/>
    <m/>
    <m/>
    <m/>
    <n v="19"/>
    <m/>
    <n v="1"/>
    <m/>
    <m/>
    <m/>
    <m/>
    <n v="1"/>
    <n v="20"/>
    <n v="11"/>
    <m/>
    <n v="1"/>
    <m/>
    <m/>
    <m/>
    <n v="1"/>
    <m/>
    <m/>
    <m/>
    <n v="0"/>
    <m/>
    <m/>
    <m/>
    <n v="0"/>
    <m/>
    <n v="12"/>
    <n v="0.57894736842105265"/>
    <n v="1"/>
    <n v="0.6"/>
    <s v="4447500:00-02:0049"/>
    <m/>
    <m/>
    <n v="4"/>
    <n v="8"/>
    <m/>
    <n v="12"/>
    <n v="7"/>
    <m/>
    <n v="4"/>
    <m/>
    <n v="1"/>
    <m/>
    <m/>
    <m/>
    <n v="12"/>
  </r>
  <r>
    <x v="13"/>
    <x v="0"/>
    <x v="3"/>
    <x v="2"/>
    <m/>
    <m/>
    <m/>
    <m/>
    <m/>
    <m/>
    <n v="0"/>
    <m/>
    <m/>
    <m/>
    <n v="2"/>
    <m/>
    <m/>
    <n v="2"/>
    <n v="2"/>
    <m/>
    <m/>
    <m/>
    <m/>
    <n v="1"/>
    <m/>
    <n v="1"/>
    <m/>
    <m/>
    <m/>
    <n v="0"/>
    <m/>
    <m/>
    <m/>
    <n v="0"/>
    <m/>
    <n v="1"/>
    <e v="#DIV/0!"/>
    <n v="0.5"/>
    <n v="0.5"/>
    <s v="4441510:00-12:0050"/>
    <m/>
    <n v="1"/>
    <m/>
    <m/>
    <m/>
    <n v="1"/>
    <m/>
    <m/>
    <m/>
    <m/>
    <m/>
    <m/>
    <m/>
    <n v="1"/>
    <n v="1"/>
  </r>
  <r>
    <x v="13"/>
    <x v="0"/>
    <x v="3"/>
    <x v="1"/>
    <m/>
    <m/>
    <m/>
    <m/>
    <m/>
    <m/>
    <n v="0"/>
    <m/>
    <m/>
    <m/>
    <n v="2"/>
    <m/>
    <m/>
    <n v="2"/>
    <n v="2"/>
    <m/>
    <m/>
    <m/>
    <m/>
    <m/>
    <m/>
    <n v="0"/>
    <m/>
    <m/>
    <m/>
    <n v="0"/>
    <m/>
    <m/>
    <m/>
    <n v="0"/>
    <m/>
    <n v="0"/>
    <e v="#DIV/0!"/>
    <n v="0"/>
    <n v="0"/>
    <s v="4441514:00-16:0050"/>
    <m/>
    <m/>
    <m/>
    <m/>
    <m/>
    <n v="0"/>
    <m/>
    <m/>
    <m/>
    <m/>
    <m/>
    <m/>
    <m/>
    <m/>
    <n v="0"/>
  </r>
  <r>
    <x v="13"/>
    <x v="0"/>
    <x v="0"/>
    <x v="0"/>
    <m/>
    <m/>
    <m/>
    <m/>
    <m/>
    <m/>
    <n v="0"/>
    <m/>
    <m/>
    <m/>
    <n v="2"/>
    <m/>
    <m/>
    <n v="2"/>
    <n v="2"/>
    <m/>
    <m/>
    <m/>
    <m/>
    <m/>
    <m/>
    <n v="0"/>
    <m/>
    <m/>
    <m/>
    <n v="0"/>
    <m/>
    <m/>
    <m/>
    <n v="0"/>
    <m/>
    <n v="0"/>
    <e v="#DIV/0!"/>
    <n v="0"/>
    <n v="0"/>
    <s v="4441600:00-02:0050"/>
    <m/>
    <m/>
    <m/>
    <m/>
    <m/>
    <n v="0"/>
    <m/>
    <m/>
    <m/>
    <m/>
    <m/>
    <m/>
    <m/>
    <m/>
    <n v="0"/>
  </r>
  <r>
    <x v="13"/>
    <x v="0"/>
    <x v="1"/>
    <x v="1"/>
    <m/>
    <m/>
    <m/>
    <m/>
    <m/>
    <m/>
    <n v="0"/>
    <m/>
    <m/>
    <m/>
    <n v="2"/>
    <m/>
    <m/>
    <n v="2"/>
    <n v="2"/>
    <m/>
    <m/>
    <m/>
    <m/>
    <n v="1"/>
    <m/>
    <n v="1"/>
    <m/>
    <m/>
    <m/>
    <n v="0"/>
    <m/>
    <m/>
    <m/>
    <n v="0"/>
    <m/>
    <n v="1"/>
    <e v="#DIV/0!"/>
    <n v="0.5"/>
    <n v="0.5"/>
    <s v="4442914:00-16:0050"/>
    <m/>
    <n v="1"/>
    <m/>
    <m/>
    <m/>
    <n v="1"/>
    <m/>
    <m/>
    <m/>
    <m/>
    <m/>
    <m/>
    <m/>
    <n v="1"/>
    <n v="1"/>
  </r>
  <r>
    <x v="13"/>
    <x v="0"/>
    <x v="2"/>
    <x v="2"/>
    <m/>
    <m/>
    <m/>
    <m/>
    <m/>
    <m/>
    <n v="0"/>
    <m/>
    <m/>
    <m/>
    <n v="2"/>
    <m/>
    <m/>
    <n v="2"/>
    <n v="2"/>
    <m/>
    <m/>
    <m/>
    <m/>
    <n v="2"/>
    <m/>
    <n v="2"/>
    <m/>
    <m/>
    <m/>
    <n v="0"/>
    <m/>
    <m/>
    <m/>
    <n v="0"/>
    <m/>
    <n v="2"/>
    <e v="#DIV/0!"/>
    <n v="1"/>
    <n v="1"/>
    <s v="4445010:00-12:0050"/>
    <n v="1"/>
    <n v="1"/>
    <m/>
    <m/>
    <m/>
    <n v="2"/>
    <m/>
    <m/>
    <m/>
    <m/>
    <m/>
    <n v="1"/>
    <m/>
    <n v="1"/>
    <n v="2"/>
  </r>
  <r>
    <x v="13"/>
    <x v="0"/>
    <x v="2"/>
    <x v="1"/>
    <m/>
    <m/>
    <m/>
    <m/>
    <m/>
    <m/>
    <n v="0"/>
    <m/>
    <m/>
    <m/>
    <n v="2"/>
    <m/>
    <m/>
    <n v="2"/>
    <n v="2"/>
    <m/>
    <m/>
    <m/>
    <m/>
    <m/>
    <m/>
    <n v="0"/>
    <m/>
    <m/>
    <m/>
    <n v="0"/>
    <m/>
    <m/>
    <m/>
    <n v="0"/>
    <m/>
    <n v="0"/>
    <e v="#DIV/0!"/>
    <n v="0"/>
    <n v="0"/>
    <s v="4445014:00-16:0050"/>
    <m/>
    <m/>
    <m/>
    <m/>
    <m/>
    <n v="0"/>
    <m/>
    <m/>
    <m/>
    <m/>
    <m/>
    <m/>
    <m/>
    <m/>
    <n v="0"/>
  </r>
  <r>
    <x v="13"/>
    <x v="0"/>
    <x v="2"/>
    <x v="3"/>
    <m/>
    <m/>
    <m/>
    <m/>
    <m/>
    <m/>
    <n v="0"/>
    <m/>
    <m/>
    <m/>
    <n v="2"/>
    <m/>
    <m/>
    <n v="2"/>
    <n v="2"/>
    <m/>
    <m/>
    <m/>
    <m/>
    <m/>
    <m/>
    <n v="0"/>
    <m/>
    <m/>
    <m/>
    <n v="0"/>
    <m/>
    <m/>
    <m/>
    <n v="0"/>
    <m/>
    <n v="0"/>
    <e v="#DIV/0!"/>
    <n v="0"/>
    <n v="0"/>
    <s v="4445019:00-21:0050"/>
    <m/>
    <m/>
    <m/>
    <m/>
    <m/>
    <n v="0"/>
    <m/>
    <m/>
    <m/>
    <m/>
    <m/>
    <m/>
    <m/>
    <m/>
    <n v="0"/>
  </r>
  <r>
    <x v="13"/>
    <x v="0"/>
    <x v="5"/>
    <x v="0"/>
    <m/>
    <m/>
    <m/>
    <m/>
    <m/>
    <m/>
    <n v="0"/>
    <m/>
    <m/>
    <m/>
    <n v="2"/>
    <m/>
    <m/>
    <n v="2"/>
    <n v="2"/>
    <m/>
    <m/>
    <m/>
    <m/>
    <m/>
    <m/>
    <n v="0"/>
    <m/>
    <m/>
    <m/>
    <n v="0"/>
    <m/>
    <m/>
    <m/>
    <n v="0"/>
    <m/>
    <n v="0"/>
    <e v="#DIV/0!"/>
    <n v="0"/>
    <n v="0"/>
    <s v="4445100:00-02:0050"/>
    <m/>
    <m/>
    <m/>
    <m/>
    <m/>
    <n v="0"/>
    <m/>
    <m/>
    <m/>
    <m/>
    <m/>
    <m/>
    <m/>
    <m/>
    <n v="0"/>
  </r>
  <r>
    <x v="13"/>
    <x v="0"/>
    <x v="6"/>
    <x v="2"/>
    <m/>
    <m/>
    <m/>
    <m/>
    <m/>
    <m/>
    <n v="0"/>
    <m/>
    <m/>
    <m/>
    <n v="2"/>
    <m/>
    <m/>
    <n v="2"/>
    <n v="2"/>
    <m/>
    <m/>
    <m/>
    <m/>
    <n v="2"/>
    <m/>
    <n v="2"/>
    <m/>
    <m/>
    <m/>
    <n v="0"/>
    <m/>
    <m/>
    <m/>
    <n v="0"/>
    <m/>
    <n v="2"/>
    <e v="#DIV/0!"/>
    <n v="1"/>
    <n v="1"/>
    <s v="4447410:00-12:0050"/>
    <n v="1"/>
    <n v="1"/>
    <m/>
    <m/>
    <m/>
    <n v="2"/>
    <m/>
    <m/>
    <m/>
    <m/>
    <m/>
    <n v="1"/>
    <m/>
    <n v="1"/>
    <n v="2"/>
  </r>
  <r>
    <x v="13"/>
    <x v="0"/>
    <x v="6"/>
    <x v="1"/>
    <m/>
    <m/>
    <m/>
    <m/>
    <m/>
    <m/>
    <n v="0"/>
    <m/>
    <m/>
    <m/>
    <n v="2"/>
    <m/>
    <m/>
    <n v="2"/>
    <n v="2"/>
    <m/>
    <m/>
    <m/>
    <m/>
    <m/>
    <m/>
    <n v="0"/>
    <m/>
    <m/>
    <m/>
    <n v="0"/>
    <m/>
    <m/>
    <m/>
    <n v="0"/>
    <m/>
    <n v="0"/>
    <e v="#DIV/0!"/>
    <n v="0"/>
    <n v="0"/>
    <s v="4447414:00-16:0050"/>
    <m/>
    <m/>
    <m/>
    <m/>
    <m/>
    <n v="0"/>
    <m/>
    <m/>
    <m/>
    <m/>
    <m/>
    <m/>
    <m/>
    <m/>
    <n v="0"/>
  </r>
  <r>
    <x v="13"/>
    <x v="0"/>
    <x v="6"/>
    <x v="3"/>
    <m/>
    <m/>
    <m/>
    <m/>
    <m/>
    <m/>
    <n v="0"/>
    <m/>
    <m/>
    <m/>
    <n v="2"/>
    <m/>
    <m/>
    <n v="2"/>
    <n v="2"/>
    <m/>
    <m/>
    <m/>
    <m/>
    <m/>
    <m/>
    <n v="0"/>
    <m/>
    <m/>
    <m/>
    <n v="0"/>
    <m/>
    <m/>
    <m/>
    <n v="0"/>
    <m/>
    <n v="0"/>
    <e v="#DIV/0!"/>
    <n v="0"/>
    <n v="0"/>
    <s v="4447419:00-21:0050"/>
    <m/>
    <m/>
    <m/>
    <m/>
    <m/>
    <n v="0"/>
    <m/>
    <m/>
    <m/>
    <m/>
    <m/>
    <m/>
    <m/>
    <m/>
    <n v="0"/>
  </r>
  <r>
    <x v="13"/>
    <x v="0"/>
    <x v="4"/>
    <x v="0"/>
    <m/>
    <m/>
    <m/>
    <m/>
    <m/>
    <m/>
    <n v="0"/>
    <m/>
    <m/>
    <m/>
    <n v="2"/>
    <m/>
    <m/>
    <n v="2"/>
    <n v="2"/>
    <m/>
    <m/>
    <m/>
    <m/>
    <m/>
    <m/>
    <n v="0"/>
    <m/>
    <m/>
    <m/>
    <n v="0"/>
    <m/>
    <m/>
    <m/>
    <n v="0"/>
    <m/>
    <n v="0"/>
    <e v="#DIV/0!"/>
    <n v="0"/>
    <n v="0"/>
    <s v="4447500:00-02:0050"/>
    <m/>
    <m/>
    <m/>
    <m/>
    <m/>
    <n v="0"/>
    <m/>
    <m/>
    <m/>
    <m/>
    <m/>
    <m/>
    <m/>
    <m/>
    <n v="0"/>
  </r>
  <r>
    <x v="1"/>
    <x v="1"/>
    <x v="3"/>
    <x v="2"/>
    <n v="26"/>
    <m/>
    <m/>
    <m/>
    <m/>
    <m/>
    <n v="26"/>
    <m/>
    <n v="2"/>
    <m/>
    <m/>
    <m/>
    <m/>
    <n v="2"/>
    <n v="28"/>
    <n v="20"/>
    <m/>
    <m/>
    <m/>
    <m/>
    <m/>
    <n v="0"/>
    <m/>
    <m/>
    <m/>
    <n v="0"/>
    <m/>
    <m/>
    <m/>
    <n v="0"/>
    <m/>
    <n v="20"/>
    <n v="0.76923076923076927"/>
    <n v="0"/>
    <n v="0.7142857142857143"/>
    <s v="4441510:00-12:0051"/>
    <n v="2"/>
    <n v="2"/>
    <n v="8"/>
    <n v="8"/>
    <m/>
    <n v="20"/>
    <n v="13"/>
    <m/>
    <n v="3"/>
    <n v="1"/>
    <n v="1"/>
    <m/>
    <n v="1"/>
    <n v="1"/>
    <n v="20"/>
  </r>
  <r>
    <x v="1"/>
    <x v="1"/>
    <x v="3"/>
    <x v="1"/>
    <n v="26"/>
    <m/>
    <m/>
    <m/>
    <m/>
    <m/>
    <n v="26"/>
    <m/>
    <n v="2"/>
    <m/>
    <m/>
    <m/>
    <m/>
    <n v="2"/>
    <n v="28"/>
    <n v="26"/>
    <m/>
    <m/>
    <m/>
    <m/>
    <m/>
    <n v="0"/>
    <m/>
    <n v="2"/>
    <m/>
    <n v="2"/>
    <m/>
    <m/>
    <m/>
    <n v="0"/>
    <m/>
    <n v="28"/>
    <n v="1"/>
    <n v="0"/>
    <n v="1"/>
    <s v="4441514:00-16:0051"/>
    <n v="2"/>
    <n v="3"/>
    <n v="11"/>
    <n v="12"/>
    <m/>
    <n v="28"/>
    <n v="14"/>
    <n v="1"/>
    <n v="8"/>
    <n v="2"/>
    <n v="1"/>
    <n v="1"/>
    <m/>
    <n v="1"/>
    <n v="28"/>
  </r>
  <r>
    <x v="1"/>
    <x v="1"/>
    <x v="3"/>
    <x v="3"/>
    <n v="26"/>
    <m/>
    <m/>
    <m/>
    <m/>
    <m/>
    <n v="26"/>
    <m/>
    <n v="2"/>
    <m/>
    <m/>
    <m/>
    <m/>
    <n v="2"/>
    <n v="28"/>
    <n v="26"/>
    <m/>
    <n v="1"/>
    <m/>
    <m/>
    <m/>
    <n v="1"/>
    <m/>
    <n v="5"/>
    <m/>
    <n v="5"/>
    <m/>
    <m/>
    <m/>
    <n v="0"/>
    <m/>
    <n v="32"/>
    <n v="1"/>
    <n v="0.5"/>
    <n v="1.1428571428571428"/>
    <s v="4441519:00-21:0051"/>
    <m/>
    <n v="2"/>
    <n v="16"/>
    <n v="14"/>
    <m/>
    <n v="32"/>
    <n v="18"/>
    <n v="1"/>
    <n v="8"/>
    <n v="1"/>
    <n v="2"/>
    <n v="1"/>
    <m/>
    <n v="1"/>
    <n v="32"/>
  </r>
  <r>
    <x v="1"/>
    <x v="1"/>
    <x v="0"/>
    <x v="0"/>
    <n v="26"/>
    <m/>
    <m/>
    <m/>
    <m/>
    <m/>
    <n v="26"/>
    <m/>
    <n v="2"/>
    <m/>
    <m/>
    <m/>
    <m/>
    <n v="2"/>
    <n v="28"/>
    <n v="26"/>
    <m/>
    <n v="1"/>
    <m/>
    <m/>
    <m/>
    <n v="1"/>
    <m/>
    <n v="4"/>
    <m/>
    <n v="4"/>
    <m/>
    <m/>
    <m/>
    <n v="0"/>
    <m/>
    <n v="31"/>
    <n v="1"/>
    <n v="0.5"/>
    <n v="1.1071428571428572"/>
    <s v="4441600:00-02:0051"/>
    <m/>
    <m/>
    <n v="16"/>
    <n v="15"/>
    <m/>
    <n v="31"/>
    <n v="17"/>
    <m/>
    <n v="9"/>
    <n v="1"/>
    <n v="2"/>
    <n v="1"/>
    <m/>
    <n v="1"/>
    <n v="31"/>
  </r>
  <r>
    <x v="1"/>
    <x v="1"/>
    <x v="2"/>
    <x v="2"/>
    <n v="26"/>
    <m/>
    <m/>
    <m/>
    <m/>
    <m/>
    <n v="26"/>
    <m/>
    <n v="2"/>
    <m/>
    <m/>
    <m/>
    <m/>
    <n v="2"/>
    <n v="28"/>
    <n v="26"/>
    <m/>
    <n v="1"/>
    <m/>
    <m/>
    <m/>
    <n v="1"/>
    <m/>
    <n v="3"/>
    <m/>
    <n v="3"/>
    <m/>
    <m/>
    <m/>
    <n v="0"/>
    <m/>
    <n v="30"/>
    <n v="1"/>
    <n v="0.5"/>
    <n v="1.0714285714285714"/>
    <s v="4445010:00-12:0051"/>
    <n v="8"/>
    <n v="2"/>
    <n v="9"/>
    <n v="11"/>
    <m/>
    <n v="30"/>
    <n v="18"/>
    <n v="2"/>
    <n v="5"/>
    <n v="1"/>
    <m/>
    <n v="3"/>
    <n v="1"/>
    <m/>
    <n v="30"/>
  </r>
  <r>
    <x v="1"/>
    <x v="1"/>
    <x v="2"/>
    <x v="3"/>
    <n v="26"/>
    <m/>
    <m/>
    <m/>
    <m/>
    <m/>
    <n v="26"/>
    <m/>
    <n v="2"/>
    <m/>
    <m/>
    <m/>
    <m/>
    <n v="2"/>
    <n v="28"/>
    <n v="24"/>
    <m/>
    <m/>
    <m/>
    <m/>
    <m/>
    <n v="0"/>
    <m/>
    <m/>
    <m/>
    <n v="0"/>
    <m/>
    <m/>
    <m/>
    <n v="0"/>
    <m/>
    <n v="24"/>
    <n v="0.92307692307692313"/>
    <n v="0"/>
    <n v="0.8571428571428571"/>
    <s v="4445019:00-21:0051"/>
    <n v="3"/>
    <n v="2"/>
    <n v="7"/>
    <n v="12"/>
    <m/>
    <n v="24"/>
    <n v="13"/>
    <n v="3"/>
    <n v="3"/>
    <n v="2"/>
    <m/>
    <n v="1"/>
    <n v="1"/>
    <n v="1"/>
    <n v="24"/>
  </r>
  <r>
    <x v="1"/>
    <x v="1"/>
    <x v="5"/>
    <x v="0"/>
    <n v="26"/>
    <m/>
    <m/>
    <m/>
    <m/>
    <m/>
    <n v="26"/>
    <m/>
    <n v="2"/>
    <m/>
    <m/>
    <m/>
    <m/>
    <n v="2"/>
    <n v="28"/>
    <n v="26"/>
    <m/>
    <n v="1"/>
    <m/>
    <m/>
    <m/>
    <n v="1"/>
    <m/>
    <n v="1"/>
    <m/>
    <n v="1"/>
    <m/>
    <m/>
    <m/>
    <n v="0"/>
    <m/>
    <n v="28"/>
    <n v="1"/>
    <n v="0.5"/>
    <n v="1"/>
    <s v="4445100:00-02:0051"/>
    <m/>
    <m/>
    <n v="11"/>
    <n v="17"/>
    <m/>
    <n v="28"/>
    <n v="19"/>
    <n v="1"/>
    <n v="4"/>
    <n v="2"/>
    <n v="1"/>
    <m/>
    <n v="1"/>
    <m/>
    <n v="28"/>
  </r>
  <r>
    <x v="1"/>
    <x v="1"/>
    <x v="6"/>
    <x v="2"/>
    <n v="26"/>
    <m/>
    <m/>
    <m/>
    <m/>
    <m/>
    <n v="26"/>
    <m/>
    <n v="2"/>
    <m/>
    <m/>
    <m/>
    <m/>
    <n v="2"/>
    <n v="28"/>
    <n v="22"/>
    <m/>
    <m/>
    <m/>
    <m/>
    <m/>
    <n v="0"/>
    <m/>
    <m/>
    <m/>
    <n v="0"/>
    <n v="2"/>
    <m/>
    <m/>
    <n v="2"/>
    <m/>
    <n v="24"/>
    <n v="0.84615384615384615"/>
    <n v="0"/>
    <n v="0.8571428571428571"/>
    <s v="4447410:00-12:0051"/>
    <n v="7"/>
    <n v="3"/>
    <n v="3"/>
    <n v="9"/>
    <m/>
    <n v="22"/>
    <n v="10"/>
    <n v="3"/>
    <n v="2"/>
    <m/>
    <m/>
    <n v="5"/>
    <n v="1"/>
    <n v="1"/>
    <n v="22"/>
  </r>
  <r>
    <x v="1"/>
    <x v="1"/>
    <x v="6"/>
    <x v="1"/>
    <n v="26"/>
    <m/>
    <m/>
    <m/>
    <m/>
    <m/>
    <n v="26"/>
    <m/>
    <n v="2"/>
    <m/>
    <m/>
    <m/>
    <m/>
    <n v="2"/>
    <n v="28"/>
    <n v="24"/>
    <m/>
    <m/>
    <m/>
    <m/>
    <m/>
    <n v="0"/>
    <m/>
    <m/>
    <m/>
    <n v="0"/>
    <n v="2"/>
    <m/>
    <m/>
    <n v="2"/>
    <m/>
    <n v="26"/>
    <n v="0.92307692307692313"/>
    <n v="0"/>
    <n v="0.9285714285714286"/>
    <s v="4447414:00-16:0051"/>
    <n v="8"/>
    <n v="3"/>
    <n v="3"/>
    <n v="10"/>
    <m/>
    <n v="24"/>
    <n v="11"/>
    <n v="3"/>
    <n v="3"/>
    <n v="3"/>
    <m/>
    <n v="3"/>
    <n v="1"/>
    <m/>
    <n v="24"/>
  </r>
  <r>
    <x v="1"/>
    <x v="1"/>
    <x v="6"/>
    <x v="3"/>
    <n v="26"/>
    <m/>
    <m/>
    <m/>
    <m/>
    <m/>
    <n v="26"/>
    <m/>
    <n v="2"/>
    <m/>
    <m/>
    <m/>
    <m/>
    <n v="2"/>
    <n v="28"/>
    <n v="25"/>
    <m/>
    <n v="2"/>
    <m/>
    <m/>
    <m/>
    <n v="2"/>
    <m/>
    <n v="5"/>
    <m/>
    <n v="5"/>
    <n v="1"/>
    <m/>
    <m/>
    <n v="1"/>
    <m/>
    <n v="33"/>
    <n v="0.96153846153846156"/>
    <n v="1"/>
    <n v="1.1785714285714286"/>
    <s v="4447419:00-21:0051"/>
    <n v="6"/>
    <m/>
    <n v="13"/>
    <n v="13"/>
    <m/>
    <n v="32"/>
    <n v="15"/>
    <n v="1"/>
    <n v="7"/>
    <n v="4"/>
    <m/>
    <n v="2"/>
    <n v="1"/>
    <n v="2"/>
    <n v="32"/>
  </r>
  <r>
    <x v="1"/>
    <x v="1"/>
    <x v="4"/>
    <x v="0"/>
    <n v="26"/>
    <m/>
    <m/>
    <m/>
    <m/>
    <m/>
    <n v="26"/>
    <m/>
    <n v="2"/>
    <m/>
    <m/>
    <m/>
    <m/>
    <n v="2"/>
    <n v="28"/>
    <n v="25"/>
    <m/>
    <n v="1"/>
    <m/>
    <m/>
    <m/>
    <n v="1"/>
    <m/>
    <n v="5"/>
    <m/>
    <n v="5"/>
    <n v="1"/>
    <m/>
    <m/>
    <n v="1"/>
    <m/>
    <n v="32"/>
    <n v="0.96153846153846156"/>
    <n v="0.5"/>
    <n v="1.1428571428571428"/>
    <s v="4447500:00-02:0051"/>
    <m/>
    <m/>
    <n v="15"/>
    <n v="16"/>
    <m/>
    <n v="31"/>
    <n v="17"/>
    <n v="2"/>
    <n v="8"/>
    <n v="2"/>
    <m/>
    <m/>
    <n v="1"/>
    <n v="1"/>
    <n v="31"/>
  </r>
  <r>
    <x v="63"/>
    <x v="10"/>
    <x v="3"/>
    <x v="2"/>
    <m/>
    <n v="2"/>
    <m/>
    <m/>
    <m/>
    <m/>
    <n v="2"/>
    <m/>
    <m/>
    <m/>
    <m/>
    <m/>
    <m/>
    <n v="0"/>
    <n v="2"/>
    <n v="2"/>
    <m/>
    <m/>
    <m/>
    <m/>
    <m/>
    <n v="0"/>
    <n v="2"/>
    <n v="1"/>
    <m/>
    <n v="3"/>
    <m/>
    <m/>
    <m/>
    <n v="0"/>
    <m/>
    <n v="5"/>
    <n v="1"/>
    <e v="#DIV/0!"/>
    <n v="2.5"/>
    <s v="4441510:00-12:0052"/>
    <n v="2"/>
    <n v="1"/>
    <n v="1"/>
    <n v="1"/>
    <m/>
    <n v="5"/>
    <n v="2"/>
    <m/>
    <m/>
    <m/>
    <n v="1"/>
    <n v="2"/>
    <m/>
    <m/>
    <n v="5"/>
  </r>
  <r>
    <x v="63"/>
    <x v="10"/>
    <x v="3"/>
    <x v="1"/>
    <m/>
    <n v="2"/>
    <m/>
    <m/>
    <m/>
    <m/>
    <n v="2"/>
    <m/>
    <m/>
    <m/>
    <m/>
    <m/>
    <m/>
    <n v="0"/>
    <n v="2"/>
    <n v="1"/>
    <m/>
    <m/>
    <m/>
    <m/>
    <m/>
    <n v="0"/>
    <n v="2"/>
    <m/>
    <m/>
    <n v="2"/>
    <m/>
    <m/>
    <m/>
    <n v="0"/>
    <m/>
    <n v="3"/>
    <n v="0.5"/>
    <e v="#DIV/0!"/>
    <n v="1.5"/>
    <s v="4441514:00-16:0052"/>
    <m/>
    <n v="1"/>
    <n v="1"/>
    <n v="1"/>
    <m/>
    <n v="3"/>
    <n v="2"/>
    <m/>
    <m/>
    <m/>
    <m/>
    <n v="1"/>
    <m/>
    <m/>
    <n v="3"/>
  </r>
  <r>
    <x v="63"/>
    <x v="10"/>
    <x v="3"/>
    <x v="3"/>
    <m/>
    <n v="2"/>
    <m/>
    <m/>
    <m/>
    <m/>
    <n v="2"/>
    <m/>
    <m/>
    <m/>
    <m/>
    <m/>
    <m/>
    <n v="0"/>
    <n v="2"/>
    <n v="1"/>
    <m/>
    <m/>
    <m/>
    <m/>
    <m/>
    <n v="0"/>
    <n v="1"/>
    <m/>
    <m/>
    <n v="1"/>
    <m/>
    <m/>
    <m/>
    <n v="0"/>
    <m/>
    <n v="2"/>
    <n v="0.5"/>
    <e v="#DIV/0!"/>
    <n v="1"/>
    <s v="4441519:00-21:0052"/>
    <m/>
    <m/>
    <n v="1"/>
    <n v="1"/>
    <m/>
    <n v="2"/>
    <n v="2"/>
    <m/>
    <m/>
    <m/>
    <m/>
    <m/>
    <m/>
    <m/>
    <n v="2"/>
  </r>
  <r>
    <x v="63"/>
    <x v="10"/>
    <x v="0"/>
    <x v="0"/>
    <m/>
    <n v="2"/>
    <m/>
    <m/>
    <m/>
    <m/>
    <n v="2"/>
    <m/>
    <m/>
    <m/>
    <m/>
    <m/>
    <m/>
    <n v="0"/>
    <n v="2"/>
    <n v="1"/>
    <m/>
    <m/>
    <m/>
    <m/>
    <m/>
    <n v="0"/>
    <n v="1"/>
    <m/>
    <m/>
    <n v="1"/>
    <m/>
    <m/>
    <m/>
    <n v="0"/>
    <m/>
    <n v="2"/>
    <n v="0.5"/>
    <e v="#DIV/0!"/>
    <n v="1"/>
    <s v="4441600:00-02:0052"/>
    <m/>
    <m/>
    <n v="1"/>
    <n v="1"/>
    <m/>
    <n v="2"/>
    <n v="2"/>
    <m/>
    <m/>
    <m/>
    <m/>
    <m/>
    <m/>
    <m/>
    <n v="2"/>
  </r>
  <r>
    <x v="63"/>
    <x v="10"/>
    <x v="1"/>
    <x v="1"/>
    <m/>
    <n v="2"/>
    <m/>
    <m/>
    <m/>
    <m/>
    <n v="2"/>
    <m/>
    <m/>
    <m/>
    <m/>
    <m/>
    <m/>
    <n v="0"/>
    <n v="2"/>
    <m/>
    <m/>
    <m/>
    <m/>
    <m/>
    <m/>
    <n v="0"/>
    <m/>
    <m/>
    <m/>
    <n v="0"/>
    <m/>
    <m/>
    <m/>
    <n v="0"/>
    <m/>
    <n v="0"/>
    <n v="0"/>
    <e v="#DIV/0!"/>
    <n v="0"/>
    <s v="4442914:00-16:0052"/>
    <m/>
    <m/>
    <m/>
    <m/>
    <m/>
    <n v="0"/>
    <m/>
    <m/>
    <m/>
    <m/>
    <m/>
    <m/>
    <m/>
    <m/>
    <n v="0"/>
  </r>
  <r>
    <x v="63"/>
    <x v="10"/>
    <x v="2"/>
    <x v="2"/>
    <m/>
    <n v="2"/>
    <m/>
    <m/>
    <m/>
    <m/>
    <n v="2"/>
    <m/>
    <m/>
    <m/>
    <m/>
    <m/>
    <m/>
    <n v="0"/>
    <n v="2"/>
    <n v="1"/>
    <m/>
    <m/>
    <m/>
    <m/>
    <m/>
    <n v="0"/>
    <m/>
    <m/>
    <m/>
    <n v="0"/>
    <n v="1"/>
    <m/>
    <m/>
    <n v="1"/>
    <m/>
    <n v="2"/>
    <n v="0.5"/>
    <e v="#DIV/0!"/>
    <n v="1"/>
    <s v="4445010:00-12:0052"/>
    <n v="1"/>
    <m/>
    <m/>
    <m/>
    <m/>
    <n v="1"/>
    <m/>
    <m/>
    <m/>
    <m/>
    <m/>
    <n v="1"/>
    <m/>
    <m/>
    <n v="1"/>
  </r>
  <r>
    <x v="63"/>
    <x v="10"/>
    <x v="2"/>
    <x v="1"/>
    <m/>
    <n v="2"/>
    <m/>
    <m/>
    <m/>
    <m/>
    <n v="2"/>
    <m/>
    <m/>
    <m/>
    <m/>
    <m/>
    <m/>
    <n v="0"/>
    <n v="2"/>
    <n v="2"/>
    <m/>
    <m/>
    <m/>
    <m/>
    <m/>
    <n v="0"/>
    <n v="2"/>
    <m/>
    <m/>
    <n v="2"/>
    <m/>
    <m/>
    <m/>
    <n v="0"/>
    <m/>
    <n v="4"/>
    <n v="1"/>
    <e v="#DIV/0!"/>
    <n v="2"/>
    <s v="4445014:00-16:0052"/>
    <n v="3"/>
    <m/>
    <m/>
    <n v="1"/>
    <m/>
    <n v="4"/>
    <n v="2"/>
    <n v="1"/>
    <m/>
    <m/>
    <n v="1"/>
    <m/>
    <m/>
    <m/>
    <n v="4"/>
  </r>
  <r>
    <x v="63"/>
    <x v="10"/>
    <x v="2"/>
    <x v="3"/>
    <m/>
    <n v="2"/>
    <m/>
    <m/>
    <m/>
    <m/>
    <n v="2"/>
    <m/>
    <m/>
    <m/>
    <m/>
    <m/>
    <m/>
    <n v="0"/>
    <n v="2"/>
    <m/>
    <m/>
    <m/>
    <m/>
    <m/>
    <m/>
    <n v="0"/>
    <n v="1"/>
    <m/>
    <m/>
    <n v="1"/>
    <m/>
    <m/>
    <m/>
    <n v="0"/>
    <m/>
    <n v="1"/>
    <n v="0"/>
    <e v="#DIV/0!"/>
    <n v="0.5"/>
    <s v="4445019:00-21:0052"/>
    <m/>
    <m/>
    <m/>
    <n v="1"/>
    <m/>
    <n v="1"/>
    <n v="1"/>
    <m/>
    <m/>
    <m/>
    <m/>
    <m/>
    <m/>
    <m/>
    <n v="1"/>
  </r>
  <r>
    <x v="63"/>
    <x v="10"/>
    <x v="5"/>
    <x v="0"/>
    <m/>
    <n v="2"/>
    <m/>
    <m/>
    <m/>
    <m/>
    <n v="2"/>
    <m/>
    <m/>
    <m/>
    <m/>
    <m/>
    <m/>
    <n v="0"/>
    <n v="2"/>
    <n v="2"/>
    <m/>
    <m/>
    <m/>
    <m/>
    <m/>
    <n v="0"/>
    <n v="2"/>
    <m/>
    <m/>
    <n v="2"/>
    <m/>
    <m/>
    <m/>
    <n v="0"/>
    <m/>
    <n v="4"/>
    <n v="1"/>
    <e v="#DIV/0!"/>
    <n v="2"/>
    <s v="4445100:00-02:0052"/>
    <m/>
    <m/>
    <n v="2"/>
    <n v="2"/>
    <m/>
    <n v="4"/>
    <n v="3"/>
    <m/>
    <m/>
    <m/>
    <m/>
    <n v="1"/>
    <m/>
    <m/>
    <n v="4"/>
  </r>
  <r>
    <x v="63"/>
    <x v="10"/>
    <x v="6"/>
    <x v="2"/>
    <m/>
    <n v="2"/>
    <m/>
    <m/>
    <m/>
    <m/>
    <n v="2"/>
    <m/>
    <m/>
    <m/>
    <m/>
    <m/>
    <m/>
    <n v="0"/>
    <n v="2"/>
    <m/>
    <m/>
    <m/>
    <m/>
    <m/>
    <m/>
    <n v="0"/>
    <m/>
    <n v="1"/>
    <m/>
    <n v="1"/>
    <m/>
    <m/>
    <m/>
    <n v="0"/>
    <m/>
    <n v="1"/>
    <n v="0"/>
    <e v="#DIV/0!"/>
    <n v="0.5"/>
    <s v="4447410:00-12:0052"/>
    <n v="1"/>
    <m/>
    <m/>
    <m/>
    <m/>
    <n v="1"/>
    <m/>
    <m/>
    <m/>
    <m/>
    <m/>
    <n v="1"/>
    <m/>
    <m/>
    <n v="1"/>
  </r>
  <r>
    <x v="63"/>
    <x v="10"/>
    <x v="6"/>
    <x v="1"/>
    <m/>
    <n v="2"/>
    <m/>
    <m/>
    <m/>
    <m/>
    <n v="2"/>
    <m/>
    <m/>
    <m/>
    <m/>
    <m/>
    <m/>
    <n v="0"/>
    <n v="2"/>
    <m/>
    <m/>
    <m/>
    <m/>
    <m/>
    <m/>
    <n v="0"/>
    <m/>
    <m/>
    <m/>
    <n v="0"/>
    <m/>
    <m/>
    <m/>
    <n v="0"/>
    <m/>
    <n v="0"/>
    <n v="0"/>
    <e v="#DIV/0!"/>
    <n v="0"/>
    <s v="4447414:00-16:0052"/>
    <m/>
    <m/>
    <m/>
    <m/>
    <m/>
    <n v="0"/>
    <m/>
    <m/>
    <m/>
    <m/>
    <m/>
    <m/>
    <m/>
    <m/>
    <n v="0"/>
  </r>
  <r>
    <x v="63"/>
    <x v="10"/>
    <x v="6"/>
    <x v="3"/>
    <m/>
    <n v="2"/>
    <m/>
    <m/>
    <m/>
    <m/>
    <n v="2"/>
    <m/>
    <m/>
    <m/>
    <m/>
    <m/>
    <m/>
    <n v="0"/>
    <n v="2"/>
    <m/>
    <m/>
    <m/>
    <m/>
    <m/>
    <m/>
    <n v="0"/>
    <n v="1"/>
    <n v="4"/>
    <m/>
    <n v="5"/>
    <m/>
    <m/>
    <m/>
    <n v="0"/>
    <m/>
    <n v="5"/>
    <n v="0"/>
    <e v="#DIV/0!"/>
    <n v="2.5"/>
    <s v="4447419:00-21:0052"/>
    <n v="3"/>
    <m/>
    <n v="2"/>
    <m/>
    <m/>
    <n v="5"/>
    <m/>
    <n v="1"/>
    <m/>
    <m/>
    <m/>
    <n v="2"/>
    <n v="2"/>
    <m/>
    <n v="5"/>
  </r>
  <r>
    <x v="63"/>
    <x v="10"/>
    <x v="4"/>
    <x v="0"/>
    <m/>
    <n v="2"/>
    <m/>
    <m/>
    <m/>
    <m/>
    <n v="2"/>
    <m/>
    <m/>
    <m/>
    <m/>
    <m/>
    <m/>
    <n v="0"/>
    <n v="2"/>
    <n v="2"/>
    <m/>
    <m/>
    <m/>
    <m/>
    <m/>
    <n v="0"/>
    <m/>
    <n v="1"/>
    <m/>
    <n v="1"/>
    <m/>
    <m/>
    <m/>
    <n v="0"/>
    <m/>
    <n v="3"/>
    <n v="1"/>
    <e v="#DIV/0!"/>
    <n v="1.5"/>
    <s v="4447500:00-02:0052"/>
    <m/>
    <m/>
    <n v="2"/>
    <n v="1"/>
    <m/>
    <n v="3"/>
    <n v="1"/>
    <m/>
    <m/>
    <m/>
    <m/>
    <n v="2"/>
    <m/>
    <m/>
    <n v="3"/>
  </r>
  <r>
    <x v="64"/>
    <x v="7"/>
    <x v="3"/>
    <x v="2"/>
    <n v="62"/>
    <m/>
    <m/>
    <m/>
    <m/>
    <m/>
    <n v="62"/>
    <m/>
    <n v="1"/>
    <m/>
    <m/>
    <m/>
    <m/>
    <n v="1"/>
    <n v="63"/>
    <n v="59"/>
    <m/>
    <n v="1"/>
    <m/>
    <m/>
    <m/>
    <n v="1"/>
    <m/>
    <m/>
    <m/>
    <n v="0"/>
    <m/>
    <m/>
    <m/>
    <n v="0"/>
    <m/>
    <n v="60"/>
    <n v="0.95161290322580649"/>
    <n v="1"/>
    <n v="0.95238095238095233"/>
    <s v="4441510:00-12:0053"/>
    <n v="9"/>
    <n v="3"/>
    <n v="14"/>
    <n v="34"/>
    <m/>
    <n v="60"/>
    <n v="45"/>
    <n v="4"/>
    <m/>
    <n v="1"/>
    <n v="5"/>
    <n v="1"/>
    <n v="2"/>
    <n v="2"/>
    <n v="60"/>
  </r>
  <r>
    <x v="64"/>
    <x v="7"/>
    <x v="3"/>
    <x v="1"/>
    <n v="62"/>
    <m/>
    <m/>
    <m/>
    <m/>
    <m/>
    <n v="62"/>
    <m/>
    <n v="1"/>
    <m/>
    <m/>
    <m/>
    <m/>
    <n v="1"/>
    <n v="63"/>
    <n v="43"/>
    <m/>
    <n v="1"/>
    <m/>
    <m/>
    <m/>
    <n v="1"/>
    <m/>
    <m/>
    <m/>
    <n v="0"/>
    <m/>
    <m/>
    <m/>
    <n v="0"/>
    <m/>
    <n v="44"/>
    <n v="0.69354838709677424"/>
    <n v="1"/>
    <n v="0.69841269841269837"/>
    <s v="4441514:00-16:0053"/>
    <n v="1"/>
    <n v="4"/>
    <n v="11"/>
    <n v="28"/>
    <m/>
    <n v="44"/>
    <n v="32"/>
    <n v="3"/>
    <m/>
    <n v="1"/>
    <n v="3"/>
    <n v="2"/>
    <n v="3"/>
    <m/>
    <n v="44"/>
  </r>
  <r>
    <x v="64"/>
    <x v="7"/>
    <x v="3"/>
    <x v="3"/>
    <n v="62"/>
    <m/>
    <m/>
    <m/>
    <m/>
    <m/>
    <n v="62"/>
    <m/>
    <n v="1"/>
    <m/>
    <m/>
    <m/>
    <m/>
    <n v="1"/>
    <n v="63"/>
    <n v="53"/>
    <m/>
    <n v="1"/>
    <m/>
    <m/>
    <m/>
    <n v="1"/>
    <m/>
    <m/>
    <m/>
    <n v="0"/>
    <m/>
    <m/>
    <m/>
    <n v="0"/>
    <m/>
    <n v="54"/>
    <n v="0.85483870967741937"/>
    <n v="1"/>
    <n v="0.8571428571428571"/>
    <s v="4441519:00-21:0053"/>
    <n v="5"/>
    <n v="2"/>
    <n v="16"/>
    <n v="31"/>
    <m/>
    <n v="54"/>
    <n v="40"/>
    <n v="3"/>
    <n v="2"/>
    <m/>
    <n v="1"/>
    <n v="3"/>
    <n v="4"/>
    <n v="1"/>
    <n v="54"/>
  </r>
  <r>
    <x v="64"/>
    <x v="7"/>
    <x v="0"/>
    <x v="0"/>
    <n v="62"/>
    <m/>
    <m/>
    <m/>
    <m/>
    <m/>
    <n v="62"/>
    <m/>
    <n v="1"/>
    <m/>
    <m/>
    <m/>
    <m/>
    <n v="1"/>
    <n v="63"/>
    <n v="56"/>
    <m/>
    <n v="1"/>
    <m/>
    <m/>
    <m/>
    <n v="1"/>
    <m/>
    <m/>
    <m/>
    <n v="0"/>
    <m/>
    <m/>
    <m/>
    <n v="0"/>
    <m/>
    <n v="57"/>
    <n v="0.90322580645161288"/>
    <n v="1"/>
    <n v="0.90476190476190477"/>
    <s v="4441600:00-02:0053"/>
    <m/>
    <m/>
    <n v="17"/>
    <n v="40"/>
    <m/>
    <n v="57"/>
    <n v="46"/>
    <n v="3"/>
    <m/>
    <m/>
    <n v="1"/>
    <n v="2"/>
    <n v="3"/>
    <n v="2"/>
    <n v="57"/>
  </r>
  <r>
    <x v="64"/>
    <x v="7"/>
    <x v="1"/>
    <x v="1"/>
    <n v="62"/>
    <m/>
    <m/>
    <m/>
    <m/>
    <m/>
    <n v="62"/>
    <m/>
    <n v="1"/>
    <m/>
    <m/>
    <m/>
    <m/>
    <n v="1"/>
    <n v="63"/>
    <n v="51"/>
    <m/>
    <m/>
    <m/>
    <m/>
    <m/>
    <n v="0"/>
    <m/>
    <n v="1"/>
    <m/>
    <n v="1"/>
    <m/>
    <m/>
    <m/>
    <n v="0"/>
    <m/>
    <n v="52"/>
    <n v="0.82258064516129037"/>
    <n v="0"/>
    <n v="0.82539682539682535"/>
    <s v="4442914:00-16:0053"/>
    <n v="12"/>
    <n v="2"/>
    <n v="12"/>
    <n v="26"/>
    <m/>
    <n v="52"/>
    <n v="34"/>
    <n v="3"/>
    <n v="2"/>
    <n v="3"/>
    <n v="1"/>
    <n v="4"/>
    <n v="5"/>
    <m/>
    <n v="52"/>
  </r>
  <r>
    <x v="64"/>
    <x v="7"/>
    <x v="2"/>
    <x v="2"/>
    <n v="62"/>
    <m/>
    <m/>
    <m/>
    <m/>
    <m/>
    <n v="62"/>
    <m/>
    <n v="1"/>
    <m/>
    <m/>
    <m/>
    <m/>
    <n v="1"/>
    <n v="63"/>
    <n v="55"/>
    <m/>
    <n v="1"/>
    <m/>
    <m/>
    <m/>
    <n v="1"/>
    <m/>
    <m/>
    <m/>
    <n v="0"/>
    <m/>
    <m/>
    <m/>
    <n v="0"/>
    <m/>
    <n v="56"/>
    <n v="0.88709677419354838"/>
    <n v="1"/>
    <n v="0.88888888888888884"/>
    <s v="4445010:00-12:0053"/>
    <n v="3"/>
    <n v="1"/>
    <n v="21"/>
    <n v="31"/>
    <m/>
    <n v="56"/>
    <n v="43"/>
    <n v="2"/>
    <m/>
    <n v="4"/>
    <n v="2"/>
    <n v="3"/>
    <n v="2"/>
    <m/>
    <n v="56"/>
  </r>
  <r>
    <x v="64"/>
    <x v="7"/>
    <x v="2"/>
    <x v="1"/>
    <n v="62"/>
    <m/>
    <m/>
    <m/>
    <m/>
    <m/>
    <n v="62"/>
    <m/>
    <n v="1"/>
    <m/>
    <m/>
    <m/>
    <m/>
    <n v="1"/>
    <n v="63"/>
    <n v="57"/>
    <m/>
    <n v="1"/>
    <m/>
    <m/>
    <m/>
    <n v="1"/>
    <n v="1"/>
    <m/>
    <m/>
    <n v="1"/>
    <m/>
    <m/>
    <m/>
    <n v="0"/>
    <m/>
    <n v="59"/>
    <n v="0.91935483870967738"/>
    <n v="1"/>
    <n v="0.93650793650793651"/>
    <s v="4445014:00-16:0053"/>
    <n v="8"/>
    <n v="2"/>
    <n v="19"/>
    <n v="30"/>
    <m/>
    <n v="59"/>
    <n v="41"/>
    <n v="3"/>
    <m/>
    <n v="6"/>
    <n v="1"/>
    <n v="3"/>
    <n v="2"/>
    <n v="3"/>
    <n v="59"/>
  </r>
  <r>
    <x v="64"/>
    <x v="7"/>
    <x v="2"/>
    <x v="3"/>
    <n v="62"/>
    <m/>
    <m/>
    <m/>
    <m/>
    <m/>
    <n v="62"/>
    <m/>
    <n v="1"/>
    <m/>
    <m/>
    <m/>
    <m/>
    <n v="1"/>
    <n v="63"/>
    <n v="61"/>
    <m/>
    <n v="1"/>
    <m/>
    <m/>
    <m/>
    <n v="1"/>
    <m/>
    <m/>
    <m/>
    <n v="0"/>
    <m/>
    <m/>
    <m/>
    <n v="0"/>
    <m/>
    <n v="62"/>
    <n v="0.9838709677419355"/>
    <n v="1"/>
    <n v="0.98412698412698407"/>
    <s v="4445019:00-21:0053"/>
    <n v="6"/>
    <n v="1"/>
    <n v="19"/>
    <n v="36"/>
    <m/>
    <n v="62"/>
    <n v="46"/>
    <n v="4"/>
    <n v="2"/>
    <n v="2"/>
    <n v="1"/>
    <n v="4"/>
    <n v="1"/>
    <n v="2"/>
    <n v="62"/>
  </r>
  <r>
    <x v="64"/>
    <x v="7"/>
    <x v="5"/>
    <x v="0"/>
    <n v="62"/>
    <m/>
    <m/>
    <m/>
    <m/>
    <m/>
    <n v="62"/>
    <m/>
    <n v="1"/>
    <m/>
    <m/>
    <m/>
    <m/>
    <n v="1"/>
    <n v="63"/>
    <n v="59"/>
    <m/>
    <n v="1"/>
    <m/>
    <m/>
    <m/>
    <n v="1"/>
    <m/>
    <m/>
    <m/>
    <n v="0"/>
    <m/>
    <m/>
    <m/>
    <n v="0"/>
    <m/>
    <n v="60"/>
    <n v="0.95161290322580649"/>
    <n v="1"/>
    <n v="0.95238095238095233"/>
    <s v="4445100:00-02:0053"/>
    <m/>
    <m/>
    <n v="21"/>
    <n v="39"/>
    <m/>
    <n v="60"/>
    <n v="47"/>
    <n v="4"/>
    <n v="1"/>
    <n v="1"/>
    <n v="1"/>
    <n v="4"/>
    <n v="1"/>
    <n v="1"/>
    <n v="60"/>
  </r>
  <r>
    <x v="64"/>
    <x v="7"/>
    <x v="6"/>
    <x v="2"/>
    <n v="62"/>
    <m/>
    <m/>
    <m/>
    <m/>
    <m/>
    <n v="62"/>
    <m/>
    <n v="1"/>
    <m/>
    <m/>
    <m/>
    <m/>
    <n v="1"/>
    <n v="63"/>
    <n v="34"/>
    <m/>
    <n v="1"/>
    <m/>
    <m/>
    <m/>
    <n v="1"/>
    <m/>
    <n v="1"/>
    <m/>
    <n v="1"/>
    <m/>
    <m/>
    <m/>
    <n v="0"/>
    <m/>
    <n v="36"/>
    <n v="0.54838709677419351"/>
    <n v="1"/>
    <n v="0.5714285714285714"/>
    <s v="4447410:00-12:0053"/>
    <n v="2"/>
    <n v="2"/>
    <n v="8"/>
    <n v="24"/>
    <m/>
    <n v="36"/>
    <n v="32"/>
    <n v="2"/>
    <n v="1"/>
    <m/>
    <m/>
    <n v="1"/>
    <m/>
    <m/>
    <n v="36"/>
  </r>
  <r>
    <x v="64"/>
    <x v="7"/>
    <x v="6"/>
    <x v="1"/>
    <n v="62"/>
    <m/>
    <m/>
    <m/>
    <m/>
    <m/>
    <n v="62"/>
    <m/>
    <n v="1"/>
    <m/>
    <m/>
    <m/>
    <m/>
    <n v="1"/>
    <n v="63"/>
    <n v="36"/>
    <m/>
    <n v="1"/>
    <m/>
    <m/>
    <m/>
    <n v="1"/>
    <m/>
    <m/>
    <m/>
    <n v="0"/>
    <m/>
    <m/>
    <m/>
    <n v="0"/>
    <m/>
    <n v="37"/>
    <n v="0.58064516129032262"/>
    <n v="1"/>
    <n v="0.58730158730158732"/>
    <s v="4447414:00-16:0053"/>
    <n v="1"/>
    <n v="2"/>
    <n v="9"/>
    <n v="25"/>
    <m/>
    <n v="37"/>
    <n v="34"/>
    <m/>
    <m/>
    <m/>
    <n v="1"/>
    <n v="1"/>
    <n v="1"/>
    <m/>
    <n v="37"/>
  </r>
  <r>
    <x v="64"/>
    <x v="7"/>
    <x v="6"/>
    <x v="3"/>
    <n v="62"/>
    <m/>
    <m/>
    <m/>
    <m/>
    <m/>
    <n v="62"/>
    <m/>
    <n v="1"/>
    <m/>
    <m/>
    <m/>
    <m/>
    <n v="1"/>
    <n v="63"/>
    <n v="59"/>
    <m/>
    <n v="1"/>
    <m/>
    <m/>
    <m/>
    <n v="1"/>
    <m/>
    <n v="1"/>
    <m/>
    <n v="1"/>
    <m/>
    <m/>
    <m/>
    <n v="0"/>
    <m/>
    <n v="61"/>
    <n v="0.95161290322580649"/>
    <n v="1"/>
    <n v="0.96825396825396826"/>
    <s v="4447419:00-21:0053"/>
    <n v="9"/>
    <m/>
    <n v="17"/>
    <n v="35"/>
    <m/>
    <n v="61"/>
    <n v="49"/>
    <n v="5"/>
    <n v="1"/>
    <n v="1"/>
    <m/>
    <n v="3"/>
    <n v="1"/>
    <n v="1"/>
    <n v="61"/>
  </r>
  <r>
    <x v="64"/>
    <x v="7"/>
    <x v="4"/>
    <x v="0"/>
    <n v="62"/>
    <m/>
    <m/>
    <m/>
    <m/>
    <m/>
    <n v="62"/>
    <m/>
    <n v="1"/>
    <m/>
    <m/>
    <m/>
    <m/>
    <n v="1"/>
    <n v="63"/>
    <n v="54"/>
    <m/>
    <n v="1"/>
    <m/>
    <m/>
    <m/>
    <n v="1"/>
    <m/>
    <m/>
    <m/>
    <n v="0"/>
    <m/>
    <m/>
    <m/>
    <n v="0"/>
    <m/>
    <n v="55"/>
    <n v="0.87096774193548387"/>
    <n v="1"/>
    <n v="0.87301587301587302"/>
    <s v="4447500:00-02:0053"/>
    <m/>
    <m/>
    <n v="17"/>
    <n v="38"/>
    <m/>
    <n v="55"/>
    <n v="48"/>
    <n v="1"/>
    <n v="1"/>
    <n v="1"/>
    <m/>
    <n v="2"/>
    <m/>
    <n v="2"/>
    <n v="55"/>
  </r>
  <r>
    <x v="65"/>
    <x v="15"/>
    <x v="3"/>
    <x v="2"/>
    <n v="15"/>
    <m/>
    <m/>
    <m/>
    <m/>
    <m/>
    <n v="15"/>
    <m/>
    <m/>
    <m/>
    <m/>
    <m/>
    <m/>
    <n v="0"/>
    <n v="15"/>
    <n v="11"/>
    <m/>
    <m/>
    <m/>
    <m/>
    <m/>
    <n v="0"/>
    <m/>
    <m/>
    <m/>
    <n v="0"/>
    <m/>
    <m/>
    <m/>
    <n v="0"/>
    <m/>
    <n v="11"/>
    <n v="0.73333333333333328"/>
    <e v="#DIV/0!"/>
    <n v="0.73333333333333328"/>
    <s v="4441510:00-12:0054"/>
    <n v="1"/>
    <n v="2"/>
    <n v="3"/>
    <n v="5"/>
    <m/>
    <n v="11"/>
    <n v="6"/>
    <n v="1"/>
    <m/>
    <m/>
    <m/>
    <n v="1"/>
    <m/>
    <n v="3"/>
    <n v="11"/>
  </r>
  <r>
    <x v="65"/>
    <x v="15"/>
    <x v="3"/>
    <x v="1"/>
    <n v="15"/>
    <m/>
    <m/>
    <m/>
    <m/>
    <m/>
    <n v="15"/>
    <m/>
    <m/>
    <m/>
    <m/>
    <m/>
    <m/>
    <n v="0"/>
    <n v="15"/>
    <n v="14"/>
    <m/>
    <m/>
    <m/>
    <m/>
    <m/>
    <n v="0"/>
    <m/>
    <m/>
    <m/>
    <n v="0"/>
    <m/>
    <m/>
    <m/>
    <n v="0"/>
    <m/>
    <n v="14"/>
    <n v="0.93333333333333335"/>
    <e v="#DIV/0!"/>
    <n v="0.93333333333333335"/>
    <s v="4441514:00-16:0054"/>
    <n v="2"/>
    <n v="2"/>
    <n v="4"/>
    <n v="6"/>
    <m/>
    <n v="14"/>
    <n v="7"/>
    <n v="1"/>
    <n v="1"/>
    <m/>
    <n v="1"/>
    <n v="1"/>
    <m/>
    <n v="3"/>
    <n v="14"/>
  </r>
  <r>
    <x v="65"/>
    <x v="15"/>
    <x v="3"/>
    <x v="3"/>
    <n v="15"/>
    <m/>
    <m/>
    <m/>
    <m/>
    <m/>
    <n v="15"/>
    <m/>
    <m/>
    <m/>
    <m/>
    <m/>
    <m/>
    <n v="0"/>
    <n v="15"/>
    <n v="15"/>
    <m/>
    <m/>
    <m/>
    <m/>
    <m/>
    <n v="0"/>
    <m/>
    <m/>
    <m/>
    <n v="0"/>
    <m/>
    <m/>
    <m/>
    <n v="0"/>
    <m/>
    <n v="15"/>
    <n v="1"/>
    <e v="#DIV/0!"/>
    <n v="1"/>
    <s v="4441519:00-21:0054"/>
    <m/>
    <m/>
    <n v="8"/>
    <n v="7"/>
    <m/>
    <n v="15"/>
    <n v="7"/>
    <n v="2"/>
    <n v="2"/>
    <m/>
    <n v="1"/>
    <n v="1"/>
    <m/>
    <n v="2"/>
    <n v="15"/>
  </r>
  <r>
    <x v="65"/>
    <x v="15"/>
    <x v="0"/>
    <x v="0"/>
    <n v="15"/>
    <m/>
    <m/>
    <m/>
    <m/>
    <m/>
    <n v="15"/>
    <m/>
    <m/>
    <m/>
    <m/>
    <m/>
    <m/>
    <n v="0"/>
    <n v="15"/>
    <n v="14"/>
    <m/>
    <m/>
    <m/>
    <m/>
    <m/>
    <n v="0"/>
    <m/>
    <m/>
    <m/>
    <n v="0"/>
    <m/>
    <m/>
    <m/>
    <n v="0"/>
    <m/>
    <n v="14"/>
    <n v="0.93333333333333335"/>
    <e v="#DIV/0!"/>
    <n v="0.93333333333333335"/>
    <s v="4441600:00-02:0054"/>
    <m/>
    <m/>
    <n v="7"/>
    <n v="7"/>
    <m/>
    <n v="14"/>
    <n v="7"/>
    <n v="2"/>
    <n v="2"/>
    <m/>
    <n v="1"/>
    <m/>
    <m/>
    <n v="2"/>
    <n v="14"/>
  </r>
  <r>
    <x v="65"/>
    <x v="15"/>
    <x v="1"/>
    <x v="1"/>
    <n v="15"/>
    <m/>
    <m/>
    <m/>
    <m/>
    <m/>
    <n v="15"/>
    <m/>
    <m/>
    <m/>
    <m/>
    <m/>
    <m/>
    <n v="0"/>
    <n v="15"/>
    <n v="14"/>
    <m/>
    <m/>
    <m/>
    <m/>
    <m/>
    <n v="0"/>
    <m/>
    <m/>
    <m/>
    <n v="0"/>
    <m/>
    <m/>
    <m/>
    <n v="0"/>
    <m/>
    <n v="14"/>
    <n v="0.93333333333333335"/>
    <e v="#DIV/0!"/>
    <n v="0.93333333333333335"/>
    <s v="4442914:00-16:0054"/>
    <n v="3"/>
    <m/>
    <n v="7"/>
    <n v="4"/>
    <m/>
    <n v="14"/>
    <n v="8"/>
    <n v="1"/>
    <n v="2"/>
    <m/>
    <n v="1"/>
    <n v="1"/>
    <m/>
    <n v="1"/>
    <n v="14"/>
  </r>
  <r>
    <x v="65"/>
    <x v="15"/>
    <x v="2"/>
    <x v="2"/>
    <n v="15"/>
    <m/>
    <m/>
    <m/>
    <m/>
    <m/>
    <n v="15"/>
    <m/>
    <m/>
    <m/>
    <m/>
    <m/>
    <m/>
    <n v="0"/>
    <n v="15"/>
    <n v="11"/>
    <m/>
    <m/>
    <m/>
    <m/>
    <m/>
    <n v="0"/>
    <m/>
    <m/>
    <m/>
    <n v="0"/>
    <m/>
    <m/>
    <m/>
    <n v="0"/>
    <m/>
    <n v="11"/>
    <n v="0.73333333333333328"/>
    <e v="#DIV/0!"/>
    <n v="0.73333333333333328"/>
    <s v="4445010:00-12:0054"/>
    <n v="2"/>
    <m/>
    <n v="7"/>
    <n v="2"/>
    <m/>
    <n v="11"/>
    <n v="6"/>
    <n v="1"/>
    <n v="3"/>
    <m/>
    <m/>
    <n v="1"/>
    <m/>
    <m/>
    <n v="11"/>
  </r>
  <r>
    <x v="65"/>
    <x v="15"/>
    <x v="2"/>
    <x v="1"/>
    <n v="15"/>
    <m/>
    <m/>
    <m/>
    <m/>
    <m/>
    <n v="15"/>
    <m/>
    <m/>
    <m/>
    <m/>
    <m/>
    <m/>
    <n v="0"/>
    <n v="15"/>
    <n v="12"/>
    <m/>
    <m/>
    <m/>
    <m/>
    <m/>
    <n v="0"/>
    <m/>
    <m/>
    <m/>
    <n v="0"/>
    <m/>
    <m/>
    <m/>
    <n v="0"/>
    <m/>
    <n v="12"/>
    <n v="0.8"/>
    <e v="#DIV/0!"/>
    <n v="0.8"/>
    <s v="4445014:00-16:0054"/>
    <n v="2"/>
    <m/>
    <n v="7"/>
    <n v="3"/>
    <m/>
    <n v="12"/>
    <n v="7"/>
    <n v="2"/>
    <n v="2"/>
    <m/>
    <n v="1"/>
    <m/>
    <m/>
    <m/>
    <n v="12"/>
  </r>
  <r>
    <x v="65"/>
    <x v="15"/>
    <x v="2"/>
    <x v="3"/>
    <n v="15"/>
    <m/>
    <m/>
    <m/>
    <m/>
    <m/>
    <n v="15"/>
    <m/>
    <m/>
    <m/>
    <m/>
    <m/>
    <m/>
    <n v="0"/>
    <n v="15"/>
    <n v="13"/>
    <m/>
    <m/>
    <m/>
    <m/>
    <m/>
    <n v="0"/>
    <m/>
    <m/>
    <m/>
    <n v="0"/>
    <m/>
    <m/>
    <m/>
    <n v="0"/>
    <m/>
    <n v="13"/>
    <n v="0.8666666666666667"/>
    <e v="#DIV/0!"/>
    <n v="0.8666666666666667"/>
    <s v="4445019:00-21:0054"/>
    <n v="2"/>
    <m/>
    <n v="6"/>
    <n v="5"/>
    <m/>
    <n v="13"/>
    <n v="7"/>
    <n v="1"/>
    <n v="4"/>
    <m/>
    <m/>
    <n v="1"/>
    <m/>
    <m/>
    <n v="13"/>
  </r>
  <r>
    <x v="65"/>
    <x v="15"/>
    <x v="5"/>
    <x v="0"/>
    <n v="15"/>
    <m/>
    <m/>
    <m/>
    <m/>
    <m/>
    <n v="15"/>
    <m/>
    <m/>
    <m/>
    <m/>
    <m/>
    <m/>
    <n v="0"/>
    <n v="15"/>
    <n v="13"/>
    <m/>
    <m/>
    <m/>
    <m/>
    <m/>
    <n v="0"/>
    <m/>
    <n v="1"/>
    <m/>
    <n v="1"/>
    <m/>
    <m/>
    <m/>
    <n v="0"/>
    <m/>
    <n v="14"/>
    <n v="0.8666666666666667"/>
    <e v="#DIV/0!"/>
    <n v="0.93333333333333335"/>
    <s v="4445100:00-02:0054"/>
    <m/>
    <m/>
    <n v="8"/>
    <n v="6"/>
    <m/>
    <n v="14"/>
    <n v="8"/>
    <n v="1"/>
    <n v="4"/>
    <m/>
    <m/>
    <n v="1"/>
    <m/>
    <m/>
    <n v="14"/>
  </r>
  <r>
    <x v="65"/>
    <x v="15"/>
    <x v="6"/>
    <x v="2"/>
    <n v="15"/>
    <m/>
    <m/>
    <m/>
    <m/>
    <m/>
    <n v="15"/>
    <m/>
    <m/>
    <m/>
    <m/>
    <m/>
    <m/>
    <n v="0"/>
    <n v="15"/>
    <n v="10"/>
    <m/>
    <m/>
    <m/>
    <m/>
    <m/>
    <n v="0"/>
    <m/>
    <m/>
    <m/>
    <n v="0"/>
    <m/>
    <m/>
    <m/>
    <n v="0"/>
    <m/>
    <n v="10"/>
    <n v="0.66666666666666663"/>
    <e v="#DIV/0!"/>
    <n v="0.66666666666666663"/>
    <s v="4447410:00-12:0054"/>
    <n v="1"/>
    <n v="1"/>
    <n v="5"/>
    <n v="3"/>
    <m/>
    <n v="10"/>
    <n v="9"/>
    <m/>
    <m/>
    <m/>
    <n v="1"/>
    <m/>
    <m/>
    <m/>
    <n v="10"/>
  </r>
  <r>
    <x v="65"/>
    <x v="15"/>
    <x v="6"/>
    <x v="1"/>
    <n v="15"/>
    <m/>
    <m/>
    <m/>
    <m/>
    <m/>
    <n v="15"/>
    <m/>
    <m/>
    <m/>
    <m/>
    <m/>
    <m/>
    <n v="0"/>
    <n v="15"/>
    <n v="8"/>
    <m/>
    <m/>
    <m/>
    <m/>
    <m/>
    <n v="0"/>
    <m/>
    <m/>
    <m/>
    <n v="0"/>
    <m/>
    <m/>
    <m/>
    <n v="0"/>
    <m/>
    <n v="8"/>
    <n v="0.53333333333333333"/>
    <e v="#DIV/0!"/>
    <n v="0.53333333333333333"/>
    <s v="4447414:00-16:0054"/>
    <m/>
    <n v="1"/>
    <n v="4"/>
    <n v="3"/>
    <m/>
    <n v="8"/>
    <n v="7"/>
    <m/>
    <m/>
    <m/>
    <n v="1"/>
    <m/>
    <m/>
    <m/>
    <n v="8"/>
  </r>
  <r>
    <x v="65"/>
    <x v="15"/>
    <x v="6"/>
    <x v="3"/>
    <n v="15"/>
    <m/>
    <m/>
    <m/>
    <m/>
    <m/>
    <n v="15"/>
    <m/>
    <m/>
    <m/>
    <m/>
    <m/>
    <m/>
    <n v="0"/>
    <n v="15"/>
    <n v="13"/>
    <m/>
    <m/>
    <m/>
    <m/>
    <m/>
    <n v="0"/>
    <m/>
    <m/>
    <m/>
    <n v="0"/>
    <m/>
    <m/>
    <m/>
    <n v="0"/>
    <m/>
    <n v="13"/>
    <n v="0.8666666666666667"/>
    <e v="#DIV/0!"/>
    <n v="0.8666666666666667"/>
    <s v="4447419:00-21:0054"/>
    <n v="1"/>
    <m/>
    <n v="7"/>
    <n v="5"/>
    <m/>
    <n v="13"/>
    <n v="11"/>
    <m/>
    <m/>
    <m/>
    <n v="2"/>
    <m/>
    <m/>
    <m/>
    <n v="13"/>
  </r>
  <r>
    <x v="65"/>
    <x v="15"/>
    <x v="4"/>
    <x v="0"/>
    <n v="15"/>
    <m/>
    <m/>
    <m/>
    <m/>
    <m/>
    <n v="15"/>
    <m/>
    <m/>
    <m/>
    <m/>
    <m/>
    <m/>
    <n v="0"/>
    <n v="15"/>
    <n v="13"/>
    <m/>
    <m/>
    <m/>
    <m/>
    <m/>
    <n v="0"/>
    <m/>
    <m/>
    <m/>
    <n v="0"/>
    <m/>
    <m/>
    <m/>
    <n v="0"/>
    <m/>
    <n v="13"/>
    <n v="0.8666666666666667"/>
    <e v="#DIV/0!"/>
    <n v="0.8666666666666667"/>
    <s v="4447500:00-02:0054"/>
    <m/>
    <m/>
    <n v="8"/>
    <n v="5"/>
    <m/>
    <n v="13"/>
    <n v="12"/>
    <m/>
    <m/>
    <m/>
    <n v="1"/>
    <m/>
    <m/>
    <m/>
    <n v="13"/>
  </r>
  <r>
    <x v="66"/>
    <x v="2"/>
    <x v="3"/>
    <x v="2"/>
    <m/>
    <m/>
    <n v="44"/>
    <m/>
    <m/>
    <m/>
    <n v="44"/>
    <m/>
    <m/>
    <m/>
    <m/>
    <m/>
    <m/>
    <n v="0"/>
    <n v="44"/>
    <n v="28"/>
    <m/>
    <m/>
    <m/>
    <m/>
    <m/>
    <n v="0"/>
    <m/>
    <m/>
    <m/>
    <n v="0"/>
    <n v="1"/>
    <m/>
    <m/>
    <n v="1"/>
    <m/>
    <n v="29"/>
    <n v="0.63636363636363635"/>
    <e v="#DIV/0!"/>
    <n v="0.65909090909090906"/>
    <s v="4441510:00-12:0055"/>
    <n v="6"/>
    <n v="5"/>
    <n v="14"/>
    <n v="3"/>
    <m/>
    <n v="28"/>
    <n v="7"/>
    <n v="1"/>
    <n v="10"/>
    <n v="2"/>
    <n v="3"/>
    <n v="2"/>
    <n v="2"/>
    <n v="1"/>
    <n v="28"/>
  </r>
  <r>
    <x v="66"/>
    <x v="2"/>
    <x v="3"/>
    <x v="1"/>
    <m/>
    <m/>
    <n v="44"/>
    <m/>
    <m/>
    <m/>
    <n v="44"/>
    <m/>
    <m/>
    <m/>
    <m/>
    <m/>
    <m/>
    <n v="0"/>
    <n v="44"/>
    <n v="36"/>
    <m/>
    <m/>
    <m/>
    <m/>
    <m/>
    <n v="0"/>
    <n v="1"/>
    <m/>
    <m/>
    <n v="1"/>
    <n v="1"/>
    <m/>
    <m/>
    <n v="1"/>
    <m/>
    <n v="38"/>
    <n v="0.81818181818181823"/>
    <e v="#DIV/0!"/>
    <n v="0.86363636363636365"/>
    <s v="4441514:00-16:0055"/>
    <n v="13"/>
    <n v="6"/>
    <n v="13"/>
    <n v="5"/>
    <m/>
    <n v="37"/>
    <n v="8"/>
    <n v="2"/>
    <n v="15"/>
    <n v="2"/>
    <n v="4"/>
    <n v="3"/>
    <n v="3"/>
    <m/>
    <n v="37"/>
  </r>
  <r>
    <x v="66"/>
    <x v="2"/>
    <x v="3"/>
    <x v="3"/>
    <m/>
    <m/>
    <n v="44"/>
    <m/>
    <m/>
    <m/>
    <n v="44"/>
    <m/>
    <m/>
    <m/>
    <m/>
    <m/>
    <m/>
    <n v="0"/>
    <n v="44"/>
    <n v="40"/>
    <m/>
    <m/>
    <m/>
    <m/>
    <m/>
    <n v="0"/>
    <n v="1"/>
    <m/>
    <m/>
    <n v="1"/>
    <n v="1"/>
    <m/>
    <m/>
    <n v="1"/>
    <m/>
    <n v="42"/>
    <n v="0.90909090909090906"/>
    <e v="#DIV/0!"/>
    <n v="0.95454545454545459"/>
    <s v="4441519:00-21:0055"/>
    <n v="10"/>
    <n v="1"/>
    <n v="25"/>
    <n v="5"/>
    <m/>
    <n v="41"/>
    <n v="9"/>
    <n v="3"/>
    <n v="15"/>
    <n v="4"/>
    <n v="4"/>
    <n v="2"/>
    <n v="3"/>
    <n v="1"/>
    <n v="41"/>
  </r>
  <r>
    <x v="66"/>
    <x v="2"/>
    <x v="0"/>
    <x v="0"/>
    <m/>
    <m/>
    <n v="44"/>
    <m/>
    <m/>
    <m/>
    <n v="44"/>
    <m/>
    <m/>
    <m/>
    <m/>
    <m/>
    <m/>
    <n v="0"/>
    <n v="44"/>
    <n v="34"/>
    <m/>
    <m/>
    <m/>
    <m/>
    <m/>
    <n v="0"/>
    <n v="1"/>
    <m/>
    <m/>
    <n v="1"/>
    <n v="1"/>
    <m/>
    <m/>
    <n v="1"/>
    <m/>
    <n v="36"/>
    <n v="0.77272727272727271"/>
    <e v="#DIV/0!"/>
    <n v="0.81818181818181823"/>
    <s v="4441600:00-02:0055"/>
    <m/>
    <m/>
    <n v="28"/>
    <n v="7"/>
    <m/>
    <n v="35"/>
    <n v="12"/>
    <n v="1"/>
    <n v="13"/>
    <n v="1"/>
    <n v="5"/>
    <m/>
    <n v="2"/>
    <n v="1"/>
    <n v="35"/>
  </r>
  <r>
    <x v="66"/>
    <x v="2"/>
    <x v="1"/>
    <x v="1"/>
    <m/>
    <m/>
    <n v="44"/>
    <m/>
    <m/>
    <m/>
    <n v="44"/>
    <m/>
    <m/>
    <m/>
    <m/>
    <m/>
    <m/>
    <n v="0"/>
    <n v="44"/>
    <n v="41"/>
    <m/>
    <m/>
    <m/>
    <m/>
    <m/>
    <n v="0"/>
    <m/>
    <m/>
    <m/>
    <n v="0"/>
    <n v="1"/>
    <m/>
    <m/>
    <n v="1"/>
    <m/>
    <n v="42"/>
    <n v="0.93181818181818177"/>
    <e v="#DIV/0!"/>
    <n v="0.95454545454545459"/>
    <s v="4442914:00-16:0055"/>
    <n v="26"/>
    <n v="2"/>
    <n v="10"/>
    <n v="3"/>
    <m/>
    <n v="41"/>
    <n v="5"/>
    <n v="1"/>
    <n v="16"/>
    <n v="6"/>
    <n v="8"/>
    <n v="1"/>
    <n v="2"/>
    <n v="2"/>
    <n v="41"/>
  </r>
  <r>
    <x v="66"/>
    <x v="2"/>
    <x v="2"/>
    <x v="2"/>
    <m/>
    <m/>
    <n v="44"/>
    <m/>
    <m/>
    <m/>
    <n v="44"/>
    <m/>
    <m/>
    <m/>
    <m/>
    <m/>
    <m/>
    <n v="0"/>
    <n v="44"/>
    <n v="28"/>
    <m/>
    <m/>
    <m/>
    <m/>
    <m/>
    <n v="0"/>
    <m/>
    <m/>
    <m/>
    <n v="0"/>
    <m/>
    <m/>
    <m/>
    <n v="0"/>
    <m/>
    <n v="28"/>
    <n v="0.63636363636363635"/>
    <e v="#DIV/0!"/>
    <n v="0.63636363636363635"/>
    <s v="4445010:00-12:0055"/>
    <n v="5"/>
    <n v="1"/>
    <n v="18"/>
    <n v="4"/>
    <m/>
    <n v="28"/>
    <n v="10"/>
    <n v="1"/>
    <n v="7"/>
    <n v="3"/>
    <n v="3"/>
    <n v="1"/>
    <n v="2"/>
    <n v="1"/>
    <n v="28"/>
  </r>
  <r>
    <x v="66"/>
    <x v="2"/>
    <x v="2"/>
    <x v="1"/>
    <m/>
    <m/>
    <n v="44"/>
    <m/>
    <m/>
    <m/>
    <n v="44"/>
    <m/>
    <m/>
    <m/>
    <m/>
    <m/>
    <m/>
    <n v="0"/>
    <n v="44"/>
    <n v="32"/>
    <m/>
    <m/>
    <m/>
    <m/>
    <m/>
    <n v="0"/>
    <m/>
    <m/>
    <m/>
    <n v="0"/>
    <m/>
    <m/>
    <m/>
    <n v="0"/>
    <m/>
    <n v="32"/>
    <n v="0.72727272727272729"/>
    <e v="#DIV/0!"/>
    <n v="0.72727272727272729"/>
    <s v="4445014:00-16:0055"/>
    <n v="5"/>
    <n v="3"/>
    <n v="20"/>
    <n v="4"/>
    <m/>
    <n v="32"/>
    <n v="11"/>
    <n v="4"/>
    <n v="8"/>
    <n v="3"/>
    <n v="1"/>
    <n v="2"/>
    <n v="2"/>
    <n v="1"/>
    <n v="32"/>
  </r>
  <r>
    <x v="66"/>
    <x v="2"/>
    <x v="2"/>
    <x v="3"/>
    <m/>
    <m/>
    <n v="44"/>
    <m/>
    <m/>
    <m/>
    <n v="44"/>
    <m/>
    <m/>
    <m/>
    <m/>
    <m/>
    <m/>
    <n v="0"/>
    <n v="44"/>
    <n v="36"/>
    <m/>
    <m/>
    <m/>
    <m/>
    <m/>
    <n v="0"/>
    <m/>
    <m/>
    <m/>
    <n v="0"/>
    <m/>
    <m/>
    <m/>
    <n v="0"/>
    <m/>
    <n v="36"/>
    <n v="0.81818181818181823"/>
    <e v="#DIV/0!"/>
    <n v="0.81818181818181823"/>
    <s v="4445019:00-21:0055"/>
    <n v="6"/>
    <n v="2"/>
    <n v="24"/>
    <n v="4"/>
    <m/>
    <n v="36"/>
    <n v="9"/>
    <n v="4"/>
    <n v="12"/>
    <n v="3"/>
    <n v="3"/>
    <n v="1"/>
    <n v="2"/>
    <n v="2"/>
    <n v="36"/>
  </r>
  <r>
    <x v="66"/>
    <x v="2"/>
    <x v="5"/>
    <x v="0"/>
    <m/>
    <m/>
    <n v="44"/>
    <m/>
    <m/>
    <m/>
    <n v="44"/>
    <m/>
    <m/>
    <m/>
    <m/>
    <m/>
    <m/>
    <n v="0"/>
    <n v="44"/>
    <n v="39"/>
    <m/>
    <m/>
    <m/>
    <m/>
    <m/>
    <n v="0"/>
    <m/>
    <m/>
    <m/>
    <n v="0"/>
    <m/>
    <m/>
    <m/>
    <n v="0"/>
    <m/>
    <n v="39"/>
    <n v="0.88636363636363635"/>
    <e v="#DIV/0!"/>
    <n v="0.88636363636363635"/>
    <s v="4445100:00-02:0055"/>
    <m/>
    <m/>
    <n v="31"/>
    <n v="8"/>
    <m/>
    <n v="39"/>
    <n v="12"/>
    <n v="3"/>
    <n v="15"/>
    <n v="2"/>
    <n v="4"/>
    <m/>
    <n v="2"/>
    <n v="1"/>
    <n v="39"/>
  </r>
  <r>
    <x v="66"/>
    <x v="2"/>
    <x v="6"/>
    <x v="2"/>
    <m/>
    <m/>
    <n v="44"/>
    <m/>
    <m/>
    <m/>
    <n v="44"/>
    <m/>
    <m/>
    <m/>
    <m/>
    <m/>
    <m/>
    <n v="0"/>
    <n v="44"/>
    <n v="20"/>
    <m/>
    <m/>
    <m/>
    <m/>
    <m/>
    <n v="0"/>
    <m/>
    <m/>
    <m/>
    <n v="0"/>
    <m/>
    <m/>
    <m/>
    <n v="0"/>
    <m/>
    <n v="20"/>
    <n v="0.45454545454545453"/>
    <e v="#DIV/0!"/>
    <n v="0.45454545454545453"/>
    <s v="4447410:00-12:0055"/>
    <n v="7"/>
    <n v="3"/>
    <n v="7"/>
    <n v="3"/>
    <m/>
    <n v="20"/>
    <n v="6"/>
    <n v="1"/>
    <n v="8"/>
    <n v="1"/>
    <m/>
    <n v="2"/>
    <n v="1"/>
    <n v="1"/>
    <n v="20"/>
  </r>
  <r>
    <x v="66"/>
    <x v="2"/>
    <x v="6"/>
    <x v="1"/>
    <m/>
    <m/>
    <n v="44"/>
    <m/>
    <m/>
    <m/>
    <n v="44"/>
    <m/>
    <m/>
    <m/>
    <m/>
    <m/>
    <m/>
    <n v="0"/>
    <n v="44"/>
    <n v="18"/>
    <m/>
    <m/>
    <m/>
    <m/>
    <m/>
    <n v="0"/>
    <m/>
    <m/>
    <m/>
    <n v="0"/>
    <m/>
    <m/>
    <m/>
    <n v="0"/>
    <m/>
    <n v="18"/>
    <n v="0.40909090909090912"/>
    <e v="#DIV/0!"/>
    <n v="0.40909090909090912"/>
    <s v="4447414:00-16:0055"/>
    <n v="4"/>
    <n v="4"/>
    <n v="7"/>
    <n v="3"/>
    <m/>
    <n v="18"/>
    <n v="5"/>
    <n v="1"/>
    <n v="3"/>
    <n v="1"/>
    <n v="2"/>
    <n v="3"/>
    <n v="1"/>
    <n v="2"/>
    <n v="18"/>
  </r>
  <r>
    <x v="66"/>
    <x v="2"/>
    <x v="6"/>
    <x v="3"/>
    <m/>
    <m/>
    <n v="44"/>
    <m/>
    <m/>
    <m/>
    <n v="44"/>
    <m/>
    <m/>
    <m/>
    <m/>
    <m/>
    <m/>
    <n v="0"/>
    <n v="44"/>
    <n v="38"/>
    <m/>
    <m/>
    <m/>
    <m/>
    <m/>
    <n v="0"/>
    <m/>
    <m/>
    <m/>
    <n v="0"/>
    <m/>
    <m/>
    <m/>
    <n v="0"/>
    <m/>
    <n v="38"/>
    <n v="0.86363636363636365"/>
    <e v="#DIV/0!"/>
    <n v="0.86363636363636365"/>
    <s v="4447419:00-21:0055"/>
    <n v="10"/>
    <n v="1"/>
    <n v="24"/>
    <n v="3"/>
    <m/>
    <n v="38"/>
    <n v="7"/>
    <n v="5"/>
    <n v="17"/>
    <n v="1"/>
    <n v="2"/>
    <n v="3"/>
    <n v="2"/>
    <n v="1"/>
    <n v="38"/>
  </r>
  <r>
    <x v="66"/>
    <x v="2"/>
    <x v="4"/>
    <x v="0"/>
    <m/>
    <m/>
    <n v="44"/>
    <m/>
    <m/>
    <m/>
    <n v="44"/>
    <m/>
    <m/>
    <m/>
    <m/>
    <m/>
    <m/>
    <n v="0"/>
    <n v="44"/>
    <n v="32"/>
    <m/>
    <m/>
    <m/>
    <m/>
    <m/>
    <n v="0"/>
    <m/>
    <m/>
    <m/>
    <n v="0"/>
    <m/>
    <m/>
    <m/>
    <n v="0"/>
    <m/>
    <n v="32"/>
    <n v="0.72727272727272729"/>
    <e v="#DIV/0!"/>
    <n v="0.72727272727272729"/>
    <s v="4447500:00-02:0055"/>
    <m/>
    <m/>
    <n v="27"/>
    <n v="5"/>
    <m/>
    <n v="32"/>
    <n v="9"/>
    <n v="3"/>
    <n v="16"/>
    <m/>
    <m/>
    <n v="1"/>
    <n v="2"/>
    <n v="1"/>
    <n v="32"/>
  </r>
  <r>
    <x v="3"/>
    <x v="3"/>
    <x v="3"/>
    <x v="2"/>
    <m/>
    <m/>
    <m/>
    <m/>
    <m/>
    <m/>
    <n v="0"/>
    <m/>
    <m/>
    <m/>
    <m/>
    <m/>
    <m/>
    <n v="0"/>
    <n v="0"/>
    <m/>
    <m/>
    <m/>
    <m/>
    <m/>
    <m/>
    <n v="0"/>
    <n v="1"/>
    <m/>
    <m/>
    <n v="1"/>
    <m/>
    <m/>
    <m/>
    <n v="0"/>
    <m/>
    <n v="1"/>
    <e v="#DIV/0!"/>
    <e v="#DIV/0!"/>
    <e v="#DIV/0!"/>
    <s v="4441510:00-12:0056"/>
    <n v="1"/>
    <m/>
    <m/>
    <m/>
    <m/>
    <n v="1"/>
    <m/>
    <m/>
    <m/>
    <m/>
    <m/>
    <n v="1"/>
    <m/>
    <m/>
    <n v="1"/>
  </r>
  <r>
    <x v="3"/>
    <x v="3"/>
    <x v="3"/>
    <x v="1"/>
    <m/>
    <m/>
    <m/>
    <m/>
    <m/>
    <m/>
    <n v="0"/>
    <m/>
    <m/>
    <m/>
    <m/>
    <m/>
    <m/>
    <n v="0"/>
    <n v="0"/>
    <m/>
    <m/>
    <m/>
    <m/>
    <m/>
    <m/>
    <n v="0"/>
    <m/>
    <m/>
    <m/>
    <n v="0"/>
    <m/>
    <m/>
    <m/>
    <n v="0"/>
    <m/>
    <n v="0"/>
    <e v="#DIV/0!"/>
    <e v="#DIV/0!"/>
    <e v="#DIV/0!"/>
    <s v="4441514:00-16:0056"/>
    <m/>
    <m/>
    <m/>
    <m/>
    <m/>
    <n v="0"/>
    <m/>
    <m/>
    <m/>
    <m/>
    <m/>
    <m/>
    <m/>
    <m/>
    <n v="0"/>
  </r>
  <r>
    <x v="3"/>
    <x v="3"/>
    <x v="3"/>
    <x v="3"/>
    <m/>
    <m/>
    <m/>
    <m/>
    <m/>
    <m/>
    <n v="0"/>
    <m/>
    <m/>
    <m/>
    <m/>
    <m/>
    <m/>
    <n v="0"/>
    <n v="0"/>
    <m/>
    <m/>
    <m/>
    <m/>
    <m/>
    <m/>
    <n v="0"/>
    <m/>
    <m/>
    <m/>
    <n v="0"/>
    <m/>
    <m/>
    <m/>
    <n v="0"/>
    <m/>
    <n v="0"/>
    <e v="#DIV/0!"/>
    <e v="#DIV/0!"/>
    <e v="#DIV/0!"/>
    <s v="4441519:00-21:0056"/>
    <m/>
    <m/>
    <m/>
    <m/>
    <m/>
    <n v="0"/>
    <m/>
    <m/>
    <m/>
    <m/>
    <m/>
    <m/>
    <m/>
    <m/>
    <n v="0"/>
  </r>
  <r>
    <x v="3"/>
    <x v="3"/>
    <x v="0"/>
    <x v="0"/>
    <m/>
    <m/>
    <m/>
    <m/>
    <m/>
    <m/>
    <n v="0"/>
    <m/>
    <m/>
    <m/>
    <m/>
    <m/>
    <m/>
    <n v="0"/>
    <n v="0"/>
    <m/>
    <m/>
    <m/>
    <m/>
    <m/>
    <m/>
    <n v="0"/>
    <m/>
    <m/>
    <m/>
    <n v="0"/>
    <m/>
    <m/>
    <m/>
    <n v="0"/>
    <m/>
    <n v="0"/>
    <e v="#DIV/0!"/>
    <e v="#DIV/0!"/>
    <e v="#DIV/0!"/>
    <s v="4441600:00-02:0056"/>
    <m/>
    <m/>
    <m/>
    <m/>
    <m/>
    <n v="0"/>
    <m/>
    <m/>
    <m/>
    <m/>
    <m/>
    <m/>
    <m/>
    <m/>
    <n v="0"/>
  </r>
  <r>
    <x v="3"/>
    <x v="3"/>
    <x v="2"/>
    <x v="2"/>
    <m/>
    <m/>
    <m/>
    <m/>
    <m/>
    <m/>
    <n v="0"/>
    <m/>
    <m/>
    <m/>
    <m/>
    <m/>
    <m/>
    <n v="0"/>
    <n v="0"/>
    <m/>
    <m/>
    <m/>
    <m/>
    <m/>
    <m/>
    <n v="0"/>
    <m/>
    <m/>
    <m/>
    <n v="0"/>
    <m/>
    <m/>
    <m/>
    <n v="0"/>
    <m/>
    <n v="0"/>
    <e v="#DIV/0!"/>
    <e v="#DIV/0!"/>
    <e v="#DIV/0!"/>
    <s v="4445010:00-12:0056"/>
    <m/>
    <m/>
    <m/>
    <m/>
    <m/>
    <n v="0"/>
    <m/>
    <m/>
    <m/>
    <m/>
    <m/>
    <m/>
    <m/>
    <m/>
    <n v="0"/>
  </r>
  <r>
    <x v="3"/>
    <x v="3"/>
    <x v="2"/>
    <x v="1"/>
    <m/>
    <m/>
    <m/>
    <m/>
    <m/>
    <m/>
    <n v="0"/>
    <m/>
    <m/>
    <m/>
    <m/>
    <m/>
    <m/>
    <n v="0"/>
    <n v="0"/>
    <m/>
    <m/>
    <m/>
    <m/>
    <m/>
    <m/>
    <n v="0"/>
    <m/>
    <m/>
    <m/>
    <n v="0"/>
    <m/>
    <m/>
    <m/>
    <n v="0"/>
    <m/>
    <n v="0"/>
    <e v="#DIV/0!"/>
    <e v="#DIV/0!"/>
    <e v="#DIV/0!"/>
    <s v="4445014:00-16:0056"/>
    <m/>
    <m/>
    <m/>
    <m/>
    <m/>
    <n v="0"/>
    <m/>
    <m/>
    <m/>
    <m/>
    <m/>
    <m/>
    <m/>
    <m/>
    <n v="0"/>
  </r>
  <r>
    <x v="3"/>
    <x v="3"/>
    <x v="2"/>
    <x v="3"/>
    <m/>
    <m/>
    <m/>
    <m/>
    <m/>
    <m/>
    <n v="0"/>
    <m/>
    <m/>
    <m/>
    <m/>
    <m/>
    <m/>
    <n v="0"/>
    <n v="0"/>
    <m/>
    <m/>
    <m/>
    <m/>
    <m/>
    <m/>
    <n v="0"/>
    <m/>
    <m/>
    <m/>
    <n v="0"/>
    <m/>
    <m/>
    <m/>
    <n v="0"/>
    <m/>
    <n v="0"/>
    <e v="#DIV/0!"/>
    <e v="#DIV/0!"/>
    <e v="#DIV/0!"/>
    <s v="4445019:00-21:0056"/>
    <m/>
    <m/>
    <m/>
    <m/>
    <m/>
    <n v="0"/>
    <m/>
    <m/>
    <m/>
    <m/>
    <m/>
    <m/>
    <m/>
    <m/>
    <n v="0"/>
  </r>
  <r>
    <x v="3"/>
    <x v="3"/>
    <x v="5"/>
    <x v="0"/>
    <m/>
    <m/>
    <m/>
    <m/>
    <m/>
    <m/>
    <n v="0"/>
    <m/>
    <m/>
    <m/>
    <m/>
    <m/>
    <m/>
    <n v="0"/>
    <n v="0"/>
    <m/>
    <m/>
    <m/>
    <m/>
    <m/>
    <m/>
    <n v="0"/>
    <m/>
    <m/>
    <m/>
    <n v="0"/>
    <m/>
    <m/>
    <m/>
    <n v="0"/>
    <m/>
    <n v="0"/>
    <e v="#DIV/0!"/>
    <e v="#DIV/0!"/>
    <e v="#DIV/0!"/>
    <s v="4445100:00-02:0056"/>
    <m/>
    <m/>
    <m/>
    <m/>
    <m/>
    <n v="0"/>
    <m/>
    <m/>
    <m/>
    <m/>
    <m/>
    <m/>
    <m/>
    <m/>
    <n v="0"/>
  </r>
  <r>
    <x v="3"/>
    <x v="3"/>
    <x v="6"/>
    <x v="2"/>
    <m/>
    <m/>
    <m/>
    <m/>
    <m/>
    <m/>
    <n v="0"/>
    <m/>
    <m/>
    <m/>
    <m/>
    <m/>
    <m/>
    <n v="0"/>
    <n v="0"/>
    <m/>
    <m/>
    <m/>
    <m/>
    <m/>
    <m/>
    <n v="0"/>
    <m/>
    <m/>
    <m/>
    <n v="0"/>
    <m/>
    <m/>
    <m/>
    <n v="0"/>
    <m/>
    <n v="0"/>
    <e v="#DIV/0!"/>
    <e v="#DIV/0!"/>
    <e v="#DIV/0!"/>
    <s v="4447410:00-12:0056"/>
    <m/>
    <m/>
    <m/>
    <m/>
    <m/>
    <n v="0"/>
    <m/>
    <m/>
    <m/>
    <m/>
    <m/>
    <m/>
    <m/>
    <m/>
    <n v="0"/>
  </r>
  <r>
    <x v="3"/>
    <x v="3"/>
    <x v="6"/>
    <x v="1"/>
    <m/>
    <m/>
    <m/>
    <m/>
    <m/>
    <m/>
    <n v="0"/>
    <m/>
    <m/>
    <m/>
    <m/>
    <m/>
    <m/>
    <n v="0"/>
    <n v="0"/>
    <m/>
    <m/>
    <m/>
    <m/>
    <m/>
    <m/>
    <n v="0"/>
    <m/>
    <m/>
    <m/>
    <n v="0"/>
    <m/>
    <m/>
    <m/>
    <n v="0"/>
    <m/>
    <n v="0"/>
    <e v="#DIV/0!"/>
    <e v="#DIV/0!"/>
    <e v="#DIV/0!"/>
    <s v="4447414:00-16:0056"/>
    <m/>
    <m/>
    <m/>
    <m/>
    <m/>
    <n v="0"/>
    <m/>
    <m/>
    <m/>
    <m/>
    <m/>
    <m/>
    <m/>
    <m/>
    <n v="0"/>
  </r>
  <r>
    <x v="3"/>
    <x v="3"/>
    <x v="6"/>
    <x v="3"/>
    <m/>
    <m/>
    <m/>
    <m/>
    <m/>
    <m/>
    <n v="0"/>
    <m/>
    <m/>
    <m/>
    <m/>
    <m/>
    <m/>
    <n v="0"/>
    <n v="0"/>
    <m/>
    <m/>
    <m/>
    <m/>
    <m/>
    <m/>
    <n v="0"/>
    <m/>
    <m/>
    <m/>
    <n v="0"/>
    <m/>
    <m/>
    <m/>
    <n v="0"/>
    <m/>
    <n v="0"/>
    <e v="#DIV/0!"/>
    <e v="#DIV/0!"/>
    <e v="#DIV/0!"/>
    <s v="4447419:00-21:0056"/>
    <m/>
    <m/>
    <m/>
    <m/>
    <m/>
    <n v="0"/>
    <m/>
    <m/>
    <m/>
    <m/>
    <m/>
    <m/>
    <m/>
    <m/>
    <n v="0"/>
  </r>
  <r>
    <x v="3"/>
    <x v="3"/>
    <x v="4"/>
    <x v="0"/>
    <m/>
    <m/>
    <m/>
    <m/>
    <m/>
    <m/>
    <n v="0"/>
    <m/>
    <m/>
    <m/>
    <m/>
    <m/>
    <m/>
    <n v="0"/>
    <n v="0"/>
    <m/>
    <m/>
    <m/>
    <m/>
    <m/>
    <m/>
    <n v="0"/>
    <m/>
    <m/>
    <m/>
    <n v="0"/>
    <m/>
    <m/>
    <m/>
    <n v="0"/>
    <m/>
    <n v="0"/>
    <e v="#DIV/0!"/>
    <e v="#DIV/0!"/>
    <e v="#DIV/0!"/>
    <s v="4447500:00-02:0056"/>
    <m/>
    <m/>
    <m/>
    <m/>
    <m/>
    <n v="0"/>
    <m/>
    <m/>
    <m/>
    <m/>
    <m/>
    <m/>
    <m/>
    <m/>
    <n v="0"/>
  </r>
  <r>
    <x v="67"/>
    <x v="1"/>
    <x v="3"/>
    <x v="2"/>
    <n v="2"/>
    <m/>
    <m/>
    <m/>
    <m/>
    <m/>
    <n v="2"/>
    <m/>
    <m/>
    <m/>
    <m/>
    <m/>
    <s v="Vergunninghouders "/>
    <n v="0"/>
    <n v="2"/>
    <m/>
    <m/>
    <m/>
    <m/>
    <m/>
    <m/>
    <n v="0"/>
    <m/>
    <m/>
    <m/>
    <n v="0"/>
    <m/>
    <m/>
    <m/>
    <n v="0"/>
    <m/>
    <n v="0"/>
    <n v="0"/>
    <e v="#DIV/0!"/>
    <n v="0"/>
    <s v="4441510:00-12:0057"/>
    <m/>
    <m/>
    <m/>
    <m/>
    <m/>
    <n v="0"/>
    <m/>
    <m/>
    <m/>
    <m/>
    <m/>
    <m/>
    <m/>
    <m/>
    <n v="0"/>
  </r>
  <r>
    <x v="67"/>
    <x v="1"/>
    <x v="3"/>
    <x v="1"/>
    <n v="2"/>
    <m/>
    <m/>
    <m/>
    <m/>
    <m/>
    <n v="2"/>
    <m/>
    <m/>
    <m/>
    <m/>
    <m/>
    <s v="Vergunninghouders "/>
    <n v="0"/>
    <n v="2"/>
    <m/>
    <m/>
    <m/>
    <m/>
    <m/>
    <m/>
    <n v="0"/>
    <m/>
    <m/>
    <m/>
    <n v="0"/>
    <m/>
    <m/>
    <m/>
    <n v="0"/>
    <m/>
    <n v="0"/>
    <n v="0"/>
    <e v="#DIV/0!"/>
    <n v="0"/>
    <s v="4441514:00-16:0057"/>
    <m/>
    <m/>
    <m/>
    <m/>
    <m/>
    <n v="0"/>
    <m/>
    <m/>
    <m/>
    <m/>
    <m/>
    <m/>
    <m/>
    <m/>
    <n v="0"/>
  </r>
  <r>
    <x v="67"/>
    <x v="1"/>
    <x v="3"/>
    <x v="3"/>
    <n v="2"/>
    <m/>
    <m/>
    <m/>
    <m/>
    <m/>
    <n v="2"/>
    <m/>
    <m/>
    <m/>
    <m/>
    <m/>
    <s v="Vergunninghouders "/>
    <n v="0"/>
    <n v="2"/>
    <m/>
    <m/>
    <m/>
    <m/>
    <m/>
    <m/>
    <n v="0"/>
    <m/>
    <m/>
    <m/>
    <n v="0"/>
    <m/>
    <m/>
    <m/>
    <n v="0"/>
    <m/>
    <n v="0"/>
    <n v="0"/>
    <e v="#DIV/0!"/>
    <n v="0"/>
    <s v="4441519:00-21:0057"/>
    <m/>
    <m/>
    <m/>
    <m/>
    <m/>
    <n v="0"/>
    <m/>
    <m/>
    <m/>
    <m/>
    <m/>
    <m/>
    <m/>
    <m/>
    <n v="0"/>
  </r>
  <r>
    <x v="67"/>
    <x v="1"/>
    <x v="0"/>
    <x v="0"/>
    <n v="2"/>
    <m/>
    <m/>
    <m/>
    <m/>
    <m/>
    <n v="2"/>
    <m/>
    <m/>
    <m/>
    <m/>
    <m/>
    <s v="Vergunninghouders "/>
    <n v="0"/>
    <n v="2"/>
    <m/>
    <m/>
    <m/>
    <m/>
    <m/>
    <m/>
    <n v="0"/>
    <m/>
    <m/>
    <m/>
    <n v="0"/>
    <m/>
    <m/>
    <m/>
    <n v="0"/>
    <m/>
    <n v="0"/>
    <n v="0"/>
    <e v="#DIV/0!"/>
    <n v="0"/>
    <s v="4441600:00-02:0057"/>
    <m/>
    <m/>
    <m/>
    <m/>
    <m/>
    <n v="0"/>
    <m/>
    <m/>
    <m/>
    <m/>
    <m/>
    <m/>
    <m/>
    <m/>
    <n v="0"/>
  </r>
  <r>
    <x v="67"/>
    <x v="1"/>
    <x v="1"/>
    <x v="1"/>
    <n v="2"/>
    <m/>
    <m/>
    <m/>
    <m/>
    <m/>
    <n v="2"/>
    <m/>
    <m/>
    <m/>
    <m/>
    <m/>
    <s v="Vergunninghouders "/>
    <n v="0"/>
    <n v="2"/>
    <n v="2"/>
    <m/>
    <m/>
    <m/>
    <m/>
    <m/>
    <n v="0"/>
    <m/>
    <m/>
    <m/>
    <n v="0"/>
    <m/>
    <m/>
    <m/>
    <n v="0"/>
    <m/>
    <n v="2"/>
    <n v="1"/>
    <e v="#DIV/0!"/>
    <n v="1"/>
    <s v="4442914:00-16:0057"/>
    <n v="1"/>
    <m/>
    <n v="1"/>
    <m/>
    <m/>
    <n v="2"/>
    <n v="2"/>
    <m/>
    <m/>
    <m/>
    <m/>
    <m/>
    <m/>
    <m/>
    <n v="2"/>
  </r>
  <r>
    <x v="67"/>
    <x v="1"/>
    <x v="2"/>
    <x v="2"/>
    <n v="2"/>
    <m/>
    <m/>
    <m/>
    <m/>
    <m/>
    <n v="2"/>
    <m/>
    <m/>
    <m/>
    <m/>
    <m/>
    <s v="Vergunninghouders "/>
    <n v="0"/>
    <n v="2"/>
    <m/>
    <m/>
    <m/>
    <m/>
    <m/>
    <m/>
    <n v="0"/>
    <m/>
    <m/>
    <m/>
    <n v="0"/>
    <m/>
    <m/>
    <m/>
    <n v="0"/>
    <m/>
    <n v="0"/>
    <n v="0"/>
    <e v="#DIV/0!"/>
    <n v="0"/>
    <s v="4445010:00-12:0057"/>
    <m/>
    <m/>
    <m/>
    <m/>
    <m/>
    <n v="0"/>
    <m/>
    <m/>
    <m/>
    <m/>
    <m/>
    <m/>
    <m/>
    <m/>
    <n v="0"/>
  </r>
  <r>
    <x v="67"/>
    <x v="1"/>
    <x v="2"/>
    <x v="1"/>
    <n v="2"/>
    <m/>
    <m/>
    <m/>
    <m/>
    <m/>
    <n v="2"/>
    <m/>
    <m/>
    <m/>
    <m/>
    <m/>
    <s v="Vergunninghouders "/>
    <n v="0"/>
    <n v="2"/>
    <m/>
    <m/>
    <m/>
    <m/>
    <m/>
    <m/>
    <n v="0"/>
    <m/>
    <m/>
    <m/>
    <n v="0"/>
    <m/>
    <m/>
    <m/>
    <n v="0"/>
    <m/>
    <n v="0"/>
    <n v="0"/>
    <e v="#DIV/0!"/>
    <n v="0"/>
    <s v="4445014:00-16:0057"/>
    <m/>
    <m/>
    <m/>
    <m/>
    <m/>
    <n v="0"/>
    <m/>
    <m/>
    <m/>
    <m/>
    <m/>
    <m/>
    <m/>
    <m/>
    <n v="0"/>
  </r>
  <r>
    <x v="67"/>
    <x v="1"/>
    <x v="2"/>
    <x v="3"/>
    <n v="2"/>
    <m/>
    <m/>
    <m/>
    <m/>
    <m/>
    <n v="2"/>
    <m/>
    <m/>
    <m/>
    <m/>
    <m/>
    <s v="Vergunninghouders "/>
    <n v="0"/>
    <n v="2"/>
    <n v="2"/>
    <m/>
    <m/>
    <m/>
    <m/>
    <m/>
    <n v="0"/>
    <m/>
    <m/>
    <m/>
    <n v="0"/>
    <m/>
    <m/>
    <m/>
    <n v="0"/>
    <m/>
    <n v="2"/>
    <n v="1"/>
    <e v="#DIV/0!"/>
    <n v="1"/>
    <s v="4445019:00-21:0057"/>
    <m/>
    <m/>
    <n v="2"/>
    <m/>
    <m/>
    <n v="2"/>
    <n v="1"/>
    <m/>
    <n v="1"/>
    <m/>
    <m/>
    <m/>
    <m/>
    <m/>
    <n v="2"/>
  </r>
  <r>
    <x v="67"/>
    <x v="1"/>
    <x v="5"/>
    <x v="0"/>
    <n v="2"/>
    <m/>
    <m/>
    <m/>
    <m/>
    <m/>
    <n v="2"/>
    <m/>
    <m/>
    <m/>
    <m/>
    <m/>
    <s v="Vergunninghouders "/>
    <n v="0"/>
    <n v="2"/>
    <n v="2"/>
    <m/>
    <m/>
    <m/>
    <m/>
    <m/>
    <n v="0"/>
    <m/>
    <m/>
    <m/>
    <n v="0"/>
    <m/>
    <m/>
    <m/>
    <n v="0"/>
    <m/>
    <n v="2"/>
    <n v="1"/>
    <e v="#DIV/0!"/>
    <n v="1"/>
    <s v="4445100:00-02:0057"/>
    <m/>
    <m/>
    <n v="2"/>
    <m/>
    <m/>
    <n v="2"/>
    <n v="1"/>
    <m/>
    <n v="1"/>
    <m/>
    <m/>
    <m/>
    <m/>
    <m/>
    <n v="2"/>
  </r>
  <r>
    <x v="67"/>
    <x v="1"/>
    <x v="6"/>
    <x v="2"/>
    <n v="2"/>
    <m/>
    <m/>
    <m/>
    <m/>
    <m/>
    <n v="2"/>
    <m/>
    <m/>
    <m/>
    <m/>
    <m/>
    <s v="Vergunninghouders "/>
    <n v="0"/>
    <n v="2"/>
    <m/>
    <m/>
    <m/>
    <m/>
    <m/>
    <m/>
    <n v="0"/>
    <m/>
    <m/>
    <m/>
    <n v="0"/>
    <m/>
    <m/>
    <m/>
    <n v="0"/>
    <m/>
    <n v="0"/>
    <n v="0"/>
    <e v="#DIV/0!"/>
    <n v="0"/>
    <s v="4447410:00-12:0057"/>
    <m/>
    <m/>
    <m/>
    <m/>
    <m/>
    <n v="0"/>
    <m/>
    <m/>
    <m/>
    <m/>
    <m/>
    <m/>
    <m/>
    <m/>
    <n v="0"/>
  </r>
  <r>
    <x v="67"/>
    <x v="1"/>
    <x v="6"/>
    <x v="1"/>
    <n v="2"/>
    <m/>
    <m/>
    <m/>
    <m/>
    <m/>
    <n v="2"/>
    <m/>
    <m/>
    <m/>
    <m/>
    <m/>
    <s v="Vergunninghouders "/>
    <n v="0"/>
    <n v="2"/>
    <m/>
    <m/>
    <m/>
    <m/>
    <m/>
    <m/>
    <n v="0"/>
    <m/>
    <m/>
    <m/>
    <n v="0"/>
    <m/>
    <m/>
    <m/>
    <n v="0"/>
    <m/>
    <n v="0"/>
    <n v="0"/>
    <e v="#DIV/0!"/>
    <n v="0"/>
    <s v="4447414:00-16:0057"/>
    <m/>
    <m/>
    <m/>
    <m/>
    <m/>
    <n v="0"/>
    <m/>
    <m/>
    <m/>
    <m/>
    <m/>
    <m/>
    <m/>
    <m/>
    <n v="0"/>
  </r>
  <r>
    <x v="67"/>
    <x v="1"/>
    <x v="6"/>
    <x v="3"/>
    <n v="2"/>
    <m/>
    <m/>
    <m/>
    <m/>
    <m/>
    <n v="2"/>
    <m/>
    <m/>
    <m/>
    <m/>
    <m/>
    <s v="Vergunninghouders "/>
    <n v="0"/>
    <n v="2"/>
    <n v="2"/>
    <m/>
    <m/>
    <m/>
    <m/>
    <m/>
    <n v="0"/>
    <m/>
    <m/>
    <m/>
    <n v="0"/>
    <m/>
    <m/>
    <m/>
    <n v="0"/>
    <m/>
    <n v="2"/>
    <n v="1"/>
    <e v="#DIV/0!"/>
    <n v="1"/>
    <s v="4447419:00-21:0057"/>
    <m/>
    <m/>
    <n v="2"/>
    <m/>
    <m/>
    <n v="2"/>
    <n v="2"/>
    <m/>
    <m/>
    <m/>
    <m/>
    <m/>
    <m/>
    <m/>
    <n v="2"/>
  </r>
  <r>
    <x v="67"/>
    <x v="1"/>
    <x v="4"/>
    <x v="0"/>
    <n v="2"/>
    <m/>
    <m/>
    <m/>
    <m/>
    <m/>
    <n v="2"/>
    <m/>
    <m/>
    <m/>
    <m/>
    <m/>
    <s v="Vergunninghouders "/>
    <n v="0"/>
    <n v="2"/>
    <n v="2"/>
    <m/>
    <m/>
    <m/>
    <m/>
    <m/>
    <n v="0"/>
    <m/>
    <m/>
    <m/>
    <n v="0"/>
    <m/>
    <m/>
    <m/>
    <n v="0"/>
    <m/>
    <n v="2"/>
    <n v="1"/>
    <e v="#DIV/0!"/>
    <n v="1"/>
    <s v="4447500:00-02:0057"/>
    <m/>
    <m/>
    <n v="2"/>
    <m/>
    <m/>
    <n v="2"/>
    <n v="2"/>
    <m/>
    <m/>
    <m/>
    <m/>
    <m/>
    <m/>
    <m/>
    <n v="2"/>
  </r>
  <r>
    <x v="68"/>
    <x v="19"/>
    <x v="3"/>
    <x v="2"/>
    <m/>
    <m/>
    <n v="3"/>
    <m/>
    <m/>
    <m/>
    <n v="3"/>
    <m/>
    <m/>
    <m/>
    <m/>
    <m/>
    <s v="Vergunninghouders"/>
    <n v="0"/>
    <n v="3"/>
    <m/>
    <m/>
    <m/>
    <m/>
    <m/>
    <m/>
    <n v="0"/>
    <m/>
    <m/>
    <m/>
    <n v="0"/>
    <m/>
    <m/>
    <m/>
    <n v="0"/>
    <m/>
    <n v="0"/>
    <n v="0"/>
    <e v="#DIV/0!"/>
    <n v="0"/>
    <s v="4441510:00-12:0058"/>
    <m/>
    <m/>
    <m/>
    <m/>
    <m/>
    <n v="0"/>
    <m/>
    <m/>
    <m/>
    <m/>
    <m/>
    <m/>
    <m/>
    <m/>
    <n v="0"/>
  </r>
  <r>
    <x v="68"/>
    <x v="19"/>
    <x v="3"/>
    <x v="1"/>
    <m/>
    <m/>
    <n v="3"/>
    <m/>
    <m/>
    <m/>
    <n v="3"/>
    <m/>
    <m/>
    <m/>
    <m/>
    <m/>
    <s v="Vergunninghouders"/>
    <n v="0"/>
    <n v="3"/>
    <m/>
    <m/>
    <m/>
    <m/>
    <m/>
    <m/>
    <n v="0"/>
    <m/>
    <m/>
    <m/>
    <n v="0"/>
    <m/>
    <m/>
    <m/>
    <n v="0"/>
    <m/>
    <n v="0"/>
    <n v="0"/>
    <e v="#DIV/0!"/>
    <n v="0"/>
    <s v="4441514:00-16:0058"/>
    <m/>
    <m/>
    <m/>
    <m/>
    <m/>
    <n v="0"/>
    <m/>
    <m/>
    <m/>
    <m/>
    <m/>
    <m/>
    <m/>
    <m/>
    <n v="0"/>
  </r>
  <r>
    <x v="68"/>
    <x v="19"/>
    <x v="3"/>
    <x v="3"/>
    <m/>
    <m/>
    <n v="3"/>
    <m/>
    <m/>
    <m/>
    <n v="3"/>
    <m/>
    <m/>
    <m/>
    <m/>
    <m/>
    <s v="Vergunninghouders"/>
    <n v="0"/>
    <n v="3"/>
    <m/>
    <m/>
    <m/>
    <m/>
    <m/>
    <m/>
    <n v="0"/>
    <m/>
    <m/>
    <m/>
    <n v="0"/>
    <m/>
    <m/>
    <m/>
    <n v="0"/>
    <m/>
    <n v="0"/>
    <n v="0"/>
    <e v="#DIV/0!"/>
    <n v="0"/>
    <s v="4441519:00-21:0058"/>
    <m/>
    <m/>
    <m/>
    <m/>
    <m/>
    <n v="0"/>
    <m/>
    <m/>
    <m/>
    <m/>
    <m/>
    <m/>
    <m/>
    <m/>
    <n v="0"/>
  </r>
  <r>
    <x v="68"/>
    <x v="19"/>
    <x v="0"/>
    <x v="0"/>
    <m/>
    <m/>
    <n v="3"/>
    <m/>
    <m/>
    <m/>
    <n v="3"/>
    <m/>
    <m/>
    <m/>
    <m/>
    <m/>
    <s v="Vergunninghouders"/>
    <n v="0"/>
    <n v="3"/>
    <m/>
    <m/>
    <m/>
    <m/>
    <m/>
    <m/>
    <n v="0"/>
    <m/>
    <m/>
    <m/>
    <n v="0"/>
    <m/>
    <m/>
    <m/>
    <n v="0"/>
    <m/>
    <n v="0"/>
    <n v="0"/>
    <e v="#DIV/0!"/>
    <n v="0"/>
    <s v="4441600:00-02:0058"/>
    <m/>
    <m/>
    <m/>
    <m/>
    <m/>
    <n v="0"/>
    <m/>
    <m/>
    <m/>
    <m/>
    <m/>
    <m/>
    <m/>
    <m/>
    <n v="0"/>
  </r>
  <r>
    <x v="68"/>
    <x v="19"/>
    <x v="1"/>
    <x v="1"/>
    <m/>
    <m/>
    <n v="3"/>
    <m/>
    <m/>
    <m/>
    <n v="3"/>
    <m/>
    <m/>
    <m/>
    <m/>
    <m/>
    <s v="Vergunninghouders"/>
    <n v="0"/>
    <n v="3"/>
    <n v="1"/>
    <m/>
    <m/>
    <m/>
    <m/>
    <m/>
    <n v="0"/>
    <m/>
    <m/>
    <m/>
    <n v="0"/>
    <m/>
    <m/>
    <m/>
    <n v="0"/>
    <m/>
    <n v="1"/>
    <n v="0.33333333333333331"/>
    <e v="#DIV/0!"/>
    <n v="0.33333333333333331"/>
    <s v="4442914:00-16:0058"/>
    <m/>
    <m/>
    <n v="1"/>
    <m/>
    <m/>
    <n v="1"/>
    <n v="1"/>
    <m/>
    <m/>
    <m/>
    <m/>
    <m/>
    <m/>
    <m/>
    <n v="1"/>
  </r>
  <r>
    <x v="68"/>
    <x v="19"/>
    <x v="2"/>
    <x v="2"/>
    <m/>
    <m/>
    <n v="3"/>
    <m/>
    <m/>
    <m/>
    <n v="3"/>
    <m/>
    <m/>
    <m/>
    <m/>
    <m/>
    <s v="Vergunninghouders"/>
    <n v="0"/>
    <n v="3"/>
    <n v="3"/>
    <m/>
    <m/>
    <m/>
    <m/>
    <m/>
    <n v="0"/>
    <m/>
    <m/>
    <m/>
    <n v="0"/>
    <m/>
    <m/>
    <m/>
    <n v="0"/>
    <m/>
    <n v="3"/>
    <n v="1"/>
    <e v="#DIV/0!"/>
    <n v="1"/>
    <s v="4445010:00-12:0058"/>
    <m/>
    <n v="1"/>
    <n v="2"/>
    <m/>
    <m/>
    <n v="3"/>
    <n v="3"/>
    <m/>
    <m/>
    <m/>
    <m/>
    <m/>
    <m/>
    <m/>
    <n v="3"/>
  </r>
  <r>
    <x v="68"/>
    <x v="19"/>
    <x v="2"/>
    <x v="1"/>
    <m/>
    <m/>
    <n v="3"/>
    <m/>
    <m/>
    <m/>
    <n v="3"/>
    <m/>
    <m/>
    <m/>
    <m/>
    <m/>
    <s v="Vergunninghouders"/>
    <n v="0"/>
    <n v="3"/>
    <n v="2"/>
    <m/>
    <m/>
    <m/>
    <m/>
    <m/>
    <n v="0"/>
    <m/>
    <m/>
    <m/>
    <n v="0"/>
    <m/>
    <m/>
    <m/>
    <n v="0"/>
    <m/>
    <n v="2"/>
    <n v="0.66666666666666663"/>
    <e v="#DIV/0!"/>
    <n v="0.66666666666666663"/>
    <s v="4445014:00-16:0058"/>
    <m/>
    <n v="1"/>
    <n v="1"/>
    <m/>
    <m/>
    <n v="2"/>
    <n v="2"/>
    <m/>
    <m/>
    <m/>
    <m/>
    <m/>
    <m/>
    <m/>
    <n v="2"/>
  </r>
  <r>
    <x v="68"/>
    <x v="19"/>
    <x v="2"/>
    <x v="3"/>
    <m/>
    <m/>
    <n v="3"/>
    <m/>
    <m/>
    <m/>
    <n v="3"/>
    <m/>
    <m/>
    <m/>
    <m/>
    <m/>
    <s v="Vergunninghouders"/>
    <n v="0"/>
    <n v="3"/>
    <n v="2"/>
    <m/>
    <m/>
    <m/>
    <m/>
    <m/>
    <n v="0"/>
    <m/>
    <m/>
    <m/>
    <n v="0"/>
    <m/>
    <m/>
    <m/>
    <n v="0"/>
    <m/>
    <n v="2"/>
    <n v="0.66666666666666663"/>
    <e v="#DIV/0!"/>
    <n v="0.66666666666666663"/>
    <s v="4445019:00-21:0058"/>
    <m/>
    <m/>
    <n v="2"/>
    <m/>
    <m/>
    <n v="2"/>
    <n v="2"/>
    <m/>
    <m/>
    <m/>
    <m/>
    <m/>
    <m/>
    <m/>
    <n v="2"/>
  </r>
  <r>
    <x v="68"/>
    <x v="19"/>
    <x v="5"/>
    <x v="0"/>
    <m/>
    <m/>
    <n v="3"/>
    <m/>
    <m/>
    <m/>
    <n v="3"/>
    <m/>
    <m/>
    <m/>
    <m/>
    <m/>
    <s v="Vergunninghouders"/>
    <n v="0"/>
    <n v="3"/>
    <n v="2"/>
    <m/>
    <m/>
    <m/>
    <m/>
    <m/>
    <n v="0"/>
    <m/>
    <m/>
    <m/>
    <n v="0"/>
    <m/>
    <m/>
    <m/>
    <n v="0"/>
    <m/>
    <n v="2"/>
    <n v="0.66666666666666663"/>
    <e v="#DIV/0!"/>
    <n v="0.66666666666666663"/>
    <s v="4445100:00-02:0058"/>
    <m/>
    <m/>
    <n v="2"/>
    <m/>
    <m/>
    <n v="2"/>
    <n v="2"/>
    <m/>
    <m/>
    <m/>
    <m/>
    <m/>
    <m/>
    <m/>
    <n v="2"/>
  </r>
  <r>
    <x v="68"/>
    <x v="19"/>
    <x v="6"/>
    <x v="2"/>
    <m/>
    <m/>
    <n v="3"/>
    <m/>
    <m/>
    <m/>
    <n v="3"/>
    <m/>
    <m/>
    <m/>
    <m/>
    <m/>
    <s v="Vergunninghouders"/>
    <n v="0"/>
    <n v="3"/>
    <m/>
    <m/>
    <m/>
    <m/>
    <m/>
    <m/>
    <n v="0"/>
    <m/>
    <m/>
    <m/>
    <n v="0"/>
    <m/>
    <m/>
    <m/>
    <n v="0"/>
    <m/>
    <n v="0"/>
    <n v="0"/>
    <e v="#DIV/0!"/>
    <n v="0"/>
    <s v="4447410:00-12:0058"/>
    <m/>
    <m/>
    <m/>
    <m/>
    <m/>
    <n v="0"/>
    <m/>
    <m/>
    <m/>
    <m/>
    <m/>
    <m/>
    <m/>
    <m/>
    <n v="0"/>
  </r>
  <r>
    <x v="68"/>
    <x v="19"/>
    <x v="6"/>
    <x v="1"/>
    <m/>
    <m/>
    <n v="3"/>
    <m/>
    <m/>
    <m/>
    <n v="3"/>
    <m/>
    <m/>
    <m/>
    <m/>
    <m/>
    <s v="Vergunninghouders"/>
    <n v="0"/>
    <n v="3"/>
    <m/>
    <m/>
    <m/>
    <m/>
    <m/>
    <m/>
    <n v="0"/>
    <m/>
    <m/>
    <m/>
    <n v="0"/>
    <m/>
    <m/>
    <m/>
    <n v="0"/>
    <m/>
    <n v="0"/>
    <n v="0"/>
    <e v="#DIV/0!"/>
    <n v="0"/>
    <s v="4447414:00-16:0058"/>
    <m/>
    <m/>
    <m/>
    <m/>
    <m/>
    <n v="0"/>
    <m/>
    <m/>
    <m/>
    <m/>
    <m/>
    <m/>
    <m/>
    <m/>
    <n v="0"/>
  </r>
  <r>
    <x v="68"/>
    <x v="19"/>
    <x v="6"/>
    <x v="3"/>
    <m/>
    <m/>
    <n v="3"/>
    <m/>
    <m/>
    <m/>
    <n v="3"/>
    <m/>
    <m/>
    <m/>
    <m/>
    <m/>
    <s v="Vergunninghouders"/>
    <n v="0"/>
    <n v="3"/>
    <m/>
    <m/>
    <m/>
    <m/>
    <m/>
    <m/>
    <n v="0"/>
    <m/>
    <m/>
    <m/>
    <n v="0"/>
    <m/>
    <m/>
    <m/>
    <n v="0"/>
    <m/>
    <n v="0"/>
    <n v="0"/>
    <e v="#DIV/0!"/>
    <n v="0"/>
    <s v="4447419:00-21:0058"/>
    <m/>
    <m/>
    <m/>
    <m/>
    <m/>
    <n v="0"/>
    <m/>
    <m/>
    <m/>
    <m/>
    <m/>
    <m/>
    <m/>
    <m/>
    <n v="0"/>
  </r>
  <r>
    <x v="68"/>
    <x v="19"/>
    <x v="4"/>
    <x v="0"/>
    <m/>
    <m/>
    <n v="3"/>
    <m/>
    <m/>
    <m/>
    <n v="3"/>
    <m/>
    <m/>
    <m/>
    <m/>
    <m/>
    <s v="Vergunninghouders"/>
    <n v="0"/>
    <n v="3"/>
    <n v="3"/>
    <m/>
    <m/>
    <m/>
    <m/>
    <m/>
    <n v="0"/>
    <m/>
    <m/>
    <m/>
    <n v="0"/>
    <m/>
    <m/>
    <m/>
    <n v="0"/>
    <m/>
    <n v="3"/>
    <n v="1"/>
    <e v="#DIV/0!"/>
    <n v="1"/>
    <s v="4447500:00-02:0058"/>
    <m/>
    <m/>
    <n v="1"/>
    <n v="2"/>
    <m/>
    <n v="3"/>
    <n v="2"/>
    <m/>
    <m/>
    <n v="1"/>
    <m/>
    <m/>
    <m/>
    <m/>
    <n v="3"/>
  </r>
  <r>
    <x v="14"/>
    <x v="9"/>
    <x v="3"/>
    <x v="2"/>
    <m/>
    <m/>
    <n v="50"/>
    <m/>
    <m/>
    <m/>
    <n v="50"/>
    <m/>
    <m/>
    <m/>
    <m/>
    <m/>
    <m/>
    <n v="0"/>
    <n v="50"/>
    <n v="21"/>
    <m/>
    <m/>
    <m/>
    <m/>
    <m/>
    <n v="0"/>
    <m/>
    <m/>
    <m/>
    <n v="0"/>
    <m/>
    <m/>
    <m/>
    <n v="0"/>
    <m/>
    <n v="21"/>
    <n v="0.42"/>
    <e v="#DIV/0!"/>
    <n v="0.42"/>
    <s v="4441510:00-12:0059"/>
    <m/>
    <n v="1"/>
    <n v="7"/>
    <n v="13"/>
    <m/>
    <n v="21"/>
    <n v="10"/>
    <m/>
    <n v="3"/>
    <m/>
    <n v="2"/>
    <n v="1"/>
    <n v="2"/>
    <n v="3"/>
    <n v="21"/>
  </r>
  <r>
    <x v="14"/>
    <x v="9"/>
    <x v="3"/>
    <x v="1"/>
    <m/>
    <m/>
    <n v="50"/>
    <m/>
    <m/>
    <m/>
    <n v="50"/>
    <m/>
    <m/>
    <m/>
    <m/>
    <m/>
    <m/>
    <n v="0"/>
    <n v="50"/>
    <n v="24"/>
    <m/>
    <m/>
    <m/>
    <m/>
    <m/>
    <n v="0"/>
    <m/>
    <m/>
    <m/>
    <n v="0"/>
    <m/>
    <m/>
    <m/>
    <n v="0"/>
    <m/>
    <n v="24"/>
    <n v="0.48"/>
    <e v="#DIV/0!"/>
    <n v="0.48"/>
    <s v="4441514:00-16:0059"/>
    <n v="5"/>
    <n v="1"/>
    <n v="7"/>
    <n v="11"/>
    <m/>
    <n v="24"/>
    <n v="7"/>
    <n v="1"/>
    <n v="3"/>
    <n v="2"/>
    <n v="4"/>
    <n v="1"/>
    <n v="3"/>
    <n v="3"/>
    <n v="24"/>
  </r>
  <r>
    <x v="14"/>
    <x v="9"/>
    <x v="3"/>
    <x v="3"/>
    <m/>
    <m/>
    <n v="50"/>
    <m/>
    <m/>
    <m/>
    <n v="50"/>
    <m/>
    <m/>
    <m/>
    <m/>
    <m/>
    <m/>
    <n v="0"/>
    <n v="50"/>
    <n v="27"/>
    <m/>
    <m/>
    <m/>
    <m/>
    <m/>
    <n v="0"/>
    <m/>
    <m/>
    <m/>
    <n v="0"/>
    <m/>
    <m/>
    <m/>
    <n v="0"/>
    <m/>
    <n v="27"/>
    <n v="0.54"/>
    <e v="#DIV/0!"/>
    <n v="0.54"/>
    <s v="4441519:00-21:0059"/>
    <n v="3"/>
    <m/>
    <n v="10"/>
    <n v="14"/>
    <m/>
    <n v="27"/>
    <n v="9"/>
    <m/>
    <n v="6"/>
    <n v="1"/>
    <n v="4"/>
    <n v="1"/>
    <n v="3"/>
    <n v="3"/>
    <n v="27"/>
  </r>
  <r>
    <x v="14"/>
    <x v="9"/>
    <x v="0"/>
    <x v="0"/>
    <m/>
    <m/>
    <n v="50"/>
    <m/>
    <m/>
    <m/>
    <n v="50"/>
    <m/>
    <m/>
    <m/>
    <m/>
    <m/>
    <m/>
    <n v="0"/>
    <n v="50"/>
    <n v="30"/>
    <m/>
    <m/>
    <m/>
    <m/>
    <m/>
    <n v="0"/>
    <m/>
    <m/>
    <m/>
    <n v="0"/>
    <m/>
    <m/>
    <m/>
    <n v="0"/>
    <m/>
    <n v="30"/>
    <n v="0.6"/>
    <e v="#DIV/0!"/>
    <n v="0.6"/>
    <s v="4441600:00-02:0059"/>
    <m/>
    <m/>
    <n v="11"/>
    <n v="19"/>
    <m/>
    <n v="30"/>
    <n v="10"/>
    <m/>
    <n v="7"/>
    <n v="2"/>
    <n v="4"/>
    <n v="1"/>
    <n v="3"/>
    <n v="3"/>
    <n v="30"/>
  </r>
  <r>
    <x v="14"/>
    <x v="9"/>
    <x v="1"/>
    <x v="1"/>
    <m/>
    <m/>
    <n v="50"/>
    <m/>
    <m/>
    <m/>
    <n v="50"/>
    <m/>
    <m/>
    <m/>
    <m/>
    <m/>
    <m/>
    <n v="0"/>
    <n v="50"/>
    <n v="31"/>
    <m/>
    <m/>
    <m/>
    <m/>
    <m/>
    <n v="0"/>
    <m/>
    <m/>
    <m/>
    <n v="0"/>
    <m/>
    <m/>
    <m/>
    <n v="0"/>
    <m/>
    <n v="31"/>
    <n v="0.62"/>
    <e v="#DIV/0!"/>
    <n v="0.62"/>
    <s v="4442914:00-16:0059"/>
    <n v="11"/>
    <n v="1"/>
    <n v="5"/>
    <n v="14"/>
    <m/>
    <n v="31"/>
    <n v="11"/>
    <n v="2"/>
    <n v="7"/>
    <n v="4"/>
    <n v="2"/>
    <m/>
    <n v="2"/>
    <n v="3"/>
    <n v="31"/>
  </r>
  <r>
    <x v="14"/>
    <x v="9"/>
    <x v="2"/>
    <x v="2"/>
    <m/>
    <m/>
    <n v="50"/>
    <m/>
    <m/>
    <m/>
    <n v="50"/>
    <m/>
    <m/>
    <m/>
    <m/>
    <m/>
    <m/>
    <n v="0"/>
    <n v="50"/>
    <n v="23"/>
    <m/>
    <m/>
    <m/>
    <m/>
    <m/>
    <n v="0"/>
    <m/>
    <m/>
    <m/>
    <n v="0"/>
    <m/>
    <m/>
    <m/>
    <n v="0"/>
    <m/>
    <n v="23"/>
    <n v="0.46"/>
    <e v="#DIV/0!"/>
    <n v="0.46"/>
    <s v="4445010:00-12:0059"/>
    <n v="2"/>
    <n v="4"/>
    <n v="3"/>
    <n v="14"/>
    <m/>
    <n v="23"/>
    <n v="10"/>
    <n v="2"/>
    <n v="5"/>
    <n v="1"/>
    <n v="2"/>
    <m/>
    <m/>
    <n v="3"/>
    <n v="23"/>
  </r>
  <r>
    <x v="14"/>
    <x v="9"/>
    <x v="2"/>
    <x v="1"/>
    <m/>
    <m/>
    <n v="50"/>
    <m/>
    <m/>
    <m/>
    <n v="50"/>
    <m/>
    <m/>
    <m/>
    <m/>
    <m/>
    <m/>
    <n v="0"/>
    <n v="50"/>
    <n v="19"/>
    <m/>
    <m/>
    <m/>
    <m/>
    <m/>
    <n v="0"/>
    <m/>
    <m/>
    <m/>
    <n v="0"/>
    <m/>
    <m/>
    <m/>
    <n v="0"/>
    <m/>
    <n v="19"/>
    <n v="0.38"/>
    <e v="#DIV/0!"/>
    <n v="0.38"/>
    <s v="4445014:00-16:0059"/>
    <m/>
    <n v="4"/>
    <n v="2"/>
    <n v="13"/>
    <m/>
    <n v="19"/>
    <n v="11"/>
    <m/>
    <n v="3"/>
    <n v="1"/>
    <n v="1"/>
    <m/>
    <m/>
    <n v="3"/>
    <n v="19"/>
  </r>
  <r>
    <x v="14"/>
    <x v="9"/>
    <x v="2"/>
    <x v="3"/>
    <m/>
    <m/>
    <n v="50"/>
    <m/>
    <m/>
    <m/>
    <n v="50"/>
    <m/>
    <m/>
    <m/>
    <m/>
    <m/>
    <m/>
    <n v="0"/>
    <n v="50"/>
    <n v="22"/>
    <m/>
    <m/>
    <m/>
    <m/>
    <m/>
    <n v="0"/>
    <m/>
    <m/>
    <m/>
    <n v="0"/>
    <m/>
    <m/>
    <m/>
    <n v="0"/>
    <m/>
    <n v="22"/>
    <n v="0.44"/>
    <e v="#DIV/0!"/>
    <n v="0.44"/>
    <s v="4445019:00-21:0059"/>
    <n v="4"/>
    <n v="2"/>
    <n v="5"/>
    <n v="11"/>
    <m/>
    <n v="22"/>
    <n v="9"/>
    <n v="1"/>
    <n v="6"/>
    <n v="1"/>
    <n v="2"/>
    <m/>
    <m/>
    <n v="3"/>
    <n v="22"/>
  </r>
  <r>
    <x v="14"/>
    <x v="9"/>
    <x v="5"/>
    <x v="0"/>
    <m/>
    <m/>
    <n v="50"/>
    <m/>
    <m/>
    <m/>
    <n v="50"/>
    <m/>
    <m/>
    <m/>
    <m/>
    <m/>
    <m/>
    <n v="0"/>
    <n v="50"/>
    <n v="22"/>
    <m/>
    <m/>
    <m/>
    <m/>
    <m/>
    <n v="0"/>
    <m/>
    <m/>
    <m/>
    <n v="0"/>
    <m/>
    <m/>
    <m/>
    <n v="0"/>
    <m/>
    <n v="22"/>
    <n v="0.44"/>
    <e v="#DIV/0!"/>
    <n v="0.44"/>
    <s v="4445100:00-02:0059"/>
    <m/>
    <m/>
    <n v="6"/>
    <n v="16"/>
    <m/>
    <n v="22"/>
    <n v="11"/>
    <n v="1"/>
    <n v="4"/>
    <m/>
    <n v="3"/>
    <m/>
    <m/>
    <n v="3"/>
    <n v="22"/>
  </r>
  <r>
    <x v="14"/>
    <x v="9"/>
    <x v="6"/>
    <x v="2"/>
    <m/>
    <m/>
    <n v="50"/>
    <m/>
    <m/>
    <m/>
    <n v="50"/>
    <m/>
    <m/>
    <m/>
    <m/>
    <m/>
    <m/>
    <n v="0"/>
    <n v="50"/>
    <n v="16"/>
    <m/>
    <m/>
    <m/>
    <m/>
    <m/>
    <n v="0"/>
    <m/>
    <m/>
    <m/>
    <n v="0"/>
    <n v="1"/>
    <m/>
    <m/>
    <n v="1"/>
    <m/>
    <n v="17"/>
    <n v="0.32"/>
    <e v="#DIV/0!"/>
    <n v="0.34"/>
    <s v="4447410:00-12:0059"/>
    <n v="5"/>
    <n v="2"/>
    <m/>
    <n v="9"/>
    <m/>
    <n v="16"/>
    <n v="7"/>
    <n v="1"/>
    <n v="3"/>
    <n v="1"/>
    <n v="1"/>
    <n v="1"/>
    <m/>
    <n v="2"/>
    <n v="16"/>
  </r>
  <r>
    <x v="14"/>
    <x v="9"/>
    <x v="6"/>
    <x v="1"/>
    <m/>
    <m/>
    <n v="50"/>
    <m/>
    <m/>
    <m/>
    <n v="50"/>
    <m/>
    <m/>
    <m/>
    <m/>
    <m/>
    <m/>
    <n v="0"/>
    <n v="50"/>
    <n v="13"/>
    <m/>
    <m/>
    <m/>
    <m/>
    <m/>
    <n v="0"/>
    <m/>
    <m/>
    <m/>
    <n v="0"/>
    <n v="1"/>
    <m/>
    <m/>
    <n v="1"/>
    <m/>
    <n v="14"/>
    <n v="0.26"/>
    <e v="#DIV/0!"/>
    <n v="0.28000000000000003"/>
    <s v="4447414:00-16:0059"/>
    <n v="1"/>
    <n v="2"/>
    <n v="1"/>
    <n v="9"/>
    <m/>
    <n v="13"/>
    <n v="6"/>
    <m/>
    <n v="3"/>
    <n v="1"/>
    <n v="1"/>
    <n v="1"/>
    <m/>
    <n v="1"/>
    <n v="13"/>
  </r>
  <r>
    <x v="14"/>
    <x v="9"/>
    <x v="6"/>
    <x v="3"/>
    <m/>
    <m/>
    <n v="50"/>
    <m/>
    <m/>
    <m/>
    <n v="50"/>
    <m/>
    <m/>
    <m/>
    <m/>
    <m/>
    <m/>
    <n v="0"/>
    <n v="50"/>
    <n v="18"/>
    <m/>
    <m/>
    <m/>
    <m/>
    <m/>
    <n v="0"/>
    <m/>
    <m/>
    <m/>
    <n v="0"/>
    <n v="1"/>
    <m/>
    <m/>
    <n v="1"/>
    <m/>
    <n v="19"/>
    <n v="0.36"/>
    <e v="#DIV/0!"/>
    <n v="0.38"/>
    <s v="4447419:00-21:0059"/>
    <n v="3"/>
    <m/>
    <n v="4"/>
    <n v="11"/>
    <m/>
    <n v="18"/>
    <n v="9"/>
    <n v="1"/>
    <n v="2"/>
    <n v="1"/>
    <m/>
    <m/>
    <n v="1"/>
    <n v="4"/>
    <n v="18"/>
  </r>
  <r>
    <x v="69"/>
    <x v="21"/>
    <x v="3"/>
    <x v="2"/>
    <n v="10"/>
    <m/>
    <m/>
    <m/>
    <m/>
    <m/>
    <n v="10"/>
    <m/>
    <n v="1"/>
    <m/>
    <m/>
    <m/>
    <m/>
    <n v="1"/>
    <n v="11"/>
    <n v="8"/>
    <m/>
    <n v="1"/>
    <m/>
    <m/>
    <m/>
    <n v="1"/>
    <m/>
    <m/>
    <m/>
    <n v="0"/>
    <m/>
    <m/>
    <m/>
    <n v="0"/>
    <m/>
    <n v="9"/>
    <n v="0.8"/>
    <n v="1"/>
    <n v="0.81818181818181823"/>
    <s v="4441510:00-12:0060"/>
    <m/>
    <m/>
    <n v="1"/>
    <n v="8"/>
    <m/>
    <n v="9"/>
    <n v="6"/>
    <n v="1"/>
    <n v="2"/>
    <m/>
    <m/>
    <m/>
    <m/>
    <m/>
    <n v="9"/>
  </r>
  <r>
    <x v="69"/>
    <x v="21"/>
    <x v="3"/>
    <x v="1"/>
    <n v="10"/>
    <m/>
    <m/>
    <m/>
    <m/>
    <m/>
    <n v="10"/>
    <m/>
    <n v="1"/>
    <m/>
    <m/>
    <m/>
    <m/>
    <n v="1"/>
    <n v="11"/>
    <n v="7"/>
    <m/>
    <n v="1"/>
    <m/>
    <m/>
    <m/>
    <n v="1"/>
    <m/>
    <m/>
    <m/>
    <n v="0"/>
    <m/>
    <m/>
    <m/>
    <n v="0"/>
    <m/>
    <n v="8"/>
    <n v="0.7"/>
    <n v="1"/>
    <n v="0.72727272727272729"/>
    <s v="4441514:00-16:0060"/>
    <m/>
    <m/>
    <m/>
    <n v="8"/>
    <m/>
    <n v="8"/>
    <n v="5"/>
    <n v="1"/>
    <n v="2"/>
    <m/>
    <m/>
    <m/>
    <m/>
    <m/>
    <n v="8"/>
  </r>
  <r>
    <x v="69"/>
    <x v="21"/>
    <x v="3"/>
    <x v="3"/>
    <n v="10"/>
    <m/>
    <m/>
    <m/>
    <m/>
    <m/>
    <n v="10"/>
    <m/>
    <n v="1"/>
    <m/>
    <m/>
    <m/>
    <m/>
    <n v="1"/>
    <n v="11"/>
    <n v="8"/>
    <m/>
    <n v="1"/>
    <m/>
    <m/>
    <m/>
    <n v="1"/>
    <m/>
    <m/>
    <m/>
    <n v="0"/>
    <m/>
    <m/>
    <m/>
    <n v="0"/>
    <m/>
    <n v="9"/>
    <n v="0.8"/>
    <n v="1"/>
    <n v="0.81818181818181823"/>
    <s v="4441519:00-21:0060"/>
    <m/>
    <m/>
    <n v="2"/>
    <n v="7"/>
    <m/>
    <n v="9"/>
    <n v="7"/>
    <m/>
    <n v="1"/>
    <n v="1"/>
    <m/>
    <m/>
    <m/>
    <m/>
    <n v="9"/>
  </r>
  <r>
    <x v="69"/>
    <x v="21"/>
    <x v="0"/>
    <x v="0"/>
    <n v="10"/>
    <m/>
    <m/>
    <m/>
    <m/>
    <m/>
    <n v="10"/>
    <m/>
    <n v="1"/>
    <m/>
    <m/>
    <m/>
    <m/>
    <n v="1"/>
    <n v="11"/>
    <n v="10"/>
    <m/>
    <n v="1"/>
    <m/>
    <m/>
    <m/>
    <n v="1"/>
    <m/>
    <m/>
    <m/>
    <n v="0"/>
    <m/>
    <m/>
    <m/>
    <n v="0"/>
    <m/>
    <n v="11"/>
    <n v="1"/>
    <n v="1"/>
    <n v="1"/>
    <s v="4441600:00-02:0060"/>
    <m/>
    <m/>
    <n v="3"/>
    <n v="8"/>
    <m/>
    <n v="11"/>
    <n v="8"/>
    <n v="1"/>
    <n v="1"/>
    <n v="1"/>
    <m/>
    <m/>
    <m/>
    <m/>
    <n v="11"/>
  </r>
  <r>
    <x v="69"/>
    <x v="21"/>
    <x v="1"/>
    <x v="1"/>
    <n v="10"/>
    <m/>
    <m/>
    <m/>
    <m/>
    <m/>
    <n v="10"/>
    <m/>
    <n v="1"/>
    <m/>
    <m/>
    <m/>
    <m/>
    <n v="1"/>
    <n v="11"/>
    <n v="8"/>
    <m/>
    <n v="1"/>
    <m/>
    <m/>
    <m/>
    <n v="1"/>
    <m/>
    <m/>
    <m/>
    <n v="0"/>
    <m/>
    <m/>
    <m/>
    <n v="0"/>
    <m/>
    <n v="9"/>
    <n v="0.8"/>
    <n v="1"/>
    <n v="0.81818181818181823"/>
    <s v="4442914:00-16:0060"/>
    <n v="4"/>
    <m/>
    <m/>
    <n v="5"/>
    <m/>
    <n v="9"/>
    <n v="5"/>
    <n v="2"/>
    <n v="1"/>
    <n v="1"/>
    <m/>
    <m/>
    <m/>
    <m/>
    <n v="9"/>
  </r>
  <r>
    <x v="69"/>
    <x v="21"/>
    <x v="2"/>
    <x v="2"/>
    <n v="10"/>
    <m/>
    <m/>
    <m/>
    <m/>
    <m/>
    <n v="10"/>
    <m/>
    <n v="1"/>
    <m/>
    <m/>
    <m/>
    <m/>
    <n v="1"/>
    <n v="11"/>
    <n v="10"/>
    <m/>
    <n v="1"/>
    <m/>
    <m/>
    <m/>
    <n v="1"/>
    <m/>
    <m/>
    <m/>
    <n v="0"/>
    <m/>
    <m/>
    <m/>
    <n v="0"/>
    <m/>
    <n v="11"/>
    <n v="1"/>
    <n v="1"/>
    <n v="1"/>
    <s v="4445010:00-12:0060"/>
    <m/>
    <m/>
    <n v="1"/>
    <n v="10"/>
    <m/>
    <n v="11"/>
    <n v="6"/>
    <n v="1"/>
    <n v="2"/>
    <n v="1"/>
    <m/>
    <m/>
    <m/>
    <n v="1"/>
    <n v="11"/>
  </r>
  <r>
    <x v="69"/>
    <x v="21"/>
    <x v="2"/>
    <x v="1"/>
    <n v="10"/>
    <m/>
    <m/>
    <m/>
    <m/>
    <m/>
    <n v="10"/>
    <m/>
    <n v="1"/>
    <m/>
    <m/>
    <m/>
    <m/>
    <n v="1"/>
    <n v="11"/>
    <n v="10"/>
    <m/>
    <n v="1"/>
    <m/>
    <m/>
    <m/>
    <n v="1"/>
    <m/>
    <m/>
    <m/>
    <n v="0"/>
    <m/>
    <m/>
    <m/>
    <n v="0"/>
    <m/>
    <n v="11"/>
    <n v="1"/>
    <n v="1"/>
    <n v="1"/>
    <s v="4445014:00-16:0060"/>
    <m/>
    <m/>
    <n v="1"/>
    <n v="10"/>
    <m/>
    <n v="11"/>
    <n v="7"/>
    <n v="1"/>
    <n v="2"/>
    <m/>
    <m/>
    <m/>
    <m/>
    <n v="1"/>
    <n v="11"/>
  </r>
  <r>
    <x v="69"/>
    <x v="21"/>
    <x v="2"/>
    <x v="3"/>
    <n v="10"/>
    <m/>
    <m/>
    <m/>
    <m/>
    <m/>
    <n v="10"/>
    <m/>
    <n v="1"/>
    <m/>
    <m/>
    <m/>
    <m/>
    <n v="1"/>
    <n v="11"/>
    <n v="10"/>
    <m/>
    <n v="1"/>
    <m/>
    <m/>
    <m/>
    <n v="1"/>
    <m/>
    <n v="1"/>
    <m/>
    <n v="1"/>
    <m/>
    <m/>
    <m/>
    <n v="0"/>
    <m/>
    <n v="12"/>
    <n v="1"/>
    <n v="1"/>
    <n v="1.0909090909090908"/>
    <s v="4445019:00-21:0060"/>
    <n v="2"/>
    <m/>
    <n v="1"/>
    <n v="9"/>
    <m/>
    <n v="12"/>
    <n v="7"/>
    <n v="2"/>
    <n v="2"/>
    <m/>
    <m/>
    <m/>
    <m/>
    <n v="1"/>
    <n v="12"/>
  </r>
  <r>
    <x v="69"/>
    <x v="21"/>
    <x v="5"/>
    <x v="0"/>
    <n v="10"/>
    <m/>
    <m/>
    <m/>
    <m/>
    <m/>
    <n v="10"/>
    <m/>
    <n v="1"/>
    <m/>
    <m/>
    <m/>
    <m/>
    <n v="1"/>
    <n v="11"/>
    <n v="8"/>
    <m/>
    <n v="1"/>
    <m/>
    <m/>
    <m/>
    <n v="1"/>
    <m/>
    <n v="1"/>
    <m/>
    <n v="1"/>
    <m/>
    <m/>
    <m/>
    <n v="0"/>
    <m/>
    <n v="10"/>
    <n v="0.8"/>
    <n v="1"/>
    <n v="0.90909090909090906"/>
    <s v="4445100:00-02:0060"/>
    <m/>
    <m/>
    <n v="1"/>
    <n v="9"/>
    <m/>
    <n v="10"/>
    <n v="5"/>
    <n v="1"/>
    <n v="2"/>
    <n v="1"/>
    <m/>
    <m/>
    <m/>
    <n v="1"/>
    <n v="10"/>
  </r>
  <r>
    <x v="69"/>
    <x v="21"/>
    <x v="6"/>
    <x v="2"/>
    <n v="10"/>
    <m/>
    <m/>
    <m/>
    <m/>
    <m/>
    <n v="10"/>
    <m/>
    <n v="1"/>
    <m/>
    <m/>
    <m/>
    <m/>
    <n v="1"/>
    <n v="11"/>
    <n v="2"/>
    <m/>
    <n v="1"/>
    <m/>
    <m/>
    <m/>
    <n v="1"/>
    <m/>
    <m/>
    <m/>
    <n v="0"/>
    <m/>
    <m/>
    <m/>
    <n v="0"/>
    <m/>
    <n v="3"/>
    <n v="0.2"/>
    <n v="1"/>
    <n v="0.27272727272727271"/>
    <s v="4447410:00-12:0060"/>
    <m/>
    <m/>
    <m/>
    <n v="3"/>
    <m/>
    <n v="3"/>
    <n v="3"/>
    <m/>
    <m/>
    <m/>
    <m/>
    <m/>
    <m/>
    <m/>
    <n v="3"/>
  </r>
  <r>
    <x v="69"/>
    <x v="21"/>
    <x v="6"/>
    <x v="1"/>
    <n v="10"/>
    <m/>
    <m/>
    <m/>
    <m/>
    <m/>
    <n v="10"/>
    <m/>
    <n v="1"/>
    <m/>
    <m/>
    <m/>
    <m/>
    <n v="1"/>
    <n v="11"/>
    <n v="2"/>
    <m/>
    <m/>
    <m/>
    <m/>
    <m/>
    <n v="0"/>
    <m/>
    <m/>
    <m/>
    <n v="0"/>
    <m/>
    <m/>
    <m/>
    <n v="0"/>
    <m/>
    <n v="2"/>
    <n v="0.2"/>
    <n v="0"/>
    <n v="0.18181818181818182"/>
    <s v="4447414:00-16:0060"/>
    <m/>
    <m/>
    <m/>
    <n v="2"/>
    <m/>
    <n v="2"/>
    <n v="1"/>
    <m/>
    <m/>
    <m/>
    <m/>
    <m/>
    <m/>
    <n v="1"/>
    <n v="2"/>
  </r>
  <r>
    <x v="69"/>
    <x v="21"/>
    <x v="6"/>
    <x v="3"/>
    <n v="10"/>
    <m/>
    <m/>
    <m/>
    <m/>
    <m/>
    <n v="10"/>
    <m/>
    <n v="1"/>
    <m/>
    <m/>
    <m/>
    <m/>
    <n v="1"/>
    <n v="11"/>
    <n v="10"/>
    <m/>
    <n v="1"/>
    <m/>
    <m/>
    <m/>
    <n v="1"/>
    <m/>
    <m/>
    <m/>
    <n v="0"/>
    <m/>
    <m/>
    <m/>
    <n v="0"/>
    <m/>
    <n v="11"/>
    <n v="1"/>
    <n v="1"/>
    <n v="1"/>
    <s v="4447419:00-21:0060"/>
    <n v="2"/>
    <m/>
    <n v="1"/>
    <n v="8"/>
    <m/>
    <n v="11"/>
    <n v="8"/>
    <n v="1"/>
    <n v="1"/>
    <m/>
    <m/>
    <m/>
    <m/>
    <n v="1"/>
    <n v="11"/>
  </r>
  <r>
    <x v="69"/>
    <x v="21"/>
    <x v="4"/>
    <x v="0"/>
    <n v="10"/>
    <m/>
    <m/>
    <m/>
    <m/>
    <m/>
    <n v="10"/>
    <m/>
    <n v="1"/>
    <m/>
    <m/>
    <m/>
    <m/>
    <n v="1"/>
    <n v="11"/>
    <n v="9"/>
    <m/>
    <n v="1"/>
    <m/>
    <m/>
    <m/>
    <n v="1"/>
    <m/>
    <m/>
    <m/>
    <n v="0"/>
    <m/>
    <m/>
    <m/>
    <n v="0"/>
    <m/>
    <n v="10"/>
    <n v="0.9"/>
    <n v="1"/>
    <n v="0.90909090909090906"/>
    <s v="4447500:00-02:0060"/>
    <m/>
    <m/>
    <n v="2"/>
    <n v="8"/>
    <m/>
    <n v="10"/>
    <n v="7"/>
    <n v="1"/>
    <n v="1"/>
    <m/>
    <m/>
    <m/>
    <m/>
    <n v="1"/>
    <n v="10"/>
  </r>
  <r>
    <x v="7"/>
    <x v="3"/>
    <x v="3"/>
    <x v="2"/>
    <m/>
    <m/>
    <n v="1"/>
    <m/>
    <m/>
    <m/>
    <n v="1"/>
    <m/>
    <m/>
    <m/>
    <m/>
    <m/>
    <m/>
    <n v="0"/>
    <n v="1"/>
    <n v="1"/>
    <m/>
    <m/>
    <m/>
    <m/>
    <m/>
    <n v="0"/>
    <m/>
    <m/>
    <m/>
    <n v="0"/>
    <m/>
    <m/>
    <m/>
    <n v="0"/>
    <m/>
    <n v="1"/>
    <n v="1"/>
    <e v="#DIV/0!"/>
    <n v="1"/>
    <s v="4441510:00-12:0061"/>
    <m/>
    <m/>
    <n v="1"/>
    <m/>
    <m/>
    <n v="1"/>
    <n v="1"/>
    <m/>
    <m/>
    <m/>
    <m/>
    <m/>
    <m/>
    <m/>
    <n v="1"/>
  </r>
  <r>
    <x v="7"/>
    <x v="3"/>
    <x v="3"/>
    <x v="1"/>
    <m/>
    <m/>
    <n v="1"/>
    <m/>
    <m/>
    <m/>
    <n v="1"/>
    <m/>
    <m/>
    <m/>
    <m/>
    <m/>
    <m/>
    <n v="0"/>
    <n v="1"/>
    <n v="1"/>
    <m/>
    <m/>
    <m/>
    <m/>
    <m/>
    <n v="0"/>
    <m/>
    <m/>
    <m/>
    <n v="0"/>
    <m/>
    <m/>
    <m/>
    <n v="0"/>
    <m/>
    <n v="1"/>
    <n v="1"/>
    <e v="#DIV/0!"/>
    <n v="1"/>
    <s v="4441514:00-16:0061"/>
    <m/>
    <m/>
    <n v="1"/>
    <m/>
    <m/>
    <n v="1"/>
    <n v="1"/>
    <m/>
    <m/>
    <m/>
    <m/>
    <m/>
    <m/>
    <m/>
    <n v="1"/>
  </r>
  <r>
    <x v="7"/>
    <x v="3"/>
    <x v="3"/>
    <x v="3"/>
    <m/>
    <m/>
    <n v="1"/>
    <m/>
    <m/>
    <m/>
    <n v="1"/>
    <m/>
    <m/>
    <m/>
    <m/>
    <m/>
    <m/>
    <n v="0"/>
    <n v="1"/>
    <n v="1"/>
    <m/>
    <m/>
    <m/>
    <m/>
    <m/>
    <n v="0"/>
    <m/>
    <m/>
    <m/>
    <n v="0"/>
    <m/>
    <m/>
    <m/>
    <n v="0"/>
    <m/>
    <n v="1"/>
    <n v="1"/>
    <e v="#DIV/0!"/>
    <n v="1"/>
    <s v="4441519:00-21:0061"/>
    <n v="1"/>
    <m/>
    <m/>
    <m/>
    <m/>
    <n v="1"/>
    <m/>
    <m/>
    <n v="1"/>
    <m/>
    <m/>
    <m/>
    <m/>
    <m/>
    <n v="1"/>
  </r>
  <r>
    <x v="7"/>
    <x v="3"/>
    <x v="0"/>
    <x v="0"/>
    <m/>
    <m/>
    <n v="1"/>
    <m/>
    <m/>
    <m/>
    <n v="1"/>
    <m/>
    <m/>
    <m/>
    <m/>
    <m/>
    <m/>
    <n v="0"/>
    <n v="1"/>
    <n v="1"/>
    <m/>
    <m/>
    <m/>
    <m/>
    <m/>
    <n v="0"/>
    <m/>
    <m/>
    <m/>
    <n v="0"/>
    <m/>
    <m/>
    <m/>
    <n v="0"/>
    <m/>
    <n v="1"/>
    <n v="1"/>
    <e v="#DIV/0!"/>
    <n v="1"/>
    <s v="4441600:00-02:0061"/>
    <m/>
    <m/>
    <n v="1"/>
    <m/>
    <m/>
    <n v="1"/>
    <n v="1"/>
    <m/>
    <m/>
    <m/>
    <m/>
    <m/>
    <m/>
    <m/>
    <n v="1"/>
  </r>
  <r>
    <x v="7"/>
    <x v="3"/>
    <x v="2"/>
    <x v="2"/>
    <m/>
    <m/>
    <n v="1"/>
    <m/>
    <m/>
    <m/>
    <n v="1"/>
    <m/>
    <m/>
    <m/>
    <m/>
    <m/>
    <m/>
    <n v="0"/>
    <n v="1"/>
    <m/>
    <m/>
    <m/>
    <m/>
    <m/>
    <m/>
    <n v="0"/>
    <m/>
    <m/>
    <m/>
    <n v="0"/>
    <m/>
    <m/>
    <m/>
    <n v="0"/>
    <m/>
    <n v="0"/>
    <n v="0"/>
    <e v="#DIV/0!"/>
    <n v="0"/>
    <s v="4445010:00-12:0061"/>
    <m/>
    <m/>
    <m/>
    <m/>
    <m/>
    <n v="0"/>
    <m/>
    <m/>
    <m/>
    <m/>
    <m/>
    <m/>
    <m/>
    <m/>
    <n v="0"/>
  </r>
  <r>
    <x v="7"/>
    <x v="3"/>
    <x v="2"/>
    <x v="1"/>
    <m/>
    <m/>
    <n v="1"/>
    <m/>
    <m/>
    <m/>
    <n v="1"/>
    <m/>
    <m/>
    <m/>
    <m/>
    <m/>
    <m/>
    <n v="0"/>
    <n v="1"/>
    <m/>
    <m/>
    <m/>
    <m/>
    <m/>
    <m/>
    <n v="0"/>
    <m/>
    <m/>
    <m/>
    <n v="0"/>
    <m/>
    <m/>
    <m/>
    <n v="0"/>
    <m/>
    <n v="0"/>
    <n v="0"/>
    <e v="#DIV/0!"/>
    <n v="0"/>
    <s v="4445014:00-16:0061"/>
    <m/>
    <m/>
    <m/>
    <m/>
    <m/>
    <n v="0"/>
    <m/>
    <m/>
    <m/>
    <m/>
    <m/>
    <m/>
    <m/>
    <m/>
    <n v="0"/>
  </r>
  <r>
    <x v="7"/>
    <x v="3"/>
    <x v="2"/>
    <x v="3"/>
    <m/>
    <m/>
    <n v="1"/>
    <m/>
    <m/>
    <m/>
    <n v="1"/>
    <m/>
    <m/>
    <m/>
    <m/>
    <m/>
    <m/>
    <n v="0"/>
    <n v="1"/>
    <m/>
    <m/>
    <m/>
    <m/>
    <m/>
    <m/>
    <n v="0"/>
    <m/>
    <m/>
    <m/>
    <n v="0"/>
    <m/>
    <m/>
    <m/>
    <n v="0"/>
    <m/>
    <n v="0"/>
    <n v="0"/>
    <e v="#DIV/0!"/>
    <n v="0"/>
    <s v="4445019:00-21:0061"/>
    <m/>
    <m/>
    <m/>
    <m/>
    <m/>
    <n v="0"/>
    <m/>
    <m/>
    <m/>
    <m/>
    <m/>
    <m/>
    <m/>
    <m/>
    <n v="0"/>
  </r>
  <r>
    <x v="7"/>
    <x v="3"/>
    <x v="5"/>
    <x v="0"/>
    <m/>
    <m/>
    <n v="1"/>
    <m/>
    <m/>
    <m/>
    <n v="1"/>
    <m/>
    <m/>
    <m/>
    <m/>
    <m/>
    <m/>
    <n v="0"/>
    <n v="1"/>
    <m/>
    <m/>
    <m/>
    <m/>
    <m/>
    <m/>
    <n v="0"/>
    <m/>
    <m/>
    <m/>
    <n v="0"/>
    <m/>
    <m/>
    <m/>
    <n v="0"/>
    <m/>
    <n v="0"/>
    <n v="0"/>
    <e v="#DIV/0!"/>
    <n v="0"/>
    <s v="4445100:00-02:0061"/>
    <m/>
    <m/>
    <m/>
    <m/>
    <m/>
    <n v="0"/>
    <m/>
    <m/>
    <m/>
    <m/>
    <m/>
    <m/>
    <m/>
    <m/>
    <n v="0"/>
  </r>
  <r>
    <x v="7"/>
    <x v="3"/>
    <x v="6"/>
    <x v="2"/>
    <m/>
    <m/>
    <n v="1"/>
    <m/>
    <m/>
    <m/>
    <n v="1"/>
    <m/>
    <m/>
    <m/>
    <m/>
    <m/>
    <m/>
    <n v="0"/>
    <n v="1"/>
    <m/>
    <m/>
    <m/>
    <m/>
    <m/>
    <m/>
    <n v="0"/>
    <m/>
    <m/>
    <m/>
    <n v="0"/>
    <m/>
    <m/>
    <m/>
    <n v="0"/>
    <m/>
    <n v="0"/>
    <n v="0"/>
    <e v="#DIV/0!"/>
    <n v="0"/>
    <s v="4447410:00-12:0061"/>
    <m/>
    <m/>
    <m/>
    <m/>
    <m/>
    <n v="0"/>
    <m/>
    <m/>
    <m/>
    <m/>
    <m/>
    <m/>
    <m/>
    <m/>
    <n v="0"/>
  </r>
  <r>
    <x v="7"/>
    <x v="3"/>
    <x v="6"/>
    <x v="1"/>
    <m/>
    <m/>
    <n v="1"/>
    <m/>
    <m/>
    <m/>
    <n v="1"/>
    <m/>
    <m/>
    <m/>
    <m/>
    <m/>
    <m/>
    <n v="0"/>
    <n v="1"/>
    <m/>
    <m/>
    <m/>
    <m/>
    <m/>
    <m/>
    <n v="0"/>
    <m/>
    <m/>
    <m/>
    <n v="0"/>
    <m/>
    <m/>
    <m/>
    <n v="0"/>
    <m/>
    <n v="0"/>
    <n v="0"/>
    <e v="#DIV/0!"/>
    <n v="0"/>
    <s v="4447414:00-16:0061"/>
    <m/>
    <m/>
    <m/>
    <m/>
    <m/>
    <n v="0"/>
    <m/>
    <m/>
    <m/>
    <m/>
    <m/>
    <m/>
    <m/>
    <m/>
    <n v="0"/>
  </r>
  <r>
    <x v="7"/>
    <x v="3"/>
    <x v="6"/>
    <x v="3"/>
    <m/>
    <m/>
    <n v="1"/>
    <m/>
    <m/>
    <m/>
    <n v="1"/>
    <m/>
    <m/>
    <m/>
    <m/>
    <m/>
    <m/>
    <n v="0"/>
    <n v="1"/>
    <m/>
    <m/>
    <m/>
    <m/>
    <m/>
    <m/>
    <n v="0"/>
    <m/>
    <m/>
    <m/>
    <n v="0"/>
    <m/>
    <m/>
    <m/>
    <n v="0"/>
    <m/>
    <n v="0"/>
    <n v="0"/>
    <e v="#DIV/0!"/>
    <n v="0"/>
    <s v="4447419:00-21:0061"/>
    <m/>
    <m/>
    <m/>
    <m/>
    <m/>
    <n v="0"/>
    <m/>
    <m/>
    <m/>
    <m/>
    <m/>
    <m/>
    <m/>
    <m/>
    <n v="0"/>
  </r>
  <r>
    <x v="7"/>
    <x v="3"/>
    <x v="4"/>
    <x v="0"/>
    <m/>
    <m/>
    <n v="1"/>
    <m/>
    <m/>
    <m/>
    <n v="1"/>
    <m/>
    <m/>
    <m/>
    <m/>
    <m/>
    <m/>
    <n v="0"/>
    <n v="1"/>
    <m/>
    <m/>
    <m/>
    <m/>
    <m/>
    <m/>
    <n v="0"/>
    <m/>
    <m/>
    <m/>
    <n v="0"/>
    <m/>
    <m/>
    <m/>
    <n v="0"/>
    <m/>
    <n v="0"/>
    <n v="0"/>
    <e v="#DIV/0!"/>
    <n v="0"/>
    <s v="4447500:00-02:0061"/>
    <m/>
    <m/>
    <m/>
    <m/>
    <m/>
    <n v="0"/>
    <m/>
    <m/>
    <m/>
    <m/>
    <m/>
    <m/>
    <m/>
    <m/>
    <n v="0"/>
  </r>
  <r>
    <x v="15"/>
    <x v="1"/>
    <x v="3"/>
    <x v="2"/>
    <n v="2"/>
    <m/>
    <m/>
    <m/>
    <n v="4"/>
    <m/>
    <n v="6"/>
    <n v="1"/>
    <m/>
    <m/>
    <m/>
    <m/>
    <s v="Blauwe zone max 1 uur "/>
    <n v="1"/>
    <n v="7"/>
    <n v="3"/>
    <n v="1"/>
    <m/>
    <m/>
    <m/>
    <m/>
    <n v="1"/>
    <m/>
    <n v="1"/>
    <s v="Fout op stoep"/>
    <n v="1"/>
    <m/>
    <m/>
    <m/>
    <n v="0"/>
    <m/>
    <n v="5"/>
    <n v="0.5"/>
    <n v="1"/>
    <n v="0.7142857142857143"/>
    <s v="4441510:00-12:0062"/>
    <n v="3"/>
    <m/>
    <n v="2"/>
    <m/>
    <m/>
    <n v="5"/>
    <n v="3"/>
    <m/>
    <n v="2"/>
    <m/>
    <m/>
    <m/>
    <m/>
    <m/>
    <n v="5"/>
  </r>
  <r>
    <x v="15"/>
    <x v="1"/>
    <x v="3"/>
    <x v="1"/>
    <n v="2"/>
    <m/>
    <m/>
    <m/>
    <n v="4"/>
    <m/>
    <n v="6"/>
    <n v="1"/>
    <m/>
    <m/>
    <m/>
    <m/>
    <s v="Blauwe zone max 1 uur "/>
    <n v="1"/>
    <n v="7"/>
    <n v="6"/>
    <n v="1"/>
    <m/>
    <m/>
    <m/>
    <m/>
    <n v="1"/>
    <m/>
    <m/>
    <m/>
    <n v="0"/>
    <m/>
    <m/>
    <m/>
    <n v="0"/>
    <m/>
    <n v="7"/>
    <n v="1"/>
    <n v="1"/>
    <n v="1"/>
    <s v="4441514:00-16:0062"/>
    <n v="1"/>
    <m/>
    <n v="4"/>
    <n v="2"/>
    <m/>
    <n v="7"/>
    <n v="4"/>
    <m/>
    <n v="3"/>
    <m/>
    <m/>
    <m/>
    <m/>
    <m/>
    <n v="7"/>
  </r>
  <r>
    <x v="15"/>
    <x v="1"/>
    <x v="3"/>
    <x v="3"/>
    <n v="2"/>
    <m/>
    <m/>
    <m/>
    <n v="4"/>
    <m/>
    <n v="6"/>
    <n v="1"/>
    <m/>
    <m/>
    <m/>
    <m/>
    <s v="Blauwe zone max 1 uur "/>
    <n v="1"/>
    <n v="7"/>
    <n v="6"/>
    <n v="1"/>
    <m/>
    <m/>
    <m/>
    <m/>
    <n v="1"/>
    <m/>
    <m/>
    <m/>
    <n v="0"/>
    <m/>
    <m/>
    <m/>
    <n v="0"/>
    <m/>
    <n v="7"/>
    <n v="1"/>
    <n v="1"/>
    <n v="1"/>
    <s v="4441519:00-21:0062"/>
    <m/>
    <m/>
    <n v="5"/>
    <n v="2"/>
    <m/>
    <n v="7"/>
    <n v="4"/>
    <m/>
    <n v="3"/>
    <m/>
    <m/>
    <m/>
    <m/>
    <m/>
    <n v="7"/>
  </r>
  <r>
    <x v="15"/>
    <x v="1"/>
    <x v="0"/>
    <x v="0"/>
    <n v="2"/>
    <m/>
    <m/>
    <m/>
    <n v="4"/>
    <m/>
    <n v="6"/>
    <n v="1"/>
    <m/>
    <m/>
    <m/>
    <m/>
    <s v="Blauwe zone max 1 uur "/>
    <n v="1"/>
    <n v="7"/>
    <n v="6"/>
    <n v="1"/>
    <m/>
    <m/>
    <m/>
    <m/>
    <n v="1"/>
    <m/>
    <m/>
    <m/>
    <n v="0"/>
    <m/>
    <m/>
    <m/>
    <n v="0"/>
    <m/>
    <n v="7"/>
    <n v="1"/>
    <n v="1"/>
    <n v="1"/>
    <s v="4441600:00-02:0062"/>
    <m/>
    <m/>
    <n v="5"/>
    <n v="2"/>
    <m/>
    <n v="7"/>
    <n v="3"/>
    <m/>
    <n v="4"/>
    <m/>
    <m/>
    <m/>
    <m/>
    <m/>
    <n v="7"/>
  </r>
  <r>
    <x v="15"/>
    <x v="1"/>
    <x v="1"/>
    <x v="1"/>
    <n v="2"/>
    <m/>
    <m/>
    <m/>
    <n v="4"/>
    <m/>
    <n v="6"/>
    <n v="1"/>
    <m/>
    <m/>
    <m/>
    <m/>
    <s v="Blauwe zone max 1 uur "/>
    <n v="1"/>
    <n v="7"/>
    <n v="6"/>
    <m/>
    <m/>
    <m/>
    <m/>
    <m/>
    <n v="0"/>
    <m/>
    <m/>
    <m/>
    <n v="0"/>
    <m/>
    <m/>
    <m/>
    <n v="0"/>
    <m/>
    <n v="6"/>
    <n v="1"/>
    <n v="0"/>
    <n v="0.8571428571428571"/>
    <s v="4442914:00-16:0062"/>
    <n v="2"/>
    <n v="1"/>
    <n v="3"/>
    <m/>
    <m/>
    <n v="6"/>
    <n v="5"/>
    <n v="1"/>
    <m/>
    <m/>
    <m/>
    <m/>
    <m/>
    <m/>
    <n v="6"/>
  </r>
  <r>
    <x v="15"/>
    <x v="1"/>
    <x v="2"/>
    <x v="2"/>
    <n v="2"/>
    <m/>
    <m/>
    <m/>
    <n v="4"/>
    <m/>
    <n v="6"/>
    <n v="1"/>
    <m/>
    <m/>
    <m/>
    <m/>
    <s v="Blauwe zone max 1 uur "/>
    <n v="1"/>
    <n v="7"/>
    <n v="4"/>
    <m/>
    <m/>
    <m/>
    <m/>
    <m/>
    <n v="0"/>
    <m/>
    <m/>
    <m/>
    <n v="0"/>
    <m/>
    <m/>
    <m/>
    <n v="0"/>
    <m/>
    <n v="4"/>
    <n v="0.66666666666666663"/>
    <n v="0"/>
    <n v="0.5714285714285714"/>
    <s v="4445010:00-12:0062"/>
    <n v="1"/>
    <m/>
    <n v="2"/>
    <n v="1"/>
    <m/>
    <n v="4"/>
    <n v="3"/>
    <m/>
    <m/>
    <m/>
    <m/>
    <n v="1"/>
    <m/>
    <m/>
    <n v="4"/>
  </r>
  <r>
    <x v="15"/>
    <x v="1"/>
    <x v="2"/>
    <x v="1"/>
    <n v="2"/>
    <m/>
    <m/>
    <m/>
    <n v="4"/>
    <m/>
    <n v="6"/>
    <n v="1"/>
    <m/>
    <m/>
    <m/>
    <m/>
    <s v="Blauwe zone max 1 uur "/>
    <n v="1"/>
    <n v="7"/>
    <n v="6"/>
    <m/>
    <m/>
    <m/>
    <m/>
    <m/>
    <n v="0"/>
    <m/>
    <m/>
    <m/>
    <n v="0"/>
    <m/>
    <m/>
    <m/>
    <n v="0"/>
    <m/>
    <n v="6"/>
    <n v="1"/>
    <n v="0"/>
    <n v="0.8571428571428571"/>
    <s v="4445014:00-16:0062"/>
    <n v="2"/>
    <n v="1"/>
    <n v="2"/>
    <n v="1"/>
    <m/>
    <n v="6"/>
    <n v="4"/>
    <n v="2"/>
    <m/>
    <m/>
    <m/>
    <m/>
    <m/>
    <m/>
    <n v="6"/>
  </r>
  <r>
    <x v="15"/>
    <x v="1"/>
    <x v="2"/>
    <x v="3"/>
    <n v="2"/>
    <m/>
    <m/>
    <m/>
    <n v="4"/>
    <m/>
    <n v="6"/>
    <n v="1"/>
    <m/>
    <m/>
    <m/>
    <m/>
    <s v="Blauwe zone max 1 uur "/>
    <n v="1"/>
    <n v="7"/>
    <n v="5"/>
    <n v="1"/>
    <m/>
    <m/>
    <m/>
    <m/>
    <n v="1"/>
    <m/>
    <m/>
    <m/>
    <n v="0"/>
    <m/>
    <m/>
    <m/>
    <n v="0"/>
    <m/>
    <n v="6"/>
    <n v="0.83333333333333337"/>
    <n v="1"/>
    <n v="0.8571428571428571"/>
    <s v="4445019:00-21:0062"/>
    <n v="1"/>
    <n v="1"/>
    <n v="3"/>
    <n v="1"/>
    <m/>
    <n v="6"/>
    <n v="3"/>
    <n v="1"/>
    <m/>
    <m/>
    <m/>
    <n v="2"/>
    <m/>
    <m/>
    <n v="6"/>
  </r>
  <r>
    <x v="15"/>
    <x v="1"/>
    <x v="5"/>
    <x v="0"/>
    <n v="2"/>
    <m/>
    <m/>
    <m/>
    <n v="4"/>
    <m/>
    <n v="6"/>
    <n v="1"/>
    <m/>
    <m/>
    <m/>
    <m/>
    <s v="Blauwe zone max 1 uur "/>
    <n v="1"/>
    <n v="7"/>
    <n v="4"/>
    <m/>
    <m/>
    <m/>
    <m/>
    <m/>
    <n v="0"/>
    <m/>
    <m/>
    <m/>
    <n v="0"/>
    <m/>
    <m/>
    <m/>
    <n v="0"/>
    <m/>
    <n v="4"/>
    <n v="0.66666666666666663"/>
    <n v="0"/>
    <n v="0.5714285714285714"/>
    <s v="4445100:00-02:0062"/>
    <m/>
    <m/>
    <n v="2"/>
    <n v="2"/>
    <m/>
    <n v="4"/>
    <n v="2"/>
    <n v="1"/>
    <m/>
    <m/>
    <m/>
    <n v="1"/>
    <m/>
    <m/>
    <n v="4"/>
  </r>
  <r>
    <x v="15"/>
    <x v="1"/>
    <x v="6"/>
    <x v="2"/>
    <n v="2"/>
    <m/>
    <m/>
    <m/>
    <n v="4"/>
    <m/>
    <n v="6"/>
    <n v="1"/>
    <m/>
    <m/>
    <m/>
    <m/>
    <s v="Blauwe zone max 1 uur "/>
    <n v="1"/>
    <n v="7"/>
    <n v="4"/>
    <m/>
    <m/>
    <m/>
    <m/>
    <m/>
    <n v="0"/>
    <m/>
    <n v="1"/>
    <m/>
    <n v="1"/>
    <m/>
    <m/>
    <m/>
    <n v="0"/>
    <m/>
    <n v="5"/>
    <n v="0.66666666666666663"/>
    <n v="0"/>
    <n v="0.7142857142857143"/>
    <s v="4447410:00-12:0062"/>
    <n v="1"/>
    <m/>
    <n v="1"/>
    <n v="3"/>
    <m/>
    <n v="5"/>
    <n v="3"/>
    <m/>
    <n v="2"/>
    <m/>
    <m/>
    <m/>
    <m/>
    <m/>
    <n v="5"/>
  </r>
  <r>
    <x v="15"/>
    <x v="1"/>
    <x v="6"/>
    <x v="1"/>
    <n v="2"/>
    <m/>
    <m/>
    <m/>
    <n v="4"/>
    <m/>
    <n v="6"/>
    <n v="1"/>
    <m/>
    <m/>
    <m/>
    <m/>
    <s v="Blauwe zone max 1 uur "/>
    <n v="1"/>
    <n v="7"/>
    <n v="5"/>
    <m/>
    <m/>
    <m/>
    <m/>
    <m/>
    <n v="0"/>
    <m/>
    <n v="1"/>
    <m/>
    <n v="1"/>
    <m/>
    <m/>
    <m/>
    <n v="0"/>
    <m/>
    <n v="6"/>
    <n v="0.83333333333333337"/>
    <n v="0"/>
    <n v="0.8571428571428571"/>
    <s v="4447414:00-16:0062"/>
    <n v="3"/>
    <m/>
    <m/>
    <n v="3"/>
    <m/>
    <n v="6"/>
    <n v="4"/>
    <m/>
    <n v="2"/>
    <m/>
    <m/>
    <m/>
    <m/>
    <m/>
    <n v="6"/>
  </r>
  <r>
    <x v="15"/>
    <x v="1"/>
    <x v="6"/>
    <x v="3"/>
    <n v="2"/>
    <m/>
    <m/>
    <m/>
    <n v="4"/>
    <m/>
    <n v="6"/>
    <n v="1"/>
    <m/>
    <m/>
    <m/>
    <m/>
    <s v="Blauwe zone max 1 uur "/>
    <n v="1"/>
    <n v="7"/>
    <n v="5"/>
    <m/>
    <m/>
    <m/>
    <m/>
    <m/>
    <n v="0"/>
    <m/>
    <n v="1"/>
    <m/>
    <n v="1"/>
    <m/>
    <m/>
    <m/>
    <n v="0"/>
    <m/>
    <n v="6"/>
    <n v="0.83333333333333337"/>
    <n v="0"/>
    <n v="0.8571428571428571"/>
    <s v="4447419:00-21:0062"/>
    <n v="1"/>
    <m/>
    <n v="2"/>
    <n v="3"/>
    <m/>
    <n v="6"/>
    <n v="4"/>
    <m/>
    <n v="2"/>
    <m/>
    <m/>
    <m/>
    <m/>
    <m/>
    <n v="6"/>
  </r>
  <r>
    <x v="70"/>
    <x v="0"/>
    <x v="3"/>
    <x v="2"/>
    <m/>
    <m/>
    <m/>
    <m/>
    <m/>
    <m/>
    <n v="0"/>
    <m/>
    <m/>
    <m/>
    <m/>
    <m/>
    <m/>
    <n v="0"/>
    <n v="0"/>
    <m/>
    <m/>
    <m/>
    <m/>
    <m/>
    <m/>
    <n v="0"/>
    <m/>
    <m/>
    <m/>
    <n v="0"/>
    <m/>
    <m/>
    <m/>
    <n v="0"/>
    <m/>
    <n v="0"/>
    <e v="#DIV/0!"/>
    <e v="#DIV/0!"/>
    <e v="#DIV/0!"/>
    <s v="4441510:00-12:0063"/>
    <m/>
    <m/>
    <m/>
    <m/>
    <m/>
    <n v="0"/>
    <m/>
    <m/>
    <m/>
    <m/>
    <m/>
    <m/>
    <m/>
    <m/>
    <n v="0"/>
  </r>
  <r>
    <x v="70"/>
    <x v="0"/>
    <x v="3"/>
    <x v="1"/>
    <m/>
    <m/>
    <m/>
    <m/>
    <m/>
    <m/>
    <n v="0"/>
    <m/>
    <m/>
    <m/>
    <m/>
    <m/>
    <m/>
    <n v="0"/>
    <n v="0"/>
    <m/>
    <m/>
    <m/>
    <m/>
    <m/>
    <m/>
    <n v="0"/>
    <m/>
    <m/>
    <m/>
    <n v="0"/>
    <m/>
    <m/>
    <m/>
    <n v="0"/>
    <m/>
    <n v="0"/>
    <e v="#DIV/0!"/>
    <e v="#DIV/0!"/>
    <e v="#DIV/0!"/>
    <s v="4441514:00-16:0063"/>
    <m/>
    <m/>
    <m/>
    <m/>
    <m/>
    <n v="0"/>
    <m/>
    <m/>
    <m/>
    <m/>
    <m/>
    <m/>
    <m/>
    <m/>
    <n v="0"/>
  </r>
  <r>
    <x v="70"/>
    <x v="0"/>
    <x v="3"/>
    <x v="3"/>
    <m/>
    <m/>
    <m/>
    <m/>
    <m/>
    <m/>
    <n v="0"/>
    <m/>
    <m/>
    <m/>
    <m/>
    <m/>
    <m/>
    <n v="0"/>
    <n v="0"/>
    <m/>
    <m/>
    <m/>
    <m/>
    <m/>
    <m/>
    <n v="0"/>
    <m/>
    <m/>
    <m/>
    <n v="0"/>
    <m/>
    <m/>
    <m/>
    <n v="0"/>
    <m/>
    <n v="0"/>
    <e v="#DIV/0!"/>
    <e v="#DIV/0!"/>
    <e v="#DIV/0!"/>
    <s v="4441519:00-21:0063"/>
    <m/>
    <m/>
    <m/>
    <m/>
    <m/>
    <n v="0"/>
    <m/>
    <m/>
    <m/>
    <m/>
    <m/>
    <m/>
    <m/>
    <m/>
    <n v="0"/>
  </r>
  <r>
    <x v="70"/>
    <x v="0"/>
    <x v="0"/>
    <x v="0"/>
    <m/>
    <m/>
    <m/>
    <m/>
    <m/>
    <m/>
    <n v="0"/>
    <m/>
    <m/>
    <m/>
    <m/>
    <m/>
    <m/>
    <n v="0"/>
    <n v="0"/>
    <m/>
    <m/>
    <m/>
    <m/>
    <m/>
    <m/>
    <n v="0"/>
    <m/>
    <m/>
    <m/>
    <n v="0"/>
    <m/>
    <m/>
    <m/>
    <n v="0"/>
    <m/>
    <n v="0"/>
    <e v="#DIV/0!"/>
    <e v="#DIV/0!"/>
    <e v="#DIV/0!"/>
    <s v="4441600:00-02:0063"/>
    <m/>
    <m/>
    <m/>
    <m/>
    <m/>
    <n v="0"/>
    <m/>
    <m/>
    <m/>
    <m/>
    <m/>
    <m/>
    <m/>
    <m/>
    <n v="0"/>
  </r>
  <r>
    <x v="70"/>
    <x v="0"/>
    <x v="1"/>
    <x v="1"/>
    <m/>
    <m/>
    <m/>
    <m/>
    <m/>
    <m/>
    <n v="0"/>
    <m/>
    <m/>
    <m/>
    <m/>
    <m/>
    <m/>
    <n v="0"/>
    <n v="0"/>
    <m/>
    <m/>
    <m/>
    <m/>
    <m/>
    <m/>
    <n v="0"/>
    <m/>
    <m/>
    <m/>
    <n v="0"/>
    <m/>
    <m/>
    <m/>
    <n v="0"/>
    <m/>
    <n v="0"/>
    <e v="#DIV/0!"/>
    <e v="#DIV/0!"/>
    <e v="#DIV/0!"/>
    <s v="4442914:00-16:0063"/>
    <m/>
    <m/>
    <m/>
    <m/>
    <m/>
    <n v="0"/>
    <m/>
    <m/>
    <m/>
    <m/>
    <m/>
    <m/>
    <m/>
    <m/>
    <n v="0"/>
  </r>
  <r>
    <x v="70"/>
    <x v="0"/>
    <x v="2"/>
    <x v="2"/>
    <m/>
    <m/>
    <m/>
    <m/>
    <m/>
    <m/>
    <n v="0"/>
    <m/>
    <m/>
    <m/>
    <m/>
    <m/>
    <m/>
    <n v="0"/>
    <n v="0"/>
    <m/>
    <m/>
    <m/>
    <m/>
    <m/>
    <m/>
    <n v="0"/>
    <m/>
    <m/>
    <m/>
    <n v="0"/>
    <m/>
    <m/>
    <m/>
    <n v="0"/>
    <m/>
    <n v="0"/>
    <e v="#DIV/0!"/>
    <e v="#DIV/0!"/>
    <e v="#DIV/0!"/>
    <s v="4445010:00-12:0063"/>
    <m/>
    <m/>
    <m/>
    <m/>
    <m/>
    <n v="0"/>
    <m/>
    <m/>
    <m/>
    <m/>
    <m/>
    <m/>
    <m/>
    <m/>
    <n v="0"/>
  </r>
  <r>
    <x v="70"/>
    <x v="0"/>
    <x v="2"/>
    <x v="1"/>
    <m/>
    <m/>
    <m/>
    <m/>
    <m/>
    <m/>
    <n v="0"/>
    <m/>
    <m/>
    <m/>
    <m/>
    <m/>
    <m/>
    <n v="0"/>
    <n v="0"/>
    <m/>
    <m/>
    <m/>
    <m/>
    <m/>
    <m/>
    <n v="0"/>
    <m/>
    <m/>
    <m/>
    <n v="0"/>
    <m/>
    <m/>
    <m/>
    <n v="0"/>
    <m/>
    <n v="0"/>
    <e v="#DIV/0!"/>
    <e v="#DIV/0!"/>
    <e v="#DIV/0!"/>
    <s v="4445014:00-16:0063"/>
    <m/>
    <m/>
    <m/>
    <m/>
    <m/>
    <n v="0"/>
    <m/>
    <m/>
    <m/>
    <m/>
    <m/>
    <m/>
    <m/>
    <m/>
    <n v="0"/>
  </r>
  <r>
    <x v="70"/>
    <x v="0"/>
    <x v="2"/>
    <x v="3"/>
    <m/>
    <m/>
    <m/>
    <m/>
    <m/>
    <m/>
    <n v="0"/>
    <m/>
    <m/>
    <m/>
    <m/>
    <m/>
    <m/>
    <n v="0"/>
    <n v="0"/>
    <m/>
    <m/>
    <m/>
    <m/>
    <m/>
    <m/>
    <n v="0"/>
    <m/>
    <m/>
    <m/>
    <n v="0"/>
    <m/>
    <m/>
    <m/>
    <n v="0"/>
    <m/>
    <n v="0"/>
    <e v="#DIV/0!"/>
    <e v="#DIV/0!"/>
    <e v="#DIV/0!"/>
    <s v="4445019:00-21:0063"/>
    <m/>
    <m/>
    <m/>
    <m/>
    <m/>
    <n v="0"/>
    <m/>
    <m/>
    <m/>
    <m/>
    <m/>
    <m/>
    <m/>
    <m/>
    <n v="0"/>
  </r>
  <r>
    <x v="70"/>
    <x v="0"/>
    <x v="5"/>
    <x v="0"/>
    <m/>
    <m/>
    <m/>
    <m/>
    <m/>
    <m/>
    <n v="0"/>
    <m/>
    <m/>
    <m/>
    <m/>
    <m/>
    <m/>
    <n v="0"/>
    <n v="0"/>
    <m/>
    <m/>
    <m/>
    <m/>
    <m/>
    <m/>
    <n v="0"/>
    <m/>
    <m/>
    <m/>
    <n v="0"/>
    <m/>
    <m/>
    <m/>
    <n v="0"/>
    <m/>
    <n v="0"/>
    <e v="#DIV/0!"/>
    <e v="#DIV/0!"/>
    <e v="#DIV/0!"/>
    <s v="4445100:00-02:0063"/>
    <m/>
    <m/>
    <m/>
    <m/>
    <m/>
    <n v="0"/>
    <m/>
    <m/>
    <m/>
    <m/>
    <m/>
    <m/>
    <m/>
    <m/>
    <n v="0"/>
  </r>
  <r>
    <x v="70"/>
    <x v="0"/>
    <x v="6"/>
    <x v="2"/>
    <m/>
    <m/>
    <m/>
    <m/>
    <m/>
    <m/>
    <n v="0"/>
    <m/>
    <m/>
    <m/>
    <m/>
    <m/>
    <m/>
    <n v="0"/>
    <n v="0"/>
    <m/>
    <m/>
    <m/>
    <m/>
    <m/>
    <m/>
    <n v="0"/>
    <m/>
    <m/>
    <m/>
    <n v="0"/>
    <m/>
    <m/>
    <m/>
    <n v="0"/>
    <m/>
    <n v="0"/>
    <e v="#DIV/0!"/>
    <e v="#DIV/0!"/>
    <e v="#DIV/0!"/>
    <s v="4447410:00-12:0063"/>
    <m/>
    <m/>
    <m/>
    <m/>
    <m/>
    <n v="0"/>
    <m/>
    <m/>
    <m/>
    <m/>
    <m/>
    <m/>
    <m/>
    <m/>
    <n v="0"/>
  </r>
  <r>
    <x v="70"/>
    <x v="0"/>
    <x v="6"/>
    <x v="1"/>
    <m/>
    <m/>
    <m/>
    <m/>
    <m/>
    <m/>
    <n v="0"/>
    <m/>
    <m/>
    <m/>
    <m/>
    <m/>
    <m/>
    <n v="0"/>
    <n v="0"/>
    <m/>
    <m/>
    <m/>
    <m/>
    <m/>
    <m/>
    <n v="0"/>
    <m/>
    <m/>
    <m/>
    <n v="0"/>
    <m/>
    <m/>
    <m/>
    <n v="0"/>
    <m/>
    <n v="0"/>
    <e v="#DIV/0!"/>
    <e v="#DIV/0!"/>
    <e v="#DIV/0!"/>
    <s v="4447414:00-16:0063"/>
    <m/>
    <m/>
    <m/>
    <m/>
    <m/>
    <n v="0"/>
    <m/>
    <m/>
    <m/>
    <m/>
    <m/>
    <m/>
    <m/>
    <m/>
    <n v="0"/>
  </r>
  <r>
    <x v="70"/>
    <x v="0"/>
    <x v="6"/>
    <x v="3"/>
    <m/>
    <m/>
    <m/>
    <m/>
    <m/>
    <m/>
    <n v="0"/>
    <m/>
    <m/>
    <m/>
    <m/>
    <m/>
    <m/>
    <n v="0"/>
    <n v="0"/>
    <m/>
    <m/>
    <m/>
    <m/>
    <m/>
    <m/>
    <n v="0"/>
    <m/>
    <m/>
    <m/>
    <n v="0"/>
    <m/>
    <m/>
    <m/>
    <n v="0"/>
    <m/>
    <n v="0"/>
    <e v="#DIV/0!"/>
    <e v="#DIV/0!"/>
    <e v="#DIV/0!"/>
    <s v="4447419:00-21:0063"/>
    <m/>
    <m/>
    <m/>
    <m/>
    <m/>
    <n v="0"/>
    <m/>
    <m/>
    <m/>
    <m/>
    <m/>
    <m/>
    <m/>
    <m/>
    <n v="0"/>
  </r>
  <r>
    <x v="70"/>
    <x v="0"/>
    <x v="4"/>
    <x v="0"/>
    <m/>
    <m/>
    <m/>
    <m/>
    <m/>
    <m/>
    <n v="0"/>
    <m/>
    <m/>
    <m/>
    <m/>
    <m/>
    <m/>
    <n v="0"/>
    <n v="0"/>
    <m/>
    <m/>
    <m/>
    <m/>
    <m/>
    <m/>
    <n v="0"/>
    <m/>
    <m/>
    <m/>
    <n v="0"/>
    <m/>
    <m/>
    <m/>
    <n v="0"/>
    <m/>
    <n v="0"/>
    <e v="#DIV/0!"/>
    <e v="#DIV/0!"/>
    <e v="#DIV/0!"/>
    <s v="4447500:00-02:0063"/>
    <m/>
    <m/>
    <m/>
    <m/>
    <m/>
    <n v="0"/>
    <m/>
    <m/>
    <m/>
    <m/>
    <m/>
    <m/>
    <m/>
    <m/>
    <n v="0"/>
  </r>
  <r>
    <x v="16"/>
    <x v="10"/>
    <x v="3"/>
    <x v="2"/>
    <n v="14"/>
    <m/>
    <n v="23"/>
    <m/>
    <n v="5"/>
    <m/>
    <n v="42"/>
    <m/>
    <m/>
    <m/>
    <m/>
    <m/>
    <m/>
    <n v="0"/>
    <n v="42"/>
    <n v="27"/>
    <m/>
    <m/>
    <m/>
    <m/>
    <m/>
    <n v="0"/>
    <m/>
    <m/>
    <m/>
    <n v="0"/>
    <n v="4"/>
    <m/>
    <m/>
    <n v="4"/>
    <m/>
    <n v="31"/>
    <n v="0.6428571428571429"/>
    <e v="#DIV/0!"/>
    <n v="0.73809523809523814"/>
    <s v="4441510:00-12:0064"/>
    <n v="5"/>
    <n v="3"/>
    <n v="4"/>
    <n v="15"/>
    <m/>
    <n v="27"/>
    <n v="16"/>
    <m/>
    <n v="1"/>
    <n v="2"/>
    <n v="4"/>
    <n v="3"/>
    <n v="1"/>
    <m/>
    <n v="27"/>
  </r>
  <r>
    <x v="16"/>
    <x v="10"/>
    <x v="3"/>
    <x v="1"/>
    <n v="14"/>
    <m/>
    <n v="23"/>
    <m/>
    <n v="5"/>
    <m/>
    <n v="42"/>
    <m/>
    <m/>
    <m/>
    <m/>
    <m/>
    <m/>
    <n v="0"/>
    <n v="42"/>
    <n v="22"/>
    <m/>
    <m/>
    <m/>
    <m/>
    <m/>
    <n v="0"/>
    <m/>
    <m/>
    <m/>
    <n v="0"/>
    <n v="4"/>
    <m/>
    <m/>
    <n v="4"/>
    <m/>
    <n v="26"/>
    <n v="0.52380952380952384"/>
    <e v="#DIV/0!"/>
    <n v="0.61904761904761907"/>
    <s v="4441514:00-16:0064"/>
    <n v="1"/>
    <n v="3"/>
    <n v="4"/>
    <n v="14"/>
    <m/>
    <n v="22"/>
    <n v="14"/>
    <n v="1"/>
    <n v="1"/>
    <n v="1"/>
    <n v="3"/>
    <n v="1"/>
    <n v="1"/>
    <m/>
    <n v="22"/>
  </r>
  <r>
    <x v="16"/>
    <x v="10"/>
    <x v="3"/>
    <x v="3"/>
    <n v="14"/>
    <m/>
    <n v="23"/>
    <m/>
    <n v="5"/>
    <m/>
    <n v="42"/>
    <m/>
    <m/>
    <m/>
    <m/>
    <m/>
    <m/>
    <n v="0"/>
    <n v="42"/>
    <n v="19"/>
    <m/>
    <m/>
    <m/>
    <m/>
    <m/>
    <n v="0"/>
    <m/>
    <m/>
    <m/>
    <n v="0"/>
    <n v="4"/>
    <m/>
    <m/>
    <n v="4"/>
    <m/>
    <n v="23"/>
    <n v="0.45238095238095238"/>
    <e v="#DIV/0!"/>
    <n v="0.54761904761904767"/>
    <s v="4441519:00-21:0064"/>
    <n v="2"/>
    <m/>
    <n v="4"/>
    <n v="13"/>
    <m/>
    <n v="19"/>
    <n v="12"/>
    <m/>
    <n v="2"/>
    <n v="1"/>
    <n v="2"/>
    <n v="1"/>
    <n v="1"/>
    <m/>
    <n v="19"/>
  </r>
  <r>
    <x v="16"/>
    <x v="10"/>
    <x v="0"/>
    <x v="0"/>
    <n v="14"/>
    <m/>
    <n v="23"/>
    <m/>
    <n v="5"/>
    <m/>
    <n v="42"/>
    <m/>
    <m/>
    <m/>
    <m/>
    <m/>
    <m/>
    <n v="0"/>
    <n v="42"/>
    <n v="23"/>
    <m/>
    <m/>
    <m/>
    <m/>
    <m/>
    <n v="0"/>
    <m/>
    <m/>
    <m/>
    <n v="0"/>
    <n v="4"/>
    <m/>
    <m/>
    <n v="4"/>
    <m/>
    <n v="27"/>
    <n v="0.54761904761904767"/>
    <e v="#DIV/0!"/>
    <n v="0.6428571428571429"/>
    <s v="4441600:00-02:0064"/>
    <m/>
    <m/>
    <n v="7"/>
    <n v="16"/>
    <m/>
    <n v="23"/>
    <n v="12"/>
    <n v="2"/>
    <n v="2"/>
    <n v="1"/>
    <n v="2"/>
    <n v="3"/>
    <n v="1"/>
    <m/>
    <n v="23"/>
  </r>
  <r>
    <x v="16"/>
    <x v="10"/>
    <x v="1"/>
    <x v="1"/>
    <n v="14"/>
    <m/>
    <n v="23"/>
    <m/>
    <n v="5"/>
    <m/>
    <n v="42"/>
    <m/>
    <m/>
    <m/>
    <m/>
    <m/>
    <m/>
    <n v="0"/>
    <n v="42"/>
    <n v="23"/>
    <m/>
    <m/>
    <m/>
    <m/>
    <m/>
    <n v="0"/>
    <m/>
    <n v="1"/>
    <m/>
    <n v="1"/>
    <n v="2"/>
    <m/>
    <m/>
    <n v="2"/>
    <m/>
    <n v="26"/>
    <n v="0.54761904761904767"/>
    <e v="#DIV/0!"/>
    <n v="0.61904761904761907"/>
    <s v="4442914:00-16:0064"/>
    <n v="6"/>
    <m/>
    <n v="4"/>
    <n v="14"/>
    <m/>
    <n v="24"/>
    <n v="13"/>
    <n v="1"/>
    <n v="1"/>
    <n v="3"/>
    <n v="2"/>
    <n v="2"/>
    <n v="1"/>
    <n v="1"/>
    <n v="24"/>
  </r>
  <r>
    <x v="16"/>
    <x v="10"/>
    <x v="2"/>
    <x v="2"/>
    <n v="14"/>
    <m/>
    <n v="23"/>
    <m/>
    <n v="5"/>
    <m/>
    <n v="42"/>
    <m/>
    <m/>
    <m/>
    <m/>
    <m/>
    <m/>
    <n v="0"/>
    <n v="42"/>
    <n v="40"/>
    <m/>
    <m/>
    <m/>
    <m/>
    <m/>
    <n v="0"/>
    <n v="1"/>
    <m/>
    <m/>
    <n v="1"/>
    <m/>
    <m/>
    <m/>
    <n v="0"/>
    <m/>
    <n v="41"/>
    <n v="0.95238095238095233"/>
    <e v="#DIV/0!"/>
    <n v="0.97619047619047616"/>
    <s v="4445010:00-12:0064"/>
    <n v="17"/>
    <n v="2"/>
    <n v="9"/>
    <n v="13"/>
    <m/>
    <n v="41"/>
    <n v="20"/>
    <n v="5"/>
    <m/>
    <n v="5"/>
    <n v="5"/>
    <n v="4"/>
    <n v="2"/>
    <m/>
    <n v="41"/>
  </r>
  <r>
    <x v="16"/>
    <x v="10"/>
    <x v="2"/>
    <x v="1"/>
    <n v="14"/>
    <m/>
    <n v="23"/>
    <m/>
    <n v="5"/>
    <m/>
    <n v="42"/>
    <m/>
    <m/>
    <m/>
    <m/>
    <m/>
    <m/>
    <n v="0"/>
    <n v="42"/>
    <n v="40"/>
    <m/>
    <m/>
    <m/>
    <m/>
    <m/>
    <n v="0"/>
    <m/>
    <m/>
    <m/>
    <n v="0"/>
    <m/>
    <m/>
    <m/>
    <n v="0"/>
    <m/>
    <n v="40"/>
    <n v="0.95238095238095233"/>
    <e v="#DIV/0!"/>
    <n v="0.95238095238095233"/>
    <s v="4445014:00-16:0064"/>
    <n v="21"/>
    <n v="2"/>
    <n v="5"/>
    <n v="12"/>
    <m/>
    <n v="40"/>
    <n v="17"/>
    <n v="7"/>
    <m/>
    <n v="3"/>
    <n v="3"/>
    <n v="6"/>
    <n v="3"/>
    <n v="1"/>
    <n v="40"/>
  </r>
  <r>
    <x v="16"/>
    <x v="10"/>
    <x v="2"/>
    <x v="3"/>
    <n v="14"/>
    <m/>
    <n v="23"/>
    <m/>
    <n v="5"/>
    <m/>
    <n v="42"/>
    <m/>
    <m/>
    <m/>
    <m/>
    <m/>
    <m/>
    <n v="0"/>
    <n v="42"/>
    <n v="21"/>
    <m/>
    <m/>
    <m/>
    <m/>
    <m/>
    <n v="0"/>
    <m/>
    <m/>
    <m/>
    <n v="0"/>
    <m/>
    <m/>
    <m/>
    <n v="0"/>
    <m/>
    <n v="21"/>
    <n v="0.5"/>
    <e v="#DIV/0!"/>
    <n v="0.5"/>
    <s v="4445019:00-21:0064"/>
    <m/>
    <m/>
    <n v="7"/>
    <n v="14"/>
    <m/>
    <n v="21"/>
    <n v="16"/>
    <m/>
    <n v="1"/>
    <n v="2"/>
    <n v="1"/>
    <n v="1"/>
    <m/>
    <m/>
    <n v="21"/>
  </r>
  <r>
    <x v="16"/>
    <x v="10"/>
    <x v="5"/>
    <x v="0"/>
    <n v="14"/>
    <m/>
    <n v="23"/>
    <m/>
    <n v="5"/>
    <m/>
    <n v="42"/>
    <m/>
    <m/>
    <m/>
    <m/>
    <m/>
    <m/>
    <n v="0"/>
    <n v="42"/>
    <n v="28"/>
    <m/>
    <m/>
    <m/>
    <m/>
    <m/>
    <n v="0"/>
    <m/>
    <m/>
    <m/>
    <n v="0"/>
    <m/>
    <m/>
    <m/>
    <n v="0"/>
    <m/>
    <n v="28"/>
    <n v="0.66666666666666663"/>
    <e v="#DIV/0!"/>
    <n v="0.66666666666666663"/>
    <s v="4445100:00-02:0064"/>
    <m/>
    <m/>
    <n v="10"/>
    <n v="18"/>
    <m/>
    <n v="28"/>
    <n v="20"/>
    <m/>
    <n v="2"/>
    <n v="2"/>
    <n v="3"/>
    <n v="1"/>
    <m/>
    <m/>
    <n v="28"/>
  </r>
  <r>
    <x v="16"/>
    <x v="10"/>
    <x v="6"/>
    <x v="2"/>
    <n v="14"/>
    <m/>
    <n v="23"/>
    <m/>
    <n v="5"/>
    <m/>
    <n v="42"/>
    <m/>
    <m/>
    <m/>
    <m/>
    <m/>
    <m/>
    <n v="0"/>
    <n v="42"/>
    <n v="8"/>
    <m/>
    <m/>
    <m/>
    <m/>
    <m/>
    <n v="0"/>
    <m/>
    <m/>
    <m/>
    <n v="0"/>
    <m/>
    <m/>
    <m/>
    <n v="0"/>
    <m/>
    <n v="8"/>
    <n v="0.19047619047619047"/>
    <e v="#DIV/0!"/>
    <n v="0.19047619047619047"/>
    <s v="4447410:00-12:0064"/>
    <n v="1"/>
    <m/>
    <n v="1"/>
    <n v="6"/>
    <m/>
    <n v="8"/>
    <n v="6"/>
    <m/>
    <m/>
    <m/>
    <n v="1"/>
    <m/>
    <n v="1"/>
    <m/>
    <n v="8"/>
  </r>
  <r>
    <x v="16"/>
    <x v="10"/>
    <x v="6"/>
    <x v="1"/>
    <n v="14"/>
    <m/>
    <n v="23"/>
    <m/>
    <n v="5"/>
    <m/>
    <n v="42"/>
    <m/>
    <m/>
    <m/>
    <m/>
    <m/>
    <m/>
    <n v="0"/>
    <n v="42"/>
    <n v="8"/>
    <m/>
    <m/>
    <m/>
    <m/>
    <m/>
    <n v="0"/>
    <m/>
    <m/>
    <m/>
    <n v="0"/>
    <m/>
    <m/>
    <m/>
    <n v="0"/>
    <m/>
    <n v="8"/>
    <n v="0.19047619047619047"/>
    <e v="#DIV/0!"/>
    <n v="0.19047619047619047"/>
    <s v="4447414:00-16:0064"/>
    <n v="1"/>
    <m/>
    <n v="3"/>
    <n v="4"/>
    <m/>
    <n v="8"/>
    <n v="6"/>
    <m/>
    <m/>
    <m/>
    <n v="2"/>
    <m/>
    <m/>
    <m/>
    <n v="8"/>
  </r>
  <r>
    <x v="16"/>
    <x v="10"/>
    <x v="4"/>
    <x v="0"/>
    <n v="14"/>
    <m/>
    <n v="23"/>
    <m/>
    <n v="5"/>
    <m/>
    <n v="42"/>
    <m/>
    <m/>
    <m/>
    <m/>
    <m/>
    <m/>
    <n v="0"/>
    <n v="42"/>
    <n v="23"/>
    <m/>
    <m/>
    <m/>
    <m/>
    <m/>
    <n v="0"/>
    <m/>
    <m/>
    <m/>
    <n v="0"/>
    <m/>
    <m/>
    <m/>
    <n v="0"/>
    <m/>
    <n v="23"/>
    <n v="0.54761904761904767"/>
    <e v="#DIV/0!"/>
    <n v="0.54761904761904767"/>
    <s v="4447500:00-02:0064"/>
    <m/>
    <m/>
    <n v="9"/>
    <n v="14"/>
    <m/>
    <n v="23"/>
    <n v="14"/>
    <m/>
    <m/>
    <n v="2"/>
    <n v="3"/>
    <n v="3"/>
    <n v="1"/>
    <m/>
    <n v="23"/>
  </r>
  <r>
    <x v="71"/>
    <x v="11"/>
    <x v="3"/>
    <x v="2"/>
    <m/>
    <m/>
    <m/>
    <m/>
    <m/>
    <m/>
    <n v="0"/>
    <m/>
    <m/>
    <m/>
    <m/>
    <m/>
    <m/>
    <n v="0"/>
    <n v="0"/>
    <m/>
    <m/>
    <m/>
    <m/>
    <m/>
    <m/>
    <n v="0"/>
    <m/>
    <m/>
    <m/>
    <n v="0"/>
    <m/>
    <m/>
    <m/>
    <n v="0"/>
    <m/>
    <n v="0"/>
    <e v="#DIV/0!"/>
    <e v="#DIV/0!"/>
    <e v="#DIV/0!"/>
    <s v="4441510:00-12:0065"/>
    <m/>
    <m/>
    <m/>
    <m/>
    <m/>
    <n v="0"/>
    <m/>
    <m/>
    <m/>
    <m/>
    <m/>
    <m/>
    <m/>
    <m/>
    <n v="0"/>
  </r>
  <r>
    <x v="71"/>
    <x v="11"/>
    <x v="3"/>
    <x v="1"/>
    <m/>
    <m/>
    <m/>
    <m/>
    <m/>
    <m/>
    <n v="0"/>
    <m/>
    <m/>
    <m/>
    <m/>
    <m/>
    <m/>
    <n v="0"/>
    <n v="0"/>
    <m/>
    <m/>
    <m/>
    <m/>
    <m/>
    <m/>
    <n v="0"/>
    <m/>
    <m/>
    <m/>
    <n v="0"/>
    <m/>
    <m/>
    <m/>
    <n v="0"/>
    <m/>
    <n v="0"/>
    <e v="#DIV/0!"/>
    <e v="#DIV/0!"/>
    <e v="#DIV/0!"/>
    <s v="4441514:00-16:0065"/>
    <m/>
    <m/>
    <m/>
    <m/>
    <m/>
    <n v="0"/>
    <m/>
    <m/>
    <m/>
    <m/>
    <m/>
    <m/>
    <m/>
    <m/>
    <n v="0"/>
  </r>
  <r>
    <x v="71"/>
    <x v="11"/>
    <x v="3"/>
    <x v="3"/>
    <m/>
    <m/>
    <m/>
    <m/>
    <m/>
    <m/>
    <n v="0"/>
    <m/>
    <m/>
    <m/>
    <m/>
    <m/>
    <m/>
    <n v="0"/>
    <n v="0"/>
    <m/>
    <m/>
    <m/>
    <m/>
    <m/>
    <m/>
    <n v="0"/>
    <m/>
    <m/>
    <m/>
    <n v="0"/>
    <m/>
    <m/>
    <m/>
    <n v="0"/>
    <m/>
    <n v="0"/>
    <e v="#DIV/0!"/>
    <e v="#DIV/0!"/>
    <e v="#DIV/0!"/>
    <s v="4441519:00-21:0065"/>
    <m/>
    <m/>
    <m/>
    <m/>
    <m/>
    <n v="0"/>
    <m/>
    <m/>
    <m/>
    <m/>
    <m/>
    <m/>
    <m/>
    <m/>
    <n v="0"/>
  </r>
  <r>
    <x v="71"/>
    <x v="11"/>
    <x v="0"/>
    <x v="0"/>
    <m/>
    <m/>
    <m/>
    <m/>
    <m/>
    <m/>
    <n v="0"/>
    <m/>
    <m/>
    <m/>
    <m/>
    <m/>
    <m/>
    <n v="0"/>
    <n v="0"/>
    <m/>
    <m/>
    <m/>
    <m/>
    <m/>
    <m/>
    <n v="0"/>
    <m/>
    <m/>
    <m/>
    <n v="0"/>
    <m/>
    <m/>
    <m/>
    <n v="0"/>
    <m/>
    <n v="0"/>
    <e v="#DIV/0!"/>
    <e v="#DIV/0!"/>
    <e v="#DIV/0!"/>
    <s v="4441600:00-02:0065"/>
    <m/>
    <m/>
    <m/>
    <m/>
    <m/>
    <n v="0"/>
    <m/>
    <m/>
    <m/>
    <m/>
    <m/>
    <m/>
    <m/>
    <m/>
    <n v="0"/>
  </r>
  <r>
    <x v="71"/>
    <x v="11"/>
    <x v="1"/>
    <x v="1"/>
    <m/>
    <m/>
    <m/>
    <m/>
    <m/>
    <m/>
    <n v="0"/>
    <m/>
    <m/>
    <m/>
    <m/>
    <m/>
    <m/>
    <n v="0"/>
    <n v="0"/>
    <m/>
    <m/>
    <m/>
    <m/>
    <m/>
    <m/>
    <n v="0"/>
    <m/>
    <m/>
    <m/>
    <n v="0"/>
    <m/>
    <m/>
    <m/>
    <n v="0"/>
    <m/>
    <n v="0"/>
    <e v="#DIV/0!"/>
    <e v="#DIV/0!"/>
    <e v="#DIV/0!"/>
    <s v="4442914:00-16:0065"/>
    <m/>
    <m/>
    <m/>
    <m/>
    <m/>
    <n v="0"/>
    <m/>
    <m/>
    <m/>
    <m/>
    <m/>
    <m/>
    <m/>
    <m/>
    <n v="0"/>
  </r>
  <r>
    <x v="71"/>
    <x v="11"/>
    <x v="2"/>
    <x v="2"/>
    <m/>
    <m/>
    <m/>
    <m/>
    <m/>
    <m/>
    <n v="0"/>
    <m/>
    <m/>
    <m/>
    <m/>
    <m/>
    <m/>
    <n v="0"/>
    <n v="0"/>
    <m/>
    <m/>
    <m/>
    <m/>
    <m/>
    <m/>
    <n v="0"/>
    <m/>
    <m/>
    <m/>
    <n v="0"/>
    <m/>
    <m/>
    <m/>
    <n v="0"/>
    <m/>
    <n v="0"/>
    <e v="#DIV/0!"/>
    <e v="#DIV/0!"/>
    <e v="#DIV/0!"/>
    <s v="4445010:00-12:0065"/>
    <m/>
    <m/>
    <m/>
    <m/>
    <m/>
    <n v="0"/>
    <m/>
    <m/>
    <m/>
    <m/>
    <m/>
    <m/>
    <m/>
    <m/>
    <n v="0"/>
  </r>
  <r>
    <x v="71"/>
    <x v="11"/>
    <x v="2"/>
    <x v="1"/>
    <m/>
    <m/>
    <m/>
    <m/>
    <m/>
    <m/>
    <n v="0"/>
    <m/>
    <m/>
    <m/>
    <m/>
    <m/>
    <m/>
    <n v="0"/>
    <n v="0"/>
    <m/>
    <m/>
    <m/>
    <m/>
    <m/>
    <m/>
    <n v="0"/>
    <m/>
    <m/>
    <m/>
    <n v="0"/>
    <m/>
    <m/>
    <m/>
    <n v="0"/>
    <m/>
    <n v="0"/>
    <e v="#DIV/0!"/>
    <e v="#DIV/0!"/>
    <e v="#DIV/0!"/>
    <s v="4445014:00-16:0065"/>
    <m/>
    <m/>
    <m/>
    <m/>
    <m/>
    <n v="0"/>
    <m/>
    <m/>
    <m/>
    <m/>
    <m/>
    <m/>
    <m/>
    <m/>
    <n v="0"/>
  </r>
  <r>
    <x v="71"/>
    <x v="11"/>
    <x v="2"/>
    <x v="3"/>
    <m/>
    <m/>
    <m/>
    <m/>
    <m/>
    <m/>
    <n v="0"/>
    <m/>
    <m/>
    <m/>
    <m/>
    <m/>
    <m/>
    <n v="0"/>
    <n v="0"/>
    <m/>
    <m/>
    <m/>
    <m/>
    <m/>
    <m/>
    <n v="0"/>
    <m/>
    <m/>
    <m/>
    <n v="0"/>
    <m/>
    <m/>
    <m/>
    <n v="0"/>
    <m/>
    <n v="0"/>
    <e v="#DIV/0!"/>
    <e v="#DIV/0!"/>
    <e v="#DIV/0!"/>
    <s v="4445019:00-21:0065"/>
    <m/>
    <m/>
    <m/>
    <m/>
    <m/>
    <n v="0"/>
    <m/>
    <m/>
    <m/>
    <m/>
    <m/>
    <m/>
    <m/>
    <m/>
    <n v="0"/>
  </r>
  <r>
    <x v="71"/>
    <x v="11"/>
    <x v="5"/>
    <x v="0"/>
    <m/>
    <m/>
    <m/>
    <m/>
    <m/>
    <m/>
    <n v="0"/>
    <m/>
    <m/>
    <m/>
    <m/>
    <m/>
    <m/>
    <n v="0"/>
    <n v="0"/>
    <m/>
    <m/>
    <m/>
    <m/>
    <m/>
    <m/>
    <n v="0"/>
    <m/>
    <m/>
    <m/>
    <n v="0"/>
    <m/>
    <m/>
    <m/>
    <n v="0"/>
    <m/>
    <n v="0"/>
    <e v="#DIV/0!"/>
    <e v="#DIV/0!"/>
    <e v="#DIV/0!"/>
    <s v="4445100:00-02:0065"/>
    <m/>
    <m/>
    <m/>
    <m/>
    <m/>
    <n v="0"/>
    <m/>
    <m/>
    <m/>
    <m/>
    <m/>
    <m/>
    <m/>
    <m/>
    <n v="0"/>
  </r>
  <r>
    <x v="71"/>
    <x v="11"/>
    <x v="6"/>
    <x v="2"/>
    <m/>
    <m/>
    <m/>
    <m/>
    <m/>
    <m/>
    <n v="0"/>
    <m/>
    <m/>
    <m/>
    <m/>
    <m/>
    <m/>
    <n v="0"/>
    <n v="0"/>
    <m/>
    <m/>
    <m/>
    <m/>
    <m/>
    <m/>
    <n v="0"/>
    <m/>
    <m/>
    <m/>
    <n v="0"/>
    <m/>
    <m/>
    <m/>
    <n v="0"/>
    <m/>
    <n v="0"/>
    <e v="#DIV/0!"/>
    <e v="#DIV/0!"/>
    <e v="#DIV/0!"/>
    <s v="4447410:00-12:0065"/>
    <m/>
    <m/>
    <m/>
    <m/>
    <m/>
    <n v="0"/>
    <m/>
    <m/>
    <m/>
    <m/>
    <m/>
    <m/>
    <m/>
    <m/>
    <n v="0"/>
  </r>
  <r>
    <x v="71"/>
    <x v="11"/>
    <x v="6"/>
    <x v="1"/>
    <m/>
    <m/>
    <m/>
    <m/>
    <m/>
    <m/>
    <n v="0"/>
    <m/>
    <m/>
    <m/>
    <m/>
    <m/>
    <m/>
    <n v="0"/>
    <n v="0"/>
    <m/>
    <m/>
    <m/>
    <m/>
    <m/>
    <m/>
    <n v="0"/>
    <m/>
    <m/>
    <m/>
    <n v="0"/>
    <m/>
    <m/>
    <m/>
    <n v="0"/>
    <m/>
    <n v="0"/>
    <e v="#DIV/0!"/>
    <e v="#DIV/0!"/>
    <e v="#DIV/0!"/>
    <s v="4447414:00-16:0065"/>
    <m/>
    <m/>
    <m/>
    <m/>
    <m/>
    <n v="0"/>
    <m/>
    <m/>
    <m/>
    <m/>
    <m/>
    <m/>
    <m/>
    <m/>
    <n v="0"/>
  </r>
  <r>
    <x v="71"/>
    <x v="11"/>
    <x v="6"/>
    <x v="3"/>
    <m/>
    <m/>
    <m/>
    <m/>
    <m/>
    <m/>
    <n v="0"/>
    <m/>
    <m/>
    <m/>
    <m/>
    <m/>
    <m/>
    <n v="0"/>
    <n v="0"/>
    <m/>
    <m/>
    <m/>
    <m/>
    <m/>
    <m/>
    <n v="0"/>
    <m/>
    <m/>
    <m/>
    <n v="0"/>
    <m/>
    <m/>
    <m/>
    <n v="0"/>
    <m/>
    <n v="0"/>
    <e v="#DIV/0!"/>
    <e v="#DIV/0!"/>
    <e v="#DIV/0!"/>
    <s v="4447419:00-21:0065"/>
    <m/>
    <m/>
    <m/>
    <m/>
    <m/>
    <n v="0"/>
    <m/>
    <m/>
    <m/>
    <m/>
    <m/>
    <m/>
    <m/>
    <m/>
    <n v="0"/>
  </r>
  <r>
    <x v="71"/>
    <x v="11"/>
    <x v="4"/>
    <x v="0"/>
    <m/>
    <m/>
    <m/>
    <m/>
    <m/>
    <m/>
    <n v="0"/>
    <m/>
    <m/>
    <m/>
    <m/>
    <m/>
    <m/>
    <n v="0"/>
    <n v="0"/>
    <m/>
    <m/>
    <m/>
    <m/>
    <m/>
    <m/>
    <n v="0"/>
    <m/>
    <m/>
    <m/>
    <n v="0"/>
    <m/>
    <m/>
    <m/>
    <n v="0"/>
    <m/>
    <n v="0"/>
    <e v="#DIV/0!"/>
    <e v="#DIV/0!"/>
    <e v="#DIV/0!"/>
    <s v="4447500:00-02:0065"/>
    <m/>
    <m/>
    <m/>
    <m/>
    <m/>
    <n v="0"/>
    <m/>
    <m/>
    <m/>
    <m/>
    <m/>
    <m/>
    <m/>
    <m/>
    <n v="0"/>
  </r>
  <r>
    <x v="2"/>
    <x v="2"/>
    <x v="3"/>
    <x v="2"/>
    <m/>
    <m/>
    <m/>
    <m/>
    <m/>
    <m/>
    <n v="0"/>
    <m/>
    <m/>
    <m/>
    <m/>
    <m/>
    <m/>
    <n v="0"/>
    <n v="0"/>
    <m/>
    <m/>
    <m/>
    <m/>
    <m/>
    <m/>
    <n v="0"/>
    <m/>
    <m/>
    <m/>
    <n v="0"/>
    <m/>
    <m/>
    <m/>
    <n v="0"/>
    <m/>
    <n v="0"/>
    <e v="#DIV/0!"/>
    <e v="#DIV/0!"/>
    <e v="#DIV/0!"/>
    <s v="4441510:00-12:0066"/>
    <m/>
    <m/>
    <m/>
    <m/>
    <m/>
    <n v="0"/>
    <m/>
    <m/>
    <m/>
    <m/>
    <m/>
    <m/>
    <m/>
    <m/>
    <n v="0"/>
  </r>
  <r>
    <x v="2"/>
    <x v="2"/>
    <x v="3"/>
    <x v="1"/>
    <m/>
    <m/>
    <m/>
    <m/>
    <m/>
    <m/>
    <n v="0"/>
    <m/>
    <m/>
    <m/>
    <m/>
    <m/>
    <m/>
    <n v="0"/>
    <n v="0"/>
    <m/>
    <m/>
    <m/>
    <m/>
    <m/>
    <m/>
    <n v="0"/>
    <m/>
    <m/>
    <m/>
    <n v="0"/>
    <m/>
    <m/>
    <m/>
    <n v="0"/>
    <m/>
    <n v="0"/>
    <e v="#DIV/0!"/>
    <e v="#DIV/0!"/>
    <e v="#DIV/0!"/>
    <s v="4441514:00-16:0066"/>
    <m/>
    <m/>
    <m/>
    <m/>
    <m/>
    <n v="0"/>
    <m/>
    <m/>
    <m/>
    <m/>
    <m/>
    <m/>
    <m/>
    <m/>
    <n v="0"/>
  </r>
  <r>
    <x v="2"/>
    <x v="2"/>
    <x v="3"/>
    <x v="3"/>
    <m/>
    <m/>
    <m/>
    <m/>
    <m/>
    <m/>
    <n v="0"/>
    <m/>
    <m/>
    <m/>
    <m/>
    <m/>
    <m/>
    <n v="0"/>
    <n v="0"/>
    <m/>
    <m/>
    <m/>
    <m/>
    <m/>
    <m/>
    <n v="0"/>
    <m/>
    <m/>
    <m/>
    <n v="0"/>
    <m/>
    <m/>
    <m/>
    <n v="0"/>
    <m/>
    <n v="0"/>
    <e v="#DIV/0!"/>
    <e v="#DIV/0!"/>
    <e v="#DIV/0!"/>
    <s v="4441519:00-21:0066"/>
    <m/>
    <m/>
    <m/>
    <m/>
    <m/>
    <n v="0"/>
    <m/>
    <m/>
    <m/>
    <m/>
    <m/>
    <m/>
    <m/>
    <m/>
    <n v="0"/>
  </r>
  <r>
    <x v="2"/>
    <x v="2"/>
    <x v="0"/>
    <x v="0"/>
    <m/>
    <m/>
    <m/>
    <m/>
    <m/>
    <m/>
    <n v="0"/>
    <m/>
    <m/>
    <m/>
    <m/>
    <m/>
    <m/>
    <n v="0"/>
    <n v="0"/>
    <m/>
    <m/>
    <m/>
    <m/>
    <m/>
    <m/>
    <n v="0"/>
    <m/>
    <m/>
    <m/>
    <n v="0"/>
    <m/>
    <m/>
    <m/>
    <n v="0"/>
    <m/>
    <n v="0"/>
    <e v="#DIV/0!"/>
    <e v="#DIV/0!"/>
    <e v="#DIV/0!"/>
    <s v="4441600:00-02:0066"/>
    <m/>
    <m/>
    <m/>
    <m/>
    <m/>
    <n v="0"/>
    <m/>
    <m/>
    <m/>
    <m/>
    <m/>
    <m/>
    <m/>
    <m/>
    <n v="0"/>
  </r>
  <r>
    <x v="2"/>
    <x v="2"/>
    <x v="1"/>
    <x v="1"/>
    <m/>
    <m/>
    <m/>
    <m/>
    <m/>
    <m/>
    <n v="0"/>
    <m/>
    <m/>
    <m/>
    <m/>
    <m/>
    <m/>
    <n v="0"/>
    <n v="0"/>
    <m/>
    <m/>
    <m/>
    <m/>
    <m/>
    <m/>
    <n v="0"/>
    <m/>
    <m/>
    <m/>
    <n v="0"/>
    <m/>
    <m/>
    <m/>
    <n v="0"/>
    <m/>
    <n v="0"/>
    <e v="#DIV/0!"/>
    <e v="#DIV/0!"/>
    <e v="#DIV/0!"/>
    <s v="4442914:00-16:0066"/>
    <m/>
    <m/>
    <m/>
    <m/>
    <m/>
    <n v="0"/>
    <m/>
    <m/>
    <m/>
    <m/>
    <m/>
    <m/>
    <m/>
    <m/>
    <n v="0"/>
  </r>
  <r>
    <x v="2"/>
    <x v="2"/>
    <x v="2"/>
    <x v="2"/>
    <m/>
    <m/>
    <m/>
    <m/>
    <m/>
    <m/>
    <n v="0"/>
    <m/>
    <m/>
    <m/>
    <m/>
    <m/>
    <m/>
    <n v="0"/>
    <n v="0"/>
    <m/>
    <m/>
    <m/>
    <m/>
    <m/>
    <m/>
    <n v="0"/>
    <m/>
    <m/>
    <m/>
    <n v="0"/>
    <m/>
    <m/>
    <m/>
    <n v="0"/>
    <m/>
    <n v="0"/>
    <e v="#DIV/0!"/>
    <e v="#DIV/0!"/>
    <e v="#DIV/0!"/>
    <s v="4445010:00-12:0066"/>
    <m/>
    <m/>
    <m/>
    <m/>
    <m/>
    <n v="0"/>
    <m/>
    <m/>
    <m/>
    <m/>
    <m/>
    <m/>
    <m/>
    <m/>
    <n v="0"/>
  </r>
  <r>
    <x v="2"/>
    <x v="2"/>
    <x v="2"/>
    <x v="3"/>
    <m/>
    <m/>
    <m/>
    <m/>
    <m/>
    <m/>
    <n v="0"/>
    <m/>
    <m/>
    <m/>
    <m/>
    <m/>
    <m/>
    <n v="0"/>
    <n v="0"/>
    <m/>
    <m/>
    <m/>
    <m/>
    <m/>
    <m/>
    <n v="0"/>
    <m/>
    <m/>
    <m/>
    <n v="0"/>
    <m/>
    <m/>
    <m/>
    <n v="0"/>
    <m/>
    <n v="0"/>
    <e v="#DIV/0!"/>
    <e v="#DIV/0!"/>
    <e v="#DIV/0!"/>
    <s v="4445019:00-21:0066"/>
    <m/>
    <m/>
    <m/>
    <m/>
    <m/>
    <n v="0"/>
    <m/>
    <m/>
    <m/>
    <m/>
    <m/>
    <m/>
    <m/>
    <m/>
    <n v="0"/>
  </r>
  <r>
    <x v="2"/>
    <x v="2"/>
    <x v="5"/>
    <x v="0"/>
    <m/>
    <m/>
    <m/>
    <m/>
    <m/>
    <m/>
    <n v="0"/>
    <m/>
    <m/>
    <m/>
    <m/>
    <m/>
    <m/>
    <n v="0"/>
    <n v="0"/>
    <m/>
    <m/>
    <m/>
    <m/>
    <m/>
    <m/>
    <n v="0"/>
    <m/>
    <m/>
    <m/>
    <n v="0"/>
    <m/>
    <m/>
    <m/>
    <n v="0"/>
    <m/>
    <n v="0"/>
    <e v="#DIV/0!"/>
    <e v="#DIV/0!"/>
    <e v="#DIV/0!"/>
    <s v="4445100:00-02:0066"/>
    <m/>
    <m/>
    <m/>
    <m/>
    <m/>
    <n v="0"/>
    <m/>
    <m/>
    <m/>
    <m/>
    <m/>
    <m/>
    <m/>
    <m/>
    <n v="0"/>
  </r>
  <r>
    <x v="2"/>
    <x v="2"/>
    <x v="6"/>
    <x v="2"/>
    <m/>
    <m/>
    <m/>
    <m/>
    <m/>
    <m/>
    <n v="0"/>
    <m/>
    <m/>
    <m/>
    <m/>
    <m/>
    <m/>
    <n v="0"/>
    <n v="0"/>
    <m/>
    <m/>
    <m/>
    <m/>
    <m/>
    <m/>
    <n v="0"/>
    <m/>
    <m/>
    <m/>
    <n v="0"/>
    <m/>
    <m/>
    <m/>
    <n v="0"/>
    <m/>
    <n v="0"/>
    <e v="#DIV/0!"/>
    <e v="#DIV/0!"/>
    <e v="#DIV/0!"/>
    <s v="4447410:00-12:0066"/>
    <m/>
    <m/>
    <m/>
    <m/>
    <m/>
    <n v="0"/>
    <m/>
    <m/>
    <m/>
    <m/>
    <m/>
    <m/>
    <m/>
    <m/>
    <n v="0"/>
  </r>
  <r>
    <x v="2"/>
    <x v="2"/>
    <x v="6"/>
    <x v="1"/>
    <m/>
    <m/>
    <m/>
    <m/>
    <m/>
    <m/>
    <n v="0"/>
    <m/>
    <m/>
    <m/>
    <m/>
    <m/>
    <m/>
    <n v="0"/>
    <n v="0"/>
    <m/>
    <m/>
    <m/>
    <m/>
    <m/>
    <m/>
    <n v="0"/>
    <m/>
    <m/>
    <m/>
    <n v="0"/>
    <m/>
    <m/>
    <m/>
    <n v="0"/>
    <m/>
    <n v="0"/>
    <e v="#DIV/0!"/>
    <e v="#DIV/0!"/>
    <e v="#DIV/0!"/>
    <s v="4447414:00-16:0066"/>
    <m/>
    <m/>
    <m/>
    <m/>
    <m/>
    <n v="0"/>
    <m/>
    <m/>
    <m/>
    <m/>
    <m/>
    <m/>
    <m/>
    <m/>
    <n v="0"/>
  </r>
  <r>
    <x v="2"/>
    <x v="2"/>
    <x v="6"/>
    <x v="3"/>
    <m/>
    <m/>
    <m/>
    <m/>
    <m/>
    <m/>
    <n v="0"/>
    <m/>
    <m/>
    <m/>
    <m/>
    <m/>
    <m/>
    <n v="0"/>
    <n v="0"/>
    <m/>
    <m/>
    <m/>
    <m/>
    <m/>
    <m/>
    <n v="0"/>
    <m/>
    <m/>
    <m/>
    <n v="0"/>
    <m/>
    <m/>
    <m/>
    <n v="0"/>
    <m/>
    <n v="0"/>
    <e v="#DIV/0!"/>
    <e v="#DIV/0!"/>
    <e v="#DIV/0!"/>
    <s v="4447419:00-21:0066"/>
    <m/>
    <m/>
    <m/>
    <m/>
    <m/>
    <n v="0"/>
    <m/>
    <m/>
    <m/>
    <m/>
    <m/>
    <m/>
    <m/>
    <m/>
    <n v="0"/>
  </r>
  <r>
    <x v="2"/>
    <x v="2"/>
    <x v="4"/>
    <x v="0"/>
    <m/>
    <m/>
    <m/>
    <m/>
    <m/>
    <m/>
    <n v="0"/>
    <m/>
    <m/>
    <m/>
    <m/>
    <m/>
    <m/>
    <n v="0"/>
    <n v="0"/>
    <m/>
    <m/>
    <m/>
    <m/>
    <m/>
    <m/>
    <n v="0"/>
    <m/>
    <m/>
    <m/>
    <n v="0"/>
    <m/>
    <m/>
    <m/>
    <n v="0"/>
    <m/>
    <n v="0"/>
    <e v="#DIV/0!"/>
    <e v="#DIV/0!"/>
    <e v="#DIV/0!"/>
    <s v="4447500:00-02:0066"/>
    <m/>
    <m/>
    <m/>
    <m/>
    <m/>
    <n v="0"/>
    <m/>
    <m/>
    <m/>
    <m/>
    <m/>
    <m/>
    <m/>
    <m/>
    <n v="0"/>
  </r>
  <r>
    <x v="72"/>
    <x v="22"/>
    <x v="3"/>
    <x v="2"/>
    <n v="10"/>
    <m/>
    <m/>
    <m/>
    <m/>
    <m/>
    <n v="10"/>
    <m/>
    <m/>
    <m/>
    <m/>
    <m/>
    <m/>
    <n v="0"/>
    <n v="10"/>
    <n v="7"/>
    <m/>
    <m/>
    <m/>
    <m/>
    <m/>
    <n v="0"/>
    <n v="2"/>
    <m/>
    <m/>
    <n v="2"/>
    <m/>
    <m/>
    <m/>
    <n v="0"/>
    <m/>
    <n v="9"/>
    <n v="0.7"/>
    <e v="#DIV/0!"/>
    <n v="0.9"/>
    <s v="4441510:00-12:0067"/>
    <n v="1"/>
    <n v="1"/>
    <n v="3"/>
    <n v="4"/>
    <m/>
    <n v="9"/>
    <n v="5"/>
    <m/>
    <n v="2"/>
    <n v="1"/>
    <m/>
    <n v="1"/>
    <m/>
    <m/>
    <n v="9"/>
  </r>
  <r>
    <x v="72"/>
    <x v="22"/>
    <x v="3"/>
    <x v="1"/>
    <n v="10"/>
    <m/>
    <m/>
    <m/>
    <m/>
    <m/>
    <n v="10"/>
    <m/>
    <m/>
    <m/>
    <m/>
    <m/>
    <m/>
    <n v="0"/>
    <n v="10"/>
    <n v="7"/>
    <m/>
    <m/>
    <m/>
    <m/>
    <m/>
    <n v="0"/>
    <n v="2"/>
    <m/>
    <m/>
    <n v="2"/>
    <m/>
    <m/>
    <m/>
    <n v="0"/>
    <m/>
    <n v="9"/>
    <n v="0.7"/>
    <e v="#DIV/0!"/>
    <n v="0.9"/>
    <s v="4441514:00-16:0067"/>
    <n v="1"/>
    <n v="1"/>
    <n v="3"/>
    <n v="4"/>
    <m/>
    <n v="9"/>
    <n v="5"/>
    <m/>
    <n v="3"/>
    <n v="1"/>
    <m/>
    <m/>
    <m/>
    <m/>
    <n v="9"/>
  </r>
  <r>
    <x v="72"/>
    <x v="22"/>
    <x v="3"/>
    <x v="3"/>
    <n v="10"/>
    <m/>
    <m/>
    <m/>
    <m/>
    <m/>
    <n v="10"/>
    <m/>
    <m/>
    <m/>
    <m/>
    <m/>
    <m/>
    <n v="0"/>
    <n v="10"/>
    <n v="7"/>
    <m/>
    <m/>
    <m/>
    <m/>
    <m/>
    <n v="0"/>
    <n v="2"/>
    <m/>
    <m/>
    <n v="2"/>
    <m/>
    <m/>
    <m/>
    <n v="0"/>
    <m/>
    <n v="9"/>
    <n v="0.7"/>
    <e v="#DIV/0!"/>
    <n v="0.9"/>
    <s v="4441519:00-21:0067"/>
    <n v="2"/>
    <m/>
    <n v="3"/>
    <n v="4"/>
    <m/>
    <n v="9"/>
    <n v="5"/>
    <m/>
    <n v="2"/>
    <n v="1"/>
    <m/>
    <m/>
    <m/>
    <n v="1"/>
    <n v="9"/>
  </r>
  <r>
    <x v="72"/>
    <x v="22"/>
    <x v="0"/>
    <x v="0"/>
    <n v="10"/>
    <m/>
    <m/>
    <m/>
    <m/>
    <m/>
    <n v="10"/>
    <m/>
    <m/>
    <m/>
    <m/>
    <m/>
    <m/>
    <n v="0"/>
    <n v="10"/>
    <n v="7"/>
    <m/>
    <m/>
    <m/>
    <m/>
    <m/>
    <n v="0"/>
    <n v="2"/>
    <m/>
    <m/>
    <n v="2"/>
    <m/>
    <m/>
    <m/>
    <n v="0"/>
    <m/>
    <n v="9"/>
    <n v="0.7"/>
    <e v="#DIV/0!"/>
    <n v="0.9"/>
    <s v="4441600:00-02:0067"/>
    <m/>
    <m/>
    <n v="2"/>
    <n v="7"/>
    <m/>
    <n v="9"/>
    <n v="5"/>
    <m/>
    <n v="2"/>
    <n v="1"/>
    <n v="1"/>
    <m/>
    <m/>
    <m/>
    <n v="9"/>
  </r>
  <r>
    <x v="72"/>
    <x v="22"/>
    <x v="1"/>
    <x v="1"/>
    <n v="10"/>
    <m/>
    <m/>
    <m/>
    <m/>
    <m/>
    <n v="10"/>
    <m/>
    <m/>
    <m/>
    <m/>
    <m/>
    <m/>
    <n v="0"/>
    <n v="10"/>
    <n v="3"/>
    <m/>
    <m/>
    <m/>
    <m/>
    <m/>
    <n v="0"/>
    <n v="3"/>
    <m/>
    <m/>
    <n v="3"/>
    <m/>
    <m/>
    <m/>
    <n v="0"/>
    <m/>
    <n v="6"/>
    <n v="0.3"/>
    <e v="#DIV/0!"/>
    <n v="0.6"/>
    <s v="4442914:00-16:0067"/>
    <n v="1"/>
    <m/>
    <n v="2"/>
    <n v="3"/>
    <m/>
    <n v="6"/>
    <n v="3"/>
    <m/>
    <n v="2"/>
    <n v="1"/>
    <m/>
    <m/>
    <m/>
    <m/>
    <n v="6"/>
  </r>
  <r>
    <x v="72"/>
    <x v="22"/>
    <x v="2"/>
    <x v="2"/>
    <n v="10"/>
    <m/>
    <m/>
    <m/>
    <m/>
    <m/>
    <n v="10"/>
    <m/>
    <m/>
    <m/>
    <m/>
    <m/>
    <m/>
    <n v="0"/>
    <n v="10"/>
    <n v="4"/>
    <m/>
    <m/>
    <m/>
    <m/>
    <m/>
    <n v="0"/>
    <n v="3"/>
    <m/>
    <m/>
    <n v="3"/>
    <m/>
    <m/>
    <m/>
    <n v="0"/>
    <m/>
    <n v="7"/>
    <n v="0.4"/>
    <e v="#DIV/0!"/>
    <n v="0.7"/>
    <s v="4445010:00-12:0067"/>
    <n v="2"/>
    <m/>
    <n v="1"/>
    <n v="4"/>
    <m/>
    <n v="7"/>
    <n v="5"/>
    <m/>
    <n v="1"/>
    <m/>
    <m/>
    <n v="1"/>
    <m/>
    <m/>
    <n v="7"/>
  </r>
  <r>
    <x v="72"/>
    <x v="22"/>
    <x v="2"/>
    <x v="1"/>
    <n v="10"/>
    <m/>
    <m/>
    <m/>
    <m/>
    <m/>
    <n v="10"/>
    <m/>
    <m/>
    <m/>
    <m/>
    <m/>
    <m/>
    <n v="0"/>
    <n v="10"/>
    <n v="9"/>
    <m/>
    <m/>
    <m/>
    <m/>
    <m/>
    <n v="0"/>
    <m/>
    <m/>
    <m/>
    <n v="0"/>
    <m/>
    <m/>
    <m/>
    <n v="0"/>
    <m/>
    <n v="9"/>
    <n v="0.9"/>
    <e v="#DIV/0!"/>
    <n v="0.9"/>
    <s v="4445014:00-16:0067"/>
    <n v="4"/>
    <n v="1"/>
    <n v="1"/>
    <n v="3"/>
    <m/>
    <n v="9"/>
    <n v="4"/>
    <n v="2"/>
    <n v="1"/>
    <m/>
    <m/>
    <n v="2"/>
    <m/>
    <m/>
    <n v="9"/>
  </r>
  <r>
    <x v="72"/>
    <x v="22"/>
    <x v="2"/>
    <x v="3"/>
    <n v="10"/>
    <m/>
    <m/>
    <m/>
    <m/>
    <m/>
    <n v="10"/>
    <m/>
    <m/>
    <m/>
    <m/>
    <m/>
    <m/>
    <n v="0"/>
    <n v="10"/>
    <n v="8"/>
    <m/>
    <m/>
    <m/>
    <m/>
    <m/>
    <n v="0"/>
    <n v="2"/>
    <m/>
    <m/>
    <n v="2"/>
    <m/>
    <m/>
    <m/>
    <n v="0"/>
    <m/>
    <n v="10"/>
    <n v="0.8"/>
    <e v="#DIV/0!"/>
    <n v="1"/>
    <s v="4445019:00-21:0067"/>
    <n v="2"/>
    <n v="1"/>
    <n v="2"/>
    <n v="5"/>
    <m/>
    <n v="10"/>
    <n v="7"/>
    <m/>
    <n v="3"/>
    <m/>
    <m/>
    <m/>
    <m/>
    <m/>
    <n v="10"/>
  </r>
  <r>
    <x v="72"/>
    <x v="22"/>
    <x v="5"/>
    <x v="0"/>
    <n v="10"/>
    <m/>
    <m/>
    <m/>
    <m/>
    <m/>
    <n v="10"/>
    <m/>
    <m/>
    <m/>
    <m/>
    <m/>
    <m/>
    <n v="0"/>
    <n v="10"/>
    <n v="7"/>
    <m/>
    <m/>
    <m/>
    <m/>
    <m/>
    <n v="0"/>
    <n v="1"/>
    <m/>
    <m/>
    <n v="1"/>
    <m/>
    <m/>
    <m/>
    <n v="0"/>
    <m/>
    <n v="8"/>
    <n v="0.7"/>
    <e v="#DIV/0!"/>
    <n v="0.8"/>
    <s v="4445100:00-02:0067"/>
    <m/>
    <m/>
    <n v="3"/>
    <n v="5"/>
    <m/>
    <n v="8"/>
    <n v="6"/>
    <m/>
    <n v="1"/>
    <m/>
    <m/>
    <m/>
    <m/>
    <n v="1"/>
    <n v="8"/>
  </r>
  <r>
    <x v="72"/>
    <x v="22"/>
    <x v="6"/>
    <x v="2"/>
    <n v="10"/>
    <m/>
    <m/>
    <m/>
    <m/>
    <m/>
    <n v="10"/>
    <m/>
    <m/>
    <m/>
    <m/>
    <m/>
    <m/>
    <n v="0"/>
    <n v="10"/>
    <n v="7"/>
    <m/>
    <m/>
    <m/>
    <m/>
    <m/>
    <n v="0"/>
    <m/>
    <m/>
    <m/>
    <n v="0"/>
    <m/>
    <m/>
    <m/>
    <n v="0"/>
    <m/>
    <n v="7"/>
    <n v="0.7"/>
    <e v="#DIV/0!"/>
    <n v="0.7"/>
    <s v="4447410:00-12:0067"/>
    <n v="1"/>
    <m/>
    <n v="2"/>
    <n v="4"/>
    <m/>
    <n v="7"/>
    <n v="6"/>
    <m/>
    <m/>
    <n v="1"/>
    <m/>
    <m/>
    <m/>
    <m/>
    <n v="7"/>
  </r>
  <r>
    <x v="72"/>
    <x v="22"/>
    <x v="6"/>
    <x v="1"/>
    <n v="10"/>
    <m/>
    <m/>
    <m/>
    <m/>
    <m/>
    <n v="10"/>
    <m/>
    <m/>
    <m/>
    <m/>
    <m/>
    <m/>
    <n v="0"/>
    <n v="10"/>
    <n v="3"/>
    <m/>
    <m/>
    <m/>
    <m/>
    <m/>
    <n v="0"/>
    <m/>
    <m/>
    <m/>
    <n v="0"/>
    <m/>
    <m/>
    <m/>
    <n v="0"/>
    <m/>
    <n v="3"/>
    <n v="0.3"/>
    <e v="#DIV/0!"/>
    <n v="0.3"/>
    <s v="4447414:00-16:0067"/>
    <m/>
    <m/>
    <m/>
    <n v="3"/>
    <m/>
    <n v="3"/>
    <n v="2"/>
    <m/>
    <m/>
    <n v="1"/>
    <m/>
    <m/>
    <m/>
    <m/>
    <n v="3"/>
  </r>
  <r>
    <x v="72"/>
    <x v="22"/>
    <x v="6"/>
    <x v="3"/>
    <n v="10"/>
    <m/>
    <m/>
    <m/>
    <m/>
    <m/>
    <n v="10"/>
    <m/>
    <m/>
    <m/>
    <m/>
    <m/>
    <m/>
    <n v="0"/>
    <n v="10"/>
    <n v="7"/>
    <m/>
    <m/>
    <m/>
    <m/>
    <m/>
    <n v="0"/>
    <n v="1"/>
    <m/>
    <m/>
    <n v="1"/>
    <m/>
    <m/>
    <m/>
    <n v="0"/>
    <m/>
    <n v="8"/>
    <n v="0.7"/>
    <e v="#DIV/0!"/>
    <n v="0.8"/>
    <s v="4447419:00-21:0067"/>
    <m/>
    <m/>
    <n v="2"/>
    <n v="6"/>
    <m/>
    <n v="8"/>
    <n v="7"/>
    <m/>
    <m/>
    <n v="1"/>
    <m/>
    <m/>
    <m/>
    <m/>
    <n v="8"/>
  </r>
  <r>
    <x v="72"/>
    <x v="22"/>
    <x v="4"/>
    <x v="0"/>
    <n v="10"/>
    <m/>
    <m/>
    <m/>
    <m/>
    <m/>
    <n v="10"/>
    <m/>
    <m/>
    <m/>
    <m/>
    <m/>
    <m/>
    <n v="0"/>
    <n v="10"/>
    <n v="8"/>
    <m/>
    <m/>
    <m/>
    <m/>
    <m/>
    <n v="0"/>
    <m/>
    <m/>
    <m/>
    <n v="0"/>
    <m/>
    <m/>
    <m/>
    <n v="0"/>
    <m/>
    <n v="8"/>
    <n v="0.8"/>
    <e v="#DIV/0!"/>
    <n v="0.8"/>
    <s v="4447500:00-02:0067"/>
    <m/>
    <m/>
    <n v="2"/>
    <n v="6"/>
    <m/>
    <n v="8"/>
    <n v="7"/>
    <m/>
    <m/>
    <n v="1"/>
    <m/>
    <m/>
    <m/>
    <m/>
    <n v="8"/>
  </r>
  <r>
    <x v="5"/>
    <x v="1"/>
    <x v="3"/>
    <x v="2"/>
    <m/>
    <m/>
    <m/>
    <m/>
    <m/>
    <m/>
    <n v="0"/>
    <m/>
    <m/>
    <m/>
    <m/>
    <m/>
    <m/>
    <n v="0"/>
    <n v="0"/>
    <m/>
    <m/>
    <m/>
    <m/>
    <m/>
    <m/>
    <n v="0"/>
    <m/>
    <m/>
    <m/>
    <n v="0"/>
    <m/>
    <m/>
    <m/>
    <n v="0"/>
    <m/>
    <n v="0"/>
    <e v="#DIV/0!"/>
    <e v="#DIV/0!"/>
    <e v="#DIV/0!"/>
    <s v="4441510:00-12:0068"/>
    <m/>
    <m/>
    <m/>
    <m/>
    <m/>
    <n v="0"/>
    <m/>
    <m/>
    <m/>
    <m/>
    <m/>
    <m/>
    <m/>
    <m/>
    <n v="0"/>
  </r>
  <r>
    <x v="5"/>
    <x v="1"/>
    <x v="3"/>
    <x v="3"/>
    <m/>
    <m/>
    <m/>
    <m/>
    <m/>
    <m/>
    <n v="0"/>
    <m/>
    <m/>
    <m/>
    <m/>
    <m/>
    <m/>
    <n v="0"/>
    <n v="0"/>
    <m/>
    <m/>
    <m/>
    <m/>
    <m/>
    <m/>
    <n v="0"/>
    <m/>
    <n v="2"/>
    <m/>
    <n v="2"/>
    <m/>
    <m/>
    <m/>
    <n v="0"/>
    <m/>
    <n v="2"/>
    <e v="#DIV/0!"/>
    <e v="#DIV/0!"/>
    <e v="#DIV/0!"/>
    <s v="4441519:00-21:0068"/>
    <n v="1"/>
    <m/>
    <n v="1"/>
    <m/>
    <m/>
    <n v="2"/>
    <m/>
    <m/>
    <m/>
    <n v="1"/>
    <m/>
    <m/>
    <n v="1"/>
    <m/>
    <n v="2"/>
  </r>
  <r>
    <x v="5"/>
    <x v="1"/>
    <x v="1"/>
    <x v="1"/>
    <m/>
    <m/>
    <m/>
    <m/>
    <m/>
    <m/>
    <n v="0"/>
    <m/>
    <m/>
    <m/>
    <m/>
    <m/>
    <m/>
    <n v="0"/>
    <n v="0"/>
    <m/>
    <m/>
    <m/>
    <m/>
    <m/>
    <m/>
    <n v="0"/>
    <m/>
    <m/>
    <m/>
    <n v="0"/>
    <m/>
    <m/>
    <m/>
    <n v="0"/>
    <m/>
    <n v="0"/>
    <e v="#DIV/0!"/>
    <e v="#DIV/0!"/>
    <e v="#DIV/0!"/>
    <s v="4442914:00-16:0068"/>
    <m/>
    <m/>
    <m/>
    <m/>
    <m/>
    <n v="0"/>
    <m/>
    <m/>
    <m/>
    <m/>
    <m/>
    <m/>
    <m/>
    <m/>
    <n v="0"/>
  </r>
  <r>
    <x v="5"/>
    <x v="1"/>
    <x v="2"/>
    <x v="2"/>
    <m/>
    <m/>
    <m/>
    <m/>
    <m/>
    <m/>
    <n v="0"/>
    <m/>
    <m/>
    <m/>
    <m/>
    <m/>
    <m/>
    <n v="0"/>
    <n v="0"/>
    <m/>
    <m/>
    <m/>
    <m/>
    <m/>
    <m/>
    <n v="0"/>
    <m/>
    <m/>
    <m/>
    <n v="0"/>
    <m/>
    <m/>
    <m/>
    <n v="0"/>
    <m/>
    <n v="0"/>
    <e v="#DIV/0!"/>
    <e v="#DIV/0!"/>
    <e v="#DIV/0!"/>
    <s v="4445010:00-12:0068"/>
    <m/>
    <m/>
    <m/>
    <m/>
    <m/>
    <n v="0"/>
    <m/>
    <m/>
    <m/>
    <m/>
    <m/>
    <m/>
    <m/>
    <m/>
    <n v="0"/>
  </r>
  <r>
    <x v="5"/>
    <x v="1"/>
    <x v="2"/>
    <x v="1"/>
    <m/>
    <m/>
    <m/>
    <m/>
    <m/>
    <m/>
    <n v="0"/>
    <m/>
    <m/>
    <m/>
    <m/>
    <m/>
    <m/>
    <n v="0"/>
    <n v="0"/>
    <m/>
    <m/>
    <m/>
    <m/>
    <m/>
    <m/>
    <n v="0"/>
    <m/>
    <m/>
    <m/>
    <n v="0"/>
    <m/>
    <m/>
    <m/>
    <n v="0"/>
    <m/>
    <n v="0"/>
    <e v="#DIV/0!"/>
    <e v="#DIV/0!"/>
    <e v="#DIV/0!"/>
    <s v="4445014:00-16:0068"/>
    <m/>
    <m/>
    <m/>
    <m/>
    <m/>
    <n v="0"/>
    <m/>
    <m/>
    <m/>
    <m/>
    <m/>
    <m/>
    <m/>
    <m/>
    <n v="0"/>
  </r>
  <r>
    <x v="5"/>
    <x v="1"/>
    <x v="2"/>
    <x v="3"/>
    <m/>
    <m/>
    <m/>
    <m/>
    <m/>
    <m/>
    <n v="0"/>
    <m/>
    <m/>
    <m/>
    <m/>
    <m/>
    <m/>
    <n v="0"/>
    <n v="0"/>
    <m/>
    <m/>
    <m/>
    <m/>
    <m/>
    <m/>
    <n v="0"/>
    <m/>
    <m/>
    <m/>
    <n v="0"/>
    <m/>
    <m/>
    <m/>
    <n v="0"/>
    <m/>
    <n v="0"/>
    <e v="#DIV/0!"/>
    <e v="#DIV/0!"/>
    <e v="#DIV/0!"/>
    <s v="4445019:00-21:0068"/>
    <m/>
    <m/>
    <m/>
    <m/>
    <m/>
    <n v="0"/>
    <m/>
    <m/>
    <m/>
    <m/>
    <m/>
    <m/>
    <m/>
    <m/>
    <n v="0"/>
  </r>
  <r>
    <x v="5"/>
    <x v="1"/>
    <x v="5"/>
    <x v="0"/>
    <m/>
    <m/>
    <m/>
    <m/>
    <m/>
    <m/>
    <n v="0"/>
    <m/>
    <m/>
    <m/>
    <m/>
    <m/>
    <m/>
    <n v="0"/>
    <n v="0"/>
    <m/>
    <m/>
    <m/>
    <m/>
    <m/>
    <m/>
    <n v="0"/>
    <m/>
    <m/>
    <m/>
    <n v="0"/>
    <m/>
    <m/>
    <m/>
    <n v="0"/>
    <m/>
    <n v="0"/>
    <e v="#DIV/0!"/>
    <e v="#DIV/0!"/>
    <e v="#DIV/0!"/>
    <s v="4445100:00-02:0068"/>
    <m/>
    <m/>
    <m/>
    <m/>
    <m/>
    <n v="0"/>
    <m/>
    <m/>
    <m/>
    <m/>
    <m/>
    <m/>
    <m/>
    <m/>
    <n v="0"/>
  </r>
  <r>
    <x v="5"/>
    <x v="1"/>
    <x v="6"/>
    <x v="2"/>
    <m/>
    <m/>
    <m/>
    <m/>
    <m/>
    <m/>
    <n v="0"/>
    <m/>
    <m/>
    <m/>
    <m/>
    <m/>
    <m/>
    <n v="0"/>
    <n v="0"/>
    <m/>
    <m/>
    <m/>
    <m/>
    <m/>
    <m/>
    <n v="0"/>
    <m/>
    <m/>
    <m/>
    <n v="0"/>
    <m/>
    <m/>
    <m/>
    <n v="0"/>
    <m/>
    <n v="0"/>
    <e v="#DIV/0!"/>
    <e v="#DIV/0!"/>
    <e v="#DIV/0!"/>
    <s v="4447410:00-12:0068"/>
    <m/>
    <m/>
    <m/>
    <m/>
    <m/>
    <n v="0"/>
    <m/>
    <m/>
    <m/>
    <m/>
    <m/>
    <m/>
    <m/>
    <m/>
    <n v="0"/>
  </r>
  <r>
    <x v="5"/>
    <x v="1"/>
    <x v="6"/>
    <x v="1"/>
    <m/>
    <m/>
    <m/>
    <m/>
    <m/>
    <m/>
    <n v="0"/>
    <m/>
    <m/>
    <m/>
    <m/>
    <m/>
    <m/>
    <n v="0"/>
    <n v="0"/>
    <m/>
    <m/>
    <m/>
    <m/>
    <m/>
    <m/>
    <n v="0"/>
    <m/>
    <m/>
    <m/>
    <n v="0"/>
    <m/>
    <m/>
    <m/>
    <n v="0"/>
    <m/>
    <n v="0"/>
    <e v="#DIV/0!"/>
    <e v="#DIV/0!"/>
    <e v="#DIV/0!"/>
    <s v="4447414:00-16:0068"/>
    <m/>
    <m/>
    <m/>
    <m/>
    <m/>
    <n v="0"/>
    <m/>
    <m/>
    <m/>
    <m/>
    <m/>
    <m/>
    <m/>
    <m/>
    <n v="0"/>
  </r>
  <r>
    <x v="5"/>
    <x v="1"/>
    <x v="6"/>
    <x v="3"/>
    <m/>
    <m/>
    <m/>
    <m/>
    <m/>
    <m/>
    <n v="0"/>
    <m/>
    <m/>
    <m/>
    <m/>
    <m/>
    <m/>
    <n v="0"/>
    <n v="0"/>
    <m/>
    <m/>
    <m/>
    <m/>
    <m/>
    <m/>
    <n v="0"/>
    <m/>
    <m/>
    <m/>
    <n v="0"/>
    <m/>
    <m/>
    <m/>
    <n v="0"/>
    <m/>
    <n v="0"/>
    <e v="#DIV/0!"/>
    <e v="#DIV/0!"/>
    <e v="#DIV/0!"/>
    <s v="4447419:00-21:0068"/>
    <m/>
    <m/>
    <m/>
    <m/>
    <m/>
    <n v="0"/>
    <m/>
    <m/>
    <m/>
    <m/>
    <m/>
    <m/>
    <m/>
    <m/>
    <n v="0"/>
  </r>
  <r>
    <x v="5"/>
    <x v="1"/>
    <x v="4"/>
    <x v="0"/>
    <m/>
    <m/>
    <m/>
    <m/>
    <m/>
    <m/>
    <n v="0"/>
    <m/>
    <m/>
    <m/>
    <m/>
    <m/>
    <m/>
    <n v="0"/>
    <n v="0"/>
    <m/>
    <m/>
    <m/>
    <m/>
    <m/>
    <m/>
    <n v="0"/>
    <m/>
    <m/>
    <m/>
    <n v="0"/>
    <m/>
    <m/>
    <m/>
    <n v="0"/>
    <m/>
    <n v="0"/>
    <e v="#DIV/0!"/>
    <e v="#DIV/0!"/>
    <e v="#DIV/0!"/>
    <s v="4447500:00-02:0068"/>
    <m/>
    <m/>
    <m/>
    <m/>
    <m/>
    <n v="0"/>
    <m/>
    <m/>
    <m/>
    <m/>
    <m/>
    <m/>
    <m/>
    <m/>
    <n v="0"/>
  </r>
  <r>
    <x v="0"/>
    <x v="0"/>
    <x v="3"/>
    <x v="2"/>
    <n v="17"/>
    <m/>
    <m/>
    <m/>
    <m/>
    <m/>
    <n v="17"/>
    <m/>
    <m/>
    <m/>
    <n v="1"/>
    <m/>
    <s v="Laden en lossen ma-za 9-18u"/>
    <n v="1"/>
    <n v="18"/>
    <n v="16"/>
    <m/>
    <m/>
    <m/>
    <m/>
    <m/>
    <n v="0"/>
    <m/>
    <m/>
    <m/>
    <n v="0"/>
    <m/>
    <m/>
    <m/>
    <n v="0"/>
    <m/>
    <n v="16"/>
    <n v="0.94117647058823528"/>
    <n v="0"/>
    <n v="0.88888888888888884"/>
    <s v="4441510:00-12:0069"/>
    <n v="6"/>
    <n v="3"/>
    <n v="5"/>
    <n v="2"/>
    <m/>
    <n v="16"/>
    <n v="6"/>
    <n v="1"/>
    <n v="4"/>
    <n v="1"/>
    <n v="1"/>
    <m/>
    <n v="3"/>
    <m/>
    <n v="16"/>
  </r>
  <r>
    <x v="0"/>
    <x v="0"/>
    <x v="3"/>
    <x v="3"/>
    <n v="18"/>
    <m/>
    <m/>
    <m/>
    <m/>
    <m/>
    <n v="18"/>
    <m/>
    <m/>
    <m/>
    <m/>
    <m/>
    <m/>
    <n v="0"/>
    <n v="18"/>
    <n v="17"/>
    <m/>
    <m/>
    <m/>
    <m/>
    <m/>
    <n v="0"/>
    <m/>
    <m/>
    <m/>
    <n v="0"/>
    <m/>
    <m/>
    <m/>
    <n v="0"/>
    <m/>
    <n v="17"/>
    <n v="0.94444444444444442"/>
    <e v="#DIV/0!"/>
    <n v="0.94444444444444442"/>
    <s v="4441519:00-21:0069"/>
    <n v="4"/>
    <n v="2"/>
    <n v="7"/>
    <n v="4"/>
    <m/>
    <n v="17"/>
    <n v="5"/>
    <n v="1"/>
    <n v="2"/>
    <n v="4"/>
    <n v="1"/>
    <n v="1"/>
    <n v="3"/>
    <m/>
    <n v="17"/>
  </r>
  <r>
    <x v="0"/>
    <x v="0"/>
    <x v="1"/>
    <x v="1"/>
    <n v="17"/>
    <m/>
    <m/>
    <m/>
    <m/>
    <m/>
    <n v="17"/>
    <m/>
    <m/>
    <m/>
    <n v="1"/>
    <m/>
    <s v="Laden en lossen ma-za 9-18u"/>
    <n v="1"/>
    <n v="18"/>
    <n v="17"/>
    <m/>
    <m/>
    <m/>
    <m/>
    <m/>
    <n v="0"/>
    <m/>
    <n v="1"/>
    <m/>
    <n v="1"/>
    <m/>
    <m/>
    <m/>
    <n v="0"/>
    <m/>
    <n v="18"/>
    <n v="1"/>
    <n v="0"/>
    <n v="1"/>
    <s v="4442914:00-16:0069"/>
    <n v="14"/>
    <m/>
    <n v="1"/>
    <n v="3"/>
    <m/>
    <n v="18"/>
    <n v="6"/>
    <n v="1"/>
    <n v="2"/>
    <n v="6"/>
    <n v="1"/>
    <n v="2"/>
    <m/>
    <m/>
    <n v="18"/>
  </r>
  <r>
    <x v="0"/>
    <x v="0"/>
    <x v="2"/>
    <x v="2"/>
    <n v="17"/>
    <m/>
    <m/>
    <m/>
    <m/>
    <m/>
    <n v="17"/>
    <m/>
    <m/>
    <m/>
    <n v="1"/>
    <m/>
    <s v="Laden en lossen ma-za 9-18u"/>
    <n v="1"/>
    <n v="18"/>
    <n v="14"/>
    <m/>
    <m/>
    <m/>
    <m/>
    <m/>
    <n v="0"/>
    <m/>
    <m/>
    <m/>
    <n v="0"/>
    <m/>
    <m/>
    <m/>
    <n v="0"/>
    <m/>
    <n v="14"/>
    <n v="0.82352941176470584"/>
    <n v="0"/>
    <n v="0.77777777777777779"/>
    <s v="4445010:00-12:0069"/>
    <n v="3"/>
    <n v="3"/>
    <n v="6"/>
    <n v="2"/>
    <m/>
    <n v="14"/>
    <n v="4"/>
    <n v="1"/>
    <n v="3"/>
    <m/>
    <n v="1"/>
    <n v="3"/>
    <n v="2"/>
    <m/>
    <n v="14"/>
  </r>
  <r>
    <x v="0"/>
    <x v="0"/>
    <x v="2"/>
    <x v="1"/>
    <n v="17"/>
    <m/>
    <m/>
    <m/>
    <m/>
    <m/>
    <n v="17"/>
    <m/>
    <m/>
    <m/>
    <n v="1"/>
    <m/>
    <s v="Laden en lossen ma-za 9-18u"/>
    <n v="1"/>
    <n v="18"/>
    <n v="17"/>
    <m/>
    <m/>
    <m/>
    <n v="1"/>
    <m/>
    <n v="1"/>
    <m/>
    <m/>
    <m/>
    <n v="0"/>
    <m/>
    <m/>
    <m/>
    <n v="0"/>
    <m/>
    <n v="18"/>
    <n v="1"/>
    <n v="1"/>
    <n v="1"/>
    <s v="4445014:00-16:0069"/>
    <n v="4"/>
    <n v="4"/>
    <n v="7"/>
    <n v="3"/>
    <m/>
    <n v="18"/>
    <n v="9"/>
    <n v="2"/>
    <n v="3"/>
    <m/>
    <n v="2"/>
    <n v="1"/>
    <n v="1"/>
    <m/>
    <n v="18"/>
  </r>
  <r>
    <x v="0"/>
    <x v="0"/>
    <x v="2"/>
    <x v="3"/>
    <n v="18"/>
    <m/>
    <m/>
    <m/>
    <m/>
    <m/>
    <n v="18"/>
    <m/>
    <m/>
    <m/>
    <m/>
    <m/>
    <m/>
    <n v="0"/>
    <n v="18"/>
    <n v="18"/>
    <m/>
    <m/>
    <m/>
    <m/>
    <m/>
    <n v="0"/>
    <m/>
    <n v="1"/>
    <m/>
    <n v="1"/>
    <m/>
    <m/>
    <m/>
    <n v="0"/>
    <m/>
    <n v="19"/>
    <n v="1"/>
    <e v="#DIV/0!"/>
    <n v="1.0555555555555556"/>
    <s v="4445019:00-21:0069"/>
    <n v="3"/>
    <n v="2"/>
    <n v="10"/>
    <n v="4"/>
    <m/>
    <n v="19"/>
    <n v="8"/>
    <n v="3"/>
    <n v="5"/>
    <m/>
    <n v="2"/>
    <n v="1"/>
    <m/>
    <m/>
    <n v="19"/>
  </r>
  <r>
    <x v="0"/>
    <x v="0"/>
    <x v="6"/>
    <x v="2"/>
    <n v="17"/>
    <m/>
    <m/>
    <m/>
    <m/>
    <m/>
    <n v="17"/>
    <m/>
    <m/>
    <m/>
    <n v="1"/>
    <m/>
    <s v="Laden en lossen ma-za 9-18u"/>
    <n v="1"/>
    <n v="18"/>
    <n v="16"/>
    <m/>
    <m/>
    <m/>
    <m/>
    <m/>
    <n v="0"/>
    <m/>
    <m/>
    <m/>
    <n v="0"/>
    <m/>
    <m/>
    <m/>
    <n v="0"/>
    <m/>
    <n v="16"/>
    <n v="0.94117647058823528"/>
    <n v="0"/>
    <n v="0.88888888888888884"/>
    <s v="4447410:00-12:0069"/>
    <n v="4"/>
    <n v="2"/>
    <n v="6"/>
    <n v="4"/>
    <m/>
    <n v="16"/>
    <n v="10"/>
    <n v="2"/>
    <n v="2"/>
    <m/>
    <n v="1"/>
    <n v="1"/>
    <m/>
    <m/>
    <n v="16"/>
  </r>
  <r>
    <x v="0"/>
    <x v="0"/>
    <x v="6"/>
    <x v="1"/>
    <n v="17"/>
    <m/>
    <m/>
    <m/>
    <m/>
    <m/>
    <n v="17"/>
    <m/>
    <m/>
    <m/>
    <n v="1"/>
    <m/>
    <s v="Laden en lossen ma-za 9-18u"/>
    <n v="1"/>
    <n v="18"/>
    <n v="14"/>
    <m/>
    <m/>
    <m/>
    <m/>
    <m/>
    <n v="0"/>
    <m/>
    <m/>
    <m/>
    <n v="0"/>
    <m/>
    <m/>
    <m/>
    <n v="0"/>
    <m/>
    <n v="14"/>
    <n v="0.82352941176470584"/>
    <n v="0"/>
    <n v="0.77777777777777779"/>
    <s v="4447414:00-16:0069"/>
    <n v="2"/>
    <n v="2"/>
    <n v="7"/>
    <n v="3"/>
    <m/>
    <n v="14"/>
    <n v="6"/>
    <n v="1"/>
    <n v="4"/>
    <n v="1"/>
    <m/>
    <n v="1"/>
    <m/>
    <n v="1"/>
    <n v="14"/>
  </r>
  <r>
    <x v="0"/>
    <x v="0"/>
    <x v="6"/>
    <x v="3"/>
    <n v="18"/>
    <m/>
    <m/>
    <m/>
    <m/>
    <m/>
    <n v="18"/>
    <m/>
    <m/>
    <m/>
    <m/>
    <m/>
    <m/>
    <n v="0"/>
    <n v="18"/>
    <n v="18"/>
    <m/>
    <m/>
    <m/>
    <m/>
    <m/>
    <n v="0"/>
    <m/>
    <n v="1"/>
    <m/>
    <n v="1"/>
    <m/>
    <m/>
    <m/>
    <n v="0"/>
    <m/>
    <n v="19"/>
    <n v="1"/>
    <e v="#DIV/0!"/>
    <n v="1.0555555555555556"/>
    <s v="4447419:00-21:0069"/>
    <n v="3"/>
    <n v="1"/>
    <n v="12"/>
    <n v="3"/>
    <m/>
    <n v="19"/>
    <n v="12"/>
    <m/>
    <n v="4"/>
    <n v="2"/>
    <m/>
    <n v="1"/>
    <m/>
    <m/>
    <n v="19"/>
  </r>
  <r>
    <x v="0"/>
    <x v="0"/>
    <x v="4"/>
    <x v="0"/>
    <n v="18"/>
    <m/>
    <m/>
    <m/>
    <m/>
    <m/>
    <n v="18"/>
    <m/>
    <m/>
    <m/>
    <m/>
    <m/>
    <m/>
    <n v="0"/>
    <n v="18"/>
    <n v="18"/>
    <m/>
    <m/>
    <m/>
    <m/>
    <m/>
    <n v="0"/>
    <m/>
    <n v="1"/>
    <m/>
    <n v="1"/>
    <m/>
    <m/>
    <m/>
    <n v="0"/>
    <m/>
    <n v="19"/>
    <n v="1"/>
    <e v="#DIV/0!"/>
    <n v="1.0555555555555556"/>
    <s v="4447500:00-02:0069"/>
    <m/>
    <m/>
    <n v="12"/>
    <n v="7"/>
    <m/>
    <n v="19"/>
    <n v="9"/>
    <n v="1"/>
    <n v="5"/>
    <n v="2"/>
    <n v="1"/>
    <n v="1"/>
    <m/>
    <m/>
    <n v="19"/>
  </r>
  <r>
    <x v="17"/>
    <x v="11"/>
    <x v="3"/>
    <x v="2"/>
    <n v="3"/>
    <m/>
    <m/>
    <m/>
    <m/>
    <m/>
    <n v="3"/>
    <n v="1"/>
    <m/>
    <m/>
    <m/>
    <m/>
    <s v="Blauwe zone max 1 uur "/>
    <n v="1"/>
    <n v="4"/>
    <n v="2"/>
    <n v="1"/>
    <m/>
    <m/>
    <m/>
    <m/>
    <n v="1"/>
    <m/>
    <m/>
    <m/>
    <n v="0"/>
    <m/>
    <m/>
    <m/>
    <n v="0"/>
    <m/>
    <n v="3"/>
    <n v="0.66666666666666663"/>
    <n v="1"/>
    <n v="0.75"/>
    <s v="4441510:00-12:0070"/>
    <n v="3"/>
    <m/>
    <m/>
    <m/>
    <m/>
    <n v="3"/>
    <n v="1"/>
    <m/>
    <n v="1"/>
    <m/>
    <m/>
    <n v="1"/>
    <m/>
    <m/>
    <n v="3"/>
  </r>
  <r>
    <x v="17"/>
    <x v="11"/>
    <x v="3"/>
    <x v="3"/>
    <n v="3"/>
    <m/>
    <m/>
    <m/>
    <m/>
    <m/>
    <n v="3"/>
    <n v="1"/>
    <m/>
    <m/>
    <m/>
    <m/>
    <s v="Blauwe zone max 1 uur "/>
    <n v="1"/>
    <n v="4"/>
    <n v="3"/>
    <m/>
    <m/>
    <m/>
    <m/>
    <m/>
    <n v="0"/>
    <m/>
    <m/>
    <m/>
    <n v="0"/>
    <m/>
    <m/>
    <m/>
    <n v="0"/>
    <m/>
    <n v="3"/>
    <n v="1"/>
    <n v="0"/>
    <n v="0.75"/>
    <s v="4441519:00-21:0070"/>
    <n v="2"/>
    <m/>
    <n v="1"/>
    <m/>
    <m/>
    <n v="3"/>
    <n v="1"/>
    <n v="1"/>
    <m/>
    <m/>
    <n v="1"/>
    <m/>
    <m/>
    <m/>
    <n v="3"/>
  </r>
  <r>
    <x v="17"/>
    <x v="11"/>
    <x v="0"/>
    <x v="0"/>
    <n v="3"/>
    <m/>
    <m/>
    <m/>
    <m/>
    <m/>
    <n v="3"/>
    <n v="1"/>
    <m/>
    <m/>
    <m/>
    <m/>
    <s v="Blauwe zone max 1 uur "/>
    <n v="1"/>
    <n v="4"/>
    <n v="1"/>
    <m/>
    <m/>
    <m/>
    <m/>
    <m/>
    <n v="0"/>
    <m/>
    <m/>
    <m/>
    <n v="0"/>
    <m/>
    <m/>
    <m/>
    <n v="0"/>
    <m/>
    <n v="1"/>
    <n v="0.33333333333333331"/>
    <n v="0"/>
    <n v="0.25"/>
    <s v="4441600:00-02:0070"/>
    <m/>
    <m/>
    <n v="1"/>
    <m/>
    <m/>
    <n v="1"/>
    <n v="1"/>
    <m/>
    <m/>
    <m/>
    <m/>
    <m/>
    <m/>
    <m/>
    <n v="1"/>
  </r>
  <r>
    <x v="17"/>
    <x v="11"/>
    <x v="1"/>
    <x v="1"/>
    <n v="3"/>
    <m/>
    <m/>
    <m/>
    <m/>
    <m/>
    <n v="3"/>
    <n v="1"/>
    <m/>
    <m/>
    <m/>
    <m/>
    <s v="Blauwe zone max 1 uur "/>
    <n v="1"/>
    <n v="4"/>
    <n v="3"/>
    <n v="1"/>
    <m/>
    <m/>
    <m/>
    <m/>
    <n v="1"/>
    <m/>
    <m/>
    <m/>
    <n v="0"/>
    <m/>
    <m/>
    <m/>
    <n v="0"/>
    <m/>
    <n v="4"/>
    <n v="1"/>
    <n v="1"/>
    <n v="1"/>
    <s v="4442914:00-16:0070"/>
    <n v="4"/>
    <m/>
    <m/>
    <m/>
    <m/>
    <n v="4"/>
    <n v="1"/>
    <m/>
    <m/>
    <m/>
    <n v="2"/>
    <n v="1"/>
    <m/>
    <m/>
    <n v="4"/>
  </r>
  <r>
    <x v="17"/>
    <x v="11"/>
    <x v="2"/>
    <x v="2"/>
    <n v="3"/>
    <m/>
    <m/>
    <m/>
    <m/>
    <m/>
    <n v="3"/>
    <n v="1"/>
    <m/>
    <m/>
    <m/>
    <m/>
    <s v="Blauwe zone max 1 uur "/>
    <n v="1"/>
    <n v="4"/>
    <n v="2"/>
    <m/>
    <m/>
    <m/>
    <m/>
    <m/>
    <n v="0"/>
    <m/>
    <m/>
    <m/>
    <n v="0"/>
    <m/>
    <m/>
    <m/>
    <n v="0"/>
    <m/>
    <n v="2"/>
    <n v="0.66666666666666663"/>
    <n v="0"/>
    <n v="0.5"/>
    <s v="4445010:00-12:0070"/>
    <n v="1"/>
    <m/>
    <n v="1"/>
    <m/>
    <m/>
    <n v="2"/>
    <m/>
    <m/>
    <n v="1"/>
    <m/>
    <n v="1"/>
    <m/>
    <m/>
    <m/>
    <n v="2"/>
  </r>
  <r>
    <x v="17"/>
    <x v="11"/>
    <x v="2"/>
    <x v="1"/>
    <n v="3"/>
    <m/>
    <m/>
    <m/>
    <m/>
    <m/>
    <n v="3"/>
    <n v="1"/>
    <m/>
    <m/>
    <m/>
    <m/>
    <s v="Blauwe zone max 1 uur "/>
    <n v="1"/>
    <n v="4"/>
    <n v="3"/>
    <m/>
    <m/>
    <m/>
    <m/>
    <m/>
    <n v="0"/>
    <m/>
    <m/>
    <m/>
    <n v="0"/>
    <m/>
    <m/>
    <m/>
    <n v="0"/>
    <m/>
    <n v="3"/>
    <n v="1"/>
    <n v="0"/>
    <n v="0.75"/>
    <s v="4445014:00-16:0070"/>
    <n v="1"/>
    <m/>
    <n v="2"/>
    <m/>
    <m/>
    <n v="3"/>
    <n v="2"/>
    <m/>
    <n v="1"/>
    <m/>
    <m/>
    <m/>
    <m/>
    <m/>
    <n v="3"/>
  </r>
  <r>
    <x v="17"/>
    <x v="11"/>
    <x v="2"/>
    <x v="3"/>
    <n v="3"/>
    <m/>
    <m/>
    <m/>
    <m/>
    <m/>
    <n v="3"/>
    <n v="1"/>
    <m/>
    <m/>
    <m/>
    <m/>
    <s v="Blauwe zone max 1 uur "/>
    <n v="1"/>
    <n v="4"/>
    <n v="3"/>
    <n v="1"/>
    <m/>
    <m/>
    <m/>
    <m/>
    <n v="1"/>
    <m/>
    <m/>
    <m/>
    <n v="0"/>
    <m/>
    <m/>
    <m/>
    <n v="0"/>
    <m/>
    <n v="4"/>
    <n v="1"/>
    <n v="1"/>
    <n v="1"/>
    <s v="4445019:00-21:0070"/>
    <n v="1"/>
    <m/>
    <n v="3"/>
    <m/>
    <m/>
    <n v="4"/>
    <n v="2"/>
    <n v="1"/>
    <n v="1"/>
    <m/>
    <m/>
    <m/>
    <m/>
    <m/>
    <n v="4"/>
  </r>
  <r>
    <x v="17"/>
    <x v="11"/>
    <x v="5"/>
    <x v="0"/>
    <n v="3"/>
    <m/>
    <m/>
    <m/>
    <m/>
    <m/>
    <n v="3"/>
    <n v="1"/>
    <m/>
    <m/>
    <m/>
    <m/>
    <s v="Blauwe zone max 1 uur "/>
    <n v="1"/>
    <n v="4"/>
    <n v="3"/>
    <m/>
    <m/>
    <m/>
    <m/>
    <m/>
    <n v="0"/>
    <m/>
    <m/>
    <m/>
    <n v="0"/>
    <m/>
    <m/>
    <m/>
    <n v="0"/>
    <m/>
    <n v="3"/>
    <n v="1"/>
    <n v="0"/>
    <n v="0.75"/>
    <s v="4445100:00-02:0070"/>
    <m/>
    <m/>
    <n v="3"/>
    <m/>
    <m/>
    <n v="3"/>
    <n v="2"/>
    <m/>
    <n v="1"/>
    <m/>
    <m/>
    <m/>
    <m/>
    <m/>
    <n v="3"/>
  </r>
  <r>
    <x v="17"/>
    <x v="11"/>
    <x v="6"/>
    <x v="2"/>
    <n v="3"/>
    <m/>
    <m/>
    <m/>
    <m/>
    <m/>
    <n v="3"/>
    <n v="1"/>
    <m/>
    <m/>
    <m/>
    <m/>
    <s v="Blauwe zone max 1 uur "/>
    <n v="1"/>
    <n v="4"/>
    <n v="1"/>
    <m/>
    <m/>
    <m/>
    <m/>
    <m/>
    <n v="0"/>
    <m/>
    <m/>
    <m/>
    <n v="0"/>
    <m/>
    <m/>
    <m/>
    <n v="0"/>
    <m/>
    <n v="1"/>
    <n v="0.33333333333333331"/>
    <n v="0"/>
    <n v="0.25"/>
    <s v="4447410:00-12:0070"/>
    <n v="1"/>
    <m/>
    <m/>
    <m/>
    <m/>
    <n v="1"/>
    <n v="1"/>
    <m/>
    <m/>
    <m/>
    <m/>
    <m/>
    <m/>
    <m/>
    <n v="1"/>
  </r>
  <r>
    <x v="17"/>
    <x v="11"/>
    <x v="6"/>
    <x v="1"/>
    <n v="3"/>
    <m/>
    <m/>
    <m/>
    <m/>
    <m/>
    <n v="3"/>
    <n v="1"/>
    <m/>
    <m/>
    <m/>
    <m/>
    <s v="Blauwe zone max 1 uur "/>
    <n v="1"/>
    <n v="4"/>
    <n v="1"/>
    <m/>
    <m/>
    <m/>
    <m/>
    <m/>
    <n v="0"/>
    <m/>
    <m/>
    <m/>
    <n v="0"/>
    <m/>
    <m/>
    <m/>
    <n v="0"/>
    <m/>
    <n v="1"/>
    <n v="0.33333333333333331"/>
    <n v="0"/>
    <n v="0.25"/>
    <s v="4447414:00-16:0070"/>
    <n v="1"/>
    <m/>
    <m/>
    <m/>
    <m/>
    <n v="1"/>
    <n v="1"/>
    <m/>
    <m/>
    <m/>
    <m/>
    <m/>
    <m/>
    <m/>
    <n v="1"/>
  </r>
  <r>
    <x v="17"/>
    <x v="11"/>
    <x v="6"/>
    <x v="3"/>
    <n v="3"/>
    <m/>
    <m/>
    <m/>
    <m/>
    <m/>
    <n v="3"/>
    <n v="1"/>
    <m/>
    <m/>
    <m/>
    <m/>
    <s v="Blauwe zone max 1 uur "/>
    <n v="1"/>
    <n v="4"/>
    <n v="3"/>
    <n v="1"/>
    <m/>
    <m/>
    <m/>
    <m/>
    <n v="1"/>
    <m/>
    <m/>
    <m/>
    <n v="0"/>
    <m/>
    <m/>
    <m/>
    <n v="0"/>
    <m/>
    <n v="4"/>
    <n v="1"/>
    <n v="1"/>
    <n v="1"/>
    <s v="4447419:00-21:0070"/>
    <n v="1"/>
    <m/>
    <n v="3"/>
    <m/>
    <m/>
    <n v="4"/>
    <n v="1"/>
    <n v="1"/>
    <n v="1"/>
    <n v="1"/>
    <m/>
    <m/>
    <m/>
    <m/>
    <n v="4"/>
  </r>
  <r>
    <x v="17"/>
    <x v="11"/>
    <x v="4"/>
    <x v="0"/>
    <n v="3"/>
    <m/>
    <m/>
    <m/>
    <m/>
    <m/>
    <n v="3"/>
    <n v="1"/>
    <m/>
    <m/>
    <m/>
    <m/>
    <s v="Blauwe zone max 1 uur "/>
    <n v="1"/>
    <n v="4"/>
    <n v="3"/>
    <n v="1"/>
    <m/>
    <m/>
    <m/>
    <m/>
    <n v="1"/>
    <m/>
    <m/>
    <m/>
    <n v="0"/>
    <m/>
    <m/>
    <m/>
    <n v="0"/>
    <m/>
    <n v="4"/>
    <n v="1"/>
    <n v="1"/>
    <n v="1"/>
    <s v="4447500:00-02:0070"/>
    <m/>
    <m/>
    <n v="3"/>
    <n v="1"/>
    <m/>
    <n v="4"/>
    <n v="1"/>
    <n v="1"/>
    <n v="1"/>
    <m/>
    <m/>
    <m/>
    <m/>
    <n v="1"/>
    <n v="4"/>
  </r>
  <r>
    <x v="73"/>
    <x v="2"/>
    <x v="3"/>
    <x v="2"/>
    <m/>
    <m/>
    <m/>
    <n v="78"/>
    <m/>
    <m/>
    <n v="78"/>
    <m/>
    <n v="1"/>
    <m/>
    <m/>
    <m/>
    <m/>
    <n v="1"/>
    <n v="79"/>
    <n v="52"/>
    <m/>
    <m/>
    <m/>
    <m/>
    <m/>
    <n v="0"/>
    <m/>
    <m/>
    <m/>
    <n v="0"/>
    <m/>
    <m/>
    <m/>
    <n v="0"/>
    <m/>
    <n v="52"/>
    <n v="0.66666666666666663"/>
    <n v="0"/>
    <n v="0.65822784810126578"/>
    <s v="4441510:00-12:0071"/>
    <n v="8"/>
    <n v="5"/>
    <n v="23"/>
    <n v="16"/>
    <m/>
    <n v="52"/>
    <n v="19"/>
    <n v="4"/>
    <n v="19"/>
    <n v="2"/>
    <n v="2"/>
    <n v="1"/>
    <n v="3"/>
    <n v="2"/>
    <n v="52"/>
  </r>
  <r>
    <x v="73"/>
    <x v="2"/>
    <x v="3"/>
    <x v="1"/>
    <m/>
    <m/>
    <m/>
    <n v="78"/>
    <m/>
    <m/>
    <n v="78"/>
    <m/>
    <n v="1"/>
    <m/>
    <m/>
    <m/>
    <m/>
    <n v="1"/>
    <n v="79"/>
    <n v="66"/>
    <m/>
    <m/>
    <m/>
    <m/>
    <m/>
    <n v="0"/>
    <m/>
    <m/>
    <m/>
    <n v="0"/>
    <m/>
    <m/>
    <m/>
    <n v="0"/>
    <m/>
    <n v="66"/>
    <n v="0.84615384615384615"/>
    <n v="0"/>
    <n v="0.83544303797468356"/>
    <s v="4441514:00-16:0071"/>
    <n v="14"/>
    <n v="7"/>
    <n v="25"/>
    <n v="20"/>
    <m/>
    <n v="66"/>
    <n v="17"/>
    <n v="5"/>
    <n v="29"/>
    <n v="3"/>
    <n v="3"/>
    <n v="4"/>
    <n v="4"/>
    <n v="1"/>
    <n v="66"/>
  </r>
  <r>
    <x v="73"/>
    <x v="2"/>
    <x v="3"/>
    <x v="3"/>
    <m/>
    <m/>
    <m/>
    <n v="78"/>
    <m/>
    <m/>
    <n v="78"/>
    <m/>
    <n v="1"/>
    <m/>
    <m/>
    <m/>
    <m/>
    <n v="1"/>
    <n v="79"/>
    <n v="78"/>
    <m/>
    <n v="1"/>
    <m/>
    <m/>
    <m/>
    <n v="1"/>
    <m/>
    <m/>
    <m/>
    <n v="0"/>
    <m/>
    <m/>
    <m/>
    <n v="0"/>
    <m/>
    <n v="79"/>
    <n v="1"/>
    <n v="1"/>
    <n v="1"/>
    <s v="4441519:00-21:0071"/>
    <n v="9"/>
    <n v="3"/>
    <n v="46"/>
    <n v="21"/>
    <m/>
    <n v="79"/>
    <n v="25"/>
    <n v="2"/>
    <n v="31"/>
    <n v="6"/>
    <n v="4"/>
    <n v="4"/>
    <n v="7"/>
    <m/>
    <n v="79"/>
  </r>
  <r>
    <x v="73"/>
    <x v="2"/>
    <x v="0"/>
    <x v="0"/>
    <m/>
    <m/>
    <m/>
    <n v="78"/>
    <m/>
    <m/>
    <n v="78"/>
    <m/>
    <n v="1"/>
    <m/>
    <m/>
    <m/>
    <m/>
    <n v="1"/>
    <n v="79"/>
    <n v="74"/>
    <m/>
    <n v="1"/>
    <m/>
    <m/>
    <m/>
    <n v="1"/>
    <m/>
    <m/>
    <m/>
    <n v="0"/>
    <m/>
    <m/>
    <m/>
    <n v="0"/>
    <m/>
    <n v="75"/>
    <n v="0.94871794871794868"/>
    <n v="1"/>
    <n v="0.94936708860759489"/>
    <s v="4441600:00-02:0071"/>
    <m/>
    <m/>
    <n v="50"/>
    <n v="25"/>
    <m/>
    <n v="75"/>
    <n v="26"/>
    <n v="2"/>
    <n v="30"/>
    <n v="4"/>
    <n v="4"/>
    <n v="3"/>
    <n v="6"/>
    <m/>
    <n v="75"/>
  </r>
  <r>
    <x v="73"/>
    <x v="2"/>
    <x v="1"/>
    <x v="1"/>
    <m/>
    <m/>
    <m/>
    <n v="78"/>
    <m/>
    <m/>
    <n v="78"/>
    <m/>
    <n v="1"/>
    <m/>
    <m/>
    <m/>
    <m/>
    <n v="1"/>
    <n v="79"/>
    <n v="78"/>
    <m/>
    <n v="1"/>
    <m/>
    <m/>
    <m/>
    <n v="1"/>
    <m/>
    <n v="2"/>
    <m/>
    <n v="2"/>
    <m/>
    <m/>
    <m/>
    <n v="0"/>
    <m/>
    <n v="81"/>
    <n v="1"/>
    <n v="1"/>
    <n v="1.0253164556962024"/>
    <s v="4442914:00-16:0071"/>
    <n v="45"/>
    <n v="1"/>
    <n v="21"/>
    <n v="14"/>
    <m/>
    <n v="81"/>
    <n v="24"/>
    <n v="7"/>
    <n v="25"/>
    <n v="11"/>
    <n v="6"/>
    <n v="2"/>
    <n v="3"/>
    <n v="3"/>
    <n v="81"/>
  </r>
  <r>
    <x v="73"/>
    <x v="2"/>
    <x v="2"/>
    <x v="2"/>
    <m/>
    <m/>
    <m/>
    <n v="78"/>
    <m/>
    <m/>
    <n v="78"/>
    <m/>
    <n v="1"/>
    <m/>
    <m/>
    <m/>
    <m/>
    <n v="1"/>
    <n v="79"/>
    <n v="54"/>
    <m/>
    <m/>
    <m/>
    <m/>
    <m/>
    <n v="0"/>
    <m/>
    <m/>
    <m/>
    <n v="0"/>
    <m/>
    <m/>
    <m/>
    <n v="0"/>
    <m/>
    <n v="54"/>
    <n v="0.69230769230769229"/>
    <n v="0"/>
    <n v="0.68354430379746833"/>
    <s v="4445010:00-12:0071"/>
    <n v="7"/>
    <n v="3"/>
    <n v="25"/>
    <n v="19"/>
    <m/>
    <n v="54"/>
    <n v="20"/>
    <n v="2"/>
    <n v="22"/>
    <n v="4"/>
    <n v="3"/>
    <n v="1"/>
    <n v="2"/>
    <m/>
    <n v="54"/>
  </r>
  <r>
    <x v="73"/>
    <x v="2"/>
    <x v="2"/>
    <x v="1"/>
    <m/>
    <m/>
    <m/>
    <n v="78"/>
    <m/>
    <m/>
    <n v="78"/>
    <m/>
    <n v="1"/>
    <m/>
    <m/>
    <m/>
    <m/>
    <n v="1"/>
    <n v="79"/>
    <n v="50"/>
    <m/>
    <m/>
    <m/>
    <m/>
    <m/>
    <n v="0"/>
    <m/>
    <m/>
    <m/>
    <n v="0"/>
    <m/>
    <m/>
    <m/>
    <n v="0"/>
    <m/>
    <n v="50"/>
    <n v="0.64102564102564108"/>
    <n v="0"/>
    <n v="0.63291139240506333"/>
    <s v="4445014:00-16:0071"/>
    <n v="3"/>
    <n v="4"/>
    <n v="23"/>
    <n v="20"/>
    <m/>
    <n v="50"/>
    <n v="15"/>
    <n v="2"/>
    <n v="21"/>
    <n v="4"/>
    <n v="1"/>
    <n v="2"/>
    <n v="4"/>
    <n v="1"/>
    <n v="50"/>
  </r>
  <r>
    <x v="73"/>
    <x v="2"/>
    <x v="2"/>
    <x v="3"/>
    <m/>
    <m/>
    <m/>
    <n v="78"/>
    <m/>
    <m/>
    <n v="78"/>
    <m/>
    <n v="1"/>
    <m/>
    <m/>
    <m/>
    <m/>
    <n v="1"/>
    <n v="79"/>
    <n v="73"/>
    <m/>
    <m/>
    <m/>
    <m/>
    <m/>
    <n v="0"/>
    <n v="1"/>
    <m/>
    <m/>
    <n v="1"/>
    <m/>
    <m/>
    <m/>
    <n v="0"/>
    <m/>
    <n v="74"/>
    <n v="0.9358974358974359"/>
    <n v="0"/>
    <n v="0.93670886075949367"/>
    <s v="4445019:00-21:0071"/>
    <n v="7"/>
    <n v="3"/>
    <n v="42"/>
    <n v="22"/>
    <m/>
    <n v="74"/>
    <n v="20"/>
    <n v="5"/>
    <n v="36"/>
    <n v="4"/>
    <n v="1"/>
    <n v="2"/>
    <n v="5"/>
    <n v="1"/>
    <n v="74"/>
  </r>
  <r>
    <x v="73"/>
    <x v="2"/>
    <x v="5"/>
    <x v="0"/>
    <m/>
    <m/>
    <m/>
    <n v="78"/>
    <m/>
    <m/>
    <n v="78"/>
    <m/>
    <n v="1"/>
    <m/>
    <m/>
    <m/>
    <m/>
    <n v="1"/>
    <n v="79"/>
    <n v="73"/>
    <m/>
    <m/>
    <m/>
    <m/>
    <m/>
    <n v="0"/>
    <m/>
    <m/>
    <m/>
    <n v="0"/>
    <m/>
    <m/>
    <m/>
    <n v="0"/>
    <m/>
    <n v="73"/>
    <n v="0.9358974358974359"/>
    <n v="0"/>
    <n v="0.92405063291139244"/>
    <s v="4445100:00-02:0071"/>
    <m/>
    <m/>
    <n v="48"/>
    <n v="25"/>
    <m/>
    <n v="73"/>
    <n v="22"/>
    <n v="3"/>
    <n v="36"/>
    <n v="3"/>
    <n v="2"/>
    <n v="2"/>
    <n v="4"/>
    <n v="1"/>
    <n v="73"/>
  </r>
  <r>
    <x v="73"/>
    <x v="2"/>
    <x v="6"/>
    <x v="2"/>
    <m/>
    <m/>
    <m/>
    <n v="78"/>
    <m/>
    <m/>
    <n v="78"/>
    <m/>
    <n v="1"/>
    <m/>
    <m/>
    <m/>
    <m/>
    <n v="1"/>
    <n v="79"/>
    <n v="35"/>
    <m/>
    <m/>
    <m/>
    <m/>
    <m/>
    <n v="0"/>
    <m/>
    <m/>
    <m/>
    <n v="0"/>
    <m/>
    <m/>
    <m/>
    <n v="0"/>
    <m/>
    <n v="35"/>
    <n v="0.44871794871794873"/>
    <n v="0"/>
    <n v="0.44303797468354428"/>
    <s v="4447410:00-12:0071"/>
    <n v="7"/>
    <n v="2"/>
    <n v="12"/>
    <n v="14"/>
    <m/>
    <n v="35"/>
    <n v="19"/>
    <n v="2"/>
    <n v="8"/>
    <m/>
    <n v="2"/>
    <n v="2"/>
    <m/>
    <n v="2"/>
    <n v="35"/>
  </r>
  <r>
    <x v="73"/>
    <x v="2"/>
    <x v="6"/>
    <x v="1"/>
    <m/>
    <m/>
    <m/>
    <n v="78"/>
    <m/>
    <m/>
    <n v="78"/>
    <m/>
    <n v="1"/>
    <m/>
    <m/>
    <m/>
    <m/>
    <n v="1"/>
    <n v="79"/>
    <n v="29"/>
    <m/>
    <m/>
    <m/>
    <m/>
    <m/>
    <n v="0"/>
    <m/>
    <m/>
    <m/>
    <n v="0"/>
    <m/>
    <m/>
    <m/>
    <n v="0"/>
    <m/>
    <n v="29"/>
    <n v="0.37179487179487181"/>
    <n v="0"/>
    <n v="0.36708860759493672"/>
    <s v="4447414:00-16:0071"/>
    <n v="1"/>
    <n v="2"/>
    <n v="11"/>
    <n v="15"/>
    <m/>
    <n v="29"/>
    <n v="17"/>
    <m/>
    <n v="9"/>
    <n v="1"/>
    <m/>
    <n v="2"/>
    <m/>
    <m/>
    <n v="29"/>
  </r>
  <r>
    <x v="73"/>
    <x v="2"/>
    <x v="6"/>
    <x v="3"/>
    <m/>
    <m/>
    <m/>
    <n v="78"/>
    <m/>
    <m/>
    <n v="78"/>
    <m/>
    <n v="1"/>
    <m/>
    <m/>
    <m/>
    <m/>
    <n v="1"/>
    <n v="79"/>
    <n v="53"/>
    <m/>
    <n v="1"/>
    <m/>
    <m/>
    <m/>
    <n v="1"/>
    <m/>
    <m/>
    <m/>
    <n v="0"/>
    <m/>
    <m/>
    <m/>
    <n v="0"/>
    <m/>
    <n v="54"/>
    <n v="0.67948717948717952"/>
    <n v="1"/>
    <n v="0.68354430379746833"/>
    <s v="4447419:00-21:0071"/>
    <n v="4"/>
    <m/>
    <n v="33"/>
    <n v="17"/>
    <m/>
    <n v="54"/>
    <n v="29"/>
    <n v="1"/>
    <n v="20"/>
    <n v="2"/>
    <m/>
    <n v="2"/>
    <m/>
    <m/>
    <n v="54"/>
  </r>
  <r>
    <x v="73"/>
    <x v="2"/>
    <x v="4"/>
    <x v="0"/>
    <m/>
    <m/>
    <m/>
    <n v="78"/>
    <m/>
    <m/>
    <n v="78"/>
    <m/>
    <n v="1"/>
    <m/>
    <m/>
    <m/>
    <m/>
    <n v="1"/>
    <n v="79"/>
    <n v="67"/>
    <m/>
    <n v="1"/>
    <m/>
    <m/>
    <m/>
    <n v="1"/>
    <m/>
    <m/>
    <m/>
    <n v="0"/>
    <m/>
    <m/>
    <m/>
    <n v="0"/>
    <m/>
    <n v="68"/>
    <n v="0.85897435897435892"/>
    <n v="1"/>
    <n v="0.86075949367088611"/>
    <s v="4447500:00-02:0071"/>
    <m/>
    <m/>
    <n v="45"/>
    <n v="23"/>
    <m/>
    <n v="68"/>
    <n v="36"/>
    <m/>
    <n v="25"/>
    <n v="3"/>
    <n v="1"/>
    <n v="1"/>
    <n v="1"/>
    <n v="1"/>
    <n v="68"/>
  </r>
  <r>
    <x v="74"/>
    <x v="22"/>
    <x v="3"/>
    <x v="2"/>
    <n v="11"/>
    <m/>
    <m/>
    <m/>
    <m/>
    <m/>
    <n v="11"/>
    <m/>
    <m/>
    <m/>
    <m/>
    <m/>
    <m/>
    <n v="0"/>
    <n v="11"/>
    <n v="6"/>
    <m/>
    <m/>
    <m/>
    <m/>
    <m/>
    <n v="0"/>
    <m/>
    <m/>
    <m/>
    <n v="0"/>
    <m/>
    <m/>
    <m/>
    <n v="0"/>
    <m/>
    <n v="6"/>
    <n v="0.54545454545454541"/>
    <e v="#DIV/0!"/>
    <n v="0.54545454545454541"/>
    <s v="4441510:00-12:0072"/>
    <m/>
    <m/>
    <n v="1"/>
    <n v="5"/>
    <m/>
    <n v="6"/>
    <n v="6"/>
    <m/>
    <m/>
    <m/>
    <m/>
    <m/>
    <m/>
    <m/>
    <n v="6"/>
  </r>
  <r>
    <x v="74"/>
    <x v="22"/>
    <x v="3"/>
    <x v="1"/>
    <n v="11"/>
    <m/>
    <m/>
    <m/>
    <m/>
    <m/>
    <n v="11"/>
    <m/>
    <m/>
    <m/>
    <m/>
    <m/>
    <m/>
    <n v="0"/>
    <n v="11"/>
    <n v="5"/>
    <m/>
    <m/>
    <m/>
    <m/>
    <m/>
    <n v="0"/>
    <m/>
    <m/>
    <m/>
    <n v="0"/>
    <m/>
    <m/>
    <m/>
    <n v="0"/>
    <m/>
    <n v="5"/>
    <n v="0.45454545454545453"/>
    <e v="#DIV/0!"/>
    <n v="0.45454545454545453"/>
    <s v="4441514:00-16:0072"/>
    <m/>
    <m/>
    <m/>
    <n v="5"/>
    <m/>
    <n v="5"/>
    <n v="5"/>
    <m/>
    <m/>
    <m/>
    <m/>
    <m/>
    <m/>
    <m/>
    <n v="5"/>
  </r>
  <r>
    <x v="74"/>
    <x v="22"/>
    <x v="3"/>
    <x v="3"/>
    <n v="11"/>
    <m/>
    <m/>
    <m/>
    <m/>
    <m/>
    <n v="11"/>
    <m/>
    <m/>
    <m/>
    <m/>
    <m/>
    <m/>
    <n v="0"/>
    <n v="11"/>
    <n v="7"/>
    <m/>
    <m/>
    <m/>
    <m/>
    <m/>
    <n v="0"/>
    <m/>
    <m/>
    <m/>
    <n v="0"/>
    <m/>
    <m/>
    <m/>
    <n v="0"/>
    <m/>
    <n v="7"/>
    <n v="0.63636363636363635"/>
    <e v="#DIV/0!"/>
    <n v="0.63636363636363635"/>
    <s v="4441519:00-21:0072"/>
    <m/>
    <m/>
    <n v="2"/>
    <n v="5"/>
    <m/>
    <n v="7"/>
    <n v="7"/>
    <m/>
    <m/>
    <m/>
    <m/>
    <m/>
    <m/>
    <m/>
    <n v="7"/>
  </r>
  <r>
    <x v="74"/>
    <x v="22"/>
    <x v="0"/>
    <x v="0"/>
    <n v="11"/>
    <m/>
    <m/>
    <m/>
    <m/>
    <m/>
    <n v="11"/>
    <m/>
    <m/>
    <m/>
    <m/>
    <m/>
    <m/>
    <n v="0"/>
    <n v="11"/>
    <n v="8"/>
    <m/>
    <m/>
    <m/>
    <m/>
    <m/>
    <n v="0"/>
    <m/>
    <m/>
    <m/>
    <n v="0"/>
    <m/>
    <m/>
    <m/>
    <n v="0"/>
    <m/>
    <n v="8"/>
    <n v="0.72727272727272729"/>
    <e v="#DIV/0!"/>
    <n v="0.72727272727272729"/>
    <s v="4441600:00-02:0072"/>
    <m/>
    <m/>
    <n v="3"/>
    <n v="5"/>
    <m/>
    <n v="8"/>
    <n v="7"/>
    <m/>
    <m/>
    <m/>
    <n v="1"/>
    <m/>
    <m/>
    <m/>
    <n v="8"/>
  </r>
  <r>
    <x v="74"/>
    <x v="22"/>
    <x v="1"/>
    <x v="1"/>
    <n v="11"/>
    <m/>
    <m/>
    <m/>
    <m/>
    <m/>
    <n v="11"/>
    <m/>
    <m/>
    <m/>
    <m/>
    <m/>
    <m/>
    <n v="0"/>
    <n v="11"/>
    <n v="8"/>
    <m/>
    <m/>
    <m/>
    <m/>
    <m/>
    <n v="0"/>
    <m/>
    <m/>
    <m/>
    <n v="0"/>
    <m/>
    <m/>
    <m/>
    <n v="0"/>
    <m/>
    <n v="8"/>
    <n v="0.72727272727272729"/>
    <e v="#DIV/0!"/>
    <n v="0.72727272727272729"/>
    <s v="4442914:00-16:0072"/>
    <n v="2"/>
    <n v="1"/>
    <m/>
    <n v="5"/>
    <m/>
    <n v="8"/>
    <n v="7"/>
    <m/>
    <n v="1"/>
    <m/>
    <m/>
    <m/>
    <m/>
    <m/>
    <n v="8"/>
  </r>
  <r>
    <x v="74"/>
    <x v="22"/>
    <x v="2"/>
    <x v="2"/>
    <n v="11"/>
    <m/>
    <m/>
    <m/>
    <m/>
    <m/>
    <n v="11"/>
    <m/>
    <m/>
    <m/>
    <m/>
    <m/>
    <m/>
    <n v="0"/>
    <n v="11"/>
    <n v="11"/>
    <m/>
    <m/>
    <m/>
    <m/>
    <m/>
    <n v="0"/>
    <m/>
    <m/>
    <m/>
    <n v="0"/>
    <m/>
    <m/>
    <m/>
    <n v="0"/>
    <m/>
    <n v="11"/>
    <n v="1"/>
    <e v="#DIV/0!"/>
    <n v="1"/>
    <s v="4445010:00-12:0072"/>
    <n v="4"/>
    <m/>
    <n v="2"/>
    <n v="5"/>
    <m/>
    <n v="11"/>
    <n v="7"/>
    <m/>
    <n v="1"/>
    <m/>
    <n v="1"/>
    <n v="2"/>
    <m/>
    <m/>
    <n v="11"/>
  </r>
  <r>
    <x v="74"/>
    <x v="22"/>
    <x v="2"/>
    <x v="1"/>
    <n v="11"/>
    <m/>
    <m/>
    <m/>
    <m/>
    <m/>
    <n v="11"/>
    <m/>
    <m/>
    <m/>
    <m/>
    <m/>
    <m/>
    <n v="0"/>
    <n v="11"/>
    <n v="10"/>
    <m/>
    <m/>
    <m/>
    <m/>
    <m/>
    <n v="0"/>
    <m/>
    <m/>
    <m/>
    <n v="0"/>
    <m/>
    <m/>
    <m/>
    <n v="0"/>
    <m/>
    <n v="10"/>
    <n v="0.90909090909090906"/>
    <e v="#DIV/0!"/>
    <n v="0.90909090909090906"/>
    <s v="4445014:00-16:0072"/>
    <n v="4"/>
    <m/>
    <n v="2"/>
    <n v="4"/>
    <m/>
    <n v="10"/>
    <n v="5"/>
    <n v="1"/>
    <m/>
    <n v="1"/>
    <n v="1"/>
    <n v="2"/>
    <m/>
    <m/>
    <n v="10"/>
  </r>
  <r>
    <x v="74"/>
    <x v="22"/>
    <x v="2"/>
    <x v="3"/>
    <n v="11"/>
    <m/>
    <m/>
    <m/>
    <m/>
    <m/>
    <n v="11"/>
    <m/>
    <m/>
    <m/>
    <m/>
    <m/>
    <m/>
    <n v="0"/>
    <n v="11"/>
    <n v="7"/>
    <m/>
    <m/>
    <m/>
    <m/>
    <m/>
    <n v="0"/>
    <m/>
    <m/>
    <m/>
    <n v="0"/>
    <m/>
    <m/>
    <m/>
    <n v="0"/>
    <m/>
    <n v="7"/>
    <n v="0.63636363636363635"/>
    <e v="#DIV/0!"/>
    <n v="0.63636363636363635"/>
    <s v="4445019:00-21:0072"/>
    <m/>
    <m/>
    <n v="2"/>
    <n v="5"/>
    <m/>
    <n v="7"/>
    <n v="6"/>
    <m/>
    <m/>
    <m/>
    <m/>
    <n v="1"/>
    <m/>
    <m/>
    <n v="7"/>
  </r>
  <r>
    <x v="74"/>
    <x v="22"/>
    <x v="5"/>
    <x v="0"/>
    <n v="11"/>
    <m/>
    <m/>
    <m/>
    <m/>
    <m/>
    <n v="11"/>
    <m/>
    <m/>
    <m/>
    <m/>
    <m/>
    <m/>
    <n v="0"/>
    <n v="11"/>
    <n v="8"/>
    <m/>
    <m/>
    <m/>
    <m/>
    <m/>
    <n v="0"/>
    <m/>
    <m/>
    <m/>
    <n v="0"/>
    <m/>
    <m/>
    <m/>
    <n v="0"/>
    <m/>
    <n v="8"/>
    <n v="0.72727272727272729"/>
    <e v="#DIV/0!"/>
    <n v="0.72727272727272729"/>
    <s v="4445100:00-02:0072"/>
    <m/>
    <m/>
    <n v="3"/>
    <n v="5"/>
    <m/>
    <n v="8"/>
    <n v="6"/>
    <m/>
    <m/>
    <m/>
    <n v="1"/>
    <n v="1"/>
    <m/>
    <m/>
    <n v="8"/>
  </r>
  <r>
    <x v="74"/>
    <x v="22"/>
    <x v="6"/>
    <x v="2"/>
    <n v="11"/>
    <m/>
    <m/>
    <m/>
    <m/>
    <m/>
    <n v="11"/>
    <m/>
    <m/>
    <m/>
    <m/>
    <m/>
    <m/>
    <n v="0"/>
    <n v="11"/>
    <n v="6"/>
    <m/>
    <m/>
    <m/>
    <m/>
    <m/>
    <n v="0"/>
    <m/>
    <m/>
    <m/>
    <n v="0"/>
    <n v="1"/>
    <m/>
    <m/>
    <n v="1"/>
    <m/>
    <n v="7"/>
    <n v="0.54545454545454541"/>
    <e v="#DIV/0!"/>
    <n v="0.63636363636363635"/>
    <s v="4447410:00-12:0072"/>
    <n v="2"/>
    <n v="1"/>
    <n v="1"/>
    <n v="2"/>
    <m/>
    <n v="6"/>
    <n v="3"/>
    <m/>
    <m/>
    <n v="1"/>
    <m/>
    <n v="1"/>
    <n v="1"/>
    <m/>
    <n v="6"/>
  </r>
  <r>
    <x v="74"/>
    <x v="22"/>
    <x v="6"/>
    <x v="1"/>
    <n v="11"/>
    <m/>
    <m/>
    <m/>
    <m/>
    <m/>
    <n v="11"/>
    <m/>
    <m/>
    <m/>
    <m/>
    <m/>
    <m/>
    <n v="0"/>
    <n v="11"/>
    <n v="3"/>
    <m/>
    <m/>
    <m/>
    <m/>
    <m/>
    <n v="0"/>
    <m/>
    <m/>
    <m/>
    <n v="0"/>
    <n v="1"/>
    <m/>
    <m/>
    <n v="1"/>
    <m/>
    <n v="4"/>
    <n v="0.27272727272727271"/>
    <e v="#DIV/0!"/>
    <n v="0.36363636363636365"/>
    <s v="4447414:00-16:0072"/>
    <m/>
    <n v="1"/>
    <m/>
    <n v="2"/>
    <m/>
    <n v="3"/>
    <n v="3"/>
    <m/>
    <m/>
    <m/>
    <m/>
    <m/>
    <m/>
    <m/>
    <n v="3"/>
  </r>
  <r>
    <x v="74"/>
    <x v="22"/>
    <x v="6"/>
    <x v="3"/>
    <n v="11"/>
    <m/>
    <m/>
    <m/>
    <m/>
    <m/>
    <n v="11"/>
    <m/>
    <m/>
    <m/>
    <m/>
    <m/>
    <m/>
    <n v="0"/>
    <n v="11"/>
    <n v="3"/>
    <m/>
    <m/>
    <m/>
    <m/>
    <m/>
    <n v="0"/>
    <m/>
    <m/>
    <m/>
    <n v="0"/>
    <n v="1"/>
    <m/>
    <m/>
    <n v="1"/>
    <m/>
    <n v="4"/>
    <n v="0.27272727272727271"/>
    <e v="#DIV/0!"/>
    <n v="0.36363636363636365"/>
    <s v="4447419:00-21:0072"/>
    <n v="1"/>
    <m/>
    <m/>
    <n v="2"/>
    <m/>
    <n v="3"/>
    <n v="2"/>
    <m/>
    <m/>
    <m/>
    <m/>
    <n v="1"/>
    <m/>
    <m/>
    <n v="3"/>
  </r>
  <r>
    <x v="74"/>
    <x v="22"/>
    <x v="4"/>
    <x v="0"/>
    <n v="11"/>
    <m/>
    <m/>
    <m/>
    <m/>
    <m/>
    <n v="11"/>
    <m/>
    <m/>
    <m/>
    <m/>
    <m/>
    <m/>
    <n v="0"/>
    <n v="11"/>
    <n v="4"/>
    <m/>
    <m/>
    <m/>
    <m/>
    <m/>
    <n v="0"/>
    <m/>
    <m/>
    <m/>
    <n v="0"/>
    <m/>
    <m/>
    <m/>
    <n v="0"/>
    <m/>
    <n v="4"/>
    <n v="0.36363636363636365"/>
    <e v="#DIV/0!"/>
    <n v="0.36363636363636365"/>
    <s v="4447500:00-02:0072"/>
    <m/>
    <m/>
    <n v="1"/>
    <n v="3"/>
    <m/>
    <n v="4"/>
    <n v="3"/>
    <m/>
    <m/>
    <m/>
    <m/>
    <n v="1"/>
    <m/>
    <m/>
    <n v="4"/>
  </r>
  <r>
    <x v="75"/>
    <x v="23"/>
    <x v="3"/>
    <x v="2"/>
    <n v="12"/>
    <m/>
    <m/>
    <m/>
    <n v="22"/>
    <m/>
    <n v="34"/>
    <n v="2"/>
    <m/>
    <m/>
    <m/>
    <m/>
    <m/>
    <n v="2"/>
    <n v="36"/>
    <n v="33"/>
    <n v="1"/>
    <m/>
    <m/>
    <m/>
    <m/>
    <n v="1"/>
    <m/>
    <m/>
    <m/>
    <n v="0"/>
    <m/>
    <m/>
    <m/>
    <n v="0"/>
    <m/>
    <n v="34"/>
    <n v="0.97058823529411764"/>
    <n v="0.5"/>
    <n v="0.94444444444444442"/>
    <s v="4441510:00-12:0073"/>
    <n v="8"/>
    <n v="4"/>
    <n v="15"/>
    <n v="7"/>
    <m/>
    <n v="34"/>
    <n v="15"/>
    <n v="3"/>
    <n v="5"/>
    <n v="2"/>
    <n v="3"/>
    <n v="5"/>
    <n v="1"/>
    <m/>
    <n v="34"/>
  </r>
  <r>
    <x v="75"/>
    <x v="23"/>
    <x v="3"/>
    <x v="1"/>
    <n v="12"/>
    <m/>
    <m/>
    <m/>
    <n v="22"/>
    <m/>
    <n v="34"/>
    <n v="2"/>
    <m/>
    <m/>
    <m/>
    <m/>
    <m/>
    <n v="2"/>
    <n v="36"/>
    <n v="32"/>
    <m/>
    <m/>
    <m/>
    <m/>
    <m/>
    <n v="0"/>
    <m/>
    <m/>
    <m/>
    <n v="0"/>
    <m/>
    <m/>
    <m/>
    <n v="0"/>
    <m/>
    <n v="32"/>
    <n v="0.94117647058823528"/>
    <n v="0"/>
    <n v="0.88888888888888884"/>
    <s v="4441514:00-16:0073"/>
    <n v="6"/>
    <n v="5"/>
    <n v="14"/>
    <n v="7"/>
    <m/>
    <n v="32"/>
    <n v="13"/>
    <n v="4"/>
    <n v="4"/>
    <n v="3"/>
    <n v="2"/>
    <n v="4"/>
    <n v="2"/>
    <m/>
    <n v="32"/>
  </r>
  <r>
    <x v="75"/>
    <x v="23"/>
    <x v="3"/>
    <x v="3"/>
    <n v="12"/>
    <m/>
    <m/>
    <m/>
    <n v="22"/>
    <m/>
    <n v="34"/>
    <n v="2"/>
    <m/>
    <m/>
    <m/>
    <m/>
    <m/>
    <n v="2"/>
    <n v="36"/>
    <n v="34"/>
    <n v="1"/>
    <m/>
    <m/>
    <m/>
    <m/>
    <n v="1"/>
    <m/>
    <m/>
    <m/>
    <n v="0"/>
    <m/>
    <m/>
    <m/>
    <n v="0"/>
    <m/>
    <n v="35"/>
    <n v="1"/>
    <n v="0.5"/>
    <n v="0.97222222222222221"/>
    <s v="4441519:00-21:0073"/>
    <n v="11"/>
    <n v="1"/>
    <n v="17"/>
    <n v="6"/>
    <m/>
    <n v="35"/>
    <n v="12"/>
    <n v="1"/>
    <n v="6"/>
    <n v="7"/>
    <n v="3"/>
    <n v="2"/>
    <n v="4"/>
    <m/>
    <n v="35"/>
  </r>
  <r>
    <x v="75"/>
    <x v="23"/>
    <x v="0"/>
    <x v="0"/>
    <n v="12"/>
    <m/>
    <m/>
    <m/>
    <n v="22"/>
    <m/>
    <n v="34"/>
    <n v="2"/>
    <m/>
    <m/>
    <m/>
    <m/>
    <m/>
    <n v="2"/>
    <n v="36"/>
    <n v="28"/>
    <m/>
    <m/>
    <m/>
    <m/>
    <m/>
    <n v="0"/>
    <m/>
    <m/>
    <m/>
    <n v="0"/>
    <m/>
    <m/>
    <m/>
    <n v="0"/>
    <m/>
    <n v="28"/>
    <n v="0.82352941176470584"/>
    <n v="0"/>
    <n v="0.77777777777777779"/>
    <s v="4441600:00-02:0073"/>
    <m/>
    <m/>
    <n v="19"/>
    <n v="9"/>
    <m/>
    <n v="28"/>
    <n v="11"/>
    <n v="2"/>
    <n v="4"/>
    <n v="6"/>
    <n v="2"/>
    <m/>
    <n v="3"/>
    <m/>
    <n v="28"/>
  </r>
  <r>
    <x v="75"/>
    <x v="23"/>
    <x v="1"/>
    <x v="1"/>
    <n v="12"/>
    <m/>
    <m/>
    <m/>
    <n v="22"/>
    <m/>
    <n v="34"/>
    <n v="2"/>
    <m/>
    <m/>
    <m/>
    <m/>
    <m/>
    <n v="2"/>
    <n v="36"/>
    <n v="33"/>
    <n v="2"/>
    <m/>
    <m/>
    <m/>
    <m/>
    <n v="2"/>
    <m/>
    <m/>
    <m/>
    <n v="0"/>
    <m/>
    <m/>
    <m/>
    <n v="0"/>
    <m/>
    <n v="35"/>
    <n v="0.97058823529411764"/>
    <n v="1"/>
    <n v="0.97222222222222221"/>
    <s v="4442914:00-16:0073"/>
    <n v="26"/>
    <m/>
    <n v="7"/>
    <n v="2"/>
    <m/>
    <n v="35"/>
    <n v="11"/>
    <n v="5"/>
    <n v="9"/>
    <n v="1"/>
    <n v="3"/>
    <n v="4"/>
    <n v="1"/>
    <n v="1"/>
    <n v="35"/>
  </r>
  <r>
    <x v="75"/>
    <x v="23"/>
    <x v="2"/>
    <x v="2"/>
    <n v="12"/>
    <m/>
    <m/>
    <m/>
    <n v="22"/>
    <m/>
    <n v="34"/>
    <n v="2"/>
    <m/>
    <m/>
    <m/>
    <m/>
    <m/>
    <n v="2"/>
    <n v="36"/>
    <n v="26"/>
    <m/>
    <m/>
    <m/>
    <m/>
    <m/>
    <n v="0"/>
    <m/>
    <m/>
    <m/>
    <n v="0"/>
    <m/>
    <m/>
    <m/>
    <n v="0"/>
    <m/>
    <n v="26"/>
    <n v="0.76470588235294112"/>
    <n v="0"/>
    <n v="0.72222222222222221"/>
    <s v="4445010:00-12:0073"/>
    <n v="5"/>
    <n v="1"/>
    <n v="13"/>
    <n v="7"/>
    <m/>
    <n v="26"/>
    <n v="10"/>
    <n v="3"/>
    <n v="3"/>
    <n v="2"/>
    <n v="4"/>
    <n v="3"/>
    <n v="1"/>
    <m/>
    <n v="26"/>
  </r>
  <r>
    <x v="75"/>
    <x v="23"/>
    <x v="2"/>
    <x v="1"/>
    <n v="12"/>
    <m/>
    <m/>
    <m/>
    <n v="22"/>
    <m/>
    <n v="34"/>
    <n v="2"/>
    <m/>
    <m/>
    <m/>
    <m/>
    <m/>
    <n v="2"/>
    <n v="36"/>
    <n v="32"/>
    <m/>
    <m/>
    <m/>
    <m/>
    <m/>
    <n v="0"/>
    <m/>
    <m/>
    <m/>
    <n v="0"/>
    <m/>
    <m/>
    <m/>
    <n v="0"/>
    <m/>
    <n v="32"/>
    <n v="0.94117647058823528"/>
    <n v="0"/>
    <n v="0.88888888888888884"/>
    <s v="4445014:00-16:0073"/>
    <n v="8"/>
    <n v="7"/>
    <n v="10"/>
    <n v="7"/>
    <m/>
    <n v="32"/>
    <n v="4"/>
    <n v="8"/>
    <n v="6"/>
    <n v="4"/>
    <n v="4"/>
    <n v="3"/>
    <n v="3"/>
    <m/>
    <n v="32"/>
  </r>
  <r>
    <x v="75"/>
    <x v="23"/>
    <x v="2"/>
    <x v="3"/>
    <n v="12"/>
    <m/>
    <m/>
    <m/>
    <n v="22"/>
    <m/>
    <n v="34"/>
    <n v="2"/>
    <m/>
    <m/>
    <m/>
    <m/>
    <m/>
    <n v="2"/>
    <n v="36"/>
    <n v="30"/>
    <n v="2"/>
    <m/>
    <m/>
    <m/>
    <m/>
    <n v="2"/>
    <m/>
    <m/>
    <m/>
    <n v="0"/>
    <m/>
    <m/>
    <m/>
    <n v="0"/>
    <m/>
    <n v="32"/>
    <n v="0.88235294117647056"/>
    <n v="1"/>
    <n v="0.88888888888888884"/>
    <s v="4445019:00-21:0073"/>
    <n v="7"/>
    <n v="6"/>
    <n v="12"/>
    <n v="7"/>
    <m/>
    <n v="32"/>
    <n v="5"/>
    <n v="5"/>
    <n v="7"/>
    <n v="4"/>
    <n v="4"/>
    <n v="4"/>
    <n v="3"/>
    <m/>
    <n v="32"/>
  </r>
  <r>
    <x v="75"/>
    <x v="23"/>
    <x v="5"/>
    <x v="0"/>
    <n v="12"/>
    <m/>
    <m/>
    <m/>
    <n v="22"/>
    <m/>
    <n v="34"/>
    <n v="2"/>
    <m/>
    <m/>
    <m/>
    <m/>
    <m/>
    <n v="2"/>
    <n v="36"/>
    <n v="26"/>
    <m/>
    <m/>
    <m/>
    <m/>
    <m/>
    <n v="0"/>
    <m/>
    <m/>
    <m/>
    <n v="0"/>
    <m/>
    <m/>
    <m/>
    <n v="0"/>
    <m/>
    <n v="26"/>
    <n v="0.76470588235294112"/>
    <n v="0"/>
    <n v="0.72222222222222221"/>
    <s v="4445100:00-02:0073"/>
    <m/>
    <m/>
    <n v="15"/>
    <n v="11"/>
    <m/>
    <n v="26"/>
    <n v="10"/>
    <n v="2"/>
    <n v="6"/>
    <n v="1"/>
    <n v="2"/>
    <n v="2"/>
    <n v="2"/>
    <n v="1"/>
    <n v="26"/>
  </r>
  <r>
    <x v="75"/>
    <x v="23"/>
    <x v="6"/>
    <x v="2"/>
    <n v="12"/>
    <m/>
    <m/>
    <m/>
    <n v="22"/>
    <m/>
    <n v="34"/>
    <n v="2"/>
    <m/>
    <m/>
    <m/>
    <m/>
    <m/>
    <n v="2"/>
    <n v="36"/>
    <n v="24"/>
    <m/>
    <m/>
    <m/>
    <m/>
    <m/>
    <n v="0"/>
    <m/>
    <m/>
    <m/>
    <n v="0"/>
    <m/>
    <m/>
    <m/>
    <n v="0"/>
    <m/>
    <n v="24"/>
    <n v="0.70588235294117652"/>
    <n v="0"/>
    <n v="0.66666666666666663"/>
    <s v="4447410:00-12:0073"/>
    <n v="8"/>
    <n v="2"/>
    <n v="10"/>
    <n v="4"/>
    <m/>
    <n v="24"/>
    <n v="9"/>
    <n v="4"/>
    <n v="4"/>
    <n v="4"/>
    <n v="1"/>
    <n v="2"/>
    <m/>
    <m/>
    <n v="24"/>
  </r>
  <r>
    <x v="75"/>
    <x v="23"/>
    <x v="6"/>
    <x v="1"/>
    <n v="12"/>
    <m/>
    <m/>
    <m/>
    <n v="22"/>
    <m/>
    <n v="34"/>
    <n v="2"/>
    <m/>
    <m/>
    <m/>
    <m/>
    <m/>
    <n v="2"/>
    <n v="36"/>
    <n v="24"/>
    <m/>
    <m/>
    <m/>
    <m/>
    <m/>
    <n v="0"/>
    <m/>
    <m/>
    <m/>
    <n v="0"/>
    <m/>
    <m/>
    <m/>
    <n v="0"/>
    <m/>
    <n v="24"/>
    <n v="0.70588235294117652"/>
    <n v="0"/>
    <n v="0.66666666666666663"/>
    <s v="4447414:00-16:0073"/>
    <n v="6"/>
    <n v="4"/>
    <n v="9"/>
    <n v="5"/>
    <m/>
    <n v="24"/>
    <n v="6"/>
    <n v="5"/>
    <n v="5"/>
    <n v="1"/>
    <m/>
    <n v="5"/>
    <n v="1"/>
    <n v="1"/>
    <n v="24"/>
  </r>
  <r>
    <x v="75"/>
    <x v="23"/>
    <x v="6"/>
    <x v="3"/>
    <n v="12"/>
    <m/>
    <m/>
    <m/>
    <n v="22"/>
    <m/>
    <n v="34"/>
    <n v="2"/>
    <m/>
    <m/>
    <m/>
    <m/>
    <m/>
    <n v="2"/>
    <n v="36"/>
    <n v="34"/>
    <m/>
    <m/>
    <m/>
    <m/>
    <m/>
    <n v="0"/>
    <m/>
    <n v="1"/>
    <m/>
    <n v="1"/>
    <m/>
    <m/>
    <m/>
    <n v="0"/>
    <m/>
    <n v="35"/>
    <n v="1"/>
    <n v="0"/>
    <n v="0.97222222222222221"/>
    <s v="4447419:00-21:0073"/>
    <n v="9"/>
    <n v="2"/>
    <n v="18"/>
    <n v="6"/>
    <m/>
    <n v="35"/>
    <n v="10"/>
    <n v="6"/>
    <n v="9"/>
    <n v="4"/>
    <m/>
    <n v="5"/>
    <n v="1"/>
    <m/>
    <n v="35"/>
  </r>
  <r>
    <x v="75"/>
    <x v="23"/>
    <x v="4"/>
    <x v="0"/>
    <n v="12"/>
    <m/>
    <m/>
    <m/>
    <n v="22"/>
    <m/>
    <n v="34"/>
    <n v="2"/>
    <m/>
    <m/>
    <m/>
    <m/>
    <m/>
    <n v="2"/>
    <n v="36"/>
    <n v="31"/>
    <m/>
    <m/>
    <m/>
    <m/>
    <m/>
    <n v="0"/>
    <m/>
    <m/>
    <m/>
    <n v="0"/>
    <m/>
    <m/>
    <m/>
    <n v="0"/>
    <m/>
    <n v="31"/>
    <n v="0.91176470588235292"/>
    <n v="0"/>
    <n v="0.86111111111111116"/>
    <s v="4447500:00-02:0073"/>
    <m/>
    <m/>
    <n v="20"/>
    <n v="11"/>
    <m/>
    <n v="31"/>
    <n v="13"/>
    <n v="3"/>
    <n v="11"/>
    <n v="1"/>
    <m/>
    <n v="3"/>
    <m/>
    <m/>
    <n v="31"/>
  </r>
  <r>
    <x v="76"/>
    <x v="24"/>
    <x v="3"/>
    <x v="2"/>
    <n v="3"/>
    <m/>
    <m/>
    <m/>
    <m/>
    <m/>
    <n v="3"/>
    <m/>
    <m/>
    <m/>
    <m/>
    <m/>
    <m/>
    <n v="0"/>
    <n v="3"/>
    <n v="3"/>
    <m/>
    <m/>
    <m/>
    <m/>
    <m/>
    <n v="0"/>
    <m/>
    <m/>
    <m/>
    <n v="0"/>
    <m/>
    <m/>
    <m/>
    <n v="0"/>
    <m/>
    <n v="3"/>
    <n v="1"/>
    <e v="#DIV/0!"/>
    <n v="1"/>
    <s v="4441510:00-12:0074"/>
    <m/>
    <m/>
    <n v="1"/>
    <n v="2"/>
    <m/>
    <n v="3"/>
    <n v="3"/>
    <m/>
    <m/>
    <m/>
    <m/>
    <m/>
    <m/>
    <m/>
    <n v="3"/>
  </r>
  <r>
    <x v="76"/>
    <x v="24"/>
    <x v="3"/>
    <x v="1"/>
    <n v="3"/>
    <m/>
    <m/>
    <m/>
    <m/>
    <m/>
    <n v="3"/>
    <m/>
    <m/>
    <m/>
    <m/>
    <m/>
    <m/>
    <n v="0"/>
    <n v="3"/>
    <n v="3"/>
    <m/>
    <m/>
    <m/>
    <m/>
    <m/>
    <n v="0"/>
    <m/>
    <m/>
    <m/>
    <n v="0"/>
    <m/>
    <m/>
    <m/>
    <n v="0"/>
    <m/>
    <n v="3"/>
    <n v="1"/>
    <e v="#DIV/0!"/>
    <n v="1"/>
    <s v="4441514:00-16:0074"/>
    <m/>
    <m/>
    <n v="1"/>
    <n v="2"/>
    <m/>
    <n v="3"/>
    <n v="3"/>
    <m/>
    <m/>
    <m/>
    <m/>
    <m/>
    <m/>
    <m/>
    <n v="3"/>
  </r>
  <r>
    <x v="76"/>
    <x v="24"/>
    <x v="3"/>
    <x v="3"/>
    <n v="3"/>
    <m/>
    <m/>
    <m/>
    <m/>
    <m/>
    <n v="3"/>
    <m/>
    <m/>
    <m/>
    <m/>
    <m/>
    <m/>
    <n v="0"/>
    <n v="3"/>
    <n v="3"/>
    <m/>
    <m/>
    <m/>
    <m/>
    <m/>
    <n v="0"/>
    <m/>
    <m/>
    <m/>
    <n v="0"/>
    <m/>
    <m/>
    <m/>
    <n v="0"/>
    <m/>
    <n v="3"/>
    <n v="1"/>
    <e v="#DIV/0!"/>
    <n v="1"/>
    <s v="4441519:00-21:0074"/>
    <m/>
    <m/>
    <n v="1"/>
    <n v="2"/>
    <m/>
    <n v="3"/>
    <n v="3"/>
    <m/>
    <m/>
    <m/>
    <m/>
    <m/>
    <m/>
    <m/>
    <n v="3"/>
  </r>
  <r>
    <x v="76"/>
    <x v="24"/>
    <x v="0"/>
    <x v="0"/>
    <n v="3"/>
    <m/>
    <m/>
    <m/>
    <m/>
    <m/>
    <n v="3"/>
    <m/>
    <m/>
    <m/>
    <m/>
    <m/>
    <m/>
    <n v="0"/>
    <n v="3"/>
    <n v="3"/>
    <m/>
    <m/>
    <m/>
    <m/>
    <m/>
    <n v="0"/>
    <m/>
    <m/>
    <m/>
    <n v="0"/>
    <m/>
    <m/>
    <m/>
    <n v="0"/>
    <m/>
    <n v="3"/>
    <n v="1"/>
    <e v="#DIV/0!"/>
    <n v="1"/>
    <s v="4441600:00-02:0074"/>
    <m/>
    <m/>
    <n v="1"/>
    <n v="2"/>
    <m/>
    <n v="3"/>
    <n v="3"/>
    <m/>
    <m/>
    <m/>
    <m/>
    <m/>
    <m/>
    <m/>
    <n v="3"/>
  </r>
  <r>
    <x v="76"/>
    <x v="24"/>
    <x v="1"/>
    <x v="1"/>
    <n v="3"/>
    <m/>
    <m/>
    <m/>
    <m/>
    <m/>
    <n v="3"/>
    <m/>
    <m/>
    <m/>
    <m/>
    <m/>
    <m/>
    <n v="0"/>
    <n v="3"/>
    <n v="3"/>
    <m/>
    <m/>
    <m/>
    <m/>
    <m/>
    <n v="0"/>
    <m/>
    <m/>
    <m/>
    <n v="0"/>
    <m/>
    <m/>
    <m/>
    <n v="0"/>
    <m/>
    <n v="3"/>
    <n v="1"/>
    <e v="#DIV/0!"/>
    <n v="1"/>
    <s v="4442914:00-16:0074"/>
    <m/>
    <m/>
    <n v="1"/>
    <n v="2"/>
    <m/>
    <n v="3"/>
    <n v="3"/>
    <m/>
    <m/>
    <m/>
    <m/>
    <m/>
    <m/>
    <m/>
    <n v="3"/>
  </r>
  <r>
    <x v="76"/>
    <x v="24"/>
    <x v="2"/>
    <x v="2"/>
    <n v="3"/>
    <m/>
    <m/>
    <m/>
    <m/>
    <m/>
    <n v="3"/>
    <m/>
    <m/>
    <m/>
    <m/>
    <m/>
    <m/>
    <n v="0"/>
    <n v="3"/>
    <n v="3"/>
    <m/>
    <m/>
    <m/>
    <m/>
    <m/>
    <n v="0"/>
    <m/>
    <m/>
    <m/>
    <n v="0"/>
    <m/>
    <m/>
    <m/>
    <n v="0"/>
    <m/>
    <n v="3"/>
    <n v="1"/>
    <e v="#DIV/0!"/>
    <n v="1"/>
    <s v="4445010:00-12:0074"/>
    <m/>
    <m/>
    <n v="1"/>
    <n v="2"/>
    <m/>
    <n v="3"/>
    <n v="3"/>
    <m/>
    <m/>
    <m/>
    <m/>
    <m/>
    <m/>
    <m/>
    <n v="3"/>
  </r>
  <r>
    <x v="76"/>
    <x v="24"/>
    <x v="2"/>
    <x v="1"/>
    <n v="3"/>
    <m/>
    <m/>
    <m/>
    <m/>
    <m/>
    <n v="3"/>
    <m/>
    <m/>
    <m/>
    <m/>
    <m/>
    <m/>
    <n v="0"/>
    <n v="3"/>
    <n v="3"/>
    <m/>
    <m/>
    <m/>
    <m/>
    <m/>
    <n v="0"/>
    <m/>
    <n v="1"/>
    <m/>
    <n v="1"/>
    <m/>
    <m/>
    <m/>
    <n v="0"/>
    <m/>
    <n v="4"/>
    <n v="1"/>
    <e v="#DIV/0!"/>
    <n v="1.3333333333333333"/>
    <s v="4445014:00-16:0074"/>
    <m/>
    <m/>
    <n v="1"/>
    <n v="3"/>
    <m/>
    <n v="4"/>
    <n v="4"/>
    <m/>
    <m/>
    <m/>
    <m/>
    <m/>
    <m/>
    <m/>
    <n v="4"/>
  </r>
  <r>
    <x v="76"/>
    <x v="24"/>
    <x v="2"/>
    <x v="3"/>
    <n v="3"/>
    <m/>
    <m/>
    <m/>
    <m/>
    <m/>
    <n v="3"/>
    <m/>
    <m/>
    <m/>
    <m/>
    <m/>
    <m/>
    <n v="0"/>
    <n v="3"/>
    <n v="3"/>
    <m/>
    <m/>
    <m/>
    <m/>
    <m/>
    <n v="0"/>
    <m/>
    <n v="1"/>
    <m/>
    <n v="1"/>
    <m/>
    <m/>
    <m/>
    <n v="0"/>
    <m/>
    <n v="4"/>
    <n v="1"/>
    <e v="#DIV/0!"/>
    <n v="1.3333333333333333"/>
    <s v="4445019:00-21:0074"/>
    <m/>
    <m/>
    <n v="1"/>
    <n v="3"/>
    <m/>
    <n v="4"/>
    <n v="4"/>
    <m/>
    <m/>
    <m/>
    <m/>
    <m/>
    <m/>
    <m/>
    <n v="4"/>
  </r>
  <r>
    <x v="76"/>
    <x v="24"/>
    <x v="5"/>
    <x v="0"/>
    <n v="3"/>
    <m/>
    <m/>
    <m/>
    <m/>
    <m/>
    <n v="3"/>
    <m/>
    <m/>
    <m/>
    <m/>
    <m/>
    <m/>
    <n v="0"/>
    <n v="3"/>
    <n v="3"/>
    <m/>
    <m/>
    <m/>
    <m/>
    <m/>
    <n v="0"/>
    <m/>
    <n v="1"/>
    <m/>
    <n v="1"/>
    <m/>
    <m/>
    <m/>
    <n v="0"/>
    <m/>
    <n v="4"/>
    <n v="1"/>
    <e v="#DIV/0!"/>
    <n v="1.3333333333333333"/>
    <s v="4445100:00-02:0074"/>
    <m/>
    <m/>
    <n v="1"/>
    <n v="3"/>
    <m/>
    <n v="4"/>
    <n v="4"/>
    <m/>
    <m/>
    <m/>
    <m/>
    <m/>
    <m/>
    <m/>
    <n v="4"/>
  </r>
  <r>
    <x v="76"/>
    <x v="24"/>
    <x v="6"/>
    <x v="2"/>
    <n v="3"/>
    <m/>
    <m/>
    <m/>
    <m/>
    <m/>
    <n v="3"/>
    <m/>
    <m/>
    <m/>
    <m/>
    <m/>
    <m/>
    <n v="0"/>
    <n v="3"/>
    <n v="1"/>
    <m/>
    <m/>
    <m/>
    <m/>
    <m/>
    <n v="0"/>
    <m/>
    <m/>
    <m/>
    <n v="0"/>
    <m/>
    <m/>
    <m/>
    <n v="0"/>
    <m/>
    <n v="1"/>
    <n v="0.33333333333333331"/>
    <e v="#DIV/0!"/>
    <n v="0.33333333333333331"/>
    <s v="4447410:00-12:0074"/>
    <m/>
    <m/>
    <m/>
    <n v="1"/>
    <m/>
    <n v="1"/>
    <n v="1"/>
    <m/>
    <m/>
    <m/>
    <m/>
    <m/>
    <m/>
    <m/>
    <n v="1"/>
  </r>
  <r>
    <x v="76"/>
    <x v="24"/>
    <x v="6"/>
    <x v="1"/>
    <n v="3"/>
    <m/>
    <m/>
    <m/>
    <m/>
    <m/>
    <n v="3"/>
    <m/>
    <m/>
    <m/>
    <m/>
    <m/>
    <m/>
    <n v="0"/>
    <n v="3"/>
    <n v="2"/>
    <m/>
    <m/>
    <m/>
    <m/>
    <m/>
    <n v="0"/>
    <m/>
    <m/>
    <m/>
    <n v="0"/>
    <m/>
    <m/>
    <m/>
    <n v="0"/>
    <m/>
    <n v="2"/>
    <n v="0.66666666666666663"/>
    <e v="#DIV/0!"/>
    <n v="0.66666666666666663"/>
    <s v="4447414:00-16:0074"/>
    <m/>
    <m/>
    <m/>
    <n v="2"/>
    <m/>
    <n v="2"/>
    <n v="2"/>
    <m/>
    <m/>
    <m/>
    <m/>
    <m/>
    <m/>
    <m/>
    <n v="2"/>
  </r>
  <r>
    <x v="76"/>
    <x v="24"/>
    <x v="6"/>
    <x v="3"/>
    <n v="3"/>
    <m/>
    <m/>
    <m/>
    <m/>
    <m/>
    <n v="3"/>
    <m/>
    <m/>
    <m/>
    <m/>
    <m/>
    <m/>
    <n v="0"/>
    <n v="3"/>
    <n v="3"/>
    <m/>
    <m/>
    <m/>
    <m/>
    <m/>
    <n v="0"/>
    <m/>
    <m/>
    <m/>
    <n v="0"/>
    <m/>
    <m/>
    <m/>
    <n v="0"/>
    <m/>
    <n v="3"/>
    <n v="1"/>
    <e v="#DIV/0!"/>
    <n v="1"/>
    <s v="4447419:00-21:0074"/>
    <m/>
    <m/>
    <m/>
    <n v="3"/>
    <m/>
    <n v="3"/>
    <n v="3"/>
    <m/>
    <m/>
    <m/>
    <m/>
    <m/>
    <m/>
    <m/>
    <n v="3"/>
  </r>
  <r>
    <x v="76"/>
    <x v="24"/>
    <x v="4"/>
    <x v="0"/>
    <n v="3"/>
    <m/>
    <m/>
    <m/>
    <m/>
    <m/>
    <n v="3"/>
    <m/>
    <m/>
    <m/>
    <m/>
    <m/>
    <m/>
    <n v="0"/>
    <n v="3"/>
    <n v="3"/>
    <m/>
    <m/>
    <m/>
    <m/>
    <m/>
    <n v="0"/>
    <m/>
    <m/>
    <m/>
    <n v="0"/>
    <m/>
    <m/>
    <m/>
    <n v="0"/>
    <m/>
    <n v="3"/>
    <n v="1"/>
    <e v="#DIV/0!"/>
    <n v="1"/>
    <s v="4447500:00-02:0074"/>
    <m/>
    <m/>
    <m/>
    <n v="3"/>
    <m/>
    <n v="3"/>
    <n v="3"/>
    <m/>
    <m/>
    <m/>
    <m/>
    <m/>
    <m/>
    <m/>
    <n v="3"/>
  </r>
  <r>
    <x v="77"/>
    <x v="12"/>
    <x v="3"/>
    <x v="2"/>
    <m/>
    <m/>
    <m/>
    <m/>
    <m/>
    <m/>
    <n v="0"/>
    <m/>
    <m/>
    <m/>
    <m/>
    <m/>
    <m/>
    <n v="0"/>
    <n v="0"/>
    <m/>
    <m/>
    <m/>
    <m/>
    <m/>
    <m/>
    <n v="0"/>
    <m/>
    <m/>
    <m/>
    <n v="0"/>
    <m/>
    <m/>
    <m/>
    <n v="0"/>
    <m/>
    <n v="0"/>
    <e v="#DIV/0!"/>
    <e v="#DIV/0!"/>
    <e v="#DIV/0!"/>
    <s v="4441510:00-12:0075"/>
    <m/>
    <m/>
    <m/>
    <m/>
    <m/>
    <n v="0"/>
    <m/>
    <m/>
    <m/>
    <m/>
    <m/>
    <m/>
    <m/>
    <m/>
    <n v="0"/>
  </r>
  <r>
    <x v="77"/>
    <x v="12"/>
    <x v="3"/>
    <x v="1"/>
    <m/>
    <m/>
    <m/>
    <m/>
    <m/>
    <m/>
    <n v="0"/>
    <m/>
    <m/>
    <m/>
    <m/>
    <m/>
    <m/>
    <n v="0"/>
    <n v="0"/>
    <m/>
    <m/>
    <m/>
    <m/>
    <m/>
    <m/>
    <n v="0"/>
    <m/>
    <m/>
    <m/>
    <n v="0"/>
    <m/>
    <m/>
    <m/>
    <n v="0"/>
    <m/>
    <n v="0"/>
    <e v="#DIV/0!"/>
    <e v="#DIV/0!"/>
    <e v="#DIV/0!"/>
    <s v="4441514:00-16:0075"/>
    <m/>
    <m/>
    <m/>
    <m/>
    <m/>
    <n v="0"/>
    <m/>
    <m/>
    <m/>
    <m/>
    <m/>
    <m/>
    <m/>
    <m/>
    <n v="0"/>
  </r>
  <r>
    <x v="77"/>
    <x v="12"/>
    <x v="3"/>
    <x v="3"/>
    <m/>
    <m/>
    <m/>
    <m/>
    <m/>
    <m/>
    <n v="0"/>
    <m/>
    <m/>
    <m/>
    <m/>
    <m/>
    <m/>
    <n v="0"/>
    <n v="0"/>
    <m/>
    <m/>
    <m/>
    <m/>
    <m/>
    <m/>
    <n v="0"/>
    <m/>
    <m/>
    <m/>
    <n v="0"/>
    <m/>
    <m/>
    <m/>
    <n v="0"/>
    <m/>
    <n v="0"/>
    <e v="#DIV/0!"/>
    <e v="#DIV/0!"/>
    <e v="#DIV/0!"/>
    <s v="4441519:00-21:0075"/>
    <m/>
    <m/>
    <m/>
    <m/>
    <m/>
    <n v="0"/>
    <m/>
    <m/>
    <m/>
    <m/>
    <m/>
    <m/>
    <m/>
    <m/>
    <n v="0"/>
  </r>
  <r>
    <x v="77"/>
    <x v="12"/>
    <x v="0"/>
    <x v="0"/>
    <m/>
    <m/>
    <m/>
    <m/>
    <m/>
    <m/>
    <n v="0"/>
    <m/>
    <m/>
    <m/>
    <m/>
    <m/>
    <m/>
    <n v="0"/>
    <n v="0"/>
    <m/>
    <m/>
    <m/>
    <m/>
    <m/>
    <m/>
    <n v="0"/>
    <m/>
    <m/>
    <m/>
    <n v="0"/>
    <m/>
    <m/>
    <m/>
    <n v="0"/>
    <m/>
    <n v="0"/>
    <e v="#DIV/0!"/>
    <e v="#DIV/0!"/>
    <e v="#DIV/0!"/>
    <s v="4441600:00-02:0075"/>
    <m/>
    <m/>
    <m/>
    <m/>
    <m/>
    <n v="0"/>
    <m/>
    <m/>
    <m/>
    <m/>
    <m/>
    <m/>
    <m/>
    <m/>
    <n v="0"/>
  </r>
  <r>
    <x v="77"/>
    <x v="12"/>
    <x v="1"/>
    <x v="1"/>
    <m/>
    <m/>
    <m/>
    <m/>
    <m/>
    <m/>
    <n v="0"/>
    <m/>
    <m/>
    <m/>
    <m/>
    <m/>
    <m/>
    <n v="0"/>
    <n v="0"/>
    <m/>
    <m/>
    <m/>
    <m/>
    <m/>
    <m/>
    <n v="0"/>
    <m/>
    <m/>
    <m/>
    <n v="0"/>
    <m/>
    <m/>
    <m/>
    <n v="0"/>
    <m/>
    <n v="0"/>
    <e v="#DIV/0!"/>
    <e v="#DIV/0!"/>
    <e v="#DIV/0!"/>
    <s v="4442914:00-16:0075"/>
    <m/>
    <m/>
    <m/>
    <m/>
    <m/>
    <n v="0"/>
    <m/>
    <m/>
    <m/>
    <m/>
    <m/>
    <m/>
    <m/>
    <m/>
    <n v="0"/>
  </r>
  <r>
    <x v="77"/>
    <x v="12"/>
    <x v="2"/>
    <x v="2"/>
    <m/>
    <m/>
    <m/>
    <m/>
    <m/>
    <m/>
    <n v="0"/>
    <m/>
    <m/>
    <m/>
    <m/>
    <m/>
    <m/>
    <n v="0"/>
    <n v="0"/>
    <m/>
    <m/>
    <m/>
    <m/>
    <m/>
    <m/>
    <n v="0"/>
    <m/>
    <m/>
    <m/>
    <n v="0"/>
    <m/>
    <m/>
    <m/>
    <n v="0"/>
    <m/>
    <n v="0"/>
    <e v="#DIV/0!"/>
    <e v="#DIV/0!"/>
    <e v="#DIV/0!"/>
    <s v="4445010:00-12:0075"/>
    <m/>
    <m/>
    <m/>
    <m/>
    <m/>
    <n v="0"/>
    <m/>
    <m/>
    <m/>
    <m/>
    <m/>
    <m/>
    <m/>
    <m/>
    <n v="0"/>
  </r>
  <r>
    <x v="77"/>
    <x v="12"/>
    <x v="2"/>
    <x v="1"/>
    <m/>
    <m/>
    <m/>
    <m/>
    <m/>
    <m/>
    <n v="0"/>
    <m/>
    <m/>
    <m/>
    <m/>
    <m/>
    <m/>
    <n v="0"/>
    <n v="0"/>
    <m/>
    <m/>
    <m/>
    <m/>
    <m/>
    <m/>
    <n v="0"/>
    <m/>
    <m/>
    <m/>
    <n v="0"/>
    <m/>
    <m/>
    <m/>
    <n v="0"/>
    <m/>
    <n v="0"/>
    <e v="#DIV/0!"/>
    <e v="#DIV/0!"/>
    <e v="#DIV/0!"/>
    <s v="4445014:00-16:0075"/>
    <m/>
    <m/>
    <m/>
    <m/>
    <m/>
    <n v="0"/>
    <m/>
    <m/>
    <m/>
    <m/>
    <m/>
    <m/>
    <m/>
    <m/>
    <n v="0"/>
  </r>
  <r>
    <x v="77"/>
    <x v="12"/>
    <x v="2"/>
    <x v="3"/>
    <m/>
    <m/>
    <m/>
    <m/>
    <m/>
    <m/>
    <n v="0"/>
    <m/>
    <m/>
    <m/>
    <m/>
    <m/>
    <m/>
    <n v="0"/>
    <n v="0"/>
    <m/>
    <m/>
    <m/>
    <m/>
    <m/>
    <m/>
    <n v="0"/>
    <m/>
    <m/>
    <m/>
    <n v="0"/>
    <m/>
    <m/>
    <m/>
    <n v="0"/>
    <m/>
    <n v="0"/>
    <e v="#DIV/0!"/>
    <e v="#DIV/0!"/>
    <e v="#DIV/0!"/>
    <s v="4445019:00-21:0075"/>
    <m/>
    <m/>
    <m/>
    <m/>
    <m/>
    <n v="0"/>
    <m/>
    <m/>
    <m/>
    <m/>
    <m/>
    <m/>
    <m/>
    <m/>
    <n v="0"/>
  </r>
  <r>
    <x v="77"/>
    <x v="12"/>
    <x v="5"/>
    <x v="0"/>
    <m/>
    <m/>
    <m/>
    <m/>
    <m/>
    <m/>
    <n v="0"/>
    <m/>
    <m/>
    <m/>
    <m/>
    <m/>
    <m/>
    <n v="0"/>
    <n v="0"/>
    <m/>
    <m/>
    <m/>
    <m/>
    <m/>
    <m/>
    <n v="0"/>
    <m/>
    <m/>
    <m/>
    <n v="0"/>
    <m/>
    <m/>
    <m/>
    <n v="0"/>
    <m/>
    <n v="0"/>
    <e v="#DIV/0!"/>
    <e v="#DIV/0!"/>
    <e v="#DIV/0!"/>
    <s v="4445100:00-02:0075"/>
    <m/>
    <m/>
    <m/>
    <m/>
    <m/>
    <n v="0"/>
    <m/>
    <m/>
    <m/>
    <m/>
    <m/>
    <m/>
    <m/>
    <m/>
    <n v="0"/>
  </r>
  <r>
    <x v="77"/>
    <x v="12"/>
    <x v="6"/>
    <x v="2"/>
    <m/>
    <m/>
    <m/>
    <m/>
    <m/>
    <m/>
    <n v="0"/>
    <m/>
    <m/>
    <m/>
    <m/>
    <m/>
    <m/>
    <n v="0"/>
    <n v="0"/>
    <m/>
    <m/>
    <m/>
    <m/>
    <m/>
    <m/>
    <n v="0"/>
    <m/>
    <m/>
    <m/>
    <n v="0"/>
    <m/>
    <m/>
    <m/>
    <n v="0"/>
    <m/>
    <n v="0"/>
    <e v="#DIV/0!"/>
    <e v="#DIV/0!"/>
    <e v="#DIV/0!"/>
    <s v="4447410:00-12:0075"/>
    <m/>
    <m/>
    <m/>
    <m/>
    <m/>
    <n v="0"/>
    <m/>
    <m/>
    <m/>
    <m/>
    <m/>
    <m/>
    <m/>
    <m/>
    <n v="0"/>
  </r>
  <r>
    <x v="77"/>
    <x v="12"/>
    <x v="6"/>
    <x v="1"/>
    <m/>
    <m/>
    <m/>
    <m/>
    <m/>
    <m/>
    <n v="0"/>
    <m/>
    <m/>
    <m/>
    <m/>
    <m/>
    <m/>
    <n v="0"/>
    <n v="0"/>
    <m/>
    <m/>
    <m/>
    <m/>
    <m/>
    <m/>
    <n v="0"/>
    <m/>
    <m/>
    <m/>
    <n v="0"/>
    <m/>
    <m/>
    <m/>
    <n v="0"/>
    <m/>
    <n v="0"/>
    <e v="#DIV/0!"/>
    <e v="#DIV/0!"/>
    <e v="#DIV/0!"/>
    <s v="4447414:00-16:0075"/>
    <m/>
    <m/>
    <m/>
    <m/>
    <m/>
    <n v="0"/>
    <m/>
    <m/>
    <m/>
    <m/>
    <m/>
    <m/>
    <m/>
    <m/>
    <n v="0"/>
  </r>
  <r>
    <x v="77"/>
    <x v="12"/>
    <x v="6"/>
    <x v="3"/>
    <m/>
    <m/>
    <m/>
    <m/>
    <m/>
    <m/>
    <n v="0"/>
    <m/>
    <m/>
    <m/>
    <m/>
    <m/>
    <m/>
    <n v="0"/>
    <n v="0"/>
    <m/>
    <m/>
    <m/>
    <m/>
    <m/>
    <m/>
    <n v="0"/>
    <m/>
    <m/>
    <m/>
    <n v="0"/>
    <m/>
    <m/>
    <m/>
    <n v="0"/>
    <m/>
    <n v="0"/>
    <e v="#DIV/0!"/>
    <e v="#DIV/0!"/>
    <e v="#DIV/0!"/>
    <s v="4447419:00-21:0075"/>
    <m/>
    <m/>
    <m/>
    <m/>
    <m/>
    <n v="0"/>
    <m/>
    <m/>
    <m/>
    <m/>
    <m/>
    <m/>
    <m/>
    <m/>
    <n v="0"/>
  </r>
  <r>
    <x v="77"/>
    <x v="12"/>
    <x v="4"/>
    <x v="0"/>
    <m/>
    <m/>
    <m/>
    <m/>
    <m/>
    <m/>
    <n v="0"/>
    <m/>
    <m/>
    <m/>
    <m/>
    <m/>
    <m/>
    <n v="0"/>
    <n v="0"/>
    <m/>
    <m/>
    <m/>
    <m/>
    <m/>
    <m/>
    <n v="0"/>
    <m/>
    <m/>
    <m/>
    <n v="0"/>
    <m/>
    <m/>
    <m/>
    <n v="0"/>
    <m/>
    <n v="0"/>
    <e v="#DIV/0!"/>
    <e v="#DIV/0!"/>
    <e v="#DIV/0!"/>
    <s v="4447500:00-02:0075"/>
    <m/>
    <m/>
    <m/>
    <m/>
    <m/>
    <n v="0"/>
    <m/>
    <m/>
    <m/>
    <m/>
    <m/>
    <m/>
    <m/>
    <m/>
    <n v="0"/>
  </r>
  <r>
    <x v="78"/>
    <x v="13"/>
    <x v="3"/>
    <x v="2"/>
    <n v="3"/>
    <m/>
    <m/>
    <m/>
    <m/>
    <m/>
    <n v="3"/>
    <m/>
    <n v="1"/>
    <m/>
    <n v="1"/>
    <m/>
    <s v="Blauwe zone "/>
    <n v="2"/>
    <n v="5"/>
    <n v="1"/>
    <m/>
    <n v="1"/>
    <m/>
    <m/>
    <m/>
    <n v="1"/>
    <m/>
    <m/>
    <m/>
    <n v="0"/>
    <m/>
    <m/>
    <m/>
    <n v="0"/>
    <m/>
    <n v="2"/>
    <n v="0.33333333333333331"/>
    <n v="0.5"/>
    <n v="0.4"/>
    <s v="4441510:00-12:0076"/>
    <m/>
    <m/>
    <n v="1"/>
    <n v="1"/>
    <m/>
    <n v="2"/>
    <n v="2"/>
    <m/>
    <m/>
    <m/>
    <m/>
    <m/>
    <m/>
    <m/>
    <n v="2"/>
  </r>
  <r>
    <x v="78"/>
    <x v="13"/>
    <x v="3"/>
    <x v="1"/>
    <n v="3"/>
    <m/>
    <m/>
    <m/>
    <m/>
    <m/>
    <n v="3"/>
    <m/>
    <n v="1"/>
    <m/>
    <n v="1"/>
    <m/>
    <s v="Blauwe zone "/>
    <n v="2"/>
    <n v="5"/>
    <n v="3"/>
    <m/>
    <n v="1"/>
    <m/>
    <m/>
    <m/>
    <n v="1"/>
    <m/>
    <m/>
    <m/>
    <n v="0"/>
    <m/>
    <m/>
    <m/>
    <n v="0"/>
    <m/>
    <n v="4"/>
    <n v="1"/>
    <n v="0.5"/>
    <n v="0.8"/>
    <s v="4441514:00-16:0076"/>
    <n v="2"/>
    <m/>
    <n v="1"/>
    <n v="1"/>
    <m/>
    <n v="4"/>
    <n v="2"/>
    <n v="1"/>
    <m/>
    <m/>
    <m/>
    <n v="1"/>
    <m/>
    <m/>
    <n v="4"/>
  </r>
  <r>
    <x v="78"/>
    <x v="13"/>
    <x v="3"/>
    <x v="3"/>
    <n v="3"/>
    <m/>
    <m/>
    <m/>
    <m/>
    <m/>
    <n v="3"/>
    <m/>
    <n v="1"/>
    <m/>
    <n v="1"/>
    <m/>
    <s v="Blauwe zone "/>
    <n v="2"/>
    <n v="5"/>
    <n v="3"/>
    <m/>
    <n v="1"/>
    <m/>
    <m/>
    <m/>
    <n v="1"/>
    <m/>
    <m/>
    <m/>
    <n v="0"/>
    <m/>
    <m/>
    <m/>
    <n v="0"/>
    <m/>
    <n v="4"/>
    <n v="1"/>
    <n v="0.5"/>
    <n v="0.8"/>
    <s v="4441519:00-21:0076"/>
    <n v="1"/>
    <m/>
    <n v="2"/>
    <n v="1"/>
    <m/>
    <n v="4"/>
    <n v="2"/>
    <m/>
    <n v="1"/>
    <m/>
    <n v="1"/>
    <m/>
    <m/>
    <m/>
    <n v="4"/>
  </r>
  <r>
    <x v="78"/>
    <x v="13"/>
    <x v="0"/>
    <x v="0"/>
    <n v="3"/>
    <m/>
    <m/>
    <m/>
    <m/>
    <m/>
    <n v="3"/>
    <m/>
    <n v="1"/>
    <m/>
    <n v="1"/>
    <m/>
    <s v="Blauwe zone "/>
    <n v="2"/>
    <n v="5"/>
    <n v="3"/>
    <m/>
    <m/>
    <m/>
    <m/>
    <m/>
    <n v="0"/>
    <m/>
    <m/>
    <m/>
    <n v="0"/>
    <m/>
    <m/>
    <m/>
    <n v="0"/>
    <m/>
    <n v="3"/>
    <n v="1"/>
    <n v="0"/>
    <n v="0.6"/>
    <s v="4441600:00-02:0076"/>
    <m/>
    <m/>
    <n v="2"/>
    <n v="1"/>
    <m/>
    <n v="3"/>
    <n v="2"/>
    <m/>
    <n v="1"/>
    <m/>
    <m/>
    <m/>
    <m/>
    <m/>
    <n v="3"/>
  </r>
  <r>
    <x v="78"/>
    <x v="13"/>
    <x v="1"/>
    <x v="1"/>
    <n v="3"/>
    <m/>
    <m/>
    <m/>
    <m/>
    <m/>
    <n v="3"/>
    <m/>
    <n v="1"/>
    <m/>
    <n v="1"/>
    <m/>
    <s v="Blauwe zone "/>
    <n v="2"/>
    <n v="5"/>
    <n v="3"/>
    <m/>
    <n v="1"/>
    <m/>
    <m/>
    <m/>
    <n v="1"/>
    <m/>
    <m/>
    <m/>
    <n v="0"/>
    <m/>
    <m/>
    <m/>
    <n v="0"/>
    <m/>
    <n v="4"/>
    <n v="1"/>
    <n v="0.5"/>
    <n v="0.8"/>
    <s v="4442914:00-16:0076"/>
    <n v="3"/>
    <m/>
    <m/>
    <n v="1"/>
    <m/>
    <n v="4"/>
    <n v="1"/>
    <m/>
    <m/>
    <n v="2"/>
    <m/>
    <n v="1"/>
    <m/>
    <m/>
    <n v="4"/>
  </r>
  <r>
    <x v="78"/>
    <x v="13"/>
    <x v="2"/>
    <x v="2"/>
    <n v="3"/>
    <m/>
    <m/>
    <m/>
    <m/>
    <m/>
    <n v="3"/>
    <m/>
    <n v="1"/>
    <m/>
    <n v="1"/>
    <m/>
    <s v="Blauwe zone "/>
    <n v="2"/>
    <n v="5"/>
    <m/>
    <m/>
    <n v="1"/>
    <m/>
    <m/>
    <m/>
    <n v="1"/>
    <n v="1"/>
    <m/>
    <m/>
    <n v="1"/>
    <m/>
    <m/>
    <m/>
    <n v="0"/>
    <m/>
    <n v="2"/>
    <n v="0"/>
    <n v="0.5"/>
    <n v="0.4"/>
    <s v="4445010:00-12:0076"/>
    <n v="1"/>
    <m/>
    <m/>
    <n v="1"/>
    <m/>
    <n v="2"/>
    <n v="2"/>
    <m/>
    <m/>
    <m/>
    <m/>
    <m/>
    <m/>
    <m/>
    <n v="2"/>
  </r>
  <r>
    <x v="78"/>
    <x v="13"/>
    <x v="2"/>
    <x v="1"/>
    <n v="3"/>
    <m/>
    <m/>
    <m/>
    <m/>
    <m/>
    <n v="3"/>
    <m/>
    <n v="1"/>
    <m/>
    <n v="1"/>
    <m/>
    <s v="Blauwe zone "/>
    <n v="2"/>
    <n v="5"/>
    <n v="2"/>
    <m/>
    <n v="1"/>
    <m/>
    <m/>
    <m/>
    <n v="1"/>
    <m/>
    <m/>
    <m/>
    <n v="0"/>
    <m/>
    <m/>
    <m/>
    <n v="0"/>
    <m/>
    <n v="3"/>
    <n v="0.66666666666666663"/>
    <n v="0.5"/>
    <n v="0.6"/>
    <s v="4445014:00-16:0076"/>
    <n v="2"/>
    <m/>
    <m/>
    <n v="1"/>
    <m/>
    <n v="3"/>
    <n v="1"/>
    <m/>
    <m/>
    <n v="1"/>
    <m/>
    <n v="1"/>
    <m/>
    <m/>
    <n v="3"/>
  </r>
  <r>
    <x v="78"/>
    <x v="13"/>
    <x v="2"/>
    <x v="3"/>
    <n v="3"/>
    <m/>
    <m/>
    <m/>
    <m/>
    <m/>
    <n v="3"/>
    <m/>
    <n v="1"/>
    <m/>
    <n v="1"/>
    <m/>
    <s v="Blauwe zone "/>
    <n v="2"/>
    <n v="5"/>
    <n v="2"/>
    <m/>
    <n v="1"/>
    <m/>
    <m/>
    <m/>
    <n v="1"/>
    <m/>
    <m/>
    <m/>
    <n v="0"/>
    <m/>
    <m/>
    <m/>
    <n v="0"/>
    <m/>
    <n v="3"/>
    <n v="0.66666666666666663"/>
    <n v="0.5"/>
    <n v="0.6"/>
    <s v="4445019:00-21:0076"/>
    <n v="2"/>
    <m/>
    <m/>
    <n v="1"/>
    <m/>
    <n v="3"/>
    <n v="1"/>
    <m/>
    <m/>
    <n v="1"/>
    <m/>
    <n v="1"/>
    <m/>
    <m/>
    <n v="3"/>
  </r>
  <r>
    <x v="78"/>
    <x v="13"/>
    <x v="5"/>
    <x v="0"/>
    <n v="3"/>
    <m/>
    <m/>
    <m/>
    <m/>
    <m/>
    <n v="3"/>
    <m/>
    <n v="1"/>
    <m/>
    <n v="1"/>
    <m/>
    <s v="Blauwe zone "/>
    <n v="2"/>
    <n v="5"/>
    <n v="3"/>
    <m/>
    <n v="1"/>
    <m/>
    <m/>
    <m/>
    <n v="1"/>
    <m/>
    <m/>
    <m/>
    <n v="0"/>
    <m/>
    <m/>
    <m/>
    <n v="0"/>
    <m/>
    <n v="4"/>
    <n v="1"/>
    <n v="0.5"/>
    <n v="0.8"/>
    <s v="4445100:00-02:0076"/>
    <m/>
    <m/>
    <m/>
    <n v="4"/>
    <m/>
    <n v="4"/>
    <n v="1"/>
    <m/>
    <n v="1"/>
    <n v="1"/>
    <n v="1"/>
    <m/>
    <m/>
    <m/>
    <n v="4"/>
  </r>
  <r>
    <x v="78"/>
    <x v="13"/>
    <x v="6"/>
    <x v="2"/>
    <n v="3"/>
    <m/>
    <m/>
    <m/>
    <m/>
    <m/>
    <n v="3"/>
    <m/>
    <n v="1"/>
    <m/>
    <n v="1"/>
    <m/>
    <s v="Blauwe zone "/>
    <n v="2"/>
    <n v="5"/>
    <n v="1"/>
    <m/>
    <m/>
    <m/>
    <m/>
    <m/>
    <n v="0"/>
    <m/>
    <m/>
    <m/>
    <n v="0"/>
    <m/>
    <m/>
    <m/>
    <n v="0"/>
    <m/>
    <n v="1"/>
    <n v="0.33333333333333331"/>
    <n v="0"/>
    <n v="0.2"/>
    <s v="4447410:00-12:0076"/>
    <m/>
    <n v="1"/>
    <m/>
    <m/>
    <m/>
    <n v="1"/>
    <n v="1"/>
    <m/>
    <m/>
    <m/>
    <m/>
    <m/>
    <m/>
    <m/>
    <n v="1"/>
  </r>
  <r>
    <x v="78"/>
    <x v="13"/>
    <x v="6"/>
    <x v="1"/>
    <n v="3"/>
    <m/>
    <m/>
    <m/>
    <m/>
    <m/>
    <n v="3"/>
    <m/>
    <n v="1"/>
    <m/>
    <n v="1"/>
    <m/>
    <s v="Blauwe zone "/>
    <n v="2"/>
    <n v="5"/>
    <n v="1"/>
    <m/>
    <m/>
    <m/>
    <m/>
    <m/>
    <n v="0"/>
    <m/>
    <m/>
    <m/>
    <n v="0"/>
    <m/>
    <m/>
    <m/>
    <n v="0"/>
    <m/>
    <n v="1"/>
    <n v="0.33333333333333331"/>
    <n v="0"/>
    <n v="0.2"/>
    <s v="4447414:00-16:0076"/>
    <m/>
    <n v="1"/>
    <m/>
    <m/>
    <m/>
    <n v="1"/>
    <n v="1"/>
    <m/>
    <m/>
    <m/>
    <m/>
    <m/>
    <m/>
    <m/>
    <n v="1"/>
  </r>
  <r>
    <x v="78"/>
    <x v="13"/>
    <x v="6"/>
    <x v="3"/>
    <n v="3"/>
    <m/>
    <m/>
    <m/>
    <m/>
    <m/>
    <n v="3"/>
    <m/>
    <n v="1"/>
    <m/>
    <n v="1"/>
    <m/>
    <s v="Blauwe zone "/>
    <n v="2"/>
    <n v="5"/>
    <n v="3"/>
    <m/>
    <n v="1"/>
    <m/>
    <m/>
    <m/>
    <n v="1"/>
    <m/>
    <m/>
    <m/>
    <n v="0"/>
    <m/>
    <m/>
    <m/>
    <n v="0"/>
    <m/>
    <n v="4"/>
    <n v="1"/>
    <n v="0.5"/>
    <n v="0.8"/>
    <s v="4447419:00-21:0076"/>
    <n v="1"/>
    <m/>
    <n v="2"/>
    <n v="1"/>
    <m/>
    <n v="4"/>
    <n v="1"/>
    <m/>
    <n v="1"/>
    <n v="2"/>
    <m/>
    <m/>
    <m/>
    <m/>
    <n v="4"/>
  </r>
  <r>
    <x v="78"/>
    <x v="13"/>
    <x v="4"/>
    <x v="0"/>
    <n v="3"/>
    <m/>
    <m/>
    <m/>
    <m/>
    <m/>
    <n v="3"/>
    <m/>
    <n v="1"/>
    <m/>
    <n v="1"/>
    <m/>
    <s v="Blauwe zone "/>
    <n v="2"/>
    <n v="5"/>
    <n v="3"/>
    <m/>
    <n v="1"/>
    <m/>
    <m/>
    <m/>
    <n v="1"/>
    <m/>
    <m/>
    <m/>
    <n v="0"/>
    <m/>
    <m/>
    <m/>
    <n v="0"/>
    <m/>
    <n v="4"/>
    <n v="1"/>
    <n v="0.5"/>
    <n v="0.8"/>
    <s v="4447500:00-02:0076"/>
    <m/>
    <m/>
    <n v="2"/>
    <n v="2"/>
    <m/>
    <n v="4"/>
    <n v="1"/>
    <m/>
    <n v="1"/>
    <n v="1"/>
    <n v="1"/>
    <m/>
    <m/>
    <m/>
    <n v="4"/>
  </r>
  <r>
    <x v="18"/>
    <x v="12"/>
    <x v="3"/>
    <x v="2"/>
    <n v="2"/>
    <m/>
    <n v="49"/>
    <m/>
    <m/>
    <m/>
    <n v="51"/>
    <n v="1"/>
    <n v="2"/>
    <m/>
    <m/>
    <m/>
    <s v="Vergunninghouders "/>
    <n v="3"/>
    <n v="54"/>
    <n v="37"/>
    <m/>
    <n v="2"/>
    <m/>
    <m/>
    <m/>
    <n v="2"/>
    <m/>
    <m/>
    <m/>
    <n v="0"/>
    <n v="1"/>
    <m/>
    <m/>
    <n v="1"/>
    <m/>
    <n v="40"/>
    <n v="0.72549019607843135"/>
    <n v="0.66666666666666663"/>
    <n v="0.7407407407407407"/>
    <s v="4441510:00-12:0077"/>
    <m/>
    <m/>
    <n v="7"/>
    <n v="32"/>
    <m/>
    <n v="39"/>
    <n v="34"/>
    <m/>
    <n v="1"/>
    <n v="1"/>
    <n v="1"/>
    <n v="1"/>
    <m/>
    <n v="1"/>
    <n v="39"/>
  </r>
  <r>
    <x v="18"/>
    <x v="12"/>
    <x v="3"/>
    <x v="1"/>
    <n v="2"/>
    <m/>
    <n v="49"/>
    <m/>
    <m/>
    <m/>
    <n v="51"/>
    <n v="1"/>
    <n v="2"/>
    <m/>
    <m/>
    <m/>
    <s v="Vergunninghouders "/>
    <n v="3"/>
    <n v="54"/>
    <n v="35"/>
    <m/>
    <n v="2"/>
    <m/>
    <m/>
    <m/>
    <n v="2"/>
    <m/>
    <m/>
    <m/>
    <n v="0"/>
    <n v="1"/>
    <m/>
    <m/>
    <n v="1"/>
    <m/>
    <n v="38"/>
    <n v="0.68627450980392157"/>
    <n v="0.66666666666666663"/>
    <n v="0.70370370370370372"/>
    <s v="4441514:00-16:0077"/>
    <n v="3"/>
    <m/>
    <n v="4"/>
    <n v="30"/>
    <m/>
    <n v="37"/>
    <n v="30"/>
    <n v="1"/>
    <n v="1"/>
    <n v="1"/>
    <n v="2"/>
    <n v="1"/>
    <m/>
    <n v="1"/>
    <n v="37"/>
  </r>
  <r>
    <x v="18"/>
    <x v="12"/>
    <x v="3"/>
    <x v="3"/>
    <n v="2"/>
    <m/>
    <n v="49"/>
    <m/>
    <m/>
    <m/>
    <n v="51"/>
    <n v="1"/>
    <n v="2"/>
    <m/>
    <m/>
    <m/>
    <s v="Vergunninghouders "/>
    <n v="3"/>
    <n v="54"/>
    <n v="41"/>
    <n v="1"/>
    <n v="2"/>
    <m/>
    <m/>
    <m/>
    <n v="3"/>
    <m/>
    <m/>
    <m/>
    <n v="0"/>
    <n v="1"/>
    <m/>
    <m/>
    <n v="1"/>
    <m/>
    <n v="45"/>
    <n v="0.80392156862745101"/>
    <n v="1"/>
    <n v="0.83333333333333337"/>
    <s v="4441519:00-21:0077"/>
    <m/>
    <m/>
    <n v="6"/>
    <n v="38"/>
    <m/>
    <n v="44"/>
    <n v="40"/>
    <m/>
    <n v="1"/>
    <n v="1"/>
    <n v="1"/>
    <m/>
    <m/>
    <n v="1"/>
    <n v="44"/>
  </r>
  <r>
    <x v="18"/>
    <x v="12"/>
    <x v="0"/>
    <x v="0"/>
    <n v="2"/>
    <m/>
    <n v="49"/>
    <m/>
    <m/>
    <m/>
    <n v="51"/>
    <n v="1"/>
    <n v="2"/>
    <m/>
    <m/>
    <m/>
    <s v="Vergunninghouders "/>
    <n v="3"/>
    <n v="54"/>
    <n v="45"/>
    <m/>
    <n v="2"/>
    <m/>
    <m/>
    <m/>
    <n v="2"/>
    <m/>
    <m/>
    <m/>
    <n v="0"/>
    <n v="1"/>
    <m/>
    <m/>
    <n v="1"/>
    <m/>
    <n v="48"/>
    <n v="0.88235294117647056"/>
    <n v="0.66666666666666663"/>
    <n v="0.88888888888888884"/>
    <s v="4441600:00-02:0077"/>
    <m/>
    <m/>
    <n v="8"/>
    <n v="39"/>
    <m/>
    <n v="47"/>
    <n v="42"/>
    <m/>
    <n v="1"/>
    <n v="1"/>
    <n v="2"/>
    <m/>
    <m/>
    <n v="1"/>
    <n v="47"/>
  </r>
  <r>
    <x v="18"/>
    <x v="12"/>
    <x v="1"/>
    <x v="1"/>
    <n v="2"/>
    <m/>
    <n v="49"/>
    <m/>
    <m/>
    <m/>
    <n v="51"/>
    <n v="1"/>
    <n v="2"/>
    <m/>
    <m/>
    <m/>
    <s v="Vergunninghouders "/>
    <n v="3"/>
    <n v="54"/>
    <n v="41"/>
    <m/>
    <n v="1"/>
    <m/>
    <m/>
    <m/>
    <n v="1"/>
    <m/>
    <m/>
    <m/>
    <n v="0"/>
    <n v="1"/>
    <m/>
    <m/>
    <n v="1"/>
    <m/>
    <n v="43"/>
    <n v="0.80392156862745101"/>
    <n v="0.33333333333333331"/>
    <n v="0.79629629629629628"/>
    <s v="4442914:00-16:0077"/>
    <n v="8"/>
    <m/>
    <n v="3"/>
    <n v="31"/>
    <m/>
    <n v="42"/>
    <n v="33"/>
    <n v="3"/>
    <m/>
    <n v="1"/>
    <n v="2"/>
    <n v="1"/>
    <m/>
    <n v="2"/>
    <n v="42"/>
  </r>
  <r>
    <x v="18"/>
    <x v="12"/>
    <x v="2"/>
    <x v="2"/>
    <n v="2"/>
    <m/>
    <n v="49"/>
    <m/>
    <m/>
    <m/>
    <n v="51"/>
    <n v="1"/>
    <n v="2"/>
    <m/>
    <m/>
    <m/>
    <s v="Vergunninghouders "/>
    <n v="3"/>
    <n v="54"/>
    <n v="40"/>
    <m/>
    <n v="1"/>
    <m/>
    <m/>
    <m/>
    <n v="1"/>
    <m/>
    <m/>
    <m/>
    <n v="0"/>
    <n v="1"/>
    <m/>
    <m/>
    <n v="1"/>
    <m/>
    <n v="42"/>
    <n v="0.78431372549019607"/>
    <n v="0.33333333333333331"/>
    <n v="0.77777777777777779"/>
    <s v="4445010:00-12:0077"/>
    <n v="1"/>
    <m/>
    <n v="3"/>
    <n v="37"/>
    <m/>
    <n v="41"/>
    <n v="38"/>
    <n v="1"/>
    <m/>
    <m/>
    <n v="1"/>
    <n v="1"/>
    <m/>
    <m/>
    <n v="41"/>
  </r>
  <r>
    <x v="18"/>
    <x v="12"/>
    <x v="2"/>
    <x v="1"/>
    <n v="2"/>
    <m/>
    <n v="49"/>
    <m/>
    <m/>
    <m/>
    <n v="51"/>
    <n v="1"/>
    <n v="2"/>
    <m/>
    <m/>
    <m/>
    <s v="Vergunninghouders "/>
    <n v="3"/>
    <n v="54"/>
    <n v="43"/>
    <n v="1"/>
    <n v="2"/>
    <m/>
    <m/>
    <m/>
    <n v="3"/>
    <m/>
    <m/>
    <m/>
    <n v="0"/>
    <n v="1"/>
    <m/>
    <m/>
    <n v="1"/>
    <m/>
    <n v="47"/>
    <n v="0.84313725490196079"/>
    <n v="1"/>
    <n v="0.87037037037037035"/>
    <s v="4445014:00-16:0077"/>
    <n v="5"/>
    <m/>
    <n v="5"/>
    <n v="36"/>
    <m/>
    <n v="46"/>
    <n v="39"/>
    <n v="2"/>
    <n v="1"/>
    <m/>
    <n v="1"/>
    <n v="1"/>
    <n v="1"/>
    <n v="1"/>
    <n v="46"/>
  </r>
  <r>
    <x v="18"/>
    <x v="12"/>
    <x v="2"/>
    <x v="3"/>
    <n v="2"/>
    <m/>
    <n v="49"/>
    <m/>
    <m/>
    <m/>
    <n v="51"/>
    <n v="1"/>
    <n v="2"/>
    <m/>
    <m/>
    <m/>
    <s v="Vergunninghouders "/>
    <n v="3"/>
    <n v="54"/>
    <n v="40"/>
    <n v="1"/>
    <n v="2"/>
    <m/>
    <m/>
    <m/>
    <n v="3"/>
    <m/>
    <m/>
    <m/>
    <n v="0"/>
    <n v="1"/>
    <m/>
    <m/>
    <n v="1"/>
    <m/>
    <n v="44"/>
    <n v="0.78431372549019607"/>
    <n v="1"/>
    <n v="0.81481481481481477"/>
    <s v="4445019:00-21:0077"/>
    <m/>
    <m/>
    <n v="7"/>
    <n v="36"/>
    <m/>
    <n v="43"/>
    <n v="39"/>
    <n v="1"/>
    <m/>
    <n v="1"/>
    <n v="1"/>
    <m/>
    <n v="1"/>
    <m/>
    <n v="43"/>
  </r>
  <r>
    <x v="18"/>
    <x v="12"/>
    <x v="5"/>
    <x v="0"/>
    <n v="2"/>
    <m/>
    <n v="49"/>
    <m/>
    <m/>
    <m/>
    <n v="51"/>
    <n v="1"/>
    <n v="2"/>
    <m/>
    <m/>
    <m/>
    <s v="Vergunninghouders "/>
    <n v="3"/>
    <n v="54"/>
    <n v="48"/>
    <m/>
    <n v="1"/>
    <m/>
    <m/>
    <m/>
    <n v="1"/>
    <m/>
    <m/>
    <m/>
    <n v="0"/>
    <n v="1"/>
    <m/>
    <m/>
    <n v="1"/>
    <m/>
    <n v="50"/>
    <n v="0.94117647058823528"/>
    <n v="0.33333333333333331"/>
    <n v="0.92592592592592593"/>
    <s v="4445100:00-02:0077"/>
    <m/>
    <m/>
    <n v="7"/>
    <n v="42"/>
    <m/>
    <n v="49"/>
    <n v="44"/>
    <n v="1"/>
    <n v="1"/>
    <n v="1"/>
    <n v="1"/>
    <m/>
    <n v="1"/>
    <m/>
    <n v="49"/>
  </r>
  <r>
    <x v="18"/>
    <x v="12"/>
    <x v="4"/>
    <x v="0"/>
    <n v="2"/>
    <m/>
    <n v="49"/>
    <m/>
    <m/>
    <m/>
    <n v="51"/>
    <n v="1"/>
    <n v="2"/>
    <m/>
    <m/>
    <m/>
    <s v="Vergunninghouders "/>
    <n v="3"/>
    <n v="54"/>
    <n v="49"/>
    <n v="1"/>
    <n v="2"/>
    <m/>
    <m/>
    <m/>
    <n v="3"/>
    <m/>
    <n v="6"/>
    <m/>
    <n v="6"/>
    <n v="2"/>
    <m/>
    <m/>
    <n v="2"/>
    <m/>
    <n v="60"/>
    <n v="0.96078431372549022"/>
    <n v="1"/>
    <n v="1.1111111111111112"/>
    <s v="4447500:00-02:0077"/>
    <m/>
    <m/>
    <n v="16"/>
    <n v="42"/>
    <m/>
    <n v="58"/>
    <n v="52"/>
    <m/>
    <n v="1"/>
    <n v="1"/>
    <n v="1"/>
    <n v="2"/>
    <n v="1"/>
    <m/>
    <n v="58"/>
  </r>
  <r>
    <x v="79"/>
    <x v="13"/>
    <x v="3"/>
    <x v="2"/>
    <n v="23"/>
    <m/>
    <m/>
    <m/>
    <m/>
    <m/>
    <n v="23"/>
    <m/>
    <m/>
    <m/>
    <m/>
    <m/>
    <m/>
    <n v="0"/>
    <n v="23"/>
    <n v="22"/>
    <m/>
    <m/>
    <m/>
    <m/>
    <m/>
    <n v="0"/>
    <m/>
    <m/>
    <m/>
    <n v="0"/>
    <m/>
    <m/>
    <m/>
    <n v="0"/>
    <m/>
    <n v="22"/>
    <n v="0.95652173913043481"/>
    <e v="#DIV/0!"/>
    <n v="0.95652173913043481"/>
    <s v="4441510:00-12:0078"/>
    <n v="5"/>
    <m/>
    <n v="4"/>
    <n v="13"/>
    <m/>
    <n v="22"/>
    <n v="14"/>
    <n v="1"/>
    <n v="6"/>
    <m/>
    <m/>
    <m/>
    <n v="1"/>
    <m/>
    <n v="22"/>
  </r>
  <r>
    <x v="79"/>
    <x v="13"/>
    <x v="3"/>
    <x v="1"/>
    <n v="23"/>
    <m/>
    <m/>
    <m/>
    <m/>
    <m/>
    <n v="23"/>
    <m/>
    <m/>
    <m/>
    <m/>
    <m/>
    <m/>
    <n v="0"/>
    <n v="23"/>
    <n v="21"/>
    <m/>
    <m/>
    <m/>
    <m/>
    <m/>
    <n v="0"/>
    <n v="1"/>
    <m/>
    <m/>
    <n v="1"/>
    <m/>
    <m/>
    <m/>
    <n v="0"/>
    <m/>
    <n v="22"/>
    <n v="0.91304347826086951"/>
    <e v="#DIV/0!"/>
    <n v="0.95652173913043481"/>
    <s v="4441514:00-16:0078"/>
    <n v="3"/>
    <m/>
    <n v="5"/>
    <n v="14"/>
    <m/>
    <n v="22"/>
    <n v="13"/>
    <n v="2"/>
    <n v="5"/>
    <n v="2"/>
    <m/>
    <m/>
    <m/>
    <m/>
    <n v="22"/>
  </r>
  <r>
    <x v="79"/>
    <x v="13"/>
    <x v="3"/>
    <x v="3"/>
    <n v="23"/>
    <m/>
    <m/>
    <m/>
    <m/>
    <m/>
    <n v="23"/>
    <m/>
    <m/>
    <m/>
    <m/>
    <m/>
    <m/>
    <n v="0"/>
    <n v="23"/>
    <n v="20"/>
    <m/>
    <m/>
    <m/>
    <m/>
    <m/>
    <n v="0"/>
    <n v="1"/>
    <m/>
    <m/>
    <n v="1"/>
    <m/>
    <m/>
    <m/>
    <n v="0"/>
    <m/>
    <n v="21"/>
    <n v="0.86956521739130432"/>
    <e v="#DIV/0!"/>
    <n v="0.91304347826086951"/>
    <s v="4441519:00-21:0078"/>
    <n v="2"/>
    <m/>
    <n v="5"/>
    <n v="14"/>
    <m/>
    <n v="21"/>
    <n v="14"/>
    <n v="1"/>
    <n v="5"/>
    <n v="1"/>
    <m/>
    <m/>
    <m/>
    <m/>
    <n v="21"/>
  </r>
  <r>
    <x v="79"/>
    <x v="13"/>
    <x v="0"/>
    <x v="0"/>
    <n v="23"/>
    <m/>
    <m/>
    <m/>
    <m/>
    <m/>
    <n v="23"/>
    <m/>
    <m/>
    <m/>
    <m/>
    <m/>
    <m/>
    <n v="0"/>
    <n v="23"/>
    <n v="22"/>
    <m/>
    <m/>
    <m/>
    <m/>
    <m/>
    <n v="0"/>
    <m/>
    <m/>
    <m/>
    <n v="0"/>
    <m/>
    <m/>
    <m/>
    <n v="0"/>
    <m/>
    <n v="22"/>
    <n v="0.95652173913043481"/>
    <e v="#DIV/0!"/>
    <n v="0.95652173913043481"/>
    <s v="4441600:00-02:0078"/>
    <m/>
    <m/>
    <n v="6"/>
    <n v="16"/>
    <m/>
    <n v="22"/>
    <n v="14"/>
    <n v="1"/>
    <n v="6"/>
    <n v="1"/>
    <m/>
    <m/>
    <m/>
    <m/>
    <n v="22"/>
  </r>
  <r>
    <x v="79"/>
    <x v="13"/>
    <x v="1"/>
    <x v="1"/>
    <n v="23"/>
    <m/>
    <m/>
    <m/>
    <m/>
    <m/>
    <n v="23"/>
    <m/>
    <m/>
    <m/>
    <m/>
    <m/>
    <m/>
    <n v="0"/>
    <n v="23"/>
    <n v="23"/>
    <m/>
    <m/>
    <m/>
    <m/>
    <m/>
    <n v="0"/>
    <m/>
    <m/>
    <m/>
    <n v="0"/>
    <m/>
    <m/>
    <m/>
    <n v="0"/>
    <m/>
    <n v="23"/>
    <n v="1"/>
    <e v="#DIV/0!"/>
    <n v="1"/>
    <s v="4442914:00-16:0078"/>
    <n v="14"/>
    <m/>
    <n v="2"/>
    <n v="7"/>
    <m/>
    <n v="23"/>
    <n v="11"/>
    <n v="2"/>
    <n v="5"/>
    <n v="2"/>
    <n v="2"/>
    <m/>
    <n v="1"/>
    <m/>
    <n v="23"/>
  </r>
  <r>
    <x v="79"/>
    <x v="13"/>
    <x v="2"/>
    <x v="2"/>
    <n v="23"/>
    <m/>
    <m/>
    <m/>
    <m/>
    <m/>
    <n v="23"/>
    <m/>
    <m/>
    <m/>
    <m/>
    <m/>
    <m/>
    <n v="0"/>
    <n v="23"/>
    <n v="19"/>
    <m/>
    <m/>
    <m/>
    <m/>
    <m/>
    <n v="0"/>
    <n v="1"/>
    <m/>
    <m/>
    <n v="1"/>
    <m/>
    <m/>
    <m/>
    <n v="0"/>
    <m/>
    <n v="20"/>
    <n v="0.82608695652173914"/>
    <e v="#DIV/0!"/>
    <n v="0.86956521739130432"/>
    <s v="4445010:00-12:0078"/>
    <n v="4"/>
    <n v="1"/>
    <n v="2"/>
    <n v="13"/>
    <m/>
    <n v="20"/>
    <n v="13"/>
    <n v="1"/>
    <n v="4"/>
    <m/>
    <n v="2"/>
    <m/>
    <m/>
    <m/>
    <n v="20"/>
  </r>
  <r>
    <x v="79"/>
    <x v="13"/>
    <x v="2"/>
    <x v="1"/>
    <n v="23"/>
    <m/>
    <m/>
    <m/>
    <m/>
    <m/>
    <n v="23"/>
    <m/>
    <m/>
    <m/>
    <m/>
    <m/>
    <m/>
    <n v="0"/>
    <n v="23"/>
    <n v="21"/>
    <m/>
    <m/>
    <m/>
    <m/>
    <m/>
    <n v="0"/>
    <m/>
    <m/>
    <m/>
    <n v="0"/>
    <m/>
    <m/>
    <m/>
    <n v="0"/>
    <m/>
    <n v="21"/>
    <n v="0.91304347826086951"/>
    <e v="#DIV/0!"/>
    <n v="0.91304347826086951"/>
    <s v="4445014:00-16:0078"/>
    <n v="2"/>
    <n v="1"/>
    <n v="6"/>
    <n v="12"/>
    <m/>
    <n v="21"/>
    <n v="13"/>
    <n v="2"/>
    <n v="3"/>
    <n v="1"/>
    <n v="2"/>
    <m/>
    <m/>
    <m/>
    <n v="21"/>
  </r>
  <r>
    <x v="79"/>
    <x v="13"/>
    <x v="2"/>
    <x v="3"/>
    <n v="23"/>
    <m/>
    <m/>
    <m/>
    <m/>
    <m/>
    <n v="23"/>
    <m/>
    <m/>
    <m/>
    <m/>
    <m/>
    <m/>
    <n v="0"/>
    <n v="23"/>
    <n v="23"/>
    <m/>
    <m/>
    <m/>
    <m/>
    <m/>
    <n v="0"/>
    <n v="1"/>
    <m/>
    <m/>
    <n v="1"/>
    <m/>
    <m/>
    <m/>
    <n v="0"/>
    <m/>
    <n v="24"/>
    <n v="1"/>
    <e v="#DIV/0!"/>
    <n v="1.0434782608695652"/>
    <s v="4445019:00-21:0078"/>
    <n v="2"/>
    <m/>
    <n v="9"/>
    <n v="13"/>
    <m/>
    <n v="24"/>
    <n v="15"/>
    <n v="2"/>
    <n v="4"/>
    <n v="1"/>
    <n v="2"/>
    <m/>
    <m/>
    <m/>
    <n v="24"/>
  </r>
  <r>
    <x v="79"/>
    <x v="13"/>
    <x v="5"/>
    <x v="0"/>
    <n v="23"/>
    <m/>
    <m/>
    <m/>
    <m/>
    <m/>
    <n v="23"/>
    <m/>
    <m/>
    <m/>
    <m/>
    <m/>
    <m/>
    <n v="0"/>
    <n v="23"/>
    <n v="23"/>
    <m/>
    <m/>
    <m/>
    <m/>
    <m/>
    <n v="0"/>
    <m/>
    <m/>
    <m/>
    <n v="0"/>
    <m/>
    <m/>
    <m/>
    <n v="0"/>
    <m/>
    <n v="23"/>
    <n v="1"/>
    <e v="#DIV/0!"/>
    <n v="1"/>
    <s v="4445100:00-02:0078"/>
    <m/>
    <m/>
    <n v="9"/>
    <n v="14"/>
    <m/>
    <n v="23"/>
    <n v="14"/>
    <n v="2"/>
    <n v="5"/>
    <n v="1"/>
    <n v="1"/>
    <m/>
    <m/>
    <m/>
    <n v="23"/>
  </r>
  <r>
    <x v="79"/>
    <x v="13"/>
    <x v="6"/>
    <x v="2"/>
    <n v="23"/>
    <m/>
    <m/>
    <m/>
    <m/>
    <m/>
    <n v="23"/>
    <m/>
    <m/>
    <m/>
    <m/>
    <m/>
    <m/>
    <n v="0"/>
    <n v="23"/>
    <n v="19"/>
    <m/>
    <m/>
    <m/>
    <m/>
    <m/>
    <n v="0"/>
    <m/>
    <m/>
    <m/>
    <n v="0"/>
    <m/>
    <m/>
    <m/>
    <n v="0"/>
    <m/>
    <n v="19"/>
    <n v="0.82608695652173914"/>
    <e v="#DIV/0!"/>
    <n v="0.82608695652173914"/>
    <s v="4447410:00-12:0078"/>
    <n v="4"/>
    <n v="2"/>
    <n v="5"/>
    <n v="8"/>
    <m/>
    <n v="19"/>
    <n v="7"/>
    <n v="1"/>
    <n v="8"/>
    <n v="1"/>
    <n v="1"/>
    <m/>
    <n v="1"/>
    <m/>
    <n v="19"/>
  </r>
  <r>
    <x v="79"/>
    <x v="13"/>
    <x v="6"/>
    <x v="1"/>
    <n v="23"/>
    <m/>
    <m/>
    <m/>
    <m/>
    <m/>
    <n v="23"/>
    <m/>
    <m/>
    <m/>
    <m/>
    <m/>
    <m/>
    <n v="0"/>
    <n v="23"/>
    <n v="22"/>
    <m/>
    <m/>
    <m/>
    <m/>
    <m/>
    <n v="0"/>
    <m/>
    <m/>
    <m/>
    <n v="0"/>
    <m/>
    <m/>
    <m/>
    <n v="0"/>
    <m/>
    <n v="22"/>
    <n v="0.95652173913043481"/>
    <e v="#DIV/0!"/>
    <n v="0.95652173913043481"/>
    <s v="4447414:00-16:0078"/>
    <n v="3"/>
    <n v="2"/>
    <n v="5"/>
    <n v="12"/>
    <m/>
    <n v="22"/>
    <n v="12"/>
    <n v="1"/>
    <n v="8"/>
    <m/>
    <m/>
    <n v="1"/>
    <m/>
    <m/>
    <n v="22"/>
  </r>
  <r>
    <x v="79"/>
    <x v="13"/>
    <x v="6"/>
    <x v="3"/>
    <n v="23"/>
    <m/>
    <m/>
    <m/>
    <m/>
    <m/>
    <n v="23"/>
    <m/>
    <m/>
    <m/>
    <m/>
    <m/>
    <m/>
    <n v="0"/>
    <n v="23"/>
    <n v="23"/>
    <m/>
    <m/>
    <m/>
    <m/>
    <m/>
    <n v="0"/>
    <m/>
    <m/>
    <m/>
    <n v="0"/>
    <m/>
    <m/>
    <m/>
    <n v="0"/>
    <m/>
    <n v="23"/>
    <n v="1"/>
    <e v="#DIV/0!"/>
    <n v="1"/>
    <s v="4447419:00-21:0078"/>
    <n v="2"/>
    <m/>
    <n v="9"/>
    <n v="12"/>
    <m/>
    <n v="23"/>
    <n v="10"/>
    <n v="3"/>
    <n v="8"/>
    <m/>
    <m/>
    <m/>
    <m/>
    <n v="2"/>
    <n v="23"/>
  </r>
  <r>
    <x v="79"/>
    <x v="13"/>
    <x v="4"/>
    <x v="0"/>
    <n v="23"/>
    <m/>
    <m/>
    <m/>
    <m/>
    <m/>
    <n v="23"/>
    <m/>
    <m/>
    <m/>
    <m/>
    <m/>
    <m/>
    <n v="0"/>
    <n v="23"/>
    <n v="23"/>
    <m/>
    <m/>
    <m/>
    <m/>
    <m/>
    <n v="0"/>
    <n v="1"/>
    <m/>
    <m/>
    <n v="1"/>
    <m/>
    <m/>
    <m/>
    <n v="0"/>
    <m/>
    <n v="24"/>
    <n v="1"/>
    <e v="#DIV/0!"/>
    <n v="1.0434782608695652"/>
    <s v="4447500:00-02:0078"/>
    <m/>
    <m/>
    <n v="9"/>
    <n v="15"/>
    <m/>
    <n v="24"/>
    <n v="11"/>
    <n v="3"/>
    <n v="9"/>
    <m/>
    <m/>
    <m/>
    <m/>
    <n v="1"/>
    <n v="24"/>
  </r>
  <r>
    <x v="19"/>
    <x v="13"/>
    <x v="3"/>
    <x v="2"/>
    <m/>
    <m/>
    <n v="132"/>
    <m/>
    <m/>
    <m/>
    <n v="132"/>
    <m/>
    <m/>
    <m/>
    <m/>
    <m/>
    <m/>
    <n v="0"/>
    <n v="132"/>
    <n v="55"/>
    <m/>
    <m/>
    <m/>
    <m/>
    <m/>
    <n v="0"/>
    <m/>
    <m/>
    <m/>
    <n v="0"/>
    <m/>
    <m/>
    <m/>
    <n v="0"/>
    <m/>
    <n v="55"/>
    <n v="0.41666666666666669"/>
    <e v="#DIV/0!"/>
    <n v="0.41666666666666669"/>
    <s v="4441510:00-12:0079"/>
    <n v="14"/>
    <n v="4"/>
    <n v="18"/>
    <n v="19"/>
    <m/>
    <n v="55"/>
    <n v="9"/>
    <n v="2"/>
    <n v="32"/>
    <n v="2"/>
    <n v="2"/>
    <n v="4"/>
    <n v="4"/>
    <m/>
    <n v="55"/>
  </r>
  <r>
    <x v="19"/>
    <x v="13"/>
    <x v="3"/>
    <x v="3"/>
    <m/>
    <m/>
    <n v="132"/>
    <m/>
    <m/>
    <m/>
    <n v="132"/>
    <m/>
    <m/>
    <m/>
    <m/>
    <m/>
    <m/>
    <n v="0"/>
    <n v="132"/>
    <n v="57"/>
    <m/>
    <m/>
    <m/>
    <m/>
    <m/>
    <n v="0"/>
    <m/>
    <m/>
    <m/>
    <n v="0"/>
    <m/>
    <m/>
    <m/>
    <n v="0"/>
    <m/>
    <n v="57"/>
    <n v="0.43181818181818182"/>
    <e v="#DIV/0!"/>
    <n v="0.43181818181818182"/>
    <s v="4441519:00-21:0079"/>
    <n v="6"/>
    <n v="1"/>
    <n v="30"/>
    <n v="20"/>
    <m/>
    <n v="57"/>
    <n v="9"/>
    <n v="3"/>
    <n v="35"/>
    <n v="2"/>
    <n v="3"/>
    <n v="3"/>
    <n v="2"/>
    <m/>
    <n v="57"/>
  </r>
  <r>
    <x v="19"/>
    <x v="13"/>
    <x v="0"/>
    <x v="0"/>
    <m/>
    <m/>
    <n v="132"/>
    <m/>
    <m/>
    <m/>
    <n v="132"/>
    <m/>
    <m/>
    <m/>
    <m/>
    <m/>
    <m/>
    <n v="0"/>
    <n v="132"/>
    <n v="60"/>
    <m/>
    <m/>
    <m/>
    <m/>
    <m/>
    <n v="0"/>
    <m/>
    <m/>
    <m/>
    <n v="0"/>
    <m/>
    <m/>
    <m/>
    <n v="0"/>
    <m/>
    <n v="60"/>
    <n v="0.45454545454545453"/>
    <e v="#DIV/0!"/>
    <n v="0.45454545454545453"/>
    <s v="4441600:00-02:0079"/>
    <m/>
    <m/>
    <n v="36"/>
    <n v="24"/>
    <m/>
    <n v="60"/>
    <n v="9"/>
    <n v="2"/>
    <n v="36"/>
    <n v="2"/>
    <n v="4"/>
    <n v="6"/>
    <n v="1"/>
    <m/>
    <n v="60"/>
  </r>
  <r>
    <x v="19"/>
    <x v="13"/>
    <x v="1"/>
    <x v="1"/>
    <m/>
    <m/>
    <n v="132"/>
    <m/>
    <m/>
    <m/>
    <n v="132"/>
    <m/>
    <m/>
    <m/>
    <m/>
    <m/>
    <m/>
    <n v="0"/>
    <n v="132"/>
    <n v="63"/>
    <m/>
    <m/>
    <m/>
    <m/>
    <m/>
    <n v="0"/>
    <m/>
    <m/>
    <m/>
    <n v="0"/>
    <m/>
    <m/>
    <m/>
    <n v="0"/>
    <m/>
    <n v="63"/>
    <n v="0.47727272727272729"/>
    <e v="#DIV/0!"/>
    <n v="0.47727272727272729"/>
    <s v="4442914:00-16:0079"/>
    <n v="33"/>
    <n v="1"/>
    <n v="12"/>
    <n v="17"/>
    <m/>
    <n v="63"/>
    <n v="11"/>
    <n v="1"/>
    <n v="31"/>
    <n v="10"/>
    <n v="4"/>
    <n v="3"/>
    <n v="3"/>
    <m/>
    <n v="63"/>
  </r>
  <r>
    <x v="19"/>
    <x v="13"/>
    <x v="2"/>
    <x v="2"/>
    <m/>
    <m/>
    <n v="132"/>
    <m/>
    <m/>
    <m/>
    <n v="132"/>
    <m/>
    <m/>
    <m/>
    <m/>
    <m/>
    <m/>
    <n v="0"/>
    <n v="132"/>
    <n v="49"/>
    <m/>
    <m/>
    <m/>
    <m/>
    <m/>
    <n v="0"/>
    <m/>
    <m/>
    <m/>
    <n v="0"/>
    <m/>
    <m/>
    <m/>
    <n v="0"/>
    <m/>
    <n v="49"/>
    <n v="0.37121212121212122"/>
    <e v="#DIV/0!"/>
    <n v="0.37121212121212122"/>
    <s v="4445010:00-12:0079"/>
    <n v="6"/>
    <n v="7"/>
    <n v="17"/>
    <n v="19"/>
    <m/>
    <n v="49"/>
    <n v="7"/>
    <n v="3"/>
    <n v="22"/>
    <n v="4"/>
    <n v="3"/>
    <n v="5"/>
    <n v="4"/>
    <n v="1"/>
    <n v="49"/>
  </r>
  <r>
    <x v="19"/>
    <x v="13"/>
    <x v="2"/>
    <x v="1"/>
    <m/>
    <m/>
    <n v="132"/>
    <m/>
    <m/>
    <m/>
    <n v="132"/>
    <m/>
    <m/>
    <m/>
    <m/>
    <m/>
    <m/>
    <n v="0"/>
    <n v="132"/>
    <n v="54"/>
    <m/>
    <m/>
    <m/>
    <m/>
    <m/>
    <n v="0"/>
    <m/>
    <m/>
    <m/>
    <n v="0"/>
    <m/>
    <m/>
    <m/>
    <n v="0"/>
    <m/>
    <n v="54"/>
    <n v="0.40909090909090912"/>
    <e v="#DIV/0!"/>
    <n v="0.40909090909090912"/>
    <s v="4445014:00-16:0079"/>
    <n v="4"/>
    <n v="8"/>
    <n v="22"/>
    <n v="20"/>
    <m/>
    <n v="54"/>
    <n v="7"/>
    <n v="2"/>
    <n v="28"/>
    <n v="4"/>
    <n v="4"/>
    <n v="4"/>
    <n v="5"/>
    <m/>
    <n v="54"/>
  </r>
  <r>
    <x v="19"/>
    <x v="13"/>
    <x v="2"/>
    <x v="3"/>
    <m/>
    <m/>
    <n v="132"/>
    <m/>
    <m/>
    <m/>
    <n v="132"/>
    <m/>
    <m/>
    <m/>
    <m/>
    <m/>
    <m/>
    <n v="0"/>
    <n v="132"/>
    <n v="61"/>
    <m/>
    <m/>
    <m/>
    <m/>
    <m/>
    <n v="0"/>
    <m/>
    <m/>
    <m/>
    <n v="0"/>
    <m/>
    <m/>
    <m/>
    <n v="0"/>
    <m/>
    <n v="61"/>
    <n v="0.4621212121212121"/>
    <e v="#DIV/0!"/>
    <n v="0.4621212121212121"/>
    <s v="4445019:00-21:0079"/>
    <m/>
    <n v="1"/>
    <n v="42"/>
    <n v="18"/>
    <m/>
    <n v="61"/>
    <n v="9"/>
    <n v="2"/>
    <n v="36"/>
    <n v="4"/>
    <n v="3"/>
    <n v="2"/>
    <n v="3"/>
    <n v="2"/>
    <n v="61"/>
  </r>
  <r>
    <x v="19"/>
    <x v="13"/>
    <x v="5"/>
    <x v="0"/>
    <m/>
    <m/>
    <n v="132"/>
    <m/>
    <m/>
    <m/>
    <n v="132"/>
    <m/>
    <m/>
    <m/>
    <m/>
    <m/>
    <m/>
    <n v="0"/>
    <n v="132"/>
    <n v="57"/>
    <m/>
    <m/>
    <m/>
    <m/>
    <m/>
    <n v="0"/>
    <m/>
    <m/>
    <m/>
    <n v="0"/>
    <m/>
    <m/>
    <m/>
    <n v="0"/>
    <m/>
    <n v="57"/>
    <n v="0.43181818181818182"/>
    <e v="#DIV/0!"/>
    <n v="0.43181818181818182"/>
    <s v="4445100:00-02:0079"/>
    <m/>
    <m/>
    <n v="40"/>
    <n v="17"/>
    <m/>
    <n v="57"/>
    <n v="6"/>
    <n v="2"/>
    <n v="36"/>
    <n v="3"/>
    <n v="3"/>
    <n v="2"/>
    <n v="3"/>
    <n v="2"/>
    <n v="57"/>
  </r>
  <r>
    <x v="19"/>
    <x v="13"/>
    <x v="6"/>
    <x v="2"/>
    <m/>
    <m/>
    <n v="132"/>
    <m/>
    <m/>
    <m/>
    <n v="132"/>
    <m/>
    <m/>
    <m/>
    <m/>
    <m/>
    <m/>
    <n v="0"/>
    <n v="132"/>
    <n v="22"/>
    <m/>
    <m/>
    <m/>
    <m/>
    <m/>
    <n v="0"/>
    <m/>
    <m/>
    <m/>
    <n v="0"/>
    <n v="1"/>
    <m/>
    <m/>
    <n v="1"/>
    <m/>
    <n v="23"/>
    <n v="0.16666666666666666"/>
    <e v="#DIV/0!"/>
    <n v="0.17424242424242425"/>
    <s v="4447410:00-12:0079"/>
    <n v="4"/>
    <n v="1"/>
    <n v="9"/>
    <n v="8"/>
    <m/>
    <n v="22"/>
    <n v="8"/>
    <n v="1"/>
    <n v="9"/>
    <n v="1"/>
    <n v="1"/>
    <n v="2"/>
    <m/>
    <m/>
    <n v="22"/>
  </r>
  <r>
    <x v="19"/>
    <x v="13"/>
    <x v="6"/>
    <x v="1"/>
    <m/>
    <m/>
    <n v="132"/>
    <m/>
    <m/>
    <m/>
    <n v="132"/>
    <m/>
    <m/>
    <m/>
    <m/>
    <m/>
    <m/>
    <n v="0"/>
    <n v="132"/>
    <n v="20"/>
    <m/>
    <m/>
    <m/>
    <m/>
    <m/>
    <n v="0"/>
    <m/>
    <n v="2"/>
    <m/>
    <n v="2"/>
    <n v="1"/>
    <m/>
    <m/>
    <n v="1"/>
    <m/>
    <n v="23"/>
    <n v="0.15151515151515152"/>
    <e v="#DIV/0!"/>
    <n v="0.17424242424242425"/>
    <s v="4447414:00-16:0079"/>
    <n v="6"/>
    <n v="2"/>
    <n v="6"/>
    <n v="8"/>
    <m/>
    <n v="22"/>
    <n v="4"/>
    <n v="1"/>
    <n v="11"/>
    <n v="1"/>
    <n v="1"/>
    <n v="4"/>
    <m/>
    <m/>
    <n v="22"/>
  </r>
  <r>
    <x v="19"/>
    <x v="13"/>
    <x v="6"/>
    <x v="3"/>
    <m/>
    <m/>
    <n v="132"/>
    <m/>
    <m/>
    <m/>
    <n v="132"/>
    <m/>
    <m/>
    <m/>
    <m/>
    <m/>
    <m/>
    <n v="0"/>
    <n v="132"/>
    <n v="39"/>
    <m/>
    <m/>
    <m/>
    <m/>
    <m/>
    <n v="0"/>
    <m/>
    <m/>
    <m/>
    <n v="0"/>
    <n v="1"/>
    <m/>
    <m/>
    <n v="1"/>
    <m/>
    <n v="40"/>
    <n v="0.29545454545454547"/>
    <e v="#DIV/0!"/>
    <n v="0.30303030303030304"/>
    <s v="4447419:00-21:0079"/>
    <n v="1"/>
    <m/>
    <n v="24"/>
    <n v="14"/>
    <m/>
    <n v="39"/>
    <n v="6"/>
    <n v="2"/>
    <n v="27"/>
    <n v="1"/>
    <n v="2"/>
    <n v="1"/>
    <m/>
    <m/>
    <n v="39"/>
  </r>
  <r>
    <x v="19"/>
    <x v="13"/>
    <x v="4"/>
    <x v="0"/>
    <m/>
    <m/>
    <n v="132"/>
    <m/>
    <m/>
    <m/>
    <n v="132"/>
    <m/>
    <m/>
    <m/>
    <m/>
    <m/>
    <m/>
    <n v="0"/>
    <n v="132"/>
    <n v="50"/>
    <m/>
    <m/>
    <m/>
    <m/>
    <m/>
    <n v="0"/>
    <m/>
    <m/>
    <m/>
    <n v="0"/>
    <n v="1"/>
    <m/>
    <m/>
    <n v="1"/>
    <m/>
    <n v="51"/>
    <n v="0.37878787878787878"/>
    <e v="#DIV/0!"/>
    <n v="0.38636363636363635"/>
    <s v="4447500:00-02:0079"/>
    <m/>
    <m/>
    <n v="29"/>
    <n v="21"/>
    <m/>
    <n v="50"/>
    <n v="10"/>
    <n v="1"/>
    <n v="31"/>
    <n v="1"/>
    <n v="3"/>
    <n v="2"/>
    <n v="2"/>
    <m/>
    <n v="50"/>
  </r>
  <r>
    <x v="80"/>
    <x v="12"/>
    <x v="3"/>
    <x v="2"/>
    <m/>
    <m/>
    <m/>
    <m/>
    <m/>
    <m/>
    <n v="0"/>
    <m/>
    <m/>
    <m/>
    <m/>
    <m/>
    <m/>
    <n v="0"/>
    <n v="0"/>
    <m/>
    <m/>
    <m/>
    <m/>
    <m/>
    <m/>
    <n v="0"/>
    <m/>
    <m/>
    <m/>
    <n v="0"/>
    <m/>
    <m/>
    <m/>
    <n v="0"/>
    <m/>
    <n v="0"/>
    <e v="#DIV/0!"/>
    <e v="#DIV/0!"/>
    <e v="#DIV/0!"/>
    <s v="4441510:00-12:0080"/>
    <m/>
    <m/>
    <m/>
    <m/>
    <m/>
    <n v="0"/>
    <m/>
    <m/>
    <m/>
    <m/>
    <m/>
    <m/>
    <m/>
    <m/>
    <n v="0"/>
  </r>
  <r>
    <x v="80"/>
    <x v="12"/>
    <x v="3"/>
    <x v="1"/>
    <m/>
    <m/>
    <m/>
    <m/>
    <m/>
    <m/>
    <n v="0"/>
    <m/>
    <m/>
    <m/>
    <m/>
    <m/>
    <m/>
    <n v="0"/>
    <n v="0"/>
    <m/>
    <m/>
    <m/>
    <m/>
    <m/>
    <m/>
    <n v="0"/>
    <m/>
    <m/>
    <m/>
    <n v="0"/>
    <m/>
    <m/>
    <m/>
    <n v="0"/>
    <m/>
    <n v="0"/>
    <e v="#DIV/0!"/>
    <e v="#DIV/0!"/>
    <e v="#DIV/0!"/>
    <s v="4441514:00-16:0080"/>
    <m/>
    <m/>
    <m/>
    <m/>
    <m/>
    <n v="0"/>
    <m/>
    <m/>
    <m/>
    <m/>
    <m/>
    <m/>
    <m/>
    <m/>
    <n v="0"/>
  </r>
  <r>
    <x v="80"/>
    <x v="12"/>
    <x v="3"/>
    <x v="3"/>
    <m/>
    <m/>
    <m/>
    <m/>
    <m/>
    <m/>
    <n v="0"/>
    <m/>
    <m/>
    <m/>
    <m/>
    <m/>
    <m/>
    <n v="0"/>
    <n v="0"/>
    <m/>
    <m/>
    <m/>
    <m/>
    <m/>
    <m/>
    <n v="0"/>
    <m/>
    <m/>
    <m/>
    <n v="0"/>
    <m/>
    <m/>
    <m/>
    <n v="0"/>
    <m/>
    <n v="0"/>
    <e v="#DIV/0!"/>
    <e v="#DIV/0!"/>
    <e v="#DIV/0!"/>
    <s v="4441519:00-21:0080"/>
    <m/>
    <m/>
    <m/>
    <m/>
    <m/>
    <n v="0"/>
    <m/>
    <m/>
    <m/>
    <m/>
    <m/>
    <m/>
    <m/>
    <m/>
    <n v="0"/>
  </r>
  <r>
    <x v="80"/>
    <x v="12"/>
    <x v="0"/>
    <x v="0"/>
    <m/>
    <m/>
    <m/>
    <m/>
    <m/>
    <m/>
    <n v="0"/>
    <m/>
    <m/>
    <m/>
    <m/>
    <m/>
    <m/>
    <n v="0"/>
    <n v="0"/>
    <m/>
    <m/>
    <m/>
    <m/>
    <m/>
    <m/>
    <n v="0"/>
    <m/>
    <m/>
    <m/>
    <n v="0"/>
    <m/>
    <m/>
    <m/>
    <n v="0"/>
    <m/>
    <n v="0"/>
    <e v="#DIV/0!"/>
    <e v="#DIV/0!"/>
    <e v="#DIV/0!"/>
    <s v="4441600:00-02:0080"/>
    <m/>
    <m/>
    <m/>
    <m/>
    <m/>
    <n v="0"/>
    <m/>
    <m/>
    <m/>
    <m/>
    <m/>
    <m/>
    <m/>
    <m/>
    <n v="0"/>
  </r>
  <r>
    <x v="80"/>
    <x v="12"/>
    <x v="1"/>
    <x v="1"/>
    <m/>
    <m/>
    <m/>
    <m/>
    <m/>
    <m/>
    <n v="0"/>
    <m/>
    <m/>
    <m/>
    <m/>
    <m/>
    <m/>
    <n v="0"/>
    <n v="0"/>
    <m/>
    <m/>
    <m/>
    <m/>
    <m/>
    <m/>
    <n v="0"/>
    <m/>
    <m/>
    <m/>
    <n v="0"/>
    <m/>
    <m/>
    <m/>
    <n v="0"/>
    <m/>
    <n v="0"/>
    <e v="#DIV/0!"/>
    <e v="#DIV/0!"/>
    <e v="#DIV/0!"/>
    <s v="4442914:00-16:0080"/>
    <m/>
    <m/>
    <m/>
    <m/>
    <m/>
    <n v="0"/>
    <m/>
    <m/>
    <m/>
    <m/>
    <m/>
    <m/>
    <m/>
    <m/>
    <n v="0"/>
  </r>
  <r>
    <x v="80"/>
    <x v="12"/>
    <x v="2"/>
    <x v="2"/>
    <m/>
    <m/>
    <m/>
    <m/>
    <m/>
    <m/>
    <n v="0"/>
    <m/>
    <m/>
    <m/>
    <m/>
    <m/>
    <m/>
    <n v="0"/>
    <n v="0"/>
    <m/>
    <m/>
    <m/>
    <m/>
    <m/>
    <m/>
    <n v="0"/>
    <m/>
    <m/>
    <m/>
    <n v="0"/>
    <m/>
    <m/>
    <m/>
    <n v="0"/>
    <m/>
    <n v="0"/>
    <e v="#DIV/0!"/>
    <e v="#DIV/0!"/>
    <e v="#DIV/0!"/>
    <s v="4445010:00-12:0080"/>
    <m/>
    <m/>
    <m/>
    <m/>
    <m/>
    <n v="0"/>
    <m/>
    <m/>
    <m/>
    <m/>
    <m/>
    <m/>
    <m/>
    <m/>
    <n v="0"/>
  </r>
  <r>
    <x v="80"/>
    <x v="12"/>
    <x v="2"/>
    <x v="1"/>
    <m/>
    <m/>
    <m/>
    <m/>
    <m/>
    <m/>
    <n v="0"/>
    <m/>
    <m/>
    <m/>
    <m/>
    <m/>
    <m/>
    <n v="0"/>
    <n v="0"/>
    <m/>
    <m/>
    <m/>
    <m/>
    <m/>
    <m/>
    <n v="0"/>
    <m/>
    <m/>
    <m/>
    <n v="0"/>
    <m/>
    <m/>
    <m/>
    <n v="0"/>
    <m/>
    <n v="0"/>
    <e v="#DIV/0!"/>
    <e v="#DIV/0!"/>
    <e v="#DIV/0!"/>
    <s v="4445014:00-16:0080"/>
    <m/>
    <m/>
    <m/>
    <m/>
    <m/>
    <n v="0"/>
    <m/>
    <m/>
    <m/>
    <m/>
    <m/>
    <m/>
    <m/>
    <m/>
    <n v="0"/>
  </r>
  <r>
    <x v="80"/>
    <x v="12"/>
    <x v="2"/>
    <x v="3"/>
    <m/>
    <m/>
    <m/>
    <m/>
    <m/>
    <m/>
    <n v="0"/>
    <m/>
    <m/>
    <m/>
    <m/>
    <m/>
    <m/>
    <n v="0"/>
    <n v="0"/>
    <m/>
    <m/>
    <m/>
    <m/>
    <m/>
    <m/>
    <n v="0"/>
    <m/>
    <m/>
    <m/>
    <n v="0"/>
    <m/>
    <m/>
    <m/>
    <n v="0"/>
    <m/>
    <n v="0"/>
    <e v="#DIV/0!"/>
    <e v="#DIV/0!"/>
    <e v="#DIV/0!"/>
    <s v="4445019:00-21:0080"/>
    <m/>
    <m/>
    <m/>
    <m/>
    <m/>
    <n v="0"/>
    <m/>
    <m/>
    <m/>
    <m/>
    <m/>
    <m/>
    <m/>
    <m/>
    <n v="0"/>
  </r>
  <r>
    <x v="80"/>
    <x v="12"/>
    <x v="5"/>
    <x v="0"/>
    <m/>
    <m/>
    <m/>
    <m/>
    <m/>
    <m/>
    <n v="0"/>
    <m/>
    <m/>
    <m/>
    <m/>
    <m/>
    <m/>
    <n v="0"/>
    <n v="0"/>
    <m/>
    <m/>
    <m/>
    <m/>
    <m/>
    <m/>
    <n v="0"/>
    <m/>
    <m/>
    <m/>
    <n v="0"/>
    <m/>
    <m/>
    <m/>
    <n v="0"/>
    <m/>
    <n v="0"/>
    <e v="#DIV/0!"/>
    <e v="#DIV/0!"/>
    <e v="#DIV/0!"/>
    <s v="4445100:00-02:0080"/>
    <m/>
    <m/>
    <m/>
    <m/>
    <m/>
    <n v="0"/>
    <m/>
    <m/>
    <m/>
    <m/>
    <m/>
    <m/>
    <m/>
    <m/>
    <n v="0"/>
  </r>
  <r>
    <x v="80"/>
    <x v="12"/>
    <x v="6"/>
    <x v="2"/>
    <m/>
    <m/>
    <m/>
    <m/>
    <m/>
    <m/>
    <n v="0"/>
    <m/>
    <m/>
    <m/>
    <m/>
    <m/>
    <m/>
    <n v="0"/>
    <n v="0"/>
    <m/>
    <m/>
    <m/>
    <m/>
    <m/>
    <m/>
    <n v="0"/>
    <m/>
    <m/>
    <m/>
    <n v="0"/>
    <m/>
    <m/>
    <m/>
    <n v="0"/>
    <m/>
    <n v="0"/>
    <e v="#DIV/0!"/>
    <e v="#DIV/0!"/>
    <e v="#DIV/0!"/>
    <s v="4447410:00-12:0080"/>
    <m/>
    <m/>
    <m/>
    <m/>
    <m/>
    <n v="0"/>
    <m/>
    <m/>
    <m/>
    <m/>
    <m/>
    <m/>
    <m/>
    <m/>
    <n v="0"/>
  </r>
  <r>
    <x v="80"/>
    <x v="12"/>
    <x v="6"/>
    <x v="1"/>
    <m/>
    <m/>
    <m/>
    <m/>
    <m/>
    <m/>
    <n v="0"/>
    <m/>
    <m/>
    <m/>
    <m/>
    <m/>
    <m/>
    <n v="0"/>
    <n v="0"/>
    <m/>
    <m/>
    <m/>
    <m/>
    <m/>
    <m/>
    <n v="0"/>
    <m/>
    <m/>
    <m/>
    <n v="0"/>
    <m/>
    <m/>
    <m/>
    <n v="0"/>
    <m/>
    <n v="0"/>
    <e v="#DIV/0!"/>
    <e v="#DIV/0!"/>
    <e v="#DIV/0!"/>
    <s v="4447414:00-16:0080"/>
    <m/>
    <m/>
    <m/>
    <m/>
    <m/>
    <n v="0"/>
    <m/>
    <m/>
    <m/>
    <m/>
    <m/>
    <m/>
    <m/>
    <m/>
    <n v="0"/>
  </r>
  <r>
    <x v="80"/>
    <x v="12"/>
    <x v="6"/>
    <x v="3"/>
    <m/>
    <m/>
    <m/>
    <m/>
    <m/>
    <m/>
    <n v="0"/>
    <m/>
    <m/>
    <m/>
    <m/>
    <m/>
    <m/>
    <n v="0"/>
    <n v="0"/>
    <m/>
    <m/>
    <m/>
    <m/>
    <m/>
    <m/>
    <n v="0"/>
    <m/>
    <m/>
    <m/>
    <n v="0"/>
    <m/>
    <m/>
    <m/>
    <n v="0"/>
    <m/>
    <n v="0"/>
    <e v="#DIV/0!"/>
    <e v="#DIV/0!"/>
    <e v="#DIV/0!"/>
    <s v="4447419:00-21:0080"/>
    <m/>
    <m/>
    <m/>
    <m/>
    <m/>
    <n v="0"/>
    <m/>
    <m/>
    <m/>
    <m/>
    <m/>
    <m/>
    <m/>
    <m/>
    <n v="0"/>
  </r>
  <r>
    <x v="80"/>
    <x v="12"/>
    <x v="4"/>
    <x v="0"/>
    <m/>
    <m/>
    <m/>
    <m/>
    <m/>
    <m/>
    <n v="0"/>
    <m/>
    <m/>
    <m/>
    <m/>
    <m/>
    <m/>
    <n v="0"/>
    <n v="0"/>
    <m/>
    <m/>
    <m/>
    <m/>
    <m/>
    <m/>
    <n v="0"/>
    <m/>
    <m/>
    <m/>
    <n v="0"/>
    <m/>
    <m/>
    <m/>
    <n v="0"/>
    <m/>
    <n v="0"/>
    <e v="#DIV/0!"/>
    <e v="#DIV/0!"/>
    <e v="#DIV/0!"/>
    <s v="4447500:00-02:0080"/>
    <m/>
    <m/>
    <m/>
    <m/>
    <m/>
    <n v="0"/>
    <m/>
    <m/>
    <m/>
    <m/>
    <m/>
    <m/>
    <m/>
    <m/>
    <n v="0"/>
  </r>
  <r>
    <x v="81"/>
    <x v="13"/>
    <x v="3"/>
    <x v="2"/>
    <n v="14"/>
    <m/>
    <m/>
    <m/>
    <m/>
    <m/>
    <n v="14"/>
    <m/>
    <n v="1"/>
    <m/>
    <m/>
    <m/>
    <m/>
    <n v="1"/>
    <n v="15"/>
    <n v="12"/>
    <m/>
    <n v="1"/>
    <m/>
    <m/>
    <m/>
    <n v="1"/>
    <m/>
    <m/>
    <m/>
    <n v="0"/>
    <m/>
    <m/>
    <m/>
    <n v="0"/>
    <m/>
    <n v="13"/>
    <n v="0.8571428571428571"/>
    <n v="1"/>
    <n v="0.8666666666666667"/>
    <s v="4441510:00-12:0081"/>
    <m/>
    <n v="2"/>
    <n v="7"/>
    <n v="4"/>
    <m/>
    <n v="13"/>
    <n v="9"/>
    <n v="1"/>
    <n v="2"/>
    <n v="1"/>
    <m/>
    <m/>
    <m/>
    <m/>
    <n v="13"/>
  </r>
  <r>
    <x v="81"/>
    <x v="13"/>
    <x v="3"/>
    <x v="1"/>
    <n v="14"/>
    <m/>
    <m/>
    <m/>
    <m/>
    <m/>
    <n v="14"/>
    <m/>
    <n v="1"/>
    <m/>
    <m/>
    <m/>
    <m/>
    <n v="1"/>
    <n v="15"/>
    <n v="12"/>
    <m/>
    <n v="1"/>
    <m/>
    <m/>
    <m/>
    <n v="1"/>
    <m/>
    <m/>
    <m/>
    <n v="0"/>
    <m/>
    <m/>
    <m/>
    <n v="0"/>
    <m/>
    <n v="13"/>
    <n v="0.8571428571428571"/>
    <n v="1"/>
    <n v="0.8666666666666667"/>
    <s v="4441514:00-16:0081"/>
    <m/>
    <n v="2"/>
    <n v="7"/>
    <n v="4"/>
    <m/>
    <n v="13"/>
    <n v="9"/>
    <n v="1"/>
    <n v="2"/>
    <n v="1"/>
    <m/>
    <m/>
    <m/>
    <m/>
    <n v="13"/>
  </r>
  <r>
    <x v="81"/>
    <x v="13"/>
    <x v="3"/>
    <x v="3"/>
    <n v="14"/>
    <m/>
    <m/>
    <m/>
    <m/>
    <m/>
    <n v="14"/>
    <m/>
    <n v="1"/>
    <m/>
    <m/>
    <m/>
    <m/>
    <n v="1"/>
    <n v="15"/>
    <n v="12"/>
    <m/>
    <n v="1"/>
    <m/>
    <m/>
    <m/>
    <n v="1"/>
    <m/>
    <m/>
    <m/>
    <n v="0"/>
    <m/>
    <m/>
    <m/>
    <n v="0"/>
    <m/>
    <n v="13"/>
    <n v="0.8571428571428571"/>
    <n v="1"/>
    <n v="0.8666666666666667"/>
    <s v="4441519:00-21:0081"/>
    <n v="1"/>
    <n v="1"/>
    <n v="7"/>
    <n v="4"/>
    <m/>
    <n v="13"/>
    <n v="8"/>
    <n v="1"/>
    <n v="2"/>
    <n v="2"/>
    <m/>
    <m/>
    <m/>
    <m/>
    <n v="13"/>
  </r>
  <r>
    <x v="81"/>
    <x v="13"/>
    <x v="0"/>
    <x v="0"/>
    <n v="14"/>
    <m/>
    <m/>
    <m/>
    <m/>
    <m/>
    <n v="14"/>
    <m/>
    <n v="1"/>
    <m/>
    <m/>
    <m/>
    <m/>
    <n v="1"/>
    <n v="15"/>
    <n v="11"/>
    <m/>
    <n v="1"/>
    <m/>
    <m/>
    <m/>
    <n v="1"/>
    <m/>
    <m/>
    <m/>
    <n v="0"/>
    <m/>
    <m/>
    <m/>
    <n v="0"/>
    <m/>
    <n v="12"/>
    <n v="0.7857142857142857"/>
    <n v="1"/>
    <n v="0.8"/>
    <s v="4441600:00-02:0081"/>
    <m/>
    <m/>
    <n v="7"/>
    <n v="5"/>
    <m/>
    <n v="12"/>
    <n v="9"/>
    <m/>
    <n v="2"/>
    <n v="1"/>
    <m/>
    <m/>
    <m/>
    <m/>
    <n v="12"/>
  </r>
  <r>
    <x v="81"/>
    <x v="13"/>
    <x v="1"/>
    <x v="1"/>
    <n v="14"/>
    <m/>
    <m/>
    <m/>
    <m/>
    <m/>
    <n v="14"/>
    <m/>
    <n v="1"/>
    <m/>
    <m/>
    <m/>
    <m/>
    <n v="1"/>
    <n v="15"/>
    <n v="13"/>
    <m/>
    <n v="1"/>
    <m/>
    <m/>
    <m/>
    <n v="1"/>
    <n v="1"/>
    <m/>
    <m/>
    <n v="1"/>
    <m/>
    <m/>
    <m/>
    <n v="0"/>
    <m/>
    <n v="15"/>
    <n v="0.9285714285714286"/>
    <n v="1"/>
    <n v="1"/>
    <s v="4442914:00-16:0081"/>
    <n v="9"/>
    <n v="2"/>
    <m/>
    <n v="4"/>
    <m/>
    <n v="15"/>
    <n v="9"/>
    <m/>
    <m/>
    <n v="1"/>
    <n v="2"/>
    <n v="2"/>
    <m/>
    <n v="1"/>
    <n v="15"/>
  </r>
  <r>
    <x v="81"/>
    <x v="13"/>
    <x v="2"/>
    <x v="2"/>
    <n v="14"/>
    <m/>
    <m/>
    <m/>
    <m/>
    <m/>
    <n v="14"/>
    <m/>
    <n v="1"/>
    <m/>
    <m/>
    <m/>
    <m/>
    <n v="1"/>
    <n v="15"/>
    <n v="9"/>
    <m/>
    <n v="1"/>
    <m/>
    <m/>
    <m/>
    <n v="1"/>
    <m/>
    <m/>
    <m/>
    <n v="0"/>
    <m/>
    <m/>
    <m/>
    <n v="0"/>
    <m/>
    <n v="10"/>
    <n v="0.6428571428571429"/>
    <n v="1"/>
    <n v="0.66666666666666663"/>
    <s v="4445010:00-12:0081"/>
    <n v="1"/>
    <n v="3"/>
    <n v="2"/>
    <n v="4"/>
    <m/>
    <n v="10"/>
    <n v="4"/>
    <m/>
    <n v="2"/>
    <m/>
    <n v="3"/>
    <m/>
    <m/>
    <n v="1"/>
    <n v="10"/>
  </r>
  <r>
    <x v="81"/>
    <x v="13"/>
    <x v="2"/>
    <x v="1"/>
    <n v="14"/>
    <m/>
    <m/>
    <m/>
    <m/>
    <m/>
    <n v="14"/>
    <m/>
    <n v="1"/>
    <m/>
    <m/>
    <m/>
    <m/>
    <n v="1"/>
    <n v="15"/>
    <n v="11"/>
    <m/>
    <m/>
    <m/>
    <m/>
    <m/>
    <n v="0"/>
    <m/>
    <m/>
    <m/>
    <n v="0"/>
    <m/>
    <m/>
    <m/>
    <n v="0"/>
    <m/>
    <n v="11"/>
    <n v="0.7857142857142857"/>
    <n v="0"/>
    <n v="0.73333333333333328"/>
    <s v="4445014:00-16:0081"/>
    <n v="2"/>
    <n v="1"/>
    <n v="4"/>
    <n v="4"/>
    <m/>
    <n v="11"/>
    <n v="5"/>
    <n v="1"/>
    <n v="1"/>
    <m/>
    <n v="1"/>
    <m/>
    <n v="2"/>
    <n v="1"/>
    <n v="11"/>
  </r>
  <r>
    <x v="81"/>
    <x v="13"/>
    <x v="2"/>
    <x v="3"/>
    <n v="14"/>
    <m/>
    <m/>
    <m/>
    <m/>
    <m/>
    <n v="14"/>
    <m/>
    <n v="1"/>
    <m/>
    <m/>
    <m/>
    <m/>
    <n v="1"/>
    <n v="15"/>
    <n v="13"/>
    <m/>
    <m/>
    <m/>
    <m/>
    <m/>
    <n v="0"/>
    <m/>
    <m/>
    <m/>
    <n v="0"/>
    <m/>
    <m/>
    <m/>
    <n v="0"/>
    <m/>
    <n v="13"/>
    <n v="0.9285714285714286"/>
    <n v="0"/>
    <n v="0.8666666666666667"/>
    <s v="4445019:00-21:0081"/>
    <n v="1"/>
    <m/>
    <n v="7"/>
    <n v="5"/>
    <m/>
    <n v="13"/>
    <n v="6"/>
    <m/>
    <n v="3"/>
    <m/>
    <n v="2"/>
    <m/>
    <n v="1"/>
    <n v="1"/>
    <n v="13"/>
  </r>
  <r>
    <x v="81"/>
    <x v="13"/>
    <x v="5"/>
    <x v="0"/>
    <n v="14"/>
    <m/>
    <m/>
    <m/>
    <m/>
    <m/>
    <n v="14"/>
    <m/>
    <n v="1"/>
    <m/>
    <m/>
    <m/>
    <m/>
    <n v="1"/>
    <n v="15"/>
    <n v="13"/>
    <m/>
    <m/>
    <m/>
    <m/>
    <m/>
    <n v="0"/>
    <m/>
    <m/>
    <m/>
    <n v="0"/>
    <m/>
    <m/>
    <m/>
    <n v="0"/>
    <m/>
    <n v="13"/>
    <n v="0.9285714285714286"/>
    <n v="0"/>
    <n v="0.8666666666666667"/>
    <s v="4445100:00-02:0081"/>
    <m/>
    <m/>
    <n v="7"/>
    <n v="6"/>
    <m/>
    <n v="13"/>
    <n v="6"/>
    <m/>
    <n v="3"/>
    <m/>
    <n v="2"/>
    <m/>
    <n v="1"/>
    <n v="1"/>
    <n v="13"/>
  </r>
  <r>
    <x v="81"/>
    <x v="13"/>
    <x v="6"/>
    <x v="2"/>
    <n v="14"/>
    <m/>
    <m/>
    <m/>
    <m/>
    <m/>
    <n v="14"/>
    <m/>
    <n v="1"/>
    <m/>
    <m/>
    <m/>
    <m/>
    <n v="1"/>
    <n v="15"/>
    <n v="5"/>
    <m/>
    <m/>
    <m/>
    <m/>
    <m/>
    <n v="0"/>
    <m/>
    <m/>
    <m/>
    <n v="0"/>
    <m/>
    <m/>
    <m/>
    <n v="0"/>
    <m/>
    <n v="5"/>
    <n v="0.35714285714285715"/>
    <n v="0"/>
    <n v="0.33333333333333331"/>
    <s v="4447410:00-12:0081"/>
    <n v="2"/>
    <n v="1"/>
    <n v="1"/>
    <n v="1"/>
    <m/>
    <n v="5"/>
    <n v="3"/>
    <n v="1"/>
    <m/>
    <n v="1"/>
    <m/>
    <m/>
    <m/>
    <m/>
    <n v="5"/>
  </r>
  <r>
    <x v="81"/>
    <x v="13"/>
    <x v="6"/>
    <x v="1"/>
    <n v="14"/>
    <m/>
    <m/>
    <m/>
    <m/>
    <m/>
    <n v="14"/>
    <m/>
    <n v="1"/>
    <m/>
    <m/>
    <m/>
    <m/>
    <n v="1"/>
    <n v="15"/>
    <n v="10"/>
    <m/>
    <m/>
    <m/>
    <m/>
    <m/>
    <n v="0"/>
    <m/>
    <m/>
    <m/>
    <n v="0"/>
    <m/>
    <m/>
    <m/>
    <n v="0"/>
    <m/>
    <n v="10"/>
    <n v="0.7142857142857143"/>
    <n v="0"/>
    <n v="0.66666666666666663"/>
    <s v="4447414:00-16:0081"/>
    <n v="2"/>
    <n v="1"/>
    <n v="3"/>
    <n v="4"/>
    <m/>
    <n v="10"/>
    <n v="5"/>
    <m/>
    <n v="2"/>
    <n v="2"/>
    <m/>
    <n v="1"/>
    <m/>
    <m/>
    <n v="10"/>
  </r>
  <r>
    <x v="81"/>
    <x v="13"/>
    <x v="6"/>
    <x v="3"/>
    <n v="14"/>
    <m/>
    <m/>
    <m/>
    <m/>
    <m/>
    <n v="14"/>
    <m/>
    <n v="1"/>
    <m/>
    <m/>
    <m/>
    <m/>
    <n v="1"/>
    <n v="15"/>
    <n v="12"/>
    <m/>
    <m/>
    <m/>
    <m/>
    <m/>
    <n v="0"/>
    <m/>
    <m/>
    <m/>
    <n v="0"/>
    <m/>
    <m/>
    <m/>
    <n v="0"/>
    <m/>
    <n v="12"/>
    <n v="0.8571428571428571"/>
    <n v="0"/>
    <n v="0.8"/>
    <s v="4447419:00-21:0081"/>
    <n v="1"/>
    <m/>
    <n v="7"/>
    <n v="4"/>
    <m/>
    <n v="12"/>
    <n v="6"/>
    <m/>
    <n v="3"/>
    <n v="1"/>
    <n v="1"/>
    <n v="1"/>
    <m/>
    <m/>
    <n v="12"/>
  </r>
  <r>
    <x v="81"/>
    <x v="13"/>
    <x v="4"/>
    <x v="0"/>
    <n v="14"/>
    <m/>
    <m/>
    <m/>
    <m/>
    <m/>
    <n v="14"/>
    <m/>
    <n v="1"/>
    <m/>
    <m/>
    <m/>
    <m/>
    <n v="1"/>
    <n v="15"/>
    <n v="12"/>
    <m/>
    <n v="1"/>
    <m/>
    <m/>
    <m/>
    <n v="1"/>
    <m/>
    <m/>
    <m/>
    <n v="0"/>
    <m/>
    <m/>
    <m/>
    <n v="0"/>
    <m/>
    <n v="13"/>
    <n v="0.8571428571428571"/>
    <n v="1"/>
    <n v="0.8666666666666667"/>
    <s v="4447500:00-02:0081"/>
    <m/>
    <m/>
    <n v="8"/>
    <n v="5"/>
    <m/>
    <n v="13"/>
    <n v="7"/>
    <m/>
    <n v="3"/>
    <n v="1"/>
    <n v="1"/>
    <n v="1"/>
    <m/>
    <m/>
    <n v="13"/>
  </r>
  <r>
    <x v="82"/>
    <x v="25"/>
    <x v="3"/>
    <x v="2"/>
    <n v="7"/>
    <m/>
    <m/>
    <m/>
    <m/>
    <m/>
    <n v="7"/>
    <m/>
    <m/>
    <m/>
    <m/>
    <m/>
    <m/>
    <n v="0"/>
    <n v="7"/>
    <n v="4"/>
    <m/>
    <m/>
    <m/>
    <m/>
    <m/>
    <n v="0"/>
    <m/>
    <m/>
    <m/>
    <n v="0"/>
    <m/>
    <m/>
    <m/>
    <n v="0"/>
    <m/>
    <n v="4"/>
    <n v="0.5714285714285714"/>
    <e v="#DIV/0!"/>
    <n v="0.5714285714285714"/>
    <s v="4441510:00-12:0082"/>
    <m/>
    <m/>
    <n v="2"/>
    <n v="2"/>
    <m/>
    <n v="4"/>
    <n v="4"/>
    <m/>
    <m/>
    <m/>
    <m/>
    <m/>
    <m/>
    <m/>
    <n v="4"/>
  </r>
  <r>
    <x v="82"/>
    <x v="25"/>
    <x v="3"/>
    <x v="1"/>
    <n v="7"/>
    <m/>
    <m/>
    <m/>
    <m/>
    <m/>
    <n v="7"/>
    <m/>
    <m/>
    <m/>
    <m/>
    <m/>
    <m/>
    <n v="0"/>
    <n v="7"/>
    <n v="5"/>
    <m/>
    <m/>
    <m/>
    <m/>
    <m/>
    <n v="0"/>
    <m/>
    <m/>
    <m/>
    <n v="0"/>
    <m/>
    <m/>
    <m/>
    <n v="0"/>
    <m/>
    <n v="5"/>
    <n v="0.7142857142857143"/>
    <e v="#DIV/0!"/>
    <n v="0.7142857142857143"/>
    <s v="4441514:00-16:0082"/>
    <n v="1"/>
    <m/>
    <n v="2"/>
    <n v="2"/>
    <m/>
    <n v="5"/>
    <n v="4"/>
    <m/>
    <n v="1"/>
    <m/>
    <m/>
    <m/>
    <m/>
    <m/>
    <n v="5"/>
  </r>
  <r>
    <x v="82"/>
    <x v="25"/>
    <x v="3"/>
    <x v="3"/>
    <n v="7"/>
    <m/>
    <m/>
    <m/>
    <m/>
    <m/>
    <n v="7"/>
    <m/>
    <m/>
    <m/>
    <m/>
    <m/>
    <m/>
    <n v="0"/>
    <n v="7"/>
    <n v="5"/>
    <m/>
    <m/>
    <m/>
    <m/>
    <m/>
    <n v="0"/>
    <m/>
    <m/>
    <m/>
    <n v="0"/>
    <m/>
    <m/>
    <m/>
    <n v="0"/>
    <m/>
    <n v="5"/>
    <n v="0.7142857142857143"/>
    <e v="#DIV/0!"/>
    <n v="0.7142857142857143"/>
    <s v="4441519:00-21:0082"/>
    <n v="1"/>
    <m/>
    <n v="2"/>
    <n v="2"/>
    <m/>
    <n v="5"/>
    <n v="5"/>
    <m/>
    <m/>
    <m/>
    <m/>
    <m/>
    <m/>
    <m/>
    <n v="5"/>
  </r>
  <r>
    <x v="82"/>
    <x v="25"/>
    <x v="0"/>
    <x v="0"/>
    <n v="7"/>
    <m/>
    <m/>
    <m/>
    <m/>
    <m/>
    <n v="7"/>
    <m/>
    <m/>
    <m/>
    <m/>
    <m/>
    <m/>
    <n v="0"/>
    <n v="7"/>
    <n v="7"/>
    <m/>
    <m/>
    <m/>
    <m/>
    <m/>
    <n v="0"/>
    <m/>
    <m/>
    <m/>
    <n v="0"/>
    <m/>
    <m/>
    <m/>
    <n v="0"/>
    <m/>
    <n v="7"/>
    <n v="1"/>
    <e v="#DIV/0!"/>
    <n v="1"/>
    <s v="4441600:00-02:0082"/>
    <m/>
    <m/>
    <n v="3"/>
    <n v="4"/>
    <m/>
    <n v="7"/>
    <n v="6"/>
    <m/>
    <m/>
    <m/>
    <n v="1"/>
    <m/>
    <m/>
    <m/>
    <n v="7"/>
  </r>
  <r>
    <x v="82"/>
    <x v="25"/>
    <x v="1"/>
    <x v="1"/>
    <n v="7"/>
    <m/>
    <m/>
    <m/>
    <m/>
    <m/>
    <n v="7"/>
    <m/>
    <m/>
    <m/>
    <m/>
    <m/>
    <m/>
    <n v="0"/>
    <n v="7"/>
    <n v="5"/>
    <m/>
    <m/>
    <m/>
    <m/>
    <m/>
    <n v="0"/>
    <m/>
    <m/>
    <m/>
    <n v="0"/>
    <m/>
    <m/>
    <m/>
    <n v="0"/>
    <m/>
    <n v="5"/>
    <n v="0.7142857142857143"/>
    <e v="#DIV/0!"/>
    <n v="0.7142857142857143"/>
    <s v="4442914:00-16:0082"/>
    <n v="3"/>
    <m/>
    <m/>
    <n v="2"/>
    <m/>
    <n v="5"/>
    <n v="4"/>
    <m/>
    <m/>
    <m/>
    <m/>
    <m/>
    <m/>
    <n v="1"/>
    <n v="5"/>
  </r>
  <r>
    <x v="82"/>
    <x v="25"/>
    <x v="2"/>
    <x v="2"/>
    <n v="7"/>
    <m/>
    <m/>
    <m/>
    <m/>
    <m/>
    <n v="7"/>
    <m/>
    <m/>
    <m/>
    <m/>
    <m/>
    <m/>
    <n v="0"/>
    <n v="7"/>
    <n v="4"/>
    <m/>
    <m/>
    <m/>
    <m/>
    <m/>
    <n v="0"/>
    <m/>
    <m/>
    <m/>
    <n v="0"/>
    <n v="1"/>
    <m/>
    <m/>
    <n v="1"/>
    <m/>
    <n v="5"/>
    <n v="0.5714285714285714"/>
    <e v="#DIV/0!"/>
    <n v="0.7142857142857143"/>
    <s v="4445010:00-12:0082"/>
    <m/>
    <m/>
    <n v="3"/>
    <n v="1"/>
    <m/>
    <n v="4"/>
    <n v="4"/>
    <m/>
    <m/>
    <m/>
    <m/>
    <m/>
    <m/>
    <m/>
    <n v="4"/>
  </r>
  <r>
    <x v="82"/>
    <x v="25"/>
    <x v="2"/>
    <x v="1"/>
    <n v="7"/>
    <m/>
    <m/>
    <m/>
    <m/>
    <m/>
    <n v="7"/>
    <m/>
    <m/>
    <m/>
    <m/>
    <m/>
    <m/>
    <n v="0"/>
    <n v="7"/>
    <n v="5"/>
    <m/>
    <m/>
    <m/>
    <m/>
    <m/>
    <n v="0"/>
    <m/>
    <m/>
    <m/>
    <n v="0"/>
    <m/>
    <m/>
    <m/>
    <n v="0"/>
    <m/>
    <n v="5"/>
    <n v="0.7142857142857143"/>
    <e v="#DIV/0!"/>
    <n v="0.7142857142857143"/>
    <s v="4445014:00-16:0082"/>
    <n v="2"/>
    <m/>
    <n v="2"/>
    <n v="1"/>
    <m/>
    <n v="5"/>
    <n v="4"/>
    <m/>
    <n v="1"/>
    <m/>
    <m/>
    <m/>
    <m/>
    <m/>
    <n v="5"/>
  </r>
  <r>
    <x v="82"/>
    <x v="25"/>
    <x v="2"/>
    <x v="3"/>
    <n v="7"/>
    <m/>
    <m/>
    <m/>
    <m/>
    <m/>
    <n v="7"/>
    <m/>
    <m/>
    <m/>
    <m/>
    <m/>
    <m/>
    <n v="0"/>
    <n v="7"/>
    <n v="6"/>
    <m/>
    <m/>
    <m/>
    <m/>
    <m/>
    <n v="0"/>
    <m/>
    <m/>
    <m/>
    <n v="0"/>
    <m/>
    <m/>
    <m/>
    <n v="0"/>
    <m/>
    <n v="6"/>
    <n v="0.8571428571428571"/>
    <e v="#DIV/0!"/>
    <n v="0.8571428571428571"/>
    <s v="4445019:00-21:0082"/>
    <n v="1"/>
    <m/>
    <n v="4"/>
    <n v="1"/>
    <m/>
    <n v="6"/>
    <n v="5"/>
    <m/>
    <m/>
    <n v="1"/>
    <m/>
    <m/>
    <m/>
    <m/>
    <n v="6"/>
  </r>
  <r>
    <x v="82"/>
    <x v="25"/>
    <x v="5"/>
    <x v="0"/>
    <n v="7"/>
    <m/>
    <m/>
    <m/>
    <m/>
    <m/>
    <n v="7"/>
    <m/>
    <m/>
    <m/>
    <m/>
    <m/>
    <m/>
    <n v="0"/>
    <n v="7"/>
    <n v="7"/>
    <m/>
    <m/>
    <m/>
    <m/>
    <m/>
    <n v="0"/>
    <m/>
    <m/>
    <m/>
    <n v="0"/>
    <m/>
    <m/>
    <m/>
    <n v="0"/>
    <m/>
    <n v="7"/>
    <n v="1"/>
    <e v="#DIV/0!"/>
    <n v="1"/>
    <s v="4445100:00-02:0082"/>
    <m/>
    <m/>
    <n v="6"/>
    <n v="1"/>
    <m/>
    <n v="7"/>
    <n v="7"/>
    <m/>
    <m/>
    <m/>
    <m/>
    <m/>
    <m/>
    <m/>
    <n v="7"/>
  </r>
  <r>
    <x v="82"/>
    <x v="25"/>
    <x v="6"/>
    <x v="2"/>
    <n v="7"/>
    <m/>
    <m/>
    <m/>
    <m/>
    <m/>
    <n v="7"/>
    <m/>
    <m/>
    <m/>
    <m/>
    <m/>
    <m/>
    <n v="0"/>
    <n v="7"/>
    <n v="5"/>
    <m/>
    <m/>
    <m/>
    <m/>
    <m/>
    <n v="0"/>
    <m/>
    <m/>
    <m/>
    <n v="0"/>
    <m/>
    <m/>
    <m/>
    <n v="0"/>
    <m/>
    <n v="5"/>
    <n v="0.7142857142857143"/>
    <e v="#DIV/0!"/>
    <n v="0.7142857142857143"/>
    <s v="4447410:00-12:0082"/>
    <n v="1"/>
    <n v="3"/>
    <n v="1"/>
    <m/>
    <m/>
    <n v="5"/>
    <n v="1"/>
    <m/>
    <n v="4"/>
    <m/>
    <m/>
    <m/>
    <m/>
    <m/>
    <n v="5"/>
  </r>
  <r>
    <x v="82"/>
    <x v="25"/>
    <x v="6"/>
    <x v="1"/>
    <n v="7"/>
    <m/>
    <m/>
    <m/>
    <m/>
    <m/>
    <n v="7"/>
    <m/>
    <m/>
    <m/>
    <m/>
    <m/>
    <m/>
    <n v="0"/>
    <n v="7"/>
    <n v="6"/>
    <m/>
    <m/>
    <m/>
    <m/>
    <m/>
    <n v="0"/>
    <m/>
    <m/>
    <m/>
    <n v="0"/>
    <m/>
    <m/>
    <m/>
    <n v="0"/>
    <m/>
    <n v="6"/>
    <n v="0.8571428571428571"/>
    <e v="#DIV/0!"/>
    <n v="0.8571428571428571"/>
    <s v="4447414:00-16:0082"/>
    <n v="2"/>
    <n v="3"/>
    <n v="1"/>
    <m/>
    <m/>
    <n v="6"/>
    <n v="1"/>
    <m/>
    <n v="5"/>
    <m/>
    <m/>
    <m/>
    <m/>
    <m/>
    <n v="6"/>
  </r>
  <r>
    <x v="82"/>
    <x v="25"/>
    <x v="6"/>
    <x v="3"/>
    <n v="7"/>
    <m/>
    <m/>
    <m/>
    <m/>
    <m/>
    <n v="7"/>
    <m/>
    <m/>
    <m/>
    <m/>
    <m/>
    <m/>
    <n v="0"/>
    <n v="7"/>
    <n v="7"/>
    <m/>
    <m/>
    <m/>
    <m/>
    <m/>
    <n v="0"/>
    <m/>
    <m/>
    <m/>
    <n v="0"/>
    <m/>
    <m/>
    <m/>
    <n v="0"/>
    <m/>
    <n v="7"/>
    <n v="1"/>
    <e v="#DIV/0!"/>
    <n v="1"/>
    <s v="4447419:00-21:0082"/>
    <m/>
    <m/>
    <n v="5"/>
    <n v="2"/>
    <m/>
    <n v="7"/>
    <n v="5"/>
    <m/>
    <n v="1"/>
    <m/>
    <m/>
    <m/>
    <n v="1"/>
    <m/>
    <n v="7"/>
  </r>
  <r>
    <x v="82"/>
    <x v="25"/>
    <x v="4"/>
    <x v="0"/>
    <n v="7"/>
    <m/>
    <m/>
    <m/>
    <m/>
    <m/>
    <n v="7"/>
    <m/>
    <m/>
    <m/>
    <m/>
    <m/>
    <m/>
    <n v="0"/>
    <n v="7"/>
    <n v="7"/>
    <m/>
    <m/>
    <m/>
    <m/>
    <m/>
    <n v="0"/>
    <m/>
    <m/>
    <m/>
    <n v="0"/>
    <m/>
    <m/>
    <m/>
    <n v="0"/>
    <m/>
    <n v="7"/>
    <n v="1"/>
    <e v="#DIV/0!"/>
    <n v="1"/>
    <s v="4447500:00-02:0082"/>
    <m/>
    <m/>
    <n v="5"/>
    <n v="2"/>
    <m/>
    <n v="7"/>
    <n v="5"/>
    <m/>
    <n v="1"/>
    <m/>
    <m/>
    <m/>
    <n v="1"/>
    <m/>
    <n v="7"/>
  </r>
  <r>
    <x v="83"/>
    <x v="12"/>
    <x v="3"/>
    <x v="2"/>
    <m/>
    <m/>
    <n v="4"/>
    <m/>
    <m/>
    <m/>
    <n v="4"/>
    <m/>
    <n v="1"/>
    <m/>
    <m/>
    <m/>
    <s v="Vergunninghouders "/>
    <n v="1"/>
    <n v="5"/>
    <n v="3"/>
    <m/>
    <n v="1"/>
    <m/>
    <m/>
    <m/>
    <n v="1"/>
    <m/>
    <m/>
    <m/>
    <n v="0"/>
    <m/>
    <m/>
    <m/>
    <n v="0"/>
    <m/>
    <n v="4"/>
    <n v="0.75"/>
    <n v="1"/>
    <n v="0.8"/>
    <s v="4441510:00-12:0083"/>
    <m/>
    <m/>
    <n v="1"/>
    <n v="3"/>
    <m/>
    <n v="4"/>
    <n v="3"/>
    <m/>
    <m/>
    <m/>
    <m/>
    <n v="1"/>
    <m/>
    <m/>
    <n v="4"/>
  </r>
  <r>
    <x v="83"/>
    <x v="12"/>
    <x v="3"/>
    <x v="1"/>
    <m/>
    <m/>
    <n v="4"/>
    <m/>
    <m/>
    <m/>
    <n v="4"/>
    <m/>
    <n v="1"/>
    <m/>
    <m/>
    <m/>
    <s v="Vergunninghouders "/>
    <n v="1"/>
    <n v="5"/>
    <n v="2"/>
    <m/>
    <n v="1"/>
    <m/>
    <m/>
    <m/>
    <n v="1"/>
    <m/>
    <m/>
    <m/>
    <n v="0"/>
    <m/>
    <m/>
    <m/>
    <n v="0"/>
    <m/>
    <n v="3"/>
    <n v="0.5"/>
    <n v="1"/>
    <n v="0.6"/>
    <s v="4441514:00-16:0083"/>
    <m/>
    <m/>
    <n v="1"/>
    <n v="2"/>
    <m/>
    <n v="3"/>
    <n v="2"/>
    <m/>
    <m/>
    <m/>
    <m/>
    <n v="1"/>
    <m/>
    <m/>
    <n v="3"/>
  </r>
  <r>
    <x v="83"/>
    <x v="12"/>
    <x v="3"/>
    <x v="3"/>
    <m/>
    <m/>
    <n v="4"/>
    <m/>
    <m/>
    <m/>
    <n v="4"/>
    <m/>
    <n v="1"/>
    <m/>
    <m/>
    <m/>
    <s v="Vergunninghouders "/>
    <n v="1"/>
    <n v="5"/>
    <n v="2"/>
    <m/>
    <n v="1"/>
    <m/>
    <m/>
    <m/>
    <n v="1"/>
    <m/>
    <m/>
    <m/>
    <n v="0"/>
    <m/>
    <m/>
    <m/>
    <n v="0"/>
    <m/>
    <n v="3"/>
    <n v="0.5"/>
    <n v="1"/>
    <n v="0.6"/>
    <s v="4441519:00-21:0083"/>
    <m/>
    <m/>
    <n v="1"/>
    <n v="2"/>
    <m/>
    <n v="3"/>
    <n v="2"/>
    <m/>
    <m/>
    <m/>
    <m/>
    <n v="1"/>
    <m/>
    <m/>
    <n v="3"/>
  </r>
  <r>
    <x v="83"/>
    <x v="12"/>
    <x v="0"/>
    <x v="0"/>
    <m/>
    <m/>
    <n v="4"/>
    <m/>
    <m/>
    <m/>
    <n v="4"/>
    <m/>
    <n v="1"/>
    <m/>
    <m/>
    <m/>
    <s v="Vergunninghouders "/>
    <n v="1"/>
    <n v="5"/>
    <n v="4"/>
    <m/>
    <n v="1"/>
    <m/>
    <m/>
    <m/>
    <n v="1"/>
    <m/>
    <m/>
    <m/>
    <n v="0"/>
    <m/>
    <m/>
    <m/>
    <n v="0"/>
    <m/>
    <n v="5"/>
    <n v="1"/>
    <n v="1"/>
    <n v="1"/>
    <s v="4441600:00-02:0083"/>
    <m/>
    <m/>
    <n v="1"/>
    <n v="4"/>
    <m/>
    <n v="5"/>
    <n v="4"/>
    <m/>
    <m/>
    <m/>
    <m/>
    <n v="1"/>
    <m/>
    <m/>
    <n v="5"/>
  </r>
  <r>
    <x v="83"/>
    <x v="12"/>
    <x v="1"/>
    <x v="1"/>
    <m/>
    <m/>
    <n v="4"/>
    <m/>
    <m/>
    <m/>
    <n v="4"/>
    <m/>
    <n v="1"/>
    <m/>
    <m/>
    <m/>
    <s v="Vergunninghouders "/>
    <n v="1"/>
    <n v="5"/>
    <n v="1"/>
    <m/>
    <m/>
    <m/>
    <m/>
    <m/>
    <n v="0"/>
    <m/>
    <m/>
    <m/>
    <n v="0"/>
    <m/>
    <m/>
    <m/>
    <n v="0"/>
    <m/>
    <n v="1"/>
    <n v="0.25"/>
    <n v="0"/>
    <n v="0.2"/>
    <s v="4442914:00-16:0083"/>
    <m/>
    <m/>
    <m/>
    <n v="1"/>
    <m/>
    <n v="1"/>
    <n v="1"/>
    <m/>
    <m/>
    <m/>
    <m/>
    <m/>
    <m/>
    <m/>
    <n v="1"/>
  </r>
  <r>
    <x v="83"/>
    <x v="12"/>
    <x v="2"/>
    <x v="2"/>
    <m/>
    <m/>
    <n v="4"/>
    <m/>
    <m/>
    <m/>
    <n v="4"/>
    <m/>
    <n v="1"/>
    <m/>
    <m/>
    <m/>
    <s v="Vergunninghouders "/>
    <n v="1"/>
    <n v="5"/>
    <n v="3"/>
    <m/>
    <n v="1"/>
    <m/>
    <m/>
    <m/>
    <n v="1"/>
    <m/>
    <m/>
    <m/>
    <n v="0"/>
    <m/>
    <m/>
    <m/>
    <n v="0"/>
    <m/>
    <n v="4"/>
    <n v="0.75"/>
    <n v="1"/>
    <n v="0.8"/>
    <s v="4445010:00-12:0083"/>
    <n v="1"/>
    <m/>
    <m/>
    <n v="3"/>
    <m/>
    <n v="4"/>
    <n v="4"/>
    <m/>
    <m/>
    <m/>
    <m/>
    <m/>
    <m/>
    <m/>
    <n v="4"/>
  </r>
  <r>
    <x v="83"/>
    <x v="12"/>
    <x v="2"/>
    <x v="1"/>
    <m/>
    <m/>
    <n v="4"/>
    <m/>
    <m/>
    <m/>
    <n v="4"/>
    <m/>
    <n v="1"/>
    <m/>
    <m/>
    <m/>
    <s v="Vergunninghouders "/>
    <n v="1"/>
    <n v="5"/>
    <n v="1"/>
    <m/>
    <m/>
    <m/>
    <m/>
    <m/>
    <n v="0"/>
    <m/>
    <m/>
    <m/>
    <n v="0"/>
    <m/>
    <m/>
    <m/>
    <n v="0"/>
    <m/>
    <n v="1"/>
    <n v="0.25"/>
    <n v="0"/>
    <n v="0.2"/>
    <s v="4445014:00-16:0083"/>
    <m/>
    <m/>
    <m/>
    <n v="1"/>
    <m/>
    <n v="1"/>
    <n v="1"/>
    <m/>
    <m/>
    <m/>
    <m/>
    <m/>
    <m/>
    <m/>
    <n v="1"/>
  </r>
  <r>
    <x v="83"/>
    <x v="12"/>
    <x v="2"/>
    <x v="3"/>
    <m/>
    <m/>
    <n v="4"/>
    <m/>
    <m/>
    <m/>
    <n v="4"/>
    <m/>
    <n v="1"/>
    <m/>
    <m/>
    <m/>
    <s v="Vergunninghouders "/>
    <n v="1"/>
    <n v="5"/>
    <n v="1"/>
    <m/>
    <n v="1"/>
    <m/>
    <m/>
    <m/>
    <n v="1"/>
    <m/>
    <m/>
    <m/>
    <n v="0"/>
    <m/>
    <m/>
    <m/>
    <n v="0"/>
    <m/>
    <n v="2"/>
    <n v="0.25"/>
    <n v="1"/>
    <n v="0.4"/>
    <s v="4445019:00-21:0083"/>
    <m/>
    <m/>
    <m/>
    <n v="2"/>
    <m/>
    <n v="2"/>
    <n v="2"/>
    <m/>
    <m/>
    <m/>
    <m/>
    <m/>
    <m/>
    <m/>
    <n v="2"/>
  </r>
  <r>
    <x v="83"/>
    <x v="12"/>
    <x v="5"/>
    <x v="0"/>
    <m/>
    <m/>
    <n v="4"/>
    <m/>
    <m/>
    <m/>
    <n v="4"/>
    <m/>
    <n v="1"/>
    <m/>
    <m/>
    <m/>
    <s v="Vergunninghouders "/>
    <n v="1"/>
    <n v="5"/>
    <n v="3"/>
    <m/>
    <n v="1"/>
    <m/>
    <m/>
    <m/>
    <n v="1"/>
    <m/>
    <m/>
    <m/>
    <n v="0"/>
    <m/>
    <m/>
    <m/>
    <n v="0"/>
    <m/>
    <n v="4"/>
    <n v="0.75"/>
    <n v="1"/>
    <n v="0.8"/>
    <s v="4445100:00-02:0083"/>
    <m/>
    <m/>
    <m/>
    <n v="4"/>
    <m/>
    <n v="4"/>
    <n v="4"/>
    <m/>
    <m/>
    <m/>
    <m/>
    <m/>
    <m/>
    <m/>
    <n v="4"/>
  </r>
  <r>
    <x v="83"/>
    <x v="12"/>
    <x v="6"/>
    <x v="2"/>
    <m/>
    <m/>
    <n v="4"/>
    <m/>
    <m/>
    <m/>
    <n v="4"/>
    <m/>
    <n v="1"/>
    <m/>
    <m/>
    <m/>
    <s v="Vergunninghouders "/>
    <n v="1"/>
    <n v="5"/>
    <n v="1"/>
    <m/>
    <n v="1"/>
    <m/>
    <m/>
    <m/>
    <n v="1"/>
    <m/>
    <m/>
    <m/>
    <n v="0"/>
    <m/>
    <m/>
    <m/>
    <n v="0"/>
    <m/>
    <n v="2"/>
    <n v="0.25"/>
    <n v="1"/>
    <n v="0.4"/>
    <s v="4447410:00-12:0083"/>
    <n v="1"/>
    <m/>
    <m/>
    <n v="1"/>
    <m/>
    <n v="2"/>
    <n v="1"/>
    <m/>
    <m/>
    <n v="1"/>
    <m/>
    <m/>
    <m/>
    <m/>
    <n v="2"/>
  </r>
  <r>
    <x v="83"/>
    <x v="12"/>
    <x v="6"/>
    <x v="1"/>
    <m/>
    <m/>
    <n v="4"/>
    <m/>
    <m/>
    <m/>
    <n v="4"/>
    <m/>
    <n v="1"/>
    <m/>
    <m/>
    <m/>
    <s v="Vergunninghouders "/>
    <n v="1"/>
    <n v="5"/>
    <n v="2"/>
    <m/>
    <n v="1"/>
    <m/>
    <m/>
    <m/>
    <n v="1"/>
    <m/>
    <m/>
    <m/>
    <n v="0"/>
    <m/>
    <m/>
    <m/>
    <n v="0"/>
    <m/>
    <n v="3"/>
    <n v="0.5"/>
    <n v="1"/>
    <n v="0.6"/>
    <s v="4447414:00-16:0083"/>
    <m/>
    <m/>
    <n v="2"/>
    <n v="1"/>
    <m/>
    <n v="3"/>
    <n v="3"/>
    <m/>
    <m/>
    <m/>
    <m/>
    <m/>
    <m/>
    <m/>
    <n v="3"/>
  </r>
  <r>
    <x v="83"/>
    <x v="12"/>
    <x v="6"/>
    <x v="3"/>
    <m/>
    <m/>
    <n v="4"/>
    <m/>
    <m/>
    <m/>
    <n v="4"/>
    <m/>
    <n v="1"/>
    <m/>
    <m/>
    <m/>
    <s v="Vergunninghouders "/>
    <n v="1"/>
    <n v="5"/>
    <n v="4"/>
    <m/>
    <n v="1"/>
    <m/>
    <m/>
    <m/>
    <n v="1"/>
    <m/>
    <m/>
    <m/>
    <n v="0"/>
    <m/>
    <m/>
    <m/>
    <n v="0"/>
    <m/>
    <n v="5"/>
    <n v="1"/>
    <n v="1"/>
    <n v="1"/>
    <s v="4447419:00-21:0083"/>
    <n v="1"/>
    <m/>
    <n v="3"/>
    <n v="1"/>
    <m/>
    <n v="5"/>
    <n v="4"/>
    <m/>
    <n v="1"/>
    <m/>
    <m/>
    <m/>
    <m/>
    <m/>
    <n v="5"/>
  </r>
  <r>
    <x v="83"/>
    <x v="12"/>
    <x v="4"/>
    <x v="0"/>
    <m/>
    <m/>
    <n v="4"/>
    <m/>
    <m/>
    <m/>
    <n v="4"/>
    <m/>
    <n v="1"/>
    <m/>
    <m/>
    <m/>
    <s v="Vergunninghouders "/>
    <n v="1"/>
    <n v="5"/>
    <n v="4"/>
    <m/>
    <n v="1"/>
    <m/>
    <m/>
    <m/>
    <n v="1"/>
    <m/>
    <m/>
    <m/>
    <n v="0"/>
    <m/>
    <m/>
    <m/>
    <n v="0"/>
    <m/>
    <n v="5"/>
    <n v="1"/>
    <n v="1"/>
    <n v="1"/>
    <s v="4447500:00-02:0083"/>
    <m/>
    <m/>
    <n v="3"/>
    <n v="2"/>
    <m/>
    <n v="5"/>
    <n v="5"/>
    <m/>
    <m/>
    <m/>
    <m/>
    <m/>
    <m/>
    <m/>
    <n v="5"/>
  </r>
  <r>
    <x v="84"/>
    <x v="26"/>
    <x v="3"/>
    <x v="2"/>
    <n v="1"/>
    <m/>
    <m/>
    <m/>
    <m/>
    <m/>
    <n v="1"/>
    <m/>
    <m/>
    <m/>
    <m/>
    <m/>
    <s v="Vergunninghouders "/>
    <n v="0"/>
    <n v="1"/>
    <m/>
    <m/>
    <m/>
    <m/>
    <m/>
    <m/>
    <n v="0"/>
    <m/>
    <m/>
    <m/>
    <n v="0"/>
    <m/>
    <m/>
    <m/>
    <n v="0"/>
    <m/>
    <n v="0"/>
    <n v="0"/>
    <e v="#DIV/0!"/>
    <n v="0"/>
    <s v="4441510:00-12:0084"/>
    <m/>
    <m/>
    <m/>
    <m/>
    <m/>
    <n v="0"/>
    <m/>
    <m/>
    <m/>
    <m/>
    <m/>
    <m/>
    <m/>
    <m/>
    <n v="0"/>
  </r>
  <r>
    <x v="84"/>
    <x v="26"/>
    <x v="3"/>
    <x v="1"/>
    <n v="1"/>
    <m/>
    <m/>
    <m/>
    <m/>
    <m/>
    <n v="1"/>
    <m/>
    <m/>
    <m/>
    <m/>
    <m/>
    <s v="Vergunninghouders "/>
    <n v="0"/>
    <n v="1"/>
    <n v="1"/>
    <m/>
    <m/>
    <m/>
    <m/>
    <m/>
    <n v="0"/>
    <m/>
    <m/>
    <m/>
    <n v="0"/>
    <m/>
    <m/>
    <m/>
    <n v="0"/>
    <m/>
    <n v="1"/>
    <n v="1"/>
    <e v="#DIV/0!"/>
    <n v="1"/>
    <s v="4441514:00-16:0084"/>
    <m/>
    <m/>
    <m/>
    <n v="1"/>
    <m/>
    <n v="1"/>
    <n v="1"/>
    <m/>
    <m/>
    <m/>
    <m/>
    <m/>
    <m/>
    <m/>
    <n v="1"/>
  </r>
  <r>
    <x v="84"/>
    <x v="26"/>
    <x v="3"/>
    <x v="3"/>
    <n v="1"/>
    <m/>
    <m/>
    <m/>
    <m/>
    <m/>
    <n v="1"/>
    <m/>
    <m/>
    <m/>
    <m/>
    <m/>
    <s v="Vergunninghouders "/>
    <n v="0"/>
    <n v="1"/>
    <n v="1"/>
    <m/>
    <m/>
    <m/>
    <m/>
    <m/>
    <n v="0"/>
    <m/>
    <n v="1"/>
    <m/>
    <n v="1"/>
    <m/>
    <m/>
    <m/>
    <n v="0"/>
    <m/>
    <n v="2"/>
    <n v="1"/>
    <e v="#DIV/0!"/>
    <n v="2"/>
    <s v="4441519:00-21:0084"/>
    <n v="1"/>
    <m/>
    <m/>
    <n v="1"/>
    <m/>
    <n v="2"/>
    <n v="2"/>
    <m/>
    <m/>
    <m/>
    <m/>
    <m/>
    <m/>
    <m/>
    <n v="2"/>
  </r>
  <r>
    <x v="84"/>
    <x v="26"/>
    <x v="0"/>
    <x v="0"/>
    <n v="1"/>
    <m/>
    <m/>
    <m/>
    <m/>
    <m/>
    <n v="1"/>
    <m/>
    <m/>
    <m/>
    <m/>
    <m/>
    <s v="Vergunninghouders "/>
    <n v="0"/>
    <n v="1"/>
    <n v="1"/>
    <m/>
    <m/>
    <m/>
    <m/>
    <m/>
    <n v="0"/>
    <m/>
    <m/>
    <m/>
    <n v="0"/>
    <m/>
    <m/>
    <m/>
    <n v="0"/>
    <m/>
    <n v="1"/>
    <n v="1"/>
    <e v="#DIV/0!"/>
    <n v="1"/>
    <s v="4441600:00-02:0084"/>
    <m/>
    <m/>
    <m/>
    <n v="1"/>
    <m/>
    <n v="1"/>
    <n v="1"/>
    <m/>
    <m/>
    <m/>
    <m/>
    <m/>
    <m/>
    <m/>
    <n v="1"/>
  </r>
  <r>
    <x v="84"/>
    <x v="26"/>
    <x v="1"/>
    <x v="1"/>
    <n v="1"/>
    <m/>
    <m/>
    <m/>
    <m/>
    <m/>
    <n v="1"/>
    <m/>
    <m/>
    <m/>
    <m/>
    <m/>
    <s v="Vergunninghouders "/>
    <n v="0"/>
    <n v="1"/>
    <m/>
    <m/>
    <m/>
    <m/>
    <m/>
    <m/>
    <n v="0"/>
    <m/>
    <m/>
    <m/>
    <n v="0"/>
    <m/>
    <m/>
    <m/>
    <n v="0"/>
    <m/>
    <n v="0"/>
    <n v="0"/>
    <e v="#DIV/0!"/>
    <n v="0"/>
    <s v="4442914:00-16:0084"/>
    <m/>
    <m/>
    <m/>
    <m/>
    <m/>
    <n v="0"/>
    <m/>
    <m/>
    <m/>
    <m/>
    <m/>
    <m/>
    <m/>
    <m/>
    <n v="0"/>
  </r>
  <r>
    <x v="84"/>
    <x v="26"/>
    <x v="2"/>
    <x v="2"/>
    <n v="1"/>
    <m/>
    <m/>
    <m/>
    <m/>
    <m/>
    <n v="1"/>
    <m/>
    <m/>
    <m/>
    <m/>
    <m/>
    <s v="Vergunninghouders "/>
    <n v="0"/>
    <n v="1"/>
    <n v="1"/>
    <m/>
    <m/>
    <m/>
    <m/>
    <m/>
    <n v="0"/>
    <m/>
    <m/>
    <m/>
    <n v="0"/>
    <m/>
    <m/>
    <m/>
    <n v="0"/>
    <m/>
    <n v="1"/>
    <n v="1"/>
    <e v="#DIV/0!"/>
    <n v="1"/>
    <s v="4445010:00-12:0084"/>
    <m/>
    <m/>
    <m/>
    <n v="1"/>
    <m/>
    <n v="1"/>
    <n v="1"/>
    <m/>
    <m/>
    <m/>
    <m/>
    <m/>
    <m/>
    <m/>
    <n v="1"/>
  </r>
  <r>
    <x v="84"/>
    <x v="26"/>
    <x v="2"/>
    <x v="1"/>
    <n v="1"/>
    <m/>
    <m/>
    <m/>
    <m/>
    <m/>
    <n v="1"/>
    <m/>
    <m/>
    <m/>
    <m/>
    <m/>
    <s v="Vergunninghouders "/>
    <n v="0"/>
    <n v="1"/>
    <n v="1"/>
    <m/>
    <m/>
    <m/>
    <m/>
    <m/>
    <n v="0"/>
    <m/>
    <m/>
    <m/>
    <n v="0"/>
    <m/>
    <m/>
    <m/>
    <n v="0"/>
    <m/>
    <n v="1"/>
    <n v="1"/>
    <e v="#DIV/0!"/>
    <n v="1"/>
    <s v="4445014:00-16:0084"/>
    <m/>
    <m/>
    <m/>
    <n v="1"/>
    <m/>
    <n v="1"/>
    <n v="1"/>
    <m/>
    <m/>
    <m/>
    <m/>
    <m/>
    <m/>
    <m/>
    <n v="1"/>
  </r>
  <r>
    <x v="84"/>
    <x v="26"/>
    <x v="2"/>
    <x v="3"/>
    <n v="1"/>
    <m/>
    <m/>
    <m/>
    <m/>
    <m/>
    <n v="1"/>
    <m/>
    <m/>
    <m/>
    <m/>
    <m/>
    <s v="Vergunninghouders "/>
    <n v="0"/>
    <n v="1"/>
    <n v="1"/>
    <m/>
    <m/>
    <m/>
    <m/>
    <m/>
    <n v="0"/>
    <m/>
    <m/>
    <m/>
    <n v="0"/>
    <m/>
    <m/>
    <m/>
    <n v="0"/>
    <m/>
    <n v="1"/>
    <n v="1"/>
    <e v="#DIV/0!"/>
    <n v="1"/>
    <s v="4445019:00-21:0084"/>
    <m/>
    <m/>
    <m/>
    <n v="1"/>
    <m/>
    <n v="1"/>
    <n v="1"/>
    <m/>
    <m/>
    <m/>
    <m/>
    <m/>
    <m/>
    <m/>
    <n v="1"/>
  </r>
  <r>
    <x v="84"/>
    <x v="26"/>
    <x v="5"/>
    <x v="0"/>
    <n v="1"/>
    <m/>
    <m/>
    <m/>
    <m/>
    <m/>
    <n v="1"/>
    <m/>
    <m/>
    <m/>
    <m/>
    <m/>
    <s v="Vergunninghouders "/>
    <n v="0"/>
    <n v="1"/>
    <n v="1"/>
    <m/>
    <m/>
    <m/>
    <m/>
    <m/>
    <n v="0"/>
    <m/>
    <m/>
    <m/>
    <n v="0"/>
    <m/>
    <m/>
    <m/>
    <n v="0"/>
    <m/>
    <n v="1"/>
    <n v="1"/>
    <e v="#DIV/0!"/>
    <n v="1"/>
    <s v="4445100:00-02:0084"/>
    <m/>
    <m/>
    <m/>
    <n v="1"/>
    <m/>
    <n v="1"/>
    <n v="1"/>
    <m/>
    <m/>
    <m/>
    <m/>
    <m/>
    <m/>
    <m/>
    <n v="1"/>
  </r>
  <r>
    <x v="84"/>
    <x v="26"/>
    <x v="6"/>
    <x v="2"/>
    <n v="1"/>
    <m/>
    <m/>
    <m/>
    <m/>
    <m/>
    <n v="1"/>
    <m/>
    <m/>
    <m/>
    <m/>
    <m/>
    <s v="Vergunninghouders "/>
    <n v="0"/>
    <n v="1"/>
    <n v="1"/>
    <m/>
    <m/>
    <m/>
    <m/>
    <m/>
    <n v="0"/>
    <m/>
    <m/>
    <m/>
    <n v="0"/>
    <m/>
    <m/>
    <m/>
    <n v="0"/>
    <m/>
    <n v="1"/>
    <n v="1"/>
    <e v="#DIV/0!"/>
    <n v="1"/>
    <s v="4447410:00-12:0084"/>
    <m/>
    <m/>
    <m/>
    <n v="1"/>
    <m/>
    <n v="1"/>
    <n v="1"/>
    <m/>
    <m/>
    <m/>
    <m/>
    <m/>
    <m/>
    <m/>
    <n v="1"/>
  </r>
  <r>
    <x v="84"/>
    <x v="26"/>
    <x v="6"/>
    <x v="1"/>
    <n v="1"/>
    <m/>
    <m/>
    <m/>
    <m/>
    <m/>
    <n v="1"/>
    <m/>
    <m/>
    <m/>
    <m/>
    <m/>
    <s v="Vergunninghouders "/>
    <n v="0"/>
    <n v="1"/>
    <n v="1"/>
    <m/>
    <m/>
    <m/>
    <m/>
    <m/>
    <n v="0"/>
    <m/>
    <m/>
    <m/>
    <n v="0"/>
    <m/>
    <m/>
    <m/>
    <n v="0"/>
    <m/>
    <n v="1"/>
    <n v="1"/>
    <e v="#DIV/0!"/>
    <n v="1"/>
    <s v="4447414:00-16:0084"/>
    <m/>
    <m/>
    <m/>
    <n v="1"/>
    <m/>
    <n v="1"/>
    <n v="1"/>
    <m/>
    <m/>
    <m/>
    <m/>
    <m/>
    <m/>
    <m/>
    <n v="1"/>
  </r>
  <r>
    <x v="84"/>
    <x v="26"/>
    <x v="6"/>
    <x v="3"/>
    <n v="1"/>
    <m/>
    <m/>
    <m/>
    <m/>
    <m/>
    <n v="1"/>
    <m/>
    <m/>
    <m/>
    <m/>
    <m/>
    <s v="Vergunninghouders "/>
    <n v="0"/>
    <n v="1"/>
    <n v="1"/>
    <m/>
    <m/>
    <m/>
    <m/>
    <m/>
    <n v="0"/>
    <m/>
    <m/>
    <m/>
    <n v="0"/>
    <m/>
    <m/>
    <m/>
    <n v="0"/>
    <m/>
    <n v="1"/>
    <n v="1"/>
    <e v="#DIV/0!"/>
    <n v="1"/>
    <s v="4447419:00-21:0084"/>
    <m/>
    <m/>
    <m/>
    <n v="1"/>
    <m/>
    <n v="1"/>
    <n v="1"/>
    <m/>
    <m/>
    <m/>
    <m/>
    <m/>
    <m/>
    <m/>
    <n v="1"/>
  </r>
  <r>
    <x v="84"/>
    <x v="26"/>
    <x v="4"/>
    <x v="0"/>
    <n v="1"/>
    <m/>
    <m/>
    <m/>
    <m/>
    <m/>
    <n v="1"/>
    <m/>
    <m/>
    <m/>
    <m/>
    <m/>
    <s v="Vergunninghouders "/>
    <n v="0"/>
    <n v="1"/>
    <n v="1"/>
    <m/>
    <m/>
    <m/>
    <m/>
    <m/>
    <n v="0"/>
    <m/>
    <m/>
    <m/>
    <n v="0"/>
    <m/>
    <m/>
    <m/>
    <n v="0"/>
    <m/>
    <n v="1"/>
    <n v="1"/>
    <e v="#DIV/0!"/>
    <n v="1"/>
    <s v="4447500:00-02:0084"/>
    <m/>
    <m/>
    <m/>
    <n v="1"/>
    <m/>
    <n v="1"/>
    <n v="1"/>
    <m/>
    <m/>
    <m/>
    <m/>
    <m/>
    <m/>
    <m/>
    <n v="1"/>
  </r>
  <r>
    <x v="20"/>
    <x v="14"/>
    <x v="3"/>
    <x v="2"/>
    <n v="20"/>
    <m/>
    <m/>
    <m/>
    <m/>
    <m/>
    <n v="20"/>
    <m/>
    <n v="1"/>
    <m/>
    <m/>
    <m/>
    <m/>
    <n v="1"/>
    <n v="21"/>
    <n v="17"/>
    <m/>
    <n v="1"/>
    <m/>
    <m/>
    <m/>
    <n v="1"/>
    <m/>
    <m/>
    <m/>
    <n v="0"/>
    <m/>
    <m/>
    <m/>
    <n v="0"/>
    <m/>
    <n v="18"/>
    <n v="0.85"/>
    <n v="1"/>
    <n v="0.8571428571428571"/>
    <s v="4441510:00-12:0085"/>
    <n v="2"/>
    <n v="1"/>
    <n v="8"/>
    <n v="7"/>
    <m/>
    <n v="18"/>
    <n v="7"/>
    <m/>
    <n v="4"/>
    <n v="2"/>
    <n v="2"/>
    <n v="1"/>
    <n v="1"/>
    <n v="1"/>
    <n v="18"/>
  </r>
  <r>
    <x v="20"/>
    <x v="14"/>
    <x v="3"/>
    <x v="1"/>
    <n v="20"/>
    <m/>
    <m/>
    <m/>
    <m/>
    <m/>
    <n v="20"/>
    <m/>
    <n v="1"/>
    <m/>
    <m/>
    <m/>
    <m/>
    <n v="1"/>
    <n v="21"/>
    <n v="20"/>
    <m/>
    <n v="1"/>
    <m/>
    <m/>
    <m/>
    <n v="1"/>
    <m/>
    <m/>
    <m/>
    <n v="0"/>
    <m/>
    <m/>
    <m/>
    <n v="0"/>
    <m/>
    <n v="21"/>
    <n v="1"/>
    <n v="1"/>
    <n v="1"/>
    <s v="4441514:00-16:0085"/>
    <n v="2"/>
    <n v="1"/>
    <n v="10"/>
    <n v="8"/>
    <m/>
    <n v="21"/>
    <n v="8"/>
    <n v="1"/>
    <n v="2"/>
    <n v="3"/>
    <n v="2"/>
    <n v="3"/>
    <n v="1"/>
    <n v="1"/>
    <n v="21"/>
  </r>
  <r>
    <x v="20"/>
    <x v="14"/>
    <x v="3"/>
    <x v="3"/>
    <n v="20"/>
    <m/>
    <m/>
    <m/>
    <m/>
    <m/>
    <n v="20"/>
    <m/>
    <n v="1"/>
    <m/>
    <m/>
    <m/>
    <m/>
    <n v="1"/>
    <n v="21"/>
    <n v="19"/>
    <m/>
    <n v="1"/>
    <m/>
    <m/>
    <m/>
    <n v="1"/>
    <n v="1"/>
    <m/>
    <m/>
    <n v="1"/>
    <m/>
    <m/>
    <m/>
    <n v="0"/>
    <m/>
    <n v="21"/>
    <n v="0.95"/>
    <n v="1"/>
    <n v="1"/>
    <s v="4441519:00-21:0085"/>
    <n v="3"/>
    <m/>
    <n v="12"/>
    <n v="6"/>
    <m/>
    <n v="21"/>
    <n v="7"/>
    <n v="1"/>
    <n v="3"/>
    <n v="2"/>
    <n v="2"/>
    <n v="4"/>
    <n v="1"/>
    <n v="1"/>
    <n v="21"/>
  </r>
  <r>
    <x v="20"/>
    <x v="14"/>
    <x v="0"/>
    <x v="0"/>
    <n v="20"/>
    <m/>
    <m/>
    <m/>
    <m/>
    <m/>
    <n v="20"/>
    <m/>
    <n v="1"/>
    <m/>
    <m/>
    <m/>
    <m/>
    <n v="1"/>
    <n v="21"/>
    <n v="20"/>
    <m/>
    <n v="1"/>
    <m/>
    <m/>
    <m/>
    <n v="1"/>
    <m/>
    <m/>
    <m/>
    <n v="0"/>
    <m/>
    <m/>
    <m/>
    <n v="0"/>
    <m/>
    <n v="21"/>
    <n v="1"/>
    <n v="1"/>
    <n v="1"/>
    <s v="4441600:00-02:0085"/>
    <m/>
    <m/>
    <n v="12"/>
    <n v="9"/>
    <m/>
    <n v="21"/>
    <n v="9"/>
    <n v="1"/>
    <n v="3"/>
    <n v="2"/>
    <n v="2"/>
    <n v="2"/>
    <n v="1"/>
    <n v="1"/>
    <n v="21"/>
  </r>
  <r>
    <x v="20"/>
    <x v="14"/>
    <x v="1"/>
    <x v="1"/>
    <n v="20"/>
    <m/>
    <m/>
    <m/>
    <m/>
    <m/>
    <n v="20"/>
    <m/>
    <n v="1"/>
    <m/>
    <m/>
    <m/>
    <m/>
    <n v="1"/>
    <n v="21"/>
    <n v="19"/>
    <m/>
    <n v="1"/>
    <m/>
    <m/>
    <m/>
    <n v="1"/>
    <m/>
    <m/>
    <m/>
    <n v="0"/>
    <n v="1"/>
    <m/>
    <m/>
    <n v="1"/>
    <m/>
    <n v="21"/>
    <n v="0.95"/>
    <n v="1"/>
    <n v="1"/>
    <s v="4442914:00-16:0085"/>
    <n v="14"/>
    <m/>
    <n v="1"/>
    <n v="5"/>
    <m/>
    <n v="20"/>
    <n v="8"/>
    <n v="3"/>
    <n v="3"/>
    <n v="2"/>
    <n v="4"/>
    <m/>
    <m/>
    <m/>
    <n v="20"/>
  </r>
  <r>
    <x v="20"/>
    <x v="14"/>
    <x v="2"/>
    <x v="2"/>
    <n v="20"/>
    <m/>
    <m/>
    <m/>
    <m/>
    <m/>
    <n v="20"/>
    <m/>
    <n v="1"/>
    <m/>
    <m/>
    <m/>
    <m/>
    <n v="1"/>
    <n v="21"/>
    <n v="15"/>
    <m/>
    <m/>
    <m/>
    <m/>
    <m/>
    <n v="0"/>
    <m/>
    <m/>
    <m/>
    <n v="0"/>
    <m/>
    <m/>
    <m/>
    <n v="0"/>
    <m/>
    <n v="15"/>
    <n v="0.75"/>
    <n v="0"/>
    <n v="0.7142857142857143"/>
    <s v="4445010:00-12:0085"/>
    <n v="3"/>
    <m/>
    <n v="8"/>
    <n v="4"/>
    <m/>
    <n v="15"/>
    <n v="6"/>
    <m/>
    <n v="3"/>
    <n v="3"/>
    <n v="1"/>
    <m/>
    <n v="1"/>
    <n v="1"/>
    <n v="15"/>
  </r>
  <r>
    <x v="20"/>
    <x v="14"/>
    <x v="2"/>
    <x v="1"/>
    <n v="20"/>
    <m/>
    <m/>
    <m/>
    <m/>
    <m/>
    <n v="20"/>
    <m/>
    <n v="1"/>
    <m/>
    <m/>
    <m/>
    <m/>
    <n v="1"/>
    <n v="21"/>
    <n v="20"/>
    <m/>
    <n v="1"/>
    <m/>
    <m/>
    <m/>
    <n v="1"/>
    <m/>
    <m/>
    <m/>
    <n v="0"/>
    <m/>
    <m/>
    <m/>
    <n v="0"/>
    <m/>
    <n v="21"/>
    <n v="1"/>
    <n v="1"/>
    <n v="1"/>
    <s v="4445014:00-16:0085"/>
    <n v="9"/>
    <m/>
    <n v="6"/>
    <n v="6"/>
    <m/>
    <n v="21"/>
    <n v="8"/>
    <n v="1"/>
    <n v="4"/>
    <n v="3"/>
    <n v="2"/>
    <n v="1"/>
    <n v="1"/>
    <n v="1"/>
    <n v="21"/>
  </r>
  <r>
    <x v="20"/>
    <x v="14"/>
    <x v="2"/>
    <x v="3"/>
    <n v="20"/>
    <m/>
    <m/>
    <m/>
    <m/>
    <m/>
    <n v="20"/>
    <m/>
    <n v="1"/>
    <m/>
    <m/>
    <m/>
    <m/>
    <n v="1"/>
    <n v="21"/>
    <n v="18"/>
    <m/>
    <n v="1"/>
    <m/>
    <m/>
    <m/>
    <n v="1"/>
    <m/>
    <m/>
    <m/>
    <n v="0"/>
    <m/>
    <m/>
    <m/>
    <n v="0"/>
    <m/>
    <n v="19"/>
    <n v="0.9"/>
    <n v="1"/>
    <n v="0.90476190476190477"/>
    <s v="4445019:00-21:0085"/>
    <n v="2"/>
    <m/>
    <n v="10"/>
    <n v="7"/>
    <m/>
    <n v="19"/>
    <n v="9"/>
    <n v="1"/>
    <n v="3"/>
    <n v="3"/>
    <n v="1"/>
    <m/>
    <n v="1"/>
    <n v="1"/>
    <n v="19"/>
  </r>
  <r>
    <x v="20"/>
    <x v="14"/>
    <x v="5"/>
    <x v="0"/>
    <n v="20"/>
    <m/>
    <m/>
    <m/>
    <m/>
    <m/>
    <n v="20"/>
    <m/>
    <n v="1"/>
    <m/>
    <m/>
    <m/>
    <m/>
    <n v="1"/>
    <n v="21"/>
    <n v="18"/>
    <m/>
    <n v="1"/>
    <m/>
    <m/>
    <m/>
    <n v="1"/>
    <m/>
    <m/>
    <m/>
    <n v="0"/>
    <m/>
    <m/>
    <m/>
    <n v="0"/>
    <m/>
    <n v="19"/>
    <n v="0.9"/>
    <n v="1"/>
    <n v="0.90476190476190477"/>
    <s v="4445100:00-02:0085"/>
    <m/>
    <m/>
    <n v="10"/>
    <n v="9"/>
    <m/>
    <n v="19"/>
    <n v="9"/>
    <m/>
    <n v="5"/>
    <n v="2"/>
    <n v="1"/>
    <m/>
    <n v="1"/>
    <n v="1"/>
    <n v="19"/>
  </r>
  <r>
    <x v="20"/>
    <x v="14"/>
    <x v="6"/>
    <x v="1"/>
    <n v="20"/>
    <m/>
    <m/>
    <m/>
    <m/>
    <m/>
    <n v="20"/>
    <m/>
    <n v="1"/>
    <m/>
    <m/>
    <m/>
    <m/>
    <n v="1"/>
    <n v="21"/>
    <n v="5"/>
    <m/>
    <n v="1"/>
    <m/>
    <m/>
    <m/>
    <n v="1"/>
    <m/>
    <m/>
    <m/>
    <n v="0"/>
    <m/>
    <m/>
    <m/>
    <n v="0"/>
    <m/>
    <n v="6"/>
    <n v="0.25"/>
    <n v="1"/>
    <n v="0.2857142857142857"/>
    <s v="4447414:00-16:0085"/>
    <n v="1"/>
    <n v="1"/>
    <n v="3"/>
    <n v="1"/>
    <m/>
    <n v="6"/>
    <n v="5"/>
    <m/>
    <n v="1"/>
    <m/>
    <m/>
    <m/>
    <m/>
    <m/>
    <n v="6"/>
  </r>
  <r>
    <x v="20"/>
    <x v="14"/>
    <x v="6"/>
    <x v="3"/>
    <n v="20"/>
    <m/>
    <m/>
    <m/>
    <m/>
    <m/>
    <n v="20"/>
    <m/>
    <n v="1"/>
    <m/>
    <m/>
    <m/>
    <m/>
    <n v="1"/>
    <n v="21"/>
    <n v="20"/>
    <m/>
    <n v="1"/>
    <m/>
    <m/>
    <m/>
    <n v="1"/>
    <n v="1"/>
    <m/>
    <m/>
    <n v="1"/>
    <m/>
    <m/>
    <m/>
    <n v="0"/>
    <m/>
    <n v="22"/>
    <n v="1"/>
    <n v="1"/>
    <n v="1.0476190476190477"/>
    <s v="4447419:00-21:0085"/>
    <n v="4"/>
    <n v="1"/>
    <n v="13"/>
    <n v="4"/>
    <m/>
    <n v="22"/>
    <n v="13"/>
    <n v="1"/>
    <n v="3"/>
    <m/>
    <n v="3"/>
    <m/>
    <n v="2"/>
    <m/>
    <n v="22"/>
  </r>
  <r>
    <x v="20"/>
    <x v="14"/>
    <x v="4"/>
    <x v="0"/>
    <n v="20"/>
    <m/>
    <m/>
    <m/>
    <m/>
    <m/>
    <n v="20"/>
    <m/>
    <n v="1"/>
    <m/>
    <m/>
    <m/>
    <m/>
    <n v="1"/>
    <n v="21"/>
    <n v="20"/>
    <m/>
    <n v="1"/>
    <m/>
    <m/>
    <m/>
    <n v="1"/>
    <n v="1"/>
    <m/>
    <m/>
    <n v="1"/>
    <m/>
    <m/>
    <m/>
    <n v="0"/>
    <m/>
    <n v="22"/>
    <n v="1"/>
    <n v="1"/>
    <n v="1.0476190476190477"/>
    <s v="4447500:00-02:0085"/>
    <m/>
    <m/>
    <n v="15"/>
    <n v="7"/>
    <m/>
    <n v="22"/>
    <n v="15"/>
    <m/>
    <n v="3"/>
    <n v="1"/>
    <n v="3"/>
    <m/>
    <m/>
    <m/>
    <n v="22"/>
  </r>
  <r>
    <x v="85"/>
    <x v="25"/>
    <x v="3"/>
    <x v="2"/>
    <m/>
    <n v="4"/>
    <m/>
    <m/>
    <m/>
    <m/>
    <n v="4"/>
    <m/>
    <m/>
    <m/>
    <m/>
    <m/>
    <m/>
    <n v="0"/>
    <n v="4"/>
    <n v="1"/>
    <m/>
    <m/>
    <m/>
    <m/>
    <m/>
    <n v="0"/>
    <m/>
    <m/>
    <m/>
    <n v="0"/>
    <m/>
    <m/>
    <m/>
    <n v="0"/>
    <m/>
    <n v="1"/>
    <n v="0.25"/>
    <e v="#DIV/0!"/>
    <n v="0.25"/>
    <s v="4441510:00-12:0086"/>
    <m/>
    <m/>
    <m/>
    <n v="1"/>
    <m/>
    <n v="1"/>
    <n v="1"/>
    <m/>
    <m/>
    <m/>
    <m/>
    <m/>
    <m/>
    <m/>
    <n v="1"/>
  </r>
  <r>
    <x v="85"/>
    <x v="25"/>
    <x v="3"/>
    <x v="1"/>
    <m/>
    <n v="4"/>
    <m/>
    <m/>
    <m/>
    <m/>
    <n v="4"/>
    <m/>
    <m/>
    <m/>
    <m/>
    <m/>
    <m/>
    <n v="0"/>
    <n v="4"/>
    <n v="2"/>
    <m/>
    <m/>
    <m/>
    <m/>
    <m/>
    <n v="0"/>
    <m/>
    <m/>
    <m/>
    <n v="0"/>
    <m/>
    <m/>
    <m/>
    <n v="0"/>
    <m/>
    <n v="2"/>
    <n v="0.5"/>
    <e v="#DIV/0!"/>
    <n v="0.5"/>
    <s v="4441514:00-16:0086"/>
    <m/>
    <m/>
    <n v="1"/>
    <n v="1"/>
    <m/>
    <n v="2"/>
    <n v="2"/>
    <m/>
    <m/>
    <m/>
    <m/>
    <m/>
    <m/>
    <m/>
    <n v="2"/>
  </r>
  <r>
    <x v="85"/>
    <x v="25"/>
    <x v="3"/>
    <x v="3"/>
    <m/>
    <n v="4"/>
    <m/>
    <m/>
    <m/>
    <m/>
    <n v="4"/>
    <m/>
    <m/>
    <m/>
    <m/>
    <m/>
    <m/>
    <n v="0"/>
    <n v="4"/>
    <n v="2"/>
    <m/>
    <m/>
    <m/>
    <m/>
    <m/>
    <n v="0"/>
    <m/>
    <m/>
    <m/>
    <n v="0"/>
    <m/>
    <m/>
    <m/>
    <n v="0"/>
    <m/>
    <n v="2"/>
    <n v="0.5"/>
    <e v="#DIV/0!"/>
    <n v="0.5"/>
    <s v="4441519:00-21:0086"/>
    <m/>
    <m/>
    <n v="1"/>
    <n v="1"/>
    <m/>
    <n v="2"/>
    <n v="2"/>
    <m/>
    <m/>
    <m/>
    <m/>
    <m/>
    <m/>
    <m/>
    <n v="2"/>
  </r>
  <r>
    <x v="85"/>
    <x v="25"/>
    <x v="0"/>
    <x v="0"/>
    <m/>
    <n v="4"/>
    <m/>
    <m/>
    <m/>
    <m/>
    <n v="4"/>
    <m/>
    <m/>
    <m/>
    <m/>
    <m/>
    <m/>
    <n v="0"/>
    <n v="4"/>
    <n v="2"/>
    <m/>
    <m/>
    <m/>
    <m/>
    <m/>
    <n v="0"/>
    <m/>
    <m/>
    <m/>
    <n v="0"/>
    <m/>
    <m/>
    <m/>
    <n v="0"/>
    <m/>
    <n v="2"/>
    <n v="0.5"/>
    <e v="#DIV/0!"/>
    <n v="0.5"/>
    <s v="4441600:00-02:0086"/>
    <m/>
    <m/>
    <n v="1"/>
    <n v="1"/>
    <m/>
    <n v="2"/>
    <n v="2"/>
    <m/>
    <m/>
    <m/>
    <m/>
    <m/>
    <m/>
    <m/>
    <n v="2"/>
  </r>
  <r>
    <x v="85"/>
    <x v="25"/>
    <x v="1"/>
    <x v="1"/>
    <m/>
    <n v="4"/>
    <m/>
    <m/>
    <m/>
    <m/>
    <n v="4"/>
    <m/>
    <m/>
    <m/>
    <m/>
    <m/>
    <m/>
    <n v="0"/>
    <n v="4"/>
    <n v="2"/>
    <m/>
    <m/>
    <m/>
    <m/>
    <m/>
    <n v="0"/>
    <m/>
    <m/>
    <m/>
    <n v="0"/>
    <m/>
    <m/>
    <m/>
    <n v="0"/>
    <m/>
    <n v="2"/>
    <n v="0.5"/>
    <e v="#DIV/0!"/>
    <n v="0.5"/>
    <s v="4442914:00-16:0086"/>
    <m/>
    <m/>
    <n v="1"/>
    <n v="1"/>
    <m/>
    <n v="2"/>
    <n v="2"/>
    <m/>
    <m/>
    <m/>
    <m/>
    <m/>
    <m/>
    <m/>
    <n v="2"/>
  </r>
  <r>
    <x v="85"/>
    <x v="25"/>
    <x v="2"/>
    <x v="2"/>
    <m/>
    <n v="4"/>
    <m/>
    <m/>
    <m/>
    <m/>
    <n v="4"/>
    <m/>
    <m/>
    <m/>
    <m/>
    <m/>
    <m/>
    <n v="0"/>
    <n v="4"/>
    <n v="2"/>
    <m/>
    <m/>
    <m/>
    <m/>
    <m/>
    <n v="0"/>
    <m/>
    <m/>
    <m/>
    <n v="0"/>
    <m/>
    <m/>
    <m/>
    <n v="0"/>
    <m/>
    <n v="2"/>
    <n v="0.5"/>
    <e v="#DIV/0!"/>
    <n v="0.5"/>
    <s v="4445010:00-12:0086"/>
    <m/>
    <m/>
    <n v="1"/>
    <n v="1"/>
    <m/>
    <n v="2"/>
    <n v="2"/>
    <m/>
    <m/>
    <m/>
    <m/>
    <m/>
    <m/>
    <m/>
    <n v="2"/>
  </r>
  <r>
    <x v="85"/>
    <x v="25"/>
    <x v="2"/>
    <x v="1"/>
    <m/>
    <n v="4"/>
    <m/>
    <m/>
    <m/>
    <m/>
    <n v="4"/>
    <m/>
    <m/>
    <m/>
    <m/>
    <m/>
    <m/>
    <n v="0"/>
    <n v="4"/>
    <n v="1"/>
    <m/>
    <m/>
    <m/>
    <m/>
    <m/>
    <n v="0"/>
    <m/>
    <m/>
    <m/>
    <n v="0"/>
    <m/>
    <m/>
    <m/>
    <n v="0"/>
    <m/>
    <n v="1"/>
    <n v="0.25"/>
    <e v="#DIV/0!"/>
    <n v="0.25"/>
    <s v="4445014:00-16:0086"/>
    <m/>
    <m/>
    <m/>
    <n v="1"/>
    <m/>
    <n v="1"/>
    <n v="1"/>
    <m/>
    <m/>
    <m/>
    <m/>
    <m/>
    <m/>
    <m/>
    <n v="1"/>
  </r>
  <r>
    <x v="85"/>
    <x v="25"/>
    <x v="2"/>
    <x v="3"/>
    <m/>
    <n v="4"/>
    <m/>
    <m/>
    <m/>
    <m/>
    <n v="4"/>
    <m/>
    <m/>
    <m/>
    <m/>
    <m/>
    <m/>
    <n v="0"/>
    <n v="4"/>
    <n v="2"/>
    <m/>
    <m/>
    <m/>
    <m/>
    <m/>
    <n v="0"/>
    <m/>
    <m/>
    <m/>
    <n v="0"/>
    <m/>
    <m/>
    <m/>
    <n v="0"/>
    <m/>
    <n v="2"/>
    <n v="0.5"/>
    <e v="#DIV/0!"/>
    <n v="0.5"/>
    <s v="4445019:00-21:0086"/>
    <m/>
    <m/>
    <n v="1"/>
    <n v="1"/>
    <m/>
    <n v="2"/>
    <n v="2"/>
    <m/>
    <m/>
    <m/>
    <m/>
    <m/>
    <m/>
    <m/>
    <n v="2"/>
  </r>
  <r>
    <x v="85"/>
    <x v="25"/>
    <x v="5"/>
    <x v="0"/>
    <m/>
    <n v="4"/>
    <m/>
    <m/>
    <m/>
    <m/>
    <n v="4"/>
    <m/>
    <m/>
    <m/>
    <m/>
    <m/>
    <m/>
    <n v="0"/>
    <n v="4"/>
    <n v="2"/>
    <m/>
    <m/>
    <m/>
    <m/>
    <m/>
    <n v="0"/>
    <m/>
    <m/>
    <m/>
    <n v="0"/>
    <m/>
    <m/>
    <m/>
    <n v="0"/>
    <m/>
    <n v="2"/>
    <n v="0.5"/>
    <e v="#DIV/0!"/>
    <n v="0.5"/>
    <s v="4445100:00-02:0086"/>
    <m/>
    <m/>
    <n v="1"/>
    <n v="1"/>
    <m/>
    <n v="2"/>
    <n v="2"/>
    <m/>
    <m/>
    <m/>
    <m/>
    <m/>
    <m/>
    <m/>
    <n v="2"/>
  </r>
  <r>
    <x v="85"/>
    <x v="25"/>
    <x v="6"/>
    <x v="2"/>
    <m/>
    <n v="4"/>
    <m/>
    <m/>
    <m/>
    <m/>
    <n v="4"/>
    <m/>
    <m/>
    <m/>
    <m/>
    <m/>
    <m/>
    <n v="0"/>
    <n v="4"/>
    <n v="2"/>
    <m/>
    <m/>
    <m/>
    <m/>
    <m/>
    <n v="0"/>
    <m/>
    <m/>
    <m/>
    <n v="0"/>
    <m/>
    <m/>
    <m/>
    <n v="0"/>
    <m/>
    <n v="2"/>
    <n v="0.5"/>
    <e v="#DIV/0!"/>
    <n v="0.5"/>
    <s v="4447410:00-12:0086"/>
    <m/>
    <m/>
    <n v="2"/>
    <m/>
    <m/>
    <n v="2"/>
    <n v="2"/>
    <m/>
    <m/>
    <m/>
    <m/>
    <m/>
    <m/>
    <m/>
    <n v="2"/>
  </r>
  <r>
    <x v="85"/>
    <x v="25"/>
    <x v="6"/>
    <x v="1"/>
    <m/>
    <n v="4"/>
    <m/>
    <m/>
    <m/>
    <m/>
    <n v="4"/>
    <m/>
    <m/>
    <m/>
    <m/>
    <m/>
    <m/>
    <n v="0"/>
    <n v="4"/>
    <n v="2"/>
    <m/>
    <m/>
    <m/>
    <m/>
    <m/>
    <n v="0"/>
    <m/>
    <m/>
    <m/>
    <n v="0"/>
    <m/>
    <m/>
    <m/>
    <n v="0"/>
    <m/>
    <n v="2"/>
    <n v="0.5"/>
    <e v="#DIV/0!"/>
    <n v="0.5"/>
    <s v="4447414:00-16:0086"/>
    <m/>
    <m/>
    <n v="2"/>
    <m/>
    <m/>
    <n v="2"/>
    <n v="2"/>
    <m/>
    <m/>
    <m/>
    <m/>
    <m/>
    <m/>
    <m/>
    <n v="2"/>
  </r>
  <r>
    <x v="85"/>
    <x v="25"/>
    <x v="6"/>
    <x v="3"/>
    <m/>
    <n v="4"/>
    <m/>
    <m/>
    <m/>
    <m/>
    <n v="4"/>
    <m/>
    <m/>
    <m/>
    <m/>
    <m/>
    <m/>
    <n v="0"/>
    <n v="4"/>
    <n v="2"/>
    <m/>
    <m/>
    <m/>
    <m/>
    <m/>
    <n v="0"/>
    <m/>
    <m/>
    <m/>
    <n v="0"/>
    <m/>
    <m/>
    <m/>
    <n v="0"/>
    <m/>
    <n v="2"/>
    <n v="0.5"/>
    <e v="#DIV/0!"/>
    <n v="0.5"/>
    <s v="4447419:00-21:0086"/>
    <m/>
    <m/>
    <n v="1"/>
    <n v="1"/>
    <m/>
    <n v="2"/>
    <n v="2"/>
    <m/>
    <m/>
    <m/>
    <m/>
    <m/>
    <m/>
    <m/>
    <n v="2"/>
  </r>
  <r>
    <x v="85"/>
    <x v="25"/>
    <x v="4"/>
    <x v="0"/>
    <m/>
    <n v="4"/>
    <m/>
    <m/>
    <m/>
    <m/>
    <n v="4"/>
    <m/>
    <m/>
    <m/>
    <m/>
    <m/>
    <m/>
    <n v="0"/>
    <n v="4"/>
    <n v="2"/>
    <m/>
    <m/>
    <m/>
    <m/>
    <m/>
    <n v="0"/>
    <m/>
    <m/>
    <m/>
    <n v="0"/>
    <m/>
    <m/>
    <m/>
    <n v="0"/>
    <m/>
    <n v="2"/>
    <n v="0.5"/>
    <e v="#DIV/0!"/>
    <n v="0.5"/>
    <s v="4447500:00-02:0086"/>
    <m/>
    <m/>
    <n v="1"/>
    <n v="1"/>
    <m/>
    <n v="2"/>
    <n v="2"/>
    <m/>
    <m/>
    <m/>
    <m/>
    <m/>
    <m/>
    <m/>
    <n v="2"/>
  </r>
  <r>
    <x v="86"/>
    <x v="23"/>
    <x v="3"/>
    <x v="2"/>
    <n v="25"/>
    <m/>
    <m/>
    <m/>
    <m/>
    <m/>
    <n v="25"/>
    <m/>
    <m/>
    <m/>
    <m/>
    <m/>
    <m/>
    <n v="0"/>
    <n v="25"/>
    <n v="23"/>
    <m/>
    <m/>
    <m/>
    <m/>
    <m/>
    <n v="0"/>
    <m/>
    <m/>
    <m/>
    <n v="0"/>
    <m/>
    <m/>
    <m/>
    <n v="0"/>
    <m/>
    <n v="23"/>
    <n v="0.92"/>
    <e v="#DIV/0!"/>
    <n v="0.92"/>
    <s v="4441510:00-12:0087"/>
    <n v="5"/>
    <n v="3"/>
    <n v="9"/>
    <n v="6"/>
    <m/>
    <n v="23"/>
    <n v="7"/>
    <n v="2"/>
    <n v="3"/>
    <n v="1"/>
    <n v="5"/>
    <n v="3"/>
    <n v="2"/>
    <m/>
    <n v="23"/>
  </r>
  <r>
    <x v="86"/>
    <x v="23"/>
    <x v="3"/>
    <x v="1"/>
    <n v="25"/>
    <m/>
    <m/>
    <m/>
    <m/>
    <m/>
    <n v="25"/>
    <m/>
    <m/>
    <m/>
    <m/>
    <m/>
    <m/>
    <n v="0"/>
    <n v="25"/>
    <n v="24"/>
    <m/>
    <m/>
    <m/>
    <m/>
    <m/>
    <n v="0"/>
    <m/>
    <n v="1"/>
    <m/>
    <n v="1"/>
    <m/>
    <m/>
    <m/>
    <n v="0"/>
    <m/>
    <n v="25"/>
    <n v="0.96"/>
    <e v="#DIV/0!"/>
    <n v="1"/>
    <s v="4441514:00-16:0087"/>
    <n v="4"/>
    <n v="4"/>
    <n v="9"/>
    <n v="8"/>
    <m/>
    <n v="25"/>
    <n v="9"/>
    <n v="2"/>
    <n v="4"/>
    <n v="3"/>
    <n v="4"/>
    <n v="2"/>
    <n v="1"/>
    <m/>
    <n v="25"/>
  </r>
  <r>
    <x v="86"/>
    <x v="23"/>
    <x v="3"/>
    <x v="3"/>
    <n v="25"/>
    <m/>
    <m/>
    <m/>
    <m/>
    <m/>
    <n v="25"/>
    <m/>
    <m/>
    <m/>
    <m/>
    <m/>
    <m/>
    <n v="0"/>
    <n v="25"/>
    <n v="25"/>
    <m/>
    <m/>
    <m/>
    <m/>
    <m/>
    <n v="0"/>
    <m/>
    <m/>
    <m/>
    <n v="0"/>
    <m/>
    <m/>
    <m/>
    <n v="0"/>
    <m/>
    <n v="25"/>
    <n v="1"/>
    <e v="#DIV/0!"/>
    <n v="1"/>
    <s v="4441519:00-21:0087"/>
    <n v="5"/>
    <n v="1"/>
    <n v="12"/>
    <n v="7"/>
    <m/>
    <n v="25"/>
    <n v="10"/>
    <m/>
    <n v="4"/>
    <n v="2"/>
    <n v="3"/>
    <n v="3"/>
    <n v="3"/>
    <m/>
    <n v="25"/>
  </r>
  <r>
    <x v="86"/>
    <x v="23"/>
    <x v="0"/>
    <x v="0"/>
    <n v="25"/>
    <m/>
    <m/>
    <m/>
    <m/>
    <m/>
    <n v="25"/>
    <m/>
    <m/>
    <m/>
    <m/>
    <m/>
    <m/>
    <n v="0"/>
    <n v="25"/>
    <n v="21"/>
    <m/>
    <m/>
    <m/>
    <m/>
    <m/>
    <n v="0"/>
    <m/>
    <m/>
    <m/>
    <n v="0"/>
    <m/>
    <m/>
    <m/>
    <n v="0"/>
    <m/>
    <n v="21"/>
    <n v="0.84"/>
    <e v="#DIV/0!"/>
    <n v="0.84"/>
    <s v="4441600:00-02:0087"/>
    <m/>
    <m/>
    <n v="13"/>
    <n v="8"/>
    <m/>
    <n v="21"/>
    <n v="9"/>
    <m/>
    <n v="5"/>
    <n v="1"/>
    <n v="2"/>
    <n v="2"/>
    <n v="2"/>
    <m/>
    <n v="21"/>
  </r>
  <r>
    <x v="86"/>
    <x v="23"/>
    <x v="1"/>
    <x v="1"/>
    <n v="25"/>
    <m/>
    <m/>
    <m/>
    <m/>
    <m/>
    <n v="25"/>
    <m/>
    <m/>
    <m/>
    <m/>
    <m/>
    <m/>
    <n v="0"/>
    <n v="25"/>
    <n v="23"/>
    <m/>
    <m/>
    <m/>
    <m/>
    <m/>
    <n v="0"/>
    <n v="1"/>
    <m/>
    <m/>
    <n v="1"/>
    <m/>
    <m/>
    <m/>
    <n v="0"/>
    <m/>
    <n v="24"/>
    <n v="0.92"/>
    <e v="#DIV/0!"/>
    <n v="0.96"/>
    <s v="4442914:00-16:0087"/>
    <n v="14"/>
    <n v="1"/>
    <n v="3"/>
    <n v="6"/>
    <m/>
    <n v="24"/>
    <n v="9"/>
    <m/>
    <n v="7"/>
    <n v="2"/>
    <n v="1"/>
    <n v="2"/>
    <n v="2"/>
    <n v="1"/>
    <n v="24"/>
  </r>
  <r>
    <x v="86"/>
    <x v="23"/>
    <x v="2"/>
    <x v="2"/>
    <n v="25"/>
    <m/>
    <m/>
    <m/>
    <m/>
    <m/>
    <n v="25"/>
    <m/>
    <m/>
    <m/>
    <m/>
    <m/>
    <m/>
    <n v="0"/>
    <n v="25"/>
    <n v="19"/>
    <m/>
    <m/>
    <m/>
    <m/>
    <m/>
    <n v="0"/>
    <m/>
    <m/>
    <m/>
    <n v="0"/>
    <m/>
    <m/>
    <m/>
    <n v="0"/>
    <m/>
    <n v="19"/>
    <n v="0.76"/>
    <e v="#DIV/0!"/>
    <n v="0.76"/>
    <s v="4445010:00-12:0087"/>
    <n v="4"/>
    <n v="4"/>
    <n v="6"/>
    <n v="5"/>
    <m/>
    <n v="19"/>
    <n v="10"/>
    <n v="1"/>
    <n v="6"/>
    <n v="1"/>
    <m/>
    <m/>
    <n v="1"/>
    <m/>
    <n v="19"/>
  </r>
  <r>
    <x v="86"/>
    <x v="23"/>
    <x v="2"/>
    <x v="1"/>
    <n v="25"/>
    <m/>
    <m/>
    <m/>
    <m/>
    <m/>
    <n v="25"/>
    <m/>
    <m/>
    <m/>
    <m/>
    <m/>
    <m/>
    <n v="0"/>
    <n v="25"/>
    <n v="22"/>
    <m/>
    <m/>
    <m/>
    <m/>
    <m/>
    <n v="0"/>
    <n v="1"/>
    <m/>
    <m/>
    <n v="1"/>
    <m/>
    <m/>
    <m/>
    <n v="0"/>
    <m/>
    <n v="23"/>
    <n v="0.88"/>
    <e v="#DIV/0!"/>
    <n v="0.92"/>
    <s v="4445014:00-16:0087"/>
    <n v="3"/>
    <n v="6"/>
    <n v="8"/>
    <n v="6"/>
    <m/>
    <n v="23"/>
    <n v="12"/>
    <n v="1"/>
    <n v="4"/>
    <n v="4"/>
    <n v="1"/>
    <m/>
    <n v="1"/>
    <m/>
    <n v="23"/>
  </r>
  <r>
    <x v="86"/>
    <x v="23"/>
    <x v="2"/>
    <x v="3"/>
    <n v="25"/>
    <m/>
    <m/>
    <m/>
    <m/>
    <m/>
    <n v="25"/>
    <m/>
    <m/>
    <m/>
    <m/>
    <m/>
    <m/>
    <n v="0"/>
    <n v="25"/>
    <n v="24"/>
    <m/>
    <m/>
    <m/>
    <m/>
    <m/>
    <n v="0"/>
    <n v="1"/>
    <m/>
    <m/>
    <n v="1"/>
    <m/>
    <m/>
    <m/>
    <n v="0"/>
    <m/>
    <n v="25"/>
    <n v="0.96"/>
    <e v="#DIV/0!"/>
    <n v="1"/>
    <s v="4445019:00-21:0087"/>
    <n v="4"/>
    <n v="4"/>
    <n v="11"/>
    <n v="6"/>
    <m/>
    <n v="25"/>
    <n v="13"/>
    <m/>
    <n v="3"/>
    <n v="3"/>
    <n v="3"/>
    <n v="2"/>
    <n v="1"/>
    <m/>
    <n v="25"/>
  </r>
  <r>
    <x v="86"/>
    <x v="23"/>
    <x v="5"/>
    <x v="0"/>
    <n v="25"/>
    <m/>
    <m/>
    <m/>
    <m/>
    <m/>
    <n v="25"/>
    <m/>
    <m/>
    <m/>
    <m/>
    <m/>
    <m/>
    <n v="0"/>
    <n v="25"/>
    <n v="18"/>
    <m/>
    <m/>
    <m/>
    <m/>
    <m/>
    <n v="0"/>
    <m/>
    <m/>
    <m/>
    <n v="0"/>
    <m/>
    <m/>
    <m/>
    <n v="0"/>
    <m/>
    <n v="18"/>
    <n v="0.72"/>
    <e v="#DIV/0!"/>
    <n v="0.72"/>
    <s v="4445100:00-02:0087"/>
    <m/>
    <m/>
    <n v="11"/>
    <n v="7"/>
    <m/>
    <n v="18"/>
    <n v="9"/>
    <m/>
    <n v="4"/>
    <n v="2"/>
    <n v="2"/>
    <n v="1"/>
    <m/>
    <m/>
    <n v="18"/>
  </r>
  <r>
    <x v="86"/>
    <x v="23"/>
    <x v="6"/>
    <x v="2"/>
    <n v="25"/>
    <m/>
    <m/>
    <m/>
    <m/>
    <m/>
    <n v="25"/>
    <m/>
    <m/>
    <m/>
    <m/>
    <m/>
    <m/>
    <n v="0"/>
    <n v="25"/>
    <n v="18"/>
    <m/>
    <m/>
    <m/>
    <m/>
    <m/>
    <n v="0"/>
    <m/>
    <m/>
    <m/>
    <n v="0"/>
    <m/>
    <m/>
    <m/>
    <n v="0"/>
    <m/>
    <n v="18"/>
    <n v="0.72"/>
    <e v="#DIV/0!"/>
    <n v="0.72"/>
    <s v="4447410:00-12:0087"/>
    <n v="4"/>
    <n v="1"/>
    <n v="6"/>
    <n v="7"/>
    <m/>
    <n v="18"/>
    <n v="10"/>
    <m/>
    <n v="5"/>
    <n v="1"/>
    <n v="1"/>
    <n v="1"/>
    <m/>
    <m/>
    <n v="18"/>
  </r>
  <r>
    <x v="86"/>
    <x v="23"/>
    <x v="6"/>
    <x v="1"/>
    <n v="25"/>
    <m/>
    <m/>
    <m/>
    <m/>
    <m/>
    <n v="25"/>
    <m/>
    <m/>
    <m/>
    <m/>
    <m/>
    <m/>
    <n v="0"/>
    <n v="25"/>
    <n v="16"/>
    <m/>
    <m/>
    <m/>
    <m/>
    <m/>
    <n v="0"/>
    <m/>
    <m/>
    <m/>
    <n v="0"/>
    <m/>
    <m/>
    <m/>
    <n v="0"/>
    <m/>
    <n v="16"/>
    <n v="0.64"/>
    <e v="#DIV/0!"/>
    <n v="0.64"/>
    <s v="4447414:00-16:0087"/>
    <n v="1"/>
    <n v="1"/>
    <n v="6"/>
    <n v="8"/>
    <m/>
    <n v="16"/>
    <n v="10"/>
    <m/>
    <n v="3"/>
    <n v="2"/>
    <n v="1"/>
    <m/>
    <m/>
    <m/>
    <n v="16"/>
  </r>
  <r>
    <x v="86"/>
    <x v="23"/>
    <x v="6"/>
    <x v="3"/>
    <n v="25"/>
    <m/>
    <m/>
    <m/>
    <m/>
    <m/>
    <n v="25"/>
    <m/>
    <m/>
    <m/>
    <m/>
    <m/>
    <m/>
    <n v="0"/>
    <n v="25"/>
    <n v="17"/>
    <m/>
    <m/>
    <m/>
    <m/>
    <m/>
    <n v="0"/>
    <m/>
    <m/>
    <m/>
    <n v="0"/>
    <m/>
    <m/>
    <m/>
    <n v="0"/>
    <m/>
    <n v="17"/>
    <n v="0.68"/>
    <e v="#DIV/0!"/>
    <n v="0.68"/>
    <s v="4447419:00-21:0087"/>
    <n v="4"/>
    <m/>
    <n v="7"/>
    <n v="6"/>
    <m/>
    <n v="17"/>
    <n v="9"/>
    <m/>
    <n v="2"/>
    <n v="2"/>
    <n v="1"/>
    <m/>
    <n v="1"/>
    <n v="2"/>
    <n v="17"/>
  </r>
  <r>
    <x v="86"/>
    <x v="23"/>
    <x v="4"/>
    <x v="0"/>
    <n v="25"/>
    <m/>
    <m/>
    <m/>
    <m/>
    <m/>
    <n v="25"/>
    <m/>
    <m/>
    <m/>
    <m/>
    <m/>
    <m/>
    <n v="0"/>
    <n v="25"/>
    <n v="21"/>
    <m/>
    <m/>
    <m/>
    <m/>
    <m/>
    <n v="0"/>
    <m/>
    <m/>
    <m/>
    <n v="0"/>
    <m/>
    <m/>
    <m/>
    <n v="0"/>
    <m/>
    <n v="21"/>
    <n v="0.84"/>
    <e v="#DIV/0!"/>
    <n v="0.84"/>
    <s v="4447500:00-02:0087"/>
    <m/>
    <m/>
    <n v="9"/>
    <n v="12"/>
    <m/>
    <n v="21"/>
    <n v="14"/>
    <m/>
    <n v="3"/>
    <n v="2"/>
    <n v="2"/>
    <m/>
    <m/>
    <m/>
    <n v="21"/>
  </r>
  <r>
    <x v="87"/>
    <x v="25"/>
    <x v="3"/>
    <x v="2"/>
    <n v="5"/>
    <m/>
    <m/>
    <m/>
    <m/>
    <m/>
    <n v="5"/>
    <m/>
    <m/>
    <m/>
    <m/>
    <m/>
    <m/>
    <n v="0"/>
    <n v="5"/>
    <n v="4"/>
    <m/>
    <m/>
    <m/>
    <m/>
    <m/>
    <n v="0"/>
    <m/>
    <m/>
    <m/>
    <n v="0"/>
    <m/>
    <m/>
    <m/>
    <n v="0"/>
    <m/>
    <n v="4"/>
    <n v="0.8"/>
    <e v="#DIV/0!"/>
    <n v="0.8"/>
    <s v="4441510:00-12:0088"/>
    <m/>
    <m/>
    <n v="1"/>
    <n v="3"/>
    <m/>
    <n v="4"/>
    <n v="3"/>
    <m/>
    <n v="1"/>
    <m/>
    <m/>
    <m/>
    <m/>
    <m/>
    <n v="4"/>
  </r>
  <r>
    <x v="87"/>
    <x v="25"/>
    <x v="3"/>
    <x v="1"/>
    <n v="5"/>
    <m/>
    <m/>
    <m/>
    <m/>
    <m/>
    <n v="5"/>
    <m/>
    <m/>
    <m/>
    <m/>
    <m/>
    <m/>
    <n v="0"/>
    <n v="5"/>
    <n v="4"/>
    <m/>
    <m/>
    <m/>
    <m/>
    <m/>
    <n v="0"/>
    <m/>
    <m/>
    <m/>
    <n v="0"/>
    <m/>
    <m/>
    <m/>
    <n v="0"/>
    <m/>
    <n v="4"/>
    <n v="0.8"/>
    <e v="#DIV/0!"/>
    <n v="0.8"/>
    <s v="4441514:00-16:0088"/>
    <n v="2"/>
    <m/>
    <m/>
    <n v="2"/>
    <m/>
    <n v="4"/>
    <n v="2"/>
    <m/>
    <n v="1"/>
    <m/>
    <m/>
    <n v="1"/>
    <m/>
    <m/>
    <n v="4"/>
  </r>
  <r>
    <x v="87"/>
    <x v="25"/>
    <x v="3"/>
    <x v="3"/>
    <n v="5"/>
    <m/>
    <m/>
    <m/>
    <m/>
    <m/>
    <n v="5"/>
    <m/>
    <m/>
    <m/>
    <m/>
    <m/>
    <m/>
    <n v="0"/>
    <n v="5"/>
    <n v="5"/>
    <m/>
    <m/>
    <m/>
    <m/>
    <m/>
    <n v="0"/>
    <m/>
    <m/>
    <m/>
    <n v="0"/>
    <m/>
    <m/>
    <m/>
    <n v="0"/>
    <m/>
    <n v="5"/>
    <n v="1"/>
    <e v="#DIV/0!"/>
    <n v="1"/>
    <s v="4441519:00-21:0088"/>
    <m/>
    <m/>
    <n v="2"/>
    <n v="3"/>
    <m/>
    <n v="5"/>
    <n v="4"/>
    <m/>
    <n v="1"/>
    <m/>
    <m/>
    <m/>
    <m/>
    <m/>
    <n v="5"/>
  </r>
  <r>
    <x v="87"/>
    <x v="25"/>
    <x v="0"/>
    <x v="0"/>
    <n v="5"/>
    <m/>
    <m/>
    <m/>
    <m/>
    <m/>
    <n v="5"/>
    <m/>
    <m/>
    <m/>
    <m/>
    <m/>
    <m/>
    <n v="0"/>
    <n v="5"/>
    <n v="5"/>
    <m/>
    <m/>
    <m/>
    <m/>
    <m/>
    <n v="0"/>
    <m/>
    <m/>
    <m/>
    <n v="0"/>
    <m/>
    <m/>
    <m/>
    <n v="0"/>
    <m/>
    <n v="5"/>
    <n v="1"/>
    <e v="#DIV/0!"/>
    <n v="1"/>
    <s v="4441600:00-02:0088"/>
    <m/>
    <m/>
    <n v="2"/>
    <n v="3"/>
    <m/>
    <n v="5"/>
    <n v="4"/>
    <m/>
    <n v="1"/>
    <m/>
    <m/>
    <m/>
    <m/>
    <m/>
    <n v="5"/>
  </r>
  <r>
    <x v="87"/>
    <x v="25"/>
    <x v="1"/>
    <x v="1"/>
    <n v="5"/>
    <m/>
    <m/>
    <m/>
    <m/>
    <m/>
    <n v="5"/>
    <m/>
    <m/>
    <m/>
    <m/>
    <m/>
    <m/>
    <n v="0"/>
    <n v="5"/>
    <n v="3"/>
    <m/>
    <m/>
    <m/>
    <m/>
    <m/>
    <n v="0"/>
    <m/>
    <m/>
    <m/>
    <n v="0"/>
    <m/>
    <m/>
    <m/>
    <n v="0"/>
    <m/>
    <n v="3"/>
    <n v="0.6"/>
    <e v="#DIV/0!"/>
    <n v="0.6"/>
    <s v="4442914:00-16:0088"/>
    <n v="1"/>
    <m/>
    <m/>
    <n v="2"/>
    <m/>
    <n v="3"/>
    <n v="3"/>
    <m/>
    <m/>
    <m/>
    <m/>
    <m/>
    <m/>
    <m/>
    <n v="3"/>
  </r>
  <r>
    <x v="87"/>
    <x v="25"/>
    <x v="2"/>
    <x v="2"/>
    <n v="5"/>
    <m/>
    <m/>
    <m/>
    <m/>
    <m/>
    <n v="5"/>
    <m/>
    <m/>
    <m/>
    <m/>
    <m/>
    <m/>
    <n v="0"/>
    <n v="5"/>
    <n v="3"/>
    <m/>
    <m/>
    <m/>
    <m/>
    <m/>
    <n v="0"/>
    <m/>
    <m/>
    <m/>
    <n v="0"/>
    <m/>
    <m/>
    <m/>
    <n v="0"/>
    <m/>
    <n v="3"/>
    <n v="0.6"/>
    <e v="#DIV/0!"/>
    <n v="0.6"/>
    <s v="4445010:00-12:0088"/>
    <m/>
    <m/>
    <n v="1"/>
    <n v="2"/>
    <m/>
    <n v="3"/>
    <n v="2"/>
    <m/>
    <n v="1"/>
    <m/>
    <m/>
    <m/>
    <m/>
    <m/>
    <n v="3"/>
  </r>
  <r>
    <x v="87"/>
    <x v="25"/>
    <x v="2"/>
    <x v="1"/>
    <n v="5"/>
    <m/>
    <m/>
    <m/>
    <m/>
    <m/>
    <n v="5"/>
    <m/>
    <m/>
    <m/>
    <m/>
    <m/>
    <m/>
    <n v="0"/>
    <n v="5"/>
    <n v="4"/>
    <m/>
    <m/>
    <m/>
    <m/>
    <m/>
    <n v="0"/>
    <m/>
    <m/>
    <m/>
    <n v="0"/>
    <m/>
    <m/>
    <m/>
    <n v="0"/>
    <m/>
    <n v="4"/>
    <n v="0.8"/>
    <e v="#DIV/0!"/>
    <n v="0.8"/>
    <s v="4445014:00-16:0088"/>
    <n v="1"/>
    <m/>
    <n v="1"/>
    <n v="2"/>
    <m/>
    <n v="4"/>
    <n v="2"/>
    <m/>
    <n v="1"/>
    <m/>
    <n v="1"/>
    <m/>
    <m/>
    <m/>
    <n v="4"/>
  </r>
  <r>
    <x v="87"/>
    <x v="25"/>
    <x v="2"/>
    <x v="3"/>
    <n v="5"/>
    <m/>
    <m/>
    <m/>
    <m/>
    <m/>
    <n v="5"/>
    <m/>
    <m/>
    <m/>
    <m/>
    <m/>
    <m/>
    <n v="0"/>
    <n v="5"/>
    <n v="3"/>
    <m/>
    <m/>
    <m/>
    <m/>
    <m/>
    <n v="0"/>
    <m/>
    <m/>
    <m/>
    <n v="0"/>
    <m/>
    <m/>
    <m/>
    <n v="0"/>
    <m/>
    <n v="3"/>
    <n v="0.6"/>
    <e v="#DIV/0!"/>
    <n v="0.6"/>
    <s v="4445019:00-21:0088"/>
    <m/>
    <m/>
    <n v="1"/>
    <n v="2"/>
    <m/>
    <n v="3"/>
    <n v="2"/>
    <m/>
    <n v="1"/>
    <m/>
    <m/>
    <m/>
    <m/>
    <m/>
    <n v="3"/>
  </r>
  <r>
    <x v="87"/>
    <x v="25"/>
    <x v="5"/>
    <x v="0"/>
    <n v="5"/>
    <m/>
    <m/>
    <m/>
    <m/>
    <m/>
    <n v="5"/>
    <m/>
    <m/>
    <m/>
    <m/>
    <m/>
    <m/>
    <n v="0"/>
    <n v="5"/>
    <n v="4"/>
    <m/>
    <m/>
    <m/>
    <m/>
    <m/>
    <n v="0"/>
    <m/>
    <m/>
    <m/>
    <n v="0"/>
    <m/>
    <m/>
    <m/>
    <n v="0"/>
    <m/>
    <n v="4"/>
    <n v="0.8"/>
    <e v="#DIV/0!"/>
    <n v="0.8"/>
    <s v="4445100:00-02:0088"/>
    <m/>
    <m/>
    <n v="1"/>
    <n v="3"/>
    <m/>
    <n v="4"/>
    <n v="3"/>
    <m/>
    <n v="1"/>
    <m/>
    <m/>
    <m/>
    <m/>
    <m/>
    <n v="4"/>
  </r>
  <r>
    <x v="87"/>
    <x v="25"/>
    <x v="6"/>
    <x v="2"/>
    <n v="5"/>
    <m/>
    <m/>
    <m/>
    <m/>
    <m/>
    <n v="5"/>
    <m/>
    <m/>
    <m/>
    <m/>
    <m/>
    <m/>
    <n v="0"/>
    <n v="5"/>
    <n v="1"/>
    <m/>
    <m/>
    <m/>
    <m/>
    <m/>
    <n v="0"/>
    <m/>
    <m/>
    <m/>
    <n v="0"/>
    <m/>
    <m/>
    <m/>
    <n v="0"/>
    <m/>
    <n v="1"/>
    <n v="0.2"/>
    <e v="#DIV/0!"/>
    <n v="0.2"/>
    <s v="4447410:00-12:0088"/>
    <n v="1"/>
    <m/>
    <m/>
    <m/>
    <m/>
    <n v="1"/>
    <m/>
    <m/>
    <n v="1"/>
    <m/>
    <m/>
    <m/>
    <m/>
    <m/>
    <n v="1"/>
  </r>
  <r>
    <x v="87"/>
    <x v="25"/>
    <x v="6"/>
    <x v="1"/>
    <n v="5"/>
    <m/>
    <m/>
    <m/>
    <m/>
    <m/>
    <n v="5"/>
    <m/>
    <m/>
    <m/>
    <m/>
    <m/>
    <m/>
    <n v="0"/>
    <n v="5"/>
    <n v="1"/>
    <m/>
    <m/>
    <m/>
    <m/>
    <m/>
    <n v="0"/>
    <m/>
    <m/>
    <m/>
    <n v="0"/>
    <m/>
    <m/>
    <m/>
    <n v="0"/>
    <m/>
    <n v="1"/>
    <n v="0.2"/>
    <e v="#DIV/0!"/>
    <n v="0.2"/>
    <s v="4447414:00-16:0088"/>
    <n v="1"/>
    <m/>
    <m/>
    <m/>
    <m/>
    <n v="1"/>
    <n v="1"/>
    <m/>
    <m/>
    <m/>
    <m/>
    <m/>
    <m/>
    <m/>
    <n v="1"/>
  </r>
  <r>
    <x v="87"/>
    <x v="25"/>
    <x v="6"/>
    <x v="3"/>
    <n v="5"/>
    <m/>
    <m/>
    <m/>
    <m/>
    <m/>
    <n v="5"/>
    <m/>
    <m/>
    <m/>
    <m/>
    <m/>
    <m/>
    <n v="0"/>
    <n v="5"/>
    <n v="5"/>
    <m/>
    <m/>
    <m/>
    <m/>
    <m/>
    <n v="0"/>
    <m/>
    <m/>
    <m/>
    <n v="0"/>
    <m/>
    <m/>
    <m/>
    <n v="0"/>
    <m/>
    <n v="5"/>
    <n v="1"/>
    <e v="#DIV/0!"/>
    <n v="1"/>
    <s v="4447419:00-21:0088"/>
    <m/>
    <m/>
    <n v="3"/>
    <n v="2"/>
    <m/>
    <n v="5"/>
    <n v="4"/>
    <m/>
    <n v="1"/>
    <m/>
    <m/>
    <m/>
    <m/>
    <m/>
    <n v="5"/>
  </r>
  <r>
    <x v="87"/>
    <x v="25"/>
    <x v="4"/>
    <x v="0"/>
    <n v="5"/>
    <m/>
    <m/>
    <m/>
    <m/>
    <m/>
    <n v="5"/>
    <m/>
    <m/>
    <m/>
    <m/>
    <m/>
    <m/>
    <n v="0"/>
    <n v="5"/>
    <n v="5"/>
    <m/>
    <m/>
    <m/>
    <m/>
    <m/>
    <n v="0"/>
    <m/>
    <m/>
    <m/>
    <n v="0"/>
    <m/>
    <m/>
    <m/>
    <n v="0"/>
    <m/>
    <n v="5"/>
    <n v="1"/>
    <e v="#DIV/0!"/>
    <n v="1"/>
    <s v="4447500:00-02:0088"/>
    <m/>
    <m/>
    <n v="3"/>
    <n v="2"/>
    <m/>
    <n v="5"/>
    <n v="4"/>
    <m/>
    <n v="1"/>
    <m/>
    <m/>
    <m/>
    <m/>
    <m/>
    <n v="5"/>
  </r>
  <r>
    <x v="88"/>
    <x v="25"/>
    <x v="3"/>
    <x v="2"/>
    <n v="3"/>
    <m/>
    <n v="19"/>
    <m/>
    <m/>
    <m/>
    <n v="22"/>
    <m/>
    <m/>
    <m/>
    <m/>
    <m/>
    <m/>
    <n v="0"/>
    <n v="22"/>
    <n v="18"/>
    <m/>
    <m/>
    <m/>
    <m/>
    <m/>
    <n v="0"/>
    <m/>
    <m/>
    <m/>
    <n v="0"/>
    <m/>
    <m/>
    <m/>
    <n v="0"/>
    <m/>
    <n v="18"/>
    <n v="0.81818181818181823"/>
    <e v="#DIV/0!"/>
    <n v="0.81818181818181823"/>
    <s v="4441510:00-12:0089"/>
    <m/>
    <m/>
    <n v="4"/>
    <n v="14"/>
    <m/>
    <n v="18"/>
    <n v="14"/>
    <m/>
    <m/>
    <m/>
    <n v="2"/>
    <m/>
    <m/>
    <n v="2"/>
    <n v="18"/>
  </r>
  <r>
    <x v="88"/>
    <x v="25"/>
    <x v="3"/>
    <x v="1"/>
    <n v="3"/>
    <m/>
    <n v="19"/>
    <m/>
    <m/>
    <m/>
    <n v="22"/>
    <m/>
    <m/>
    <m/>
    <m/>
    <m/>
    <m/>
    <n v="0"/>
    <n v="22"/>
    <n v="16"/>
    <m/>
    <m/>
    <m/>
    <m/>
    <m/>
    <n v="0"/>
    <m/>
    <m/>
    <m/>
    <n v="0"/>
    <m/>
    <m/>
    <m/>
    <n v="0"/>
    <m/>
    <n v="16"/>
    <n v="0.72727272727272729"/>
    <e v="#DIV/0!"/>
    <n v="0.72727272727272729"/>
    <s v="4441514:00-16:0089"/>
    <n v="1"/>
    <m/>
    <n v="2"/>
    <n v="13"/>
    <m/>
    <n v="16"/>
    <n v="12"/>
    <m/>
    <m/>
    <n v="1"/>
    <n v="1"/>
    <m/>
    <m/>
    <n v="2"/>
    <n v="16"/>
  </r>
  <r>
    <x v="88"/>
    <x v="25"/>
    <x v="3"/>
    <x v="3"/>
    <n v="3"/>
    <m/>
    <n v="19"/>
    <m/>
    <m/>
    <m/>
    <n v="22"/>
    <m/>
    <m/>
    <m/>
    <m/>
    <m/>
    <m/>
    <n v="0"/>
    <n v="22"/>
    <n v="21"/>
    <m/>
    <m/>
    <m/>
    <m/>
    <m/>
    <n v="0"/>
    <m/>
    <m/>
    <m/>
    <n v="0"/>
    <m/>
    <m/>
    <m/>
    <n v="0"/>
    <m/>
    <n v="21"/>
    <n v="0.95454545454545459"/>
    <e v="#DIV/0!"/>
    <n v="0.95454545454545459"/>
    <s v="4441519:00-21:0089"/>
    <n v="1"/>
    <n v="1"/>
    <n v="5"/>
    <n v="14"/>
    <m/>
    <n v="21"/>
    <n v="19"/>
    <m/>
    <n v="1"/>
    <m/>
    <m/>
    <m/>
    <m/>
    <n v="1"/>
    <n v="21"/>
  </r>
  <r>
    <x v="88"/>
    <x v="25"/>
    <x v="0"/>
    <x v="0"/>
    <n v="3"/>
    <m/>
    <n v="19"/>
    <m/>
    <m/>
    <m/>
    <n v="22"/>
    <m/>
    <m/>
    <m/>
    <m/>
    <m/>
    <m/>
    <n v="0"/>
    <n v="22"/>
    <n v="22"/>
    <m/>
    <m/>
    <m/>
    <m/>
    <m/>
    <n v="0"/>
    <m/>
    <n v="1"/>
    <m/>
    <n v="1"/>
    <m/>
    <m/>
    <m/>
    <n v="0"/>
    <m/>
    <n v="23"/>
    <n v="1"/>
    <e v="#DIV/0!"/>
    <n v="1.0454545454545454"/>
    <s v="4441600:00-02:0089"/>
    <m/>
    <m/>
    <n v="6"/>
    <n v="17"/>
    <m/>
    <n v="23"/>
    <n v="19"/>
    <m/>
    <m/>
    <m/>
    <n v="2"/>
    <m/>
    <m/>
    <n v="2"/>
    <n v="23"/>
  </r>
  <r>
    <x v="88"/>
    <x v="25"/>
    <x v="1"/>
    <x v="1"/>
    <n v="3"/>
    <m/>
    <n v="19"/>
    <m/>
    <m/>
    <m/>
    <n v="22"/>
    <m/>
    <m/>
    <m/>
    <m/>
    <m/>
    <m/>
    <n v="0"/>
    <n v="22"/>
    <n v="16"/>
    <m/>
    <m/>
    <m/>
    <m/>
    <m/>
    <n v="0"/>
    <m/>
    <m/>
    <m/>
    <n v="0"/>
    <m/>
    <m/>
    <m/>
    <n v="0"/>
    <m/>
    <n v="16"/>
    <n v="0.72727272727272729"/>
    <e v="#DIV/0!"/>
    <n v="0.72727272727272729"/>
    <s v="4442914:00-16:0089"/>
    <m/>
    <m/>
    <n v="3"/>
    <n v="13"/>
    <m/>
    <n v="16"/>
    <n v="13"/>
    <m/>
    <m/>
    <m/>
    <n v="1"/>
    <m/>
    <m/>
    <n v="2"/>
    <n v="16"/>
  </r>
  <r>
    <x v="88"/>
    <x v="25"/>
    <x v="2"/>
    <x v="2"/>
    <n v="3"/>
    <m/>
    <n v="19"/>
    <m/>
    <m/>
    <m/>
    <n v="22"/>
    <m/>
    <m/>
    <m/>
    <m/>
    <m/>
    <m/>
    <n v="0"/>
    <n v="22"/>
    <n v="14"/>
    <m/>
    <m/>
    <m/>
    <m/>
    <m/>
    <n v="0"/>
    <m/>
    <m/>
    <m/>
    <n v="0"/>
    <m/>
    <m/>
    <m/>
    <n v="0"/>
    <m/>
    <n v="14"/>
    <n v="0.63636363636363635"/>
    <e v="#DIV/0!"/>
    <n v="0.63636363636363635"/>
    <s v="4445010:00-12:0089"/>
    <n v="1"/>
    <m/>
    <n v="1"/>
    <n v="12"/>
    <m/>
    <n v="14"/>
    <n v="10"/>
    <m/>
    <m/>
    <m/>
    <n v="3"/>
    <m/>
    <m/>
    <n v="1"/>
    <n v="14"/>
  </r>
  <r>
    <x v="88"/>
    <x v="25"/>
    <x v="2"/>
    <x v="1"/>
    <n v="3"/>
    <m/>
    <n v="19"/>
    <m/>
    <m/>
    <m/>
    <n v="22"/>
    <m/>
    <m/>
    <m/>
    <m/>
    <m/>
    <m/>
    <n v="0"/>
    <n v="22"/>
    <n v="14"/>
    <m/>
    <m/>
    <m/>
    <m/>
    <m/>
    <n v="0"/>
    <m/>
    <m/>
    <m/>
    <n v="0"/>
    <m/>
    <m/>
    <m/>
    <n v="0"/>
    <m/>
    <n v="14"/>
    <n v="0.63636363636363635"/>
    <e v="#DIV/0!"/>
    <n v="0.63636363636363635"/>
    <s v="4445014:00-16:0089"/>
    <m/>
    <m/>
    <m/>
    <n v="14"/>
    <m/>
    <n v="14"/>
    <n v="11"/>
    <m/>
    <m/>
    <m/>
    <n v="2"/>
    <m/>
    <m/>
    <n v="1"/>
    <n v="14"/>
  </r>
  <r>
    <x v="88"/>
    <x v="25"/>
    <x v="2"/>
    <x v="3"/>
    <n v="3"/>
    <m/>
    <n v="19"/>
    <m/>
    <m/>
    <m/>
    <n v="22"/>
    <m/>
    <m/>
    <m/>
    <m/>
    <m/>
    <m/>
    <n v="0"/>
    <n v="22"/>
    <n v="17"/>
    <m/>
    <m/>
    <m/>
    <m/>
    <m/>
    <n v="0"/>
    <m/>
    <m/>
    <m/>
    <n v="0"/>
    <m/>
    <m/>
    <m/>
    <n v="0"/>
    <m/>
    <n v="17"/>
    <n v="0.77272727272727271"/>
    <e v="#DIV/0!"/>
    <n v="0.77272727272727271"/>
    <s v="4445019:00-21:0089"/>
    <n v="1"/>
    <m/>
    <n v="2"/>
    <n v="14"/>
    <m/>
    <n v="17"/>
    <n v="13"/>
    <m/>
    <m/>
    <m/>
    <n v="2"/>
    <m/>
    <m/>
    <n v="2"/>
    <n v="17"/>
  </r>
  <r>
    <x v="88"/>
    <x v="25"/>
    <x v="5"/>
    <x v="0"/>
    <n v="3"/>
    <m/>
    <n v="19"/>
    <m/>
    <m/>
    <m/>
    <n v="22"/>
    <m/>
    <m/>
    <m/>
    <m/>
    <m/>
    <m/>
    <n v="0"/>
    <n v="22"/>
    <n v="18"/>
    <m/>
    <m/>
    <m/>
    <m/>
    <m/>
    <n v="0"/>
    <m/>
    <m/>
    <m/>
    <n v="0"/>
    <m/>
    <m/>
    <m/>
    <n v="0"/>
    <m/>
    <n v="18"/>
    <n v="0.81818181818181823"/>
    <e v="#DIV/0!"/>
    <n v="0.81818181818181823"/>
    <s v="4445100:00-02:0089"/>
    <m/>
    <m/>
    <n v="2"/>
    <n v="16"/>
    <m/>
    <n v="18"/>
    <n v="14"/>
    <m/>
    <m/>
    <m/>
    <n v="3"/>
    <m/>
    <m/>
    <n v="1"/>
    <n v="18"/>
  </r>
  <r>
    <x v="88"/>
    <x v="25"/>
    <x v="6"/>
    <x v="2"/>
    <n v="3"/>
    <m/>
    <n v="19"/>
    <m/>
    <m/>
    <m/>
    <n v="22"/>
    <m/>
    <m/>
    <m/>
    <m/>
    <m/>
    <m/>
    <n v="0"/>
    <n v="22"/>
    <n v="13"/>
    <m/>
    <m/>
    <m/>
    <m/>
    <m/>
    <n v="0"/>
    <m/>
    <m/>
    <m/>
    <n v="0"/>
    <m/>
    <m/>
    <m/>
    <n v="0"/>
    <m/>
    <n v="13"/>
    <n v="0.59090909090909094"/>
    <e v="#DIV/0!"/>
    <n v="0.59090909090909094"/>
    <s v="4447410:00-12:0089"/>
    <m/>
    <n v="2"/>
    <n v="2"/>
    <n v="9"/>
    <m/>
    <n v="13"/>
    <n v="10"/>
    <m/>
    <n v="1"/>
    <m/>
    <n v="2"/>
    <m/>
    <m/>
    <m/>
    <n v="13"/>
  </r>
  <r>
    <x v="88"/>
    <x v="25"/>
    <x v="6"/>
    <x v="1"/>
    <n v="3"/>
    <m/>
    <n v="19"/>
    <m/>
    <m/>
    <m/>
    <n v="22"/>
    <m/>
    <m/>
    <m/>
    <m/>
    <m/>
    <m/>
    <n v="0"/>
    <n v="22"/>
    <n v="15"/>
    <m/>
    <m/>
    <m/>
    <m/>
    <m/>
    <n v="0"/>
    <m/>
    <m/>
    <m/>
    <n v="0"/>
    <m/>
    <m/>
    <m/>
    <n v="0"/>
    <m/>
    <n v="15"/>
    <n v="0.68181818181818177"/>
    <e v="#DIV/0!"/>
    <n v="0.68181818181818177"/>
    <s v="4447414:00-16:0089"/>
    <m/>
    <n v="2"/>
    <n v="1"/>
    <n v="12"/>
    <m/>
    <n v="15"/>
    <n v="11"/>
    <m/>
    <n v="1"/>
    <m/>
    <n v="3"/>
    <m/>
    <m/>
    <m/>
    <n v="15"/>
  </r>
  <r>
    <x v="88"/>
    <x v="25"/>
    <x v="6"/>
    <x v="3"/>
    <n v="3"/>
    <m/>
    <n v="19"/>
    <m/>
    <m/>
    <m/>
    <n v="22"/>
    <m/>
    <m/>
    <m/>
    <m/>
    <m/>
    <m/>
    <n v="0"/>
    <n v="22"/>
    <n v="22"/>
    <m/>
    <m/>
    <m/>
    <m/>
    <m/>
    <n v="0"/>
    <m/>
    <m/>
    <m/>
    <n v="0"/>
    <m/>
    <m/>
    <m/>
    <n v="0"/>
    <m/>
    <n v="22"/>
    <n v="1"/>
    <e v="#DIV/0!"/>
    <n v="1"/>
    <s v="4447419:00-21:0089"/>
    <n v="1"/>
    <m/>
    <n v="6"/>
    <n v="15"/>
    <m/>
    <n v="22"/>
    <n v="18"/>
    <m/>
    <m/>
    <n v="1"/>
    <n v="2"/>
    <m/>
    <m/>
    <n v="1"/>
    <n v="22"/>
  </r>
  <r>
    <x v="88"/>
    <x v="25"/>
    <x v="4"/>
    <x v="0"/>
    <n v="3"/>
    <m/>
    <n v="19"/>
    <m/>
    <m/>
    <m/>
    <n v="22"/>
    <m/>
    <m/>
    <m/>
    <m/>
    <m/>
    <m/>
    <n v="0"/>
    <n v="22"/>
    <n v="22"/>
    <m/>
    <m/>
    <m/>
    <m/>
    <m/>
    <n v="0"/>
    <m/>
    <n v="2"/>
    <m/>
    <n v="2"/>
    <m/>
    <m/>
    <m/>
    <n v="0"/>
    <m/>
    <n v="24"/>
    <n v="1"/>
    <e v="#DIV/0!"/>
    <n v="1.0909090909090908"/>
    <s v="4447500:00-02:0089"/>
    <m/>
    <m/>
    <n v="7"/>
    <n v="17"/>
    <m/>
    <n v="24"/>
    <n v="20"/>
    <m/>
    <m/>
    <n v="1"/>
    <n v="3"/>
    <m/>
    <m/>
    <m/>
    <n v="24"/>
  </r>
  <r>
    <x v="89"/>
    <x v="27"/>
    <x v="3"/>
    <x v="2"/>
    <m/>
    <m/>
    <n v="7"/>
    <m/>
    <m/>
    <m/>
    <n v="7"/>
    <m/>
    <m/>
    <m/>
    <m/>
    <m/>
    <m/>
    <n v="0"/>
    <n v="7"/>
    <n v="7"/>
    <m/>
    <m/>
    <m/>
    <m/>
    <m/>
    <n v="0"/>
    <m/>
    <m/>
    <m/>
    <n v="0"/>
    <m/>
    <m/>
    <m/>
    <n v="0"/>
    <m/>
    <n v="7"/>
    <n v="1"/>
    <e v="#DIV/0!"/>
    <n v="1"/>
    <s v="4441510:00-12:0090"/>
    <n v="4"/>
    <n v="1"/>
    <n v="1"/>
    <n v="1"/>
    <m/>
    <n v="7"/>
    <n v="3"/>
    <m/>
    <n v="2"/>
    <m/>
    <n v="1"/>
    <m/>
    <n v="1"/>
    <m/>
    <n v="7"/>
  </r>
  <r>
    <x v="89"/>
    <x v="27"/>
    <x v="3"/>
    <x v="1"/>
    <m/>
    <m/>
    <n v="7"/>
    <m/>
    <m/>
    <m/>
    <n v="7"/>
    <m/>
    <m/>
    <m/>
    <m/>
    <m/>
    <m/>
    <n v="0"/>
    <n v="7"/>
    <n v="7"/>
    <m/>
    <m/>
    <m/>
    <m/>
    <m/>
    <n v="0"/>
    <m/>
    <m/>
    <m/>
    <n v="0"/>
    <m/>
    <m/>
    <m/>
    <n v="0"/>
    <m/>
    <n v="7"/>
    <n v="1"/>
    <e v="#DIV/0!"/>
    <n v="1"/>
    <s v="4441514:00-16:0090"/>
    <n v="2"/>
    <n v="1"/>
    <n v="2"/>
    <n v="2"/>
    <m/>
    <n v="7"/>
    <n v="2"/>
    <m/>
    <n v="3"/>
    <m/>
    <n v="1"/>
    <m/>
    <n v="1"/>
    <m/>
    <n v="7"/>
  </r>
  <r>
    <x v="89"/>
    <x v="27"/>
    <x v="3"/>
    <x v="3"/>
    <m/>
    <m/>
    <n v="7"/>
    <m/>
    <m/>
    <m/>
    <n v="7"/>
    <m/>
    <m/>
    <m/>
    <m/>
    <m/>
    <m/>
    <n v="0"/>
    <n v="7"/>
    <n v="7"/>
    <m/>
    <m/>
    <m/>
    <m/>
    <m/>
    <n v="0"/>
    <m/>
    <m/>
    <m/>
    <n v="0"/>
    <m/>
    <m/>
    <m/>
    <n v="0"/>
    <m/>
    <n v="7"/>
    <n v="1"/>
    <e v="#DIV/0!"/>
    <n v="1"/>
    <s v="4441519:00-21:0090"/>
    <n v="2"/>
    <n v="1"/>
    <n v="2"/>
    <n v="2"/>
    <m/>
    <n v="7"/>
    <n v="2"/>
    <m/>
    <n v="2"/>
    <n v="1"/>
    <n v="1"/>
    <m/>
    <n v="1"/>
    <m/>
    <n v="7"/>
  </r>
  <r>
    <x v="89"/>
    <x v="27"/>
    <x v="0"/>
    <x v="0"/>
    <m/>
    <m/>
    <n v="7"/>
    <m/>
    <m/>
    <m/>
    <n v="7"/>
    <m/>
    <m/>
    <m/>
    <m/>
    <m/>
    <m/>
    <n v="0"/>
    <n v="7"/>
    <n v="6"/>
    <m/>
    <m/>
    <m/>
    <m/>
    <m/>
    <n v="0"/>
    <m/>
    <m/>
    <m/>
    <n v="0"/>
    <m/>
    <m/>
    <m/>
    <n v="0"/>
    <m/>
    <n v="6"/>
    <n v="0.8571428571428571"/>
    <e v="#DIV/0!"/>
    <n v="0.8571428571428571"/>
    <s v="4441600:00-02:0090"/>
    <m/>
    <m/>
    <n v="2"/>
    <n v="4"/>
    <m/>
    <n v="6"/>
    <n v="2"/>
    <m/>
    <n v="2"/>
    <m/>
    <m/>
    <m/>
    <n v="1"/>
    <n v="1"/>
    <n v="6"/>
  </r>
  <r>
    <x v="89"/>
    <x v="27"/>
    <x v="1"/>
    <x v="1"/>
    <m/>
    <m/>
    <n v="7"/>
    <m/>
    <m/>
    <m/>
    <n v="7"/>
    <m/>
    <m/>
    <m/>
    <m/>
    <m/>
    <m/>
    <n v="0"/>
    <n v="7"/>
    <n v="7"/>
    <m/>
    <m/>
    <m/>
    <m/>
    <m/>
    <n v="0"/>
    <m/>
    <m/>
    <m/>
    <n v="0"/>
    <m/>
    <m/>
    <m/>
    <n v="0"/>
    <m/>
    <n v="7"/>
    <n v="1"/>
    <e v="#DIV/0!"/>
    <n v="1"/>
    <s v="4442914:00-16:0090"/>
    <n v="4"/>
    <n v="1"/>
    <n v="1"/>
    <n v="1"/>
    <m/>
    <n v="7"/>
    <n v="3"/>
    <n v="1"/>
    <m/>
    <m/>
    <m/>
    <n v="2"/>
    <n v="1"/>
    <m/>
    <n v="7"/>
  </r>
  <r>
    <x v="89"/>
    <x v="27"/>
    <x v="2"/>
    <x v="2"/>
    <m/>
    <m/>
    <n v="7"/>
    <m/>
    <m/>
    <m/>
    <n v="7"/>
    <m/>
    <m/>
    <m/>
    <m/>
    <m/>
    <m/>
    <n v="0"/>
    <n v="7"/>
    <n v="4"/>
    <m/>
    <m/>
    <m/>
    <m/>
    <m/>
    <n v="0"/>
    <m/>
    <m/>
    <m/>
    <n v="0"/>
    <m/>
    <m/>
    <m/>
    <n v="0"/>
    <m/>
    <n v="4"/>
    <n v="0.5714285714285714"/>
    <e v="#DIV/0!"/>
    <n v="0.5714285714285714"/>
    <s v="4445010:00-12:0090"/>
    <n v="2"/>
    <m/>
    <m/>
    <n v="2"/>
    <m/>
    <n v="4"/>
    <n v="3"/>
    <n v="1"/>
    <m/>
    <m/>
    <m/>
    <m/>
    <m/>
    <m/>
    <n v="4"/>
  </r>
  <r>
    <x v="89"/>
    <x v="27"/>
    <x v="2"/>
    <x v="1"/>
    <m/>
    <m/>
    <n v="7"/>
    <m/>
    <m/>
    <m/>
    <n v="7"/>
    <m/>
    <m/>
    <m/>
    <m/>
    <m/>
    <m/>
    <n v="0"/>
    <n v="7"/>
    <n v="7"/>
    <m/>
    <m/>
    <m/>
    <m/>
    <m/>
    <n v="0"/>
    <m/>
    <m/>
    <m/>
    <n v="0"/>
    <m/>
    <m/>
    <m/>
    <n v="0"/>
    <m/>
    <n v="7"/>
    <n v="1"/>
    <e v="#DIV/0!"/>
    <n v="1"/>
    <s v="4445014:00-16:0090"/>
    <n v="4"/>
    <m/>
    <n v="1"/>
    <n v="2"/>
    <m/>
    <n v="7"/>
    <n v="2"/>
    <m/>
    <n v="2"/>
    <n v="2"/>
    <n v="1"/>
    <m/>
    <m/>
    <m/>
    <n v="7"/>
  </r>
  <r>
    <x v="89"/>
    <x v="27"/>
    <x v="2"/>
    <x v="3"/>
    <m/>
    <m/>
    <n v="7"/>
    <m/>
    <m/>
    <m/>
    <n v="7"/>
    <m/>
    <m/>
    <m/>
    <m/>
    <m/>
    <m/>
    <n v="0"/>
    <n v="7"/>
    <n v="7"/>
    <m/>
    <m/>
    <m/>
    <m/>
    <m/>
    <n v="0"/>
    <m/>
    <m/>
    <m/>
    <n v="0"/>
    <m/>
    <m/>
    <m/>
    <n v="0"/>
    <m/>
    <n v="7"/>
    <n v="1"/>
    <e v="#DIV/0!"/>
    <n v="1"/>
    <s v="4445019:00-21:0090"/>
    <n v="2"/>
    <n v="1"/>
    <n v="2"/>
    <n v="2"/>
    <m/>
    <n v="7"/>
    <n v="3"/>
    <m/>
    <n v="1"/>
    <n v="1"/>
    <m/>
    <n v="2"/>
    <m/>
    <m/>
    <n v="7"/>
  </r>
  <r>
    <x v="89"/>
    <x v="27"/>
    <x v="5"/>
    <x v="0"/>
    <m/>
    <m/>
    <n v="7"/>
    <m/>
    <m/>
    <m/>
    <n v="7"/>
    <m/>
    <m/>
    <m/>
    <m/>
    <m/>
    <m/>
    <n v="0"/>
    <n v="7"/>
    <n v="6"/>
    <m/>
    <m/>
    <m/>
    <m/>
    <m/>
    <n v="0"/>
    <m/>
    <m/>
    <m/>
    <n v="0"/>
    <m/>
    <m/>
    <m/>
    <n v="0"/>
    <m/>
    <n v="6"/>
    <n v="0.8571428571428571"/>
    <e v="#DIV/0!"/>
    <n v="0.8571428571428571"/>
    <s v="4445100:00-02:0090"/>
    <m/>
    <m/>
    <n v="2"/>
    <n v="4"/>
    <m/>
    <n v="6"/>
    <n v="4"/>
    <m/>
    <n v="1"/>
    <n v="1"/>
    <m/>
    <m/>
    <m/>
    <m/>
    <n v="6"/>
  </r>
  <r>
    <x v="89"/>
    <x v="27"/>
    <x v="6"/>
    <x v="2"/>
    <m/>
    <m/>
    <n v="7"/>
    <m/>
    <m/>
    <m/>
    <n v="7"/>
    <m/>
    <m/>
    <m/>
    <m/>
    <m/>
    <m/>
    <n v="0"/>
    <n v="7"/>
    <n v="3"/>
    <m/>
    <m/>
    <m/>
    <m/>
    <m/>
    <n v="0"/>
    <m/>
    <m/>
    <m/>
    <n v="0"/>
    <m/>
    <m/>
    <m/>
    <n v="0"/>
    <m/>
    <n v="3"/>
    <n v="0.42857142857142855"/>
    <e v="#DIV/0!"/>
    <n v="0.42857142857142855"/>
    <s v="4447410:00-12:0090"/>
    <n v="2"/>
    <n v="1"/>
    <m/>
    <m/>
    <m/>
    <n v="3"/>
    <n v="2"/>
    <m/>
    <m/>
    <m/>
    <m/>
    <n v="1"/>
    <m/>
    <m/>
    <n v="3"/>
  </r>
  <r>
    <x v="89"/>
    <x v="27"/>
    <x v="6"/>
    <x v="1"/>
    <m/>
    <m/>
    <n v="7"/>
    <m/>
    <m/>
    <m/>
    <n v="7"/>
    <m/>
    <m/>
    <m/>
    <m/>
    <m/>
    <m/>
    <n v="0"/>
    <n v="7"/>
    <n v="1"/>
    <m/>
    <m/>
    <m/>
    <m/>
    <m/>
    <n v="0"/>
    <m/>
    <m/>
    <m/>
    <n v="0"/>
    <m/>
    <m/>
    <m/>
    <n v="0"/>
    <m/>
    <n v="1"/>
    <n v="0.14285714285714285"/>
    <e v="#DIV/0!"/>
    <n v="0.14285714285714285"/>
    <s v="4447414:00-16:0090"/>
    <m/>
    <n v="1"/>
    <m/>
    <m/>
    <m/>
    <n v="1"/>
    <m/>
    <m/>
    <m/>
    <m/>
    <m/>
    <n v="1"/>
    <m/>
    <m/>
    <n v="1"/>
  </r>
  <r>
    <x v="89"/>
    <x v="27"/>
    <x v="6"/>
    <x v="3"/>
    <m/>
    <m/>
    <n v="7"/>
    <m/>
    <m/>
    <m/>
    <n v="7"/>
    <m/>
    <m/>
    <m/>
    <m/>
    <m/>
    <m/>
    <n v="0"/>
    <n v="7"/>
    <n v="1"/>
    <m/>
    <m/>
    <m/>
    <m/>
    <m/>
    <n v="0"/>
    <m/>
    <m/>
    <m/>
    <n v="0"/>
    <m/>
    <m/>
    <m/>
    <n v="0"/>
    <m/>
    <n v="1"/>
    <n v="0.14285714285714285"/>
    <e v="#DIV/0!"/>
    <n v="0.14285714285714285"/>
    <s v="4447419:00-21:0090"/>
    <n v="1"/>
    <m/>
    <m/>
    <m/>
    <m/>
    <n v="1"/>
    <m/>
    <m/>
    <m/>
    <m/>
    <m/>
    <n v="1"/>
    <m/>
    <m/>
    <n v="1"/>
  </r>
  <r>
    <x v="89"/>
    <x v="27"/>
    <x v="4"/>
    <x v="0"/>
    <m/>
    <m/>
    <n v="7"/>
    <m/>
    <m/>
    <m/>
    <n v="7"/>
    <m/>
    <m/>
    <m/>
    <m/>
    <m/>
    <m/>
    <n v="0"/>
    <n v="7"/>
    <n v="2"/>
    <m/>
    <m/>
    <m/>
    <m/>
    <m/>
    <n v="0"/>
    <m/>
    <m/>
    <m/>
    <n v="0"/>
    <m/>
    <m/>
    <m/>
    <n v="0"/>
    <m/>
    <n v="2"/>
    <n v="0.2857142857142857"/>
    <e v="#DIV/0!"/>
    <n v="0.2857142857142857"/>
    <s v="4447500:00-02:0090"/>
    <m/>
    <m/>
    <m/>
    <n v="2"/>
    <m/>
    <n v="2"/>
    <m/>
    <n v="1"/>
    <m/>
    <n v="1"/>
    <m/>
    <m/>
    <m/>
    <m/>
    <n v="2"/>
  </r>
  <r>
    <x v="90"/>
    <x v="27"/>
    <x v="3"/>
    <x v="2"/>
    <m/>
    <m/>
    <n v="8"/>
    <n v="16"/>
    <m/>
    <m/>
    <n v="24"/>
    <m/>
    <m/>
    <m/>
    <m/>
    <m/>
    <m/>
    <n v="0"/>
    <n v="24"/>
    <n v="7"/>
    <m/>
    <m/>
    <m/>
    <m/>
    <m/>
    <n v="0"/>
    <m/>
    <m/>
    <m/>
    <n v="0"/>
    <m/>
    <m/>
    <m/>
    <n v="0"/>
    <m/>
    <n v="7"/>
    <n v="0.29166666666666669"/>
    <e v="#DIV/0!"/>
    <n v="0.29166666666666669"/>
    <s v="4441510:00-12:0091"/>
    <n v="2"/>
    <m/>
    <n v="3"/>
    <n v="2"/>
    <m/>
    <n v="7"/>
    <n v="3"/>
    <n v="1"/>
    <n v="2"/>
    <m/>
    <m/>
    <m/>
    <n v="1"/>
    <m/>
    <n v="7"/>
  </r>
  <r>
    <x v="90"/>
    <x v="27"/>
    <x v="3"/>
    <x v="1"/>
    <m/>
    <m/>
    <n v="8"/>
    <n v="16"/>
    <m/>
    <m/>
    <n v="24"/>
    <m/>
    <m/>
    <m/>
    <m/>
    <m/>
    <m/>
    <n v="0"/>
    <n v="24"/>
    <n v="14"/>
    <m/>
    <m/>
    <m/>
    <m/>
    <m/>
    <n v="0"/>
    <m/>
    <m/>
    <m/>
    <n v="0"/>
    <m/>
    <m/>
    <m/>
    <n v="0"/>
    <m/>
    <n v="14"/>
    <n v="0.58333333333333337"/>
    <e v="#DIV/0!"/>
    <n v="0.58333333333333337"/>
    <s v="4441514:00-16:0091"/>
    <n v="8"/>
    <m/>
    <n v="3"/>
    <n v="3"/>
    <m/>
    <n v="14"/>
    <n v="3"/>
    <n v="2"/>
    <n v="4"/>
    <m/>
    <m/>
    <n v="3"/>
    <n v="2"/>
    <m/>
    <n v="14"/>
  </r>
  <r>
    <x v="90"/>
    <x v="27"/>
    <x v="3"/>
    <x v="3"/>
    <m/>
    <m/>
    <n v="8"/>
    <n v="16"/>
    <m/>
    <m/>
    <n v="24"/>
    <m/>
    <m/>
    <m/>
    <m/>
    <m/>
    <m/>
    <n v="0"/>
    <n v="24"/>
    <n v="11"/>
    <m/>
    <m/>
    <m/>
    <m/>
    <m/>
    <n v="0"/>
    <m/>
    <m/>
    <m/>
    <n v="0"/>
    <m/>
    <m/>
    <m/>
    <n v="0"/>
    <m/>
    <n v="11"/>
    <n v="0.45833333333333331"/>
    <e v="#DIV/0!"/>
    <n v="0.45833333333333331"/>
    <s v="4441519:00-21:0091"/>
    <n v="3"/>
    <m/>
    <n v="5"/>
    <n v="3"/>
    <m/>
    <n v="11"/>
    <n v="3"/>
    <n v="1"/>
    <n v="4"/>
    <m/>
    <n v="1"/>
    <n v="1"/>
    <n v="1"/>
    <m/>
    <n v="11"/>
  </r>
  <r>
    <x v="90"/>
    <x v="27"/>
    <x v="0"/>
    <x v="0"/>
    <m/>
    <m/>
    <n v="8"/>
    <n v="16"/>
    <m/>
    <m/>
    <n v="24"/>
    <m/>
    <m/>
    <m/>
    <m/>
    <m/>
    <m/>
    <n v="0"/>
    <n v="24"/>
    <n v="10"/>
    <m/>
    <m/>
    <m/>
    <m/>
    <m/>
    <n v="0"/>
    <m/>
    <m/>
    <m/>
    <n v="0"/>
    <m/>
    <m/>
    <m/>
    <n v="0"/>
    <m/>
    <n v="10"/>
    <n v="0.41666666666666669"/>
    <e v="#DIV/0!"/>
    <n v="0.41666666666666669"/>
    <s v="4441600:00-02:0091"/>
    <m/>
    <m/>
    <n v="6"/>
    <n v="4"/>
    <m/>
    <n v="10"/>
    <n v="3"/>
    <m/>
    <n v="4"/>
    <m/>
    <m/>
    <n v="1"/>
    <n v="2"/>
    <m/>
    <n v="10"/>
  </r>
  <r>
    <x v="90"/>
    <x v="27"/>
    <x v="1"/>
    <x v="1"/>
    <m/>
    <m/>
    <n v="8"/>
    <n v="16"/>
    <m/>
    <m/>
    <n v="24"/>
    <m/>
    <m/>
    <m/>
    <m/>
    <m/>
    <m/>
    <n v="0"/>
    <n v="24"/>
    <n v="14"/>
    <m/>
    <m/>
    <m/>
    <m/>
    <m/>
    <n v="0"/>
    <m/>
    <m/>
    <m/>
    <n v="0"/>
    <m/>
    <m/>
    <m/>
    <n v="0"/>
    <m/>
    <n v="14"/>
    <n v="0.58333333333333337"/>
    <e v="#DIV/0!"/>
    <n v="0.58333333333333337"/>
    <s v="4442914:00-16:0091"/>
    <n v="10"/>
    <m/>
    <n v="1"/>
    <n v="3"/>
    <m/>
    <n v="14"/>
    <n v="3"/>
    <n v="1"/>
    <n v="3"/>
    <n v="3"/>
    <n v="2"/>
    <m/>
    <n v="2"/>
    <m/>
    <n v="14"/>
  </r>
  <r>
    <x v="90"/>
    <x v="27"/>
    <x v="2"/>
    <x v="2"/>
    <m/>
    <m/>
    <n v="8"/>
    <n v="16"/>
    <m/>
    <m/>
    <n v="24"/>
    <m/>
    <m/>
    <m/>
    <m/>
    <m/>
    <m/>
    <n v="0"/>
    <n v="24"/>
    <n v="9"/>
    <m/>
    <m/>
    <m/>
    <m/>
    <m/>
    <n v="0"/>
    <m/>
    <m/>
    <m/>
    <n v="0"/>
    <m/>
    <m/>
    <m/>
    <n v="0"/>
    <m/>
    <n v="9"/>
    <n v="0.375"/>
    <e v="#DIV/0!"/>
    <n v="0.375"/>
    <s v="4445010:00-12:0091"/>
    <n v="4"/>
    <n v="3"/>
    <n v="1"/>
    <n v="1"/>
    <m/>
    <n v="9"/>
    <n v="1"/>
    <n v="1"/>
    <n v="3"/>
    <n v="2"/>
    <n v="1"/>
    <n v="1"/>
    <m/>
    <m/>
    <n v="9"/>
  </r>
  <r>
    <x v="90"/>
    <x v="27"/>
    <x v="2"/>
    <x v="1"/>
    <m/>
    <m/>
    <n v="8"/>
    <n v="16"/>
    <m/>
    <m/>
    <n v="24"/>
    <m/>
    <m/>
    <m/>
    <m/>
    <m/>
    <m/>
    <n v="0"/>
    <n v="24"/>
    <n v="9"/>
    <m/>
    <m/>
    <m/>
    <m/>
    <m/>
    <n v="0"/>
    <m/>
    <m/>
    <m/>
    <n v="0"/>
    <m/>
    <m/>
    <m/>
    <n v="0"/>
    <m/>
    <n v="9"/>
    <n v="0.375"/>
    <e v="#DIV/0!"/>
    <n v="0.375"/>
    <s v="4445014:00-16:0091"/>
    <m/>
    <n v="3"/>
    <n v="4"/>
    <n v="2"/>
    <m/>
    <n v="9"/>
    <n v="4"/>
    <m/>
    <n v="2"/>
    <n v="1"/>
    <m/>
    <n v="1"/>
    <n v="1"/>
    <m/>
    <n v="9"/>
  </r>
  <r>
    <x v="90"/>
    <x v="27"/>
    <x v="2"/>
    <x v="3"/>
    <m/>
    <m/>
    <n v="8"/>
    <n v="16"/>
    <m/>
    <m/>
    <n v="24"/>
    <m/>
    <m/>
    <m/>
    <m/>
    <m/>
    <m/>
    <n v="0"/>
    <n v="24"/>
    <n v="17"/>
    <m/>
    <m/>
    <m/>
    <m/>
    <m/>
    <n v="0"/>
    <m/>
    <m/>
    <m/>
    <n v="0"/>
    <m/>
    <m/>
    <m/>
    <n v="0"/>
    <m/>
    <n v="17"/>
    <n v="0.70833333333333337"/>
    <e v="#DIV/0!"/>
    <n v="0.70833333333333337"/>
    <s v="4445019:00-21:0091"/>
    <n v="11"/>
    <m/>
    <n v="3"/>
    <n v="3"/>
    <m/>
    <n v="17"/>
    <n v="5"/>
    <n v="1"/>
    <n v="2"/>
    <n v="2"/>
    <n v="2"/>
    <n v="1"/>
    <n v="4"/>
    <m/>
    <n v="17"/>
  </r>
  <r>
    <x v="90"/>
    <x v="27"/>
    <x v="5"/>
    <x v="0"/>
    <m/>
    <m/>
    <n v="8"/>
    <n v="16"/>
    <m/>
    <m/>
    <n v="24"/>
    <m/>
    <m/>
    <m/>
    <m/>
    <m/>
    <m/>
    <n v="0"/>
    <n v="24"/>
    <n v="6"/>
    <m/>
    <m/>
    <m/>
    <m/>
    <m/>
    <n v="0"/>
    <m/>
    <m/>
    <m/>
    <n v="0"/>
    <m/>
    <m/>
    <m/>
    <n v="0"/>
    <m/>
    <n v="6"/>
    <n v="0.25"/>
    <e v="#DIV/0!"/>
    <n v="0.25"/>
    <s v="4445100:00-02:0091"/>
    <m/>
    <m/>
    <n v="3"/>
    <n v="3"/>
    <m/>
    <n v="6"/>
    <n v="4"/>
    <m/>
    <n v="1"/>
    <m/>
    <m/>
    <m/>
    <n v="1"/>
    <m/>
    <n v="6"/>
  </r>
  <r>
    <x v="90"/>
    <x v="27"/>
    <x v="6"/>
    <x v="2"/>
    <m/>
    <m/>
    <n v="8"/>
    <n v="16"/>
    <m/>
    <m/>
    <n v="24"/>
    <m/>
    <m/>
    <m/>
    <m/>
    <m/>
    <m/>
    <n v="0"/>
    <n v="24"/>
    <n v="5"/>
    <m/>
    <m/>
    <m/>
    <m/>
    <m/>
    <n v="0"/>
    <m/>
    <m/>
    <m/>
    <n v="0"/>
    <n v="2"/>
    <m/>
    <m/>
    <n v="2"/>
    <m/>
    <n v="7"/>
    <n v="0.20833333333333334"/>
    <e v="#DIV/0!"/>
    <n v="0.29166666666666669"/>
    <s v="4447410:00-12:0091"/>
    <n v="1"/>
    <m/>
    <n v="3"/>
    <n v="1"/>
    <m/>
    <n v="5"/>
    <n v="4"/>
    <m/>
    <n v="1"/>
    <m/>
    <m/>
    <m/>
    <m/>
    <m/>
    <n v="5"/>
  </r>
  <r>
    <x v="90"/>
    <x v="27"/>
    <x v="6"/>
    <x v="1"/>
    <m/>
    <m/>
    <n v="8"/>
    <n v="16"/>
    <m/>
    <m/>
    <n v="24"/>
    <m/>
    <m/>
    <m/>
    <m/>
    <m/>
    <m/>
    <n v="0"/>
    <n v="24"/>
    <n v="4"/>
    <m/>
    <m/>
    <m/>
    <m/>
    <m/>
    <n v="0"/>
    <m/>
    <m/>
    <m/>
    <n v="0"/>
    <n v="2"/>
    <m/>
    <m/>
    <n v="2"/>
    <m/>
    <n v="6"/>
    <n v="0.16666666666666666"/>
    <e v="#DIV/0!"/>
    <n v="0.25"/>
    <s v="4447414:00-16:0091"/>
    <m/>
    <m/>
    <n v="3"/>
    <n v="1"/>
    <m/>
    <n v="4"/>
    <n v="4"/>
    <m/>
    <m/>
    <m/>
    <m/>
    <m/>
    <m/>
    <m/>
    <n v="4"/>
  </r>
  <r>
    <x v="90"/>
    <x v="27"/>
    <x v="6"/>
    <x v="3"/>
    <m/>
    <m/>
    <n v="8"/>
    <n v="16"/>
    <m/>
    <m/>
    <n v="24"/>
    <m/>
    <m/>
    <m/>
    <m/>
    <m/>
    <m/>
    <n v="0"/>
    <n v="24"/>
    <n v="7"/>
    <m/>
    <m/>
    <m/>
    <m/>
    <m/>
    <n v="0"/>
    <m/>
    <m/>
    <m/>
    <n v="0"/>
    <m/>
    <m/>
    <m/>
    <n v="0"/>
    <m/>
    <n v="7"/>
    <n v="0.29166666666666669"/>
    <e v="#DIV/0!"/>
    <n v="0.29166666666666669"/>
    <s v="4447419:00-21:0091"/>
    <n v="1"/>
    <m/>
    <n v="4"/>
    <n v="2"/>
    <m/>
    <n v="7"/>
    <n v="4"/>
    <m/>
    <n v="3"/>
    <m/>
    <m/>
    <m/>
    <m/>
    <m/>
    <n v="7"/>
  </r>
  <r>
    <x v="90"/>
    <x v="27"/>
    <x v="4"/>
    <x v="0"/>
    <m/>
    <m/>
    <n v="8"/>
    <n v="16"/>
    <m/>
    <m/>
    <n v="24"/>
    <m/>
    <m/>
    <m/>
    <m/>
    <m/>
    <m/>
    <n v="0"/>
    <n v="24"/>
    <n v="10"/>
    <m/>
    <m/>
    <m/>
    <m/>
    <m/>
    <n v="0"/>
    <m/>
    <m/>
    <m/>
    <n v="0"/>
    <n v="3"/>
    <m/>
    <m/>
    <n v="3"/>
    <m/>
    <n v="13"/>
    <n v="0.41666666666666669"/>
    <e v="#DIV/0!"/>
    <n v="0.54166666666666663"/>
    <s v="4447500:00-02:0091"/>
    <m/>
    <m/>
    <n v="6"/>
    <n v="4"/>
    <m/>
    <n v="10"/>
    <n v="6"/>
    <m/>
    <n v="4"/>
    <m/>
    <m/>
    <m/>
    <m/>
    <m/>
    <n v="10"/>
  </r>
  <r>
    <x v="91"/>
    <x v="28"/>
    <x v="3"/>
    <x v="2"/>
    <m/>
    <m/>
    <m/>
    <m/>
    <m/>
    <m/>
    <n v="0"/>
    <m/>
    <m/>
    <m/>
    <m/>
    <m/>
    <m/>
    <n v="0"/>
    <n v="0"/>
    <m/>
    <m/>
    <m/>
    <m/>
    <m/>
    <m/>
    <n v="0"/>
    <m/>
    <m/>
    <m/>
    <n v="0"/>
    <m/>
    <m/>
    <m/>
    <n v="0"/>
    <m/>
    <n v="0"/>
    <e v="#DIV/0!"/>
    <e v="#DIV/0!"/>
    <e v="#DIV/0!"/>
    <s v="4441510:00-12:0092"/>
    <m/>
    <m/>
    <m/>
    <m/>
    <m/>
    <n v="0"/>
    <m/>
    <m/>
    <m/>
    <m/>
    <m/>
    <m/>
    <m/>
    <m/>
    <n v="0"/>
  </r>
  <r>
    <x v="91"/>
    <x v="28"/>
    <x v="3"/>
    <x v="1"/>
    <m/>
    <m/>
    <m/>
    <m/>
    <m/>
    <m/>
    <n v="0"/>
    <m/>
    <m/>
    <m/>
    <m/>
    <m/>
    <m/>
    <n v="0"/>
    <n v="0"/>
    <m/>
    <m/>
    <m/>
    <m/>
    <m/>
    <m/>
    <n v="0"/>
    <m/>
    <m/>
    <m/>
    <n v="0"/>
    <m/>
    <m/>
    <m/>
    <n v="0"/>
    <m/>
    <n v="0"/>
    <e v="#DIV/0!"/>
    <e v="#DIV/0!"/>
    <e v="#DIV/0!"/>
    <s v="4441514:00-16:0092"/>
    <m/>
    <m/>
    <m/>
    <m/>
    <m/>
    <n v="0"/>
    <m/>
    <m/>
    <m/>
    <m/>
    <m/>
    <m/>
    <m/>
    <m/>
    <n v="0"/>
  </r>
  <r>
    <x v="91"/>
    <x v="28"/>
    <x v="3"/>
    <x v="3"/>
    <m/>
    <m/>
    <m/>
    <m/>
    <m/>
    <m/>
    <n v="0"/>
    <m/>
    <m/>
    <m/>
    <m/>
    <m/>
    <m/>
    <n v="0"/>
    <n v="0"/>
    <m/>
    <m/>
    <m/>
    <m/>
    <m/>
    <m/>
    <n v="0"/>
    <m/>
    <m/>
    <m/>
    <n v="0"/>
    <m/>
    <m/>
    <m/>
    <n v="0"/>
    <m/>
    <n v="0"/>
    <e v="#DIV/0!"/>
    <e v="#DIV/0!"/>
    <e v="#DIV/0!"/>
    <s v="4441519:00-21:0092"/>
    <m/>
    <m/>
    <m/>
    <m/>
    <m/>
    <n v="0"/>
    <m/>
    <m/>
    <m/>
    <m/>
    <m/>
    <m/>
    <m/>
    <m/>
    <n v="0"/>
  </r>
  <r>
    <x v="91"/>
    <x v="28"/>
    <x v="0"/>
    <x v="0"/>
    <m/>
    <m/>
    <m/>
    <m/>
    <m/>
    <m/>
    <n v="0"/>
    <m/>
    <m/>
    <m/>
    <m/>
    <m/>
    <m/>
    <n v="0"/>
    <n v="0"/>
    <m/>
    <m/>
    <m/>
    <m/>
    <m/>
    <m/>
    <n v="0"/>
    <m/>
    <m/>
    <m/>
    <n v="0"/>
    <m/>
    <m/>
    <m/>
    <n v="0"/>
    <m/>
    <n v="0"/>
    <e v="#DIV/0!"/>
    <e v="#DIV/0!"/>
    <e v="#DIV/0!"/>
    <s v="4441600:00-02:0092"/>
    <m/>
    <m/>
    <m/>
    <m/>
    <m/>
    <n v="0"/>
    <m/>
    <m/>
    <m/>
    <m/>
    <m/>
    <m/>
    <m/>
    <m/>
    <n v="0"/>
  </r>
  <r>
    <x v="91"/>
    <x v="28"/>
    <x v="1"/>
    <x v="1"/>
    <m/>
    <m/>
    <m/>
    <m/>
    <m/>
    <m/>
    <n v="0"/>
    <m/>
    <m/>
    <m/>
    <m/>
    <m/>
    <m/>
    <n v="0"/>
    <n v="0"/>
    <m/>
    <m/>
    <m/>
    <m/>
    <m/>
    <m/>
    <n v="0"/>
    <m/>
    <m/>
    <m/>
    <n v="0"/>
    <m/>
    <m/>
    <m/>
    <n v="0"/>
    <m/>
    <n v="0"/>
    <e v="#DIV/0!"/>
    <e v="#DIV/0!"/>
    <e v="#DIV/0!"/>
    <s v="4442914:00-16:0092"/>
    <m/>
    <m/>
    <m/>
    <m/>
    <m/>
    <n v="0"/>
    <m/>
    <m/>
    <m/>
    <m/>
    <m/>
    <m/>
    <m/>
    <m/>
    <n v="0"/>
  </r>
  <r>
    <x v="91"/>
    <x v="28"/>
    <x v="2"/>
    <x v="2"/>
    <m/>
    <m/>
    <m/>
    <m/>
    <m/>
    <m/>
    <n v="0"/>
    <m/>
    <m/>
    <m/>
    <m/>
    <m/>
    <m/>
    <n v="0"/>
    <n v="0"/>
    <m/>
    <m/>
    <m/>
    <m/>
    <m/>
    <m/>
    <n v="0"/>
    <m/>
    <m/>
    <m/>
    <n v="0"/>
    <m/>
    <m/>
    <m/>
    <n v="0"/>
    <m/>
    <n v="0"/>
    <e v="#DIV/0!"/>
    <e v="#DIV/0!"/>
    <e v="#DIV/0!"/>
    <s v="4445010:00-12:0092"/>
    <m/>
    <m/>
    <m/>
    <m/>
    <m/>
    <n v="0"/>
    <m/>
    <m/>
    <m/>
    <m/>
    <m/>
    <m/>
    <m/>
    <m/>
    <n v="0"/>
  </r>
  <r>
    <x v="91"/>
    <x v="28"/>
    <x v="2"/>
    <x v="1"/>
    <m/>
    <m/>
    <m/>
    <m/>
    <m/>
    <m/>
    <n v="0"/>
    <m/>
    <m/>
    <m/>
    <m/>
    <m/>
    <m/>
    <n v="0"/>
    <n v="0"/>
    <m/>
    <m/>
    <m/>
    <m/>
    <m/>
    <m/>
    <n v="0"/>
    <m/>
    <m/>
    <m/>
    <n v="0"/>
    <m/>
    <m/>
    <m/>
    <n v="0"/>
    <m/>
    <n v="0"/>
    <e v="#DIV/0!"/>
    <e v="#DIV/0!"/>
    <e v="#DIV/0!"/>
    <s v="4445014:00-16:0092"/>
    <m/>
    <m/>
    <m/>
    <m/>
    <m/>
    <n v="0"/>
    <m/>
    <m/>
    <m/>
    <m/>
    <m/>
    <m/>
    <m/>
    <m/>
    <n v="0"/>
  </r>
  <r>
    <x v="91"/>
    <x v="28"/>
    <x v="2"/>
    <x v="3"/>
    <m/>
    <m/>
    <m/>
    <m/>
    <m/>
    <m/>
    <n v="0"/>
    <m/>
    <m/>
    <m/>
    <m/>
    <m/>
    <m/>
    <n v="0"/>
    <n v="0"/>
    <m/>
    <m/>
    <m/>
    <m/>
    <m/>
    <m/>
    <n v="0"/>
    <m/>
    <m/>
    <m/>
    <n v="0"/>
    <m/>
    <m/>
    <m/>
    <n v="0"/>
    <m/>
    <n v="0"/>
    <e v="#DIV/0!"/>
    <e v="#DIV/0!"/>
    <e v="#DIV/0!"/>
    <s v="4445019:00-21:0092"/>
    <m/>
    <m/>
    <m/>
    <m/>
    <m/>
    <n v="0"/>
    <m/>
    <m/>
    <m/>
    <m/>
    <m/>
    <m/>
    <m/>
    <m/>
    <n v="0"/>
  </r>
  <r>
    <x v="91"/>
    <x v="28"/>
    <x v="5"/>
    <x v="0"/>
    <m/>
    <m/>
    <m/>
    <m/>
    <m/>
    <m/>
    <n v="0"/>
    <m/>
    <m/>
    <m/>
    <m/>
    <m/>
    <m/>
    <n v="0"/>
    <n v="0"/>
    <m/>
    <m/>
    <m/>
    <m/>
    <m/>
    <m/>
    <n v="0"/>
    <m/>
    <m/>
    <m/>
    <n v="0"/>
    <m/>
    <m/>
    <m/>
    <n v="0"/>
    <m/>
    <n v="0"/>
    <e v="#DIV/0!"/>
    <e v="#DIV/0!"/>
    <e v="#DIV/0!"/>
    <s v="4445100:00-02:0092"/>
    <m/>
    <m/>
    <m/>
    <m/>
    <m/>
    <n v="0"/>
    <m/>
    <m/>
    <m/>
    <m/>
    <m/>
    <m/>
    <m/>
    <m/>
    <n v="0"/>
  </r>
  <r>
    <x v="91"/>
    <x v="28"/>
    <x v="6"/>
    <x v="2"/>
    <m/>
    <m/>
    <m/>
    <m/>
    <m/>
    <m/>
    <n v="0"/>
    <m/>
    <m/>
    <m/>
    <m/>
    <m/>
    <m/>
    <n v="0"/>
    <n v="0"/>
    <m/>
    <m/>
    <m/>
    <m/>
    <m/>
    <m/>
    <n v="0"/>
    <m/>
    <m/>
    <m/>
    <n v="0"/>
    <m/>
    <m/>
    <m/>
    <n v="0"/>
    <m/>
    <n v="0"/>
    <e v="#DIV/0!"/>
    <e v="#DIV/0!"/>
    <e v="#DIV/0!"/>
    <s v="4447410:00-12:0092"/>
    <m/>
    <m/>
    <m/>
    <m/>
    <m/>
    <n v="0"/>
    <m/>
    <m/>
    <m/>
    <m/>
    <m/>
    <m/>
    <m/>
    <m/>
    <n v="0"/>
  </r>
  <r>
    <x v="91"/>
    <x v="28"/>
    <x v="6"/>
    <x v="1"/>
    <m/>
    <m/>
    <m/>
    <m/>
    <m/>
    <m/>
    <n v="0"/>
    <m/>
    <m/>
    <m/>
    <m/>
    <m/>
    <m/>
    <n v="0"/>
    <n v="0"/>
    <m/>
    <m/>
    <m/>
    <m/>
    <m/>
    <m/>
    <n v="0"/>
    <m/>
    <m/>
    <m/>
    <n v="0"/>
    <m/>
    <m/>
    <m/>
    <n v="0"/>
    <m/>
    <n v="0"/>
    <e v="#DIV/0!"/>
    <e v="#DIV/0!"/>
    <e v="#DIV/0!"/>
    <s v="4447414:00-16:0092"/>
    <m/>
    <m/>
    <m/>
    <m/>
    <m/>
    <n v="0"/>
    <m/>
    <m/>
    <m/>
    <m/>
    <m/>
    <m/>
    <m/>
    <m/>
    <n v="0"/>
  </r>
  <r>
    <x v="91"/>
    <x v="28"/>
    <x v="6"/>
    <x v="3"/>
    <m/>
    <m/>
    <m/>
    <m/>
    <m/>
    <m/>
    <n v="0"/>
    <m/>
    <m/>
    <m/>
    <m/>
    <m/>
    <m/>
    <n v="0"/>
    <n v="0"/>
    <m/>
    <m/>
    <m/>
    <m/>
    <m/>
    <m/>
    <n v="0"/>
    <m/>
    <m/>
    <m/>
    <n v="0"/>
    <m/>
    <m/>
    <m/>
    <n v="0"/>
    <m/>
    <n v="0"/>
    <e v="#DIV/0!"/>
    <e v="#DIV/0!"/>
    <e v="#DIV/0!"/>
    <s v="4447419:00-21:0092"/>
    <m/>
    <m/>
    <m/>
    <m/>
    <m/>
    <n v="0"/>
    <m/>
    <m/>
    <m/>
    <m/>
    <m/>
    <m/>
    <m/>
    <m/>
    <n v="0"/>
  </r>
  <r>
    <x v="91"/>
    <x v="28"/>
    <x v="4"/>
    <x v="0"/>
    <m/>
    <m/>
    <m/>
    <m/>
    <m/>
    <m/>
    <n v="0"/>
    <m/>
    <m/>
    <m/>
    <m/>
    <m/>
    <m/>
    <n v="0"/>
    <n v="0"/>
    <m/>
    <m/>
    <m/>
    <m/>
    <m/>
    <m/>
    <n v="0"/>
    <m/>
    <m/>
    <m/>
    <n v="0"/>
    <m/>
    <m/>
    <m/>
    <n v="0"/>
    <m/>
    <n v="0"/>
    <e v="#DIV/0!"/>
    <e v="#DIV/0!"/>
    <e v="#DIV/0!"/>
    <s v="4447500:00-02:0092"/>
    <m/>
    <m/>
    <m/>
    <m/>
    <m/>
    <n v="0"/>
    <m/>
    <m/>
    <m/>
    <m/>
    <m/>
    <m/>
    <m/>
    <m/>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504E20-E137-4A97-B9E0-7E4E1F384938}" name="Draaitabel3" cacheId="0" applyNumberFormats="0" applyBorderFormats="0" applyFontFormats="0" applyPatternFormats="0" applyAlignmentFormats="0" applyWidthHeightFormats="1" dataCaption="Waarden" updatedVersion="7" minRefreshableVersion="3" colGrandTotals="0" itemPrintTitles="1" createdVersion="6" indent="0" outline="1" outlineData="1" multipleFieldFilters="0" rowHeaderCaption="Straat/sectie" colHeaderCaption="Meetmoment ">
  <location ref="A18:D39" firstHeaderRow="0" firstDataRow="1" firstDataCol="1"/>
  <pivotFields count="69">
    <pivotField showAll="0">
      <items count="644">
        <item x="4"/>
        <item x="21"/>
        <item x="22"/>
        <item x="23"/>
        <item x="24"/>
        <item x="25"/>
        <item x="26"/>
        <item x="27"/>
        <item x="28"/>
        <item x="29"/>
        <item x="30"/>
        <item x="31"/>
        <item x="32"/>
        <item x="33"/>
        <item x="34"/>
        <item x="8"/>
        <item x="9"/>
        <item x="35"/>
        <item x="36"/>
        <item x="37"/>
        <item x="38"/>
        <item x="39"/>
        <item x="40"/>
        <item x="41"/>
        <item x="42"/>
        <item x="43"/>
        <item x="44"/>
        <item x="45"/>
        <item x="10"/>
        <item x="46"/>
        <item x="47"/>
        <item x="48"/>
        <item x="49"/>
        <item x="50"/>
        <item x="6"/>
        <item x="51"/>
        <item x="52"/>
        <item x="53"/>
        <item x="54"/>
        <item x="55"/>
        <item x="56"/>
        <item x="57"/>
        <item x="11"/>
        <item x="58"/>
        <item x="59"/>
        <item x="60"/>
        <item x="61"/>
        <item x="62"/>
        <item x="12"/>
        <item x="13"/>
        <item x="1"/>
        <item x="63"/>
        <item x="64"/>
        <item x="65"/>
        <item x="66"/>
        <item x="3"/>
        <item x="67"/>
        <item x="68"/>
        <item x="14"/>
        <item x="69"/>
        <item x="7"/>
        <item x="15"/>
        <item x="70"/>
        <item x="16"/>
        <item x="71"/>
        <item x="2"/>
        <item x="72"/>
        <item x="5"/>
        <item x="0"/>
        <item x="17"/>
        <item x="73"/>
        <item x="74"/>
        <item x="75"/>
        <item x="76"/>
        <item x="77"/>
        <item x="78"/>
        <item x="18"/>
        <item x="79"/>
        <item x="19"/>
        <item x="80"/>
        <item x="81"/>
        <item x="82"/>
        <item x="83"/>
        <item x="84"/>
        <item x="20"/>
        <item x="85"/>
        <item x="86"/>
        <item x="87"/>
        <item x="88"/>
        <item x="89"/>
        <item x="90"/>
        <item x="91"/>
        <item m="1" x="579"/>
        <item m="1" x="96"/>
        <item m="1" x="162"/>
        <item m="1" x="230"/>
        <item m="1" x="298"/>
        <item m="1" x="366"/>
        <item m="1" x="434"/>
        <item m="1" x="502"/>
        <item m="1" x="570"/>
        <item m="1" x="638"/>
        <item m="1" x="153"/>
        <item m="1" x="220"/>
        <item m="1" x="288"/>
        <item m="1" x="356"/>
        <item m="1" x="424"/>
        <item m="1" x="492"/>
        <item m="1" x="560"/>
        <item m="1" x="629"/>
        <item m="1" x="144"/>
        <item m="1" x="211"/>
        <item m="1" x="279"/>
        <item m="1" x="347"/>
        <item m="1" x="415"/>
        <item m="1" x="483"/>
        <item m="1" x="551"/>
        <item m="1" x="620"/>
        <item m="1" x="134"/>
        <item m="1" x="201"/>
        <item m="1" x="269"/>
        <item m="1" x="337"/>
        <item m="1" x="405"/>
        <item m="1" x="473"/>
        <item m="1" x="541"/>
        <item m="1" x="611"/>
        <item m="1" x="125"/>
        <item m="1" x="192"/>
        <item m="1" x="227"/>
        <item m="1" x="260"/>
        <item m="1" x="295"/>
        <item m="1" x="328"/>
        <item m="1" x="363"/>
        <item m="1" x="396"/>
        <item m="1" x="431"/>
        <item m="1" x="464"/>
        <item m="1" x="499"/>
        <item m="1" x="532"/>
        <item m="1" x="567"/>
        <item m="1" x="601"/>
        <item m="1" x="635"/>
        <item m="1" x="116"/>
        <item m="1" x="150"/>
        <item m="1" x="183"/>
        <item m="1" x="217"/>
        <item m="1" x="251"/>
        <item m="1" x="285"/>
        <item m="1" x="319"/>
        <item m="1" x="353"/>
        <item m="1" x="387"/>
        <item m="1" x="421"/>
        <item m="1" x="455"/>
        <item m="1" x="489"/>
        <item m="1" x="523"/>
        <item m="1" x="557"/>
        <item m="1" x="592"/>
        <item m="1" x="625"/>
        <item m="1" x="107"/>
        <item m="1" x="140"/>
        <item m="1" x="174"/>
        <item m="1" x="207"/>
        <item m="1" x="242"/>
        <item m="1" x="275"/>
        <item m="1" x="310"/>
        <item m="1" x="343"/>
        <item m="1" x="378"/>
        <item m="1" x="411"/>
        <item m="1" x="446"/>
        <item m="1" x="479"/>
        <item m="1" x="514"/>
        <item m="1" x="547"/>
        <item m="1" x="583"/>
        <item m="1" x="617"/>
        <item m="1" x="100"/>
        <item m="1" x="131"/>
        <item m="1" x="166"/>
        <item m="1" x="198"/>
        <item m="1" x="234"/>
        <item m="1" x="266"/>
        <item m="1" x="302"/>
        <item m="1" x="334"/>
        <item m="1" x="370"/>
        <item m="1" x="402"/>
        <item m="1" x="438"/>
        <item m="1" x="470"/>
        <item m="1" x="506"/>
        <item m="1" x="538"/>
        <item m="1" x="574"/>
        <item m="1" x="607"/>
        <item m="1" x="642"/>
        <item m="1" x="122"/>
        <item m="1" x="157"/>
        <item m="1" x="189"/>
        <item m="1" x="224"/>
        <item m="1" x="257"/>
        <item m="1" x="292"/>
        <item m="1" x="325"/>
        <item m="1" x="360"/>
        <item m="1" x="393"/>
        <item m="1" x="428"/>
        <item m="1" x="461"/>
        <item m="1" x="496"/>
        <item m="1" x="529"/>
        <item m="1" x="564"/>
        <item m="1" x="598"/>
        <item m="1" x="633"/>
        <item m="1" x="114"/>
        <item m="1" x="148"/>
        <item m="1" x="181"/>
        <item m="1" x="215"/>
        <item m="1" x="249"/>
        <item m="1" x="283"/>
        <item m="1" x="317"/>
        <item m="1" x="351"/>
        <item m="1" x="385"/>
        <item m="1" x="419"/>
        <item m="1" x="453"/>
        <item m="1" x="487"/>
        <item m="1" x="521"/>
        <item m="1" x="555"/>
        <item m="1" x="590"/>
        <item m="1" x="624"/>
        <item m="1" x="106"/>
        <item m="1" x="139"/>
        <item m="1" x="173"/>
        <item m="1" x="206"/>
        <item m="1" x="241"/>
        <item m="1" x="274"/>
        <item m="1" x="309"/>
        <item m="1" x="342"/>
        <item m="1" x="377"/>
        <item m="1" x="410"/>
        <item m="1" x="445"/>
        <item m="1" x="478"/>
        <item m="1" x="513"/>
        <item m="1" x="546"/>
        <item m="1" x="582"/>
        <item m="1" x="616"/>
        <item m="1" x="99"/>
        <item m="1" x="130"/>
        <item m="1" x="165"/>
        <item m="1" x="197"/>
        <item m="1" x="233"/>
        <item m="1" x="265"/>
        <item m="1" x="301"/>
        <item m="1" x="333"/>
        <item m="1" x="369"/>
        <item m="1" x="401"/>
        <item m="1" x="437"/>
        <item m="1" x="469"/>
        <item m="1" x="505"/>
        <item m="1" x="537"/>
        <item m="1" x="573"/>
        <item m="1" x="606"/>
        <item m="1" x="641"/>
        <item m="1" x="121"/>
        <item m="1" x="138"/>
        <item m="1" x="156"/>
        <item m="1" x="172"/>
        <item m="1" x="188"/>
        <item m="1" x="205"/>
        <item m="1" x="223"/>
        <item m="1" x="240"/>
        <item m="1" x="256"/>
        <item m="1" x="273"/>
        <item m="1" x="291"/>
        <item m="1" x="308"/>
        <item m="1" x="324"/>
        <item m="1" x="341"/>
        <item m="1" x="359"/>
        <item m="1" x="376"/>
        <item m="1" x="392"/>
        <item m="1" x="409"/>
        <item m="1" x="427"/>
        <item m="1" x="444"/>
        <item m="1" x="460"/>
        <item m="1" x="477"/>
        <item m="1" x="495"/>
        <item m="1" x="512"/>
        <item m="1" x="528"/>
        <item m="1" x="545"/>
        <item m="1" x="563"/>
        <item m="1" x="581"/>
        <item m="1" x="597"/>
        <item m="1" x="615"/>
        <item m="1" x="632"/>
        <item m="1" x="98"/>
        <item m="1" x="113"/>
        <item m="1" x="129"/>
        <item m="1" x="147"/>
        <item m="1" x="164"/>
        <item m="1" x="180"/>
        <item m="1" x="196"/>
        <item m="1" x="214"/>
        <item m="1" x="232"/>
        <item m="1" x="248"/>
        <item m="1" x="264"/>
        <item m="1" x="282"/>
        <item m="1" x="300"/>
        <item m="1" x="316"/>
        <item m="1" x="332"/>
        <item m="1" x="350"/>
        <item m="1" x="368"/>
        <item m="1" x="384"/>
        <item m="1" x="400"/>
        <item m="1" x="418"/>
        <item m="1" x="436"/>
        <item m="1" x="452"/>
        <item m="1" x="468"/>
        <item m="1" x="486"/>
        <item m="1" x="504"/>
        <item m="1" x="520"/>
        <item m="1" x="536"/>
        <item m="1" x="554"/>
        <item m="1" x="572"/>
        <item m="1" x="589"/>
        <item m="1" x="605"/>
        <item m="1" x="623"/>
        <item m="1" x="640"/>
        <item m="1" x="105"/>
        <item m="1" x="120"/>
        <item m="1" x="137"/>
        <item m="1" x="155"/>
        <item m="1" x="171"/>
        <item m="1" x="187"/>
        <item m="1" x="204"/>
        <item m="1" x="222"/>
        <item m="1" x="239"/>
        <item m="1" x="255"/>
        <item m="1" x="272"/>
        <item m="1" x="290"/>
        <item m="1" x="307"/>
        <item m="1" x="323"/>
        <item m="1" x="340"/>
        <item m="1" x="358"/>
        <item m="1" x="375"/>
        <item m="1" x="391"/>
        <item m="1" x="408"/>
        <item m="1" x="426"/>
        <item m="1" x="443"/>
        <item m="1" x="459"/>
        <item m="1" x="476"/>
        <item m="1" x="494"/>
        <item m="1" x="511"/>
        <item m="1" x="527"/>
        <item m="1" x="544"/>
        <item m="1" x="562"/>
        <item m="1" x="580"/>
        <item m="1" x="596"/>
        <item m="1" x="614"/>
        <item m="1" x="631"/>
        <item m="1" x="97"/>
        <item m="1" x="112"/>
        <item m="1" x="128"/>
        <item m="1" x="146"/>
        <item m="1" x="163"/>
        <item m="1" x="179"/>
        <item m="1" x="195"/>
        <item m="1" x="213"/>
        <item m="1" x="231"/>
        <item m="1" x="247"/>
        <item m="1" x="263"/>
        <item m="1" x="281"/>
        <item m="1" x="299"/>
        <item m="1" x="315"/>
        <item m="1" x="331"/>
        <item m="1" x="349"/>
        <item m="1" x="367"/>
        <item m="1" x="383"/>
        <item m="1" x="399"/>
        <item m="1" x="417"/>
        <item m="1" x="435"/>
        <item m="1" x="451"/>
        <item m="1" x="467"/>
        <item m="1" x="485"/>
        <item m="1" x="503"/>
        <item m="1" x="519"/>
        <item m="1" x="535"/>
        <item m="1" x="553"/>
        <item m="1" x="571"/>
        <item m="1" x="588"/>
        <item m="1" x="604"/>
        <item m="1" x="622"/>
        <item m="1" x="639"/>
        <item m="1" x="104"/>
        <item m="1" x="119"/>
        <item m="1" x="136"/>
        <item m="1" x="154"/>
        <item m="1" x="170"/>
        <item m="1" x="186"/>
        <item m="1" x="203"/>
        <item m="1" x="221"/>
        <item m="1" x="238"/>
        <item m="1" x="254"/>
        <item m="1" x="271"/>
        <item m="1" x="289"/>
        <item m="1" x="306"/>
        <item m="1" x="322"/>
        <item m="1" x="339"/>
        <item m="1" x="357"/>
        <item m="1" x="374"/>
        <item m="1" x="390"/>
        <item m="1" x="407"/>
        <item m="1" x="425"/>
        <item m="1" x="442"/>
        <item m="1" x="458"/>
        <item m="1" x="475"/>
        <item m="1" x="493"/>
        <item m="1" x="510"/>
        <item m="1" x="526"/>
        <item m="1" x="543"/>
        <item m="1" x="561"/>
        <item m="1" x="578"/>
        <item m="1" x="595"/>
        <item m="1" x="613"/>
        <item m="1" x="630"/>
        <item m="1" x="95"/>
        <item m="1" x="111"/>
        <item m="1" x="127"/>
        <item m="1" x="145"/>
        <item m="1" x="161"/>
        <item m="1" x="178"/>
        <item m="1" x="194"/>
        <item m="1" x="212"/>
        <item m="1" x="229"/>
        <item m="1" x="246"/>
        <item m="1" x="262"/>
        <item m="1" x="280"/>
        <item m="1" x="297"/>
        <item m="1" x="314"/>
        <item m="1" x="330"/>
        <item m="1" x="348"/>
        <item m="1" x="365"/>
        <item m="1" x="382"/>
        <item m="1" x="398"/>
        <item m="1" x="416"/>
        <item m="1" x="433"/>
        <item m="1" x="450"/>
        <item m="1" x="466"/>
        <item m="1" x="484"/>
        <item m="1" x="501"/>
        <item m="1" x="518"/>
        <item m="1" x="534"/>
        <item m="1" x="552"/>
        <item m="1" x="569"/>
        <item m="1" x="587"/>
        <item m="1" x="603"/>
        <item m="1" x="621"/>
        <item m="1" x="637"/>
        <item m="1" x="103"/>
        <item m="1" x="118"/>
        <item m="1" x="135"/>
        <item m="1" x="152"/>
        <item m="1" x="169"/>
        <item m="1" x="185"/>
        <item m="1" x="202"/>
        <item m="1" x="219"/>
        <item m="1" x="237"/>
        <item m="1" x="253"/>
        <item m="1" x="270"/>
        <item m="1" x="287"/>
        <item m="1" x="305"/>
        <item m="1" x="321"/>
        <item m="1" x="338"/>
        <item m="1" x="355"/>
        <item m="1" x="373"/>
        <item m="1" x="389"/>
        <item m="1" x="406"/>
        <item m="1" x="423"/>
        <item m="1" x="441"/>
        <item m="1" x="457"/>
        <item m="1" x="474"/>
        <item m="1" x="491"/>
        <item m="1" x="509"/>
        <item m="1" x="525"/>
        <item m="1" x="542"/>
        <item m="1" x="559"/>
        <item m="1" x="577"/>
        <item m="1" x="594"/>
        <item m="1" x="612"/>
        <item m="1" x="628"/>
        <item m="1" x="94"/>
        <item m="1" x="110"/>
        <item m="1" x="126"/>
        <item m="1" x="143"/>
        <item m="1" x="160"/>
        <item m="1" x="177"/>
        <item m="1" x="193"/>
        <item m="1" x="210"/>
        <item m="1" x="228"/>
        <item m="1" x="245"/>
        <item m="1" x="261"/>
        <item m="1" x="278"/>
        <item m="1" x="296"/>
        <item m="1" x="313"/>
        <item m="1" x="329"/>
        <item m="1" x="346"/>
        <item m="1" x="364"/>
        <item m="1" x="381"/>
        <item m="1" x="397"/>
        <item m="1" x="414"/>
        <item m="1" x="432"/>
        <item m="1" x="449"/>
        <item m="1" x="465"/>
        <item m="1" x="482"/>
        <item m="1" x="500"/>
        <item m="1" x="517"/>
        <item m="1" x="533"/>
        <item m="1" x="550"/>
        <item m="1" x="568"/>
        <item m="1" x="586"/>
        <item m="1" x="602"/>
        <item m="1" x="610"/>
        <item m="1" x="619"/>
        <item m="1" x="627"/>
        <item m="1" x="636"/>
        <item m="1" x="93"/>
        <item m="1" x="102"/>
        <item m="1" x="109"/>
        <item m="1" x="117"/>
        <item m="1" x="124"/>
        <item m="1" x="133"/>
        <item m="1" x="142"/>
        <item m="1" x="151"/>
        <item m="1" x="159"/>
        <item m="1" x="168"/>
        <item m="1" x="176"/>
        <item m="1" x="184"/>
        <item m="1" x="191"/>
        <item m="1" x="200"/>
        <item m="1" x="209"/>
        <item m="1" x="218"/>
        <item m="1" x="226"/>
        <item m="1" x="236"/>
        <item m="1" x="244"/>
        <item m="1" x="252"/>
        <item m="1" x="259"/>
        <item m="1" x="268"/>
        <item m="1" x="277"/>
        <item m="1" x="286"/>
        <item m="1" x="294"/>
        <item m="1" x="304"/>
        <item m="1" x="312"/>
        <item m="1" x="320"/>
        <item m="1" x="327"/>
        <item m="1" x="336"/>
        <item m="1" x="345"/>
        <item m="1" x="354"/>
        <item m="1" x="362"/>
        <item m="1" x="372"/>
        <item m="1" x="380"/>
        <item m="1" x="388"/>
        <item m="1" x="395"/>
        <item m="1" x="404"/>
        <item m="1" x="413"/>
        <item m="1" x="422"/>
        <item m="1" x="430"/>
        <item m="1" x="440"/>
        <item m="1" x="448"/>
        <item m="1" x="456"/>
        <item m="1" x="463"/>
        <item m="1" x="472"/>
        <item m="1" x="481"/>
        <item m="1" x="490"/>
        <item m="1" x="498"/>
        <item m="1" x="508"/>
        <item m="1" x="516"/>
        <item m="1" x="524"/>
        <item m="1" x="531"/>
        <item m="1" x="540"/>
        <item m="1" x="549"/>
        <item m="1" x="558"/>
        <item m="1" x="566"/>
        <item m="1" x="576"/>
        <item m="1" x="585"/>
        <item m="1" x="593"/>
        <item m="1" x="600"/>
        <item m="1" x="609"/>
        <item m="1" x="618"/>
        <item m="1" x="626"/>
        <item m="1" x="634"/>
        <item m="1" x="92"/>
        <item m="1" x="101"/>
        <item m="1" x="108"/>
        <item m="1" x="115"/>
        <item m="1" x="123"/>
        <item m="1" x="132"/>
        <item m="1" x="141"/>
        <item m="1" x="149"/>
        <item m="1" x="158"/>
        <item m="1" x="167"/>
        <item m="1" x="175"/>
        <item m="1" x="182"/>
        <item m="1" x="190"/>
        <item m="1" x="199"/>
        <item m="1" x="208"/>
        <item m="1" x="216"/>
        <item m="1" x="225"/>
        <item m="1" x="235"/>
        <item m="1" x="243"/>
        <item m="1" x="250"/>
        <item m="1" x="258"/>
        <item m="1" x="267"/>
        <item m="1" x="276"/>
        <item m="1" x="284"/>
        <item m="1" x="293"/>
        <item m="1" x="303"/>
        <item m="1" x="311"/>
        <item m="1" x="318"/>
        <item m="1" x="326"/>
        <item m="1" x="335"/>
        <item m="1" x="344"/>
        <item m="1" x="352"/>
        <item m="1" x="361"/>
        <item m="1" x="371"/>
        <item m="1" x="379"/>
        <item m="1" x="386"/>
        <item m="1" x="394"/>
        <item m="1" x="403"/>
        <item m="1" x="412"/>
        <item m="1" x="420"/>
        <item m="1" x="429"/>
        <item m="1" x="439"/>
        <item m="1" x="447"/>
        <item m="1" x="454"/>
        <item m="1" x="462"/>
        <item m="1" x="471"/>
        <item m="1" x="480"/>
        <item m="1" x="488"/>
        <item m="1" x="497"/>
        <item m="1" x="507"/>
        <item m="1" x="515"/>
        <item m="1" x="522"/>
        <item m="1" x="530"/>
        <item m="1" x="539"/>
        <item m="1" x="548"/>
        <item m="1" x="556"/>
        <item m="1" x="565"/>
        <item m="1" x="575"/>
        <item m="1" x="584"/>
        <item m="1" x="591"/>
        <item m="1" x="599"/>
        <item m="1" x="608"/>
        <item t="default"/>
      </items>
    </pivotField>
    <pivotField showAll="0" sortType="ascending">
      <items count="366">
        <item m="1" x="86"/>
        <item m="1" x="60"/>
        <item m="1" x="213"/>
        <item m="1" x="183"/>
        <item m="1" x="50"/>
        <item m="1" x="164"/>
        <item m="1" x="355"/>
        <item m="1" x="117"/>
        <item m="1" x="114"/>
        <item m="1" x="236"/>
        <item m="1" x="348"/>
        <item m="1" x="90"/>
        <item m="1" x="351"/>
        <item m="1" x="301"/>
        <item m="1" x="101"/>
        <item m="1" x="257"/>
        <item m="1" x="110"/>
        <item m="1" x="180"/>
        <item m="1" x="193"/>
        <item m="1" x="106"/>
        <item m="1" x="259"/>
        <item m="1" x="328"/>
        <item m="1" x="317"/>
        <item m="1" x="347"/>
        <item m="1" x="258"/>
        <item m="1" x="296"/>
        <item m="1" x="208"/>
        <item m="1" x="359"/>
        <item m="1" x="329"/>
        <item m="1" x="307"/>
        <item m="1" x="235"/>
        <item m="1" x="228"/>
        <item m="1" x="155"/>
        <item m="1" x="189"/>
        <item m="1" x="274"/>
        <item m="1" x="273"/>
        <item x="8"/>
        <item m="1" x="241"/>
        <item x="27"/>
        <item m="1" x="222"/>
        <item m="1" x="141"/>
        <item m="1" x="112"/>
        <item m="1" x="190"/>
        <item m="1" x="174"/>
        <item m="1" x="261"/>
        <item m="1" x="163"/>
        <item m="1" x="29"/>
        <item m="1" x="227"/>
        <item m="1" x="201"/>
        <item m="1" x="138"/>
        <item x="7"/>
        <item m="1" x="41"/>
        <item m="1" x="247"/>
        <item m="1" x="88"/>
        <item m="1" x="98"/>
        <item m="1" x="69"/>
        <item m="1" x="321"/>
        <item m="1" x="105"/>
        <item m="1" x="38"/>
        <item m="1" x="284"/>
        <item m="1" x="289"/>
        <item m="1" x="252"/>
        <item m="1" x="225"/>
        <item m="1" x="281"/>
        <item m="1" x="89"/>
        <item m="1" x="356"/>
        <item m="1" x="341"/>
        <item m="1" x="120"/>
        <item m="1" x="243"/>
        <item m="1" x="334"/>
        <item m="1" x="290"/>
        <item m="1" x="187"/>
        <item x="0"/>
        <item m="1" x="77"/>
        <item m="1" x="121"/>
        <item x="16"/>
        <item x="28"/>
        <item m="1" x="179"/>
        <item m="1" x="268"/>
        <item m="1" x="245"/>
        <item m="1" x="205"/>
        <item m="1" x="172"/>
        <item m="1" x="308"/>
        <item x="18"/>
        <item x="10"/>
        <item x="20"/>
        <item m="1" x="127"/>
        <item m="1" x="87"/>
        <item m="1" x="318"/>
        <item m="1" x="149"/>
        <item m="1" x="200"/>
        <item m="1" x="61"/>
        <item m="1" x="62"/>
        <item m="1" x="310"/>
        <item m="1" x="70"/>
        <item m="1" x="232"/>
        <item m="1" x="322"/>
        <item m="1" x="288"/>
        <item m="1" x="287"/>
        <item m="1" x="169"/>
        <item m="1" x="111"/>
        <item m="1" x="206"/>
        <item m="1" x="207"/>
        <item m="1" x="331"/>
        <item m="1" x="214"/>
        <item m="1" x="115"/>
        <item m="1" x="246"/>
        <item m="1" x="265"/>
        <item m="1" x="66"/>
        <item x="26"/>
        <item m="1" x="280"/>
        <item m="1" x="144"/>
        <item m="1" x="191"/>
        <item m="1" x="224"/>
        <item m="1" x="83"/>
        <item m="1" x="100"/>
        <item x="12"/>
        <item m="1" x="262"/>
        <item m="1" x="333"/>
        <item m="1" x="238"/>
        <item m="1" x="104"/>
        <item m="1" x="283"/>
        <item m="1" x="32"/>
        <item m="1" x="84"/>
        <item m="1" x="59"/>
        <item m="1" x="99"/>
        <item m="1" x="230"/>
        <item m="1" x="161"/>
        <item m="1" x="277"/>
        <item m="1" x="126"/>
        <item m="1" x="30"/>
        <item m="1" x="129"/>
        <item m="1" x="49"/>
        <item m="1" x="79"/>
        <item m="1" x="221"/>
        <item m="1" x="237"/>
        <item m="1" x="319"/>
        <item m="1" x="128"/>
        <item m="1" x="91"/>
        <item m="1" x="176"/>
        <item m="1" x="266"/>
        <item m="1" x="135"/>
        <item x="14"/>
        <item m="1" x="182"/>
        <item m="1" x="171"/>
        <item m="1" x="162"/>
        <item m="1" x="142"/>
        <item m="1" x="158"/>
        <item m="1" x="210"/>
        <item m="1" x="302"/>
        <item m="1" x="122"/>
        <item m="1" x="217"/>
        <item m="1" x="315"/>
        <item m="1" x="177"/>
        <item m="1" x="332"/>
        <item m="1" x="349"/>
        <item m="1" x="197"/>
        <item m="1" x="326"/>
        <item m="1" x="253"/>
        <item m="1" x="239"/>
        <item m="1" x="107"/>
        <item m="1" x="354"/>
        <item m="1" x="360"/>
        <item m="1" x="132"/>
        <item m="1" x="36"/>
        <item m="1" x="212"/>
        <item m="1" x="285"/>
        <item m="1" x="293"/>
        <item m="1" x="304"/>
        <item m="1" x="327"/>
        <item m="1" x="159"/>
        <item x="11"/>
        <item m="1" x="286"/>
        <item x="13"/>
        <item m="1" x="47"/>
        <item m="1" x="156"/>
        <item m="1" x="198"/>
        <item m="1" x="175"/>
        <item m="1" x="96"/>
        <item m="1" x="250"/>
        <item m="1" x="119"/>
        <item m="1" x="56"/>
        <item m="1" x="346"/>
        <item m="1" x="75"/>
        <item m="1" x="133"/>
        <item m="1" x="154"/>
        <item m="1" x="220"/>
        <item m="1" x="202"/>
        <item m="1" x="249"/>
        <item m="1" x="178"/>
        <item m="1" x="45"/>
        <item m="1" x="303"/>
        <item m="1" x="85"/>
        <item m="1" x="279"/>
        <item m="1" x="48"/>
        <item m="1" x="35"/>
        <item m="1" x="255"/>
        <item m="1" x="292"/>
        <item m="1" x="272"/>
        <item m="1" x="130"/>
        <item m="1" x="39"/>
        <item m="1" x="275"/>
        <item m="1" x="320"/>
        <item m="1" x="58"/>
        <item m="1" x="345"/>
        <item m="1" x="244"/>
        <item m="1" x="93"/>
        <item m="1" x="152"/>
        <item m="1" x="44"/>
        <item m="1" x="309"/>
        <item m="1" x="116"/>
        <item m="1" x="54"/>
        <item m="1" x="361"/>
        <item m="1" x="264"/>
        <item m="1" x="343"/>
        <item m="1" x="40"/>
        <item m="1" x="147"/>
        <item m="1" x="43"/>
        <item m="1" x="123"/>
        <item m="1" x="271"/>
        <item m="1" x="153"/>
        <item m="1" x="350"/>
        <item m="1" x="52"/>
        <item m="1" x="263"/>
        <item m="1" x="299"/>
        <item x="6"/>
        <item m="1" x="335"/>
        <item m="1" x="211"/>
        <item m="1" x="102"/>
        <item m="1" x="37"/>
        <item m="1" x="131"/>
        <item m="1" x="71"/>
        <item m="1" x="269"/>
        <item m="1" x="357"/>
        <item x="24"/>
        <item m="1" x="170"/>
        <item m="1" x="270"/>
        <item m="1" x="31"/>
        <item m="1" x="254"/>
        <item m="1" x="139"/>
        <item m="1" x="97"/>
        <item m="1" x="215"/>
        <item m="1" x="185"/>
        <item m="1" x="218"/>
        <item m="1" x="352"/>
        <item m="1" x="325"/>
        <item m="1" x="125"/>
        <item x="19"/>
        <item m="1" x="51"/>
        <item m="1" x="340"/>
        <item m="1" x="314"/>
        <item m="1" x="324"/>
        <item m="1" x="278"/>
        <item m="1" x="226"/>
        <item m="1" x="67"/>
        <item m="1" x="316"/>
        <item m="1" x="73"/>
        <item m="1" x="65"/>
        <item m="1" x="294"/>
        <item m="1" x="353"/>
        <item m="1" x="188"/>
        <item m="1" x="113"/>
        <item m="1" x="313"/>
        <item m="1" x="251"/>
        <item m="1" x="151"/>
        <item m="1" x="136"/>
        <item x="25"/>
        <item m="1" x="363"/>
        <item m="1" x="148"/>
        <item m="1" x="199"/>
        <item m="1" x="118"/>
        <item m="1" x="82"/>
        <item m="1" x="95"/>
        <item m="1" x="173"/>
        <item m="1" x="92"/>
        <item m="1" x="295"/>
        <item m="1" x="229"/>
        <item m="1" x="145"/>
        <item m="1" x="140"/>
        <item m="1" x="184"/>
        <item m="1" x="103"/>
        <item m="1" x="124"/>
        <item m="1" x="109"/>
        <item m="1" x="146"/>
        <item m="1" x="57"/>
        <item m="1" x="150"/>
        <item x="4"/>
        <item m="1" x="186"/>
        <item m="1" x="94"/>
        <item x="3"/>
        <item m="1" x="219"/>
        <item m="1" x="209"/>
        <item m="1" x="168"/>
        <item m="1" x="300"/>
        <item m="1" x="196"/>
        <item m="1" x="234"/>
        <item m="1" x="242"/>
        <item m="1" x="342"/>
        <item m="1" x="291"/>
        <item m="1" x="55"/>
        <item m="1" x="137"/>
        <item m="1" x="339"/>
        <item m="1" x="157"/>
        <item m="1" x="256"/>
        <item m="1" x="267"/>
        <item m="1" x="42"/>
        <item x="21"/>
        <item m="1" x="297"/>
        <item m="1" x="216"/>
        <item m="1" x="337"/>
        <item m="1" x="195"/>
        <item m="1" x="305"/>
        <item m="1" x="344"/>
        <item m="1" x="194"/>
        <item x="5"/>
        <item m="1" x="323"/>
        <item m="1" x="330"/>
        <item x="17"/>
        <item m="1" x="336"/>
        <item m="1" x="80"/>
        <item m="1" x="160"/>
        <item m="1" x="108"/>
        <item m="1" x="165"/>
        <item m="1" x="64"/>
        <item m="1" x="68"/>
        <item m="1" x="192"/>
        <item m="1" x="248"/>
        <item m="1" x="298"/>
        <item m="1" x="78"/>
        <item m="1" x="338"/>
        <item m="1" x="72"/>
        <item m="1" x="143"/>
        <item m="1" x="167"/>
        <item m="1" x="46"/>
        <item m="1" x="204"/>
        <item x="23"/>
        <item x="15"/>
        <item m="1" x="74"/>
        <item m="1" x="231"/>
        <item m="1" x="223"/>
        <item m="1" x="181"/>
        <item m="1" x="134"/>
        <item x="9"/>
        <item m="1" x="81"/>
        <item m="1" x="312"/>
        <item m="1" x="63"/>
        <item x="1"/>
        <item m="1" x="282"/>
        <item m="1" x="311"/>
        <item m="1" x="306"/>
        <item m="1" x="34"/>
        <item m="1" x="240"/>
        <item m="1" x="260"/>
        <item m="1" x="76"/>
        <item m="1" x="276"/>
        <item m="1" x="364"/>
        <item m="1" x="166"/>
        <item m="1" x="362"/>
        <item m="1" x="358"/>
        <item m="1" x="53"/>
        <item x="2"/>
        <item x="22"/>
        <item m="1" x="203"/>
        <item m="1" x="233"/>
        <item m="1" x="33"/>
        <item t="default"/>
      </items>
    </pivotField>
    <pivotField axis="axisRow" numFmtId="164" showAll="0" sortType="ascending" defaultSubtotal="0">
      <items count="7">
        <item x="3"/>
        <item x="0"/>
        <item x="1"/>
        <item x="2"/>
        <item x="5"/>
        <item x="6"/>
        <item x="4"/>
      </items>
    </pivotField>
    <pivotField axis="axisRow" showAll="0">
      <items count="93">
        <item m="1" x="35"/>
        <item m="1" x="5"/>
        <item m="1" x="4"/>
        <item m="1" x="6"/>
        <item m="1" x="7"/>
        <item m="1" x="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m="1" x="32"/>
        <item m="1" x="33"/>
        <item m="1" x="34"/>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showAll="0"/>
    <pivotField showAll="0"/>
    <pivotField dataField="1" numFmtId="1" showAll="0"/>
    <pivotField showAll="0"/>
    <pivotField showAll="0"/>
    <pivotField numFmtId="9" showAll="0"/>
    <pivotField showAll="0"/>
    <pivotField showAll="0"/>
    <pivotField showAll="0"/>
    <pivotField showAll="0"/>
    <pivotField showAll="0"/>
    <pivotField showAll="0"/>
    <pivotField numFmtId="1" showAll="0"/>
    <pivotField showAll="0"/>
    <pivotField showAll="0"/>
    <pivotField showAll="0"/>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2"/>
    <field x="3"/>
  </rowFields>
  <rowItems count="21">
    <i>
      <x/>
    </i>
    <i r="1">
      <x v="88"/>
    </i>
    <i r="1">
      <x v="89"/>
    </i>
    <i r="1">
      <x v="90"/>
    </i>
    <i>
      <x v="1"/>
    </i>
    <i r="1">
      <x v="91"/>
    </i>
    <i>
      <x v="2"/>
    </i>
    <i r="1">
      <x v="89"/>
    </i>
    <i>
      <x v="3"/>
    </i>
    <i r="1">
      <x v="88"/>
    </i>
    <i r="1">
      <x v="89"/>
    </i>
    <i r="1">
      <x v="90"/>
    </i>
    <i>
      <x v="4"/>
    </i>
    <i r="1">
      <x v="91"/>
    </i>
    <i>
      <x v="5"/>
    </i>
    <i r="1">
      <x v="88"/>
    </i>
    <i r="1">
      <x v="89"/>
    </i>
    <i r="1">
      <x v="90"/>
    </i>
    <i>
      <x v="6"/>
    </i>
    <i r="1">
      <x v="91"/>
    </i>
    <i t="grand">
      <x/>
    </i>
  </rowItems>
  <colFields count="1">
    <field x="-2"/>
  </colFields>
  <colItems count="3">
    <i>
      <x/>
    </i>
    <i i="1">
      <x v="1"/>
    </i>
    <i i="2">
      <x v="2"/>
    </i>
  </colItems>
  <dataFields count="3">
    <dataField name="Totale capaciteit " fld="18" baseField="0" baseItem="0"/>
    <dataField name="Totale bezetting " fld="35" baseField="0" baseItem="0"/>
    <dataField name="%" fld="56" baseField="0" baseItem="0"/>
  </dataFields>
  <formats count="19">
    <format dxfId="114">
      <pivotArea type="all" dataOnly="0" outline="0" fieldPosition="0"/>
    </format>
    <format dxfId="115">
      <pivotArea outline="0" collapsedLevelsAreSubtotals="1" fieldPosition="0"/>
    </format>
    <format dxfId="116">
      <pivotArea dataOnly="0" labelOnly="1" grandRow="1" outline="0" fieldPosition="0"/>
    </format>
    <format dxfId="117">
      <pivotArea outline="0" collapsedLevelsAreSubtotals="1" fieldPosition="0"/>
    </format>
    <format dxfId="118">
      <pivotArea field="-2" type="button" dataOnly="0" labelOnly="1" outline="0" axis="axisCol" fieldPosition="0"/>
    </format>
    <format dxfId="119">
      <pivotArea type="topRight" dataOnly="0" labelOnly="1" outline="0" fieldPosition="0"/>
    </format>
    <format dxfId="120">
      <pivotArea type="all" dataOnly="0" outline="0" fieldPosition="0"/>
    </format>
    <format dxfId="121">
      <pivotArea outline="0" collapsedLevelsAreSubtotals="1" fieldPosition="0"/>
    </format>
    <format dxfId="122">
      <pivotArea type="origin" dataOnly="0" labelOnly="1" outline="0" fieldPosition="0"/>
    </format>
    <format dxfId="123">
      <pivotArea field="3" type="button" dataOnly="0" labelOnly="1" outline="0" axis="axisRow" fieldPosition="1"/>
    </format>
    <format dxfId="124">
      <pivotArea field="-2" type="button" dataOnly="0" labelOnly="1" outline="0" axis="axisCol" fieldPosition="0"/>
    </format>
    <format dxfId="125">
      <pivotArea type="topRight" dataOnly="0" labelOnly="1" outline="0" fieldPosition="0"/>
    </format>
    <format dxfId="126">
      <pivotArea dataOnly="0" labelOnly="1" grandRow="1" outline="0" fieldPosition="0"/>
    </format>
    <format dxfId="127">
      <pivotArea dataOnly="0" outline="0" fieldPosition="0">
        <references count="1">
          <reference field="4294967294" count="1">
            <x v="2"/>
          </reference>
        </references>
      </pivotArea>
    </format>
    <format dxfId="128">
      <pivotArea field="3" type="button" dataOnly="0" labelOnly="1" outline="0" axis="axisRow" fieldPosition="1"/>
    </format>
    <format dxfId="129">
      <pivotArea dataOnly="0" labelOnly="1" outline="0" fieldPosition="0">
        <references count="1">
          <reference field="4294967294" count="3">
            <x v="0"/>
            <x v="1"/>
            <x v="2"/>
          </reference>
        </references>
      </pivotArea>
    </format>
    <format dxfId="130">
      <pivotArea field="3" type="button" dataOnly="0" labelOnly="1" outline="0" axis="axisRow" fieldPosition="1"/>
    </format>
    <format dxfId="131">
      <pivotArea dataOnly="0" labelOnly="1" outline="0" fieldPosition="0">
        <references count="1">
          <reference field="4294967294" count="3">
            <x v="0"/>
            <x v="1"/>
            <x v="2"/>
          </reference>
        </references>
      </pivotArea>
    </format>
    <format dxfId="132">
      <pivotArea dataOnly="0" outline="0" fieldPosition="0">
        <references count="1">
          <reference field="4294967294" count="3">
            <x v="0"/>
            <x v="1"/>
            <x v="2"/>
          </reference>
        </references>
      </pivotArea>
    </format>
  </formats>
  <conditionalFormats count="4">
    <conditionalFormat priority="4">
      <pivotAreas count="1">
        <pivotArea outline="0" fieldPosition="0">
          <references count="1">
            <reference field="4294967294" count="1">
              <x v="2"/>
            </reference>
          </references>
        </pivotArea>
      </pivotAreas>
    </conditionalFormat>
    <conditionalFormat priority="3">
      <pivotAreas count="1">
        <pivotArea outline="0" fieldPosition="0">
          <references count="1">
            <reference field="4294967294" count="1">
              <x v="2"/>
            </reference>
          </references>
        </pivotArea>
      </pivotAreas>
    </conditionalFormat>
    <conditionalFormat priority="2">
      <pivotAreas count="1">
        <pivotArea outline="0" fieldPosition="0">
          <references count="1">
            <reference field="4294967294" count="1">
              <x v="2"/>
            </reference>
          </references>
        </pivotArea>
      </pivotAreas>
    </conditionalFormat>
    <conditionalFormat priority="1">
      <pivotAreas count="1">
        <pivotArea outline="0" fieldPosition="0">
          <references count="1">
            <reference field="4294967294" count="1">
              <x v="2"/>
            </reference>
          </references>
        </pivotArea>
      </pivotAreas>
    </conditionalFormat>
  </conditional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F6F7BD-7128-4F6A-9037-9A963F9D9E70}" name="Draaitabel4" cacheId="0" dataPosition="0" applyNumberFormats="0" applyBorderFormats="0" applyFontFormats="0" applyPatternFormats="0" applyAlignmentFormats="0" applyWidthHeightFormats="1" dataCaption="Waarden" showError="1" updatedVersion="7" minRefreshableVersion="3" colGrandTotals="0" itemPrintTitles="1" createdVersion="6" indent="0" outline="1" outlineData="1" multipleFieldFilters="0" chartFormat="5" rowHeaderCaption="Meetmoment">
  <location ref="L12:P33" firstHeaderRow="0" firstDataRow="1" firstDataCol="1"/>
  <pivotFields count="69">
    <pivotField showAll="0">
      <items count="644">
        <item x="4"/>
        <item x="21"/>
        <item x="22"/>
        <item x="23"/>
        <item x="24"/>
        <item x="25"/>
        <item x="26"/>
        <item x="27"/>
        <item x="28"/>
        <item x="29"/>
        <item x="30"/>
        <item x="31"/>
        <item x="32"/>
        <item x="33"/>
        <item x="34"/>
        <item x="8"/>
        <item x="9"/>
        <item x="35"/>
        <item x="36"/>
        <item x="37"/>
        <item x="38"/>
        <item x="39"/>
        <item x="40"/>
        <item x="41"/>
        <item x="42"/>
        <item x="43"/>
        <item x="44"/>
        <item x="45"/>
        <item x="10"/>
        <item x="46"/>
        <item x="47"/>
        <item x="48"/>
        <item x="49"/>
        <item x="50"/>
        <item x="6"/>
        <item x="51"/>
        <item x="52"/>
        <item x="53"/>
        <item x="54"/>
        <item x="55"/>
        <item x="56"/>
        <item x="57"/>
        <item x="11"/>
        <item x="58"/>
        <item x="59"/>
        <item x="60"/>
        <item x="61"/>
        <item x="62"/>
        <item x="12"/>
        <item x="13"/>
        <item x="1"/>
        <item x="63"/>
        <item x="64"/>
        <item x="65"/>
        <item x="66"/>
        <item x="3"/>
        <item x="67"/>
        <item x="68"/>
        <item x="14"/>
        <item x="69"/>
        <item x="7"/>
        <item x="15"/>
        <item x="70"/>
        <item x="16"/>
        <item x="71"/>
        <item x="2"/>
        <item x="72"/>
        <item x="5"/>
        <item x="0"/>
        <item x="17"/>
        <item x="73"/>
        <item x="74"/>
        <item x="75"/>
        <item x="76"/>
        <item x="77"/>
        <item x="78"/>
        <item x="18"/>
        <item x="79"/>
        <item x="19"/>
        <item x="80"/>
        <item x="81"/>
        <item x="82"/>
        <item x="83"/>
        <item x="84"/>
        <item x="20"/>
        <item x="85"/>
        <item x="86"/>
        <item x="87"/>
        <item x="88"/>
        <item x="89"/>
        <item x="90"/>
        <item x="91"/>
        <item m="1" x="579"/>
        <item m="1" x="96"/>
        <item m="1" x="162"/>
        <item m="1" x="230"/>
        <item m="1" x="298"/>
        <item m="1" x="366"/>
        <item m="1" x="434"/>
        <item m="1" x="502"/>
        <item m="1" x="570"/>
        <item m="1" x="638"/>
        <item m="1" x="153"/>
        <item m="1" x="220"/>
        <item m="1" x="288"/>
        <item m="1" x="356"/>
        <item m="1" x="424"/>
        <item m="1" x="492"/>
        <item m="1" x="560"/>
        <item m="1" x="629"/>
        <item m="1" x="144"/>
        <item m="1" x="211"/>
        <item m="1" x="279"/>
        <item m="1" x="347"/>
        <item m="1" x="415"/>
        <item m="1" x="483"/>
        <item m="1" x="551"/>
        <item m="1" x="620"/>
        <item m="1" x="134"/>
        <item m="1" x="201"/>
        <item m="1" x="269"/>
        <item m="1" x="337"/>
        <item m="1" x="405"/>
        <item m="1" x="473"/>
        <item m="1" x="541"/>
        <item m="1" x="611"/>
        <item m="1" x="125"/>
        <item m="1" x="192"/>
        <item m="1" x="227"/>
        <item m="1" x="260"/>
        <item m="1" x="295"/>
        <item m="1" x="328"/>
        <item m="1" x="363"/>
        <item m="1" x="396"/>
        <item m="1" x="431"/>
        <item m="1" x="464"/>
        <item m="1" x="499"/>
        <item m="1" x="532"/>
        <item m="1" x="567"/>
        <item m="1" x="601"/>
        <item m="1" x="635"/>
        <item m="1" x="116"/>
        <item m="1" x="150"/>
        <item m="1" x="183"/>
        <item m="1" x="217"/>
        <item m="1" x="251"/>
        <item m="1" x="285"/>
        <item m="1" x="319"/>
        <item m="1" x="353"/>
        <item m="1" x="387"/>
        <item m="1" x="421"/>
        <item m="1" x="455"/>
        <item m="1" x="489"/>
        <item m="1" x="523"/>
        <item m="1" x="557"/>
        <item m="1" x="592"/>
        <item m="1" x="625"/>
        <item m="1" x="107"/>
        <item m="1" x="140"/>
        <item m="1" x="174"/>
        <item m="1" x="207"/>
        <item m="1" x="242"/>
        <item m="1" x="275"/>
        <item m="1" x="310"/>
        <item m="1" x="343"/>
        <item m="1" x="378"/>
        <item m="1" x="411"/>
        <item m="1" x="446"/>
        <item m="1" x="479"/>
        <item m="1" x="514"/>
        <item m="1" x="547"/>
        <item m="1" x="583"/>
        <item m="1" x="617"/>
        <item m="1" x="100"/>
        <item m="1" x="131"/>
        <item m="1" x="166"/>
        <item m="1" x="198"/>
        <item m="1" x="234"/>
        <item m="1" x="266"/>
        <item m="1" x="302"/>
        <item m="1" x="334"/>
        <item m="1" x="370"/>
        <item m="1" x="402"/>
        <item m="1" x="438"/>
        <item m="1" x="470"/>
        <item m="1" x="506"/>
        <item m="1" x="538"/>
        <item m="1" x="574"/>
        <item m="1" x="607"/>
        <item m="1" x="642"/>
        <item m="1" x="122"/>
        <item m="1" x="157"/>
        <item m="1" x="189"/>
        <item m="1" x="224"/>
        <item m="1" x="257"/>
        <item m="1" x="292"/>
        <item m="1" x="325"/>
        <item m="1" x="360"/>
        <item m="1" x="393"/>
        <item m="1" x="428"/>
        <item m="1" x="461"/>
        <item m="1" x="496"/>
        <item m="1" x="529"/>
        <item m="1" x="564"/>
        <item m="1" x="598"/>
        <item m="1" x="633"/>
        <item m="1" x="114"/>
        <item m="1" x="148"/>
        <item m="1" x="181"/>
        <item m="1" x="215"/>
        <item m="1" x="249"/>
        <item m="1" x="283"/>
        <item m="1" x="317"/>
        <item m="1" x="351"/>
        <item m="1" x="385"/>
        <item m="1" x="419"/>
        <item m="1" x="453"/>
        <item m="1" x="487"/>
        <item m="1" x="521"/>
        <item m="1" x="555"/>
        <item m="1" x="590"/>
        <item m="1" x="624"/>
        <item m="1" x="106"/>
        <item m="1" x="139"/>
        <item m="1" x="173"/>
        <item m="1" x="206"/>
        <item m="1" x="241"/>
        <item m="1" x="274"/>
        <item m="1" x="309"/>
        <item m="1" x="342"/>
        <item m="1" x="377"/>
        <item m="1" x="410"/>
        <item m="1" x="445"/>
        <item m="1" x="478"/>
        <item m="1" x="513"/>
        <item m="1" x="546"/>
        <item m="1" x="582"/>
        <item m="1" x="616"/>
        <item m="1" x="99"/>
        <item m="1" x="130"/>
        <item m="1" x="165"/>
        <item m="1" x="197"/>
        <item m="1" x="233"/>
        <item m="1" x="265"/>
        <item m="1" x="301"/>
        <item m="1" x="333"/>
        <item m="1" x="369"/>
        <item m="1" x="401"/>
        <item m="1" x="437"/>
        <item m="1" x="469"/>
        <item m="1" x="505"/>
        <item m="1" x="537"/>
        <item m="1" x="573"/>
        <item m="1" x="606"/>
        <item m="1" x="641"/>
        <item m="1" x="121"/>
        <item m="1" x="138"/>
        <item m="1" x="156"/>
        <item m="1" x="172"/>
        <item m="1" x="188"/>
        <item m="1" x="205"/>
        <item m="1" x="223"/>
        <item m="1" x="240"/>
        <item m="1" x="256"/>
        <item m="1" x="273"/>
        <item m="1" x="291"/>
        <item m="1" x="308"/>
        <item m="1" x="324"/>
        <item m="1" x="341"/>
        <item m="1" x="359"/>
        <item m="1" x="376"/>
        <item m="1" x="392"/>
        <item m="1" x="409"/>
        <item m="1" x="427"/>
        <item m="1" x="444"/>
        <item m="1" x="460"/>
        <item m="1" x="477"/>
        <item m="1" x="495"/>
        <item m="1" x="512"/>
        <item m="1" x="528"/>
        <item m="1" x="545"/>
        <item m="1" x="563"/>
        <item m="1" x="581"/>
        <item m="1" x="597"/>
        <item m="1" x="615"/>
        <item m="1" x="632"/>
        <item m="1" x="98"/>
        <item m="1" x="113"/>
        <item m="1" x="129"/>
        <item m="1" x="147"/>
        <item m="1" x="164"/>
        <item m="1" x="180"/>
        <item m="1" x="196"/>
        <item m="1" x="214"/>
        <item m="1" x="232"/>
        <item m="1" x="248"/>
        <item m="1" x="264"/>
        <item m="1" x="282"/>
        <item m="1" x="300"/>
        <item m="1" x="316"/>
        <item m="1" x="332"/>
        <item m="1" x="350"/>
        <item m="1" x="368"/>
        <item m="1" x="384"/>
        <item m="1" x="400"/>
        <item m="1" x="418"/>
        <item m="1" x="436"/>
        <item m="1" x="452"/>
        <item m="1" x="468"/>
        <item m="1" x="486"/>
        <item m="1" x="504"/>
        <item m="1" x="520"/>
        <item m="1" x="536"/>
        <item m="1" x="554"/>
        <item m="1" x="572"/>
        <item m="1" x="589"/>
        <item m="1" x="605"/>
        <item m="1" x="623"/>
        <item m="1" x="640"/>
        <item m="1" x="105"/>
        <item m="1" x="120"/>
        <item m="1" x="137"/>
        <item m="1" x="155"/>
        <item m="1" x="171"/>
        <item m="1" x="187"/>
        <item m="1" x="204"/>
        <item m="1" x="222"/>
        <item m="1" x="239"/>
        <item m="1" x="255"/>
        <item m="1" x="272"/>
        <item m="1" x="290"/>
        <item m="1" x="307"/>
        <item m="1" x="323"/>
        <item m="1" x="340"/>
        <item m="1" x="358"/>
        <item m="1" x="375"/>
        <item m="1" x="391"/>
        <item m="1" x="408"/>
        <item m="1" x="426"/>
        <item m="1" x="443"/>
        <item m="1" x="459"/>
        <item m="1" x="476"/>
        <item m="1" x="494"/>
        <item m="1" x="511"/>
        <item m="1" x="527"/>
        <item m="1" x="544"/>
        <item m="1" x="562"/>
        <item m="1" x="580"/>
        <item m="1" x="596"/>
        <item m="1" x="614"/>
        <item m="1" x="631"/>
        <item m="1" x="97"/>
        <item m="1" x="112"/>
        <item m="1" x="128"/>
        <item m="1" x="146"/>
        <item m="1" x="163"/>
        <item m="1" x="179"/>
        <item m="1" x="195"/>
        <item m="1" x="213"/>
        <item m="1" x="231"/>
        <item m="1" x="247"/>
        <item m="1" x="263"/>
        <item m="1" x="281"/>
        <item m="1" x="299"/>
        <item m="1" x="315"/>
        <item m="1" x="331"/>
        <item m="1" x="349"/>
        <item m="1" x="367"/>
        <item m="1" x="383"/>
        <item m="1" x="399"/>
        <item m="1" x="417"/>
        <item m="1" x="435"/>
        <item m="1" x="451"/>
        <item m="1" x="467"/>
        <item m="1" x="485"/>
        <item m="1" x="503"/>
        <item m="1" x="519"/>
        <item m="1" x="535"/>
        <item m="1" x="553"/>
        <item m="1" x="571"/>
        <item m="1" x="588"/>
        <item m="1" x="604"/>
        <item m="1" x="622"/>
        <item m="1" x="639"/>
        <item m="1" x="104"/>
        <item m="1" x="119"/>
        <item m="1" x="136"/>
        <item m="1" x="154"/>
        <item m="1" x="170"/>
        <item m="1" x="186"/>
        <item m="1" x="203"/>
        <item m="1" x="221"/>
        <item m="1" x="238"/>
        <item m="1" x="254"/>
        <item m="1" x="271"/>
        <item m="1" x="289"/>
        <item m="1" x="306"/>
        <item m="1" x="322"/>
        <item m="1" x="339"/>
        <item m="1" x="357"/>
        <item m="1" x="374"/>
        <item m="1" x="390"/>
        <item m="1" x="407"/>
        <item m="1" x="425"/>
        <item m="1" x="442"/>
        <item m="1" x="458"/>
        <item m="1" x="475"/>
        <item m="1" x="493"/>
        <item m="1" x="510"/>
        <item m="1" x="526"/>
        <item m="1" x="543"/>
        <item m="1" x="561"/>
        <item m="1" x="578"/>
        <item m="1" x="595"/>
        <item m="1" x="613"/>
        <item m="1" x="630"/>
        <item m="1" x="95"/>
        <item m="1" x="111"/>
        <item m="1" x="127"/>
        <item m="1" x="145"/>
        <item m="1" x="161"/>
        <item m="1" x="178"/>
        <item m="1" x="194"/>
        <item m="1" x="212"/>
        <item m="1" x="229"/>
        <item m="1" x="246"/>
        <item m="1" x="262"/>
        <item m="1" x="280"/>
        <item m="1" x="297"/>
        <item m="1" x="314"/>
        <item m="1" x="330"/>
        <item m="1" x="348"/>
        <item m="1" x="365"/>
        <item m="1" x="382"/>
        <item m="1" x="398"/>
        <item m="1" x="416"/>
        <item m="1" x="433"/>
        <item m="1" x="450"/>
        <item m="1" x="466"/>
        <item m="1" x="484"/>
        <item m="1" x="501"/>
        <item m="1" x="518"/>
        <item m="1" x="534"/>
        <item m="1" x="552"/>
        <item m="1" x="569"/>
        <item m="1" x="587"/>
        <item m="1" x="603"/>
        <item m="1" x="621"/>
        <item m="1" x="637"/>
        <item m="1" x="103"/>
        <item m="1" x="118"/>
        <item m="1" x="135"/>
        <item m="1" x="152"/>
        <item m="1" x="169"/>
        <item m="1" x="185"/>
        <item m="1" x="202"/>
        <item m="1" x="219"/>
        <item m="1" x="237"/>
        <item m="1" x="253"/>
        <item m="1" x="270"/>
        <item m="1" x="287"/>
        <item m="1" x="305"/>
        <item m="1" x="321"/>
        <item m="1" x="338"/>
        <item m="1" x="355"/>
        <item m="1" x="373"/>
        <item m="1" x="389"/>
        <item m="1" x="406"/>
        <item m="1" x="423"/>
        <item m="1" x="441"/>
        <item m="1" x="457"/>
        <item m="1" x="474"/>
        <item m="1" x="491"/>
        <item m="1" x="509"/>
        <item m="1" x="525"/>
        <item m="1" x="542"/>
        <item m="1" x="559"/>
        <item m="1" x="577"/>
        <item m="1" x="594"/>
        <item m="1" x="612"/>
        <item m="1" x="628"/>
        <item m="1" x="94"/>
        <item m="1" x="110"/>
        <item m="1" x="126"/>
        <item m="1" x="143"/>
        <item m="1" x="160"/>
        <item m="1" x="177"/>
        <item m="1" x="193"/>
        <item m="1" x="210"/>
        <item m="1" x="228"/>
        <item m="1" x="245"/>
        <item m="1" x="261"/>
        <item m="1" x="278"/>
        <item m="1" x="296"/>
        <item m="1" x="313"/>
        <item m="1" x="329"/>
        <item m="1" x="346"/>
        <item m="1" x="364"/>
        <item m="1" x="381"/>
        <item m="1" x="397"/>
        <item m="1" x="414"/>
        <item m="1" x="432"/>
        <item m="1" x="449"/>
        <item m="1" x="465"/>
        <item m="1" x="482"/>
        <item m="1" x="500"/>
        <item m="1" x="517"/>
        <item m="1" x="533"/>
        <item m="1" x="550"/>
        <item m="1" x="568"/>
        <item m="1" x="586"/>
        <item m="1" x="602"/>
        <item m="1" x="610"/>
        <item m="1" x="619"/>
        <item m="1" x="627"/>
        <item m="1" x="636"/>
        <item m="1" x="93"/>
        <item m="1" x="102"/>
        <item m="1" x="109"/>
        <item m="1" x="117"/>
        <item m="1" x="124"/>
        <item m="1" x="133"/>
        <item m="1" x="142"/>
        <item m="1" x="151"/>
        <item m="1" x="159"/>
        <item m="1" x="168"/>
        <item m="1" x="176"/>
        <item m="1" x="184"/>
        <item m="1" x="191"/>
        <item m="1" x="200"/>
        <item m="1" x="209"/>
        <item m="1" x="218"/>
        <item m="1" x="226"/>
        <item m="1" x="236"/>
        <item m="1" x="244"/>
        <item m="1" x="252"/>
        <item m="1" x="259"/>
        <item m="1" x="268"/>
        <item m="1" x="277"/>
        <item m="1" x="286"/>
        <item m="1" x="294"/>
        <item m="1" x="304"/>
        <item m="1" x="312"/>
        <item m="1" x="320"/>
        <item m="1" x="327"/>
        <item m="1" x="336"/>
        <item m="1" x="345"/>
        <item m="1" x="354"/>
        <item m="1" x="362"/>
        <item m="1" x="372"/>
        <item m="1" x="380"/>
        <item m="1" x="388"/>
        <item m="1" x="395"/>
        <item m="1" x="404"/>
        <item m="1" x="413"/>
        <item m="1" x="422"/>
        <item m="1" x="430"/>
        <item m="1" x="440"/>
        <item m="1" x="448"/>
        <item m="1" x="456"/>
        <item m="1" x="463"/>
        <item m="1" x="472"/>
        <item m="1" x="481"/>
        <item m="1" x="490"/>
        <item m="1" x="498"/>
        <item m="1" x="508"/>
        <item m="1" x="516"/>
        <item m="1" x="524"/>
        <item m="1" x="531"/>
        <item m="1" x="540"/>
        <item m="1" x="549"/>
        <item m="1" x="558"/>
        <item m="1" x="566"/>
        <item m="1" x="576"/>
        <item m="1" x="585"/>
        <item m="1" x="593"/>
        <item m="1" x="600"/>
        <item m="1" x="609"/>
        <item m="1" x="618"/>
        <item m="1" x="626"/>
        <item m="1" x="634"/>
        <item m="1" x="92"/>
        <item m="1" x="101"/>
        <item m="1" x="108"/>
        <item m="1" x="115"/>
        <item m="1" x="123"/>
        <item m="1" x="132"/>
        <item m="1" x="141"/>
        <item m="1" x="149"/>
        <item m="1" x="158"/>
        <item m="1" x="167"/>
        <item m="1" x="175"/>
        <item m="1" x="182"/>
        <item m="1" x="190"/>
        <item m="1" x="199"/>
        <item m="1" x="208"/>
        <item m="1" x="216"/>
        <item m="1" x="225"/>
        <item m="1" x="235"/>
        <item m="1" x="243"/>
        <item m="1" x="250"/>
        <item m="1" x="258"/>
        <item m="1" x="267"/>
        <item m="1" x="276"/>
        <item m="1" x="284"/>
        <item m="1" x="293"/>
        <item m="1" x="303"/>
        <item m="1" x="311"/>
        <item m="1" x="318"/>
        <item m="1" x="326"/>
        <item m="1" x="335"/>
        <item m="1" x="344"/>
        <item m="1" x="352"/>
        <item m="1" x="361"/>
        <item m="1" x="371"/>
        <item m="1" x="379"/>
        <item m="1" x="386"/>
        <item m="1" x="394"/>
        <item m="1" x="403"/>
        <item m="1" x="412"/>
        <item m="1" x="420"/>
        <item m="1" x="429"/>
        <item m="1" x="439"/>
        <item m="1" x="447"/>
        <item m="1" x="454"/>
        <item m="1" x="462"/>
        <item m="1" x="471"/>
        <item m="1" x="480"/>
        <item m="1" x="488"/>
        <item m="1" x="497"/>
        <item m="1" x="507"/>
        <item m="1" x="515"/>
        <item m="1" x="522"/>
        <item m="1" x="530"/>
        <item m="1" x="539"/>
        <item m="1" x="548"/>
        <item m="1" x="556"/>
        <item m="1" x="565"/>
        <item m="1" x="575"/>
        <item m="1" x="584"/>
        <item m="1" x="591"/>
        <item m="1" x="599"/>
        <item m="1" x="608"/>
        <item t="default"/>
      </items>
    </pivotField>
    <pivotField showAll="0">
      <items count="366">
        <item m="1" x="86"/>
        <item m="1" x="60"/>
        <item m="1" x="213"/>
        <item m="1" x="183"/>
        <item m="1" x="50"/>
        <item m="1" x="164"/>
        <item m="1" x="355"/>
        <item m="1" x="117"/>
        <item m="1" x="114"/>
        <item m="1" x="236"/>
        <item m="1" x="348"/>
        <item m="1" x="90"/>
        <item m="1" x="351"/>
        <item m="1" x="301"/>
        <item m="1" x="101"/>
        <item m="1" x="257"/>
        <item m="1" x="110"/>
        <item m="1" x="180"/>
        <item m="1" x="193"/>
        <item m="1" x="106"/>
        <item m="1" x="259"/>
        <item m="1" x="328"/>
        <item m="1" x="317"/>
        <item m="1" x="347"/>
        <item m="1" x="258"/>
        <item m="1" x="296"/>
        <item m="1" x="208"/>
        <item m="1" x="359"/>
        <item m="1" x="329"/>
        <item m="1" x="307"/>
        <item m="1" x="235"/>
        <item m="1" x="228"/>
        <item m="1" x="155"/>
        <item m="1" x="189"/>
        <item m="1" x="274"/>
        <item m="1" x="273"/>
        <item x="8"/>
        <item m="1" x="241"/>
        <item x="27"/>
        <item m="1" x="222"/>
        <item m="1" x="141"/>
        <item m="1" x="112"/>
        <item m="1" x="190"/>
        <item m="1" x="174"/>
        <item m="1" x="261"/>
        <item m="1" x="163"/>
        <item m="1" x="29"/>
        <item m="1" x="227"/>
        <item m="1" x="201"/>
        <item m="1" x="138"/>
        <item x="7"/>
        <item m="1" x="41"/>
        <item m="1" x="247"/>
        <item m="1" x="88"/>
        <item m="1" x="98"/>
        <item m="1" x="69"/>
        <item m="1" x="321"/>
        <item m="1" x="105"/>
        <item m="1" x="38"/>
        <item m="1" x="284"/>
        <item m="1" x="289"/>
        <item m="1" x="252"/>
        <item m="1" x="225"/>
        <item m="1" x="281"/>
        <item m="1" x="89"/>
        <item m="1" x="356"/>
        <item m="1" x="341"/>
        <item m="1" x="120"/>
        <item m="1" x="243"/>
        <item m="1" x="334"/>
        <item m="1" x="290"/>
        <item m="1" x="187"/>
        <item x="0"/>
        <item m="1" x="77"/>
        <item m="1" x="121"/>
        <item x="16"/>
        <item x="28"/>
        <item m="1" x="179"/>
        <item m="1" x="268"/>
        <item m="1" x="245"/>
        <item m="1" x="205"/>
        <item m="1" x="172"/>
        <item m="1" x="308"/>
        <item x="18"/>
        <item x="10"/>
        <item x="20"/>
        <item m="1" x="127"/>
        <item m="1" x="87"/>
        <item m="1" x="318"/>
        <item m="1" x="149"/>
        <item m="1" x="200"/>
        <item m="1" x="61"/>
        <item m="1" x="62"/>
        <item m="1" x="310"/>
        <item m="1" x="70"/>
        <item m="1" x="232"/>
        <item m="1" x="322"/>
        <item m="1" x="288"/>
        <item m="1" x="287"/>
        <item m="1" x="169"/>
        <item m="1" x="111"/>
        <item m="1" x="206"/>
        <item m="1" x="207"/>
        <item m="1" x="331"/>
        <item m="1" x="214"/>
        <item m="1" x="115"/>
        <item m="1" x="246"/>
        <item m="1" x="265"/>
        <item m="1" x="66"/>
        <item x="26"/>
        <item m="1" x="280"/>
        <item m="1" x="144"/>
        <item m="1" x="191"/>
        <item m="1" x="224"/>
        <item m="1" x="83"/>
        <item m="1" x="100"/>
        <item x="12"/>
        <item m="1" x="262"/>
        <item m="1" x="333"/>
        <item m="1" x="238"/>
        <item m="1" x="104"/>
        <item m="1" x="283"/>
        <item m="1" x="32"/>
        <item m="1" x="84"/>
        <item m="1" x="59"/>
        <item m="1" x="99"/>
        <item m="1" x="230"/>
        <item m="1" x="161"/>
        <item m="1" x="277"/>
        <item m="1" x="126"/>
        <item m="1" x="30"/>
        <item m="1" x="129"/>
        <item m="1" x="49"/>
        <item m="1" x="79"/>
        <item m="1" x="221"/>
        <item m="1" x="237"/>
        <item m="1" x="319"/>
        <item m="1" x="128"/>
        <item m="1" x="91"/>
        <item m="1" x="176"/>
        <item m="1" x="266"/>
        <item m="1" x="135"/>
        <item x="14"/>
        <item m="1" x="182"/>
        <item m="1" x="171"/>
        <item m="1" x="162"/>
        <item m="1" x="142"/>
        <item m="1" x="158"/>
        <item m="1" x="210"/>
        <item m="1" x="302"/>
        <item m="1" x="122"/>
        <item m="1" x="217"/>
        <item m="1" x="315"/>
        <item m="1" x="177"/>
        <item m="1" x="332"/>
        <item m="1" x="349"/>
        <item m="1" x="197"/>
        <item m="1" x="326"/>
        <item m="1" x="253"/>
        <item m="1" x="239"/>
        <item m="1" x="107"/>
        <item m="1" x="354"/>
        <item m="1" x="360"/>
        <item m="1" x="132"/>
        <item m="1" x="36"/>
        <item m="1" x="212"/>
        <item m="1" x="285"/>
        <item m="1" x="293"/>
        <item m="1" x="304"/>
        <item m="1" x="327"/>
        <item m="1" x="159"/>
        <item x="11"/>
        <item m="1" x="286"/>
        <item x="13"/>
        <item m="1" x="47"/>
        <item m="1" x="156"/>
        <item m="1" x="198"/>
        <item m="1" x="175"/>
        <item m="1" x="96"/>
        <item m="1" x="250"/>
        <item m="1" x="119"/>
        <item m="1" x="56"/>
        <item m="1" x="346"/>
        <item m="1" x="75"/>
        <item m="1" x="133"/>
        <item m="1" x="154"/>
        <item m="1" x="220"/>
        <item m="1" x="202"/>
        <item m="1" x="249"/>
        <item m="1" x="178"/>
        <item m="1" x="45"/>
        <item m="1" x="303"/>
        <item m="1" x="85"/>
        <item m="1" x="279"/>
        <item m="1" x="48"/>
        <item m="1" x="35"/>
        <item m="1" x="255"/>
        <item m="1" x="292"/>
        <item m="1" x="272"/>
        <item m="1" x="130"/>
        <item m="1" x="39"/>
        <item m="1" x="275"/>
        <item m="1" x="320"/>
        <item m="1" x="58"/>
        <item m="1" x="345"/>
        <item m="1" x="244"/>
        <item m="1" x="93"/>
        <item m="1" x="152"/>
        <item m="1" x="44"/>
        <item m="1" x="309"/>
        <item m="1" x="116"/>
        <item m="1" x="54"/>
        <item m="1" x="361"/>
        <item m="1" x="264"/>
        <item m="1" x="343"/>
        <item m="1" x="40"/>
        <item m="1" x="147"/>
        <item m="1" x="43"/>
        <item m="1" x="123"/>
        <item m="1" x="271"/>
        <item m="1" x="153"/>
        <item m="1" x="350"/>
        <item m="1" x="52"/>
        <item m="1" x="263"/>
        <item m="1" x="299"/>
        <item x="6"/>
        <item m="1" x="335"/>
        <item m="1" x="211"/>
        <item m="1" x="102"/>
        <item m="1" x="37"/>
        <item m="1" x="131"/>
        <item m="1" x="71"/>
        <item m="1" x="269"/>
        <item m="1" x="357"/>
        <item x="24"/>
        <item m="1" x="170"/>
        <item m="1" x="270"/>
        <item m="1" x="31"/>
        <item m="1" x="254"/>
        <item m="1" x="139"/>
        <item m="1" x="97"/>
        <item m="1" x="215"/>
        <item m="1" x="185"/>
        <item m="1" x="218"/>
        <item m="1" x="352"/>
        <item m="1" x="325"/>
        <item m="1" x="125"/>
        <item x="19"/>
        <item m="1" x="51"/>
        <item m="1" x="340"/>
        <item m="1" x="314"/>
        <item m="1" x="324"/>
        <item m="1" x="278"/>
        <item m="1" x="226"/>
        <item m="1" x="67"/>
        <item m="1" x="316"/>
        <item m="1" x="73"/>
        <item m="1" x="65"/>
        <item m="1" x="294"/>
        <item m="1" x="353"/>
        <item m="1" x="188"/>
        <item m="1" x="113"/>
        <item m="1" x="313"/>
        <item m="1" x="251"/>
        <item m="1" x="151"/>
        <item m="1" x="136"/>
        <item x="25"/>
        <item m="1" x="363"/>
        <item m="1" x="148"/>
        <item m="1" x="199"/>
        <item m="1" x="118"/>
        <item m="1" x="82"/>
        <item m="1" x="95"/>
        <item m="1" x="173"/>
        <item m="1" x="92"/>
        <item m="1" x="295"/>
        <item m="1" x="229"/>
        <item m="1" x="145"/>
        <item m="1" x="140"/>
        <item m="1" x="184"/>
        <item m="1" x="103"/>
        <item m="1" x="124"/>
        <item m="1" x="109"/>
        <item m="1" x="146"/>
        <item m="1" x="57"/>
        <item m="1" x="150"/>
        <item x="4"/>
        <item m="1" x="186"/>
        <item m="1" x="94"/>
        <item x="3"/>
        <item m="1" x="219"/>
        <item m="1" x="209"/>
        <item m="1" x="168"/>
        <item m="1" x="300"/>
        <item m="1" x="196"/>
        <item m="1" x="234"/>
        <item m="1" x="242"/>
        <item m="1" x="342"/>
        <item m="1" x="291"/>
        <item m="1" x="55"/>
        <item m="1" x="137"/>
        <item m="1" x="339"/>
        <item m="1" x="157"/>
        <item m="1" x="256"/>
        <item m="1" x="267"/>
        <item m="1" x="42"/>
        <item x="21"/>
        <item m="1" x="297"/>
        <item m="1" x="216"/>
        <item m="1" x="337"/>
        <item m="1" x="195"/>
        <item m="1" x="305"/>
        <item m="1" x="344"/>
        <item m="1" x="194"/>
        <item x="5"/>
        <item m="1" x="323"/>
        <item m="1" x="330"/>
        <item x="17"/>
        <item m="1" x="336"/>
        <item m="1" x="80"/>
        <item m="1" x="160"/>
        <item m="1" x="108"/>
        <item m="1" x="165"/>
        <item m="1" x="64"/>
        <item m="1" x="68"/>
        <item m="1" x="192"/>
        <item m="1" x="248"/>
        <item m="1" x="298"/>
        <item m="1" x="78"/>
        <item m="1" x="338"/>
        <item m="1" x="72"/>
        <item m="1" x="143"/>
        <item m="1" x="167"/>
        <item m="1" x="46"/>
        <item m="1" x="204"/>
        <item x="23"/>
        <item x="15"/>
        <item m="1" x="74"/>
        <item m="1" x="231"/>
        <item m="1" x="223"/>
        <item m="1" x="181"/>
        <item m="1" x="134"/>
        <item x="9"/>
        <item m="1" x="81"/>
        <item m="1" x="312"/>
        <item m="1" x="63"/>
        <item x="1"/>
        <item m="1" x="282"/>
        <item m="1" x="311"/>
        <item m="1" x="306"/>
        <item m="1" x="34"/>
        <item m="1" x="240"/>
        <item m="1" x="260"/>
        <item m="1" x="76"/>
        <item m="1" x="276"/>
        <item m="1" x="364"/>
        <item m="1" x="166"/>
        <item m="1" x="362"/>
        <item m="1" x="358"/>
        <item m="1" x="53"/>
        <item x="2"/>
        <item x="22"/>
        <item m="1" x="203"/>
        <item m="1" x="233"/>
        <item m="1" x="33"/>
        <item t="default"/>
      </items>
    </pivotField>
    <pivotField axis="axisRow" numFmtId="164" showAll="0" sortType="ascending" defaultSubtotal="0">
      <items count="7">
        <item x="3"/>
        <item x="0"/>
        <item x="1"/>
        <item x="2"/>
        <item x="5"/>
        <item x="6"/>
        <item x="4"/>
      </items>
    </pivotField>
    <pivotField axis="axisRow" showAll="0">
      <items count="93">
        <item sd="0" m="1" x="28"/>
        <item sd="0" m="1" x="44"/>
        <item sd="0" m="1" x="77"/>
        <item sd="0" m="1" x="88"/>
        <item sd="0" m="1" x="22"/>
        <item sd="0" m="1" x="30"/>
        <item sd="0" m="1" x="45"/>
        <item sd="0" m="1" x="14"/>
        <item sd="0" m="1" x="89"/>
        <item sd="0" m="1" x="79"/>
        <item sd="0" m="1" x="73"/>
        <item sd="0" m="1" x="32"/>
        <item sd="0" m="1" x="24"/>
        <item sd="0" m="1" x="63"/>
        <item sd="0" m="1" x="74"/>
        <item sd="0" m="1" x="26"/>
        <item sd="0" m="1" x="64"/>
        <item sd="0" m="1" x="12"/>
        <item sd="0" m="1" x="41"/>
        <item sd="0" m="1" x="17"/>
        <item sd="0" m="1" x="4"/>
        <item sd="0" m="1" x="6"/>
        <item sd="0" m="1" x="76"/>
        <item sd="0" m="1" x="80"/>
        <item sd="0" m="1" x="8"/>
        <item sd="0" m="1" x="27"/>
        <item sd="0" m="1" x="51"/>
        <item sd="0" m="1" x="52"/>
        <item sd="0" m="1" x="58"/>
        <item sd="0" m="1" x="70"/>
        <item sd="0" m="1" x="90"/>
        <item sd="0" m="1" x="10"/>
        <item sd="0" m="1" x="65"/>
        <item sd="0" m="1" x="81"/>
        <item sd="0" m="1" x="91"/>
        <item sd="0" m="1" x="86"/>
        <item sd="0" m="1" x="20"/>
        <item sd="0" m="1" x="57"/>
        <item sd="0" m="1" x="71"/>
        <item sd="0" m="1" x="15"/>
        <item sd="0" m="1" x="35"/>
        <item sd="0" m="1" x="16"/>
        <item sd="0" x="1"/>
        <item sd="0" m="1" x="29"/>
        <item sd="0" m="1" x="48"/>
        <item sd="0" m="1" x="72"/>
        <item sd="0" m="1" x="68"/>
        <item sd="0" m="1" x="46"/>
        <item sd="0" m="1" x="11"/>
        <item sd="0" m="1" x="61"/>
        <item sd="0" m="1" x="42"/>
        <item sd="0" m="1" x="55"/>
        <item sd="0" m="1" x="69"/>
        <item sd="0" m="1" x="37"/>
        <item sd="0" m="1" x="47"/>
        <item sd="0" m="1" x="5"/>
        <item sd="0" m="1" x="31"/>
        <item sd="0" m="1" x="33"/>
        <item sd="0" m="1" x="62"/>
        <item sd="0" m="1" x="25"/>
        <item sd="0" m="1" x="9"/>
        <item sd="0" m="1" x="19"/>
        <item sd="0" m="1" x="87"/>
        <item sd="0" m="1" x="85"/>
        <item sd="0" m="1" x="75"/>
        <item sd="0" m="1" x="66"/>
        <item sd="0" m="1" x="49"/>
        <item sd="0" m="1" x="36"/>
        <item sd="0" m="1" x="82"/>
        <item sd="0" m="1" x="40"/>
        <item sd="0" m="1" x="84"/>
        <item sd="0" m="1" x="50"/>
        <item sd="0" m="1" x="60"/>
        <item sd="0" m="1" x="83"/>
        <item sd="0" m="1" x="34"/>
        <item sd="0" m="1" x="56"/>
        <item sd="0" m="1" x="18"/>
        <item sd="0" m="1" x="54"/>
        <item sd="0" m="1" x="53"/>
        <item sd="0" m="1" x="23"/>
        <item sd="0" m="1" x="13"/>
        <item sd="0" m="1" x="7"/>
        <item sd="0" m="1" x="39"/>
        <item sd="0" m="1" x="21"/>
        <item sd="0" m="1" x="59"/>
        <item sd="0" m="1" x="38"/>
        <item sd="0" m="1" x="78"/>
        <item sd="0" m="1" x="43"/>
        <item sd="0" m="1" x="67"/>
        <item x="2"/>
        <item x="3"/>
        <item x="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numFmtId="1" showAll="0"/>
    <pivotField showAll="0"/>
    <pivotField numFmtId="1" showAll="0"/>
    <pivotField showAll="0"/>
    <pivotField showAll="0"/>
    <pivotField numFmtId="9" showAll="0"/>
    <pivotField showAll="0"/>
    <pivotField dataField="1" showAll="0"/>
    <pivotField dataField="1" showAll="0"/>
    <pivotField dataField="1" showAll="0"/>
    <pivotField dataField="1" showAll="0"/>
    <pivotField showAll="0"/>
    <pivotField numFmtId="1"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2"/>
    <field x="3"/>
  </rowFields>
  <rowItems count="21">
    <i>
      <x/>
    </i>
    <i r="1">
      <x v="42"/>
    </i>
    <i r="1">
      <x v="89"/>
    </i>
    <i r="1">
      <x v="90"/>
    </i>
    <i>
      <x v="1"/>
    </i>
    <i r="1">
      <x v="91"/>
    </i>
    <i>
      <x v="2"/>
    </i>
    <i r="1">
      <x v="42"/>
    </i>
    <i>
      <x v="3"/>
    </i>
    <i r="1">
      <x v="42"/>
    </i>
    <i r="1">
      <x v="89"/>
    </i>
    <i r="1">
      <x v="90"/>
    </i>
    <i>
      <x v="4"/>
    </i>
    <i r="1">
      <x v="91"/>
    </i>
    <i>
      <x v="5"/>
    </i>
    <i r="1">
      <x v="42"/>
    </i>
    <i r="1">
      <x v="89"/>
    </i>
    <i r="1">
      <x v="90"/>
    </i>
    <i>
      <x v="6"/>
    </i>
    <i r="1">
      <x v="91"/>
    </i>
    <i t="grand">
      <x/>
    </i>
  </rowItems>
  <colFields count="1">
    <field x="-2"/>
  </colFields>
  <colItems count="4">
    <i>
      <x/>
    </i>
    <i i="1">
      <x v="1"/>
    </i>
    <i i="2">
      <x v="2"/>
    </i>
    <i i="3">
      <x v="3"/>
    </i>
  </colItems>
  <dataFields count="4">
    <dataField name=" Bewoners" fld="43" baseField="0" baseItem="0"/>
    <dataField name="Toeristen/ bewoners" fld="42" baseField="0" baseItem="0"/>
    <dataField name="Bezoekers/ kortparkeerders" fld="40" baseField="0" baseItem="0"/>
    <dataField name="Werknemers/ langparkeerders" fld="41" baseField="0" baseItem="0"/>
  </dataFields>
  <formats count="15">
    <format dxfId="459">
      <pivotArea dataOnly="0" outline="0" axis="axisValues" fieldPosition="0"/>
    </format>
    <format dxfId="458">
      <pivotArea outline="0" collapsedLevelsAreSubtotals="1" fieldPosition="0"/>
    </format>
    <format dxfId="457">
      <pivotArea outline="0" collapsedLevelsAreSubtotals="1" fieldPosition="0"/>
    </format>
    <format dxfId="456">
      <pivotArea type="all" dataOnly="0" outline="0" fieldPosition="0"/>
    </format>
    <format dxfId="455">
      <pivotArea outline="0" collapsedLevelsAreSubtotals="1" fieldPosition="0"/>
    </format>
    <format dxfId="454">
      <pivotArea dataOnly="0" labelOnly="1" grandRow="1" outline="0" fieldPosition="0"/>
    </format>
    <format dxfId="453">
      <pivotArea field="3" type="button" dataOnly="0" labelOnly="1" outline="0" axis="axisRow" fieldPosition="1"/>
    </format>
    <format dxfId="452">
      <pivotArea field="3" type="button" dataOnly="0" labelOnly="1" outline="0" axis="axisRow" fieldPosition="1"/>
    </format>
    <format dxfId="451">
      <pivotArea outline="0" collapsedLevelsAreSubtotals="1" fieldPosition="0"/>
    </format>
    <format dxfId="450">
      <pivotArea outline="0" collapsedLevelsAreSubtotals="1" fieldPosition="0"/>
    </format>
    <format dxfId="449">
      <pivotArea dataOnly="0" labelOnly="1" outline="0" fieldPosition="0">
        <references count="1">
          <reference field="4294967294" count="4">
            <x v="0"/>
            <x v="1"/>
            <x v="2"/>
            <x v="3"/>
          </reference>
        </references>
      </pivotArea>
    </format>
    <format dxfId="448">
      <pivotArea field="2" type="button" dataOnly="0" labelOnly="1" outline="0" axis="axisRow" fieldPosition="0"/>
    </format>
    <format dxfId="447">
      <pivotArea dataOnly="0" labelOnly="1" outline="0" fieldPosition="0">
        <references count="1">
          <reference field="4294967294" count="4">
            <x v="0"/>
            <x v="1"/>
            <x v="2"/>
            <x v="3"/>
          </reference>
        </references>
      </pivotArea>
    </format>
    <format dxfId="446">
      <pivotArea field="2" type="button" dataOnly="0" labelOnly="1" outline="0" axis="axisRow" fieldPosition="0"/>
    </format>
    <format dxfId="445">
      <pivotArea dataOnly="0" labelOnly="1" outline="0" fieldPosition="0">
        <references count="1">
          <reference field="4294967294" count="4">
            <x v="0"/>
            <x v="1"/>
            <x v="2"/>
            <x v="3"/>
          </reference>
        </references>
      </pivotArea>
    </format>
  </formats>
  <chartFormats count="12">
    <chartFormat chart="2" format="0" series="1">
      <pivotArea type="data" outline="0" fieldPosition="0">
        <references count="1">
          <reference field="4294967294" count="1" selected="0">
            <x v="2"/>
          </reference>
        </references>
      </pivotArea>
    </chartFormat>
    <chartFormat chart="2" format="1" series="1">
      <pivotArea type="data" outline="0" fieldPosition="0">
        <references count="1">
          <reference field="4294967294" count="1" selected="0">
            <x v="3"/>
          </reference>
        </references>
      </pivotArea>
    </chartFormat>
    <chartFormat chart="2" format="2" series="1">
      <pivotArea type="data" outline="0" fieldPosition="0">
        <references count="1">
          <reference field="4294967294" count="1" selected="0">
            <x v="1"/>
          </reference>
        </references>
      </pivotArea>
    </chartFormat>
    <chartFormat chart="2" format="3" series="1">
      <pivotArea type="data" outline="0" fieldPosition="0">
        <references count="1">
          <reference field="4294967294" count="1" selected="0">
            <x v="0"/>
          </reference>
        </references>
      </pivotArea>
    </chartFormat>
    <chartFormat chart="4" format="0" series="1">
      <pivotArea type="data" outline="0" fieldPosition="0">
        <references count="3">
          <reference field="4294967294" count="1" selected="0">
            <x v="2"/>
          </reference>
          <reference field="2" count="1" selected="0">
            <x v="0"/>
          </reference>
          <reference field="3" count="1" selected="0">
            <x v="42"/>
          </reference>
        </references>
      </pivotArea>
    </chartFormat>
    <chartFormat chart="4" format="1" series="1">
      <pivotArea type="data" outline="0" fieldPosition="0">
        <references count="3">
          <reference field="4294967294" count="1" selected="0">
            <x v="2"/>
          </reference>
          <reference field="2" count="1" selected="0">
            <x v="0"/>
          </reference>
          <reference field="3" count="1" selected="0">
            <x v="89"/>
          </reference>
        </references>
      </pivotArea>
    </chartFormat>
    <chartFormat chart="4" format="2" series="1">
      <pivotArea type="data" outline="0" fieldPosition="0">
        <references count="3">
          <reference field="4294967294" count="1" selected="0">
            <x v="2"/>
          </reference>
          <reference field="2" count="1" selected="0">
            <x v="0"/>
          </reference>
          <reference field="3" count="1" selected="0">
            <x v="90"/>
          </reference>
        </references>
      </pivotArea>
    </chartFormat>
    <chartFormat chart="4" format="3" series="1">
      <pivotArea type="data" outline="0" fieldPosition="0">
        <references count="2">
          <reference field="4294967294" count="1" selected="0">
            <x v="2"/>
          </reference>
          <reference field="2" count="1" selected="0">
            <x v="1"/>
          </reference>
        </references>
      </pivotArea>
    </chartFormat>
    <chartFormat chart="4" format="5"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3"/>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0"/>
          </reference>
        </references>
      </pivotArea>
    </chartFormat>
  </chart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ED1D7BE-14AA-41B9-814D-DE8A4B2CFE19}" name="Draaitabel6" cacheId="0" applyNumberFormats="0" applyBorderFormats="0" applyFontFormats="0" applyPatternFormats="0" applyAlignmentFormats="0" applyWidthHeightFormats="1" dataCaption="Waarden" showError="1" updatedVersion="7" minRefreshableVersion="3" itemPrintTitles="1" createdVersion="6" indent="0" outline="1" outlineData="1" multipleFieldFilters="0" chartFormat="3" rowHeaderCaption="Meetmoment">
  <location ref="A15:G36" firstHeaderRow="0" firstDataRow="1" firstDataCol="1"/>
  <pivotFields count="69">
    <pivotField showAll="0">
      <items count="644">
        <item x="4"/>
        <item x="21"/>
        <item x="22"/>
        <item x="23"/>
        <item x="24"/>
        <item x="25"/>
        <item x="26"/>
        <item x="27"/>
        <item x="28"/>
        <item x="29"/>
        <item x="30"/>
        <item x="31"/>
        <item x="32"/>
        <item x="33"/>
        <item x="34"/>
        <item x="8"/>
        <item x="9"/>
        <item x="35"/>
        <item x="36"/>
        <item x="37"/>
        <item x="38"/>
        <item x="39"/>
        <item x="40"/>
        <item x="41"/>
        <item x="42"/>
        <item x="43"/>
        <item x="44"/>
        <item x="45"/>
        <item x="10"/>
        <item x="46"/>
        <item x="47"/>
        <item x="48"/>
        <item x="49"/>
        <item x="50"/>
        <item x="6"/>
        <item x="51"/>
        <item x="52"/>
        <item x="53"/>
        <item x="54"/>
        <item x="55"/>
        <item x="56"/>
        <item x="57"/>
        <item x="11"/>
        <item x="58"/>
        <item x="59"/>
        <item x="60"/>
        <item x="61"/>
        <item x="62"/>
        <item x="12"/>
        <item x="13"/>
        <item x="1"/>
        <item x="63"/>
        <item x="64"/>
        <item x="65"/>
        <item x="66"/>
        <item x="3"/>
        <item x="67"/>
        <item x="68"/>
        <item x="14"/>
        <item x="69"/>
        <item x="7"/>
        <item x="15"/>
        <item x="70"/>
        <item x="16"/>
        <item x="71"/>
        <item x="2"/>
        <item x="72"/>
        <item x="5"/>
        <item x="0"/>
        <item x="17"/>
        <item x="73"/>
        <item x="74"/>
        <item x="75"/>
        <item x="76"/>
        <item x="77"/>
        <item x="78"/>
        <item x="18"/>
        <item x="79"/>
        <item x="19"/>
        <item x="80"/>
        <item x="81"/>
        <item x="82"/>
        <item x="83"/>
        <item x="84"/>
        <item x="20"/>
        <item x="85"/>
        <item x="86"/>
        <item x="87"/>
        <item x="88"/>
        <item x="89"/>
        <item x="90"/>
        <item x="91"/>
        <item m="1" x="579"/>
        <item m="1" x="96"/>
        <item m="1" x="162"/>
        <item m="1" x="230"/>
        <item m="1" x="298"/>
        <item m="1" x="366"/>
        <item m="1" x="434"/>
        <item m="1" x="502"/>
        <item m="1" x="570"/>
        <item m="1" x="638"/>
        <item m="1" x="153"/>
        <item m="1" x="220"/>
        <item m="1" x="288"/>
        <item m="1" x="356"/>
        <item m="1" x="424"/>
        <item m="1" x="492"/>
        <item m="1" x="560"/>
        <item m="1" x="629"/>
        <item m="1" x="144"/>
        <item m="1" x="211"/>
        <item m="1" x="279"/>
        <item m="1" x="347"/>
        <item m="1" x="415"/>
        <item m="1" x="483"/>
        <item m="1" x="551"/>
        <item m="1" x="620"/>
        <item m="1" x="134"/>
        <item m="1" x="201"/>
        <item m="1" x="269"/>
        <item m="1" x="337"/>
        <item m="1" x="405"/>
        <item m="1" x="473"/>
        <item m="1" x="541"/>
        <item m="1" x="611"/>
        <item m="1" x="125"/>
        <item m="1" x="192"/>
        <item m="1" x="227"/>
        <item m="1" x="260"/>
        <item m="1" x="295"/>
        <item m="1" x="328"/>
        <item m="1" x="363"/>
        <item m="1" x="396"/>
        <item m="1" x="431"/>
        <item m="1" x="464"/>
        <item m="1" x="499"/>
        <item m="1" x="532"/>
        <item m="1" x="567"/>
        <item m="1" x="601"/>
        <item m="1" x="635"/>
        <item m="1" x="116"/>
        <item m="1" x="150"/>
        <item m="1" x="183"/>
        <item m="1" x="217"/>
        <item m="1" x="251"/>
        <item m="1" x="285"/>
        <item m="1" x="319"/>
        <item m="1" x="353"/>
        <item m="1" x="387"/>
        <item m="1" x="421"/>
        <item m="1" x="455"/>
        <item m="1" x="489"/>
        <item m="1" x="523"/>
        <item m="1" x="557"/>
        <item m="1" x="592"/>
        <item m="1" x="625"/>
        <item m="1" x="107"/>
        <item m="1" x="140"/>
        <item m="1" x="174"/>
        <item m="1" x="207"/>
        <item m="1" x="242"/>
        <item m="1" x="275"/>
        <item m="1" x="310"/>
        <item m="1" x="343"/>
        <item m="1" x="378"/>
        <item m="1" x="411"/>
        <item m="1" x="446"/>
        <item m="1" x="479"/>
        <item m="1" x="514"/>
        <item m="1" x="547"/>
        <item m="1" x="583"/>
        <item m="1" x="617"/>
        <item m="1" x="100"/>
        <item m="1" x="131"/>
        <item m="1" x="166"/>
        <item m="1" x="198"/>
        <item m="1" x="234"/>
        <item m="1" x="266"/>
        <item m="1" x="302"/>
        <item m="1" x="334"/>
        <item m="1" x="370"/>
        <item m="1" x="402"/>
        <item m="1" x="438"/>
        <item m="1" x="470"/>
        <item m="1" x="506"/>
        <item m="1" x="538"/>
        <item m="1" x="574"/>
        <item m="1" x="607"/>
        <item m="1" x="642"/>
        <item m="1" x="122"/>
        <item m="1" x="157"/>
        <item m="1" x="189"/>
        <item m="1" x="224"/>
        <item m="1" x="257"/>
        <item m="1" x="292"/>
        <item m="1" x="325"/>
        <item m="1" x="360"/>
        <item m="1" x="393"/>
        <item m="1" x="428"/>
        <item m="1" x="461"/>
        <item m="1" x="496"/>
        <item m="1" x="529"/>
        <item m="1" x="564"/>
        <item m="1" x="598"/>
        <item m="1" x="633"/>
        <item m="1" x="114"/>
        <item m="1" x="148"/>
        <item m="1" x="181"/>
        <item m="1" x="215"/>
        <item m="1" x="249"/>
        <item m="1" x="283"/>
        <item m="1" x="317"/>
        <item m="1" x="351"/>
        <item m="1" x="385"/>
        <item m="1" x="419"/>
        <item m="1" x="453"/>
        <item m="1" x="487"/>
        <item m="1" x="521"/>
        <item m="1" x="555"/>
        <item m="1" x="590"/>
        <item m="1" x="624"/>
        <item m="1" x="106"/>
        <item m="1" x="139"/>
        <item m="1" x="173"/>
        <item m="1" x="206"/>
        <item m="1" x="241"/>
        <item m="1" x="274"/>
        <item m="1" x="309"/>
        <item m="1" x="342"/>
        <item m="1" x="377"/>
        <item m="1" x="410"/>
        <item m="1" x="445"/>
        <item m="1" x="478"/>
        <item m="1" x="513"/>
        <item m="1" x="546"/>
        <item m="1" x="582"/>
        <item m="1" x="616"/>
        <item m="1" x="99"/>
        <item m="1" x="130"/>
        <item m="1" x="165"/>
        <item m="1" x="197"/>
        <item m="1" x="233"/>
        <item m="1" x="265"/>
        <item m="1" x="301"/>
        <item m="1" x="333"/>
        <item m="1" x="369"/>
        <item m="1" x="401"/>
        <item m="1" x="437"/>
        <item m="1" x="469"/>
        <item m="1" x="505"/>
        <item m="1" x="537"/>
        <item m="1" x="573"/>
        <item m="1" x="606"/>
        <item m="1" x="641"/>
        <item m="1" x="121"/>
        <item m="1" x="138"/>
        <item m="1" x="156"/>
        <item m="1" x="172"/>
        <item m="1" x="188"/>
        <item m="1" x="205"/>
        <item m="1" x="223"/>
        <item m="1" x="240"/>
        <item m="1" x="256"/>
        <item m="1" x="273"/>
        <item m="1" x="291"/>
        <item m="1" x="308"/>
        <item m="1" x="324"/>
        <item m="1" x="341"/>
        <item m="1" x="359"/>
        <item m="1" x="376"/>
        <item m="1" x="392"/>
        <item m="1" x="409"/>
        <item m="1" x="427"/>
        <item m="1" x="444"/>
        <item m="1" x="460"/>
        <item m="1" x="477"/>
        <item m="1" x="495"/>
        <item m="1" x="512"/>
        <item m="1" x="528"/>
        <item m="1" x="545"/>
        <item m="1" x="563"/>
        <item m="1" x="581"/>
        <item m="1" x="597"/>
        <item m="1" x="615"/>
        <item m="1" x="632"/>
        <item m="1" x="98"/>
        <item m="1" x="113"/>
        <item m="1" x="129"/>
        <item m="1" x="147"/>
        <item m="1" x="164"/>
        <item m="1" x="180"/>
        <item m="1" x="196"/>
        <item m="1" x="214"/>
        <item m="1" x="232"/>
        <item m="1" x="248"/>
        <item m="1" x="264"/>
        <item m="1" x="282"/>
        <item m="1" x="300"/>
        <item m="1" x="316"/>
        <item m="1" x="332"/>
        <item m="1" x="350"/>
        <item m="1" x="368"/>
        <item m="1" x="384"/>
        <item m="1" x="400"/>
        <item m="1" x="418"/>
        <item m="1" x="436"/>
        <item m="1" x="452"/>
        <item m="1" x="468"/>
        <item m="1" x="486"/>
        <item m="1" x="504"/>
        <item m="1" x="520"/>
        <item m="1" x="536"/>
        <item m="1" x="554"/>
        <item m="1" x="572"/>
        <item m="1" x="589"/>
        <item m="1" x="605"/>
        <item m="1" x="623"/>
        <item m="1" x="640"/>
        <item m="1" x="105"/>
        <item m="1" x="120"/>
        <item m="1" x="137"/>
        <item m="1" x="155"/>
        <item m="1" x="171"/>
        <item m="1" x="187"/>
        <item m="1" x="204"/>
        <item m="1" x="222"/>
        <item m="1" x="239"/>
        <item m="1" x="255"/>
        <item m="1" x="272"/>
        <item m="1" x="290"/>
        <item m="1" x="307"/>
        <item m="1" x="323"/>
        <item m="1" x="340"/>
        <item m="1" x="358"/>
        <item m="1" x="375"/>
        <item m="1" x="391"/>
        <item m="1" x="408"/>
        <item m="1" x="426"/>
        <item m="1" x="443"/>
        <item m="1" x="459"/>
        <item m="1" x="476"/>
        <item m="1" x="494"/>
        <item m="1" x="511"/>
        <item m="1" x="527"/>
        <item m="1" x="544"/>
        <item m="1" x="562"/>
        <item m="1" x="580"/>
        <item m="1" x="596"/>
        <item m="1" x="614"/>
        <item m="1" x="631"/>
        <item m="1" x="97"/>
        <item m="1" x="112"/>
        <item m="1" x="128"/>
        <item m="1" x="146"/>
        <item m="1" x="163"/>
        <item m="1" x="179"/>
        <item m="1" x="195"/>
        <item m="1" x="213"/>
        <item m="1" x="231"/>
        <item m="1" x="247"/>
        <item m="1" x="263"/>
        <item m="1" x="281"/>
        <item m="1" x="299"/>
        <item m="1" x="315"/>
        <item m="1" x="331"/>
        <item m="1" x="349"/>
        <item m="1" x="367"/>
        <item m="1" x="383"/>
        <item m="1" x="399"/>
        <item m="1" x="417"/>
        <item m="1" x="435"/>
        <item m="1" x="451"/>
        <item m="1" x="467"/>
        <item m="1" x="485"/>
        <item m="1" x="503"/>
        <item m="1" x="519"/>
        <item m="1" x="535"/>
        <item m="1" x="553"/>
        <item m="1" x="571"/>
        <item m="1" x="588"/>
        <item m="1" x="604"/>
        <item m="1" x="622"/>
        <item m="1" x="639"/>
        <item m="1" x="104"/>
        <item m="1" x="119"/>
        <item m="1" x="136"/>
        <item m="1" x="154"/>
        <item m="1" x="170"/>
        <item m="1" x="186"/>
        <item m="1" x="203"/>
        <item m="1" x="221"/>
        <item m="1" x="238"/>
        <item m="1" x="254"/>
        <item m="1" x="271"/>
        <item m="1" x="289"/>
        <item m="1" x="306"/>
        <item m="1" x="322"/>
        <item m="1" x="339"/>
        <item m="1" x="357"/>
        <item m="1" x="374"/>
        <item m="1" x="390"/>
        <item m="1" x="407"/>
        <item m="1" x="425"/>
        <item m="1" x="442"/>
        <item m="1" x="458"/>
        <item m="1" x="475"/>
        <item m="1" x="493"/>
        <item m="1" x="510"/>
        <item m="1" x="526"/>
        <item m="1" x="543"/>
        <item m="1" x="561"/>
        <item m="1" x="578"/>
        <item m="1" x="595"/>
        <item m="1" x="613"/>
        <item m="1" x="630"/>
        <item m="1" x="95"/>
        <item m="1" x="111"/>
        <item m="1" x="127"/>
        <item m="1" x="145"/>
        <item m="1" x="161"/>
        <item m="1" x="178"/>
        <item m="1" x="194"/>
        <item m="1" x="212"/>
        <item m="1" x="229"/>
        <item m="1" x="246"/>
        <item m="1" x="262"/>
        <item m="1" x="280"/>
        <item m="1" x="297"/>
        <item m="1" x="314"/>
        <item m="1" x="330"/>
        <item m="1" x="348"/>
        <item m="1" x="365"/>
        <item m="1" x="382"/>
        <item m="1" x="398"/>
        <item m="1" x="416"/>
        <item m="1" x="433"/>
        <item m="1" x="450"/>
        <item m="1" x="466"/>
        <item m="1" x="484"/>
        <item m="1" x="501"/>
        <item m="1" x="518"/>
        <item m="1" x="534"/>
        <item m="1" x="552"/>
        <item m="1" x="569"/>
        <item m="1" x="587"/>
        <item m="1" x="603"/>
        <item m="1" x="621"/>
        <item m="1" x="637"/>
        <item m="1" x="103"/>
        <item m="1" x="118"/>
        <item m="1" x="135"/>
        <item m="1" x="152"/>
        <item m="1" x="169"/>
        <item m="1" x="185"/>
        <item m="1" x="202"/>
        <item m="1" x="219"/>
        <item m="1" x="237"/>
        <item m="1" x="253"/>
        <item m="1" x="270"/>
        <item m="1" x="287"/>
        <item m="1" x="305"/>
        <item m="1" x="321"/>
        <item m="1" x="338"/>
        <item m="1" x="355"/>
        <item m="1" x="373"/>
        <item m="1" x="389"/>
        <item m="1" x="406"/>
        <item m="1" x="423"/>
        <item m="1" x="441"/>
        <item m="1" x="457"/>
        <item m="1" x="474"/>
        <item m="1" x="491"/>
        <item m="1" x="509"/>
        <item m="1" x="525"/>
        <item m="1" x="542"/>
        <item m="1" x="559"/>
        <item m="1" x="577"/>
        <item m="1" x="594"/>
        <item m="1" x="612"/>
        <item m="1" x="628"/>
        <item m="1" x="94"/>
        <item m="1" x="110"/>
        <item m="1" x="126"/>
        <item m="1" x="143"/>
        <item m="1" x="160"/>
        <item m="1" x="177"/>
        <item m="1" x="193"/>
        <item m="1" x="210"/>
        <item m="1" x="228"/>
        <item m="1" x="245"/>
        <item m="1" x="261"/>
        <item m="1" x="278"/>
        <item m="1" x="296"/>
        <item m="1" x="313"/>
        <item m="1" x="329"/>
        <item m="1" x="346"/>
        <item m="1" x="364"/>
        <item m="1" x="381"/>
        <item m="1" x="397"/>
        <item m="1" x="414"/>
        <item m="1" x="432"/>
        <item m="1" x="449"/>
        <item m="1" x="465"/>
        <item m="1" x="482"/>
        <item m="1" x="500"/>
        <item m="1" x="517"/>
        <item m="1" x="533"/>
        <item m="1" x="550"/>
        <item m="1" x="568"/>
        <item m="1" x="586"/>
        <item m="1" x="602"/>
        <item m="1" x="610"/>
        <item m="1" x="619"/>
        <item m="1" x="627"/>
        <item m="1" x="636"/>
        <item m="1" x="93"/>
        <item m="1" x="102"/>
        <item m="1" x="109"/>
        <item m="1" x="117"/>
        <item m="1" x="124"/>
        <item m="1" x="133"/>
        <item m="1" x="142"/>
        <item m="1" x="151"/>
        <item m="1" x="159"/>
        <item m="1" x="168"/>
        <item m="1" x="176"/>
        <item m="1" x="184"/>
        <item m="1" x="191"/>
        <item m="1" x="200"/>
        <item m="1" x="209"/>
        <item m="1" x="218"/>
        <item m="1" x="226"/>
        <item m="1" x="236"/>
        <item m="1" x="244"/>
        <item m="1" x="252"/>
        <item m="1" x="259"/>
        <item m="1" x="268"/>
        <item m="1" x="277"/>
        <item m="1" x="286"/>
        <item m="1" x="294"/>
        <item m="1" x="304"/>
        <item m="1" x="312"/>
        <item m="1" x="320"/>
        <item m="1" x="327"/>
        <item m="1" x="336"/>
        <item m="1" x="345"/>
        <item m="1" x="354"/>
        <item m="1" x="362"/>
        <item m="1" x="372"/>
        <item m="1" x="380"/>
        <item m="1" x="388"/>
        <item m="1" x="395"/>
        <item m="1" x="404"/>
        <item m="1" x="413"/>
        <item m="1" x="422"/>
        <item m="1" x="430"/>
        <item m="1" x="440"/>
        <item m="1" x="448"/>
        <item m="1" x="456"/>
        <item m="1" x="463"/>
        <item m="1" x="472"/>
        <item m="1" x="481"/>
        <item m="1" x="490"/>
        <item m="1" x="498"/>
        <item m="1" x="508"/>
        <item m="1" x="516"/>
        <item m="1" x="524"/>
        <item m="1" x="531"/>
        <item m="1" x="540"/>
        <item m="1" x="549"/>
        <item m="1" x="558"/>
        <item m="1" x="566"/>
        <item m="1" x="576"/>
        <item m="1" x="585"/>
        <item m="1" x="593"/>
        <item m="1" x="600"/>
        <item m="1" x="609"/>
        <item m="1" x="618"/>
        <item m="1" x="626"/>
        <item m="1" x="634"/>
        <item m="1" x="92"/>
        <item m="1" x="101"/>
        <item m="1" x="108"/>
        <item m="1" x="115"/>
        <item m="1" x="123"/>
        <item m="1" x="132"/>
        <item m="1" x="141"/>
        <item m="1" x="149"/>
        <item m="1" x="158"/>
        <item m="1" x="167"/>
        <item m="1" x="175"/>
        <item m="1" x="182"/>
        <item m="1" x="190"/>
        <item m="1" x="199"/>
        <item m="1" x="208"/>
        <item m="1" x="216"/>
        <item m="1" x="225"/>
        <item m="1" x="235"/>
        <item m="1" x="243"/>
        <item m="1" x="250"/>
        <item m="1" x="258"/>
        <item m="1" x="267"/>
        <item m="1" x="276"/>
        <item m="1" x="284"/>
        <item m="1" x="293"/>
        <item m="1" x="303"/>
        <item m="1" x="311"/>
        <item m="1" x="318"/>
        <item m="1" x="326"/>
        <item m="1" x="335"/>
        <item m="1" x="344"/>
        <item m="1" x="352"/>
        <item m="1" x="361"/>
        <item m="1" x="371"/>
        <item m="1" x="379"/>
        <item m="1" x="386"/>
        <item m="1" x="394"/>
        <item m="1" x="403"/>
        <item m="1" x="412"/>
        <item m="1" x="420"/>
        <item m="1" x="429"/>
        <item m="1" x="439"/>
        <item m="1" x="447"/>
        <item m="1" x="454"/>
        <item m="1" x="462"/>
        <item m="1" x="471"/>
        <item m="1" x="480"/>
        <item m="1" x="488"/>
        <item m="1" x="497"/>
        <item m="1" x="507"/>
        <item m="1" x="515"/>
        <item m="1" x="522"/>
        <item m="1" x="530"/>
        <item m="1" x="539"/>
        <item m="1" x="548"/>
        <item m="1" x="556"/>
        <item m="1" x="565"/>
        <item m="1" x="575"/>
        <item m="1" x="584"/>
        <item m="1" x="591"/>
        <item m="1" x="599"/>
        <item m="1" x="608"/>
        <item t="default"/>
      </items>
    </pivotField>
    <pivotField showAll="0">
      <items count="366">
        <item m="1" x="86"/>
        <item m="1" x="60"/>
        <item m="1" x="213"/>
        <item m="1" x="183"/>
        <item m="1" x="50"/>
        <item m="1" x="164"/>
        <item m="1" x="355"/>
        <item m="1" x="117"/>
        <item m="1" x="114"/>
        <item m="1" x="236"/>
        <item m="1" x="348"/>
        <item m="1" x="90"/>
        <item m="1" x="351"/>
        <item m="1" x="301"/>
        <item m="1" x="101"/>
        <item m="1" x="257"/>
        <item m="1" x="110"/>
        <item m="1" x="180"/>
        <item m="1" x="193"/>
        <item m="1" x="106"/>
        <item m="1" x="259"/>
        <item m="1" x="328"/>
        <item m="1" x="317"/>
        <item m="1" x="347"/>
        <item m="1" x="258"/>
        <item m="1" x="296"/>
        <item m="1" x="208"/>
        <item m="1" x="359"/>
        <item m="1" x="329"/>
        <item m="1" x="307"/>
        <item m="1" x="235"/>
        <item m="1" x="228"/>
        <item m="1" x="155"/>
        <item m="1" x="189"/>
        <item m="1" x="274"/>
        <item m="1" x="273"/>
        <item x="8"/>
        <item m="1" x="241"/>
        <item x="27"/>
        <item m="1" x="222"/>
        <item m="1" x="141"/>
        <item m="1" x="112"/>
        <item m="1" x="190"/>
        <item m="1" x="174"/>
        <item m="1" x="261"/>
        <item m="1" x="163"/>
        <item m="1" x="29"/>
        <item m="1" x="227"/>
        <item m="1" x="201"/>
        <item m="1" x="138"/>
        <item x="7"/>
        <item m="1" x="41"/>
        <item m="1" x="247"/>
        <item m="1" x="88"/>
        <item m="1" x="98"/>
        <item m="1" x="69"/>
        <item m="1" x="321"/>
        <item m="1" x="105"/>
        <item m="1" x="38"/>
        <item m="1" x="284"/>
        <item m="1" x="289"/>
        <item m="1" x="252"/>
        <item m="1" x="225"/>
        <item m="1" x="281"/>
        <item m="1" x="89"/>
        <item m="1" x="356"/>
        <item m="1" x="341"/>
        <item m="1" x="120"/>
        <item m="1" x="243"/>
        <item m="1" x="334"/>
        <item m="1" x="290"/>
        <item m="1" x="187"/>
        <item x="0"/>
        <item m="1" x="77"/>
        <item m="1" x="121"/>
        <item x="16"/>
        <item x="28"/>
        <item m="1" x="179"/>
        <item m="1" x="268"/>
        <item m="1" x="245"/>
        <item m="1" x="205"/>
        <item m="1" x="172"/>
        <item m="1" x="308"/>
        <item x="18"/>
        <item x="10"/>
        <item x="20"/>
        <item m="1" x="127"/>
        <item m="1" x="87"/>
        <item m="1" x="318"/>
        <item m="1" x="149"/>
        <item m="1" x="200"/>
        <item m="1" x="61"/>
        <item m="1" x="62"/>
        <item m="1" x="310"/>
        <item m="1" x="70"/>
        <item m="1" x="232"/>
        <item m="1" x="322"/>
        <item m="1" x="288"/>
        <item m="1" x="287"/>
        <item m="1" x="169"/>
        <item m="1" x="111"/>
        <item m="1" x="206"/>
        <item m="1" x="207"/>
        <item m="1" x="331"/>
        <item m="1" x="214"/>
        <item m="1" x="115"/>
        <item m="1" x="246"/>
        <item m="1" x="265"/>
        <item m="1" x="66"/>
        <item x="26"/>
        <item m="1" x="280"/>
        <item m="1" x="144"/>
        <item m="1" x="191"/>
        <item m="1" x="224"/>
        <item m="1" x="83"/>
        <item m="1" x="100"/>
        <item x="12"/>
        <item m="1" x="262"/>
        <item m="1" x="333"/>
        <item m="1" x="238"/>
        <item m="1" x="104"/>
        <item m="1" x="283"/>
        <item m="1" x="32"/>
        <item m="1" x="84"/>
        <item m="1" x="59"/>
        <item m="1" x="99"/>
        <item m="1" x="230"/>
        <item m="1" x="161"/>
        <item m="1" x="277"/>
        <item m="1" x="126"/>
        <item m="1" x="30"/>
        <item m="1" x="129"/>
        <item m="1" x="49"/>
        <item m="1" x="79"/>
        <item m="1" x="221"/>
        <item m="1" x="237"/>
        <item m="1" x="319"/>
        <item m="1" x="128"/>
        <item m="1" x="91"/>
        <item m="1" x="176"/>
        <item m="1" x="266"/>
        <item m="1" x="135"/>
        <item x="14"/>
        <item m="1" x="182"/>
        <item m="1" x="171"/>
        <item m="1" x="162"/>
        <item m="1" x="142"/>
        <item m="1" x="158"/>
        <item m="1" x="210"/>
        <item m="1" x="302"/>
        <item m="1" x="122"/>
        <item m="1" x="217"/>
        <item m="1" x="315"/>
        <item m="1" x="177"/>
        <item m="1" x="332"/>
        <item m="1" x="349"/>
        <item m="1" x="197"/>
        <item m="1" x="326"/>
        <item m="1" x="253"/>
        <item m="1" x="239"/>
        <item m="1" x="107"/>
        <item m="1" x="354"/>
        <item m="1" x="360"/>
        <item m="1" x="132"/>
        <item m="1" x="36"/>
        <item m="1" x="212"/>
        <item m="1" x="285"/>
        <item m="1" x="293"/>
        <item m="1" x="304"/>
        <item m="1" x="327"/>
        <item m="1" x="159"/>
        <item x="11"/>
        <item m="1" x="286"/>
        <item x="13"/>
        <item m="1" x="47"/>
        <item m="1" x="156"/>
        <item m="1" x="198"/>
        <item m="1" x="175"/>
        <item m="1" x="96"/>
        <item m="1" x="250"/>
        <item m="1" x="119"/>
        <item m="1" x="56"/>
        <item m="1" x="346"/>
        <item m="1" x="75"/>
        <item m="1" x="133"/>
        <item m="1" x="154"/>
        <item m="1" x="220"/>
        <item m="1" x="202"/>
        <item m="1" x="249"/>
        <item m="1" x="178"/>
        <item m="1" x="45"/>
        <item m="1" x="303"/>
        <item m="1" x="85"/>
        <item m="1" x="279"/>
        <item m="1" x="48"/>
        <item m="1" x="35"/>
        <item m="1" x="255"/>
        <item m="1" x="292"/>
        <item m="1" x="272"/>
        <item m="1" x="130"/>
        <item m="1" x="39"/>
        <item m="1" x="275"/>
        <item m="1" x="320"/>
        <item m="1" x="58"/>
        <item m="1" x="345"/>
        <item m="1" x="244"/>
        <item m="1" x="93"/>
        <item m="1" x="152"/>
        <item m="1" x="44"/>
        <item m="1" x="309"/>
        <item m="1" x="116"/>
        <item m="1" x="54"/>
        <item m="1" x="361"/>
        <item m="1" x="264"/>
        <item m="1" x="343"/>
        <item m="1" x="40"/>
        <item m="1" x="147"/>
        <item m="1" x="43"/>
        <item m="1" x="123"/>
        <item m="1" x="271"/>
        <item m="1" x="153"/>
        <item m="1" x="350"/>
        <item m="1" x="52"/>
        <item m="1" x="263"/>
        <item m="1" x="299"/>
        <item x="6"/>
        <item m="1" x="335"/>
        <item m="1" x="211"/>
        <item m="1" x="102"/>
        <item m="1" x="37"/>
        <item m="1" x="131"/>
        <item m="1" x="71"/>
        <item m="1" x="269"/>
        <item m="1" x="357"/>
        <item x="24"/>
        <item m="1" x="170"/>
        <item m="1" x="270"/>
        <item m="1" x="31"/>
        <item m="1" x="254"/>
        <item m="1" x="139"/>
        <item m="1" x="97"/>
        <item m="1" x="215"/>
        <item m="1" x="185"/>
        <item m="1" x="218"/>
        <item m="1" x="352"/>
        <item m="1" x="325"/>
        <item m="1" x="125"/>
        <item x="19"/>
        <item m="1" x="51"/>
        <item m="1" x="340"/>
        <item m="1" x="314"/>
        <item m="1" x="324"/>
        <item m="1" x="278"/>
        <item m="1" x="226"/>
        <item m="1" x="67"/>
        <item m="1" x="316"/>
        <item m="1" x="73"/>
        <item m="1" x="65"/>
        <item m="1" x="294"/>
        <item m="1" x="353"/>
        <item m="1" x="188"/>
        <item m="1" x="113"/>
        <item m="1" x="313"/>
        <item m="1" x="251"/>
        <item m="1" x="151"/>
        <item m="1" x="136"/>
        <item x="25"/>
        <item m="1" x="363"/>
        <item m="1" x="148"/>
        <item m="1" x="199"/>
        <item m="1" x="118"/>
        <item m="1" x="82"/>
        <item m="1" x="95"/>
        <item m="1" x="173"/>
        <item m="1" x="92"/>
        <item m="1" x="295"/>
        <item m="1" x="229"/>
        <item m="1" x="145"/>
        <item m="1" x="140"/>
        <item m="1" x="184"/>
        <item m="1" x="103"/>
        <item m="1" x="124"/>
        <item m="1" x="109"/>
        <item m="1" x="146"/>
        <item m="1" x="57"/>
        <item m="1" x="150"/>
        <item x="4"/>
        <item m="1" x="186"/>
        <item m="1" x="94"/>
        <item x="3"/>
        <item m="1" x="219"/>
        <item m="1" x="209"/>
        <item m="1" x="168"/>
        <item m="1" x="300"/>
        <item m="1" x="196"/>
        <item m="1" x="234"/>
        <item m="1" x="242"/>
        <item m="1" x="342"/>
        <item m="1" x="291"/>
        <item m="1" x="55"/>
        <item m="1" x="137"/>
        <item m="1" x="339"/>
        <item m="1" x="157"/>
        <item m="1" x="256"/>
        <item m="1" x="267"/>
        <item m="1" x="42"/>
        <item x="21"/>
        <item m="1" x="297"/>
        <item m="1" x="216"/>
        <item m="1" x="337"/>
        <item m="1" x="195"/>
        <item m="1" x="305"/>
        <item m="1" x="344"/>
        <item m="1" x="194"/>
        <item x="5"/>
        <item m="1" x="323"/>
        <item m="1" x="330"/>
        <item x="17"/>
        <item m="1" x="336"/>
        <item m="1" x="80"/>
        <item m="1" x="160"/>
        <item m="1" x="108"/>
        <item m="1" x="165"/>
        <item m="1" x="64"/>
        <item m="1" x="68"/>
        <item m="1" x="192"/>
        <item m="1" x="248"/>
        <item m="1" x="298"/>
        <item m="1" x="78"/>
        <item m="1" x="338"/>
        <item m="1" x="72"/>
        <item m="1" x="143"/>
        <item m="1" x="167"/>
        <item m="1" x="46"/>
        <item m="1" x="204"/>
        <item x="23"/>
        <item x="15"/>
        <item m="1" x="74"/>
        <item m="1" x="231"/>
        <item m="1" x="223"/>
        <item m="1" x="181"/>
        <item m="1" x="134"/>
        <item x="9"/>
        <item m="1" x="81"/>
        <item m="1" x="312"/>
        <item m="1" x="63"/>
        <item x="1"/>
        <item m="1" x="282"/>
        <item m="1" x="311"/>
        <item m="1" x="306"/>
        <item m="1" x="34"/>
        <item m="1" x="240"/>
        <item m="1" x="260"/>
        <item m="1" x="76"/>
        <item m="1" x="276"/>
        <item m="1" x="364"/>
        <item m="1" x="166"/>
        <item m="1" x="362"/>
        <item m="1" x="358"/>
        <item m="1" x="53"/>
        <item x="2"/>
        <item x="22"/>
        <item m="1" x="203"/>
        <item m="1" x="233"/>
        <item m="1" x="33"/>
        <item t="default"/>
      </items>
    </pivotField>
    <pivotField axis="axisRow" numFmtId="164" showAll="0" sortType="ascending">
      <items count="8">
        <item x="3"/>
        <item x="0"/>
        <item x="1"/>
        <item x="2"/>
        <item x="5"/>
        <item x="6"/>
        <item x="4"/>
        <item t="default"/>
      </items>
    </pivotField>
    <pivotField axis="axisRow" showAll="0">
      <items count="93">
        <item sd="0" m="1" x="28"/>
        <item sd="0" m="1" x="44"/>
        <item sd="0" m="1" x="77"/>
        <item sd="0" m="1" x="88"/>
        <item sd="0" m="1" x="22"/>
        <item sd="0" m="1" x="30"/>
        <item sd="0" m="1" x="45"/>
        <item sd="0" m="1" x="14"/>
        <item sd="0" m="1" x="89"/>
        <item sd="0" m="1" x="79"/>
        <item sd="0" m="1" x="73"/>
        <item sd="0" m="1" x="32"/>
        <item sd="0" m="1" x="24"/>
        <item sd="0" m="1" x="63"/>
        <item sd="0" m="1" x="74"/>
        <item sd="0" m="1" x="26"/>
        <item sd="0" m="1" x="64"/>
        <item sd="0" m="1" x="12"/>
        <item sd="0" m="1" x="41"/>
        <item sd="0" m="1" x="17"/>
        <item sd="0" m="1" x="4"/>
        <item sd="0" m="1" x="6"/>
        <item sd="0" m="1" x="76"/>
        <item sd="0" m="1" x="80"/>
        <item sd="0" m="1" x="8"/>
        <item sd="0" m="1" x="27"/>
        <item sd="0" m="1" x="51"/>
        <item sd="0" m="1" x="52"/>
        <item sd="0" m="1" x="58"/>
        <item sd="0" m="1" x="70"/>
        <item sd="0" m="1" x="90"/>
        <item sd="0" m="1" x="10"/>
        <item sd="0" m="1" x="65"/>
        <item sd="0" m="1" x="81"/>
        <item sd="0" m="1" x="91"/>
        <item sd="0" m="1" x="86"/>
        <item sd="0" m="1" x="20"/>
        <item sd="0" m="1" x="57"/>
        <item sd="0" m="1" x="71"/>
        <item sd="0" m="1" x="15"/>
        <item sd="0" m="1" x="35"/>
        <item sd="0" m="1" x="16"/>
        <item sd="0" x="1"/>
        <item sd="0" m="1" x="29"/>
        <item sd="0" m="1" x="48"/>
        <item sd="0" m="1" x="72"/>
        <item sd="0" m="1" x="68"/>
        <item sd="0" m="1" x="46"/>
        <item sd="0" m="1" x="11"/>
        <item sd="0" m="1" x="61"/>
        <item sd="0" m="1" x="42"/>
        <item sd="0" m="1" x="55"/>
        <item sd="0" m="1" x="69"/>
        <item sd="0" m="1" x="37"/>
        <item sd="0" m="1" x="47"/>
        <item sd="0" m="1" x="5"/>
        <item sd="0" m="1" x="31"/>
        <item sd="0" m="1" x="33"/>
        <item sd="0" m="1" x="62"/>
        <item sd="0" m="1" x="25"/>
        <item sd="0" m="1" x="9"/>
        <item sd="0" m="1" x="19"/>
        <item sd="0" m="1" x="87"/>
        <item sd="0" m="1" x="85"/>
        <item sd="0" m="1" x="75"/>
        <item sd="0" m="1" x="66"/>
        <item sd="0" m="1" x="49"/>
        <item sd="0" m="1" x="36"/>
        <item sd="0" m="1" x="82"/>
        <item sd="0" m="1" x="40"/>
        <item sd="0" m="1" x="84"/>
        <item sd="0" m="1" x="50"/>
        <item sd="0" m="1" x="60"/>
        <item sd="0" m="1" x="83"/>
        <item sd="0" m="1" x="34"/>
        <item sd="0" m="1" x="56"/>
        <item sd="0" m="1" x="18"/>
        <item sd="0" m="1" x="54"/>
        <item sd="0" m="1" x="53"/>
        <item sd="0" m="1" x="23"/>
        <item sd="0" m="1" x="13"/>
        <item sd="0" m="1" x="7"/>
        <item sd="0" m="1" x="39"/>
        <item sd="0" m="1" x="21"/>
        <item sd="0" m="1" x="59"/>
        <item sd="0" m="1" x="38"/>
        <item sd="0" m="1" x="78"/>
        <item sd="0" m="1" x="43"/>
        <item sd="0" m="1" x="67"/>
        <item x="2"/>
        <item x="3"/>
        <item x="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numFmtId="1" showAll="0"/>
    <pivotField showAll="0"/>
    <pivotField numFmtId="1" showAll="0"/>
    <pivotField showAll="0"/>
    <pivotField showAll="0"/>
    <pivotField numFmtId="9" showAll="0"/>
    <pivotField showAll="0"/>
    <pivotField dataField="1" showAll="0"/>
    <pivotField dataField="1" showAll="0"/>
    <pivotField dataField="1" showAll="0"/>
    <pivotField dataField="1" showAll="0"/>
    <pivotField dataField="1" showAll="0"/>
    <pivotField dataField="1" numFmtId="1"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2"/>
    <field x="3"/>
  </rowFields>
  <rowItems count="21">
    <i>
      <x/>
    </i>
    <i r="1">
      <x v="42"/>
    </i>
    <i r="1">
      <x v="89"/>
    </i>
    <i r="1">
      <x v="90"/>
    </i>
    <i>
      <x v="1"/>
    </i>
    <i r="1">
      <x v="91"/>
    </i>
    <i>
      <x v="2"/>
    </i>
    <i r="1">
      <x v="42"/>
    </i>
    <i>
      <x v="3"/>
    </i>
    <i r="1">
      <x v="42"/>
    </i>
    <i r="1">
      <x v="89"/>
    </i>
    <i r="1">
      <x v="90"/>
    </i>
    <i>
      <x v="4"/>
    </i>
    <i r="1">
      <x v="91"/>
    </i>
    <i>
      <x v="5"/>
    </i>
    <i r="1">
      <x v="42"/>
    </i>
    <i r="1">
      <x v="89"/>
    </i>
    <i r="1">
      <x v="90"/>
    </i>
    <i>
      <x v="6"/>
    </i>
    <i r="1">
      <x v="91"/>
    </i>
    <i t="grand">
      <x/>
    </i>
  </rowItems>
  <colFields count="1">
    <field x="-2"/>
  </colFields>
  <colItems count="6">
    <i>
      <x/>
    </i>
    <i i="1">
      <x v="1"/>
    </i>
    <i i="2">
      <x v="2"/>
    </i>
    <i i="3">
      <x v="3"/>
    </i>
    <i i="4">
      <x v="4"/>
    </i>
    <i i="5">
      <x v="5"/>
    </i>
  </colItems>
  <dataFields count="6">
    <dataField name="Bezoekers/ kortparkeerders" fld="40" baseField="0" baseItem="0"/>
    <dataField name="Werknemers/ langparkeerders" fld="41" baseField="0" baseItem="0"/>
    <dataField name="Toeristen/ bewoners" fld="42" baseField="0" baseItem="0"/>
    <dataField name=" Bewoners" fld="43" baseField="0" baseItem="0"/>
    <dataField name="Overig" fld="44" baseField="0" baseItem="0"/>
    <dataField name="Totaal" fld="45" baseField="0" baseItem="0"/>
  </dataFields>
  <formats count="15">
    <format dxfId="474">
      <pivotArea dataOnly="0" outline="0" axis="axisValues" fieldPosition="0"/>
    </format>
    <format dxfId="473">
      <pivotArea outline="0" collapsedLevelsAreSubtotals="1" fieldPosition="0"/>
    </format>
    <format dxfId="472">
      <pivotArea outline="0" collapsedLevelsAreSubtotals="1" fieldPosition="0"/>
    </format>
    <format dxfId="471">
      <pivotArea type="all" dataOnly="0" outline="0" fieldPosition="0"/>
    </format>
    <format dxfId="470">
      <pivotArea outline="0" collapsedLevelsAreSubtotals="1" fieldPosition="0"/>
    </format>
    <format dxfId="469">
      <pivotArea dataOnly="0" labelOnly="1" grandRow="1" outline="0" fieldPosition="0"/>
    </format>
    <format dxfId="468">
      <pivotArea field="3" type="button" dataOnly="0" labelOnly="1" outline="0" axis="axisRow" fieldPosition="1"/>
    </format>
    <format dxfId="467">
      <pivotArea field="3" type="button" dataOnly="0" labelOnly="1" outline="0" axis="axisRow" fieldPosition="1"/>
    </format>
    <format dxfId="466">
      <pivotArea outline="0" collapsedLevelsAreSubtotals="1" fieldPosition="0"/>
    </format>
    <format dxfId="465">
      <pivotArea outline="0" collapsedLevelsAreSubtotals="1" fieldPosition="0"/>
    </format>
    <format dxfId="464">
      <pivotArea dataOnly="0" labelOnly="1" outline="0" fieldPosition="0">
        <references count="1">
          <reference field="4294967294" count="6">
            <x v="0"/>
            <x v="1"/>
            <x v="2"/>
            <x v="3"/>
            <x v="4"/>
            <x v="5"/>
          </reference>
        </references>
      </pivotArea>
    </format>
    <format dxfId="463">
      <pivotArea field="2" type="button" dataOnly="0" labelOnly="1" outline="0" axis="axisRow" fieldPosition="0"/>
    </format>
    <format dxfId="462">
      <pivotArea dataOnly="0" labelOnly="1" outline="0" fieldPosition="0">
        <references count="1">
          <reference field="4294967294" count="6">
            <x v="0"/>
            <x v="1"/>
            <x v="2"/>
            <x v="3"/>
            <x v="4"/>
            <x v="5"/>
          </reference>
        </references>
      </pivotArea>
    </format>
    <format dxfId="461">
      <pivotArea field="2" type="button" dataOnly="0" labelOnly="1" outline="0" axis="axisRow" fieldPosition="0"/>
    </format>
    <format dxfId="460">
      <pivotArea dataOnly="0" labelOnly="1" outline="0" fieldPosition="0">
        <references count="1">
          <reference field="4294967294" count="6">
            <x v="0"/>
            <x v="1"/>
            <x v="2"/>
            <x v="3"/>
            <x v="4"/>
            <x v="5"/>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23FFEAE-D92A-4513-8F58-978CC78CE661}" name="Draaitabel1" cacheId="0" applyNumberFormats="0" applyBorderFormats="0" applyFontFormats="0" applyPatternFormats="0" applyAlignmentFormats="0" applyWidthHeightFormats="1" dataCaption="Waarden" showError="1" updatedVersion="7" minRefreshableVersion="3" itemPrintTitles="1" createdVersion="6" indent="0" outline="1" outlineData="1" multipleFieldFilters="0" chartFormat="2" rowHeaderCaption="Meetmoment">
  <location ref="R6:Z27" firstHeaderRow="0" firstDataRow="1" firstDataCol="1"/>
  <pivotFields count="69">
    <pivotField showAll="0">
      <items count="644">
        <item x="4"/>
        <item x="21"/>
        <item x="22"/>
        <item x="23"/>
        <item x="24"/>
        <item x="25"/>
        <item x="26"/>
        <item x="27"/>
        <item x="28"/>
        <item x="29"/>
        <item x="30"/>
        <item x="31"/>
        <item x="32"/>
        <item x="33"/>
        <item x="34"/>
        <item x="8"/>
        <item x="9"/>
        <item x="35"/>
        <item x="36"/>
        <item x="37"/>
        <item x="38"/>
        <item x="39"/>
        <item x="40"/>
        <item x="41"/>
        <item x="42"/>
        <item x="43"/>
        <item x="44"/>
        <item x="45"/>
        <item x="10"/>
        <item x="46"/>
        <item x="47"/>
        <item x="48"/>
        <item x="49"/>
        <item x="50"/>
        <item x="6"/>
        <item x="51"/>
        <item x="52"/>
        <item x="53"/>
        <item x="54"/>
        <item x="55"/>
        <item x="56"/>
        <item x="57"/>
        <item x="11"/>
        <item x="58"/>
        <item x="59"/>
        <item x="60"/>
        <item x="61"/>
        <item x="62"/>
        <item x="12"/>
        <item x="13"/>
        <item x="1"/>
        <item x="63"/>
        <item x="64"/>
        <item x="65"/>
        <item x="66"/>
        <item x="3"/>
        <item x="67"/>
        <item x="68"/>
        <item x="14"/>
        <item x="69"/>
        <item x="7"/>
        <item x="15"/>
        <item x="70"/>
        <item x="16"/>
        <item x="71"/>
        <item x="2"/>
        <item x="72"/>
        <item x="5"/>
        <item x="0"/>
        <item x="17"/>
        <item x="73"/>
        <item x="74"/>
        <item x="75"/>
        <item x="76"/>
        <item x="77"/>
        <item x="78"/>
        <item x="18"/>
        <item x="79"/>
        <item x="19"/>
        <item x="80"/>
        <item x="81"/>
        <item x="82"/>
        <item x="83"/>
        <item x="84"/>
        <item x="20"/>
        <item x="85"/>
        <item x="86"/>
        <item x="87"/>
        <item x="88"/>
        <item x="89"/>
        <item x="90"/>
        <item x="91"/>
        <item m="1" x="579"/>
        <item m="1" x="96"/>
        <item m="1" x="162"/>
        <item m="1" x="230"/>
        <item m="1" x="298"/>
        <item m="1" x="366"/>
        <item m="1" x="434"/>
        <item m="1" x="502"/>
        <item m="1" x="570"/>
        <item m="1" x="638"/>
        <item m="1" x="153"/>
        <item m="1" x="220"/>
        <item m="1" x="288"/>
        <item m="1" x="356"/>
        <item m="1" x="424"/>
        <item m="1" x="492"/>
        <item m="1" x="560"/>
        <item m="1" x="629"/>
        <item m="1" x="144"/>
        <item m="1" x="211"/>
        <item m="1" x="279"/>
        <item m="1" x="347"/>
        <item m="1" x="415"/>
        <item m="1" x="483"/>
        <item m="1" x="551"/>
        <item m="1" x="620"/>
        <item m="1" x="134"/>
        <item m="1" x="201"/>
        <item m="1" x="269"/>
        <item m="1" x="337"/>
        <item m="1" x="405"/>
        <item m="1" x="473"/>
        <item m="1" x="541"/>
        <item m="1" x="611"/>
        <item m="1" x="125"/>
        <item m="1" x="192"/>
        <item m="1" x="227"/>
        <item m="1" x="260"/>
        <item m="1" x="295"/>
        <item m="1" x="328"/>
        <item m="1" x="363"/>
        <item m="1" x="396"/>
        <item m="1" x="431"/>
        <item m="1" x="464"/>
        <item m="1" x="499"/>
        <item m="1" x="532"/>
        <item m="1" x="567"/>
        <item m="1" x="601"/>
        <item m="1" x="635"/>
        <item m="1" x="116"/>
        <item m="1" x="150"/>
        <item m="1" x="183"/>
        <item m="1" x="217"/>
        <item m="1" x="251"/>
        <item m="1" x="285"/>
        <item m="1" x="319"/>
        <item m="1" x="353"/>
        <item m="1" x="387"/>
        <item m="1" x="421"/>
        <item m="1" x="455"/>
        <item m="1" x="489"/>
        <item m="1" x="523"/>
        <item m="1" x="557"/>
        <item m="1" x="592"/>
        <item m="1" x="625"/>
        <item m="1" x="107"/>
        <item m="1" x="140"/>
        <item m="1" x="174"/>
        <item m="1" x="207"/>
        <item m="1" x="242"/>
        <item m="1" x="275"/>
        <item m="1" x="310"/>
        <item m="1" x="343"/>
        <item m="1" x="378"/>
        <item m="1" x="411"/>
        <item m="1" x="446"/>
        <item m="1" x="479"/>
        <item m="1" x="514"/>
        <item m="1" x="547"/>
        <item m="1" x="583"/>
        <item m="1" x="617"/>
        <item m="1" x="100"/>
        <item m="1" x="131"/>
        <item m="1" x="166"/>
        <item m="1" x="198"/>
        <item m="1" x="234"/>
        <item m="1" x="266"/>
        <item m="1" x="302"/>
        <item m="1" x="334"/>
        <item m="1" x="370"/>
        <item m="1" x="402"/>
        <item m="1" x="438"/>
        <item m="1" x="470"/>
        <item m="1" x="506"/>
        <item m="1" x="538"/>
        <item m="1" x="574"/>
        <item m="1" x="607"/>
        <item m="1" x="642"/>
        <item m="1" x="122"/>
        <item m="1" x="157"/>
        <item m="1" x="189"/>
        <item m="1" x="224"/>
        <item m="1" x="257"/>
        <item m="1" x="292"/>
        <item m="1" x="325"/>
        <item m="1" x="360"/>
        <item m="1" x="393"/>
        <item m="1" x="428"/>
        <item m="1" x="461"/>
        <item m="1" x="496"/>
        <item m="1" x="529"/>
        <item m="1" x="564"/>
        <item m="1" x="598"/>
        <item m="1" x="633"/>
        <item m="1" x="114"/>
        <item m="1" x="148"/>
        <item m="1" x="181"/>
        <item m="1" x="215"/>
        <item m="1" x="249"/>
        <item m="1" x="283"/>
        <item m="1" x="317"/>
        <item m="1" x="351"/>
        <item m="1" x="385"/>
        <item m="1" x="419"/>
        <item m="1" x="453"/>
        <item m="1" x="487"/>
        <item m="1" x="521"/>
        <item m="1" x="555"/>
        <item m="1" x="590"/>
        <item m="1" x="624"/>
        <item m="1" x="106"/>
        <item m="1" x="139"/>
        <item m="1" x="173"/>
        <item m="1" x="206"/>
        <item m="1" x="241"/>
        <item m="1" x="274"/>
        <item m="1" x="309"/>
        <item m="1" x="342"/>
        <item m="1" x="377"/>
        <item m="1" x="410"/>
        <item m="1" x="445"/>
        <item m="1" x="478"/>
        <item m="1" x="513"/>
        <item m="1" x="546"/>
        <item m="1" x="582"/>
        <item m="1" x="616"/>
        <item m="1" x="99"/>
        <item m="1" x="130"/>
        <item m="1" x="165"/>
        <item m="1" x="197"/>
        <item m="1" x="233"/>
        <item m="1" x="265"/>
        <item m="1" x="301"/>
        <item m="1" x="333"/>
        <item m="1" x="369"/>
        <item m="1" x="401"/>
        <item m="1" x="437"/>
        <item m="1" x="469"/>
        <item m="1" x="505"/>
        <item m="1" x="537"/>
        <item m="1" x="573"/>
        <item m="1" x="606"/>
        <item m="1" x="641"/>
        <item m="1" x="121"/>
        <item m="1" x="138"/>
        <item m="1" x="156"/>
        <item m="1" x="172"/>
        <item m="1" x="188"/>
        <item m="1" x="205"/>
        <item m="1" x="223"/>
        <item m="1" x="240"/>
        <item m="1" x="256"/>
        <item m="1" x="273"/>
        <item m="1" x="291"/>
        <item m="1" x="308"/>
        <item m="1" x="324"/>
        <item m="1" x="341"/>
        <item m="1" x="359"/>
        <item m="1" x="376"/>
        <item m="1" x="392"/>
        <item m="1" x="409"/>
        <item m="1" x="427"/>
        <item m="1" x="444"/>
        <item m="1" x="460"/>
        <item m="1" x="477"/>
        <item m="1" x="495"/>
        <item m="1" x="512"/>
        <item m="1" x="528"/>
        <item m="1" x="545"/>
        <item m="1" x="563"/>
        <item m="1" x="581"/>
        <item m="1" x="597"/>
        <item m="1" x="615"/>
        <item m="1" x="632"/>
        <item m="1" x="98"/>
        <item m="1" x="113"/>
        <item m="1" x="129"/>
        <item m="1" x="147"/>
        <item m="1" x="164"/>
        <item m="1" x="180"/>
        <item m="1" x="196"/>
        <item m="1" x="214"/>
        <item m="1" x="232"/>
        <item m="1" x="248"/>
        <item m="1" x="264"/>
        <item m="1" x="282"/>
        <item m="1" x="300"/>
        <item m="1" x="316"/>
        <item m="1" x="332"/>
        <item m="1" x="350"/>
        <item m="1" x="368"/>
        <item m="1" x="384"/>
        <item m="1" x="400"/>
        <item m="1" x="418"/>
        <item m="1" x="436"/>
        <item m="1" x="452"/>
        <item m="1" x="468"/>
        <item m="1" x="486"/>
        <item m="1" x="504"/>
        <item m="1" x="520"/>
        <item m="1" x="536"/>
        <item m="1" x="554"/>
        <item m="1" x="572"/>
        <item m="1" x="589"/>
        <item m="1" x="605"/>
        <item m="1" x="623"/>
        <item m="1" x="640"/>
        <item m="1" x="105"/>
        <item m="1" x="120"/>
        <item m="1" x="137"/>
        <item m="1" x="155"/>
        <item m="1" x="171"/>
        <item m="1" x="187"/>
        <item m="1" x="204"/>
        <item m="1" x="222"/>
        <item m="1" x="239"/>
        <item m="1" x="255"/>
        <item m="1" x="272"/>
        <item m="1" x="290"/>
        <item m="1" x="307"/>
        <item m="1" x="323"/>
        <item m="1" x="340"/>
        <item m="1" x="358"/>
        <item m="1" x="375"/>
        <item m="1" x="391"/>
        <item m="1" x="408"/>
        <item m="1" x="426"/>
        <item m="1" x="443"/>
        <item m="1" x="459"/>
        <item m="1" x="476"/>
        <item m="1" x="494"/>
        <item m="1" x="511"/>
        <item m="1" x="527"/>
        <item m="1" x="544"/>
        <item m="1" x="562"/>
        <item m="1" x="580"/>
        <item m="1" x="596"/>
        <item m="1" x="614"/>
        <item m="1" x="631"/>
        <item m="1" x="97"/>
        <item m="1" x="112"/>
        <item m="1" x="128"/>
        <item m="1" x="146"/>
        <item m="1" x="163"/>
        <item m="1" x="179"/>
        <item m="1" x="195"/>
        <item m="1" x="213"/>
        <item m="1" x="231"/>
        <item m="1" x="247"/>
        <item m="1" x="263"/>
        <item m="1" x="281"/>
        <item m="1" x="299"/>
        <item m="1" x="315"/>
        <item m="1" x="331"/>
        <item m="1" x="349"/>
        <item m="1" x="367"/>
        <item m="1" x="383"/>
        <item m="1" x="399"/>
        <item m="1" x="417"/>
        <item m="1" x="435"/>
        <item m="1" x="451"/>
        <item m="1" x="467"/>
        <item m="1" x="485"/>
        <item m="1" x="503"/>
        <item m="1" x="519"/>
        <item m="1" x="535"/>
        <item m="1" x="553"/>
        <item m="1" x="571"/>
        <item m="1" x="588"/>
        <item m="1" x="604"/>
        <item m="1" x="622"/>
        <item m="1" x="639"/>
        <item m="1" x="104"/>
        <item m="1" x="119"/>
        <item m="1" x="136"/>
        <item m="1" x="154"/>
        <item m="1" x="170"/>
        <item m="1" x="186"/>
        <item m="1" x="203"/>
        <item m="1" x="221"/>
        <item m="1" x="238"/>
        <item m="1" x="254"/>
        <item m="1" x="271"/>
        <item m="1" x="289"/>
        <item m="1" x="306"/>
        <item m="1" x="322"/>
        <item m="1" x="339"/>
        <item m="1" x="357"/>
        <item m="1" x="374"/>
        <item m="1" x="390"/>
        <item m="1" x="407"/>
        <item m="1" x="425"/>
        <item m="1" x="442"/>
        <item m="1" x="458"/>
        <item m="1" x="475"/>
        <item m="1" x="493"/>
        <item m="1" x="510"/>
        <item m="1" x="526"/>
        <item m="1" x="543"/>
        <item m="1" x="561"/>
        <item m="1" x="578"/>
        <item m="1" x="595"/>
        <item m="1" x="613"/>
        <item m="1" x="630"/>
        <item m="1" x="95"/>
        <item m="1" x="111"/>
        <item m="1" x="127"/>
        <item m="1" x="145"/>
        <item m="1" x="161"/>
        <item m="1" x="178"/>
        <item m="1" x="194"/>
        <item m="1" x="212"/>
        <item m="1" x="229"/>
        <item m="1" x="246"/>
        <item m="1" x="262"/>
        <item m="1" x="280"/>
        <item m="1" x="297"/>
        <item m="1" x="314"/>
        <item m="1" x="330"/>
        <item m="1" x="348"/>
        <item m="1" x="365"/>
        <item m="1" x="382"/>
        <item m="1" x="398"/>
        <item m="1" x="416"/>
        <item m="1" x="433"/>
        <item m="1" x="450"/>
        <item m="1" x="466"/>
        <item m="1" x="484"/>
        <item m="1" x="501"/>
        <item m="1" x="518"/>
        <item m="1" x="534"/>
        <item m="1" x="552"/>
        <item m="1" x="569"/>
        <item m="1" x="587"/>
        <item m="1" x="603"/>
        <item m="1" x="621"/>
        <item m="1" x="637"/>
        <item m="1" x="103"/>
        <item m="1" x="118"/>
        <item m="1" x="135"/>
        <item m="1" x="152"/>
        <item m="1" x="169"/>
        <item m="1" x="185"/>
        <item m="1" x="202"/>
        <item m="1" x="219"/>
        <item m="1" x="237"/>
        <item m="1" x="253"/>
        <item m="1" x="270"/>
        <item m="1" x="287"/>
        <item m="1" x="305"/>
        <item m="1" x="321"/>
        <item m="1" x="338"/>
        <item m="1" x="355"/>
        <item m="1" x="373"/>
        <item m="1" x="389"/>
        <item m="1" x="406"/>
        <item m="1" x="423"/>
        <item m="1" x="441"/>
        <item m="1" x="457"/>
        <item m="1" x="474"/>
        <item m="1" x="491"/>
        <item m="1" x="509"/>
        <item m="1" x="525"/>
        <item m="1" x="542"/>
        <item m="1" x="559"/>
        <item m="1" x="577"/>
        <item m="1" x="594"/>
        <item m="1" x="612"/>
        <item m="1" x="628"/>
        <item m="1" x="94"/>
        <item m="1" x="110"/>
        <item m="1" x="126"/>
        <item m="1" x="143"/>
        <item m="1" x="160"/>
        <item m="1" x="177"/>
        <item m="1" x="193"/>
        <item m="1" x="210"/>
        <item m="1" x="228"/>
        <item m="1" x="245"/>
        <item m="1" x="261"/>
        <item m="1" x="278"/>
        <item m="1" x="296"/>
        <item m="1" x="313"/>
        <item m="1" x="329"/>
        <item m="1" x="346"/>
        <item m="1" x="364"/>
        <item m="1" x="381"/>
        <item m="1" x="397"/>
        <item m="1" x="414"/>
        <item m="1" x="432"/>
        <item m="1" x="449"/>
        <item m="1" x="465"/>
        <item m="1" x="482"/>
        <item m="1" x="500"/>
        <item m="1" x="517"/>
        <item m="1" x="533"/>
        <item m="1" x="550"/>
        <item m="1" x="568"/>
        <item m="1" x="586"/>
        <item m="1" x="602"/>
        <item m="1" x="610"/>
        <item m="1" x="619"/>
        <item m="1" x="627"/>
        <item m="1" x="636"/>
        <item m="1" x="93"/>
        <item m="1" x="102"/>
        <item m="1" x="109"/>
        <item m="1" x="117"/>
        <item m="1" x="124"/>
        <item m="1" x="133"/>
        <item m="1" x="142"/>
        <item m="1" x="151"/>
        <item m="1" x="159"/>
        <item m="1" x="168"/>
        <item m="1" x="176"/>
        <item m="1" x="184"/>
        <item m="1" x="191"/>
        <item m="1" x="200"/>
        <item m="1" x="209"/>
        <item m="1" x="218"/>
        <item m="1" x="226"/>
        <item m="1" x="236"/>
        <item m="1" x="244"/>
        <item m="1" x="252"/>
        <item m="1" x="259"/>
        <item m="1" x="268"/>
        <item m="1" x="277"/>
        <item m="1" x="286"/>
        <item m="1" x="294"/>
        <item m="1" x="304"/>
        <item m="1" x="312"/>
        <item m="1" x="320"/>
        <item m="1" x="327"/>
        <item m="1" x="336"/>
        <item m="1" x="345"/>
        <item m="1" x="354"/>
        <item m="1" x="362"/>
        <item m="1" x="372"/>
        <item m="1" x="380"/>
        <item m="1" x="388"/>
        <item m="1" x="395"/>
        <item m="1" x="404"/>
        <item m="1" x="413"/>
        <item m="1" x="422"/>
        <item m="1" x="430"/>
        <item m="1" x="440"/>
        <item m="1" x="448"/>
        <item m="1" x="456"/>
        <item m="1" x="463"/>
        <item m="1" x="472"/>
        <item m="1" x="481"/>
        <item m="1" x="490"/>
        <item m="1" x="498"/>
        <item m="1" x="508"/>
        <item m="1" x="516"/>
        <item m="1" x="524"/>
        <item m="1" x="531"/>
        <item m="1" x="540"/>
        <item m="1" x="549"/>
        <item m="1" x="558"/>
        <item m="1" x="566"/>
        <item m="1" x="576"/>
        <item m="1" x="585"/>
        <item m="1" x="593"/>
        <item m="1" x="600"/>
        <item m="1" x="609"/>
        <item m="1" x="618"/>
        <item m="1" x="626"/>
        <item m="1" x="634"/>
        <item m="1" x="92"/>
        <item m="1" x="101"/>
        <item m="1" x="108"/>
        <item m="1" x="115"/>
        <item m="1" x="123"/>
        <item m="1" x="132"/>
        <item m="1" x="141"/>
        <item m="1" x="149"/>
        <item m="1" x="158"/>
        <item m="1" x="167"/>
        <item m="1" x="175"/>
        <item m="1" x="182"/>
        <item m="1" x="190"/>
        <item m="1" x="199"/>
        <item m="1" x="208"/>
        <item m="1" x="216"/>
        <item m="1" x="225"/>
        <item m="1" x="235"/>
        <item m="1" x="243"/>
        <item m="1" x="250"/>
        <item m="1" x="258"/>
        <item m="1" x="267"/>
        <item m="1" x="276"/>
        <item m="1" x="284"/>
        <item m="1" x="293"/>
        <item m="1" x="303"/>
        <item m="1" x="311"/>
        <item m="1" x="318"/>
        <item m="1" x="326"/>
        <item m="1" x="335"/>
        <item m="1" x="344"/>
        <item m="1" x="352"/>
        <item m="1" x="361"/>
        <item m="1" x="371"/>
        <item m="1" x="379"/>
        <item m="1" x="386"/>
        <item m="1" x="394"/>
        <item m="1" x="403"/>
        <item m="1" x="412"/>
        <item m="1" x="420"/>
        <item m="1" x="429"/>
        <item m="1" x="439"/>
        <item m="1" x="447"/>
        <item m="1" x="454"/>
        <item m="1" x="462"/>
        <item m="1" x="471"/>
        <item m="1" x="480"/>
        <item m="1" x="488"/>
        <item m="1" x="497"/>
        <item m="1" x="507"/>
        <item m="1" x="515"/>
        <item m="1" x="522"/>
        <item m="1" x="530"/>
        <item m="1" x="539"/>
        <item m="1" x="548"/>
        <item m="1" x="556"/>
        <item m="1" x="565"/>
        <item m="1" x="575"/>
        <item m="1" x="584"/>
        <item m="1" x="591"/>
        <item m="1" x="599"/>
        <item m="1" x="608"/>
        <item t="default"/>
      </items>
    </pivotField>
    <pivotField showAll="0">
      <items count="366">
        <item m="1" x="86"/>
        <item m="1" x="60"/>
        <item m="1" x="213"/>
        <item m="1" x="183"/>
        <item m="1" x="50"/>
        <item m="1" x="164"/>
        <item m="1" x="355"/>
        <item m="1" x="117"/>
        <item m="1" x="114"/>
        <item m="1" x="236"/>
        <item m="1" x="348"/>
        <item m="1" x="90"/>
        <item m="1" x="351"/>
        <item m="1" x="301"/>
        <item m="1" x="101"/>
        <item m="1" x="257"/>
        <item m="1" x="110"/>
        <item m="1" x="180"/>
        <item m="1" x="193"/>
        <item m="1" x="106"/>
        <item m="1" x="259"/>
        <item m="1" x="328"/>
        <item m="1" x="317"/>
        <item m="1" x="347"/>
        <item m="1" x="258"/>
        <item m="1" x="296"/>
        <item m="1" x="208"/>
        <item m="1" x="359"/>
        <item m="1" x="329"/>
        <item m="1" x="307"/>
        <item m="1" x="235"/>
        <item m="1" x="228"/>
        <item m="1" x="155"/>
        <item m="1" x="189"/>
        <item m="1" x="274"/>
        <item m="1" x="273"/>
        <item x="8"/>
        <item m="1" x="241"/>
        <item x="27"/>
        <item m="1" x="222"/>
        <item m="1" x="141"/>
        <item m="1" x="112"/>
        <item m="1" x="190"/>
        <item m="1" x="174"/>
        <item m="1" x="261"/>
        <item m="1" x="163"/>
        <item m="1" x="29"/>
        <item m="1" x="227"/>
        <item m="1" x="201"/>
        <item m="1" x="138"/>
        <item x="7"/>
        <item m="1" x="41"/>
        <item m="1" x="247"/>
        <item m="1" x="88"/>
        <item m="1" x="98"/>
        <item m="1" x="69"/>
        <item m="1" x="321"/>
        <item m="1" x="105"/>
        <item m="1" x="38"/>
        <item m="1" x="284"/>
        <item m="1" x="289"/>
        <item m="1" x="252"/>
        <item m="1" x="225"/>
        <item m="1" x="281"/>
        <item m="1" x="89"/>
        <item m="1" x="356"/>
        <item m="1" x="341"/>
        <item m="1" x="120"/>
        <item m="1" x="243"/>
        <item m="1" x="334"/>
        <item m="1" x="290"/>
        <item m="1" x="187"/>
        <item x="0"/>
        <item m="1" x="77"/>
        <item m="1" x="121"/>
        <item x="16"/>
        <item x="28"/>
        <item m="1" x="179"/>
        <item m="1" x="268"/>
        <item m="1" x="245"/>
        <item m="1" x="205"/>
        <item m="1" x="172"/>
        <item m="1" x="308"/>
        <item x="18"/>
        <item x="10"/>
        <item x="20"/>
        <item m="1" x="127"/>
        <item m="1" x="87"/>
        <item m="1" x="318"/>
        <item m="1" x="149"/>
        <item m="1" x="200"/>
        <item m="1" x="61"/>
        <item m="1" x="62"/>
        <item m="1" x="310"/>
        <item m="1" x="70"/>
        <item m="1" x="232"/>
        <item m="1" x="322"/>
        <item m="1" x="288"/>
        <item m="1" x="287"/>
        <item m="1" x="169"/>
        <item m="1" x="111"/>
        <item m="1" x="206"/>
        <item m="1" x="207"/>
        <item m="1" x="331"/>
        <item m="1" x="214"/>
        <item m="1" x="115"/>
        <item m="1" x="246"/>
        <item m="1" x="265"/>
        <item m="1" x="66"/>
        <item x="26"/>
        <item m="1" x="280"/>
        <item m="1" x="144"/>
        <item m="1" x="191"/>
        <item m="1" x="224"/>
        <item m="1" x="83"/>
        <item m="1" x="100"/>
        <item x="12"/>
        <item m="1" x="262"/>
        <item m="1" x="333"/>
        <item m="1" x="238"/>
        <item m="1" x="104"/>
        <item m="1" x="283"/>
        <item m="1" x="32"/>
        <item m="1" x="84"/>
        <item m="1" x="59"/>
        <item m="1" x="99"/>
        <item m="1" x="230"/>
        <item m="1" x="161"/>
        <item m="1" x="277"/>
        <item m="1" x="126"/>
        <item m="1" x="30"/>
        <item m="1" x="129"/>
        <item m="1" x="49"/>
        <item m="1" x="79"/>
        <item m="1" x="221"/>
        <item m="1" x="237"/>
        <item m="1" x="319"/>
        <item m="1" x="128"/>
        <item m="1" x="91"/>
        <item m="1" x="176"/>
        <item m="1" x="266"/>
        <item m="1" x="135"/>
        <item x="14"/>
        <item m="1" x="182"/>
        <item m="1" x="171"/>
        <item m="1" x="162"/>
        <item m="1" x="142"/>
        <item m="1" x="158"/>
        <item m="1" x="210"/>
        <item m="1" x="302"/>
        <item m="1" x="122"/>
        <item m="1" x="217"/>
        <item m="1" x="315"/>
        <item m="1" x="177"/>
        <item m="1" x="332"/>
        <item m="1" x="349"/>
        <item m="1" x="197"/>
        <item m="1" x="326"/>
        <item m="1" x="253"/>
        <item m="1" x="239"/>
        <item m="1" x="107"/>
        <item m="1" x="354"/>
        <item m="1" x="360"/>
        <item m="1" x="132"/>
        <item m="1" x="36"/>
        <item m="1" x="212"/>
        <item m="1" x="285"/>
        <item m="1" x="293"/>
        <item m="1" x="304"/>
        <item m="1" x="327"/>
        <item m="1" x="159"/>
        <item x="11"/>
        <item m="1" x="286"/>
        <item x="13"/>
        <item m="1" x="47"/>
        <item m="1" x="156"/>
        <item m="1" x="198"/>
        <item m="1" x="175"/>
        <item m="1" x="96"/>
        <item m="1" x="250"/>
        <item m="1" x="119"/>
        <item m="1" x="56"/>
        <item m="1" x="346"/>
        <item m="1" x="75"/>
        <item m="1" x="133"/>
        <item m="1" x="154"/>
        <item m="1" x="220"/>
        <item m="1" x="202"/>
        <item m="1" x="249"/>
        <item m="1" x="178"/>
        <item m="1" x="45"/>
        <item m="1" x="303"/>
        <item m="1" x="85"/>
        <item m="1" x="279"/>
        <item m="1" x="48"/>
        <item m="1" x="35"/>
        <item m="1" x="255"/>
        <item m="1" x="292"/>
        <item m="1" x="272"/>
        <item m="1" x="130"/>
        <item m="1" x="39"/>
        <item m="1" x="275"/>
        <item m="1" x="320"/>
        <item m="1" x="58"/>
        <item m="1" x="345"/>
        <item m="1" x="244"/>
        <item m="1" x="93"/>
        <item m="1" x="152"/>
        <item m="1" x="44"/>
        <item m="1" x="309"/>
        <item m="1" x="116"/>
        <item m="1" x="54"/>
        <item m="1" x="361"/>
        <item m="1" x="264"/>
        <item m="1" x="343"/>
        <item m="1" x="40"/>
        <item m="1" x="147"/>
        <item m="1" x="43"/>
        <item m="1" x="123"/>
        <item m="1" x="271"/>
        <item m="1" x="153"/>
        <item m="1" x="350"/>
        <item m="1" x="52"/>
        <item m="1" x="263"/>
        <item m="1" x="299"/>
        <item x="6"/>
        <item m="1" x="335"/>
        <item m="1" x="211"/>
        <item m="1" x="102"/>
        <item m="1" x="37"/>
        <item m="1" x="131"/>
        <item m="1" x="71"/>
        <item m="1" x="269"/>
        <item m="1" x="357"/>
        <item x="24"/>
        <item m="1" x="170"/>
        <item m="1" x="270"/>
        <item m="1" x="31"/>
        <item m="1" x="254"/>
        <item m="1" x="139"/>
        <item m="1" x="97"/>
        <item m="1" x="215"/>
        <item m="1" x="185"/>
        <item m="1" x="218"/>
        <item m="1" x="352"/>
        <item m="1" x="325"/>
        <item m="1" x="125"/>
        <item x="19"/>
        <item m="1" x="51"/>
        <item m="1" x="340"/>
        <item m="1" x="314"/>
        <item m="1" x="324"/>
        <item m="1" x="278"/>
        <item m="1" x="226"/>
        <item m="1" x="67"/>
        <item m="1" x="316"/>
        <item m="1" x="73"/>
        <item m="1" x="65"/>
        <item m="1" x="294"/>
        <item m="1" x="353"/>
        <item m="1" x="188"/>
        <item m="1" x="113"/>
        <item m="1" x="313"/>
        <item m="1" x="251"/>
        <item m="1" x="151"/>
        <item m="1" x="136"/>
        <item x="25"/>
        <item m="1" x="363"/>
        <item m="1" x="148"/>
        <item m="1" x="199"/>
        <item m="1" x="118"/>
        <item m="1" x="82"/>
        <item m="1" x="95"/>
        <item m="1" x="173"/>
        <item m="1" x="92"/>
        <item m="1" x="295"/>
        <item m="1" x="229"/>
        <item m="1" x="145"/>
        <item m="1" x="140"/>
        <item m="1" x="184"/>
        <item m="1" x="103"/>
        <item m="1" x="124"/>
        <item m="1" x="109"/>
        <item m="1" x="146"/>
        <item m="1" x="57"/>
        <item m="1" x="150"/>
        <item x="4"/>
        <item m="1" x="186"/>
        <item m="1" x="94"/>
        <item x="3"/>
        <item m="1" x="219"/>
        <item m="1" x="209"/>
        <item m="1" x="168"/>
        <item m="1" x="300"/>
        <item m="1" x="196"/>
        <item m="1" x="234"/>
        <item m="1" x="242"/>
        <item m="1" x="342"/>
        <item m="1" x="291"/>
        <item m="1" x="55"/>
        <item m="1" x="137"/>
        <item m="1" x="339"/>
        <item m="1" x="157"/>
        <item m="1" x="256"/>
        <item m="1" x="267"/>
        <item m="1" x="42"/>
        <item x="21"/>
        <item m="1" x="297"/>
        <item m="1" x="216"/>
        <item m="1" x="337"/>
        <item m="1" x="195"/>
        <item m="1" x="305"/>
        <item m="1" x="344"/>
        <item m="1" x="194"/>
        <item x="5"/>
        <item m="1" x="323"/>
        <item m="1" x="330"/>
        <item x="17"/>
        <item m="1" x="336"/>
        <item m="1" x="80"/>
        <item m="1" x="160"/>
        <item m="1" x="108"/>
        <item m="1" x="165"/>
        <item m="1" x="64"/>
        <item m="1" x="68"/>
        <item m="1" x="192"/>
        <item m="1" x="248"/>
        <item m="1" x="298"/>
        <item m="1" x="78"/>
        <item m="1" x="338"/>
        <item m="1" x="72"/>
        <item m="1" x="143"/>
        <item m="1" x="167"/>
        <item m="1" x="46"/>
        <item m="1" x="204"/>
        <item x="23"/>
        <item x="15"/>
        <item m="1" x="74"/>
        <item m="1" x="231"/>
        <item m="1" x="223"/>
        <item m="1" x="181"/>
        <item m="1" x="134"/>
        <item x="9"/>
        <item m="1" x="81"/>
        <item m="1" x="312"/>
        <item m="1" x="63"/>
        <item x="1"/>
        <item m="1" x="282"/>
        <item m="1" x="311"/>
        <item m="1" x="306"/>
        <item m="1" x="34"/>
        <item m="1" x="240"/>
        <item m="1" x="260"/>
        <item m="1" x="76"/>
        <item m="1" x="276"/>
        <item m="1" x="364"/>
        <item m="1" x="166"/>
        <item m="1" x="362"/>
        <item m="1" x="358"/>
        <item m="1" x="53"/>
        <item x="2"/>
        <item x="22"/>
        <item m="1" x="203"/>
        <item m="1" x="233"/>
        <item m="1" x="33"/>
        <item t="default"/>
      </items>
    </pivotField>
    <pivotField axis="axisRow" numFmtId="164" showAll="0" sortType="ascending">
      <items count="8">
        <item x="3"/>
        <item x="0"/>
        <item x="1"/>
        <item x="2"/>
        <item x="5"/>
        <item x="6"/>
        <item x="4"/>
        <item t="default"/>
      </items>
    </pivotField>
    <pivotField axis="axisRow" showAll="0">
      <items count="93">
        <item sd="0" m="1" x="28"/>
        <item sd="0" m="1" x="44"/>
        <item sd="0" m="1" x="77"/>
        <item sd="0" m="1" x="88"/>
        <item sd="0" m="1" x="22"/>
        <item sd="0" m="1" x="30"/>
        <item sd="0" m="1" x="45"/>
        <item sd="0" m="1" x="14"/>
        <item sd="0" m="1" x="89"/>
        <item sd="0" m="1" x="79"/>
        <item sd="0" m="1" x="73"/>
        <item sd="0" m="1" x="32"/>
        <item sd="0" m="1" x="24"/>
        <item sd="0" m="1" x="63"/>
        <item sd="0" m="1" x="74"/>
        <item sd="0" m="1" x="26"/>
        <item sd="0" m="1" x="64"/>
        <item sd="0" m="1" x="12"/>
        <item sd="0" m="1" x="41"/>
        <item sd="0" m="1" x="17"/>
        <item sd="0" m="1" x="4"/>
        <item sd="0" m="1" x="6"/>
        <item sd="0" m="1" x="76"/>
        <item sd="0" m="1" x="80"/>
        <item sd="0" m="1" x="8"/>
        <item sd="0" m="1" x="27"/>
        <item sd="0" m="1" x="51"/>
        <item sd="0" m="1" x="52"/>
        <item sd="0" m="1" x="58"/>
        <item sd="0" m="1" x="70"/>
        <item sd="0" m="1" x="90"/>
        <item sd="0" m="1" x="10"/>
        <item sd="0" m="1" x="65"/>
        <item sd="0" m="1" x="81"/>
        <item sd="0" m="1" x="91"/>
        <item sd="0" m="1" x="86"/>
        <item sd="0" m="1" x="20"/>
        <item sd="0" m="1" x="57"/>
        <item sd="0" m="1" x="71"/>
        <item sd="0" m="1" x="15"/>
        <item sd="0" m="1" x="35"/>
        <item sd="0" m="1" x="16"/>
        <item sd="0" x="1"/>
        <item sd="0" m="1" x="29"/>
        <item sd="0" m="1" x="48"/>
        <item sd="0" m="1" x="72"/>
        <item sd="0" m="1" x="68"/>
        <item sd="0" m="1" x="46"/>
        <item sd="0" m="1" x="11"/>
        <item sd="0" m="1" x="61"/>
        <item sd="0" m="1" x="42"/>
        <item sd="0" m="1" x="55"/>
        <item sd="0" m="1" x="69"/>
        <item sd="0" m="1" x="37"/>
        <item sd="0" m="1" x="47"/>
        <item sd="0" m="1" x="5"/>
        <item sd="0" m="1" x="31"/>
        <item sd="0" m="1" x="33"/>
        <item sd="0" m="1" x="62"/>
        <item sd="0" m="1" x="25"/>
        <item sd="0" m="1" x="9"/>
        <item sd="0" m="1" x="19"/>
        <item sd="0" m="1" x="87"/>
        <item sd="0" m="1" x="85"/>
        <item sd="0" m="1" x="75"/>
        <item sd="0" m="1" x="66"/>
        <item sd="0" m="1" x="49"/>
        <item sd="0" m="1" x="36"/>
        <item sd="0" m="1" x="82"/>
        <item sd="0" m="1" x="40"/>
        <item sd="0" m="1" x="84"/>
        <item sd="0" m="1" x="50"/>
        <item sd="0" m="1" x="60"/>
        <item sd="0" m="1" x="83"/>
        <item sd="0" m="1" x="34"/>
        <item sd="0" m="1" x="56"/>
        <item sd="0" m="1" x="18"/>
        <item sd="0" m="1" x="54"/>
        <item sd="0" m="1" x="53"/>
        <item sd="0" m="1" x="23"/>
        <item sd="0" m="1" x="13"/>
        <item sd="0" m="1" x="7"/>
        <item sd="0" m="1" x="39"/>
        <item sd="0" m="1" x="21"/>
        <item sd="0" m="1" x="59"/>
        <item sd="0" m="1" x="38"/>
        <item sd="0" m="1" x="78"/>
        <item sd="0" m="1" x="43"/>
        <item sd="0" m="1" x="67"/>
        <item x="2"/>
        <item x="3"/>
        <item x="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numFmtId="1" showAll="0"/>
    <pivotField showAll="0"/>
    <pivotField numFmtId="1" showAll="0"/>
    <pivotField showAll="0"/>
    <pivotField showAll="0"/>
    <pivotField numFmtId="9" showAll="0"/>
    <pivotField showAll="0"/>
    <pivotField showAll="0"/>
    <pivotField showAll="0"/>
    <pivotField showAll="0"/>
    <pivotField showAll="0"/>
    <pivotField showAll="0"/>
    <pivotField numFmtI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2"/>
    <field x="3"/>
  </rowFields>
  <rowItems count="21">
    <i>
      <x/>
    </i>
    <i r="1">
      <x v="42"/>
    </i>
    <i r="1">
      <x v="89"/>
    </i>
    <i r="1">
      <x v="90"/>
    </i>
    <i>
      <x v="1"/>
    </i>
    <i r="1">
      <x v="91"/>
    </i>
    <i>
      <x v="2"/>
    </i>
    <i r="1">
      <x v="42"/>
    </i>
    <i>
      <x v="3"/>
    </i>
    <i r="1">
      <x v="42"/>
    </i>
    <i r="1">
      <x v="89"/>
    </i>
    <i r="1">
      <x v="90"/>
    </i>
    <i>
      <x v="4"/>
    </i>
    <i r="1">
      <x v="91"/>
    </i>
    <i>
      <x v="5"/>
    </i>
    <i r="1">
      <x v="42"/>
    </i>
    <i r="1">
      <x v="89"/>
    </i>
    <i r="1">
      <x v="90"/>
    </i>
    <i>
      <x v="6"/>
    </i>
    <i r="1">
      <x v="91"/>
    </i>
    <i t="grand">
      <x/>
    </i>
  </rowItems>
  <colFields count="1">
    <field x="-2"/>
  </colFields>
  <colItems count="8">
    <i>
      <x/>
    </i>
    <i i="1">
      <x v="1"/>
    </i>
    <i i="2">
      <x v="2"/>
    </i>
    <i i="3">
      <x v="3"/>
    </i>
    <i i="4">
      <x v="4"/>
    </i>
    <i i="5">
      <x v="5"/>
    </i>
    <i i="6">
      <x v="6"/>
    </i>
    <i i="7">
      <x v="7"/>
    </i>
  </colItems>
  <dataFields count="8">
    <dataField name="Eigen woonplaats" fld="46" baseField="0" baseItem="0"/>
    <dataField name="&lt;5km" fld="47" baseField="0" baseItem="0"/>
    <dataField name="5&lt;&gt;10km" fld="48" baseField="0" baseItem="0"/>
    <dataField name="10&lt;&gt;25km" fld="49" baseField="0" baseItem="0"/>
    <dataField name="25&lt;&gt;50km" fld="50" baseField="0" baseItem="0"/>
    <dataField name="50&lt;&gt;100km" fld="51" baseField="0" baseItem="0"/>
    <dataField name="&gt;100km" fld="52" baseField="0" baseItem="0"/>
    <dataField name="Onbekend" fld="53" subtotal="count" baseField="0" baseItem="0"/>
  </dataFields>
  <formats count="16">
    <format dxfId="428">
      <pivotArea dataOnly="0" outline="0" axis="axisValues" fieldPosition="0"/>
    </format>
    <format dxfId="427">
      <pivotArea outline="0" collapsedLevelsAreSubtotals="1" fieldPosition="0"/>
    </format>
    <format dxfId="426">
      <pivotArea outline="0" collapsedLevelsAreSubtotals="1" fieldPosition="0"/>
    </format>
    <format dxfId="425">
      <pivotArea type="all" dataOnly="0" outline="0" fieldPosition="0"/>
    </format>
    <format dxfId="424">
      <pivotArea outline="0" collapsedLevelsAreSubtotals="1" fieldPosition="0"/>
    </format>
    <format dxfId="423">
      <pivotArea dataOnly="0" labelOnly="1" grandRow="1" outline="0" fieldPosition="0"/>
    </format>
    <format dxfId="422">
      <pivotArea field="3" type="button" dataOnly="0" labelOnly="1" outline="0" axis="axisRow" fieldPosition="1"/>
    </format>
    <format dxfId="421">
      <pivotArea dataOnly="0" labelOnly="1" outline="0" fieldPosition="0">
        <references count="1">
          <reference field="4294967294" count="1">
            <x v="7"/>
          </reference>
        </references>
      </pivotArea>
    </format>
    <format dxfId="420">
      <pivotArea field="3" type="button" dataOnly="0" labelOnly="1" outline="0" axis="axisRow" fieldPosition="1"/>
    </format>
    <format dxfId="419">
      <pivotArea dataOnly="0" labelOnly="1" outline="0" fieldPosition="0">
        <references count="1">
          <reference field="4294967294" count="1">
            <x v="7"/>
          </reference>
        </references>
      </pivotArea>
    </format>
    <format dxfId="418">
      <pivotArea dataOnly="0" outline="0" fieldPosition="0">
        <references count="1">
          <reference field="4294967294" count="1">
            <x v="7"/>
          </reference>
        </references>
      </pivotArea>
    </format>
    <format dxfId="417">
      <pivotArea outline="0" collapsedLevelsAreSubtotals="1" fieldPosition="0"/>
    </format>
    <format dxfId="416">
      <pivotArea dataOnly="0" labelOnly="1" outline="0" fieldPosition="0">
        <references count="1">
          <reference field="4294967294" count="8">
            <x v="0"/>
            <x v="1"/>
            <x v="2"/>
            <x v="3"/>
            <x v="4"/>
            <x v="5"/>
            <x v="6"/>
            <x v="7"/>
          </reference>
        </references>
      </pivotArea>
    </format>
    <format dxfId="415">
      <pivotArea dataOnly="0" outline="0" fieldPosition="0">
        <references count="1">
          <reference field="4294967294" count="8">
            <x v="0"/>
            <x v="1"/>
            <x v="2"/>
            <x v="3"/>
            <x v="4"/>
            <x v="5"/>
            <x v="6"/>
            <x v="7"/>
          </reference>
        </references>
      </pivotArea>
    </format>
    <format dxfId="414">
      <pivotArea dataOnly="0" outline="0" fieldPosition="0">
        <references count="1">
          <reference field="4294967294" count="8">
            <x v="0"/>
            <x v="1"/>
            <x v="2"/>
            <x v="3"/>
            <x v="4"/>
            <x v="5"/>
            <x v="6"/>
            <x v="7"/>
          </reference>
        </references>
      </pivotArea>
    </format>
    <format dxfId="413">
      <pivotArea dataOnly="0" outline="0" fieldPosition="0">
        <references count="1">
          <reference field="4294967294" count="8">
            <x v="0"/>
            <x v="1"/>
            <x v="2"/>
            <x v="3"/>
            <x v="4"/>
            <x v="5"/>
            <x v="6"/>
            <x v="7"/>
          </reference>
        </references>
      </pivotArea>
    </format>
  </formats>
  <chartFormats count="8">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3"/>
          </reference>
        </references>
      </pivotArea>
    </chartFormat>
    <chartFormat chart="1" format="4" series="1">
      <pivotArea type="data" outline="0" fieldPosition="0">
        <references count="1">
          <reference field="4294967294" count="1" selected="0">
            <x v="4"/>
          </reference>
        </references>
      </pivotArea>
    </chartFormat>
    <chartFormat chart="1" format="5" series="1">
      <pivotArea type="data" outline="0" fieldPosition="0">
        <references count="1">
          <reference field="4294967294" count="1" selected="0">
            <x v="5"/>
          </reference>
        </references>
      </pivotArea>
    </chartFormat>
    <chartFormat chart="1" format="6" series="1">
      <pivotArea type="data" outline="0" fieldPosition="0">
        <references count="1">
          <reference field="4294967294" count="1" selected="0">
            <x v="6"/>
          </reference>
        </references>
      </pivotArea>
    </chartFormat>
    <chartFormat chart="1" format="7" series="1">
      <pivotArea type="data" outline="0" fieldPosition="0">
        <references count="1">
          <reference field="4294967294" count="1" selected="0">
            <x v="7"/>
          </reference>
        </references>
      </pivotArea>
    </chartFormat>
  </chart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F40DB6C-A353-496E-9B51-ED26D0F9CF85}" name="Draaitabel6" cacheId="0" applyNumberFormats="0" applyBorderFormats="0" applyFontFormats="0" applyPatternFormats="0" applyAlignmentFormats="0" applyWidthHeightFormats="1" dataCaption="Waarden" showError="1" updatedVersion="7" minRefreshableVersion="3" itemPrintTitles="1" createdVersion="6" indent="0" outline="1" outlineData="1" multipleFieldFilters="0" chartFormat="1" rowHeaderCaption="Meetmoment">
  <location ref="A15:J36" firstHeaderRow="0" firstDataRow="1" firstDataCol="1"/>
  <pivotFields count="69">
    <pivotField showAll="0">
      <items count="644">
        <item x="4"/>
        <item x="21"/>
        <item x="22"/>
        <item x="23"/>
        <item x="24"/>
        <item x="25"/>
        <item x="26"/>
        <item x="27"/>
        <item x="28"/>
        <item x="29"/>
        <item x="30"/>
        <item x="31"/>
        <item x="32"/>
        <item x="33"/>
        <item x="34"/>
        <item x="8"/>
        <item x="9"/>
        <item x="35"/>
        <item x="36"/>
        <item x="37"/>
        <item x="38"/>
        <item x="39"/>
        <item x="40"/>
        <item x="41"/>
        <item x="42"/>
        <item x="43"/>
        <item x="44"/>
        <item x="45"/>
        <item x="10"/>
        <item x="46"/>
        <item x="47"/>
        <item x="48"/>
        <item x="49"/>
        <item x="50"/>
        <item x="6"/>
        <item x="51"/>
        <item x="52"/>
        <item x="53"/>
        <item x="54"/>
        <item x="55"/>
        <item x="56"/>
        <item x="57"/>
        <item x="11"/>
        <item x="58"/>
        <item x="59"/>
        <item x="60"/>
        <item x="61"/>
        <item x="62"/>
        <item x="12"/>
        <item x="13"/>
        <item x="1"/>
        <item x="63"/>
        <item x="64"/>
        <item x="65"/>
        <item x="66"/>
        <item x="3"/>
        <item x="67"/>
        <item x="68"/>
        <item x="14"/>
        <item x="69"/>
        <item x="7"/>
        <item x="15"/>
        <item x="70"/>
        <item x="16"/>
        <item x="71"/>
        <item x="2"/>
        <item x="72"/>
        <item x="5"/>
        <item x="0"/>
        <item x="17"/>
        <item x="73"/>
        <item x="74"/>
        <item x="75"/>
        <item x="76"/>
        <item x="77"/>
        <item x="78"/>
        <item x="18"/>
        <item x="79"/>
        <item x="19"/>
        <item x="80"/>
        <item x="81"/>
        <item x="82"/>
        <item x="83"/>
        <item x="84"/>
        <item x="20"/>
        <item x="85"/>
        <item x="86"/>
        <item x="87"/>
        <item x="88"/>
        <item x="89"/>
        <item x="90"/>
        <item x="91"/>
        <item m="1" x="579"/>
        <item m="1" x="96"/>
        <item m="1" x="162"/>
        <item m="1" x="230"/>
        <item m="1" x="298"/>
        <item m="1" x="366"/>
        <item m="1" x="434"/>
        <item m="1" x="502"/>
        <item m="1" x="570"/>
        <item m="1" x="638"/>
        <item m="1" x="153"/>
        <item m="1" x="220"/>
        <item m="1" x="288"/>
        <item m="1" x="356"/>
        <item m="1" x="424"/>
        <item m="1" x="492"/>
        <item m="1" x="560"/>
        <item m="1" x="629"/>
        <item m="1" x="144"/>
        <item m="1" x="211"/>
        <item m="1" x="279"/>
        <item m="1" x="347"/>
        <item m="1" x="415"/>
        <item m="1" x="483"/>
        <item m="1" x="551"/>
        <item m="1" x="620"/>
        <item m="1" x="134"/>
        <item m="1" x="201"/>
        <item m="1" x="269"/>
        <item m="1" x="337"/>
        <item m="1" x="405"/>
        <item m="1" x="473"/>
        <item m="1" x="541"/>
        <item m="1" x="611"/>
        <item m="1" x="125"/>
        <item m="1" x="192"/>
        <item m="1" x="227"/>
        <item m="1" x="260"/>
        <item m="1" x="295"/>
        <item m="1" x="328"/>
        <item m="1" x="363"/>
        <item m="1" x="396"/>
        <item m="1" x="431"/>
        <item m="1" x="464"/>
        <item m="1" x="499"/>
        <item m="1" x="532"/>
        <item m="1" x="567"/>
        <item m="1" x="601"/>
        <item m="1" x="635"/>
        <item m="1" x="116"/>
        <item m="1" x="150"/>
        <item m="1" x="183"/>
        <item m="1" x="217"/>
        <item m="1" x="251"/>
        <item m="1" x="285"/>
        <item m="1" x="319"/>
        <item m="1" x="353"/>
        <item m="1" x="387"/>
        <item m="1" x="421"/>
        <item m="1" x="455"/>
        <item m="1" x="489"/>
        <item m="1" x="523"/>
        <item m="1" x="557"/>
        <item m="1" x="592"/>
        <item m="1" x="625"/>
        <item m="1" x="107"/>
        <item m="1" x="140"/>
        <item m="1" x="174"/>
        <item m="1" x="207"/>
        <item m="1" x="242"/>
        <item m="1" x="275"/>
        <item m="1" x="310"/>
        <item m="1" x="343"/>
        <item m="1" x="378"/>
        <item m="1" x="411"/>
        <item m="1" x="446"/>
        <item m="1" x="479"/>
        <item m="1" x="514"/>
        <item m="1" x="547"/>
        <item m="1" x="583"/>
        <item m="1" x="617"/>
        <item m="1" x="100"/>
        <item m="1" x="131"/>
        <item m="1" x="166"/>
        <item m="1" x="198"/>
        <item m="1" x="234"/>
        <item m="1" x="266"/>
        <item m="1" x="302"/>
        <item m="1" x="334"/>
        <item m="1" x="370"/>
        <item m="1" x="402"/>
        <item m="1" x="438"/>
        <item m="1" x="470"/>
        <item m="1" x="506"/>
        <item m="1" x="538"/>
        <item m="1" x="574"/>
        <item m="1" x="607"/>
        <item m="1" x="642"/>
        <item m="1" x="122"/>
        <item m="1" x="157"/>
        <item m="1" x="189"/>
        <item m="1" x="224"/>
        <item m="1" x="257"/>
        <item m="1" x="292"/>
        <item m="1" x="325"/>
        <item m="1" x="360"/>
        <item m="1" x="393"/>
        <item m="1" x="428"/>
        <item m="1" x="461"/>
        <item m="1" x="496"/>
        <item m="1" x="529"/>
        <item m="1" x="564"/>
        <item m="1" x="598"/>
        <item m="1" x="633"/>
        <item m="1" x="114"/>
        <item m="1" x="148"/>
        <item m="1" x="181"/>
        <item m="1" x="215"/>
        <item m="1" x="249"/>
        <item m="1" x="283"/>
        <item m="1" x="317"/>
        <item m="1" x="351"/>
        <item m="1" x="385"/>
        <item m="1" x="419"/>
        <item m="1" x="453"/>
        <item m="1" x="487"/>
        <item m="1" x="521"/>
        <item m="1" x="555"/>
        <item m="1" x="590"/>
        <item m="1" x="624"/>
        <item m="1" x="106"/>
        <item m="1" x="139"/>
        <item m="1" x="173"/>
        <item m="1" x="206"/>
        <item m="1" x="241"/>
        <item m="1" x="274"/>
        <item m="1" x="309"/>
        <item m="1" x="342"/>
        <item m="1" x="377"/>
        <item m="1" x="410"/>
        <item m="1" x="445"/>
        <item m="1" x="478"/>
        <item m="1" x="513"/>
        <item m="1" x="546"/>
        <item m="1" x="582"/>
        <item m="1" x="616"/>
        <item m="1" x="99"/>
        <item m="1" x="130"/>
        <item m="1" x="165"/>
        <item m="1" x="197"/>
        <item m="1" x="233"/>
        <item m="1" x="265"/>
        <item m="1" x="301"/>
        <item m="1" x="333"/>
        <item m="1" x="369"/>
        <item m="1" x="401"/>
        <item m="1" x="437"/>
        <item m="1" x="469"/>
        <item m="1" x="505"/>
        <item m="1" x="537"/>
        <item m="1" x="573"/>
        <item m="1" x="606"/>
        <item m="1" x="641"/>
        <item m="1" x="121"/>
        <item m="1" x="138"/>
        <item m="1" x="156"/>
        <item m="1" x="172"/>
        <item m="1" x="188"/>
        <item m="1" x="205"/>
        <item m="1" x="223"/>
        <item m="1" x="240"/>
        <item m="1" x="256"/>
        <item m="1" x="273"/>
        <item m="1" x="291"/>
        <item m="1" x="308"/>
        <item m="1" x="324"/>
        <item m="1" x="341"/>
        <item m="1" x="359"/>
        <item m="1" x="376"/>
        <item m="1" x="392"/>
        <item m="1" x="409"/>
        <item m="1" x="427"/>
        <item m="1" x="444"/>
        <item m="1" x="460"/>
        <item m="1" x="477"/>
        <item m="1" x="495"/>
        <item m="1" x="512"/>
        <item m="1" x="528"/>
        <item m="1" x="545"/>
        <item m="1" x="563"/>
        <item m="1" x="581"/>
        <item m="1" x="597"/>
        <item m="1" x="615"/>
        <item m="1" x="632"/>
        <item m="1" x="98"/>
        <item m="1" x="113"/>
        <item m="1" x="129"/>
        <item m="1" x="147"/>
        <item m="1" x="164"/>
        <item m="1" x="180"/>
        <item m="1" x="196"/>
        <item m="1" x="214"/>
        <item m="1" x="232"/>
        <item m="1" x="248"/>
        <item m="1" x="264"/>
        <item m="1" x="282"/>
        <item m="1" x="300"/>
        <item m="1" x="316"/>
        <item m="1" x="332"/>
        <item m="1" x="350"/>
        <item m="1" x="368"/>
        <item m="1" x="384"/>
        <item m="1" x="400"/>
        <item m="1" x="418"/>
        <item m="1" x="436"/>
        <item m="1" x="452"/>
        <item m="1" x="468"/>
        <item m="1" x="486"/>
        <item m="1" x="504"/>
        <item m="1" x="520"/>
        <item m="1" x="536"/>
        <item m="1" x="554"/>
        <item m="1" x="572"/>
        <item m="1" x="589"/>
        <item m="1" x="605"/>
        <item m="1" x="623"/>
        <item m="1" x="640"/>
        <item m="1" x="105"/>
        <item m="1" x="120"/>
        <item m="1" x="137"/>
        <item m="1" x="155"/>
        <item m="1" x="171"/>
        <item m="1" x="187"/>
        <item m="1" x="204"/>
        <item m="1" x="222"/>
        <item m="1" x="239"/>
        <item m="1" x="255"/>
        <item m="1" x="272"/>
        <item m="1" x="290"/>
        <item m="1" x="307"/>
        <item m="1" x="323"/>
        <item m="1" x="340"/>
        <item m="1" x="358"/>
        <item m="1" x="375"/>
        <item m="1" x="391"/>
        <item m="1" x="408"/>
        <item m="1" x="426"/>
        <item m="1" x="443"/>
        <item m="1" x="459"/>
        <item m="1" x="476"/>
        <item m="1" x="494"/>
        <item m="1" x="511"/>
        <item m="1" x="527"/>
        <item m="1" x="544"/>
        <item m="1" x="562"/>
        <item m="1" x="580"/>
        <item m="1" x="596"/>
        <item m="1" x="614"/>
        <item m="1" x="631"/>
        <item m="1" x="97"/>
        <item m="1" x="112"/>
        <item m="1" x="128"/>
        <item m="1" x="146"/>
        <item m="1" x="163"/>
        <item m="1" x="179"/>
        <item m="1" x="195"/>
        <item m="1" x="213"/>
        <item m="1" x="231"/>
        <item m="1" x="247"/>
        <item m="1" x="263"/>
        <item m="1" x="281"/>
        <item m="1" x="299"/>
        <item m="1" x="315"/>
        <item m="1" x="331"/>
        <item m="1" x="349"/>
        <item m="1" x="367"/>
        <item m="1" x="383"/>
        <item m="1" x="399"/>
        <item m="1" x="417"/>
        <item m="1" x="435"/>
        <item m="1" x="451"/>
        <item m="1" x="467"/>
        <item m="1" x="485"/>
        <item m="1" x="503"/>
        <item m="1" x="519"/>
        <item m="1" x="535"/>
        <item m="1" x="553"/>
        <item m="1" x="571"/>
        <item m="1" x="588"/>
        <item m="1" x="604"/>
        <item m="1" x="622"/>
        <item m="1" x="639"/>
        <item m="1" x="104"/>
        <item m="1" x="119"/>
        <item m="1" x="136"/>
        <item m="1" x="154"/>
        <item m="1" x="170"/>
        <item m="1" x="186"/>
        <item m="1" x="203"/>
        <item m="1" x="221"/>
        <item m="1" x="238"/>
        <item m="1" x="254"/>
        <item m="1" x="271"/>
        <item m="1" x="289"/>
        <item m="1" x="306"/>
        <item m="1" x="322"/>
        <item m="1" x="339"/>
        <item m="1" x="357"/>
        <item m="1" x="374"/>
        <item m="1" x="390"/>
        <item m="1" x="407"/>
        <item m="1" x="425"/>
        <item m="1" x="442"/>
        <item m="1" x="458"/>
        <item m="1" x="475"/>
        <item m="1" x="493"/>
        <item m="1" x="510"/>
        <item m="1" x="526"/>
        <item m="1" x="543"/>
        <item m="1" x="561"/>
        <item m="1" x="578"/>
        <item m="1" x="595"/>
        <item m="1" x="613"/>
        <item m="1" x="630"/>
        <item m="1" x="95"/>
        <item m="1" x="111"/>
        <item m="1" x="127"/>
        <item m="1" x="145"/>
        <item m="1" x="161"/>
        <item m="1" x="178"/>
        <item m="1" x="194"/>
        <item m="1" x="212"/>
        <item m="1" x="229"/>
        <item m="1" x="246"/>
        <item m="1" x="262"/>
        <item m="1" x="280"/>
        <item m="1" x="297"/>
        <item m="1" x="314"/>
        <item m="1" x="330"/>
        <item m="1" x="348"/>
        <item m="1" x="365"/>
        <item m="1" x="382"/>
        <item m="1" x="398"/>
        <item m="1" x="416"/>
        <item m="1" x="433"/>
        <item m="1" x="450"/>
        <item m="1" x="466"/>
        <item m="1" x="484"/>
        <item m="1" x="501"/>
        <item m="1" x="518"/>
        <item m="1" x="534"/>
        <item m="1" x="552"/>
        <item m="1" x="569"/>
        <item m="1" x="587"/>
        <item m="1" x="603"/>
        <item m="1" x="621"/>
        <item m="1" x="637"/>
        <item m="1" x="103"/>
        <item m="1" x="118"/>
        <item m="1" x="135"/>
        <item m="1" x="152"/>
        <item m="1" x="169"/>
        <item m="1" x="185"/>
        <item m="1" x="202"/>
        <item m="1" x="219"/>
        <item m="1" x="237"/>
        <item m="1" x="253"/>
        <item m="1" x="270"/>
        <item m="1" x="287"/>
        <item m="1" x="305"/>
        <item m="1" x="321"/>
        <item m="1" x="338"/>
        <item m="1" x="355"/>
        <item m="1" x="373"/>
        <item m="1" x="389"/>
        <item m="1" x="406"/>
        <item m="1" x="423"/>
        <item m="1" x="441"/>
        <item m="1" x="457"/>
        <item m="1" x="474"/>
        <item m="1" x="491"/>
        <item m="1" x="509"/>
        <item m="1" x="525"/>
        <item m="1" x="542"/>
        <item m="1" x="559"/>
        <item m="1" x="577"/>
        <item m="1" x="594"/>
        <item m="1" x="612"/>
        <item m="1" x="628"/>
        <item m="1" x="94"/>
        <item m="1" x="110"/>
        <item m="1" x="126"/>
        <item m="1" x="143"/>
        <item m="1" x="160"/>
        <item m="1" x="177"/>
        <item m="1" x="193"/>
        <item m="1" x="210"/>
        <item m="1" x="228"/>
        <item m="1" x="245"/>
        <item m="1" x="261"/>
        <item m="1" x="278"/>
        <item m="1" x="296"/>
        <item m="1" x="313"/>
        <item m="1" x="329"/>
        <item m="1" x="346"/>
        <item m="1" x="364"/>
        <item m="1" x="381"/>
        <item m="1" x="397"/>
        <item m="1" x="414"/>
        <item m="1" x="432"/>
        <item m="1" x="449"/>
        <item m="1" x="465"/>
        <item m="1" x="482"/>
        <item m="1" x="500"/>
        <item m="1" x="517"/>
        <item m="1" x="533"/>
        <item m="1" x="550"/>
        <item m="1" x="568"/>
        <item m="1" x="586"/>
        <item m="1" x="602"/>
        <item m="1" x="610"/>
        <item m="1" x="619"/>
        <item m="1" x="627"/>
        <item m="1" x="636"/>
        <item m="1" x="93"/>
        <item m="1" x="102"/>
        <item m="1" x="109"/>
        <item m="1" x="117"/>
        <item m="1" x="124"/>
        <item m="1" x="133"/>
        <item m="1" x="142"/>
        <item m="1" x="151"/>
        <item m="1" x="159"/>
        <item m="1" x="168"/>
        <item m="1" x="176"/>
        <item m="1" x="184"/>
        <item m="1" x="191"/>
        <item m="1" x="200"/>
        <item m="1" x="209"/>
        <item m="1" x="218"/>
        <item m="1" x="226"/>
        <item m="1" x="236"/>
        <item m="1" x="244"/>
        <item m="1" x="252"/>
        <item m="1" x="259"/>
        <item m="1" x="268"/>
        <item m="1" x="277"/>
        <item m="1" x="286"/>
        <item m="1" x="294"/>
        <item m="1" x="304"/>
        <item m="1" x="312"/>
        <item m="1" x="320"/>
        <item m="1" x="327"/>
        <item m="1" x="336"/>
        <item m="1" x="345"/>
        <item m="1" x="354"/>
        <item m="1" x="362"/>
        <item m="1" x="372"/>
        <item m="1" x="380"/>
        <item m="1" x="388"/>
        <item m="1" x="395"/>
        <item m="1" x="404"/>
        <item m="1" x="413"/>
        <item m="1" x="422"/>
        <item m="1" x="430"/>
        <item m="1" x="440"/>
        <item m="1" x="448"/>
        <item m="1" x="456"/>
        <item m="1" x="463"/>
        <item m="1" x="472"/>
        <item m="1" x="481"/>
        <item m="1" x="490"/>
        <item m="1" x="498"/>
        <item m="1" x="508"/>
        <item m="1" x="516"/>
        <item m="1" x="524"/>
        <item m="1" x="531"/>
        <item m="1" x="540"/>
        <item m="1" x="549"/>
        <item m="1" x="558"/>
        <item m="1" x="566"/>
        <item m="1" x="576"/>
        <item m="1" x="585"/>
        <item m="1" x="593"/>
        <item m="1" x="600"/>
        <item m="1" x="609"/>
        <item m="1" x="618"/>
        <item m="1" x="626"/>
        <item m="1" x="634"/>
        <item m="1" x="92"/>
        <item m="1" x="101"/>
        <item m="1" x="108"/>
        <item m="1" x="115"/>
        <item m="1" x="123"/>
        <item m="1" x="132"/>
        <item m="1" x="141"/>
        <item m="1" x="149"/>
        <item m="1" x="158"/>
        <item m="1" x="167"/>
        <item m="1" x="175"/>
        <item m="1" x="182"/>
        <item m="1" x="190"/>
        <item m="1" x="199"/>
        <item m="1" x="208"/>
        <item m="1" x="216"/>
        <item m="1" x="225"/>
        <item m="1" x="235"/>
        <item m="1" x="243"/>
        <item m="1" x="250"/>
        <item m="1" x="258"/>
        <item m="1" x="267"/>
        <item m="1" x="276"/>
        <item m="1" x="284"/>
        <item m="1" x="293"/>
        <item m="1" x="303"/>
        <item m="1" x="311"/>
        <item m="1" x="318"/>
        <item m="1" x="326"/>
        <item m="1" x="335"/>
        <item m="1" x="344"/>
        <item m="1" x="352"/>
        <item m="1" x="361"/>
        <item m="1" x="371"/>
        <item m="1" x="379"/>
        <item m="1" x="386"/>
        <item m="1" x="394"/>
        <item m="1" x="403"/>
        <item m="1" x="412"/>
        <item m="1" x="420"/>
        <item m="1" x="429"/>
        <item m="1" x="439"/>
        <item m="1" x="447"/>
        <item m="1" x="454"/>
        <item m="1" x="462"/>
        <item m="1" x="471"/>
        <item m="1" x="480"/>
        <item m="1" x="488"/>
        <item m="1" x="497"/>
        <item m="1" x="507"/>
        <item m="1" x="515"/>
        <item m="1" x="522"/>
        <item m="1" x="530"/>
        <item m="1" x="539"/>
        <item m="1" x="548"/>
        <item m="1" x="556"/>
        <item m="1" x="565"/>
        <item m="1" x="575"/>
        <item m="1" x="584"/>
        <item m="1" x="591"/>
        <item m="1" x="599"/>
        <item m="1" x="608"/>
        <item t="default"/>
      </items>
    </pivotField>
    <pivotField showAll="0">
      <items count="366">
        <item m="1" x="86"/>
        <item m="1" x="60"/>
        <item m="1" x="213"/>
        <item m="1" x="183"/>
        <item m="1" x="50"/>
        <item m="1" x="164"/>
        <item m="1" x="355"/>
        <item m="1" x="117"/>
        <item m="1" x="114"/>
        <item m="1" x="236"/>
        <item m="1" x="348"/>
        <item m="1" x="90"/>
        <item m="1" x="351"/>
        <item m="1" x="301"/>
        <item m="1" x="101"/>
        <item m="1" x="257"/>
        <item m="1" x="110"/>
        <item m="1" x="180"/>
        <item m="1" x="193"/>
        <item m="1" x="106"/>
        <item m="1" x="259"/>
        <item m="1" x="328"/>
        <item m="1" x="317"/>
        <item m="1" x="347"/>
        <item m="1" x="258"/>
        <item m="1" x="296"/>
        <item m="1" x="208"/>
        <item m="1" x="359"/>
        <item m="1" x="329"/>
        <item m="1" x="307"/>
        <item m="1" x="235"/>
        <item m="1" x="228"/>
        <item m="1" x="155"/>
        <item m="1" x="189"/>
        <item m="1" x="274"/>
        <item m="1" x="273"/>
        <item x="8"/>
        <item m="1" x="241"/>
        <item x="27"/>
        <item m="1" x="222"/>
        <item m="1" x="141"/>
        <item m="1" x="112"/>
        <item m="1" x="190"/>
        <item m="1" x="174"/>
        <item m="1" x="261"/>
        <item m="1" x="163"/>
        <item m="1" x="29"/>
        <item m="1" x="227"/>
        <item m="1" x="201"/>
        <item m="1" x="138"/>
        <item x="7"/>
        <item m="1" x="41"/>
        <item m="1" x="247"/>
        <item m="1" x="88"/>
        <item m="1" x="98"/>
        <item m="1" x="69"/>
        <item m="1" x="321"/>
        <item m="1" x="105"/>
        <item m="1" x="38"/>
        <item m="1" x="284"/>
        <item m="1" x="289"/>
        <item m="1" x="252"/>
        <item m="1" x="225"/>
        <item m="1" x="281"/>
        <item m="1" x="89"/>
        <item m="1" x="356"/>
        <item m="1" x="341"/>
        <item m="1" x="120"/>
        <item m="1" x="243"/>
        <item m="1" x="334"/>
        <item m="1" x="290"/>
        <item m="1" x="187"/>
        <item x="0"/>
        <item m="1" x="77"/>
        <item m="1" x="121"/>
        <item x="16"/>
        <item x="28"/>
        <item m="1" x="179"/>
        <item m="1" x="268"/>
        <item m="1" x="245"/>
        <item m="1" x="205"/>
        <item m="1" x="172"/>
        <item m="1" x="308"/>
        <item x="18"/>
        <item x="10"/>
        <item x="20"/>
        <item m="1" x="127"/>
        <item m="1" x="87"/>
        <item m="1" x="318"/>
        <item m="1" x="149"/>
        <item m="1" x="200"/>
        <item m="1" x="61"/>
        <item m="1" x="62"/>
        <item m="1" x="310"/>
        <item m="1" x="70"/>
        <item m="1" x="232"/>
        <item m="1" x="322"/>
        <item m="1" x="288"/>
        <item m="1" x="287"/>
        <item m="1" x="169"/>
        <item m="1" x="111"/>
        <item m="1" x="206"/>
        <item m="1" x="207"/>
        <item m="1" x="331"/>
        <item m="1" x="214"/>
        <item m="1" x="115"/>
        <item m="1" x="246"/>
        <item m="1" x="265"/>
        <item m="1" x="66"/>
        <item x="26"/>
        <item m="1" x="280"/>
        <item m="1" x="144"/>
        <item m="1" x="191"/>
        <item m="1" x="224"/>
        <item m="1" x="83"/>
        <item m="1" x="100"/>
        <item x="12"/>
        <item m="1" x="262"/>
        <item m="1" x="333"/>
        <item m="1" x="238"/>
        <item m="1" x="104"/>
        <item m="1" x="283"/>
        <item m="1" x="32"/>
        <item m="1" x="84"/>
        <item m="1" x="59"/>
        <item m="1" x="99"/>
        <item m="1" x="230"/>
        <item m="1" x="161"/>
        <item m="1" x="277"/>
        <item m="1" x="126"/>
        <item m="1" x="30"/>
        <item m="1" x="129"/>
        <item m="1" x="49"/>
        <item m="1" x="79"/>
        <item m="1" x="221"/>
        <item m="1" x="237"/>
        <item m="1" x="319"/>
        <item m="1" x="128"/>
        <item m="1" x="91"/>
        <item m="1" x="176"/>
        <item m="1" x="266"/>
        <item m="1" x="135"/>
        <item x="14"/>
        <item m="1" x="182"/>
        <item m="1" x="171"/>
        <item m="1" x="162"/>
        <item m="1" x="142"/>
        <item m="1" x="158"/>
        <item m="1" x="210"/>
        <item m="1" x="302"/>
        <item m="1" x="122"/>
        <item m="1" x="217"/>
        <item m="1" x="315"/>
        <item m="1" x="177"/>
        <item m="1" x="332"/>
        <item m="1" x="349"/>
        <item m="1" x="197"/>
        <item m="1" x="326"/>
        <item m="1" x="253"/>
        <item m="1" x="239"/>
        <item m="1" x="107"/>
        <item m="1" x="354"/>
        <item m="1" x="360"/>
        <item m="1" x="132"/>
        <item m="1" x="36"/>
        <item m="1" x="212"/>
        <item m="1" x="285"/>
        <item m="1" x="293"/>
        <item m="1" x="304"/>
        <item m="1" x="327"/>
        <item m="1" x="159"/>
        <item x="11"/>
        <item m="1" x="286"/>
        <item x="13"/>
        <item m="1" x="47"/>
        <item m="1" x="156"/>
        <item m="1" x="198"/>
        <item m="1" x="175"/>
        <item m="1" x="96"/>
        <item m="1" x="250"/>
        <item m="1" x="119"/>
        <item m="1" x="56"/>
        <item m="1" x="346"/>
        <item m="1" x="75"/>
        <item m="1" x="133"/>
        <item m="1" x="154"/>
        <item m="1" x="220"/>
        <item m="1" x="202"/>
        <item m="1" x="249"/>
        <item m="1" x="178"/>
        <item m="1" x="45"/>
        <item m="1" x="303"/>
        <item m="1" x="85"/>
        <item m="1" x="279"/>
        <item m="1" x="48"/>
        <item m="1" x="35"/>
        <item m="1" x="255"/>
        <item m="1" x="292"/>
        <item m="1" x="272"/>
        <item m="1" x="130"/>
        <item m="1" x="39"/>
        <item m="1" x="275"/>
        <item m="1" x="320"/>
        <item m="1" x="58"/>
        <item m="1" x="345"/>
        <item m="1" x="244"/>
        <item m="1" x="93"/>
        <item m="1" x="152"/>
        <item m="1" x="44"/>
        <item m="1" x="309"/>
        <item m="1" x="116"/>
        <item m="1" x="54"/>
        <item m="1" x="361"/>
        <item m="1" x="264"/>
        <item m="1" x="343"/>
        <item m="1" x="40"/>
        <item m="1" x="147"/>
        <item m="1" x="43"/>
        <item m="1" x="123"/>
        <item m="1" x="271"/>
        <item m="1" x="153"/>
        <item m="1" x="350"/>
        <item m="1" x="52"/>
        <item m="1" x="263"/>
        <item m="1" x="299"/>
        <item x="6"/>
        <item m="1" x="335"/>
        <item m="1" x="211"/>
        <item m="1" x="102"/>
        <item m="1" x="37"/>
        <item m="1" x="131"/>
        <item m="1" x="71"/>
        <item m="1" x="269"/>
        <item m="1" x="357"/>
        <item x="24"/>
        <item m="1" x="170"/>
        <item m="1" x="270"/>
        <item m="1" x="31"/>
        <item m="1" x="254"/>
        <item m="1" x="139"/>
        <item m="1" x="97"/>
        <item m="1" x="215"/>
        <item m="1" x="185"/>
        <item m="1" x="218"/>
        <item m="1" x="352"/>
        <item m="1" x="325"/>
        <item m="1" x="125"/>
        <item x="19"/>
        <item m="1" x="51"/>
        <item m="1" x="340"/>
        <item m="1" x="314"/>
        <item m="1" x="324"/>
        <item m="1" x="278"/>
        <item m="1" x="226"/>
        <item m="1" x="67"/>
        <item m="1" x="316"/>
        <item m="1" x="73"/>
        <item m="1" x="65"/>
        <item m="1" x="294"/>
        <item m="1" x="353"/>
        <item m="1" x="188"/>
        <item m="1" x="113"/>
        <item m="1" x="313"/>
        <item m="1" x="251"/>
        <item m="1" x="151"/>
        <item m="1" x="136"/>
        <item x="25"/>
        <item m="1" x="363"/>
        <item m="1" x="148"/>
        <item m="1" x="199"/>
        <item m="1" x="118"/>
        <item m="1" x="82"/>
        <item m="1" x="95"/>
        <item m="1" x="173"/>
        <item m="1" x="92"/>
        <item m="1" x="295"/>
        <item m="1" x="229"/>
        <item m="1" x="145"/>
        <item m="1" x="140"/>
        <item m="1" x="184"/>
        <item m="1" x="103"/>
        <item m="1" x="124"/>
        <item m="1" x="109"/>
        <item m="1" x="146"/>
        <item m="1" x="57"/>
        <item m="1" x="150"/>
        <item x="4"/>
        <item m="1" x="186"/>
        <item m="1" x="94"/>
        <item x="3"/>
        <item m="1" x="219"/>
        <item m="1" x="209"/>
        <item m="1" x="168"/>
        <item m="1" x="300"/>
        <item m="1" x="196"/>
        <item m="1" x="234"/>
        <item m="1" x="242"/>
        <item m="1" x="342"/>
        <item m="1" x="291"/>
        <item m="1" x="55"/>
        <item m="1" x="137"/>
        <item m="1" x="339"/>
        <item m="1" x="157"/>
        <item m="1" x="256"/>
        <item m="1" x="267"/>
        <item m="1" x="42"/>
        <item x="21"/>
        <item m="1" x="297"/>
        <item m="1" x="216"/>
        <item m="1" x="337"/>
        <item m="1" x="195"/>
        <item m="1" x="305"/>
        <item m="1" x="344"/>
        <item m="1" x="194"/>
        <item x="5"/>
        <item m="1" x="323"/>
        <item m="1" x="330"/>
        <item x="17"/>
        <item m="1" x="336"/>
        <item m="1" x="80"/>
        <item m="1" x="160"/>
        <item m="1" x="108"/>
        <item m="1" x="165"/>
        <item m="1" x="64"/>
        <item m="1" x="68"/>
        <item m="1" x="192"/>
        <item m="1" x="248"/>
        <item m="1" x="298"/>
        <item m="1" x="78"/>
        <item m="1" x="338"/>
        <item m="1" x="72"/>
        <item m="1" x="143"/>
        <item m="1" x="167"/>
        <item m="1" x="46"/>
        <item m="1" x="204"/>
        <item x="23"/>
        <item x="15"/>
        <item m="1" x="74"/>
        <item m="1" x="231"/>
        <item m="1" x="223"/>
        <item m="1" x="181"/>
        <item m="1" x="134"/>
        <item x="9"/>
        <item m="1" x="81"/>
        <item m="1" x="312"/>
        <item m="1" x="63"/>
        <item x="1"/>
        <item m="1" x="282"/>
        <item m="1" x="311"/>
        <item m="1" x="306"/>
        <item m="1" x="34"/>
        <item m="1" x="240"/>
        <item m="1" x="260"/>
        <item m="1" x="76"/>
        <item m="1" x="276"/>
        <item m="1" x="364"/>
        <item m="1" x="166"/>
        <item m="1" x="362"/>
        <item m="1" x="358"/>
        <item m="1" x="53"/>
        <item x="2"/>
        <item x="22"/>
        <item m="1" x="203"/>
        <item m="1" x="233"/>
        <item m="1" x="33"/>
        <item t="default"/>
      </items>
    </pivotField>
    <pivotField axis="axisRow" numFmtId="164" showAll="0" sortType="ascending">
      <items count="8">
        <item x="3"/>
        <item x="0"/>
        <item x="1"/>
        <item x="2"/>
        <item x="5"/>
        <item x="6"/>
        <item x="4"/>
        <item t="default"/>
      </items>
    </pivotField>
    <pivotField axis="axisRow" showAll="0">
      <items count="93">
        <item sd="0" m="1" x="28"/>
        <item sd="0" m="1" x="44"/>
        <item sd="0" m="1" x="77"/>
        <item sd="0" m="1" x="88"/>
        <item sd="0" m="1" x="22"/>
        <item sd="0" m="1" x="30"/>
        <item sd="0" m="1" x="45"/>
        <item sd="0" m="1" x="14"/>
        <item sd="0" m="1" x="89"/>
        <item sd="0" m="1" x="79"/>
        <item sd="0" m="1" x="73"/>
        <item sd="0" m="1" x="32"/>
        <item sd="0" m="1" x="24"/>
        <item sd="0" m="1" x="63"/>
        <item sd="0" m="1" x="74"/>
        <item sd="0" m="1" x="26"/>
        <item sd="0" m="1" x="64"/>
        <item sd="0" m="1" x="12"/>
        <item sd="0" m="1" x="41"/>
        <item sd="0" m="1" x="17"/>
        <item sd="0" m="1" x="4"/>
        <item sd="0" m="1" x="6"/>
        <item sd="0" m="1" x="76"/>
        <item sd="0" m="1" x="80"/>
        <item sd="0" m="1" x="8"/>
        <item sd="0" m="1" x="27"/>
        <item sd="0" m="1" x="51"/>
        <item sd="0" m="1" x="52"/>
        <item sd="0" m="1" x="58"/>
        <item sd="0" m="1" x="70"/>
        <item sd="0" m="1" x="90"/>
        <item sd="0" m="1" x="10"/>
        <item sd="0" m="1" x="65"/>
        <item sd="0" m="1" x="81"/>
        <item sd="0" m="1" x="91"/>
        <item sd="0" m="1" x="86"/>
        <item sd="0" m="1" x="20"/>
        <item sd="0" m="1" x="57"/>
        <item sd="0" m="1" x="71"/>
        <item sd="0" m="1" x="15"/>
        <item sd="0" m="1" x="35"/>
        <item sd="0" m="1" x="16"/>
        <item sd="0" x="1"/>
        <item sd="0" m="1" x="29"/>
        <item sd="0" m="1" x="48"/>
        <item sd="0" m="1" x="72"/>
        <item sd="0" m="1" x="68"/>
        <item sd="0" m="1" x="46"/>
        <item sd="0" m="1" x="11"/>
        <item sd="0" m="1" x="61"/>
        <item sd="0" m="1" x="42"/>
        <item sd="0" m="1" x="55"/>
        <item sd="0" m="1" x="69"/>
        <item sd="0" m="1" x="37"/>
        <item sd="0" m="1" x="47"/>
        <item sd="0" m="1" x="5"/>
        <item sd="0" m="1" x="31"/>
        <item sd="0" m="1" x="33"/>
        <item sd="0" m="1" x="62"/>
        <item sd="0" m="1" x="25"/>
        <item sd="0" m="1" x="9"/>
        <item sd="0" m="1" x="19"/>
        <item sd="0" m="1" x="87"/>
        <item sd="0" m="1" x="85"/>
        <item sd="0" m="1" x="75"/>
        <item sd="0" m="1" x="66"/>
        <item sd="0" m="1" x="49"/>
        <item sd="0" m="1" x="36"/>
        <item sd="0" m="1" x="82"/>
        <item sd="0" m="1" x="40"/>
        <item sd="0" m="1" x="84"/>
        <item sd="0" m="1" x="50"/>
        <item sd="0" m="1" x="60"/>
        <item sd="0" m="1" x="83"/>
        <item sd="0" m="1" x="34"/>
        <item sd="0" m="1" x="56"/>
        <item sd="0" m="1" x="18"/>
        <item sd="0" m="1" x="54"/>
        <item sd="0" m="1" x="53"/>
        <item sd="0" m="1" x="23"/>
        <item sd="0" m="1" x="13"/>
        <item sd="0" m="1" x="7"/>
        <item sd="0" m="1" x="39"/>
        <item sd="0" m="1" x="21"/>
        <item sd="0" m="1" x="59"/>
        <item sd="0" m="1" x="38"/>
        <item sd="0" m="1" x="78"/>
        <item sd="0" m="1" x="43"/>
        <item sd="0" m="1" x="67"/>
        <item x="2"/>
        <item x="3"/>
        <item x="0"/>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numFmtId="1" showAll="0"/>
    <pivotField showAll="0"/>
    <pivotField numFmtId="1" showAll="0"/>
    <pivotField showAll="0"/>
    <pivotField showAll="0"/>
    <pivotField numFmtId="9" showAll="0"/>
    <pivotField showAll="0"/>
    <pivotField showAll="0"/>
    <pivotField showAll="0"/>
    <pivotField showAll="0"/>
    <pivotField showAll="0"/>
    <pivotField showAll="0"/>
    <pivotField numFmtI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2"/>
    <field x="3"/>
  </rowFields>
  <rowItems count="21">
    <i>
      <x/>
    </i>
    <i r="1">
      <x v="42"/>
    </i>
    <i r="1">
      <x v="89"/>
    </i>
    <i r="1">
      <x v="90"/>
    </i>
    <i>
      <x v="1"/>
    </i>
    <i r="1">
      <x v="91"/>
    </i>
    <i>
      <x v="2"/>
    </i>
    <i r="1">
      <x v="42"/>
    </i>
    <i>
      <x v="3"/>
    </i>
    <i r="1">
      <x v="42"/>
    </i>
    <i r="1">
      <x v="89"/>
    </i>
    <i r="1">
      <x v="90"/>
    </i>
    <i>
      <x v="4"/>
    </i>
    <i r="1">
      <x v="91"/>
    </i>
    <i>
      <x v="5"/>
    </i>
    <i r="1">
      <x v="42"/>
    </i>
    <i r="1">
      <x v="89"/>
    </i>
    <i r="1">
      <x v="90"/>
    </i>
    <i>
      <x v="6"/>
    </i>
    <i r="1">
      <x v="91"/>
    </i>
    <i t="grand">
      <x/>
    </i>
  </rowItems>
  <colFields count="1">
    <field x="-2"/>
  </colFields>
  <colItems count="9">
    <i>
      <x/>
    </i>
    <i i="1">
      <x v="1"/>
    </i>
    <i i="2">
      <x v="2"/>
    </i>
    <i i="3">
      <x v="3"/>
    </i>
    <i i="4">
      <x v="4"/>
    </i>
    <i i="5">
      <x v="5"/>
    </i>
    <i i="6">
      <x v="6"/>
    </i>
    <i i="7">
      <x v="7"/>
    </i>
    <i i="8">
      <x v="8"/>
    </i>
  </colItems>
  <dataFields count="9">
    <dataField name="Eigen woonplaats" fld="46" baseField="0" baseItem="0"/>
    <dataField name="&lt;5km" fld="47" baseField="0" baseItem="0"/>
    <dataField name="5&lt;&gt;10km" fld="48" baseField="0" baseItem="0"/>
    <dataField name="10&lt;&gt;25km" fld="49" baseField="0" baseItem="0"/>
    <dataField name="25&lt;&gt;50km" fld="50" baseField="0" baseItem="0"/>
    <dataField name="50&lt;&gt;100km" fld="51" baseField="0" baseItem="0"/>
    <dataField name="&gt;100km" fld="52" baseField="0" baseItem="0"/>
    <dataField name="Onbekend" fld="53" subtotal="count" baseField="0" baseItem="0"/>
    <dataField name="Totaal" fld="54" baseField="3" baseItem="91"/>
  </dataFields>
  <formats count="16">
    <format dxfId="444">
      <pivotArea dataOnly="0" outline="0" axis="axisValues" fieldPosition="0"/>
    </format>
    <format dxfId="443">
      <pivotArea outline="0" collapsedLevelsAreSubtotals="1" fieldPosition="0"/>
    </format>
    <format dxfId="442">
      <pivotArea outline="0" collapsedLevelsAreSubtotals="1" fieldPosition="0"/>
    </format>
    <format dxfId="441">
      <pivotArea type="all" dataOnly="0" outline="0" fieldPosition="0"/>
    </format>
    <format dxfId="440">
      <pivotArea outline="0" collapsedLevelsAreSubtotals="1" fieldPosition="0"/>
    </format>
    <format dxfId="439">
      <pivotArea dataOnly="0" labelOnly="1" grandRow="1" outline="0" fieldPosition="0"/>
    </format>
    <format dxfId="438">
      <pivotArea field="3" type="button" dataOnly="0" labelOnly="1" outline="0" axis="axisRow" fieldPosition="1"/>
    </format>
    <format dxfId="437">
      <pivotArea dataOnly="0" labelOnly="1" outline="0" fieldPosition="0">
        <references count="1">
          <reference field="4294967294" count="2">
            <x v="7"/>
            <x v="8"/>
          </reference>
        </references>
      </pivotArea>
    </format>
    <format dxfId="436">
      <pivotArea field="3" type="button" dataOnly="0" labelOnly="1" outline="0" axis="axisRow" fieldPosition="1"/>
    </format>
    <format dxfId="435">
      <pivotArea dataOnly="0" labelOnly="1" outline="0" fieldPosition="0">
        <references count="1">
          <reference field="4294967294" count="2">
            <x v="7"/>
            <x v="8"/>
          </reference>
        </references>
      </pivotArea>
    </format>
    <format dxfId="434">
      <pivotArea dataOnly="0" outline="0" fieldPosition="0">
        <references count="1">
          <reference field="4294967294" count="2">
            <x v="7"/>
            <x v="8"/>
          </reference>
        </references>
      </pivotArea>
    </format>
    <format dxfId="433">
      <pivotArea outline="0" collapsedLevelsAreSubtotals="1" fieldPosition="0"/>
    </format>
    <format dxfId="432">
      <pivotArea dataOnly="0" labelOnly="1" outline="0" fieldPosition="0">
        <references count="1">
          <reference field="4294967294" count="9">
            <x v="0"/>
            <x v="1"/>
            <x v="2"/>
            <x v="3"/>
            <x v="4"/>
            <x v="5"/>
            <x v="6"/>
            <x v="7"/>
            <x v="8"/>
          </reference>
        </references>
      </pivotArea>
    </format>
    <format dxfId="431">
      <pivotArea dataOnly="0" outline="0" fieldPosition="0">
        <references count="1">
          <reference field="4294967294" count="9">
            <x v="0"/>
            <x v="1"/>
            <x v="2"/>
            <x v="3"/>
            <x v="4"/>
            <x v="5"/>
            <x v="6"/>
            <x v="7"/>
            <x v="8"/>
          </reference>
        </references>
      </pivotArea>
    </format>
    <format dxfId="430">
      <pivotArea dataOnly="0" outline="0" fieldPosition="0">
        <references count="1">
          <reference field="4294967294" count="9">
            <x v="0"/>
            <x v="1"/>
            <x v="2"/>
            <x v="3"/>
            <x v="4"/>
            <x v="5"/>
            <x v="6"/>
            <x v="7"/>
            <x v="8"/>
          </reference>
        </references>
      </pivotArea>
    </format>
    <format dxfId="429">
      <pivotArea dataOnly="0" outline="0" fieldPosition="0">
        <references count="1">
          <reference field="4294967294" count="9">
            <x v="0"/>
            <x v="1"/>
            <x v="2"/>
            <x v="3"/>
            <x v="4"/>
            <x v="5"/>
            <x v="6"/>
            <x v="7"/>
            <x v="8"/>
          </reference>
        </references>
      </pivotArea>
    </format>
  </formats>
  <pivotTableStyleInfo name="PivotStyleLight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ienummer2" xr10:uid="{1A743CD9-93E4-4A7E-8614-85295E4BB517}" sourceName="Sectienummer">
  <pivotTables>
    <pivotTable tabId="29" name="Draaitabel3"/>
  </pivotTables>
  <data>
    <tabular pivotCacheId="676361655">
      <items count="643">
        <i x="4" s="1"/>
        <i x="21" s="1"/>
        <i x="22" s="1"/>
        <i x="23" s="1"/>
        <i x="24" s="1"/>
        <i x="25" s="1"/>
        <i x="26" s="1"/>
        <i x="27" s="1"/>
        <i x="28" s="1"/>
        <i x="29" s="1"/>
        <i x="30" s="1"/>
        <i x="31" s="1"/>
        <i x="32" s="1"/>
        <i x="33" s="1"/>
        <i x="34" s="1"/>
        <i x="8" s="1"/>
        <i x="9" s="1"/>
        <i x="35" s="1"/>
        <i x="36" s="1"/>
        <i x="37" s="1"/>
        <i x="38" s="1"/>
        <i x="39" s="1"/>
        <i x="40" s="1"/>
        <i x="41" s="1"/>
        <i x="42" s="1"/>
        <i x="43" s="1"/>
        <i x="44" s="1"/>
        <i x="45" s="1"/>
        <i x="10" s="1"/>
        <i x="46" s="1"/>
        <i x="47" s="1"/>
        <i x="48" s="1"/>
        <i x="49" s="1"/>
        <i x="50" s="1"/>
        <i x="6" s="1"/>
        <i x="51" s="1"/>
        <i x="52" s="1"/>
        <i x="53" s="1"/>
        <i x="54" s="1"/>
        <i x="55" s="1"/>
        <i x="56" s="1"/>
        <i x="57" s="1"/>
        <i x="11" s="1"/>
        <i x="58" s="1"/>
        <i x="59" s="1"/>
        <i x="60" s="1"/>
        <i x="61" s="1"/>
        <i x="62" s="1"/>
        <i x="12" s="1"/>
        <i x="13" s="1"/>
        <i x="1" s="1"/>
        <i x="63" s="1"/>
        <i x="64" s="1"/>
        <i x="65" s="1"/>
        <i x="66" s="1"/>
        <i x="3" s="1"/>
        <i x="67" s="1"/>
        <i x="68" s="1"/>
        <i x="14" s="1"/>
        <i x="69" s="1"/>
        <i x="7" s="1"/>
        <i x="15" s="1"/>
        <i x="70" s="1"/>
        <i x="16" s="1"/>
        <i x="71" s="1"/>
        <i x="2" s="1"/>
        <i x="72" s="1"/>
        <i x="5" s="1"/>
        <i x="0" s="1"/>
        <i x="17" s="1"/>
        <i x="73" s="1"/>
        <i x="74" s="1"/>
        <i x="75" s="1"/>
        <i x="76" s="1"/>
        <i x="77" s="1"/>
        <i x="78" s="1"/>
        <i x="18" s="1"/>
        <i x="79" s="1"/>
        <i x="19" s="1"/>
        <i x="80" s="1"/>
        <i x="81" s="1"/>
        <i x="82" s="1"/>
        <i x="83" s="1"/>
        <i x="84" s="1"/>
        <i x="20" s="1"/>
        <i x="85" s="1"/>
        <i x="86" s="1"/>
        <i x="87" s="1"/>
        <i x="88" s="1"/>
        <i x="89" s="1"/>
        <i x="90" s="1"/>
        <i x="91" s="1"/>
        <i x="579" s="1" nd="1"/>
        <i x="96" s="1" nd="1"/>
        <i x="162" s="1" nd="1"/>
        <i x="230" s="1" nd="1"/>
        <i x="298" s="1" nd="1"/>
        <i x="366" s="1" nd="1"/>
        <i x="434" s="1" nd="1"/>
        <i x="502" s="1" nd="1"/>
        <i x="570" s="1" nd="1"/>
        <i x="638" s="1" nd="1"/>
        <i x="153" s="1" nd="1"/>
        <i x="220" s="1" nd="1"/>
        <i x="288" s="1" nd="1"/>
        <i x="356" s="1" nd="1"/>
        <i x="424" s="1" nd="1"/>
        <i x="492" s="1" nd="1"/>
        <i x="560" s="1" nd="1"/>
        <i x="629" s="1" nd="1"/>
        <i x="144" s="1" nd="1"/>
        <i x="211" s="1" nd="1"/>
        <i x="279" s="1" nd="1"/>
        <i x="347" s="1" nd="1"/>
        <i x="415" s="1" nd="1"/>
        <i x="483" s="1" nd="1"/>
        <i x="551" s="1" nd="1"/>
        <i x="620" s="1" nd="1"/>
        <i x="134" s="1" nd="1"/>
        <i x="201" s="1" nd="1"/>
        <i x="269" s="1" nd="1"/>
        <i x="337" s="1" nd="1"/>
        <i x="405" s="1" nd="1"/>
        <i x="473" s="1" nd="1"/>
        <i x="541" s="1" nd="1"/>
        <i x="611" s="1" nd="1"/>
        <i x="125" s="1" nd="1"/>
        <i x="192" s="1" nd="1"/>
        <i x="227" s="1" nd="1"/>
        <i x="260" s="1" nd="1"/>
        <i x="295" s="1" nd="1"/>
        <i x="328" s="1" nd="1"/>
        <i x="363" s="1" nd="1"/>
        <i x="396" s="1" nd="1"/>
        <i x="431" s="1" nd="1"/>
        <i x="464" s="1" nd="1"/>
        <i x="499" s="1" nd="1"/>
        <i x="532" s="1" nd="1"/>
        <i x="567" s="1" nd="1"/>
        <i x="601" s="1" nd="1"/>
        <i x="635" s="1" nd="1"/>
        <i x="116" s="1" nd="1"/>
        <i x="150" s="1" nd="1"/>
        <i x="183" s="1" nd="1"/>
        <i x="217" s="1" nd="1"/>
        <i x="251" s="1" nd="1"/>
        <i x="285" s="1" nd="1"/>
        <i x="319" s="1" nd="1"/>
        <i x="353" s="1" nd="1"/>
        <i x="387" s="1" nd="1"/>
        <i x="421" s="1" nd="1"/>
        <i x="455" s="1" nd="1"/>
        <i x="489" s="1" nd="1"/>
        <i x="523" s="1" nd="1"/>
        <i x="557" s="1" nd="1"/>
        <i x="592" s="1" nd="1"/>
        <i x="625" s="1" nd="1"/>
        <i x="107" s="1" nd="1"/>
        <i x="140" s="1" nd="1"/>
        <i x="174" s="1" nd="1"/>
        <i x="207" s="1" nd="1"/>
        <i x="242" s="1" nd="1"/>
        <i x="275" s="1" nd="1"/>
        <i x="310" s="1" nd="1"/>
        <i x="343" s="1" nd="1"/>
        <i x="378" s="1" nd="1"/>
        <i x="411" s="1" nd="1"/>
        <i x="446" s="1" nd="1"/>
        <i x="479" s="1" nd="1"/>
        <i x="514" s="1" nd="1"/>
        <i x="547" s="1" nd="1"/>
        <i x="583" s="1" nd="1"/>
        <i x="617" s="1" nd="1"/>
        <i x="100" s="1" nd="1"/>
        <i x="131" s="1" nd="1"/>
        <i x="166" s="1" nd="1"/>
        <i x="198" s="1" nd="1"/>
        <i x="234" s="1" nd="1"/>
        <i x="266" s="1" nd="1"/>
        <i x="302" s="1" nd="1"/>
        <i x="334" s="1" nd="1"/>
        <i x="370" s="1" nd="1"/>
        <i x="402" s="1" nd="1"/>
        <i x="438" s="1" nd="1"/>
        <i x="470" s="1" nd="1"/>
        <i x="506" s="1" nd="1"/>
        <i x="538" s="1" nd="1"/>
        <i x="574" s="1" nd="1"/>
        <i x="607" s="1" nd="1"/>
        <i x="642" s="1" nd="1"/>
        <i x="122" s="1" nd="1"/>
        <i x="157" s="1" nd="1"/>
        <i x="189" s="1" nd="1"/>
        <i x="224" s="1" nd="1"/>
        <i x="257" s="1" nd="1"/>
        <i x="292" s="1" nd="1"/>
        <i x="325" s="1" nd="1"/>
        <i x="360" s="1" nd="1"/>
        <i x="393" s="1" nd="1"/>
        <i x="428" s="1" nd="1"/>
        <i x="461" s="1" nd="1"/>
        <i x="496" s="1" nd="1"/>
        <i x="529" s="1" nd="1"/>
        <i x="564" s="1" nd="1"/>
        <i x="598" s="1" nd="1"/>
        <i x="633" s="1" nd="1"/>
        <i x="114" s="1" nd="1"/>
        <i x="148" s="1" nd="1"/>
        <i x="181" s="1" nd="1"/>
        <i x="215" s="1" nd="1"/>
        <i x="249" s="1" nd="1"/>
        <i x="283" s="1" nd="1"/>
        <i x="317" s="1" nd="1"/>
        <i x="351" s="1" nd="1"/>
        <i x="385" s="1" nd="1"/>
        <i x="419" s="1" nd="1"/>
        <i x="453" s="1" nd="1"/>
        <i x="487" s="1" nd="1"/>
        <i x="521" s="1" nd="1"/>
        <i x="555" s="1" nd="1"/>
        <i x="590" s="1" nd="1"/>
        <i x="624" s="1" nd="1"/>
        <i x="106" s="1" nd="1"/>
        <i x="139" s="1" nd="1"/>
        <i x="173" s="1" nd="1"/>
        <i x="206" s="1" nd="1"/>
        <i x="241" s="1" nd="1"/>
        <i x="274" s="1" nd="1"/>
        <i x="309" s="1" nd="1"/>
        <i x="342" s="1" nd="1"/>
        <i x="377" s="1" nd="1"/>
        <i x="410" s="1" nd="1"/>
        <i x="445" s="1" nd="1"/>
        <i x="478" s="1" nd="1"/>
        <i x="513" s="1" nd="1"/>
        <i x="546" s="1" nd="1"/>
        <i x="582" s="1" nd="1"/>
        <i x="616" s="1" nd="1"/>
        <i x="99" s="1" nd="1"/>
        <i x="130" s="1" nd="1"/>
        <i x="165" s="1" nd="1"/>
        <i x="197" s="1" nd="1"/>
        <i x="233" s="1" nd="1"/>
        <i x="265" s="1" nd="1"/>
        <i x="301" s="1" nd="1"/>
        <i x="333" s="1" nd="1"/>
        <i x="369" s="1" nd="1"/>
        <i x="401" s="1" nd="1"/>
        <i x="437" s="1" nd="1"/>
        <i x="469" s="1" nd="1"/>
        <i x="505" s="1" nd="1"/>
        <i x="537" s="1" nd="1"/>
        <i x="573" s="1" nd="1"/>
        <i x="606" s="1" nd="1"/>
        <i x="641" s="1" nd="1"/>
        <i x="121" s="1" nd="1"/>
        <i x="138" s="1" nd="1"/>
        <i x="156" s="1" nd="1"/>
        <i x="172" s="1" nd="1"/>
        <i x="188" s="1" nd="1"/>
        <i x="205" s="1" nd="1"/>
        <i x="223" s="1" nd="1"/>
        <i x="240" s="1" nd="1"/>
        <i x="256" s="1" nd="1"/>
        <i x="273" s="1" nd="1"/>
        <i x="291" s="1" nd="1"/>
        <i x="308" s="1" nd="1"/>
        <i x="324" s="1" nd="1"/>
        <i x="341" s="1" nd="1"/>
        <i x="359" s="1" nd="1"/>
        <i x="376" s="1" nd="1"/>
        <i x="392" s="1" nd="1"/>
        <i x="409" s="1" nd="1"/>
        <i x="427" s="1" nd="1"/>
        <i x="444" s="1" nd="1"/>
        <i x="460" s="1" nd="1"/>
        <i x="477" s="1" nd="1"/>
        <i x="495" s="1" nd="1"/>
        <i x="512" s="1" nd="1"/>
        <i x="528" s="1" nd="1"/>
        <i x="545" s="1" nd="1"/>
        <i x="563" s="1" nd="1"/>
        <i x="581" s="1" nd="1"/>
        <i x="597" s="1" nd="1"/>
        <i x="615" s="1" nd="1"/>
        <i x="632" s="1" nd="1"/>
        <i x="98" s="1" nd="1"/>
        <i x="113" s="1" nd="1"/>
        <i x="129" s="1" nd="1"/>
        <i x="147" s="1" nd="1"/>
        <i x="164" s="1" nd="1"/>
        <i x="180" s="1" nd="1"/>
        <i x="196" s="1" nd="1"/>
        <i x="214" s="1" nd="1"/>
        <i x="232" s="1" nd="1"/>
        <i x="248" s="1" nd="1"/>
        <i x="264" s="1" nd="1"/>
        <i x="282" s="1" nd="1"/>
        <i x="300" s="1" nd="1"/>
        <i x="316" s="1" nd="1"/>
        <i x="332" s="1" nd="1"/>
        <i x="350" s="1" nd="1"/>
        <i x="368" s="1" nd="1"/>
        <i x="384" s="1" nd="1"/>
        <i x="400" s="1" nd="1"/>
        <i x="418" s="1" nd="1"/>
        <i x="436" s="1" nd="1"/>
        <i x="452" s="1" nd="1"/>
        <i x="468" s="1" nd="1"/>
        <i x="486" s="1" nd="1"/>
        <i x="504" s="1" nd="1"/>
        <i x="520" s="1" nd="1"/>
        <i x="536" s="1" nd="1"/>
        <i x="554" s="1" nd="1"/>
        <i x="572" s="1" nd="1"/>
        <i x="589" s="1" nd="1"/>
        <i x="605" s="1" nd="1"/>
        <i x="623" s="1" nd="1"/>
        <i x="640" s="1" nd="1"/>
        <i x="105" s="1" nd="1"/>
        <i x="120" s="1" nd="1"/>
        <i x="137" s="1" nd="1"/>
        <i x="155" s="1" nd="1"/>
        <i x="171" s="1" nd="1"/>
        <i x="187" s="1" nd="1"/>
        <i x="204" s="1" nd="1"/>
        <i x="222" s="1" nd="1"/>
        <i x="239" s="1" nd="1"/>
        <i x="255" s="1" nd="1"/>
        <i x="272" s="1" nd="1"/>
        <i x="290" s="1" nd="1"/>
        <i x="307" s="1" nd="1"/>
        <i x="323" s="1" nd="1"/>
        <i x="340" s="1" nd="1"/>
        <i x="358" s="1" nd="1"/>
        <i x="375" s="1" nd="1"/>
        <i x="391" s="1" nd="1"/>
        <i x="408" s="1" nd="1"/>
        <i x="426" s="1" nd="1"/>
        <i x="443" s="1" nd="1"/>
        <i x="459" s="1" nd="1"/>
        <i x="476" s="1" nd="1"/>
        <i x="494" s="1" nd="1"/>
        <i x="511" s="1" nd="1"/>
        <i x="527" s="1" nd="1"/>
        <i x="544" s="1" nd="1"/>
        <i x="562" s="1" nd="1"/>
        <i x="580" s="1" nd="1"/>
        <i x="596" s="1" nd="1"/>
        <i x="614" s="1" nd="1"/>
        <i x="631" s="1" nd="1"/>
        <i x="97" s="1" nd="1"/>
        <i x="112" s="1" nd="1"/>
        <i x="128" s="1" nd="1"/>
        <i x="146" s="1" nd="1"/>
        <i x="163" s="1" nd="1"/>
        <i x="179" s="1" nd="1"/>
        <i x="195" s="1" nd="1"/>
        <i x="213" s="1" nd="1"/>
        <i x="231" s="1" nd="1"/>
        <i x="247" s="1" nd="1"/>
        <i x="263" s="1" nd="1"/>
        <i x="281" s="1" nd="1"/>
        <i x="299" s="1" nd="1"/>
        <i x="315" s="1" nd="1"/>
        <i x="331" s="1" nd="1"/>
        <i x="349" s="1" nd="1"/>
        <i x="367" s="1" nd="1"/>
        <i x="383" s="1" nd="1"/>
        <i x="399" s="1" nd="1"/>
        <i x="417" s="1" nd="1"/>
        <i x="435" s="1" nd="1"/>
        <i x="451" s="1" nd="1"/>
        <i x="467" s="1" nd="1"/>
        <i x="485" s="1" nd="1"/>
        <i x="503" s="1" nd="1"/>
        <i x="519" s="1" nd="1"/>
        <i x="535" s="1" nd="1"/>
        <i x="553" s="1" nd="1"/>
        <i x="571" s="1" nd="1"/>
        <i x="588" s="1" nd="1"/>
        <i x="604" s="1" nd="1"/>
        <i x="622" s="1" nd="1"/>
        <i x="639" s="1" nd="1"/>
        <i x="104" s="1" nd="1"/>
        <i x="119" s="1" nd="1"/>
        <i x="136" s="1" nd="1"/>
        <i x="154" s="1" nd="1"/>
        <i x="170" s="1" nd="1"/>
        <i x="186" s="1" nd="1"/>
        <i x="203" s="1" nd="1"/>
        <i x="221" s="1" nd="1"/>
        <i x="238" s="1" nd="1"/>
        <i x="254" s="1" nd="1"/>
        <i x="271" s="1" nd="1"/>
        <i x="289" s="1" nd="1"/>
        <i x="306" s="1" nd="1"/>
        <i x="322" s="1" nd="1"/>
        <i x="339" s="1" nd="1"/>
        <i x="357" s="1" nd="1"/>
        <i x="374" s="1" nd="1"/>
        <i x="390" s="1" nd="1"/>
        <i x="407" s="1" nd="1"/>
        <i x="425" s="1" nd="1"/>
        <i x="442" s="1" nd="1"/>
        <i x="458" s="1" nd="1"/>
        <i x="475" s="1" nd="1"/>
        <i x="493" s="1" nd="1"/>
        <i x="510" s="1" nd="1"/>
        <i x="526" s="1" nd="1"/>
        <i x="543" s="1" nd="1"/>
        <i x="561" s="1" nd="1"/>
        <i x="578" s="1" nd="1"/>
        <i x="595" s="1" nd="1"/>
        <i x="613" s="1" nd="1"/>
        <i x="630" s="1" nd="1"/>
        <i x="95" s="1" nd="1"/>
        <i x="111" s="1" nd="1"/>
        <i x="127" s="1" nd="1"/>
        <i x="145" s="1" nd="1"/>
        <i x="161" s="1" nd="1"/>
        <i x="178" s="1" nd="1"/>
        <i x="194" s="1" nd="1"/>
        <i x="212" s="1" nd="1"/>
        <i x="229" s="1" nd="1"/>
        <i x="246" s="1" nd="1"/>
        <i x="262" s="1" nd="1"/>
        <i x="280" s="1" nd="1"/>
        <i x="297" s="1" nd="1"/>
        <i x="314" s="1" nd="1"/>
        <i x="330" s="1" nd="1"/>
        <i x="348" s="1" nd="1"/>
        <i x="365" s="1" nd="1"/>
        <i x="382" s="1" nd="1"/>
        <i x="398" s="1" nd="1"/>
        <i x="416" s="1" nd="1"/>
        <i x="433" s="1" nd="1"/>
        <i x="450" s="1" nd="1"/>
        <i x="466" s="1" nd="1"/>
        <i x="484" s="1" nd="1"/>
        <i x="501" s="1" nd="1"/>
        <i x="518" s="1" nd="1"/>
        <i x="534" s="1" nd="1"/>
        <i x="552" s="1" nd="1"/>
        <i x="569" s="1" nd="1"/>
        <i x="587" s="1" nd="1"/>
        <i x="603" s="1" nd="1"/>
        <i x="621" s="1" nd="1"/>
        <i x="637" s="1" nd="1"/>
        <i x="103" s="1" nd="1"/>
        <i x="118" s="1" nd="1"/>
        <i x="135" s="1" nd="1"/>
        <i x="152" s="1" nd="1"/>
        <i x="169" s="1" nd="1"/>
        <i x="185" s="1" nd="1"/>
        <i x="202" s="1" nd="1"/>
        <i x="219" s="1" nd="1"/>
        <i x="237" s="1" nd="1"/>
        <i x="253" s="1" nd="1"/>
        <i x="270" s="1" nd="1"/>
        <i x="287" s="1" nd="1"/>
        <i x="305" s="1" nd="1"/>
        <i x="321" s="1" nd="1"/>
        <i x="338" s="1" nd="1"/>
        <i x="355" s="1" nd="1"/>
        <i x="373" s="1" nd="1"/>
        <i x="389" s="1" nd="1"/>
        <i x="406" s="1" nd="1"/>
        <i x="423" s="1" nd="1"/>
        <i x="441" s="1" nd="1"/>
        <i x="457" s="1" nd="1"/>
        <i x="474" s="1" nd="1"/>
        <i x="491" s="1" nd="1"/>
        <i x="509" s="1" nd="1"/>
        <i x="525" s="1" nd="1"/>
        <i x="542" s="1" nd="1"/>
        <i x="559" s="1" nd="1"/>
        <i x="577" s="1" nd="1"/>
        <i x="594" s="1" nd="1"/>
        <i x="612" s="1" nd="1"/>
        <i x="628" s="1" nd="1"/>
        <i x="94" s="1" nd="1"/>
        <i x="110" s="1" nd="1"/>
        <i x="126" s="1" nd="1"/>
        <i x="143" s="1" nd="1"/>
        <i x="160" s="1" nd="1"/>
        <i x="177" s="1" nd="1"/>
        <i x="193" s="1" nd="1"/>
        <i x="210" s="1" nd="1"/>
        <i x="228" s="1" nd="1"/>
        <i x="245" s="1" nd="1"/>
        <i x="261" s="1" nd="1"/>
        <i x="278" s="1" nd="1"/>
        <i x="296" s="1" nd="1"/>
        <i x="313" s="1" nd="1"/>
        <i x="329" s="1" nd="1"/>
        <i x="346" s="1" nd="1"/>
        <i x="364" s="1" nd="1"/>
        <i x="381" s="1" nd="1"/>
        <i x="397" s="1" nd="1"/>
        <i x="414" s="1" nd="1"/>
        <i x="432" s="1" nd="1"/>
        <i x="449" s="1" nd="1"/>
        <i x="465" s="1" nd="1"/>
        <i x="482" s="1" nd="1"/>
        <i x="500" s="1" nd="1"/>
        <i x="517" s="1" nd="1"/>
        <i x="533" s="1" nd="1"/>
        <i x="550" s="1" nd="1"/>
        <i x="568" s="1" nd="1"/>
        <i x="586" s="1" nd="1"/>
        <i x="602" s="1" nd="1"/>
        <i x="610" s="1" nd="1"/>
        <i x="619" s="1" nd="1"/>
        <i x="627" s="1" nd="1"/>
        <i x="636" s="1" nd="1"/>
        <i x="93" s="1" nd="1"/>
        <i x="102" s="1" nd="1"/>
        <i x="109" s="1" nd="1"/>
        <i x="117" s="1" nd="1"/>
        <i x="124" s="1" nd="1"/>
        <i x="133" s="1" nd="1"/>
        <i x="142" s="1" nd="1"/>
        <i x="151" s="1" nd="1"/>
        <i x="159" s="1" nd="1"/>
        <i x="168" s="1" nd="1"/>
        <i x="176" s="1" nd="1"/>
        <i x="184" s="1" nd="1"/>
        <i x="191" s="1" nd="1"/>
        <i x="200" s="1" nd="1"/>
        <i x="209" s="1" nd="1"/>
        <i x="218" s="1" nd="1"/>
        <i x="226" s="1" nd="1"/>
        <i x="236" s="1" nd="1"/>
        <i x="244" s="1" nd="1"/>
        <i x="252" s="1" nd="1"/>
        <i x="259" s="1" nd="1"/>
        <i x="268" s="1" nd="1"/>
        <i x="277" s="1" nd="1"/>
        <i x="286" s="1" nd="1"/>
        <i x="294" s="1" nd="1"/>
        <i x="304" s="1" nd="1"/>
        <i x="312" s="1" nd="1"/>
        <i x="320" s="1" nd="1"/>
        <i x="327" s="1" nd="1"/>
        <i x="336" s="1" nd="1"/>
        <i x="345" s="1" nd="1"/>
        <i x="354" s="1" nd="1"/>
        <i x="362" s="1" nd="1"/>
        <i x="372" s="1" nd="1"/>
        <i x="380" s="1" nd="1"/>
        <i x="388" s="1" nd="1"/>
        <i x="395" s="1" nd="1"/>
        <i x="404" s="1" nd="1"/>
        <i x="413" s="1" nd="1"/>
        <i x="422" s="1" nd="1"/>
        <i x="430" s="1" nd="1"/>
        <i x="440" s="1" nd="1"/>
        <i x="448" s="1" nd="1"/>
        <i x="456" s="1" nd="1"/>
        <i x="463" s="1" nd="1"/>
        <i x="472" s="1" nd="1"/>
        <i x="481" s="1" nd="1"/>
        <i x="490" s="1" nd="1"/>
        <i x="498" s="1" nd="1"/>
        <i x="508" s="1" nd="1"/>
        <i x="516" s="1" nd="1"/>
        <i x="524" s="1" nd="1"/>
        <i x="531" s="1" nd="1"/>
        <i x="540" s="1" nd="1"/>
        <i x="549" s="1" nd="1"/>
        <i x="558" s="1" nd="1"/>
        <i x="566" s="1" nd="1"/>
        <i x="576" s="1" nd="1"/>
        <i x="585" s="1" nd="1"/>
        <i x="593" s="1" nd="1"/>
        <i x="600" s="1" nd="1"/>
        <i x="609" s="1" nd="1"/>
        <i x="618" s="1" nd="1"/>
        <i x="626" s="1" nd="1"/>
        <i x="634" s="1" nd="1"/>
        <i x="92" s="1" nd="1"/>
        <i x="101" s="1" nd="1"/>
        <i x="108" s="1" nd="1"/>
        <i x="115" s="1" nd="1"/>
        <i x="123" s="1" nd="1"/>
        <i x="132" s="1" nd="1"/>
        <i x="141" s="1" nd="1"/>
        <i x="149" s="1" nd="1"/>
        <i x="158" s="1" nd="1"/>
        <i x="167" s="1" nd="1"/>
        <i x="175" s="1" nd="1"/>
        <i x="182" s="1" nd="1"/>
        <i x="190" s="1" nd="1"/>
        <i x="199" s="1" nd="1"/>
        <i x="208" s="1" nd="1"/>
        <i x="216" s="1" nd="1"/>
        <i x="225" s="1" nd="1"/>
        <i x="235" s="1" nd="1"/>
        <i x="243" s="1" nd="1"/>
        <i x="250" s="1" nd="1"/>
        <i x="258" s="1" nd="1"/>
        <i x="267" s="1" nd="1"/>
        <i x="276" s="1" nd="1"/>
        <i x="284" s="1" nd="1"/>
        <i x="293" s="1" nd="1"/>
        <i x="303" s="1" nd="1"/>
        <i x="311" s="1" nd="1"/>
        <i x="318" s="1" nd="1"/>
        <i x="326" s="1" nd="1"/>
        <i x="335" s="1" nd="1"/>
        <i x="344" s="1" nd="1"/>
        <i x="352" s="1" nd="1"/>
        <i x="361" s="1" nd="1"/>
        <i x="371" s="1" nd="1"/>
        <i x="379" s="1" nd="1"/>
        <i x="386" s="1" nd="1"/>
        <i x="394" s="1" nd="1"/>
        <i x="403" s="1" nd="1"/>
        <i x="412" s="1" nd="1"/>
        <i x="420" s="1" nd="1"/>
        <i x="429" s="1" nd="1"/>
        <i x="439" s="1" nd="1"/>
        <i x="447" s="1" nd="1"/>
        <i x="454" s="1" nd="1"/>
        <i x="462" s="1" nd="1"/>
        <i x="471" s="1" nd="1"/>
        <i x="480" s="1" nd="1"/>
        <i x="488" s="1" nd="1"/>
        <i x="497" s="1" nd="1"/>
        <i x="507" s="1" nd="1"/>
        <i x="515" s="1" nd="1"/>
        <i x="522" s="1" nd="1"/>
        <i x="530" s="1" nd="1"/>
        <i x="539" s="1" nd="1"/>
        <i x="548" s="1" nd="1"/>
        <i x="556" s="1" nd="1"/>
        <i x="565" s="1" nd="1"/>
        <i x="575" s="1" nd="1"/>
        <i x="584" s="1" nd="1"/>
        <i x="591" s="1" nd="1"/>
        <i x="599" s="1" nd="1"/>
        <i x="608"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etmoment" xr10:uid="{2B5CABD3-1E26-4E20-9B72-30BD6CCC4A1A}" sourceName="Meetmoment">
  <extLst>
    <x:ext xmlns:x15="http://schemas.microsoft.com/office/spreadsheetml/2010/11/main" uri="{2F2917AC-EB37-4324-AD4E-5DD8C200BD13}">
      <x15:tableSlicerCache tableId="1" column="38"/>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4" xr10:uid="{CE6F8DA3-D5A4-4F89-96C8-7EDDE681DC95}" sourceName="Straatnaam">
  <pivotTables>
    <pivotTable tabId="29" name="Draaitabel3"/>
  </pivotTables>
  <data>
    <tabular pivotCacheId="676361655">
      <items count="365">
        <i x="8" s="1"/>
        <i x="27" s="1"/>
        <i x="7" s="1"/>
        <i x="0" s="1"/>
        <i x="16" s="1"/>
        <i x="28" s="1"/>
        <i x="18" s="1"/>
        <i x="10" s="1"/>
        <i x="20" s="1"/>
        <i x="26" s="1"/>
        <i x="12" s="1"/>
        <i x="14" s="1"/>
        <i x="11" s="1"/>
        <i x="13" s="1"/>
        <i x="6" s="1"/>
        <i x="24" s="1"/>
        <i x="19" s="1"/>
        <i x="25" s="1"/>
        <i x="4" s="1"/>
        <i x="3" s="1"/>
        <i x="21" s="1"/>
        <i x="5" s="1"/>
        <i x="17" s="1"/>
        <i x="23" s="1"/>
        <i x="15" s="1"/>
        <i x="9" s="1"/>
        <i x="1" s="1"/>
        <i x="2" s="1"/>
        <i x="22" s="1"/>
        <i x="86" s="1" nd="1"/>
        <i x="60" s="1" nd="1"/>
        <i x="213" s="1" nd="1"/>
        <i x="183" s="1" nd="1"/>
        <i x="50" s="1" nd="1"/>
        <i x="164" s="1" nd="1"/>
        <i x="355" s="1" nd="1"/>
        <i x="117" s="1" nd="1"/>
        <i x="114" s="1" nd="1"/>
        <i x="236" s="1" nd="1"/>
        <i x="348" s="1" nd="1"/>
        <i x="90" s="1" nd="1"/>
        <i x="351" s="1" nd="1"/>
        <i x="301" s="1" nd="1"/>
        <i x="101" s="1" nd="1"/>
        <i x="257" s="1" nd="1"/>
        <i x="110" s="1" nd="1"/>
        <i x="180" s="1" nd="1"/>
        <i x="193" s="1" nd="1"/>
        <i x="106" s="1" nd="1"/>
        <i x="259" s="1" nd="1"/>
        <i x="328" s="1" nd="1"/>
        <i x="317" s="1" nd="1"/>
        <i x="347" s="1" nd="1"/>
        <i x="258" s="1" nd="1"/>
        <i x="296" s="1" nd="1"/>
        <i x="208" s="1" nd="1"/>
        <i x="359" s="1" nd="1"/>
        <i x="329" s="1" nd="1"/>
        <i x="307" s="1" nd="1"/>
        <i x="235" s="1" nd="1"/>
        <i x="228" s="1" nd="1"/>
        <i x="155" s="1" nd="1"/>
        <i x="189" s="1" nd="1"/>
        <i x="274" s="1" nd="1"/>
        <i x="273" s="1" nd="1"/>
        <i x="241" s="1" nd="1"/>
        <i x="222" s="1" nd="1"/>
        <i x="141" s="1" nd="1"/>
        <i x="112" s="1" nd="1"/>
        <i x="190" s="1" nd="1"/>
        <i x="174" s="1" nd="1"/>
        <i x="261" s="1" nd="1"/>
        <i x="163" s="1" nd="1"/>
        <i x="29" s="1" nd="1"/>
        <i x="227" s="1" nd="1"/>
        <i x="201" s="1" nd="1"/>
        <i x="138" s="1" nd="1"/>
        <i x="41" s="1" nd="1"/>
        <i x="247" s="1" nd="1"/>
        <i x="88" s="1" nd="1"/>
        <i x="98" s="1" nd="1"/>
        <i x="69" s="1" nd="1"/>
        <i x="321" s="1" nd="1"/>
        <i x="105" s="1" nd="1"/>
        <i x="38" s="1" nd="1"/>
        <i x="284" s="1" nd="1"/>
        <i x="289" s="1" nd="1"/>
        <i x="252" s="1" nd="1"/>
        <i x="225" s="1" nd="1"/>
        <i x="281" s="1" nd="1"/>
        <i x="89" s="1" nd="1"/>
        <i x="356" s="1" nd="1"/>
        <i x="341" s="1" nd="1"/>
        <i x="120" s="1" nd="1"/>
        <i x="243" s="1" nd="1"/>
        <i x="334" s="1" nd="1"/>
        <i x="290" s="1" nd="1"/>
        <i x="187" s="1" nd="1"/>
        <i x="77" s="1" nd="1"/>
        <i x="121" s="1" nd="1"/>
        <i x="179" s="1" nd="1"/>
        <i x="268" s="1" nd="1"/>
        <i x="245" s="1" nd="1"/>
        <i x="205" s="1" nd="1"/>
        <i x="172" s="1" nd="1"/>
        <i x="308" s="1" nd="1"/>
        <i x="127" s="1" nd="1"/>
        <i x="87" s="1" nd="1"/>
        <i x="318" s="1" nd="1"/>
        <i x="149" s="1" nd="1"/>
        <i x="200" s="1" nd="1"/>
        <i x="61" s="1" nd="1"/>
        <i x="62" s="1" nd="1"/>
        <i x="310" s="1" nd="1"/>
        <i x="70" s="1" nd="1"/>
        <i x="232" s="1" nd="1"/>
        <i x="322" s="1" nd="1"/>
        <i x="288" s="1" nd="1"/>
        <i x="287" s="1" nd="1"/>
        <i x="169" s="1" nd="1"/>
        <i x="111" s="1" nd="1"/>
        <i x="206" s="1" nd="1"/>
        <i x="207" s="1" nd="1"/>
        <i x="331" s="1" nd="1"/>
        <i x="214" s="1" nd="1"/>
        <i x="115" s="1" nd="1"/>
        <i x="246" s="1" nd="1"/>
        <i x="265" s="1" nd="1"/>
        <i x="66" s="1" nd="1"/>
        <i x="280" s="1" nd="1"/>
        <i x="144" s="1" nd="1"/>
        <i x="191" s="1" nd="1"/>
        <i x="224" s="1" nd="1"/>
        <i x="83" s="1" nd="1"/>
        <i x="100" s="1" nd="1"/>
        <i x="262" s="1" nd="1"/>
        <i x="333" s="1" nd="1"/>
        <i x="238" s="1" nd="1"/>
        <i x="104" s="1" nd="1"/>
        <i x="283" s="1" nd="1"/>
        <i x="32" s="1" nd="1"/>
        <i x="84" s="1" nd="1"/>
        <i x="59" s="1" nd="1"/>
        <i x="99" s="1" nd="1"/>
        <i x="230" s="1" nd="1"/>
        <i x="161" s="1" nd="1"/>
        <i x="277" s="1" nd="1"/>
        <i x="126" s="1" nd="1"/>
        <i x="30" s="1" nd="1"/>
        <i x="129" s="1" nd="1"/>
        <i x="49" s="1" nd="1"/>
        <i x="79" s="1" nd="1"/>
        <i x="221" s="1" nd="1"/>
        <i x="237" s="1" nd="1"/>
        <i x="319" s="1" nd="1"/>
        <i x="128" s="1" nd="1"/>
        <i x="91" s="1" nd="1"/>
        <i x="176" s="1" nd="1"/>
        <i x="266" s="1" nd="1"/>
        <i x="135" s="1" nd="1"/>
        <i x="182" s="1" nd="1"/>
        <i x="171" s="1" nd="1"/>
        <i x="162" s="1" nd="1"/>
        <i x="142" s="1" nd="1"/>
        <i x="158" s="1" nd="1"/>
        <i x="210" s="1" nd="1"/>
        <i x="302" s="1" nd="1"/>
        <i x="122" s="1" nd="1"/>
        <i x="217" s="1" nd="1"/>
        <i x="315" s="1" nd="1"/>
        <i x="177" s="1" nd="1"/>
        <i x="332" s="1" nd="1"/>
        <i x="349" s="1" nd="1"/>
        <i x="197" s="1" nd="1"/>
        <i x="326" s="1" nd="1"/>
        <i x="253" s="1" nd="1"/>
        <i x="239" s="1" nd="1"/>
        <i x="107" s="1" nd="1"/>
        <i x="354" s="1" nd="1"/>
        <i x="360" s="1" nd="1"/>
        <i x="132" s="1" nd="1"/>
        <i x="36" s="1" nd="1"/>
        <i x="212" s="1" nd="1"/>
        <i x="285" s="1" nd="1"/>
        <i x="293" s="1" nd="1"/>
        <i x="304" s="1" nd="1"/>
        <i x="327" s="1" nd="1"/>
        <i x="159" s="1" nd="1"/>
        <i x="286" s="1" nd="1"/>
        <i x="47" s="1" nd="1"/>
        <i x="156" s="1" nd="1"/>
        <i x="198" s="1" nd="1"/>
        <i x="175" s="1" nd="1"/>
        <i x="96" s="1" nd="1"/>
        <i x="250" s="1" nd="1"/>
        <i x="119" s="1" nd="1"/>
        <i x="56" s="1" nd="1"/>
        <i x="346" s="1" nd="1"/>
        <i x="75" s="1" nd="1"/>
        <i x="133" s="1" nd="1"/>
        <i x="154" s="1" nd="1"/>
        <i x="220" s="1" nd="1"/>
        <i x="202" s="1" nd="1"/>
        <i x="249" s="1" nd="1"/>
        <i x="178" s="1" nd="1"/>
        <i x="45" s="1" nd="1"/>
        <i x="303" s="1" nd="1"/>
        <i x="85" s="1" nd="1"/>
        <i x="279" s="1" nd="1"/>
        <i x="48" s="1" nd="1"/>
        <i x="35" s="1" nd="1"/>
        <i x="255" s="1" nd="1"/>
        <i x="292" s="1" nd="1"/>
        <i x="272" s="1" nd="1"/>
        <i x="130" s="1" nd="1"/>
        <i x="39" s="1" nd="1"/>
        <i x="275" s="1" nd="1"/>
        <i x="320" s="1" nd="1"/>
        <i x="58" s="1" nd="1"/>
        <i x="345" s="1" nd="1"/>
        <i x="244" s="1" nd="1"/>
        <i x="93" s="1" nd="1"/>
        <i x="152" s="1" nd="1"/>
        <i x="44" s="1" nd="1"/>
        <i x="309" s="1" nd="1"/>
        <i x="116" s="1" nd="1"/>
        <i x="54" s="1" nd="1"/>
        <i x="361" s="1" nd="1"/>
        <i x="264" s="1" nd="1"/>
        <i x="343" s="1" nd="1"/>
        <i x="40" s="1" nd="1"/>
        <i x="147" s="1" nd="1"/>
        <i x="43" s="1" nd="1"/>
        <i x="123" s="1" nd="1"/>
        <i x="271" s="1" nd="1"/>
        <i x="153" s="1" nd="1"/>
        <i x="350" s="1" nd="1"/>
        <i x="52" s="1" nd="1"/>
        <i x="263" s="1" nd="1"/>
        <i x="299" s="1" nd="1"/>
        <i x="335" s="1" nd="1"/>
        <i x="211" s="1" nd="1"/>
        <i x="102" s="1" nd="1"/>
        <i x="37" s="1" nd="1"/>
        <i x="131" s="1" nd="1"/>
        <i x="71" s="1" nd="1"/>
        <i x="269" s="1" nd="1"/>
        <i x="357" s="1" nd="1"/>
        <i x="170" s="1" nd="1"/>
        <i x="270" s="1" nd="1"/>
        <i x="31" s="1" nd="1"/>
        <i x="254" s="1" nd="1"/>
        <i x="139" s="1" nd="1"/>
        <i x="97" s="1" nd="1"/>
        <i x="215" s="1" nd="1"/>
        <i x="185" s="1" nd="1"/>
        <i x="218" s="1" nd="1"/>
        <i x="352" s="1" nd="1"/>
        <i x="325" s="1" nd="1"/>
        <i x="125" s="1" nd="1"/>
        <i x="51" s="1" nd="1"/>
        <i x="340" s="1" nd="1"/>
        <i x="314" s="1" nd="1"/>
        <i x="324" s="1" nd="1"/>
        <i x="278" s="1" nd="1"/>
        <i x="226" s="1" nd="1"/>
        <i x="67" s="1" nd="1"/>
        <i x="316" s="1" nd="1"/>
        <i x="73" s="1" nd="1"/>
        <i x="65" s="1" nd="1"/>
        <i x="294" s="1" nd="1"/>
        <i x="353" s="1" nd="1"/>
        <i x="188" s="1" nd="1"/>
        <i x="113" s="1" nd="1"/>
        <i x="313" s="1" nd="1"/>
        <i x="251" s="1" nd="1"/>
        <i x="151" s="1" nd="1"/>
        <i x="136" s="1" nd="1"/>
        <i x="363" s="1" nd="1"/>
        <i x="148" s="1" nd="1"/>
        <i x="199" s="1" nd="1"/>
        <i x="118" s="1" nd="1"/>
        <i x="82" s="1" nd="1"/>
        <i x="95" s="1" nd="1"/>
        <i x="173" s="1" nd="1"/>
        <i x="92" s="1" nd="1"/>
        <i x="295" s="1" nd="1"/>
        <i x="229" s="1" nd="1"/>
        <i x="145" s="1" nd="1"/>
        <i x="140" s="1" nd="1"/>
        <i x="184" s="1" nd="1"/>
        <i x="103" s="1" nd="1"/>
        <i x="124" s="1" nd="1"/>
        <i x="109" s="1" nd="1"/>
        <i x="146" s="1" nd="1"/>
        <i x="57" s="1" nd="1"/>
        <i x="150" s="1" nd="1"/>
        <i x="186" s="1" nd="1"/>
        <i x="94" s="1" nd="1"/>
        <i x="219" s="1" nd="1"/>
        <i x="209" s="1" nd="1"/>
        <i x="168" s="1" nd="1"/>
        <i x="300" s="1" nd="1"/>
        <i x="196" s="1" nd="1"/>
        <i x="234" s="1" nd="1"/>
        <i x="242" s="1" nd="1"/>
        <i x="342" s="1" nd="1"/>
        <i x="291" s="1" nd="1"/>
        <i x="55" s="1" nd="1"/>
        <i x="137" s="1" nd="1"/>
        <i x="339" s="1" nd="1"/>
        <i x="157" s="1" nd="1"/>
        <i x="256" s="1" nd="1"/>
        <i x="267" s="1" nd="1"/>
        <i x="42" s="1" nd="1"/>
        <i x="297" s="1" nd="1"/>
        <i x="216" s="1" nd="1"/>
        <i x="337" s="1" nd="1"/>
        <i x="195" s="1" nd="1"/>
        <i x="305" s="1" nd="1"/>
        <i x="344" s="1" nd="1"/>
        <i x="194" s="1" nd="1"/>
        <i x="323" s="1" nd="1"/>
        <i x="330" s="1" nd="1"/>
        <i x="336" s="1" nd="1"/>
        <i x="80" s="1" nd="1"/>
        <i x="160" s="1" nd="1"/>
        <i x="108" s="1" nd="1"/>
        <i x="165" s="1" nd="1"/>
        <i x="64" s="1" nd="1"/>
        <i x="68" s="1" nd="1"/>
        <i x="192" s="1" nd="1"/>
        <i x="248" s="1" nd="1"/>
        <i x="298" s="1" nd="1"/>
        <i x="78" s="1" nd="1"/>
        <i x="338" s="1" nd="1"/>
        <i x="72" s="1" nd="1"/>
        <i x="143" s="1" nd="1"/>
        <i x="167" s="1" nd="1"/>
        <i x="46" s="1" nd="1"/>
        <i x="204" s="1" nd="1"/>
        <i x="74" s="1" nd="1"/>
        <i x="231" s="1" nd="1"/>
        <i x="223" s="1" nd="1"/>
        <i x="181" s="1" nd="1"/>
        <i x="134" s="1" nd="1"/>
        <i x="81" s="1" nd="1"/>
        <i x="312" s="1" nd="1"/>
        <i x="63" s="1" nd="1"/>
        <i x="282" s="1" nd="1"/>
        <i x="311" s="1" nd="1"/>
        <i x="306" s="1" nd="1"/>
        <i x="34" s="1" nd="1"/>
        <i x="240" s="1" nd="1"/>
        <i x="260" s="1" nd="1"/>
        <i x="76" s="1" nd="1"/>
        <i x="276" s="1" nd="1"/>
        <i x="364" s="1" nd="1"/>
        <i x="166" s="1" nd="1"/>
        <i x="362" s="1" nd="1"/>
        <i x="358" s="1" nd="1"/>
        <i x="53" s="1" nd="1"/>
        <i x="203" s="1" nd="1"/>
        <i x="233" s="1" nd="1"/>
        <i x="33"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ienummer" xr10:uid="{179B6D77-9189-4C94-82D8-9A42837880B6}" sourceName="Sectienummer">
  <pivotTables>
    <pivotTable tabId="28" name="Draaitabel6"/>
    <pivotTable tabId="28" name="Draaitabel1"/>
  </pivotTables>
  <data>
    <tabular pivotCacheId="676361655">
      <items count="643">
        <i x="4" s="1"/>
        <i x="21" s="1"/>
        <i x="22" s="1"/>
        <i x="23" s="1"/>
        <i x="24" s="1"/>
        <i x="25" s="1"/>
        <i x="26" s="1"/>
        <i x="27" s="1"/>
        <i x="28" s="1"/>
        <i x="29" s="1"/>
        <i x="30" s="1"/>
        <i x="31" s="1"/>
        <i x="32" s="1"/>
        <i x="33" s="1"/>
        <i x="34" s="1"/>
        <i x="8" s="1"/>
        <i x="9" s="1"/>
        <i x="35" s="1"/>
        <i x="36" s="1"/>
        <i x="37" s="1"/>
        <i x="38" s="1"/>
        <i x="39" s="1"/>
        <i x="40" s="1"/>
        <i x="41" s="1"/>
        <i x="42" s="1"/>
        <i x="43" s="1"/>
        <i x="44" s="1"/>
        <i x="45" s="1"/>
        <i x="10" s="1"/>
        <i x="46" s="1"/>
        <i x="47" s="1"/>
        <i x="48" s="1"/>
        <i x="49" s="1"/>
        <i x="50" s="1"/>
        <i x="6" s="1"/>
        <i x="51" s="1"/>
        <i x="52" s="1"/>
        <i x="53" s="1"/>
        <i x="54" s="1"/>
        <i x="55" s="1"/>
        <i x="56" s="1"/>
        <i x="57" s="1"/>
        <i x="11" s="1"/>
        <i x="58" s="1"/>
        <i x="59" s="1"/>
        <i x="60" s="1"/>
        <i x="61" s="1"/>
        <i x="62" s="1"/>
        <i x="12" s="1"/>
        <i x="13" s="1"/>
        <i x="1" s="1"/>
        <i x="63" s="1"/>
        <i x="64" s="1"/>
        <i x="65" s="1"/>
        <i x="66" s="1"/>
        <i x="3" s="1"/>
        <i x="67" s="1"/>
        <i x="68" s="1"/>
        <i x="14" s="1"/>
        <i x="69" s="1"/>
        <i x="7" s="1"/>
        <i x="15" s="1"/>
        <i x="70" s="1"/>
        <i x="16" s="1"/>
        <i x="71" s="1"/>
        <i x="2" s="1"/>
        <i x="72" s="1"/>
        <i x="5" s="1"/>
        <i x="0" s="1"/>
        <i x="17" s="1"/>
        <i x="73" s="1"/>
        <i x="74" s="1"/>
        <i x="75" s="1"/>
        <i x="76" s="1"/>
        <i x="77" s="1"/>
        <i x="78" s="1"/>
        <i x="18" s="1"/>
        <i x="79" s="1"/>
        <i x="19" s="1"/>
        <i x="80" s="1"/>
        <i x="81" s="1"/>
        <i x="82" s="1"/>
        <i x="83" s="1"/>
        <i x="84" s="1"/>
        <i x="20" s="1"/>
        <i x="85" s="1"/>
        <i x="86" s="1"/>
        <i x="87" s="1"/>
        <i x="88" s="1"/>
        <i x="89" s="1"/>
        <i x="90" s="1"/>
        <i x="91" s="1"/>
        <i x="579" s="1" nd="1"/>
        <i x="96" s="1" nd="1"/>
        <i x="162" s="1" nd="1"/>
        <i x="230" s="1" nd="1"/>
        <i x="298" s="1" nd="1"/>
        <i x="366" s="1" nd="1"/>
        <i x="434" s="1" nd="1"/>
        <i x="502" s="1" nd="1"/>
        <i x="570" s="1" nd="1"/>
        <i x="638" s="1" nd="1"/>
        <i x="153" s="1" nd="1"/>
        <i x="220" s="1" nd="1"/>
        <i x="288" s="1" nd="1"/>
        <i x="356" s="1" nd="1"/>
        <i x="424" s="1" nd="1"/>
        <i x="492" s="1" nd="1"/>
        <i x="560" s="1" nd="1"/>
        <i x="629" s="1" nd="1"/>
        <i x="144" s="1" nd="1"/>
        <i x="211" s="1" nd="1"/>
        <i x="279" s="1" nd="1"/>
        <i x="347" s="1" nd="1"/>
        <i x="415" s="1" nd="1"/>
        <i x="483" s="1" nd="1"/>
        <i x="551" s="1" nd="1"/>
        <i x="620" s="1" nd="1"/>
        <i x="134" s="1" nd="1"/>
        <i x="201" s="1" nd="1"/>
        <i x="269" s="1" nd="1"/>
        <i x="337" s="1" nd="1"/>
        <i x="405" s="1" nd="1"/>
        <i x="473" s="1" nd="1"/>
        <i x="541" s="1" nd="1"/>
        <i x="611" s="1" nd="1"/>
        <i x="125" s="1" nd="1"/>
        <i x="192" s="1" nd="1"/>
        <i x="227" s="1" nd="1"/>
        <i x="260" s="1" nd="1"/>
        <i x="295" s="1" nd="1"/>
        <i x="328" s="1" nd="1"/>
        <i x="363" s="1" nd="1"/>
        <i x="396" s="1" nd="1"/>
        <i x="431" s="1" nd="1"/>
        <i x="464" s="1" nd="1"/>
        <i x="499" s="1" nd="1"/>
        <i x="532" s="1" nd="1"/>
        <i x="567" s="1" nd="1"/>
        <i x="601" s="1" nd="1"/>
        <i x="635" s="1" nd="1"/>
        <i x="116" s="1" nd="1"/>
        <i x="150" s="1" nd="1"/>
        <i x="183" s="1" nd="1"/>
        <i x="217" s="1" nd="1"/>
        <i x="251" s="1" nd="1"/>
        <i x="285" s="1" nd="1"/>
        <i x="319" s="1" nd="1"/>
        <i x="353" s="1" nd="1"/>
        <i x="387" s="1" nd="1"/>
        <i x="421" s="1" nd="1"/>
        <i x="455" s="1" nd="1"/>
        <i x="489" s="1" nd="1"/>
        <i x="523" s="1" nd="1"/>
        <i x="557" s="1" nd="1"/>
        <i x="592" s="1" nd="1"/>
        <i x="625" s="1" nd="1"/>
        <i x="107" s="1" nd="1"/>
        <i x="140" s="1" nd="1"/>
        <i x="174" s="1" nd="1"/>
        <i x="207" s="1" nd="1"/>
        <i x="242" s="1" nd="1"/>
        <i x="275" s="1" nd="1"/>
        <i x="310" s="1" nd="1"/>
        <i x="343" s="1" nd="1"/>
        <i x="378" s="1" nd="1"/>
        <i x="411" s="1" nd="1"/>
        <i x="446" s="1" nd="1"/>
        <i x="479" s="1" nd="1"/>
        <i x="514" s="1" nd="1"/>
        <i x="547" s="1" nd="1"/>
        <i x="583" s="1" nd="1"/>
        <i x="617" s="1" nd="1"/>
        <i x="100" s="1" nd="1"/>
        <i x="131" s="1" nd="1"/>
        <i x="166" s="1" nd="1"/>
        <i x="198" s="1" nd="1"/>
        <i x="234" s="1" nd="1"/>
        <i x="266" s="1" nd="1"/>
        <i x="302" s="1" nd="1"/>
        <i x="334" s="1" nd="1"/>
        <i x="370" s="1" nd="1"/>
        <i x="402" s="1" nd="1"/>
        <i x="438" s="1" nd="1"/>
        <i x="470" s="1" nd="1"/>
        <i x="506" s="1" nd="1"/>
        <i x="538" s="1" nd="1"/>
        <i x="574" s="1" nd="1"/>
        <i x="607" s="1" nd="1"/>
        <i x="642" s="1" nd="1"/>
        <i x="122" s="1" nd="1"/>
        <i x="157" s="1" nd="1"/>
        <i x="189" s="1" nd="1"/>
        <i x="224" s="1" nd="1"/>
        <i x="257" s="1" nd="1"/>
        <i x="292" s="1" nd="1"/>
        <i x="325" s="1" nd="1"/>
        <i x="360" s="1" nd="1"/>
        <i x="393" s="1" nd="1"/>
        <i x="428" s="1" nd="1"/>
        <i x="461" s="1" nd="1"/>
        <i x="496" s="1" nd="1"/>
        <i x="529" s="1" nd="1"/>
        <i x="564" s="1" nd="1"/>
        <i x="598" s="1" nd="1"/>
        <i x="633" s="1" nd="1"/>
        <i x="114" s="1" nd="1"/>
        <i x="148" s="1" nd="1"/>
        <i x="181" s="1" nd="1"/>
        <i x="215" s="1" nd="1"/>
        <i x="249" s="1" nd="1"/>
        <i x="283" s="1" nd="1"/>
        <i x="317" s="1" nd="1"/>
        <i x="351" s="1" nd="1"/>
        <i x="385" s="1" nd="1"/>
        <i x="419" s="1" nd="1"/>
        <i x="453" s="1" nd="1"/>
        <i x="487" s="1" nd="1"/>
        <i x="521" s="1" nd="1"/>
        <i x="555" s="1" nd="1"/>
        <i x="590" s="1" nd="1"/>
        <i x="624" s="1" nd="1"/>
        <i x="106" s="1" nd="1"/>
        <i x="139" s="1" nd="1"/>
        <i x="173" s="1" nd="1"/>
        <i x="206" s="1" nd="1"/>
        <i x="241" s="1" nd="1"/>
        <i x="274" s="1" nd="1"/>
        <i x="309" s="1" nd="1"/>
        <i x="342" s="1" nd="1"/>
        <i x="377" s="1" nd="1"/>
        <i x="410" s="1" nd="1"/>
        <i x="445" s="1" nd="1"/>
        <i x="478" s="1" nd="1"/>
        <i x="513" s="1" nd="1"/>
        <i x="546" s="1" nd="1"/>
        <i x="582" s="1" nd="1"/>
        <i x="616" s="1" nd="1"/>
        <i x="99" s="1" nd="1"/>
        <i x="130" s="1" nd="1"/>
        <i x="165" s="1" nd="1"/>
        <i x="197" s="1" nd="1"/>
        <i x="233" s="1" nd="1"/>
        <i x="265" s="1" nd="1"/>
        <i x="301" s="1" nd="1"/>
        <i x="333" s="1" nd="1"/>
        <i x="369" s="1" nd="1"/>
        <i x="401" s="1" nd="1"/>
        <i x="437" s="1" nd="1"/>
        <i x="469" s="1" nd="1"/>
        <i x="505" s="1" nd="1"/>
        <i x="537" s="1" nd="1"/>
        <i x="573" s="1" nd="1"/>
        <i x="606" s="1" nd="1"/>
        <i x="641" s="1" nd="1"/>
        <i x="121" s="1" nd="1"/>
        <i x="138" s="1" nd="1"/>
        <i x="156" s="1" nd="1"/>
        <i x="172" s="1" nd="1"/>
        <i x="188" s="1" nd="1"/>
        <i x="205" s="1" nd="1"/>
        <i x="223" s="1" nd="1"/>
        <i x="240" s="1" nd="1"/>
        <i x="256" s="1" nd="1"/>
        <i x="273" s="1" nd="1"/>
        <i x="291" s="1" nd="1"/>
        <i x="308" s="1" nd="1"/>
        <i x="324" s="1" nd="1"/>
        <i x="341" s="1" nd="1"/>
        <i x="359" s="1" nd="1"/>
        <i x="376" s="1" nd="1"/>
        <i x="392" s="1" nd="1"/>
        <i x="409" s="1" nd="1"/>
        <i x="427" s="1" nd="1"/>
        <i x="444" s="1" nd="1"/>
        <i x="460" s="1" nd="1"/>
        <i x="477" s="1" nd="1"/>
        <i x="495" s="1" nd="1"/>
        <i x="512" s="1" nd="1"/>
        <i x="528" s="1" nd="1"/>
        <i x="545" s="1" nd="1"/>
        <i x="563" s="1" nd="1"/>
        <i x="581" s="1" nd="1"/>
        <i x="597" s="1" nd="1"/>
        <i x="615" s="1" nd="1"/>
        <i x="632" s="1" nd="1"/>
        <i x="98" s="1" nd="1"/>
        <i x="113" s="1" nd="1"/>
        <i x="129" s="1" nd="1"/>
        <i x="147" s="1" nd="1"/>
        <i x="164" s="1" nd="1"/>
        <i x="180" s="1" nd="1"/>
        <i x="196" s="1" nd="1"/>
        <i x="214" s="1" nd="1"/>
        <i x="232" s="1" nd="1"/>
        <i x="248" s="1" nd="1"/>
        <i x="264" s="1" nd="1"/>
        <i x="282" s="1" nd="1"/>
        <i x="300" s="1" nd="1"/>
        <i x="316" s="1" nd="1"/>
        <i x="332" s="1" nd="1"/>
        <i x="350" s="1" nd="1"/>
        <i x="368" s="1" nd="1"/>
        <i x="384" s="1" nd="1"/>
        <i x="400" s="1" nd="1"/>
        <i x="418" s="1" nd="1"/>
        <i x="436" s="1" nd="1"/>
        <i x="452" s="1" nd="1"/>
        <i x="468" s="1" nd="1"/>
        <i x="486" s="1" nd="1"/>
        <i x="504" s="1" nd="1"/>
        <i x="520" s="1" nd="1"/>
        <i x="536" s="1" nd="1"/>
        <i x="554" s="1" nd="1"/>
        <i x="572" s="1" nd="1"/>
        <i x="589" s="1" nd="1"/>
        <i x="605" s="1" nd="1"/>
        <i x="623" s="1" nd="1"/>
        <i x="640" s="1" nd="1"/>
        <i x="105" s="1" nd="1"/>
        <i x="120" s="1" nd="1"/>
        <i x="137" s="1" nd="1"/>
        <i x="155" s="1" nd="1"/>
        <i x="171" s="1" nd="1"/>
        <i x="187" s="1" nd="1"/>
        <i x="204" s="1" nd="1"/>
        <i x="222" s="1" nd="1"/>
        <i x="239" s="1" nd="1"/>
        <i x="255" s="1" nd="1"/>
        <i x="272" s="1" nd="1"/>
        <i x="290" s="1" nd="1"/>
        <i x="307" s="1" nd="1"/>
        <i x="323" s="1" nd="1"/>
        <i x="340" s="1" nd="1"/>
        <i x="358" s="1" nd="1"/>
        <i x="375" s="1" nd="1"/>
        <i x="391" s="1" nd="1"/>
        <i x="408" s="1" nd="1"/>
        <i x="426" s="1" nd="1"/>
        <i x="443" s="1" nd="1"/>
        <i x="459" s="1" nd="1"/>
        <i x="476" s="1" nd="1"/>
        <i x="494" s="1" nd="1"/>
        <i x="511" s="1" nd="1"/>
        <i x="527" s="1" nd="1"/>
        <i x="544" s="1" nd="1"/>
        <i x="562" s="1" nd="1"/>
        <i x="580" s="1" nd="1"/>
        <i x="596" s="1" nd="1"/>
        <i x="614" s="1" nd="1"/>
        <i x="631" s="1" nd="1"/>
        <i x="97" s="1" nd="1"/>
        <i x="112" s="1" nd="1"/>
        <i x="128" s="1" nd="1"/>
        <i x="146" s="1" nd="1"/>
        <i x="163" s="1" nd="1"/>
        <i x="179" s="1" nd="1"/>
        <i x="195" s="1" nd="1"/>
        <i x="213" s="1" nd="1"/>
        <i x="231" s="1" nd="1"/>
        <i x="247" s="1" nd="1"/>
        <i x="263" s="1" nd="1"/>
        <i x="281" s="1" nd="1"/>
        <i x="299" s="1" nd="1"/>
        <i x="315" s="1" nd="1"/>
        <i x="331" s="1" nd="1"/>
        <i x="349" s="1" nd="1"/>
        <i x="367" s="1" nd="1"/>
        <i x="383" s="1" nd="1"/>
        <i x="399" s="1" nd="1"/>
        <i x="417" s="1" nd="1"/>
        <i x="435" s="1" nd="1"/>
        <i x="451" s="1" nd="1"/>
        <i x="467" s="1" nd="1"/>
        <i x="485" s="1" nd="1"/>
        <i x="503" s="1" nd="1"/>
        <i x="519" s="1" nd="1"/>
        <i x="535" s="1" nd="1"/>
        <i x="553" s="1" nd="1"/>
        <i x="571" s="1" nd="1"/>
        <i x="588" s="1" nd="1"/>
        <i x="604" s="1" nd="1"/>
        <i x="622" s="1" nd="1"/>
        <i x="639" s="1" nd="1"/>
        <i x="104" s="1" nd="1"/>
        <i x="119" s="1" nd="1"/>
        <i x="136" s="1" nd="1"/>
        <i x="154" s="1" nd="1"/>
        <i x="170" s="1" nd="1"/>
        <i x="186" s="1" nd="1"/>
        <i x="203" s="1" nd="1"/>
        <i x="221" s="1" nd="1"/>
        <i x="238" s="1" nd="1"/>
        <i x="254" s="1" nd="1"/>
        <i x="271" s="1" nd="1"/>
        <i x="289" s="1" nd="1"/>
        <i x="306" s="1" nd="1"/>
        <i x="322" s="1" nd="1"/>
        <i x="339" s="1" nd="1"/>
        <i x="357" s="1" nd="1"/>
        <i x="374" s="1" nd="1"/>
        <i x="390" s="1" nd="1"/>
        <i x="407" s="1" nd="1"/>
        <i x="425" s="1" nd="1"/>
        <i x="442" s="1" nd="1"/>
        <i x="458" s="1" nd="1"/>
        <i x="475" s="1" nd="1"/>
        <i x="493" s="1" nd="1"/>
        <i x="510" s="1" nd="1"/>
        <i x="526" s="1" nd="1"/>
        <i x="543" s="1" nd="1"/>
        <i x="561" s="1" nd="1"/>
        <i x="578" s="1" nd="1"/>
        <i x="595" s="1" nd="1"/>
        <i x="613" s="1" nd="1"/>
        <i x="630" s="1" nd="1"/>
        <i x="95" s="1" nd="1"/>
        <i x="111" s="1" nd="1"/>
        <i x="127" s="1" nd="1"/>
        <i x="145" s="1" nd="1"/>
        <i x="161" s="1" nd="1"/>
        <i x="178" s="1" nd="1"/>
        <i x="194" s="1" nd="1"/>
        <i x="212" s="1" nd="1"/>
        <i x="229" s="1" nd="1"/>
        <i x="246" s="1" nd="1"/>
        <i x="262" s="1" nd="1"/>
        <i x="280" s="1" nd="1"/>
        <i x="297" s="1" nd="1"/>
        <i x="314" s="1" nd="1"/>
        <i x="330" s="1" nd="1"/>
        <i x="348" s="1" nd="1"/>
        <i x="365" s="1" nd="1"/>
        <i x="382" s="1" nd="1"/>
        <i x="398" s="1" nd="1"/>
        <i x="416" s="1" nd="1"/>
        <i x="433" s="1" nd="1"/>
        <i x="450" s="1" nd="1"/>
        <i x="466" s="1" nd="1"/>
        <i x="484" s="1" nd="1"/>
        <i x="501" s="1" nd="1"/>
        <i x="518" s="1" nd="1"/>
        <i x="534" s="1" nd="1"/>
        <i x="552" s="1" nd="1"/>
        <i x="569" s="1" nd="1"/>
        <i x="587" s="1" nd="1"/>
        <i x="603" s="1" nd="1"/>
        <i x="621" s="1" nd="1"/>
        <i x="637" s="1" nd="1"/>
        <i x="103" s="1" nd="1"/>
        <i x="118" s="1" nd="1"/>
        <i x="135" s="1" nd="1"/>
        <i x="152" s="1" nd="1"/>
        <i x="169" s="1" nd="1"/>
        <i x="185" s="1" nd="1"/>
        <i x="202" s="1" nd="1"/>
        <i x="219" s="1" nd="1"/>
        <i x="237" s="1" nd="1"/>
        <i x="253" s="1" nd="1"/>
        <i x="270" s="1" nd="1"/>
        <i x="287" s="1" nd="1"/>
        <i x="305" s="1" nd="1"/>
        <i x="321" s="1" nd="1"/>
        <i x="338" s="1" nd="1"/>
        <i x="355" s="1" nd="1"/>
        <i x="373" s="1" nd="1"/>
        <i x="389" s="1" nd="1"/>
        <i x="406" s="1" nd="1"/>
        <i x="423" s="1" nd="1"/>
        <i x="441" s="1" nd="1"/>
        <i x="457" s="1" nd="1"/>
        <i x="474" s="1" nd="1"/>
        <i x="491" s="1" nd="1"/>
        <i x="509" s="1" nd="1"/>
        <i x="525" s="1" nd="1"/>
        <i x="542" s="1" nd="1"/>
        <i x="559" s="1" nd="1"/>
        <i x="577" s="1" nd="1"/>
        <i x="594" s="1" nd="1"/>
        <i x="612" s="1" nd="1"/>
        <i x="628" s="1" nd="1"/>
        <i x="94" s="1" nd="1"/>
        <i x="110" s="1" nd="1"/>
        <i x="126" s="1" nd="1"/>
        <i x="143" s="1" nd="1"/>
        <i x="160" s="1" nd="1"/>
        <i x="177" s="1" nd="1"/>
        <i x="193" s="1" nd="1"/>
        <i x="210" s="1" nd="1"/>
        <i x="228" s="1" nd="1"/>
        <i x="245" s="1" nd="1"/>
        <i x="261" s="1" nd="1"/>
        <i x="278" s="1" nd="1"/>
        <i x="296" s="1" nd="1"/>
        <i x="313" s="1" nd="1"/>
        <i x="329" s="1" nd="1"/>
        <i x="346" s="1" nd="1"/>
        <i x="364" s="1" nd="1"/>
        <i x="381" s="1" nd="1"/>
        <i x="397" s="1" nd="1"/>
        <i x="414" s="1" nd="1"/>
        <i x="432" s="1" nd="1"/>
        <i x="449" s="1" nd="1"/>
        <i x="465" s="1" nd="1"/>
        <i x="482" s="1" nd="1"/>
        <i x="500" s="1" nd="1"/>
        <i x="517" s="1" nd="1"/>
        <i x="533" s="1" nd="1"/>
        <i x="550" s="1" nd="1"/>
        <i x="568" s="1" nd="1"/>
        <i x="586" s="1" nd="1"/>
        <i x="602" s="1" nd="1"/>
        <i x="610" s="1" nd="1"/>
        <i x="619" s="1" nd="1"/>
        <i x="627" s="1" nd="1"/>
        <i x="636" s="1" nd="1"/>
        <i x="93" s="1" nd="1"/>
        <i x="102" s="1" nd="1"/>
        <i x="109" s="1" nd="1"/>
        <i x="117" s="1" nd="1"/>
        <i x="124" s="1" nd="1"/>
        <i x="133" s="1" nd="1"/>
        <i x="142" s="1" nd="1"/>
        <i x="151" s="1" nd="1"/>
        <i x="159" s="1" nd="1"/>
        <i x="168" s="1" nd="1"/>
        <i x="176" s="1" nd="1"/>
        <i x="184" s="1" nd="1"/>
        <i x="191" s="1" nd="1"/>
        <i x="200" s="1" nd="1"/>
        <i x="209" s="1" nd="1"/>
        <i x="218" s="1" nd="1"/>
        <i x="226" s="1" nd="1"/>
        <i x="236" s="1" nd="1"/>
        <i x="244" s="1" nd="1"/>
        <i x="252" s="1" nd="1"/>
        <i x="259" s="1" nd="1"/>
        <i x="268" s="1" nd="1"/>
        <i x="277" s="1" nd="1"/>
        <i x="286" s="1" nd="1"/>
        <i x="294" s="1" nd="1"/>
        <i x="304" s="1" nd="1"/>
        <i x="312" s="1" nd="1"/>
        <i x="320" s="1" nd="1"/>
        <i x="327" s="1" nd="1"/>
        <i x="336" s="1" nd="1"/>
        <i x="345" s="1" nd="1"/>
        <i x="354" s="1" nd="1"/>
        <i x="362" s="1" nd="1"/>
        <i x="372" s="1" nd="1"/>
        <i x="380" s="1" nd="1"/>
        <i x="388" s="1" nd="1"/>
        <i x="395" s="1" nd="1"/>
        <i x="404" s="1" nd="1"/>
        <i x="413" s="1" nd="1"/>
        <i x="422" s="1" nd="1"/>
        <i x="430" s="1" nd="1"/>
        <i x="440" s="1" nd="1"/>
        <i x="448" s="1" nd="1"/>
        <i x="456" s="1" nd="1"/>
        <i x="463" s="1" nd="1"/>
        <i x="472" s="1" nd="1"/>
        <i x="481" s="1" nd="1"/>
        <i x="490" s="1" nd="1"/>
        <i x="498" s="1" nd="1"/>
        <i x="508" s="1" nd="1"/>
        <i x="516" s="1" nd="1"/>
        <i x="524" s="1" nd="1"/>
        <i x="531" s="1" nd="1"/>
        <i x="540" s="1" nd="1"/>
        <i x="549" s="1" nd="1"/>
        <i x="558" s="1" nd="1"/>
        <i x="566" s="1" nd="1"/>
        <i x="576" s="1" nd="1"/>
        <i x="585" s="1" nd="1"/>
        <i x="593" s="1" nd="1"/>
        <i x="600" s="1" nd="1"/>
        <i x="609" s="1" nd="1"/>
        <i x="618" s="1" nd="1"/>
        <i x="626" s="1" nd="1"/>
        <i x="634" s="1" nd="1"/>
        <i x="92" s="1" nd="1"/>
        <i x="101" s="1" nd="1"/>
        <i x="108" s="1" nd="1"/>
        <i x="115" s="1" nd="1"/>
        <i x="123" s="1" nd="1"/>
        <i x="132" s="1" nd="1"/>
        <i x="141" s="1" nd="1"/>
        <i x="149" s="1" nd="1"/>
        <i x="158" s="1" nd="1"/>
        <i x="167" s="1" nd="1"/>
        <i x="175" s="1" nd="1"/>
        <i x="182" s="1" nd="1"/>
        <i x="190" s="1" nd="1"/>
        <i x="199" s="1" nd="1"/>
        <i x="208" s="1" nd="1"/>
        <i x="216" s="1" nd="1"/>
        <i x="225" s="1" nd="1"/>
        <i x="235" s="1" nd="1"/>
        <i x="243" s="1" nd="1"/>
        <i x="250" s="1" nd="1"/>
        <i x="258" s="1" nd="1"/>
        <i x="267" s="1" nd="1"/>
        <i x="276" s="1" nd="1"/>
        <i x="284" s="1" nd="1"/>
        <i x="293" s="1" nd="1"/>
        <i x="303" s="1" nd="1"/>
        <i x="311" s="1" nd="1"/>
        <i x="318" s="1" nd="1"/>
        <i x="326" s="1" nd="1"/>
        <i x="335" s="1" nd="1"/>
        <i x="344" s="1" nd="1"/>
        <i x="352" s="1" nd="1"/>
        <i x="361" s="1" nd="1"/>
        <i x="371" s="1" nd="1"/>
        <i x="379" s="1" nd="1"/>
        <i x="386" s="1" nd="1"/>
        <i x="394" s="1" nd="1"/>
        <i x="403" s="1" nd="1"/>
        <i x="412" s="1" nd="1"/>
        <i x="420" s="1" nd="1"/>
        <i x="429" s="1" nd="1"/>
        <i x="439" s="1" nd="1"/>
        <i x="447" s="1" nd="1"/>
        <i x="454" s="1" nd="1"/>
        <i x="462" s="1" nd="1"/>
        <i x="471" s="1" nd="1"/>
        <i x="480" s="1" nd="1"/>
        <i x="488" s="1" nd="1"/>
        <i x="497" s="1" nd="1"/>
        <i x="507" s="1" nd="1"/>
        <i x="515" s="1" nd="1"/>
        <i x="522" s="1" nd="1"/>
        <i x="530" s="1" nd="1"/>
        <i x="539" s="1" nd="1"/>
        <i x="548" s="1" nd="1"/>
        <i x="556" s="1" nd="1"/>
        <i x="565" s="1" nd="1"/>
        <i x="575" s="1" nd="1"/>
        <i x="584" s="1" nd="1"/>
        <i x="591" s="1" nd="1"/>
        <i x="599" s="1" nd="1"/>
        <i x="608"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 xr10:uid="{DA5C3D00-BF3C-4AC0-B1BA-1D3B3C7A67A8}" sourceName="Straatnaam">
  <pivotTables>
    <pivotTable tabId="28" name="Draaitabel6"/>
    <pivotTable tabId="28" name="Draaitabel1"/>
  </pivotTables>
  <data>
    <tabular pivotCacheId="676361655">
      <items count="365">
        <i x="8" s="1"/>
        <i x="27" s="1"/>
        <i x="7" s="1"/>
        <i x="0" s="1"/>
        <i x="16" s="1"/>
        <i x="28" s="1"/>
        <i x="18" s="1"/>
        <i x="10" s="1"/>
        <i x="20" s="1"/>
        <i x="26" s="1"/>
        <i x="12" s="1"/>
        <i x="14" s="1"/>
        <i x="11" s="1"/>
        <i x="13" s="1"/>
        <i x="6" s="1"/>
        <i x="24" s="1"/>
        <i x="19" s="1"/>
        <i x="25" s="1"/>
        <i x="4" s="1"/>
        <i x="3" s="1"/>
        <i x="21" s="1"/>
        <i x="5" s="1"/>
        <i x="17" s="1"/>
        <i x="23" s="1"/>
        <i x="15" s="1"/>
        <i x="9" s="1"/>
        <i x="1" s="1"/>
        <i x="2" s="1"/>
        <i x="22" s="1"/>
        <i x="86" s="1" nd="1"/>
        <i x="60" s="1" nd="1"/>
        <i x="213" s="1" nd="1"/>
        <i x="183" s="1" nd="1"/>
        <i x="50" s="1" nd="1"/>
        <i x="164" s="1" nd="1"/>
        <i x="355" s="1" nd="1"/>
        <i x="117" s="1" nd="1"/>
        <i x="114" s="1" nd="1"/>
        <i x="236" s="1" nd="1"/>
        <i x="348" s="1" nd="1"/>
        <i x="90" s="1" nd="1"/>
        <i x="351" s="1" nd="1"/>
        <i x="301" s="1" nd="1"/>
        <i x="101" s="1" nd="1"/>
        <i x="257" s="1" nd="1"/>
        <i x="110" s="1" nd="1"/>
        <i x="180" s="1" nd="1"/>
        <i x="193" s="1" nd="1"/>
        <i x="106" s="1" nd="1"/>
        <i x="259" s="1" nd="1"/>
        <i x="328" s="1" nd="1"/>
        <i x="317" s="1" nd="1"/>
        <i x="347" s="1" nd="1"/>
        <i x="258" s="1" nd="1"/>
        <i x="296" s="1" nd="1"/>
        <i x="208" s="1" nd="1"/>
        <i x="359" s="1" nd="1"/>
        <i x="329" s="1" nd="1"/>
        <i x="307" s="1" nd="1"/>
        <i x="235" s="1" nd="1"/>
        <i x="228" s="1" nd="1"/>
        <i x="155" s="1" nd="1"/>
        <i x="189" s="1" nd="1"/>
        <i x="274" s="1" nd="1"/>
        <i x="273" s="1" nd="1"/>
        <i x="241" s="1" nd="1"/>
        <i x="222" s="1" nd="1"/>
        <i x="141" s="1" nd="1"/>
        <i x="112" s="1" nd="1"/>
        <i x="190" s="1" nd="1"/>
        <i x="174" s="1" nd="1"/>
        <i x="261" s="1" nd="1"/>
        <i x="163" s="1" nd="1"/>
        <i x="29" s="1" nd="1"/>
        <i x="227" s="1" nd="1"/>
        <i x="201" s="1" nd="1"/>
        <i x="138" s="1" nd="1"/>
        <i x="41" s="1" nd="1"/>
        <i x="247" s="1" nd="1"/>
        <i x="88" s="1" nd="1"/>
        <i x="98" s="1" nd="1"/>
        <i x="69" s="1" nd="1"/>
        <i x="321" s="1" nd="1"/>
        <i x="105" s="1" nd="1"/>
        <i x="38" s="1" nd="1"/>
        <i x="284" s="1" nd="1"/>
        <i x="289" s="1" nd="1"/>
        <i x="252" s="1" nd="1"/>
        <i x="225" s="1" nd="1"/>
        <i x="281" s="1" nd="1"/>
        <i x="89" s="1" nd="1"/>
        <i x="356" s="1" nd="1"/>
        <i x="341" s="1" nd="1"/>
        <i x="120" s="1" nd="1"/>
        <i x="243" s="1" nd="1"/>
        <i x="334" s="1" nd="1"/>
        <i x="290" s="1" nd="1"/>
        <i x="187" s="1" nd="1"/>
        <i x="77" s="1" nd="1"/>
        <i x="121" s="1" nd="1"/>
        <i x="179" s="1" nd="1"/>
        <i x="268" s="1" nd="1"/>
        <i x="245" s="1" nd="1"/>
        <i x="205" s="1" nd="1"/>
        <i x="172" s="1" nd="1"/>
        <i x="308" s="1" nd="1"/>
        <i x="127" s="1" nd="1"/>
        <i x="87" s="1" nd="1"/>
        <i x="318" s="1" nd="1"/>
        <i x="149" s="1" nd="1"/>
        <i x="200" s="1" nd="1"/>
        <i x="61" s="1" nd="1"/>
        <i x="62" s="1" nd="1"/>
        <i x="310" s="1" nd="1"/>
        <i x="70" s="1" nd="1"/>
        <i x="232" s="1" nd="1"/>
        <i x="322" s="1" nd="1"/>
        <i x="288" s="1" nd="1"/>
        <i x="287" s="1" nd="1"/>
        <i x="169" s="1" nd="1"/>
        <i x="111" s="1" nd="1"/>
        <i x="206" s="1" nd="1"/>
        <i x="207" s="1" nd="1"/>
        <i x="331" s="1" nd="1"/>
        <i x="214" s="1" nd="1"/>
        <i x="115" s="1" nd="1"/>
        <i x="246" s="1" nd="1"/>
        <i x="265" s="1" nd="1"/>
        <i x="66" s="1" nd="1"/>
        <i x="280" s="1" nd="1"/>
        <i x="144" s="1" nd="1"/>
        <i x="191" s="1" nd="1"/>
        <i x="224" s="1" nd="1"/>
        <i x="83" s="1" nd="1"/>
        <i x="100" s="1" nd="1"/>
        <i x="262" s="1" nd="1"/>
        <i x="333" s="1" nd="1"/>
        <i x="238" s="1" nd="1"/>
        <i x="104" s="1" nd="1"/>
        <i x="283" s="1" nd="1"/>
        <i x="32" s="1" nd="1"/>
        <i x="84" s="1" nd="1"/>
        <i x="59" s="1" nd="1"/>
        <i x="99" s="1" nd="1"/>
        <i x="230" s="1" nd="1"/>
        <i x="161" s="1" nd="1"/>
        <i x="277" s="1" nd="1"/>
        <i x="126" s="1" nd="1"/>
        <i x="30" s="1" nd="1"/>
        <i x="129" s="1" nd="1"/>
        <i x="49" s="1" nd="1"/>
        <i x="79" s="1" nd="1"/>
        <i x="221" s="1" nd="1"/>
        <i x="237" s="1" nd="1"/>
        <i x="319" s="1" nd="1"/>
        <i x="128" s="1" nd="1"/>
        <i x="91" s="1" nd="1"/>
        <i x="176" s="1" nd="1"/>
        <i x="266" s="1" nd="1"/>
        <i x="135" s="1" nd="1"/>
        <i x="182" s="1" nd="1"/>
        <i x="171" s="1" nd="1"/>
        <i x="162" s="1" nd="1"/>
        <i x="142" s="1" nd="1"/>
        <i x="158" s="1" nd="1"/>
        <i x="210" s="1" nd="1"/>
        <i x="302" s="1" nd="1"/>
        <i x="122" s="1" nd="1"/>
        <i x="217" s="1" nd="1"/>
        <i x="315" s="1" nd="1"/>
        <i x="177" s="1" nd="1"/>
        <i x="332" s="1" nd="1"/>
        <i x="349" s="1" nd="1"/>
        <i x="197" s="1" nd="1"/>
        <i x="326" s="1" nd="1"/>
        <i x="253" s="1" nd="1"/>
        <i x="239" s="1" nd="1"/>
        <i x="107" s="1" nd="1"/>
        <i x="354" s="1" nd="1"/>
        <i x="360" s="1" nd="1"/>
        <i x="132" s="1" nd="1"/>
        <i x="36" s="1" nd="1"/>
        <i x="212" s="1" nd="1"/>
        <i x="285" s="1" nd="1"/>
        <i x="293" s="1" nd="1"/>
        <i x="304" s="1" nd="1"/>
        <i x="327" s="1" nd="1"/>
        <i x="159" s="1" nd="1"/>
        <i x="286" s="1" nd="1"/>
        <i x="47" s="1" nd="1"/>
        <i x="156" s="1" nd="1"/>
        <i x="198" s="1" nd="1"/>
        <i x="175" s="1" nd="1"/>
        <i x="96" s="1" nd="1"/>
        <i x="250" s="1" nd="1"/>
        <i x="119" s="1" nd="1"/>
        <i x="56" s="1" nd="1"/>
        <i x="346" s="1" nd="1"/>
        <i x="75" s="1" nd="1"/>
        <i x="133" s="1" nd="1"/>
        <i x="154" s="1" nd="1"/>
        <i x="220" s="1" nd="1"/>
        <i x="202" s="1" nd="1"/>
        <i x="249" s="1" nd="1"/>
        <i x="178" s="1" nd="1"/>
        <i x="45" s="1" nd="1"/>
        <i x="303" s="1" nd="1"/>
        <i x="85" s="1" nd="1"/>
        <i x="279" s="1" nd="1"/>
        <i x="48" s="1" nd="1"/>
        <i x="35" s="1" nd="1"/>
        <i x="255" s="1" nd="1"/>
        <i x="292" s="1" nd="1"/>
        <i x="272" s="1" nd="1"/>
        <i x="130" s="1" nd="1"/>
        <i x="39" s="1" nd="1"/>
        <i x="275" s="1" nd="1"/>
        <i x="320" s="1" nd="1"/>
        <i x="58" s="1" nd="1"/>
        <i x="345" s="1" nd="1"/>
        <i x="244" s="1" nd="1"/>
        <i x="93" s="1" nd="1"/>
        <i x="152" s="1" nd="1"/>
        <i x="44" s="1" nd="1"/>
        <i x="309" s="1" nd="1"/>
        <i x="116" s="1" nd="1"/>
        <i x="54" s="1" nd="1"/>
        <i x="361" s="1" nd="1"/>
        <i x="264" s="1" nd="1"/>
        <i x="343" s="1" nd="1"/>
        <i x="40" s="1" nd="1"/>
        <i x="147" s="1" nd="1"/>
        <i x="43" s="1" nd="1"/>
        <i x="123" s="1" nd="1"/>
        <i x="271" s="1" nd="1"/>
        <i x="153" s="1" nd="1"/>
        <i x="350" s="1" nd="1"/>
        <i x="52" s="1" nd="1"/>
        <i x="263" s="1" nd="1"/>
        <i x="299" s="1" nd="1"/>
        <i x="335" s="1" nd="1"/>
        <i x="211" s="1" nd="1"/>
        <i x="102" s="1" nd="1"/>
        <i x="37" s="1" nd="1"/>
        <i x="131" s="1" nd="1"/>
        <i x="71" s="1" nd="1"/>
        <i x="269" s="1" nd="1"/>
        <i x="357" s="1" nd="1"/>
        <i x="170" s="1" nd="1"/>
        <i x="270" s="1" nd="1"/>
        <i x="31" s="1" nd="1"/>
        <i x="254" s="1" nd="1"/>
        <i x="139" s="1" nd="1"/>
        <i x="97" s="1" nd="1"/>
        <i x="215" s="1" nd="1"/>
        <i x="185" s="1" nd="1"/>
        <i x="218" s="1" nd="1"/>
        <i x="352" s="1" nd="1"/>
        <i x="325" s="1" nd="1"/>
        <i x="125" s="1" nd="1"/>
        <i x="51" s="1" nd="1"/>
        <i x="340" s="1" nd="1"/>
        <i x="314" s="1" nd="1"/>
        <i x="324" s="1" nd="1"/>
        <i x="278" s="1" nd="1"/>
        <i x="226" s="1" nd="1"/>
        <i x="67" s="1" nd="1"/>
        <i x="316" s="1" nd="1"/>
        <i x="73" s="1" nd="1"/>
        <i x="65" s="1" nd="1"/>
        <i x="294" s="1" nd="1"/>
        <i x="353" s="1" nd="1"/>
        <i x="188" s="1" nd="1"/>
        <i x="113" s="1" nd="1"/>
        <i x="313" s="1" nd="1"/>
        <i x="251" s="1" nd="1"/>
        <i x="151" s="1" nd="1"/>
        <i x="136" s="1" nd="1"/>
        <i x="363" s="1" nd="1"/>
        <i x="148" s="1" nd="1"/>
        <i x="199" s="1" nd="1"/>
        <i x="118" s="1" nd="1"/>
        <i x="82" s="1" nd="1"/>
        <i x="95" s="1" nd="1"/>
        <i x="173" s="1" nd="1"/>
        <i x="92" s="1" nd="1"/>
        <i x="295" s="1" nd="1"/>
        <i x="229" s="1" nd="1"/>
        <i x="145" s="1" nd="1"/>
        <i x="140" s="1" nd="1"/>
        <i x="184" s="1" nd="1"/>
        <i x="103" s="1" nd="1"/>
        <i x="124" s="1" nd="1"/>
        <i x="109" s="1" nd="1"/>
        <i x="146" s="1" nd="1"/>
        <i x="57" s="1" nd="1"/>
        <i x="150" s="1" nd="1"/>
        <i x="186" s="1" nd="1"/>
        <i x="94" s="1" nd="1"/>
        <i x="219" s="1" nd="1"/>
        <i x="209" s="1" nd="1"/>
        <i x="168" s="1" nd="1"/>
        <i x="300" s="1" nd="1"/>
        <i x="196" s="1" nd="1"/>
        <i x="234" s="1" nd="1"/>
        <i x="242" s="1" nd="1"/>
        <i x="342" s="1" nd="1"/>
        <i x="291" s="1" nd="1"/>
        <i x="55" s="1" nd="1"/>
        <i x="137" s="1" nd="1"/>
        <i x="339" s="1" nd="1"/>
        <i x="157" s="1" nd="1"/>
        <i x="256" s="1" nd="1"/>
        <i x="267" s="1" nd="1"/>
        <i x="42" s="1" nd="1"/>
        <i x="297" s="1" nd="1"/>
        <i x="216" s="1" nd="1"/>
        <i x="337" s="1" nd="1"/>
        <i x="195" s="1" nd="1"/>
        <i x="305" s="1" nd="1"/>
        <i x="344" s="1" nd="1"/>
        <i x="194" s="1" nd="1"/>
        <i x="323" s="1" nd="1"/>
        <i x="330" s="1" nd="1"/>
        <i x="336" s="1" nd="1"/>
        <i x="80" s="1" nd="1"/>
        <i x="160" s="1" nd="1"/>
        <i x="108" s="1" nd="1"/>
        <i x="165" s="1" nd="1"/>
        <i x="64" s="1" nd="1"/>
        <i x="68" s="1" nd="1"/>
        <i x="192" s="1" nd="1"/>
        <i x="248" s="1" nd="1"/>
        <i x="298" s="1" nd="1"/>
        <i x="78" s="1" nd="1"/>
        <i x="338" s="1" nd="1"/>
        <i x="72" s="1" nd="1"/>
        <i x="143" s="1" nd="1"/>
        <i x="167" s="1" nd="1"/>
        <i x="46" s="1" nd="1"/>
        <i x="204" s="1" nd="1"/>
        <i x="74" s="1" nd="1"/>
        <i x="231" s="1" nd="1"/>
        <i x="223" s="1" nd="1"/>
        <i x="181" s="1" nd="1"/>
        <i x="134" s="1" nd="1"/>
        <i x="81" s="1" nd="1"/>
        <i x="312" s="1" nd="1"/>
        <i x="63" s="1" nd="1"/>
        <i x="282" s="1" nd="1"/>
        <i x="311" s="1" nd="1"/>
        <i x="306" s="1" nd="1"/>
        <i x="34" s="1" nd="1"/>
        <i x="240" s="1" nd="1"/>
        <i x="260" s="1" nd="1"/>
        <i x="76" s="1" nd="1"/>
        <i x="276" s="1" nd="1"/>
        <i x="364" s="1" nd="1"/>
        <i x="166" s="1" nd="1"/>
        <i x="362" s="1" nd="1"/>
        <i x="358" s="1" nd="1"/>
        <i x="53" s="1" nd="1"/>
        <i x="203" s="1" nd="1"/>
        <i x="233" s="1" nd="1"/>
        <i x="3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ienummer1" xr10:uid="{11741FB1-50F3-48AC-889B-591718C87146}" sourceName="Sectienummer">
  <pivotTables>
    <pivotTable tabId="33" name="Draaitabel6"/>
    <pivotTable tabId="33" name="Draaitabel4"/>
  </pivotTables>
  <data>
    <tabular pivotCacheId="676361655">
      <items count="643">
        <i x="4" s="1"/>
        <i x="21" s="1"/>
        <i x="22" s="1"/>
        <i x="23" s="1"/>
        <i x="24" s="1"/>
        <i x="25" s="1"/>
        <i x="26" s="1"/>
        <i x="27" s="1"/>
        <i x="28" s="1"/>
        <i x="29" s="1"/>
        <i x="30" s="1"/>
        <i x="31" s="1"/>
        <i x="32" s="1"/>
        <i x="33" s="1"/>
        <i x="34" s="1"/>
        <i x="8" s="1"/>
        <i x="9" s="1"/>
        <i x="35" s="1"/>
        <i x="36" s="1"/>
        <i x="37" s="1"/>
        <i x="38" s="1"/>
        <i x="39" s="1"/>
        <i x="40" s="1"/>
        <i x="41" s="1"/>
        <i x="42" s="1"/>
        <i x="43" s="1"/>
        <i x="44" s="1"/>
        <i x="45" s="1"/>
        <i x="10" s="1"/>
        <i x="46" s="1"/>
        <i x="47" s="1"/>
        <i x="48" s="1"/>
        <i x="49" s="1"/>
        <i x="50" s="1"/>
        <i x="6" s="1"/>
        <i x="51" s="1"/>
        <i x="52" s="1"/>
        <i x="53" s="1"/>
        <i x="54" s="1"/>
        <i x="55" s="1"/>
        <i x="56" s="1"/>
        <i x="57" s="1"/>
        <i x="11" s="1"/>
        <i x="58" s="1"/>
        <i x="59" s="1"/>
        <i x="60" s="1"/>
        <i x="61" s="1"/>
        <i x="62" s="1"/>
        <i x="12" s="1"/>
        <i x="13" s="1"/>
        <i x="1" s="1"/>
        <i x="63" s="1"/>
        <i x="64" s="1"/>
        <i x="65" s="1"/>
        <i x="66" s="1"/>
        <i x="3" s="1"/>
        <i x="67" s="1"/>
        <i x="68" s="1"/>
        <i x="14" s="1"/>
        <i x="69" s="1"/>
        <i x="7" s="1"/>
        <i x="15" s="1"/>
        <i x="70" s="1"/>
        <i x="16" s="1"/>
        <i x="71" s="1"/>
        <i x="2" s="1"/>
        <i x="72" s="1"/>
        <i x="5" s="1"/>
        <i x="0" s="1"/>
        <i x="17" s="1"/>
        <i x="73" s="1"/>
        <i x="74" s="1"/>
        <i x="75" s="1"/>
        <i x="76" s="1"/>
        <i x="77" s="1"/>
        <i x="78" s="1"/>
        <i x="18" s="1"/>
        <i x="79" s="1"/>
        <i x="19" s="1"/>
        <i x="80" s="1"/>
        <i x="81" s="1"/>
        <i x="82" s="1"/>
        <i x="83" s="1"/>
        <i x="84" s="1"/>
        <i x="20" s="1"/>
        <i x="85" s="1"/>
        <i x="86" s="1"/>
        <i x="87" s="1"/>
        <i x="88" s="1"/>
        <i x="89" s="1"/>
        <i x="90" s="1"/>
        <i x="91" s="1"/>
        <i x="579" s="1" nd="1"/>
        <i x="96" s="1" nd="1"/>
        <i x="162" s="1" nd="1"/>
        <i x="230" s="1" nd="1"/>
        <i x="298" s="1" nd="1"/>
        <i x="366" s="1" nd="1"/>
        <i x="434" s="1" nd="1"/>
        <i x="502" s="1" nd="1"/>
        <i x="570" s="1" nd="1"/>
        <i x="638" s="1" nd="1"/>
        <i x="153" s="1" nd="1"/>
        <i x="220" s="1" nd="1"/>
        <i x="288" s="1" nd="1"/>
        <i x="356" s="1" nd="1"/>
        <i x="424" s="1" nd="1"/>
        <i x="492" s="1" nd="1"/>
        <i x="560" s="1" nd="1"/>
        <i x="629" s="1" nd="1"/>
        <i x="144" s="1" nd="1"/>
        <i x="211" s="1" nd="1"/>
        <i x="279" s="1" nd="1"/>
        <i x="347" s="1" nd="1"/>
        <i x="415" s="1" nd="1"/>
        <i x="483" s="1" nd="1"/>
        <i x="551" s="1" nd="1"/>
        <i x="620" s="1" nd="1"/>
        <i x="134" s="1" nd="1"/>
        <i x="201" s="1" nd="1"/>
        <i x="269" s="1" nd="1"/>
        <i x="337" s="1" nd="1"/>
        <i x="405" s="1" nd="1"/>
        <i x="473" s="1" nd="1"/>
        <i x="541" s="1" nd="1"/>
        <i x="611" s="1" nd="1"/>
        <i x="125" s="1" nd="1"/>
        <i x="192" s="1" nd="1"/>
        <i x="227" s="1" nd="1"/>
        <i x="260" s="1" nd="1"/>
        <i x="295" s="1" nd="1"/>
        <i x="328" s="1" nd="1"/>
        <i x="363" s="1" nd="1"/>
        <i x="396" s="1" nd="1"/>
        <i x="431" s="1" nd="1"/>
        <i x="464" s="1" nd="1"/>
        <i x="499" s="1" nd="1"/>
        <i x="532" s="1" nd="1"/>
        <i x="567" s="1" nd="1"/>
        <i x="601" s="1" nd="1"/>
        <i x="635" s="1" nd="1"/>
        <i x="116" s="1" nd="1"/>
        <i x="150" s="1" nd="1"/>
        <i x="183" s="1" nd="1"/>
        <i x="217" s="1" nd="1"/>
        <i x="251" s="1" nd="1"/>
        <i x="285" s="1" nd="1"/>
        <i x="319" s="1" nd="1"/>
        <i x="353" s="1" nd="1"/>
        <i x="387" s="1" nd="1"/>
        <i x="421" s="1" nd="1"/>
        <i x="455" s="1" nd="1"/>
        <i x="489" s="1" nd="1"/>
        <i x="523" s="1" nd="1"/>
        <i x="557" s="1" nd="1"/>
        <i x="592" s="1" nd="1"/>
        <i x="625" s="1" nd="1"/>
        <i x="107" s="1" nd="1"/>
        <i x="140" s="1" nd="1"/>
        <i x="174" s="1" nd="1"/>
        <i x="207" s="1" nd="1"/>
        <i x="242" s="1" nd="1"/>
        <i x="275" s="1" nd="1"/>
        <i x="310" s="1" nd="1"/>
        <i x="343" s="1" nd="1"/>
        <i x="378" s="1" nd="1"/>
        <i x="411" s="1" nd="1"/>
        <i x="446" s="1" nd="1"/>
        <i x="479" s="1" nd="1"/>
        <i x="514" s="1" nd="1"/>
        <i x="547" s="1" nd="1"/>
        <i x="583" s="1" nd="1"/>
        <i x="617" s="1" nd="1"/>
        <i x="100" s="1" nd="1"/>
        <i x="131" s="1" nd="1"/>
        <i x="166" s="1" nd="1"/>
        <i x="198" s="1" nd="1"/>
        <i x="234" s="1" nd="1"/>
        <i x="266" s="1" nd="1"/>
        <i x="302" s="1" nd="1"/>
        <i x="334" s="1" nd="1"/>
        <i x="370" s="1" nd="1"/>
        <i x="402" s="1" nd="1"/>
        <i x="438" s="1" nd="1"/>
        <i x="470" s="1" nd="1"/>
        <i x="506" s="1" nd="1"/>
        <i x="538" s="1" nd="1"/>
        <i x="574" s="1" nd="1"/>
        <i x="607" s="1" nd="1"/>
        <i x="642" s="1" nd="1"/>
        <i x="122" s="1" nd="1"/>
        <i x="157" s="1" nd="1"/>
        <i x="189" s="1" nd="1"/>
        <i x="224" s="1" nd="1"/>
        <i x="257" s="1" nd="1"/>
        <i x="292" s="1" nd="1"/>
        <i x="325" s="1" nd="1"/>
        <i x="360" s="1" nd="1"/>
        <i x="393" s="1" nd="1"/>
        <i x="428" s="1" nd="1"/>
        <i x="461" s="1" nd="1"/>
        <i x="496" s="1" nd="1"/>
        <i x="529" s="1" nd="1"/>
        <i x="564" s="1" nd="1"/>
        <i x="598" s="1" nd="1"/>
        <i x="633" s="1" nd="1"/>
        <i x="114" s="1" nd="1"/>
        <i x="148" s="1" nd="1"/>
        <i x="181" s="1" nd="1"/>
        <i x="215" s="1" nd="1"/>
        <i x="249" s="1" nd="1"/>
        <i x="283" s="1" nd="1"/>
        <i x="317" s="1" nd="1"/>
        <i x="351" s="1" nd="1"/>
        <i x="385" s="1" nd="1"/>
        <i x="419" s="1" nd="1"/>
        <i x="453" s="1" nd="1"/>
        <i x="487" s="1" nd="1"/>
        <i x="521" s="1" nd="1"/>
        <i x="555" s="1" nd="1"/>
        <i x="590" s="1" nd="1"/>
        <i x="624" s="1" nd="1"/>
        <i x="106" s="1" nd="1"/>
        <i x="139" s="1" nd="1"/>
        <i x="173" s="1" nd="1"/>
        <i x="206" s="1" nd="1"/>
        <i x="241" s="1" nd="1"/>
        <i x="274" s="1" nd="1"/>
        <i x="309" s="1" nd="1"/>
        <i x="342" s="1" nd="1"/>
        <i x="377" s="1" nd="1"/>
        <i x="410" s="1" nd="1"/>
        <i x="445" s="1" nd="1"/>
        <i x="478" s="1" nd="1"/>
        <i x="513" s="1" nd="1"/>
        <i x="546" s="1" nd="1"/>
        <i x="582" s="1" nd="1"/>
        <i x="616" s="1" nd="1"/>
        <i x="99" s="1" nd="1"/>
        <i x="130" s="1" nd="1"/>
        <i x="165" s="1" nd="1"/>
        <i x="197" s="1" nd="1"/>
        <i x="233" s="1" nd="1"/>
        <i x="265" s="1" nd="1"/>
        <i x="301" s="1" nd="1"/>
        <i x="333" s="1" nd="1"/>
        <i x="369" s="1" nd="1"/>
        <i x="401" s="1" nd="1"/>
        <i x="437" s="1" nd="1"/>
        <i x="469" s="1" nd="1"/>
        <i x="505" s="1" nd="1"/>
        <i x="537" s="1" nd="1"/>
        <i x="573" s="1" nd="1"/>
        <i x="606" s="1" nd="1"/>
        <i x="641" s="1" nd="1"/>
        <i x="121" s="1" nd="1"/>
        <i x="138" s="1" nd="1"/>
        <i x="156" s="1" nd="1"/>
        <i x="172" s="1" nd="1"/>
        <i x="188" s="1" nd="1"/>
        <i x="205" s="1" nd="1"/>
        <i x="223" s="1" nd="1"/>
        <i x="240" s="1" nd="1"/>
        <i x="256" s="1" nd="1"/>
        <i x="273" s="1" nd="1"/>
        <i x="291" s="1" nd="1"/>
        <i x="308" s="1" nd="1"/>
        <i x="324" s="1" nd="1"/>
        <i x="341" s="1" nd="1"/>
        <i x="359" s="1" nd="1"/>
        <i x="376" s="1" nd="1"/>
        <i x="392" s="1" nd="1"/>
        <i x="409" s="1" nd="1"/>
        <i x="427" s="1" nd="1"/>
        <i x="444" s="1" nd="1"/>
        <i x="460" s="1" nd="1"/>
        <i x="477" s="1" nd="1"/>
        <i x="495" s="1" nd="1"/>
        <i x="512" s="1" nd="1"/>
        <i x="528" s="1" nd="1"/>
        <i x="545" s="1" nd="1"/>
        <i x="563" s="1" nd="1"/>
        <i x="581" s="1" nd="1"/>
        <i x="597" s="1" nd="1"/>
        <i x="615" s="1" nd="1"/>
        <i x="632" s="1" nd="1"/>
        <i x="98" s="1" nd="1"/>
        <i x="113" s="1" nd="1"/>
        <i x="129" s="1" nd="1"/>
        <i x="147" s="1" nd="1"/>
        <i x="164" s="1" nd="1"/>
        <i x="180" s="1" nd="1"/>
        <i x="196" s="1" nd="1"/>
        <i x="214" s="1" nd="1"/>
        <i x="232" s="1" nd="1"/>
        <i x="248" s="1" nd="1"/>
        <i x="264" s="1" nd="1"/>
        <i x="282" s="1" nd="1"/>
        <i x="300" s="1" nd="1"/>
        <i x="316" s="1" nd="1"/>
        <i x="332" s="1" nd="1"/>
        <i x="350" s="1" nd="1"/>
        <i x="368" s="1" nd="1"/>
        <i x="384" s="1" nd="1"/>
        <i x="400" s="1" nd="1"/>
        <i x="418" s="1" nd="1"/>
        <i x="436" s="1" nd="1"/>
        <i x="452" s="1" nd="1"/>
        <i x="468" s="1" nd="1"/>
        <i x="486" s="1" nd="1"/>
        <i x="504" s="1" nd="1"/>
        <i x="520" s="1" nd="1"/>
        <i x="536" s="1" nd="1"/>
        <i x="554" s="1" nd="1"/>
        <i x="572" s="1" nd="1"/>
        <i x="589" s="1" nd="1"/>
        <i x="605" s="1" nd="1"/>
        <i x="623" s="1" nd="1"/>
        <i x="640" s="1" nd="1"/>
        <i x="105" s="1" nd="1"/>
        <i x="120" s="1" nd="1"/>
        <i x="137" s="1" nd="1"/>
        <i x="155" s="1" nd="1"/>
        <i x="171" s="1" nd="1"/>
        <i x="187" s="1" nd="1"/>
        <i x="204" s="1" nd="1"/>
        <i x="222" s="1" nd="1"/>
        <i x="239" s="1" nd="1"/>
        <i x="255" s="1" nd="1"/>
        <i x="272" s="1" nd="1"/>
        <i x="290" s="1" nd="1"/>
        <i x="307" s="1" nd="1"/>
        <i x="323" s="1" nd="1"/>
        <i x="340" s="1" nd="1"/>
        <i x="358" s="1" nd="1"/>
        <i x="375" s="1" nd="1"/>
        <i x="391" s="1" nd="1"/>
        <i x="408" s="1" nd="1"/>
        <i x="426" s="1" nd="1"/>
        <i x="443" s="1" nd="1"/>
        <i x="459" s="1" nd="1"/>
        <i x="476" s="1" nd="1"/>
        <i x="494" s="1" nd="1"/>
        <i x="511" s="1" nd="1"/>
        <i x="527" s="1" nd="1"/>
        <i x="544" s="1" nd="1"/>
        <i x="562" s="1" nd="1"/>
        <i x="580" s="1" nd="1"/>
        <i x="596" s="1" nd="1"/>
        <i x="614" s="1" nd="1"/>
        <i x="631" s="1" nd="1"/>
        <i x="97" s="1" nd="1"/>
        <i x="112" s="1" nd="1"/>
        <i x="128" s="1" nd="1"/>
        <i x="146" s="1" nd="1"/>
        <i x="163" s="1" nd="1"/>
        <i x="179" s="1" nd="1"/>
        <i x="195" s="1" nd="1"/>
        <i x="213" s="1" nd="1"/>
        <i x="231" s="1" nd="1"/>
        <i x="247" s="1" nd="1"/>
        <i x="263" s="1" nd="1"/>
        <i x="281" s="1" nd="1"/>
        <i x="299" s="1" nd="1"/>
        <i x="315" s="1" nd="1"/>
        <i x="331" s="1" nd="1"/>
        <i x="349" s="1" nd="1"/>
        <i x="367" s="1" nd="1"/>
        <i x="383" s="1" nd="1"/>
        <i x="399" s="1" nd="1"/>
        <i x="417" s="1" nd="1"/>
        <i x="435" s="1" nd="1"/>
        <i x="451" s="1" nd="1"/>
        <i x="467" s="1" nd="1"/>
        <i x="485" s="1" nd="1"/>
        <i x="503" s="1" nd="1"/>
        <i x="519" s="1" nd="1"/>
        <i x="535" s="1" nd="1"/>
        <i x="553" s="1" nd="1"/>
        <i x="571" s="1" nd="1"/>
        <i x="588" s="1" nd="1"/>
        <i x="604" s="1" nd="1"/>
        <i x="622" s="1" nd="1"/>
        <i x="639" s="1" nd="1"/>
        <i x="104" s="1" nd="1"/>
        <i x="119" s="1" nd="1"/>
        <i x="136" s="1" nd="1"/>
        <i x="154" s="1" nd="1"/>
        <i x="170" s="1" nd="1"/>
        <i x="186" s="1" nd="1"/>
        <i x="203" s="1" nd="1"/>
        <i x="221" s="1" nd="1"/>
        <i x="238" s="1" nd="1"/>
        <i x="254" s="1" nd="1"/>
        <i x="271" s="1" nd="1"/>
        <i x="289" s="1" nd="1"/>
        <i x="306" s="1" nd="1"/>
        <i x="322" s="1" nd="1"/>
        <i x="339" s="1" nd="1"/>
        <i x="357" s="1" nd="1"/>
        <i x="374" s="1" nd="1"/>
        <i x="390" s="1" nd="1"/>
        <i x="407" s="1" nd="1"/>
        <i x="425" s="1" nd="1"/>
        <i x="442" s="1" nd="1"/>
        <i x="458" s="1" nd="1"/>
        <i x="475" s="1" nd="1"/>
        <i x="493" s="1" nd="1"/>
        <i x="510" s="1" nd="1"/>
        <i x="526" s="1" nd="1"/>
        <i x="543" s="1" nd="1"/>
        <i x="561" s="1" nd="1"/>
        <i x="578" s="1" nd="1"/>
        <i x="595" s="1" nd="1"/>
        <i x="613" s="1" nd="1"/>
        <i x="630" s="1" nd="1"/>
        <i x="95" s="1" nd="1"/>
        <i x="111" s="1" nd="1"/>
        <i x="127" s="1" nd="1"/>
        <i x="145" s="1" nd="1"/>
        <i x="161" s="1" nd="1"/>
        <i x="178" s="1" nd="1"/>
        <i x="194" s="1" nd="1"/>
        <i x="212" s="1" nd="1"/>
        <i x="229" s="1" nd="1"/>
        <i x="246" s="1" nd="1"/>
        <i x="262" s="1" nd="1"/>
        <i x="280" s="1" nd="1"/>
        <i x="297" s="1" nd="1"/>
        <i x="314" s="1" nd="1"/>
        <i x="330" s="1" nd="1"/>
        <i x="348" s="1" nd="1"/>
        <i x="365" s="1" nd="1"/>
        <i x="382" s="1" nd="1"/>
        <i x="398" s="1" nd="1"/>
        <i x="416" s="1" nd="1"/>
        <i x="433" s="1" nd="1"/>
        <i x="450" s="1" nd="1"/>
        <i x="466" s="1" nd="1"/>
        <i x="484" s="1" nd="1"/>
        <i x="501" s="1" nd="1"/>
        <i x="518" s="1" nd="1"/>
        <i x="534" s="1" nd="1"/>
        <i x="552" s="1" nd="1"/>
        <i x="569" s="1" nd="1"/>
        <i x="587" s="1" nd="1"/>
        <i x="603" s="1" nd="1"/>
        <i x="621" s="1" nd="1"/>
        <i x="637" s="1" nd="1"/>
        <i x="103" s="1" nd="1"/>
        <i x="118" s="1" nd="1"/>
        <i x="135" s="1" nd="1"/>
        <i x="152" s="1" nd="1"/>
        <i x="169" s="1" nd="1"/>
        <i x="185" s="1" nd="1"/>
        <i x="202" s="1" nd="1"/>
        <i x="219" s="1" nd="1"/>
        <i x="237" s="1" nd="1"/>
        <i x="253" s="1" nd="1"/>
        <i x="270" s="1" nd="1"/>
        <i x="287" s="1" nd="1"/>
        <i x="305" s="1" nd="1"/>
        <i x="321" s="1" nd="1"/>
        <i x="338" s="1" nd="1"/>
        <i x="355" s="1" nd="1"/>
        <i x="373" s="1" nd="1"/>
        <i x="389" s="1" nd="1"/>
        <i x="406" s="1" nd="1"/>
        <i x="423" s="1" nd="1"/>
        <i x="441" s="1" nd="1"/>
        <i x="457" s="1" nd="1"/>
        <i x="474" s="1" nd="1"/>
        <i x="491" s="1" nd="1"/>
        <i x="509" s="1" nd="1"/>
        <i x="525" s="1" nd="1"/>
        <i x="542" s="1" nd="1"/>
        <i x="559" s="1" nd="1"/>
        <i x="577" s="1" nd="1"/>
        <i x="594" s="1" nd="1"/>
        <i x="612" s="1" nd="1"/>
        <i x="628" s="1" nd="1"/>
        <i x="94" s="1" nd="1"/>
        <i x="110" s="1" nd="1"/>
        <i x="126" s="1" nd="1"/>
        <i x="143" s="1" nd="1"/>
        <i x="160" s="1" nd="1"/>
        <i x="177" s="1" nd="1"/>
        <i x="193" s="1" nd="1"/>
        <i x="210" s="1" nd="1"/>
        <i x="228" s="1" nd="1"/>
        <i x="245" s="1" nd="1"/>
        <i x="261" s="1" nd="1"/>
        <i x="278" s="1" nd="1"/>
        <i x="296" s="1" nd="1"/>
        <i x="313" s="1" nd="1"/>
        <i x="329" s="1" nd="1"/>
        <i x="346" s="1" nd="1"/>
        <i x="364" s="1" nd="1"/>
        <i x="381" s="1" nd="1"/>
        <i x="397" s="1" nd="1"/>
        <i x="414" s="1" nd="1"/>
        <i x="432" s="1" nd="1"/>
        <i x="449" s="1" nd="1"/>
        <i x="465" s="1" nd="1"/>
        <i x="482" s="1" nd="1"/>
        <i x="500" s="1" nd="1"/>
        <i x="517" s="1" nd="1"/>
        <i x="533" s="1" nd="1"/>
        <i x="550" s="1" nd="1"/>
        <i x="568" s="1" nd="1"/>
        <i x="586" s="1" nd="1"/>
        <i x="602" s="1" nd="1"/>
        <i x="610" s="1" nd="1"/>
        <i x="619" s="1" nd="1"/>
        <i x="627" s="1" nd="1"/>
        <i x="636" s="1" nd="1"/>
        <i x="93" s="1" nd="1"/>
        <i x="102" s="1" nd="1"/>
        <i x="109" s="1" nd="1"/>
        <i x="117" s="1" nd="1"/>
        <i x="124" s="1" nd="1"/>
        <i x="133" s="1" nd="1"/>
        <i x="142" s="1" nd="1"/>
        <i x="151" s="1" nd="1"/>
        <i x="159" s="1" nd="1"/>
        <i x="168" s="1" nd="1"/>
        <i x="176" s="1" nd="1"/>
        <i x="184" s="1" nd="1"/>
        <i x="191" s="1" nd="1"/>
        <i x="200" s="1" nd="1"/>
        <i x="209" s="1" nd="1"/>
        <i x="218" s="1" nd="1"/>
        <i x="226" s="1" nd="1"/>
        <i x="236" s="1" nd="1"/>
        <i x="244" s="1" nd="1"/>
        <i x="252" s="1" nd="1"/>
        <i x="259" s="1" nd="1"/>
        <i x="268" s="1" nd="1"/>
        <i x="277" s="1" nd="1"/>
        <i x="286" s="1" nd="1"/>
        <i x="294" s="1" nd="1"/>
        <i x="304" s="1" nd="1"/>
        <i x="312" s="1" nd="1"/>
        <i x="320" s="1" nd="1"/>
        <i x="327" s="1" nd="1"/>
        <i x="336" s="1" nd="1"/>
        <i x="345" s="1" nd="1"/>
        <i x="354" s="1" nd="1"/>
        <i x="362" s="1" nd="1"/>
        <i x="372" s="1" nd="1"/>
        <i x="380" s="1" nd="1"/>
        <i x="388" s="1" nd="1"/>
        <i x="395" s="1" nd="1"/>
        <i x="404" s="1" nd="1"/>
        <i x="413" s="1" nd="1"/>
        <i x="422" s="1" nd="1"/>
        <i x="430" s="1" nd="1"/>
        <i x="440" s="1" nd="1"/>
        <i x="448" s="1" nd="1"/>
        <i x="456" s="1" nd="1"/>
        <i x="463" s="1" nd="1"/>
        <i x="472" s="1" nd="1"/>
        <i x="481" s="1" nd="1"/>
        <i x="490" s="1" nd="1"/>
        <i x="498" s="1" nd="1"/>
        <i x="508" s="1" nd="1"/>
        <i x="516" s="1" nd="1"/>
        <i x="524" s="1" nd="1"/>
        <i x="531" s="1" nd="1"/>
        <i x="540" s="1" nd="1"/>
        <i x="549" s="1" nd="1"/>
        <i x="558" s="1" nd="1"/>
        <i x="566" s="1" nd="1"/>
        <i x="576" s="1" nd="1"/>
        <i x="585" s="1" nd="1"/>
        <i x="593" s="1" nd="1"/>
        <i x="600" s="1" nd="1"/>
        <i x="609" s="1" nd="1"/>
        <i x="618" s="1" nd="1"/>
        <i x="626" s="1" nd="1"/>
        <i x="634" s="1" nd="1"/>
        <i x="92" s="1" nd="1"/>
        <i x="101" s="1" nd="1"/>
        <i x="108" s="1" nd="1"/>
        <i x="115" s="1" nd="1"/>
        <i x="123" s="1" nd="1"/>
        <i x="132" s="1" nd="1"/>
        <i x="141" s="1" nd="1"/>
        <i x="149" s="1" nd="1"/>
        <i x="158" s="1" nd="1"/>
        <i x="167" s="1" nd="1"/>
        <i x="175" s="1" nd="1"/>
        <i x="182" s="1" nd="1"/>
        <i x="190" s="1" nd="1"/>
        <i x="199" s="1" nd="1"/>
        <i x="208" s="1" nd="1"/>
        <i x="216" s="1" nd="1"/>
        <i x="225" s="1" nd="1"/>
        <i x="235" s="1" nd="1"/>
        <i x="243" s="1" nd="1"/>
        <i x="250" s="1" nd="1"/>
        <i x="258" s="1" nd="1"/>
        <i x="267" s="1" nd="1"/>
        <i x="276" s="1" nd="1"/>
        <i x="284" s="1" nd="1"/>
        <i x="293" s="1" nd="1"/>
        <i x="303" s="1" nd="1"/>
        <i x="311" s="1" nd="1"/>
        <i x="318" s="1" nd="1"/>
        <i x="326" s="1" nd="1"/>
        <i x="335" s="1" nd="1"/>
        <i x="344" s="1" nd="1"/>
        <i x="352" s="1" nd="1"/>
        <i x="361" s="1" nd="1"/>
        <i x="371" s="1" nd="1"/>
        <i x="379" s="1" nd="1"/>
        <i x="386" s="1" nd="1"/>
        <i x="394" s="1" nd="1"/>
        <i x="403" s="1" nd="1"/>
        <i x="412" s="1" nd="1"/>
        <i x="420" s="1" nd="1"/>
        <i x="429" s="1" nd="1"/>
        <i x="439" s="1" nd="1"/>
        <i x="447" s="1" nd="1"/>
        <i x="454" s="1" nd="1"/>
        <i x="462" s="1" nd="1"/>
        <i x="471" s="1" nd="1"/>
        <i x="480" s="1" nd="1"/>
        <i x="488" s="1" nd="1"/>
        <i x="497" s="1" nd="1"/>
        <i x="507" s="1" nd="1"/>
        <i x="515" s="1" nd="1"/>
        <i x="522" s="1" nd="1"/>
        <i x="530" s="1" nd="1"/>
        <i x="539" s="1" nd="1"/>
        <i x="548" s="1" nd="1"/>
        <i x="556" s="1" nd="1"/>
        <i x="565" s="1" nd="1"/>
        <i x="575" s="1" nd="1"/>
        <i x="584" s="1" nd="1"/>
        <i x="591" s="1" nd="1"/>
        <i x="599" s="1" nd="1"/>
        <i x="608"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2" xr10:uid="{7FA12F8B-8729-4D30-B353-C27640F98E6D}" sourceName="Straatnaam">
  <pivotTables>
    <pivotTable tabId="33" name="Draaitabel6"/>
    <pivotTable tabId="33" name="Draaitabel4"/>
  </pivotTables>
  <data>
    <tabular pivotCacheId="676361655">
      <items count="365">
        <i x="8" s="1"/>
        <i x="27" s="1"/>
        <i x="7" s="1"/>
        <i x="0" s="1"/>
        <i x="16" s="1"/>
        <i x="28" s="1"/>
        <i x="18" s="1"/>
        <i x="10" s="1"/>
        <i x="20" s="1"/>
        <i x="26" s="1"/>
        <i x="12" s="1"/>
        <i x="14" s="1"/>
        <i x="11" s="1"/>
        <i x="13" s="1"/>
        <i x="6" s="1"/>
        <i x="24" s="1"/>
        <i x="19" s="1"/>
        <i x="25" s="1"/>
        <i x="4" s="1"/>
        <i x="3" s="1"/>
        <i x="21" s="1"/>
        <i x="5" s="1"/>
        <i x="17" s="1"/>
        <i x="23" s="1"/>
        <i x="15" s="1"/>
        <i x="9" s="1"/>
        <i x="1" s="1"/>
        <i x="2" s="1"/>
        <i x="22" s="1"/>
        <i x="86" s="1" nd="1"/>
        <i x="60" s="1" nd="1"/>
        <i x="213" s="1" nd="1"/>
        <i x="183" s="1" nd="1"/>
        <i x="50" s="1" nd="1"/>
        <i x="164" s="1" nd="1"/>
        <i x="355" s="1" nd="1"/>
        <i x="117" s="1" nd="1"/>
        <i x="114" s="1" nd="1"/>
        <i x="236" s="1" nd="1"/>
        <i x="348" s="1" nd="1"/>
        <i x="90" s="1" nd="1"/>
        <i x="351" s="1" nd="1"/>
        <i x="301" s="1" nd="1"/>
        <i x="101" s="1" nd="1"/>
        <i x="257" s="1" nd="1"/>
        <i x="110" s="1" nd="1"/>
        <i x="180" s="1" nd="1"/>
        <i x="193" s="1" nd="1"/>
        <i x="106" s="1" nd="1"/>
        <i x="259" s="1" nd="1"/>
        <i x="328" s="1" nd="1"/>
        <i x="317" s="1" nd="1"/>
        <i x="347" s="1" nd="1"/>
        <i x="258" s="1" nd="1"/>
        <i x="296" s="1" nd="1"/>
        <i x="208" s="1" nd="1"/>
        <i x="359" s="1" nd="1"/>
        <i x="329" s="1" nd="1"/>
        <i x="307" s="1" nd="1"/>
        <i x="235" s="1" nd="1"/>
        <i x="228" s="1" nd="1"/>
        <i x="155" s="1" nd="1"/>
        <i x="189" s="1" nd="1"/>
        <i x="274" s="1" nd="1"/>
        <i x="273" s="1" nd="1"/>
        <i x="241" s="1" nd="1"/>
        <i x="222" s="1" nd="1"/>
        <i x="141" s="1" nd="1"/>
        <i x="112" s="1" nd="1"/>
        <i x="190" s="1" nd="1"/>
        <i x="174" s="1" nd="1"/>
        <i x="261" s="1" nd="1"/>
        <i x="163" s="1" nd="1"/>
        <i x="29" s="1" nd="1"/>
        <i x="227" s="1" nd="1"/>
        <i x="201" s="1" nd="1"/>
        <i x="138" s="1" nd="1"/>
        <i x="41" s="1" nd="1"/>
        <i x="247" s="1" nd="1"/>
        <i x="88" s="1" nd="1"/>
        <i x="98" s="1" nd="1"/>
        <i x="69" s="1" nd="1"/>
        <i x="321" s="1" nd="1"/>
        <i x="105" s="1" nd="1"/>
        <i x="38" s="1" nd="1"/>
        <i x="284" s="1" nd="1"/>
        <i x="289" s="1" nd="1"/>
        <i x="252" s="1" nd="1"/>
        <i x="225" s="1" nd="1"/>
        <i x="281" s="1" nd="1"/>
        <i x="89" s="1" nd="1"/>
        <i x="356" s="1" nd="1"/>
        <i x="341" s="1" nd="1"/>
        <i x="120" s="1" nd="1"/>
        <i x="243" s="1" nd="1"/>
        <i x="334" s="1" nd="1"/>
        <i x="290" s="1" nd="1"/>
        <i x="187" s="1" nd="1"/>
        <i x="77" s="1" nd="1"/>
        <i x="121" s="1" nd="1"/>
        <i x="179" s="1" nd="1"/>
        <i x="268" s="1" nd="1"/>
        <i x="245" s="1" nd="1"/>
        <i x="205" s="1" nd="1"/>
        <i x="172" s="1" nd="1"/>
        <i x="308" s="1" nd="1"/>
        <i x="127" s="1" nd="1"/>
        <i x="87" s="1" nd="1"/>
        <i x="318" s="1" nd="1"/>
        <i x="149" s="1" nd="1"/>
        <i x="200" s="1" nd="1"/>
        <i x="61" s="1" nd="1"/>
        <i x="62" s="1" nd="1"/>
        <i x="310" s="1" nd="1"/>
        <i x="70" s="1" nd="1"/>
        <i x="232" s="1" nd="1"/>
        <i x="322" s="1" nd="1"/>
        <i x="288" s="1" nd="1"/>
        <i x="287" s="1" nd="1"/>
        <i x="169" s="1" nd="1"/>
        <i x="111" s="1" nd="1"/>
        <i x="206" s="1" nd="1"/>
        <i x="207" s="1" nd="1"/>
        <i x="331" s="1" nd="1"/>
        <i x="214" s="1" nd="1"/>
        <i x="115" s="1" nd="1"/>
        <i x="246" s="1" nd="1"/>
        <i x="265" s="1" nd="1"/>
        <i x="66" s="1" nd="1"/>
        <i x="280" s="1" nd="1"/>
        <i x="144" s="1" nd="1"/>
        <i x="191" s="1" nd="1"/>
        <i x="224" s="1" nd="1"/>
        <i x="83" s="1" nd="1"/>
        <i x="100" s="1" nd="1"/>
        <i x="262" s="1" nd="1"/>
        <i x="333" s="1" nd="1"/>
        <i x="238" s="1" nd="1"/>
        <i x="104" s="1" nd="1"/>
        <i x="283" s="1" nd="1"/>
        <i x="32" s="1" nd="1"/>
        <i x="84" s="1" nd="1"/>
        <i x="59" s="1" nd="1"/>
        <i x="99" s="1" nd="1"/>
        <i x="230" s="1" nd="1"/>
        <i x="161" s="1" nd="1"/>
        <i x="277" s="1" nd="1"/>
        <i x="126" s="1" nd="1"/>
        <i x="30" s="1" nd="1"/>
        <i x="129" s="1" nd="1"/>
        <i x="49" s="1" nd="1"/>
        <i x="79" s="1" nd="1"/>
        <i x="221" s="1" nd="1"/>
        <i x="237" s="1" nd="1"/>
        <i x="319" s="1" nd="1"/>
        <i x="128" s="1" nd="1"/>
        <i x="91" s="1" nd="1"/>
        <i x="176" s="1" nd="1"/>
        <i x="266" s="1" nd="1"/>
        <i x="135" s="1" nd="1"/>
        <i x="182" s="1" nd="1"/>
        <i x="171" s="1" nd="1"/>
        <i x="162" s="1" nd="1"/>
        <i x="142" s="1" nd="1"/>
        <i x="158" s="1" nd="1"/>
        <i x="210" s="1" nd="1"/>
        <i x="302" s="1" nd="1"/>
        <i x="122" s="1" nd="1"/>
        <i x="217" s="1" nd="1"/>
        <i x="315" s="1" nd="1"/>
        <i x="177" s="1" nd="1"/>
        <i x="332" s="1" nd="1"/>
        <i x="349" s="1" nd="1"/>
        <i x="197" s="1" nd="1"/>
        <i x="326" s="1" nd="1"/>
        <i x="253" s="1" nd="1"/>
        <i x="239" s="1" nd="1"/>
        <i x="107" s="1" nd="1"/>
        <i x="354" s="1" nd="1"/>
        <i x="360" s="1" nd="1"/>
        <i x="132" s="1" nd="1"/>
        <i x="36" s="1" nd="1"/>
        <i x="212" s="1" nd="1"/>
        <i x="285" s="1" nd="1"/>
        <i x="293" s="1" nd="1"/>
        <i x="304" s="1" nd="1"/>
        <i x="327" s="1" nd="1"/>
        <i x="159" s="1" nd="1"/>
        <i x="286" s="1" nd="1"/>
        <i x="47" s="1" nd="1"/>
        <i x="156" s="1" nd="1"/>
        <i x="198" s="1" nd="1"/>
        <i x="175" s="1" nd="1"/>
        <i x="96" s="1" nd="1"/>
        <i x="250" s="1" nd="1"/>
        <i x="119" s="1" nd="1"/>
        <i x="56" s="1" nd="1"/>
        <i x="346" s="1" nd="1"/>
        <i x="75" s="1" nd="1"/>
        <i x="133" s="1" nd="1"/>
        <i x="154" s="1" nd="1"/>
        <i x="220" s="1" nd="1"/>
        <i x="202" s="1" nd="1"/>
        <i x="249" s="1" nd="1"/>
        <i x="178" s="1" nd="1"/>
        <i x="45" s="1" nd="1"/>
        <i x="303" s="1" nd="1"/>
        <i x="85" s="1" nd="1"/>
        <i x="279" s="1" nd="1"/>
        <i x="48" s="1" nd="1"/>
        <i x="35" s="1" nd="1"/>
        <i x="255" s="1" nd="1"/>
        <i x="292" s="1" nd="1"/>
        <i x="272" s="1" nd="1"/>
        <i x="130" s="1" nd="1"/>
        <i x="39" s="1" nd="1"/>
        <i x="275" s="1" nd="1"/>
        <i x="320" s="1" nd="1"/>
        <i x="58" s="1" nd="1"/>
        <i x="345" s="1" nd="1"/>
        <i x="244" s="1" nd="1"/>
        <i x="93" s="1" nd="1"/>
        <i x="152" s="1" nd="1"/>
        <i x="44" s="1" nd="1"/>
        <i x="309" s="1" nd="1"/>
        <i x="116" s="1" nd="1"/>
        <i x="54" s="1" nd="1"/>
        <i x="361" s="1" nd="1"/>
        <i x="264" s="1" nd="1"/>
        <i x="343" s="1" nd="1"/>
        <i x="40" s="1" nd="1"/>
        <i x="147" s="1" nd="1"/>
        <i x="43" s="1" nd="1"/>
        <i x="123" s="1" nd="1"/>
        <i x="271" s="1" nd="1"/>
        <i x="153" s="1" nd="1"/>
        <i x="350" s="1" nd="1"/>
        <i x="52" s="1" nd="1"/>
        <i x="263" s="1" nd="1"/>
        <i x="299" s="1" nd="1"/>
        <i x="335" s="1" nd="1"/>
        <i x="211" s="1" nd="1"/>
        <i x="102" s="1" nd="1"/>
        <i x="37" s="1" nd="1"/>
        <i x="131" s="1" nd="1"/>
        <i x="71" s="1" nd="1"/>
        <i x="269" s="1" nd="1"/>
        <i x="357" s="1" nd="1"/>
        <i x="170" s="1" nd="1"/>
        <i x="270" s="1" nd="1"/>
        <i x="31" s="1" nd="1"/>
        <i x="254" s="1" nd="1"/>
        <i x="139" s="1" nd="1"/>
        <i x="97" s="1" nd="1"/>
        <i x="215" s="1" nd="1"/>
        <i x="185" s="1" nd="1"/>
        <i x="218" s="1" nd="1"/>
        <i x="352" s="1" nd="1"/>
        <i x="325" s="1" nd="1"/>
        <i x="125" s="1" nd="1"/>
        <i x="51" s="1" nd="1"/>
        <i x="340" s="1" nd="1"/>
        <i x="314" s="1" nd="1"/>
        <i x="324" s="1" nd="1"/>
        <i x="278" s="1" nd="1"/>
        <i x="226" s="1" nd="1"/>
        <i x="67" s="1" nd="1"/>
        <i x="316" s="1" nd="1"/>
        <i x="73" s="1" nd="1"/>
        <i x="65" s="1" nd="1"/>
        <i x="294" s="1" nd="1"/>
        <i x="353" s="1" nd="1"/>
        <i x="188" s="1" nd="1"/>
        <i x="113" s="1" nd="1"/>
        <i x="313" s="1" nd="1"/>
        <i x="251" s="1" nd="1"/>
        <i x="151" s="1" nd="1"/>
        <i x="136" s="1" nd="1"/>
        <i x="363" s="1" nd="1"/>
        <i x="148" s="1" nd="1"/>
        <i x="199" s="1" nd="1"/>
        <i x="118" s="1" nd="1"/>
        <i x="82" s="1" nd="1"/>
        <i x="95" s="1" nd="1"/>
        <i x="173" s="1" nd="1"/>
        <i x="92" s="1" nd="1"/>
        <i x="295" s="1" nd="1"/>
        <i x="229" s="1" nd="1"/>
        <i x="145" s="1" nd="1"/>
        <i x="140" s="1" nd="1"/>
        <i x="184" s="1" nd="1"/>
        <i x="103" s="1" nd="1"/>
        <i x="124" s="1" nd="1"/>
        <i x="109" s="1" nd="1"/>
        <i x="146" s="1" nd="1"/>
        <i x="57" s="1" nd="1"/>
        <i x="150" s="1" nd="1"/>
        <i x="186" s="1" nd="1"/>
        <i x="94" s="1" nd="1"/>
        <i x="219" s="1" nd="1"/>
        <i x="209" s="1" nd="1"/>
        <i x="168" s="1" nd="1"/>
        <i x="300" s="1" nd="1"/>
        <i x="196" s="1" nd="1"/>
        <i x="234" s="1" nd="1"/>
        <i x="242" s="1" nd="1"/>
        <i x="342" s="1" nd="1"/>
        <i x="291" s="1" nd="1"/>
        <i x="55" s="1" nd="1"/>
        <i x="137" s="1" nd="1"/>
        <i x="339" s="1" nd="1"/>
        <i x="157" s="1" nd="1"/>
        <i x="256" s="1" nd="1"/>
        <i x="267" s="1" nd="1"/>
        <i x="42" s="1" nd="1"/>
        <i x="297" s="1" nd="1"/>
        <i x="216" s="1" nd="1"/>
        <i x="337" s="1" nd="1"/>
        <i x="195" s="1" nd="1"/>
        <i x="305" s="1" nd="1"/>
        <i x="344" s="1" nd="1"/>
        <i x="194" s="1" nd="1"/>
        <i x="323" s="1" nd="1"/>
        <i x="330" s="1" nd="1"/>
        <i x="336" s="1" nd="1"/>
        <i x="80" s="1" nd="1"/>
        <i x="160" s="1" nd="1"/>
        <i x="108" s="1" nd="1"/>
        <i x="165" s="1" nd="1"/>
        <i x="64" s="1" nd="1"/>
        <i x="68" s="1" nd="1"/>
        <i x="192" s="1" nd="1"/>
        <i x="248" s="1" nd="1"/>
        <i x="298" s="1" nd="1"/>
        <i x="78" s="1" nd="1"/>
        <i x="338" s="1" nd="1"/>
        <i x="72" s="1" nd="1"/>
        <i x="143" s="1" nd="1"/>
        <i x="167" s="1" nd="1"/>
        <i x="46" s="1" nd="1"/>
        <i x="204" s="1" nd="1"/>
        <i x="74" s="1" nd="1"/>
        <i x="231" s="1" nd="1"/>
        <i x="223" s="1" nd="1"/>
        <i x="181" s="1" nd="1"/>
        <i x="134" s="1" nd="1"/>
        <i x="81" s="1" nd="1"/>
        <i x="312" s="1" nd="1"/>
        <i x="63" s="1" nd="1"/>
        <i x="282" s="1" nd="1"/>
        <i x="311" s="1" nd="1"/>
        <i x="306" s="1" nd="1"/>
        <i x="34" s="1" nd="1"/>
        <i x="240" s="1" nd="1"/>
        <i x="260" s="1" nd="1"/>
        <i x="76" s="1" nd="1"/>
        <i x="276" s="1" nd="1"/>
        <i x="364" s="1" nd="1"/>
        <i x="166" s="1" nd="1"/>
        <i x="362" s="1" nd="1"/>
        <i x="358" s="1" nd="1"/>
        <i x="53" s="1" nd="1"/>
        <i x="203" s="1" nd="1"/>
        <i x="233" s="1" nd="1"/>
        <i x="33"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1" xr10:uid="{30D716BA-D2F0-404C-883D-8DC85021AA13}" sourceName="Sectienummer">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3" xr10:uid="{C3B1D190-0021-4F6C-B72C-072325E0E909}" sourceName="Straatnaam">
  <extLst>
    <x:ext xmlns:x15="http://schemas.microsoft.com/office/spreadsheetml/2010/11/main" uri="{2F2917AC-EB37-4324-AD4E-5DD8C200BD13}">
      <x15:tableSlicerCache tableId="1" column="19"/>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um" xr10:uid="{CBD0619B-5D18-4248-9E35-8A1F41AD1CA1}" sourceName="Datum">
  <extLst>
    <x:ext xmlns:x15="http://schemas.microsoft.com/office/spreadsheetml/2010/11/main" uri="{2F2917AC-EB37-4324-AD4E-5DD8C200BD13}">
      <x15:tableSlicerCache tableId="1" column="37"/>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ienummer 2" xr10:uid="{B266F955-DCCF-4294-93F1-A8DFA9D05183}" cache="Slicer_Sectienummer2" caption="Sectienummer" style="SlicerStyleLight3" lockedPosition="1" rowHeight="241300"/>
  <slicer name="Straatnaam 4" xr10:uid="{B0DC09D6-7E96-44C9-80B0-6D1F3952EE76}" cache="Slicer_Straatnaam4" caption="Straatnaam" style="SlicerStyleLight3"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ienummer 1" xr10:uid="{85349575-E04B-4AD6-9EA8-99CCDCA580E7}" cache="Slicer_Sectienummer1" caption="Sectienummer" style="SlicerStyleLight3" lockedPosition="1" rowHeight="241300"/>
  <slicer name="Straatnaam 2" xr10:uid="{3664C915-F021-4521-BF87-BCD98BD745EC}" cache="Slicer_Straatnaam2" caption="Straatnaam" style="SlicerStyleLight3"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ienummer" xr10:uid="{DF856384-55E9-4B55-871F-69B45E2F4637}" cache="Slicer_Sectienummer" caption="Sectienummer" style="SlicerStyleLight3" lockedPosition="1" rowHeight="241300"/>
  <slicer name="Straatnaam" xr10:uid="{0049220E-2841-4CA0-BDB5-58FAFFF00EB0}" cache="Slicer_Straatnaam" caption="Straatnaam" startItem="10" style="SlicerStyleLight3" lockedPosition="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raatnaam 1" xr10:uid="{E44C48F0-483B-4DE5-ABF4-61BD04294F50}" cache="Slicer_Straatnaam1" caption="Sectienummer" style="SlicerStyleLight3" lockedPosition="1" rowHeight="241300"/>
  <slicer name="Straatnaam 3" xr10:uid="{0C1EDA97-9BA6-49B6-9B66-3D4E6AA0DEAE}" cache="Slicer_Straatnaam3" caption="Straatnaam" style="SlicerStyleLight3" lockedPosition="1" rowHeight="241300"/>
  <slicer name="Datum" xr10:uid="{3778ADA1-8CF4-4694-A15C-3886AAAA2A65}" cache="Slicer_Datum" caption="Datum" style="SlicerStyleLight3" lockedPosition="1" rowHeight="241300"/>
  <slicer name="Meetmoment" xr10:uid="{F2E5E637-FF70-4689-B2C3-8E2649656B8B}" cache="Slicer_Meetmoment" caption="Meetmoment" style="SlicerStyleLight3"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C8BB1F-146E-4509-A52D-7CA5DC022FE4}" name="Tabel3" displayName="Tabel3" ref="A7:B13" totalsRowShown="0" headerRowDxfId="505" dataDxfId="504">
  <autoFilter ref="A7:B13" xr:uid="{0B1A4DA6-A440-45EE-908F-7C42343DCB80}"/>
  <tableColumns count="2">
    <tableColumn id="1" xr3:uid="{3F754A99-8989-4FAA-BA89-A19D6C6FC106}" name="Tabblad" dataDxfId="503"/>
    <tableColumn id="2" xr3:uid="{983CE4FF-01CA-41B9-8B89-8842F65EF5B2}" name="Toelichting" dataDxfId="502"/>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D38870-C4E3-4428-B82C-447F7212A492}" name="Tabel33" displayName="Tabel33" ref="A4:B11" totalsRowShown="0" headerRowDxfId="501" dataDxfId="500">
  <autoFilter ref="A4:B11" xr:uid="{70D38870-C4E3-4428-B82C-447F7212A492}"/>
  <tableColumns count="2">
    <tableColumn id="1" xr3:uid="{9889E989-07A6-401B-AEE2-4DEC2BC110FB}" name="Term" dataDxfId="499"/>
    <tableColumn id="2" xr3:uid="{B3876110-5430-41CE-86D9-DAC5D501B5CE}" name="Toelichting" dataDxfId="498"/>
  </tableColumns>
  <tableStyleInfo name="TableStyleMedium1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072BE2-3990-4D42-B943-15BA13A477E2}" name="Tabel1" displayName="Tabel1" ref="A16:BC1213" totalsRowCount="1" headerRowDxfId="244" dataDxfId="243">
  <autoFilter ref="A16:BC1212" xr:uid="{E3FC6348-B5BB-45B0-A749-9E8C928D8E3B}"/>
  <tableColumns count="55">
    <tableColumn id="3" xr3:uid="{7168A793-7F34-4A58-BFF6-44DFBBFA3976}" name="Sectienummer" dataDxfId="242" totalsRowDxfId="241"/>
    <tableColumn id="19" xr3:uid="{942CC6C0-83BC-4D50-9E51-FD7D0A8D0A41}" name="Straatnaam" dataDxfId="240" totalsRowDxfId="239"/>
    <tableColumn id="37" xr3:uid="{FA6A919A-52C7-40FC-A968-0492D4441D8E}" name="Datum" dataDxfId="238" totalsRowDxfId="237"/>
    <tableColumn id="38" xr3:uid="{6AE60FD6-9115-4B7F-8E28-A866DC0D111D}" name="Meetmoment" dataDxfId="236" totalsRowDxfId="235"/>
    <tableColumn id="6" xr3:uid="{D64FC192-7C54-4108-8ED0-99F7E1A849AB}" name="cap_gemarkeerd_langs" totalsRowFunction="sum" dataDxfId="234" totalsRowDxfId="233"/>
    <tableColumn id="13" xr3:uid="{C520A608-CEAD-4050-841F-1E76B125E806}" name="cap_ongemarkeerd_langs" totalsRowFunction="sum" dataDxfId="232" totalsRowDxfId="231"/>
    <tableColumn id="16" xr3:uid="{C903C40F-0F9C-448E-8B4C-D5329BD2A465}" name="cap_gemarkeerd_haaks" totalsRowFunction="sum" dataDxfId="230" totalsRowDxfId="229"/>
    <tableColumn id="18" xr3:uid="{86EEA1E3-D3AF-47EA-9A1F-B0E3B7EFC848}" name="cap_ongemarkeerd_haaks" totalsRowFunction="sum" dataDxfId="228" totalsRowDxfId="227"/>
    <tableColumn id="23" xr3:uid="{F9615775-04CB-4DA6-9EF4-04978FD82157}" name="cap_visgraat" totalsRowFunction="sum" dataDxfId="226" totalsRowDxfId="225"/>
    <tableColumn id="35" xr3:uid="{751D95FF-F124-497F-8FA5-162D9DFB5F5A}" name="cap_canadees" totalsRowFunction="sum" dataDxfId="224" totalsRowDxfId="223"/>
    <tableColumn id="24" xr3:uid="{EF394BDD-C676-4009-8A0C-370A4E7401E2}" name="Totale openbare capaciteit" totalsRowFunction="sum" dataDxfId="222" totalsRowDxfId="221">
      <calculatedColumnFormula>SUM(Tabel1[[#This Row],[cap_gemarkeerd_langs]:[cap_canadees]])</calculatedColumnFormula>
    </tableColumn>
    <tableColumn id="26" xr3:uid="{D9DF5450-F998-4DAE-938A-C2779C1EB28D}" name="Cap - Invaliden algemeen" totalsRowFunction="sum" dataDxfId="220" totalsRowDxfId="219"/>
    <tableColumn id="27" xr3:uid="{6494352D-26BA-4CC2-A8DF-3A6D23898C60}" name="Cap - Invaliden kenteken" totalsRowFunction="sum" dataDxfId="218" totalsRowDxfId="217"/>
    <tableColumn id="28" xr3:uid="{A433B532-5072-4F39-B253-84D29CEF9321}" name="Cap - Elektrisch" totalsRowFunction="sum" dataDxfId="216" totalsRowDxfId="215"/>
    <tableColumn id="29" xr3:uid="{8F613990-9824-4313-BE18-37982E58B3E8}" name="Cap - LadenLossen" totalsRowFunction="sum" dataDxfId="214" totalsRowDxfId="213"/>
    <tableColumn id="30" xr3:uid="{E5C25360-5697-4983-BFB2-18C4AFC9B5B0}" name="Cap - Overig gereserveerd" totalsRowFunction="sum" dataDxfId="212" totalsRowDxfId="211"/>
    <tableColumn id="25" xr3:uid="{5D9D6EAC-FCCA-4293-AED0-258D6CA9A4DA}" name="Doelgroep - opmerkingen" dataDxfId="210" totalsRowDxfId="209"/>
    <tableColumn id="17" xr3:uid="{9E8D88DB-4164-4DCB-9F94-ABD197FF8E68}" name="Totale doelgroep capaciteit" totalsRowFunction="sum" dataDxfId="208" totalsRowDxfId="207">
      <calculatedColumnFormula>SUM(Tabel1[[#This Row],[Cap - Invaliden algemeen]:[Cap - Overig gereserveerd]])</calculatedColumnFormula>
    </tableColumn>
    <tableColumn id="4" xr3:uid="{52B48E8E-CE92-449A-A923-D1D995744865}" name="Totale capaciteit" totalsRowFunction="sum" dataDxfId="206" totalsRowDxfId="205">
      <calculatedColumnFormula>Tabel1[[#This Row],[Totale openbare capaciteit]]+Tabel1[[#This Row],[Totale doelgroep capaciteit]]</calculatedColumnFormula>
    </tableColumn>
    <tableColumn id="42" xr3:uid="{41B7C620-6EA9-40D8-B794-BC99FD7A927A}" name="Bez - Openbaar" totalsRowFunction="sum" dataDxfId="204" totalsRowDxfId="203"/>
    <tableColumn id="43" xr3:uid="{9F9BB4D8-515B-414A-ADF7-025134FE3A12}" name="Bez - Invaliden algemeen" totalsRowFunction="sum" dataDxfId="202" totalsRowDxfId="201"/>
    <tableColumn id="44" xr3:uid="{7067CFC2-2B03-4765-B41E-1ECA4007FDBA}" name="Bez - Invaliden kenteken" totalsRowFunction="sum" dataDxfId="200" totalsRowDxfId="199"/>
    <tableColumn id="45" xr3:uid="{0D0D13A7-CA6F-4774-90C8-DC6417D53E0E}" name="Bez - Elektrisch" totalsRowFunction="sum" dataDxfId="198" totalsRowDxfId="197"/>
    <tableColumn id="46" xr3:uid="{B030B78B-F645-4113-9EEB-A4EF4F63B122}" name="Bez - LadenLossen" totalsRowFunction="sum" dataDxfId="196" totalsRowDxfId="195"/>
    <tableColumn id="47" xr3:uid="{786DCA47-AD7D-4034-9E2B-E845B9702387}" name="Bez - Overig gereserveerd" totalsRowFunction="sum" dataDxfId="194" totalsRowDxfId="193"/>
    <tableColumn id="40" xr3:uid="{448BA1BC-447A-446F-914A-C5DDDE616C85}" name="Bez - doelgroep totaal" totalsRowFunction="sum" dataDxfId="192" totalsRowDxfId="191">
      <calculatedColumnFormula>SUM(Tabel1[[#This Row],[Bez - Invaliden algemeen]:[Bez - Overig gereserveerd]])</calculatedColumnFormula>
    </tableColumn>
    <tableColumn id="1" xr3:uid="{48E2F19E-D3E2-4C0F-B76A-411D8B1497A3}" name="Bez - fout, canadees" totalsRowFunction="sum" dataDxfId="190" totalsRowDxfId="189"/>
    <tableColumn id="2" xr3:uid="{1A7978BB-58D7-402B-AD9F-CDF45DF81158}" name="Bez - fout, anders" totalsRowFunction="sum" dataDxfId="188" totalsRowDxfId="187"/>
    <tableColumn id="49" xr3:uid="{30F3E027-0B48-4A66-A8A6-366B44012564}" name="Opmerking - foutparkeerders" dataDxfId="186" totalsRowDxfId="185"/>
    <tableColumn id="48" xr3:uid="{60E97BE4-13F1-40BA-927A-9CB931B9D858}" name="Bez - Foutparkeerders" totalsRowFunction="sum" dataDxfId="184" totalsRowDxfId="183">
      <calculatedColumnFormula>SUM(Tabel1[[#This Row],[Bez - fout, canadees]:[Bez - fout, anders]])</calculatedColumnFormula>
    </tableColumn>
    <tableColumn id="51" xr3:uid="{C251896B-8602-4B86-AC1A-DAE6B730F1C2}" name="Bez - Obstakel, openbaar" totalsRowFunction="sum" dataDxfId="182" totalsRowDxfId="181"/>
    <tableColumn id="7" xr3:uid="{FF046C2C-0C60-47A2-A7B2-E0C752EA6262}" name="Bez - Obstakel, doelgroep" totalsRowFunction="sum" dataDxfId="180" totalsRowDxfId="179"/>
    <tableColumn id="8" xr3:uid="{1F395A8B-4EA5-4A59-8B74-F3672C597521}" name="Opmerking - obstakels" dataDxfId="178" totalsRowDxfId="177"/>
    <tableColumn id="50" xr3:uid="{45F19BCC-A882-411F-A4C3-9E58AD3CF787}" name="Bez - Obstakels" totalsRowFunction="sum" dataDxfId="176" totalsRowDxfId="175">
      <calculatedColumnFormula>SUM(Tabel1[[#This Row],[Bez - Obstakel, openbaar]:[Bez - Obstakel, doelgroep]])</calculatedColumnFormula>
    </tableColumn>
    <tableColumn id="52" xr3:uid="{CE434158-8238-44B9-8544-813985E4FC16}" name="Opmerkingen - algemeen" dataDxfId="174" totalsRowDxfId="173"/>
    <tableColumn id="39" xr3:uid="{99DFE9D5-956E-4D9B-A9A8-8B0DAD0AF2AF}" name="Totale bezetting" totalsRowFunction="sum" dataDxfId="172" totalsRowDxfId="171">
      <calculatedColumnFormula>SUM(Tabel1[[#This Row],[Bez - doelgroep totaal]]+Tabel1[[#This Row],[Bez - Openbaar]]+Tabel1[[#This Row],[Bez - Foutparkeerders]]+Tabel1[[#This Row],[Bez - Obstakels]])</calculatedColumnFormula>
    </tableColumn>
    <tableColumn id="31" xr3:uid="{679D2B27-43F0-4F42-A26B-EB9001C01B8F}" name="% - Reguliere bezetting excl. obst. en foutp." totalsRowFunction="custom" dataDxfId="170" totalsRowDxfId="169" dataCellStyle="Procent">
      <calculatedColumnFormula>Tabel1[[#This Row],[Bez - Openbaar]]/Tabel1[[#This Row],[Totale openbare capaciteit]]</calculatedColumnFormula>
      <totalsRowFormula>Tabel1[[#Totals],[Bez - Openbaar]]/Tabel1[[#Totals],[Totale openbare capaciteit]]</totalsRowFormula>
    </tableColumn>
    <tableColumn id="15" xr3:uid="{D2A73905-8C5E-4099-9354-E95A83C57DCD}" name="% - Doelgroepbezetting excl. obst. en foutp." totalsRowFunction="custom" dataDxfId="168" totalsRowDxfId="167" dataCellStyle="Procent">
      <calculatedColumnFormula>Tabel1[[#This Row],[Bez - doelgroep totaal]]/Tabel1[[#This Row],[Totale doelgroep capaciteit]]</calculatedColumnFormula>
      <totalsRowFormula>Tabel1[[#Totals],[Bez - doelgroep totaal]]/Tabel1[[#Totals],[Totale doelgroep capaciteit]]</totalsRowFormula>
    </tableColumn>
    <tableColumn id="41" xr3:uid="{D64EAEB9-D69C-4ECF-9A64-A73950907842}" name="% - Totaal" totalsRowFunction="custom" dataDxfId="166" totalsRowDxfId="165" dataCellStyle="Procent">
      <calculatedColumnFormula>Tabel1[[#This Row],[Totale bezetting]]/Tabel1[[#This Row],[Totale capaciteit]]</calculatedColumnFormula>
      <totalsRowFormula>Tabel1[[#Totals],[Totale bezetting]]/Tabel1[[#Totals],[Totale capaciteit]]</totalsRowFormula>
    </tableColumn>
    <tableColumn id="5" xr3:uid="{071B94BD-6769-48B6-BE37-3401011BF66B}" name="Koppeling" dataDxfId="164" totalsRowDxfId="163" dataCellStyle="Procent">
      <calculatedColumnFormula>Tabel1[[#This Row],[Datum]]&amp;Tabel1[[#This Row],[Meetmoment]]&amp;Tabel1[[#This Row],[Sectienummer]]</calculatedColumnFormula>
    </tableColumn>
    <tableColumn id="34" xr3:uid="{0D482540-D327-4131-BF92-4633DD37F41B}" name="Motief - Bezoekers/kortparkeerders" totalsRowFunction="sum" dataDxfId="162" totalsRowDxfId="161" dataCellStyle="Procent"/>
    <tableColumn id="36" xr3:uid="{1FF9DBF9-E179-4C0A-A8E7-AC63FD3C89C6}" name="Motief - Werknemers/langparkeerders" totalsRowFunction="sum" dataDxfId="160" totalsRowDxfId="159" dataCellStyle="Procent"/>
    <tableColumn id="53" xr3:uid="{8E649B07-96FC-4899-9E57-51793C9ABF31}" name="Motief - Toeristen/bewoners" totalsRowFunction="sum" dataDxfId="158" totalsRowDxfId="157" dataCellStyle="Procent"/>
    <tableColumn id="54" xr3:uid="{E4CFCBC2-D251-4C86-A7B2-97B336C220D2}" name="Motief - Bewoners" totalsRowFunction="sum" dataDxfId="156" totalsRowDxfId="155" dataCellStyle="Procent"/>
    <tableColumn id="55" xr3:uid="{8C79B2FC-C347-43B6-AA58-BF6BBA289D3E}" name="Motief - Overig" totalsRowFunction="sum" dataDxfId="154" totalsRowDxfId="153" dataCellStyle="Procent"/>
    <tableColumn id="11" xr3:uid="{48A16CCE-6730-40BB-80F0-96CC1BC9E2B3}" name="Motieven - totaal" totalsRowFunction="sum" dataDxfId="152" totalsRowDxfId="151">
      <calculatedColumnFormula>SUM(Tabel1[[#This Row],[Motief - Bezoekers/kortparkeerders]:[Motief - Overig]])</calculatedColumnFormula>
    </tableColumn>
    <tableColumn id="33" xr3:uid="{AAE81622-54BC-4892-A6E9-2365D2D32D01}" name="Herkomst - Eigen woonplaats" dataDxfId="150" totalsRowDxfId="149" dataCellStyle="Procent"/>
    <tableColumn id="9" xr3:uid="{084AE29F-E53E-4E73-BBA0-11865DC64441}" name="Herkomst - &lt;5km" dataDxfId="148" totalsRowDxfId="147" dataCellStyle="Procent"/>
    <tableColumn id="14" xr3:uid="{C422A310-5116-47DB-86F3-9B80ACDE3425}" name="Herkomst - 5&lt;&gt;10km" dataDxfId="146" totalsRowDxfId="145" dataCellStyle="Procent"/>
    <tableColumn id="20" xr3:uid="{170E7154-8E5E-4C1B-A247-6DDB4A7874BB}" name="Herkomst - 10-25km" dataDxfId="144" totalsRowDxfId="143" dataCellStyle="Procent"/>
    <tableColumn id="32" xr3:uid="{2D8121E4-6FC6-49E7-9667-34A3BFF322ED}" name="Herkomst - 25-50km" dataDxfId="142" totalsRowDxfId="141" dataCellStyle="Procent"/>
    <tableColumn id="22" xr3:uid="{191509FD-EAAF-4534-890E-2E13E3C45DFE}" name="Herkomst - 50-100km" dataDxfId="140" totalsRowDxfId="139" dataCellStyle="Procent"/>
    <tableColumn id="21" xr3:uid="{F17BDBEF-B6F2-4B83-91FD-CDE615C3175A}" name="Herkomst - &gt;100km" dataDxfId="138" totalsRowDxfId="137" dataCellStyle="Procent"/>
    <tableColumn id="12" xr3:uid="{B2DE11C1-D270-4BA7-BA9B-F4F109825BEF}" name="Herkomst - Onbekend" dataDxfId="136" totalsRowDxfId="135" dataCellStyle="Procent"/>
    <tableColumn id="10" xr3:uid="{0ADB8DDD-779C-40D7-9360-ED5489B40055}" name="Herkomsten - totaal" dataDxfId="134" totalsRowDxfId="133" dataCellStyle="Procent">
      <calculatedColumnFormula>SUM(Tabel1[[#This Row],[Herkomst - Eigen woonplaats]:[Herkomst - Onbekend]])</calculatedColumnFormula>
    </tableColumn>
  </tableColumns>
  <tableStyleInfo name="TableStyleMedium17" showFirstColumn="0" showLastColumn="0" showRowStripes="1" showColumnStripes="0"/>
</table>
</file>

<file path=xl/theme/theme1.xml><?xml version="1.0" encoding="utf-8"?>
<a:theme xmlns:a="http://schemas.openxmlformats.org/drawingml/2006/main" name="DataCount Huisstijl">
  <a:themeElements>
    <a:clrScheme name="DataCount - Huisstijl">
      <a:dk1>
        <a:srgbClr val="1F386B"/>
      </a:dk1>
      <a:lt1>
        <a:sysClr val="window" lastClr="FFFFFF"/>
      </a:lt1>
      <a:dk2>
        <a:srgbClr val="1F386B"/>
      </a:dk2>
      <a:lt2>
        <a:srgbClr val="FFFFFF"/>
      </a:lt2>
      <a:accent1>
        <a:srgbClr val="C3DDF5"/>
      </a:accent1>
      <a:accent2>
        <a:srgbClr val="1F386B"/>
      </a:accent2>
      <a:accent3>
        <a:srgbClr val="D8D8D8"/>
      </a:accent3>
      <a:accent4>
        <a:srgbClr val="EDF5FC"/>
      </a:accent4>
      <a:accent5>
        <a:srgbClr val="A4CEF2"/>
      </a:accent5>
      <a:accent6>
        <a:srgbClr val="FFFFFF"/>
      </a:accent6>
      <a:hlink>
        <a:srgbClr val="69AEEA"/>
      </a:hlink>
      <a:folHlink>
        <a:srgbClr val="3B3D82"/>
      </a:folHlink>
    </a:clrScheme>
    <a:fontScheme name="DataCount - Huisstijl">
      <a:majorFont>
        <a:latin typeface="Bahnschrift Light Condensed"/>
        <a:ea typeface=""/>
        <a:cs typeface=""/>
      </a:majorFont>
      <a:minorFont>
        <a:latin typeface="Bahnschrift Light"/>
        <a:ea typeface=""/>
        <a:cs typeface=""/>
      </a:minorFont>
    </a:fontScheme>
    <a:fmtScheme name="Melkglas">
      <a:fillStyleLst>
        <a:solidFill>
          <a:schemeClr val="phClr"/>
        </a:solidFill>
        <a:gradFill rotWithShape="1">
          <a:gsLst>
            <a:gs pos="0">
              <a:schemeClr val="phClr">
                <a:tint val="15000"/>
                <a:satMod val="250000"/>
              </a:schemeClr>
            </a:gs>
            <a:gs pos="49000">
              <a:schemeClr val="phClr">
                <a:tint val="50000"/>
                <a:satMod val="200000"/>
              </a:schemeClr>
            </a:gs>
            <a:gs pos="49100">
              <a:schemeClr val="phClr">
                <a:tint val="64000"/>
                <a:satMod val="160000"/>
              </a:schemeClr>
            </a:gs>
            <a:gs pos="92000">
              <a:schemeClr val="phClr">
                <a:tint val="50000"/>
                <a:satMod val="200000"/>
              </a:schemeClr>
            </a:gs>
            <a:gs pos="100000">
              <a:schemeClr val="phClr">
                <a:tint val="43000"/>
                <a:satMod val="190000"/>
              </a:schemeClr>
            </a:gs>
          </a:gsLst>
          <a:lin ang="5400000" scaled="1"/>
        </a:gradFill>
        <a:gradFill rotWithShape="1">
          <a:gsLst>
            <a:gs pos="0">
              <a:schemeClr val="phClr">
                <a:tint val="74000"/>
              </a:schemeClr>
            </a:gs>
            <a:gs pos="49000">
              <a:schemeClr val="phClr">
                <a:tint val="96000"/>
                <a:shade val="84000"/>
                <a:satMod val="110000"/>
              </a:schemeClr>
            </a:gs>
            <a:gs pos="49100">
              <a:schemeClr val="phClr">
                <a:shade val="55000"/>
                <a:satMod val="150000"/>
              </a:schemeClr>
            </a:gs>
            <a:gs pos="92000">
              <a:schemeClr val="phClr">
                <a:tint val="98000"/>
                <a:shade val="90000"/>
                <a:satMod val="128000"/>
              </a:schemeClr>
            </a:gs>
            <a:gs pos="100000">
              <a:schemeClr val="phClr">
                <a:tint val="90000"/>
                <a:shade val="97000"/>
                <a:satMod val="128000"/>
              </a:schemeClr>
            </a:gs>
          </a:gsLst>
          <a:lin ang="5400000" scaled="1"/>
        </a:gradFill>
      </a:fillStyleLst>
      <a:lnStyleLst>
        <a:ln w="11430" cap="flat" cmpd="sng" algn="ctr">
          <a:solidFill>
            <a:schemeClr val="phClr"/>
          </a:solidFill>
          <a:prstDash val="solid"/>
        </a:ln>
        <a:ln w="40000" cap="flat" cmpd="sng" algn="ctr">
          <a:solidFill>
            <a:schemeClr val="phClr"/>
          </a:solidFill>
          <a:prstDash val="solid"/>
        </a:ln>
        <a:ln w="31800" cap="flat" cmpd="sng" algn="ctr">
          <a:solidFill>
            <a:schemeClr val="phClr"/>
          </a:solidFill>
          <a:prstDash val="solid"/>
        </a:ln>
      </a:lnStyleLst>
      <a:effectStyleLst>
        <a:effectStyle>
          <a:effectLst>
            <a:outerShdw blurRad="50800" dist="25000" dir="5400000" rotWithShape="0">
              <a:schemeClr val="phClr">
                <a:shade val="30000"/>
                <a:satMod val="150000"/>
                <a:alpha val="38000"/>
              </a:schemeClr>
            </a:outerShdw>
          </a:effectLst>
        </a:effectStyle>
        <a:effectStyle>
          <a:effectLst>
            <a:outerShdw blurRad="39000" dist="25400" dir="5400000" rotWithShape="0">
              <a:schemeClr val="phClr">
                <a:shade val="33000"/>
                <a:alpha val="83000"/>
              </a:schemeClr>
            </a:outerShdw>
          </a:effectLst>
        </a:effectStyle>
        <a:effectStyle>
          <a:effectLst>
            <a:outerShdw blurRad="39000" dist="25400" dir="5400000" rotWithShape="0">
              <a:schemeClr val="phClr">
                <a:shade val="33000"/>
                <a:alpha val="83000"/>
              </a:schemeClr>
            </a:outerShdw>
          </a:effectLst>
          <a:scene3d>
            <a:camera prst="orthographicFront" fov="0">
              <a:rot lat="0" lon="0" rev="0"/>
            </a:camera>
            <a:lightRig rig="contrasting" dir="t">
              <a:rot lat="0" lon="0" rev="1500000"/>
            </a:lightRig>
          </a:scene3d>
          <a:sp3d extrusionH="127000" prstMaterial="powder">
            <a:bevelT w="50800" h="635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microsoft.com/office/2007/relationships/slicer" Target="../slicers/slicer2.x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3.x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5AD4-19C7-4205-8C0E-358289D9ED03}">
  <sheetPr>
    <tabColor theme="4"/>
    <pageSetUpPr fitToPage="1"/>
  </sheetPr>
  <dimension ref="A1:B14"/>
  <sheetViews>
    <sheetView showGridLines="0" workbookViewId="0">
      <pane ySplit="13" topLeftCell="A14" activePane="bottomLeft" state="frozen"/>
      <selection pane="bottomLeft" activeCell="B21" sqref="B21"/>
    </sheetView>
  </sheetViews>
  <sheetFormatPr defaultColWidth="9.140625" defaultRowHeight="15" x14ac:dyDescent="0.25"/>
  <cols>
    <col min="1" max="1" width="27.140625" style="13" customWidth="1"/>
    <col min="2" max="2" width="91.5703125" style="13" customWidth="1"/>
  </cols>
  <sheetData>
    <row r="1" spans="1:2" x14ac:dyDescent="0.25">
      <c r="A1" s="12" t="s">
        <v>24</v>
      </c>
      <c r="B1" s="15">
        <v>21039</v>
      </c>
    </row>
    <row r="2" spans="1:2" x14ac:dyDescent="0.25">
      <c r="A2" s="12" t="s">
        <v>25</v>
      </c>
      <c r="B2" s="14" t="s">
        <v>141</v>
      </c>
    </row>
    <row r="3" spans="1:2" x14ac:dyDescent="0.25">
      <c r="A3" s="12" t="s">
        <v>26</v>
      </c>
      <c r="B3" s="14" t="s">
        <v>99</v>
      </c>
    </row>
    <row r="4" spans="1:2" x14ac:dyDescent="0.25">
      <c r="A4" s="12" t="s">
        <v>27</v>
      </c>
      <c r="B4" s="14" t="s">
        <v>36</v>
      </c>
    </row>
    <row r="5" spans="1:2" x14ac:dyDescent="0.25">
      <c r="A5" s="12" t="s">
        <v>28</v>
      </c>
      <c r="B5" s="16">
        <v>44536</v>
      </c>
    </row>
    <row r="7" spans="1:2" x14ac:dyDescent="0.25">
      <c r="A7" s="12" t="s">
        <v>22</v>
      </c>
      <c r="B7" s="12" t="s">
        <v>23</v>
      </c>
    </row>
    <row r="8" spans="1:2" x14ac:dyDescent="0.25">
      <c r="A8" s="30" t="s">
        <v>120</v>
      </c>
      <c r="B8" s="30" t="s">
        <v>121</v>
      </c>
    </row>
    <row r="9" spans="1:2" ht="30" x14ac:dyDescent="0.25">
      <c r="A9" s="30" t="s">
        <v>124</v>
      </c>
      <c r="B9" s="30" t="s">
        <v>125</v>
      </c>
    </row>
    <row r="10" spans="1:2" ht="30" x14ac:dyDescent="0.25">
      <c r="A10" s="30" t="s">
        <v>46</v>
      </c>
      <c r="B10" s="30" t="s">
        <v>122</v>
      </c>
    </row>
    <row r="11" spans="1:2" ht="30" x14ac:dyDescent="0.25">
      <c r="A11" s="30" t="s">
        <v>119</v>
      </c>
      <c r="B11" s="30" t="s">
        <v>123</v>
      </c>
    </row>
    <row r="12" spans="1:2" ht="30" x14ac:dyDescent="0.25">
      <c r="A12" s="30" t="s">
        <v>47</v>
      </c>
      <c r="B12" s="30" t="s">
        <v>158</v>
      </c>
    </row>
    <row r="13" spans="1:2" ht="30" x14ac:dyDescent="0.25">
      <c r="A13" s="30" t="s">
        <v>37</v>
      </c>
      <c r="B13" s="30" t="s">
        <v>48</v>
      </c>
    </row>
    <row r="14" spans="1:2" ht="16.5" customHeight="1" x14ac:dyDescent="0.25"/>
  </sheetData>
  <pageMargins left="0.7" right="0.7" top="0.75" bottom="0.75" header="0.3" footer="0.3"/>
  <pageSetup paperSize="8" orientation="landscape" horizontalDpi="4294967293"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54F37-749E-4549-A2C1-C0FCCD9616CA}">
  <sheetPr>
    <tabColor theme="1"/>
    <pageSetUpPr fitToPage="1"/>
  </sheetPr>
  <dimension ref="A1"/>
  <sheetViews>
    <sheetView topLeftCell="A19" workbookViewId="0"/>
  </sheetViews>
  <sheetFormatPr defaultRowHeight="15" x14ac:dyDescent="0.25"/>
  <sheetData/>
  <pageMargins left="0.7" right="0.7" top="0.75" bottom="0.75" header="0.3" footer="0.3"/>
  <pageSetup paperSize="8" scale="8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B5E52-BE9A-4688-BA0D-672992111323}">
  <sheetPr>
    <tabColor theme="2"/>
    <pageSetUpPr fitToPage="1"/>
  </sheetPr>
  <dimension ref="A1:B11"/>
  <sheetViews>
    <sheetView workbookViewId="0">
      <selection activeCell="A23" sqref="A23"/>
    </sheetView>
  </sheetViews>
  <sheetFormatPr defaultColWidth="9.140625" defaultRowHeight="15" x14ac:dyDescent="0.25"/>
  <cols>
    <col min="1" max="1" width="40.42578125" style="13" customWidth="1"/>
    <col min="2" max="2" width="105.28515625" style="13" customWidth="1"/>
  </cols>
  <sheetData>
    <row r="1" spans="1:2" ht="15.75" x14ac:dyDescent="0.25">
      <c r="A1" s="39" t="s">
        <v>124</v>
      </c>
      <c r="B1" s="14"/>
    </row>
    <row r="2" spans="1:2" x14ac:dyDescent="0.25">
      <c r="B2" s="16"/>
    </row>
    <row r="4" spans="1:2" x14ac:dyDescent="0.25">
      <c r="A4" s="12" t="s">
        <v>126</v>
      </c>
      <c r="B4" s="12" t="s">
        <v>23</v>
      </c>
    </row>
    <row r="5" spans="1:2" x14ac:dyDescent="0.25">
      <c r="A5" s="30" t="s">
        <v>127</v>
      </c>
      <c r="B5" s="30" t="s">
        <v>128</v>
      </c>
    </row>
    <row r="6" spans="1:2" x14ac:dyDescent="0.25">
      <c r="A6" s="30" t="s">
        <v>129</v>
      </c>
      <c r="B6" s="30" t="s">
        <v>134</v>
      </c>
    </row>
    <row r="7" spans="1:2" x14ac:dyDescent="0.25">
      <c r="A7" s="30" t="s">
        <v>130</v>
      </c>
      <c r="B7" s="30" t="s">
        <v>135</v>
      </c>
    </row>
    <row r="8" spans="1:2" x14ac:dyDescent="0.25">
      <c r="A8" s="30" t="s">
        <v>131</v>
      </c>
      <c r="B8" s="30" t="s">
        <v>136</v>
      </c>
    </row>
    <row r="9" spans="1:2" x14ac:dyDescent="0.25">
      <c r="A9" s="30" t="s">
        <v>132</v>
      </c>
      <c r="B9" s="30" t="s">
        <v>138</v>
      </c>
    </row>
    <row r="10" spans="1:2" x14ac:dyDescent="0.25">
      <c r="A10" s="30" t="s">
        <v>133</v>
      </c>
      <c r="B10" s="30" t="s">
        <v>137</v>
      </c>
    </row>
    <row r="11" spans="1:2" ht="105" x14ac:dyDescent="0.25">
      <c r="A11" s="30" t="s">
        <v>157</v>
      </c>
      <c r="B11" s="40" t="s">
        <v>139</v>
      </c>
    </row>
  </sheetData>
  <pageMargins left="0.7" right="0.7" top="0.75" bottom="0.75" header="0.3" footer="0.3"/>
  <pageSetup paperSize="8"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38A0-1A0B-408E-B930-572717F41AB9}">
  <dimension ref="A1:BT5177"/>
  <sheetViews>
    <sheetView showGridLines="0" zoomScale="80" zoomScaleNormal="80" workbookViewId="0">
      <pane ySplit="14" topLeftCell="A15" activePane="bottomLeft" state="frozen"/>
      <selection pane="bottomLeft" activeCell="A25" activeCellId="2" sqref="A19 A23 A25 A27 A31 A33 A37"/>
      <pivotSelection pane="topRight" showHeader="1" axis="axisRow" activeRow="24" previousRow="24" click="1" r:id="rId1">
        <pivotArea dataOnly="0" labelOnly="1" fieldPosition="0">
          <references count="1">
            <reference field="2" count="0"/>
          </references>
        </pivotArea>
      </pivotSelection>
    </sheetView>
  </sheetViews>
  <sheetFormatPr defaultColWidth="26.7109375" defaultRowHeight="14.25" x14ac:dyDescent="0.2"/>
  <cols>
    <col min="1" max="1" width="49.5703125" style="20" customWidth="1"/>
    <col min="2" max="3" width="13.140625" style="21" customWidth="1"/>
    <col min="4" max="4" width="13.140625" style="22" customWidth="1"/>
    <col min="5" max="6" width="14.28515625" style="21" customWidth="1"/>
    <col min="7" max="7" width="14.28515625" style="22" customWidth="1"/>
    <col min="8" max="10" width="14.28515625" style="20" customWidth="1"/>
    <col min="11" max="11" width="28" style="20" bestFit="1" customWidth="1"/>
    <col min="12" max="13" width="14.28515625" style="20" customWidth="1"/>
    <col min="14" max="14" width="31" style="20" bestFit="1" customWidth="1"/>
    <col min="15" max="16" width="13" style="20" customWidth="1"/>
    <col min="17" max="17" width="32.5703125" style="20" bestFit="1" customWidth="1"/>
    <col min="18" max="25" width="13" style="20" customWidth="1"/>
    <col min="26" max="26" width="31" style="20" bestFit="1" customWidth="1"/>
    <col min="27" max="28" width="13" style="20" customWidth="1"/>
    <col min="29" max="29" width="29.7109375" style="20" bestFit="1" customWidth="1"/>
    <col min="30" max="31" width="13" style="20" customWidth="1"/>
    <col min="32" max="32" width="27.140625" style="20" bestFit="1" customWidth="1"/>
    <col min="33" max="37" width="13" style="20" customWidth="1"/>
    <col min="38" max="38" width="29.7109375" style="20" bestFit="1" customWidth="1"/>
    <col min="39" max="40" width="8.7109375" style="20" customWidth="1"/>
    <col min="41" max="41" width="18.140625" style="20" bestFit="1" customWidth="1"/>
    <col min="42" max="42" width="17.7109375" style="20" bestFit="1" customWidth="1"/>
    <col min="43" max="43" width="20" style="20" bestFit="1" customWidth="1"/>
    <col min="44" max="44" width="18.140625" style="20" bestFit="1" customWidth="1"/>
    <col min="45" max="45" width="17.7109375" style="20" bestFit="1" customWidth="1"/>
    <col min="46" max="46" width="20" style="20" bestFit="1" customWidth="1"/>
    <col min="47" max="47" width="30.5703125" style="20" bestFit="1" customWidth="1"/>
    <col min="48" max="48" width="29.85546875" style="20" bestFit="1" customWidth="1"/>
    <col min="49" max="49" width="20" style="20" bestFit="1" customWidth="1"/>
    <col min="50" max="50" width="25.140625" style="20" bestFit="1" customWidth="1"/>
    <col min="51" max="51" width="24.7109375" style="20" bestFit="1" customWidth="1"/>
    <col min="52" max="52" width="20" style="20" bestFit="1" customWidth="1"/>
    <col min="53" max="16384" width="26.7109375" style="20"/>
  </cols>
  <sheetData>
    <row r="1" spans="3:4" ht="15" x14ac:dyDescent="0.25">
      <c r="C1" s="57" t="s">
        <v>41</v>
      </c>
      <c r="D1" s="57"/>
    </row>
    <row r="2" spans="3:4" x14ac:dyDescent="0.2">
      <c r="C2" s="58" t="s">
        <v>42</v>
      </c>
      <c r="D2" s="59"/>
    </row>
    <row r="3" spans="3:4" x14ac:dyDescent="0.2">
      <c r="C3" s="60" t="s">
        <v>117</v>
      </c>
      <c r="D3" s="61"/>
    </row>
    <row r="4" spans="3:4" x14ac:dyDescent="0.2">
      <c r="C4" s="62" t="s">
        <v>43</v>
      </c>
      <c r="D4" s="63"/>
    </row>
    <row r="5" spans="3:4" x14ac:dyDescent="0.2">
      <c r="C5" s="64" t="s">
        <v>44</v>
      </c>
      <c r="D5" s="65"/>
    </row>
    <row r="6" spans="3:4" x14ac:dyDescent="0.2">
      <c r="C6" s="55" t="s">
        <v>118</v>
      </c>
      <c r="D6" s="56"/>
    </row>
    <row r="17" spans="1:72" ht="15" x14ac:dyDescent="0.25">
      <c r="D17" s="23"/>
      <c r="F17" s="24"/>
    </row>
    <row r="18" spans="1:72" s="25" customFormat="1" ht="30" x14ac:dyDescent="0.25">
      <c r="A18" s="49" t="s">
        <v>116</v>
      </c>
      <c r="B18" s="50" t="s">
        <v>114</v>
      </c>
      <c r="C18" s="50" t="s">
        <v>115</v>
      </c>
      <c r="D18" s="51" t="s">
        <v>45</v>
      </c>
      <c r="E18"/>
      <c r="F18"/>
      <c r="G18"/>
      <c r="H18"/>
      <c r="I18"/>
      <c r="J18"/>
      <c r="K18"/>
      <c r="L18"/>
      <c r="M18"/>
      <c r="N18"/>
      <c r="O18"/>
      <c r="P18"/>
      <c r="Q18"/>
      <c r="R18"/>
      <c r="S18"/>
      <c r="T18"/>
      <c r="U18"/>
      <c r="V18"/>
      <c r="W18"/>
      <c r="X18"/>
      <c r="Y18"/>
      <c r="Z18"/>
      <c r="AA18"/>
      <c r="AB18"/>
      <c r="AC18"/>
      <c r="AD18"/>
      <c r="AE18"/>
      <c r="AF18"/>
      <c r="AG18"/>
      <c r="AH18"/>
      <c r="AI18"/>
      <c r="AJ18"/>
      <c r="AK18"/>
      <c r="AL18"/>
      <c r="AM18"/>
      <c r="AN18"/>
      <c r="AO18" s="35"/>
      <c r="AP18" s="35"/>
      <c r="AQ18" s="35"/>
    </row>
    <row r="19" spans="1:72" ht="15" x14ac:dyDescent="0.25">
      <c r="A19" s="46">
        <v>44415</v>
      </c>
      <c r="B19" s="45"/>
      <c r="C19" s="45"/>
      <c r="D19" s="48"/>
      <c r="E19"/>
      <c r="F19"/>
      <c r="G19"/>
      <c r="H19"/>
      <c r="I19"/>
      <c r="J19"/>
      <c r="K19"/>
      <c r="L19"/>
      <c r="M19"/>
      <c r="N19"/>
      <c r="O19"/>
      <c r="P19"/>
      <c r="Q19"/>
      <c r="R19"/>
      <c r="S19"/>
      <c r="T19"/>
      <c r="U19"/>
      <c r="V19"/>
      <c r="W19"/>
      <c r="X19"/>
      <c r="Y19"/>
      <c r="Z19"/>
      <c r="AA19"/>
      <c r="AB19"/>
      <c r="AC19"/>
      <c r="AD19"/>
      <c r="AE19"/>
      <c r="AF19"/>
      <c r="AG19"/>
      <c r="AH19"/>
      <c r="AI19"/>
      <c r="AJ19"/>
      <c r="AK19"/>
      <c r="AL19"/>
      <c r="AM19"/>
      <c r="AN19"/>
      <c r="AO19" s="18"/>
      <c r="AP19" s="18"/>
      <c r="AQ19" s="18"/>
    </row>
    <row r="20" spans="1:72" s="25" customFormat="1" ht="15" x14ac:dyDescent="0.25">
      <c r="A20" s="47" t="s">
        <v>78</v>
      </c>
      <c r="B20" s="45">
        <v>1968</v>
      </c>
      <c r="C20" s="45">
        <v>1038</v>
      </c>
      <c r="D20" s="48">
        <v>0.52743902439024393</v>
      </c>
      <c r="E20"/>
      <c r="F20"/>
      <c r="G20"/>
      <c r="H20"/>
      <c r="I20"/>
      <c r="J20"/>
      <c r="K20"/>
      <c r="L20"/>
      <c r="M20"/>
      <c r="N20"/>
      <c r="O20"/>
      <c r="P20"/>
      <c r="Q20"/>
      <c r="R20"/>
      <c r="S20"/>
      <c r="T20"/>
      <c r="U20"/>
      <c r="V20"/>
      <c r="W20"/>
      <c r="X20"/>
      <c r="Y20"/>
      <c r="Z20"/>
      <c r="AA20"/>
      <c r="AB20"/>
      <c r="AC20"/>
      <c r="AD20"/>
      <c r="AE20"/>
      <c r="AF20"/>
      <c r="AG20"/>
      <c r="AH20"/>
      <c r="AI20"/>
      <c r="AJ20"/>
      <c r="AK20"/>
      <c r="AL20"/>
      <c r="AM20"/>
      <c r="AN20"/>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row>
    <row r="21" spans="1:72" s="27" customFormat="1" ht="15" x14ac:dyDescent="0.25">
      <c r="A21" s="47" t="s">
        <v>79</v>
      </c>
      <c r="B21" s="45">
        <v>1968</v>
      </c>
      <c r="C21" s="45">
        <v>1264</v>
      </c>
      <c r="D21" s="48">
        <v>0.64227642276422769</v>
      </c>
      <c r="E21"/>
      <c r="F21"/>
      <c r="G21"/>
      <c r="H21"/>
      <c r="I21"/>
      <c r="J21"/>
      <c r="K21"/>
      <c r="L21"/>
      <c r="M21"/>
      <c r="N21"/>
      <c r="O21"/>
      <c r="P21"/>
      <c r="Q21"/>
      <c r="R21"/>
      <c r="S21"/>
      <c r="T21"/>
      <c r="U21"/>
      <c r="V21"/>
      <c r="W21"/>
      <c r="X21"/>
      <c r="Y21"/>
      <c r="Z21"/>
      <c r="AA21"/>
      <c r="AB21"/>
      <c r="AC21"/>
      <c r="AD21"/>
      <c r="AE21"/>
      <c r="AF21"/>
      <c r="AG21"/>
      <c r="AH21"/>
      <c r="AI21"/>
      <c r="AJ21"/>
      <c r="AK21"/>
      <c r="AL21"/>
      <c r="AM21"/>
      <c r="AN21"/>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row>
    <row r="22" spans="1:72" ht="15" x14ac:dyDescent="0.25">
      <c r="A22" s="47" t="s">
        <v>80</v>
      </c>
      <c r="B22" s="45">
        <v>1968</v>
      </c>
      <c r="C22" s="45">
        <v>1229</v>
      </c>
      <c r="D22" s="48">
        <v>0.62449186991869921</v>
      </c>
      <c r="E22"/>
      <c r="F22"/>
      <c r="G22"/>
      <c r="H22"/>
      <c r="I22"/>
      <c r="J22"/>
      <c r="K22"/>
      <c r="L22"/>
      <c r="M22"/>
      <c r="N22"/>
      <c r="O22"/>
      <c r="P22"/>
      <c r="Q22"/>
      <c r="R22"/>
      <c r="S22"/>
      <c r="T22"/>
      <c r="U22"/>
      <c r="V22"/>
      <c r="W22"/>
      <c r="X22"/>
      <c r="Y22"/>
      <c r="Z22"/>
      <c r="AA22"/>
      <c r="AB22"/>
      <c r="AC22"/>
      <c r="AD22"/>
      <c r="AE22"/>
      <c r="AF22"/>
      <c r="AG22"/>
      <c r="AH22"/>
      <c r="AI22"/>
      <c r="AJ22"/>
      <c r="AK22"/>
      <c r="AL22"/>
      <c r="AM22"/>
      <c r="AN22"/>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row>
    <row r="23" spans="1:72" ht="15" x14ac:dyDescent="0.25">
      <c r="A23" s="46">
        <v>44416</v>
      </c>
      <c r="B23" s="45"/>
      <c r="C23" s="45"/>
      <c r="D23" s="48"/>
      <c r="E23"/>
      <c r="F23"/>
      <c r="G23"/>
      <c r="H23"/>
      <c r="I23"/>
      <c r="J23"/>
      <c r="K23"/>
      <c r="L23"/>
      <c r="M23"/>
      <c r="N23"/>
      <c r="O23"/>
      <c r="P23"/>
      <c r="Q23"/>
      <c r="R23"/>
      <c r="S23"/>
      <c r="T23"/>
      <c r="U23"/>
      <c r="V23"/>
      <c r="W23"/>
      <c r="X23"/>
      <c r="Y23"/>
      <c r="Z23"/>
      <c r="AA23"/>
      <c r="AB23"/>
      <c r="AC23"/>
      <c r="AD23"/>
      <c r="AE23"/>
      <c r="AF23"/>
      <c r="AG23"/>
      <c r="AH23"/>
      <c r="AI23"/>
      <c r="AJ23"/>
      <c r="AK23"/>
      <c r="AL23"/>
      <c r="AM23"/>
      <c r="AN23"/>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row>
    <row r="24" spans="1:72" ht="15" x14ac:dyDescent="0.25">
      <c r="A24" s="47" t="s">
        <v>77</v>
      </c>
      <c r="B24" s="45">
        <v>1968</v>
      </c>
      <c r="C24" s="45">
        <v>1145</v>
      </c>
      <c r="D24" s="48">
        <v>0.58180894308943087</v>
      </c>
      <c r="E24"/>
      <c r="F24"/>
      <c r="G24"/>
      <c r="H24"/>
      <c r="I24"/>
      <c r="J24"/>
      <c r="K24"/>
      <c r="L24"/>
      <c r="M24"/>
      <c r="N24"/>
      <c r="O24"/>
      <c r="P24"/>
      <c r="Q24"/>
      <c r="R24"/>
      <c r="S24"/>
      <c r="T24"/>
      <c r="U24"/>
      <c r="V24"/>
      <c r="W24"/>
      <c r="X24"/>
      <c r="Y24"/>
      <c r="Z24"/>
      <c r="AA24"/>
      <c r="AB24"/>
      <c r="AC24"/>
      <c r="AD24"/>
      <c r="AE24"/>
      <c r="AF24"/>
      <c r="AG24"/>
      <c r="AH24"/>
      <c r="AI24"/>
      <c r="AJ24"/>
      <c r="AK24"/>
      <c r="AL24"/>
      <c r="AM24"/>
      <c r="AN24"/>
      <c r="AO24" s="18"/>
      <c r="AP24" s="18"/>
      <c r="AQ24" s="18"/>
      <c r="AR24" s="18"/>
      <c r="AS24" s="18"/>
      <c r="AT24" s="18"/>
      <c r="AU24" s="18"/>
      <c r="AV24" s="18"/>
      <c r="AW24" s="18"/>
      <c r="AX24" s="18"/>
      <c r="AY24" s="18"/>
      <c r="AZ24" s="18"/>
    </row>
    <row r="25" spans="1:72" ht="15" x14ac:dyDescent="0.25">
      <c r="A25" s="46">
        <v>44429</v>
      </c>
      <c r="B25" s="45"/>
      <c r="C25" s="45"/>
      <c r="D25" s="48"/>
      <c r="E25"/>
      <c r="F25"/>
      <c r="G25"/>
      <c r="H25"/>
      <c r="I25"/>
      <c r="J25"/>
      <c r="K25"/>
      <c r="L25"/>
      <c r="M25"/>
      <c r="N25"/>
      <c r="O25"/>
      <c r="P25"/>
      <c r="Q25"/>
      <c r="R25"/>
      <c r="S25"/>
      <c r="T25"/>
      <c r="U25"/>
      <c r="V25"/>
      <c r="W25"/>
      <c r="X25"/>
      <c r="Y25"/>
      <c r="Z25"/>
      <c r="AA25"/>
      <c r="AB25"/>
      <c r="AC25"/>
      <c r="AD25"/>
      <c r="AE25"/>
      <c r="AF25"/>
      <c r="AG25"/>
      <c r="AH25"/>
      <c r="AI25"/>
      <c r="AJ25"/>
      <c r="AK25"/>
      <c r="AL25"/>
      <c r="AM25"/>
      <c r="AN25"/>
      <c r="AO25" s="18"/>
      <c r="AP25" s="18"/>
      <c r="AQ25" s="18"/>
      <c r="AR25" s="18"/>
      <c r="AS25" s="18"/>
      <c r="AT25" s="18"/>
      <c r="AU25" s="18"/>
      <c r="AV25" s="18"/>
      <c r="AW25" s="18"/>
      <c r="AX25" s="18"/>
      <c r="AY25" s="18"/>
      <c r="AZ25" s="18"/>
    </row>
    <row r="26" spans="1:72" ht="15" x14ac:dyDescent="0.25">
      <c r="A26" s="47" t="s">
        <v>79</v>
      </c>
      <c r="B26" s="45">
        <v>1968</v>
      </c>
      <c r="C26" s="45">
        <v>1597</v>
      </c>
      <c r="D26" s="48">
        <v>0.81148373983739841</v>
      </c>
      <c r="E26"/>
      <c r="F26"/>
      <c r="G26"/>
      <c r="H26"/>
      <c r="I26"/>
      <c r="J26"/>
      <c r="K26"/>
      <c r="L26"/>
      <c r="M26"/>
      <c r="N26"/>
      <c r="O26"/>
      <c r="P26"/>
      <c r="Q26"/>
      <c r="R26"/>
      <c r="S26"/>
      <c r="T26"/>
      <c r="U26"/>
      <c r="V26"/>
      <c r="W26"/>
      <c r="X26"/>
      <c r="Y26"/>
      <c r="Z26"/>
      <c r="AA26"/>
      <c r="AB26"/>
      <c r="AC26"/>
      <c r="AD26"/>
      <c r="AE26"/>
      <c r="AF26"/>
      <c r="AG26"/>
      <c r="AH26"/>
      <c r="AI26"/>
      <c r="AJ26"/>
      <c r="AK26"/>
      <c r="AL26"/>
      <c r="AM26"/>
      <c r="AN26"/>
      <c r="AO26" s="18"/>
      <c r="AP26" s="18"/>
      <c r="AQ26" s="18"/>
      <c r="AR26" s="18"/>
      <c r="AS26" s="18"/>
      <c r="AT26" s="18"/>
      <c r="AU26" s="18"/>
      <c r="AV26" s="18"/>
      <c r="AW26" s="18"/>
      <c r="AX26" s="18"/>
      <c r="AY26" s="18"/>
      <c r="AZ26" s="18"/>
    </row>
    <row r="27" spans="1:72" ht="15" x14ac:dyDescent="0.25">
      <c r="A27" s="46">
        <v>44450</v>
      </c>
      <c r="B27" s="45"/>
      <c r="C27" s="45"/>
      <c r="D27" s="48"/>
      <c r="E27"/>
      <c r="F27"/>
      <c r="G27"/>
      <c r="H27"/>
      <c r="I27"/>
      <c r="J27"/>
      <c r="K27"/>
      <c r="L27"/>
      <c r="M27"/>
      <c r="N27"/>
      <c r="O27"/>
      <c r="P27"/>
      <c r="Q27"/>
      <c r="R27"/>
      <c r="S27"/>
      <c r="T27"/>
      <c r="U27"/>
      <c r="V27"/>
      <c r="W27"/>
      <c r="X27"/>
      <c r="Y27"/>
      <c r="Z27"/>
      <c r="AA27"/>
      <c r="AB27"/>
      <c r="AC27"/>
      <c r="AD27"/>
      <c r="AE27"/>
      <c r="AF27"/>
      <c r="AG27"/>
      <c r="AH27"/>
      <c r="AI27"/>
      <c r="AJ27"/>
      <c r="AK27"/>
      <c r="AL27"/>
      <c r="AM27"/>
      <c r="AN27"/>
      <c r="AO27" s="18"/>
      <c r="AP27" s="18"/>
      <c r="AQ27" s="18"/>
      <c r="AR27" s="18"/>
      <c r="AS27" s="18"/>
      <c r="AT27" s="18"/>
      <c r="AU27" s="18"/>
      <c r="AV27" s="18"/>
      <c r="AW27" s="18"/>
      <c r="AX27" s="18"/>
      <c r="AY27" s="18"/>
      <c r="AZ27" s="18"/>
    </row>
    <row r="28" spans="1:72" ht="15" x14ac:dyDescent="0.25">
      <c r="A28" s="47" t="s">
        <v>78</v>
      </c>
      <c r="B28" s="45">
        <v>1968</v>
      </c>
      <c r="C28" s="45">
        <v>1002</v>
      </c>
      <c r="D28" s="48">
        <v>0.50914634146341464</v>
      </c>
      <c r="E28"/>
      <c r="F28"/>
      <c r="G28"/>
      <c r="H28"/>
      <c r="I28"/>
      <c r="J28"/>
      <c r="K28"/>
      <c r="L28"/>
      <c r="M28"/>
      <c r="N28"/>
      <c r="O28"/>
      <c r="P28"/>
      <c r="Q28"/>
      <c r="R28"/>
      <c r="S28"/>
      <c r="T28"/>
      <c r="U28"/>
      <c r="V28"/>
      <c r="W28"/>
      <c r="X28"/>
      <c r="Y28"/>
      <c r="Z28"/>
      <c r="AA28"/>
      <c r="AB28"/>
      <c r="AC28"/>
      <c r="AD28"/>
      <c r="AE28"/>
      <c r="AF28"/>
      <c r="AG28"/>
      <c r="AH28"/>
      <c r="AI28"/>
      <c r="AJ28"/>
      <c r="AK28"/>
      <c r="AL28"/>
      <c r="AM28"/>
      <c r="AN28"/>
      <c r="AO28" s="18"/>
      <c r="AP28" s="18"/>
      <c r="AQ28" s="18"/>
      <c r="AR28" s="18"/>
      <c r="AS28" s="18"/>
      <c r="AT28" s="18"/>
      <c r="AU28" s="18"/>
      <c r="AV28" s="18"/>
      <c r="AW28" s="18"/>
      <c r="AX28" s="18"/>
      <c r="AY28" s="18"/>
      <c r="AZ28" s="18"/>
    </row>
    <row r="29" spans="1:72" ht="15" x14ac:dyDescent="0.25">
      <c r="A29" s="47" t="s">
        <v>79</v>
      </c>
      <c r="B29" s="45">
        <v>1968</v>
      </c>
      <c r="C29" s="45">
        <v>1204</v>
      </c>
      <c r="D29" s="48">
        <v>0.61178861788617889</v>
      </c>
      <c r="E29"/>
      <c r="F29"/>
      <c r="G29"/>
      <c r="H29"/>
      <c r="I29"/>
      <c r="J29"/>
      <c r="K29"/>
      <c r="L29"/>
      <c r="M29"/>
      <c r="N29"/>
      <c r="O29"/>
      <c r="P29"/>
      <c r="Q29"/>
      <c r="R29"/>
      <c r="S29"/>
      <c r="T29"/>
      <c r="U29"/>
      <c r="V29"/>
      <c r="W29"/>
      <c r="X29"/>
      <c r="Y29"/>
      <c r="Z29"/>
      <c r="AA29"/>
      <c r="AB29"/>
      <c r="AC29"/>
      <c r="AD29"/>
      <c r="AE29"/>
      <c r="AF29"/>
      <c r="AG29"/>
      <c r="AH29"/>
      <c r="AI29"/>
      <c r="AJ29"/>
      <c r="AK29"/>
      <c r="AL29"/>
      <c r="AM29"/>
      <c r="AN29"/>
      <c r="AO29" s="18"/>
      <c r="AP29" s="18"/>
      <c r="AQ29" s="18"/>
      <c r="AR29" s="18"/>
      <c r="AS29" s="18"/>
      <c r="AT29" s="18"/>
      <c r="AU29" s="18"/>
      <c r="AV29" s="18"/>
      <c r="AW29" s="18"/>
      <c r="AX29" s="18"/>
      <c r="AY29" s="18"/>
      <c r="AZ29" s="18"/>
    </row>
    <row r="30" spans="1:72" ht="15" x14ac:dyDescent="0.25">
      <c r="A30" s="47" t="s">
        <v>80</v>
      </c>
      <c r="B30" s="45">
        <v>1968</v>
      </c>
      <c r="C30" s="45">
        <v>1211</v>
      </c>
      <c r="D30" s="48">
        <v>0.61534552845528456</v>
      </c>
      <c r="E30"/>
      <c r="F30"/>
      <c r="G30"/>
      <c r="H30"/>
      <c r="I30"/>
      <c r="J30"/>
      <c r="K30"/>
      <c r="L30"/>
      <c r="M30"/>
      <c r="N30"/>
      <c r="O30"/>
      <c r="P30"/>
      <c r="Q30"/>
      <c r="R30"/>
      <c r="S30"/>
      <c r="T30"/>
      <c r="U30"/>
      <c r="V30"/>
      <c r="W30"/>
      <c r="X30"/>
      <c r="Y30"/>
      <c r="Z30"/>
      <c r="AA30"/>
      <c r="AB30"/>
      <c r="AC30"/>
      <c r="AD30"/>
      <c r="AE30"/>
      <c r="AF30"/>
      <c r="AG30"/>
      <c r="AH30"/>
      <c r="AI30"/>
      <c r="AJ30"/>
      <c r="AK30"/>
      <c r="AL30"/>
      <c r="AM30"/>
      <c r="AN30"/>
      <c r="AO30" s="18"/>
      <c r="AP30" s="18"/>
      <c r="AQ30" s="18"/>
      <c r="AR30" s="18"/>
      <c r="AS30" s="18"/>
      <c r="AT30" s="18"/>
      <c r="AU30" s="18"/>
      <c r="AV30" s="18"/>
      <c r="AW30" s="18"/>
      <c r="AX30" s="18"/>
      <c r="AY30" s="18"/>
      <c r="AZ30" s="18"/>
    </row>
    <row r="31" spans="1:72" ht="15" x14ac:dyDescent="0.25">
      <c r="A31" s="46">
        <v>44451</v>
      </c>
      <c r="B31" s="45"/>
      <c r="C31" s="45"/>
      <c r="D31" s="48"/>
      <c r="E31"/>
      <c r="F31"/>
      <c r="G31"/>
      <c r="H31"/>
      <c r="I31"/>
      <c r="J31"/>
      <c r="K31"/>
      <c r="L31"/>
      <c r="M31"/>
      <c r="N31"/>
      <c r="O31"/>
      <c r="P31"/>
      <c r="Q31"/>
      <c r="R31"/>
      <c r="S31"/>
      <c r="T31"/>
      <c r="U31"/>
      <c r="V31"/>
      <c r="W31"/>
      <c r="X31"/>
      <c r="Y31"/>
      <c r="Z31"/>
      <c r="AA31"/>
      <c r="AB31"/>
      <c r="AC31"/>
      <c r="AD31"/>
      <c r="AE31"/>
      <c r="AF31"/>
      <c r="AG31"/>
      <c r="AH31"/>
      <c r="AI31"/>
      <c r="AJ31"/>
      <c r="AK31"/>
      <c r="AL31"/>
      <c r="AM31"/>
      <c r="AN31"/>
      <c r="AO31" s="18"/>
      <c r="AP31" s="18"/>
      <c r="AQ31" s="18"/>
      <c r="AR31" s="18"/>
      <c r="AS31" s="18"/>
      <c r="AT31" s="18"/>
      <c r="AU31" s="18"/>
      <c r="AV31" s="18"/>
      <c r="AW31" s="18"/>
      <c r="AX31" s="18"/>
      <c r="AY31" s="18"/>
      <c r="AZ31" s="18"/>
    </row>
    <row r="32" spans="1:72" ht="15" x14ac:dyDescent="0.25">
      <c r="A32" s="47" t="s">
        <v>77</v>
      </c>
      <c r="B32" s="45">
        <v>1968</v>
      </c>
      <c r="C32" s="45">
        <v>1062</v>
      </c>
      <c r="D32" s="48">
        <v>0.53963414634146345</v>
      </c>
      <c r="E32"/>
      <c r="F32"/>
      <c r="G32"/>
      <c r="H32"/>
      <c r="I32"/>
      <c r="J32"/>
      <c r="K32"/>
      <c r="L32"/>
      <c r="M32"/>
      <c r="N32"/>
      <c r="O32"/>
      <c r="P32"/>
      <c r="Q32"/>
      <c r="R32"/>
      <c r="S32"/>
      <c r="T32"/>
      <c r="U32"/>
      <c r="V32"/>
      <c r="W32"/>
      <c r="X32"/>
      <c r="Y32"/>
      <c r="Z32"/>
      <c r="AA32"/>
      <c r="AB32"/>
      <c r="AC32"/>
      <c r="AD32"/>
      <c r="AE32"/>
      <c r="AF32"/>
      <c r="AG32"/>
      <c r="AH32"/>
      <c r="AI32"/>
      <c r="AJ32"/>
      <c r="AK32"/>
      <c r="AL32"/>
      <c r="AM32"/>
      <c r="AN32"/>
      <c r="AO32" s="18"/>
      <c r="AP32" s="18"/>
      <c r="AQ32" s="18"/>
      <c r="AR32" s="18"/>
      <c r="AS32" s="18"/>
      <c r="AT32" s="18"/>
      <c r="AU32" s="18"/>
      <c r="AV32" s="18"/>
      <c r="AW32" s="18"/>
      <c r="AX32" s="18"/>
      <c r="AY32" s="18"/>
      <c r="AZ32" s="18"/>
    </row>
    <row r="33" spans="1:52" ht="15" x14ac:dyDescent="0.25">
      <c r="A33" s="46">
        <v>44474</v>
      </c>
      <c r="B33" s="45"/>
      <c r="C33" s="45"/>
      <c r="D33" s="48"/>
      <c r="E33"/>
      <c r="F33"/>
      <c r="G33"/>
      <c r="H33"/>
      <c r="I33"/>
      <c r="J33"/>
      <c r="K33"/>
      <c r="L33"/>
      <c r="M33"/>
      <c r="N33"/>
      <c r="O33"/>
      <c r="P33"/>
      <c r="Q33"/>
      <c r="R33"/>
      <c r="S33"/>
      <c r="T33"/>
      <c r="U33"/>
      <c r="V33"/>
      <c r="W33"/>
      <c r="X33"/>
      <c r="Y33"/>
      <c r="Z33"/>
      <c r="AA33"/>
      <c r="AB33"/>
      <c r="AC33"/>
      <c r="AD33"/>
      <c r="AE33"/>
      <c r="AF33"/>
      <c r="AG33"/>
      <c r="AH33"/>
      <c r="AI33"/>
      <c r="AJ33"/>
      <c r="AK33"/>
      <c r="AL33"/>
      <c r="AM33"/>
      <c r="AN33"/>
      <c r="AO33" s="18"/>
      <c r="AP33" s="18"/>
      <c r="AQ33" s="18"/>
      <c r="AR33" s="18"/>
      <c r="AS33" s="18"/>
      <c r="AT33" s="18"/>
      <c r="AU33" s="18"/>
      <c r="AV33" s="18"/>
      <c r="AW33" s="18"/>
      <c r="AX33" s="18"/>
      <c r="AY33" s="18"/>
      <c r="AZ33" s="18"/>
    </row>
    <row r="34" spans="1:52" ht="15" x14ac:dyDescent="0.25">
      <c r="A34" s="47" t="s">
        <v>78</v>
      </c>
      <c r="B34" s="45">
        <v>1968</v>
      </c>
      <c r="C34" s="45">
        <v>692</v>
      </c>
      <c r="D34" s="48">
        <v>0.3516260162601626</v>
      </c>
      <c r="E34"/>
      <c r="F34"/>
      <c r="G34"/>
      <c r="H34"/>
      <c r="I34"/>
      <c r="J34"/>
      <c r="K34"/>
      <c r="L34"/>
      <c r="M34"/>
      <c r="N34"/>
      <c r="O34"/>
      <c r="P34"/>
      <c r="Q34"/>
      <c r="R34"/>
      <c r="S34"/>
      <c r="T34"/>
      <c r="U34"/>
      <c r="V34"/>
      <c r="W34"/>
      <c r="X34"/>
      <c r="Y34"/>
      <c r="Z34"/>
      <c r="AA34"/>
      <c r="AB34"/>
      <c r="AC34"/>
      <c r="AD34"/>
      <c r="AE34"/>
      <c r="AF34"/>
      <c r="AG34"/>
      <c r="AH34"/>
      <c r="AI34"/>
      <c r="AJ34"/>
      <c r="AK34"/>
      <c r="AL34"/>
      <c r="AM34"/>
      <c r="AN34"/>
      <c r="AO34" s="18"/>
      <c r="AP34" s="18"/>
      <c r="AQ34" s="18"/>
      <c r="AR34" s="18"/>
      <c r="AS34" s="18"/>
      <c r="AT34" s="18"/>
      <c r="AU34" s="18"/>
      <c r="AV34" s="18"/>
      <c r="AW34" s="18"/>
      <c r="AX34" s="18"/>
      <c r="AY34" s="18"/>
      <c r="AZ34" s="18"/>
    </row>
    <row r="35" spans="1:52" ht="15" x14ac:dyDescent="0.25">
      <c r="A35" s="47" t="s">
        <v>79</v>
      </c>
      <c r="B35" s="45">
        <v>1968</v>
      </c>
      <c r="C35" s="45">
        <v>659</v>
      </c>
      <c r="D35" s="48">
        <v>0.33485772357723576</v>
      </c>
      <c r="E35"/>
      <c r="F35"/>
      <c r="G35"/>
      <c r="H35"/>
      <c r="I35"/>
      <c r="J35"/>
      <c r="K35"/>
      <c r="L35"/>
      <c r="M35"/>
      <c r="N35"/>
      <c r="O35"/>
      <c r="P35"/>
      <c r="Q35"/>
      <c r="R35"/>
      <c r="S35"/>
      <c r="T35"/>
      <c r="U35"/>
      <c r="V35"/>
      <c r="W35"/>
      <c r="X35"/>
      <c r="Y35"/>
      <c r="Z35"/>
      <c r="AA35"/>
      <c r="AB35"/>
      <c r="AC35"/>
      <c r="AD35"/>
      <c r="AE35"/>
      <c r="AF35"/>
      <c r="AG35"/>
      <c r="AH35"/>
      <c r="AI35"/>
      <c r="AJ35"/>
      <c r="AK35"/>
      <c r="AL35"/>
      <c r="AM35"/>
      <c r="AN35"/>
      <c r="AO35" s="18"/>
      <c r="AP35" s="18"/>
      <c r="AQ35" s="18"/>
      <c r="AR35" s="18"/>
      <c r="AS35" s="18"/>
      <c r="AT35" s="18"/>
      <c r="AU35" s="18"/>
      <c r="AV35" s="18"/>
      <c r="AW35" s="18"/>
      <c r="AX35" s="18"/>
      <c r="AY35" s="18"/>
      <c r="AZ35" s="18"/>
    </row>
    <row r="36" spans="1:52" ht="15" x14ac:dyDescent="0.25">
      <c r="A36" s="47" t="s">
        <v>80</v>
      </c>
      <c r="B36" s="45">
        <v>1968</v>
      </c>
      <c r="C36" s="45">
        <v>947</v>
      </c>
      <c r="D36" s="48">
        <v>0.48119918699186992</v>
      </c>
      <c r="E36"/>
      <c r="F36"/>
      <c r="G36"/>
      <c r="H36"/>
      <c r="I36"/>
      <c r="J36"/>
      <c r="K36"/>
      <c r="L36"/>
      <c r="M36"/>
      <c r="N36"/>
      <c r="O36"/>
      <c r="P36"/>
      <c r="Q36"/>
      <c r="R36"/>
      <c r="S36"/>
      <c r="T36"/>
      <c r="U36"/>
      <c r="V36"/>
      <c r="W36"/>
      <c r="X36"/>
      <c r="Y36"/>
      <c r="Z36"/>
      <c r="AA36"/>
      <c r="AB36"/>
      <c r="AC36"/>
      <c r="AD36"/>
      <c r="AE36"/>
      <c r="AF36"/>
      <c r="AG36"/>
      <c r="AH36"/>
      <c r="AI36"/>
      <c r="AJ36"/>
      <c r="AK36"/>
      <c r="AL36"/>
      <c r="AM36"/>
      <c r="AN36"/>
      <c r="AO36" s="18"/>
      <c r="AP36" s="18"/>
      <c r="AQ36" s="18"/>
      <c r="AR36" s="18"/>
      <c r="AS36" s="18"/>
      <c r="AT36" s="18"/>
      <c r="AU36" s="18"/>
      <c r="AV36" s="18"/>
      <c r="AW36" s="18"/>
      <c r="AX36" s="18"/>
      <c r="AY36" s="18"/>
      <c r="AZ36" s="18"/>
    </row>
    <row r="37" spans="1:52" ht="15" x14ac:dyDescent="0.25">
      <c r="A37" s="46">
        <v>44475</v>
      </c>
      <c r="B37" s="45"/>
      <c r="C37" s="45"/>
      <c r="D37" s="48"/>
      <c r="E37"/>
      <c r="F37"/>
      <c r="G37"/>
      <c r="H37"/>
      <c r="I37"/>
      <c r="J37"/>
      <c r="K37"/>
      <c r="L37"/>
      <c r="M37"/>
      <c r="N37"/>
      <c r="O37"/>
      <c r="P37"/>
      <c r="Q37"/>
      <c r="R37"/>
      <c r="S37"/>
      <c r="T37"/>
      <c r="U37"/>
      <c r="V37"/>
      <c r="W37"/>
      <c r="X37"/>
      <c r="Y37"/>
      <c r="Z37"/>
      <c r="AA37"/>
      <c r="AB37"/>
      <c r="AC37"/>
      <c r="AD37"/>
      <c r="AE37"/>
      <c r="AF37"/>
      <c r="AG37"/>
      <c r="AH37"/>
      <c r="AI37"/>
      <c r="AJ37"/>
      <c r="AK37"/>
      <c r="AL37"/>
      <c r="AM37"/>
      <c r="AN37"/>
      <c r="AO37" s="18"/>
      <c r="AP37" s="18"/>
      <c r="AQ37" s="18"/>
      <c r="AR37" s="18"/>
      <c r="AS37" s="18"/>
      <c r="AT37" s="18"/>
      <c r="AU37" s="18"/>
      <c r="AV37" s="18"/>
      <c r="AW37" s="18"/>
      <c r="AX37" s="18"/>
      <c r="AY37" s="18"/>
      <c r="AZ37" s="18"/>
    </row>
    <row r="38" spans="1:52" ht="15" x14ac:dyDescent="0.25">
      <c r="A38" s="47" t="s">
        <v>77</v>
      </c>
      <c r="B38" s="45">
        <v>1968</v>
      </c>
      <c r="C38" s="45">
        <v>934</v>
      </c>
      <c r="D38" s="48">
        <v>0.47459349593495936</v>
      </c>
      <c r="E38"/>
      <c r="F38"/>
      <c r="G38"/>
      <c r="H38"/>
      <c r="I38"/>
      <c r="J38"/>
      <c r="K38"/>
      <c r="L38"/>
      <c r="M38"/>
      <c r="N38"/>
      <c r="O38"/>
      <c r="P38"/>
      <c r="Q38"/>
      <c r="R38"/>
      <c r="S38"/>
      <c r="T38"/>
      <c r="U38"/>
      <c r="V38"/>
      <c r="W38"/>
      <c r="X38"/>
      <c r="Y38"/>
      <c r="Z38"/>
      <c r="AA38"/>
      <c r="AB38"/>
      <c r="AC38"/>
      <c r="AD38"/>
      <c r="AE38"/>
      <c r="AF38"/>
      <c r="AG38"/>
      <c r="AH38"/>
      <c r="AI38"/>
      <c r="AJ38"/>
      <c r="AK38"/>
      <c r="AL38"/>
      <c r="AM38"/>
      <c r="AN38"/>
      <c r="AO38" s="18"/>
      <c r="AP38" s="18"/>
      <c r="AQ38" s="18"/>
      <c r="AR38" s="18"/>
      <c r="AS38" s="18"/>
      <c r="AT38" s="18"/>
      <c r="AU38" s="18"/>
      <c r="AV38" s="18"/>
      <c r="AW38" s="18"/>
      <c r="AX38" s="18"/>
      <c r="AY38" s="18"/>
      <c r="AZ38" s="18"/>
    </row>
    <row r="39" spans="1:52" ht="15" x14ac:dyDescent="0.25">
      <c r="A39" s="46" t="s">
        <v>39</v>
      </c>
      <c r="B39" s="45">
        <v>25584</v>
      </c>
      <c r="C39" s="45">
        <v>13984</v>
      </c>
      <c r="D39" s="48">
        <v>0.54659161976235149</v>
      </c>
      <c r="E39"/>
      <c r="F39"/>
      <c r="G39"/>
      <c r="H39"/>
      <c r="I39"/>
      <c r="J39"/>
      <c r="K39"/>
      <c r="L39"/>
      <c r="M39"/>
      <c r="N39"/>
      <c r="O39"/>
      <c r="P39"/>
      <c r="Q39"/>
      <c r="R39"/>
      <c r="S39"/>
      <c r="T39"/>
      <c r="U39"/>
      <c r="V39"/>
      <c r="W39"/>
      <c r="X39"/>
      <c r="Y39"/>
      <c r="Z39"/>
      <c r="AA39"/>
      <c r="AB39"/>
      <c r="AC39"/>
      <c r="AD39"/>
      <c r="AE39"/>
      <c r="AF39"/>
      <c r="AG39"/>
      <c r="AH39"/>
      <c r="AI39"/>
      <c r="AJ39"/>
      <c r="AK39"/>
      <c r="AL39"/>
      <c r="AM39"/>
      <c r="AN39"/>
      <c r="AO39" s="18"/>
      <c r="AP39" s="18"/>
      <c r="AQ39" s="18"/>
      <c r="AR39" s="18"/>
      <c r="AS39" s="18"/>
      <c r="AT39" s="18"/>
      <c r="AU39" s="18"/>
      <c r="AV39" s="18"/>
      <c r="AW39" s="18"/>
      <c r="AX39" s="18"/>
      <c r="AY39" s="18"/>
      <c r="AZ39" s="18"/>
    </row>
    <row r="40" spans="1:52" ht="1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s="18"/>
      <c r="AP40" s="18"/>
      <c r="AQ40" s="18"/>
      <c r="AR40" s="18"/>
      <c r="AS40" s="18"/>
      <c r="AT40" s="18"/>
      <c r="AU40" s="18"/>
      <c r="AV40" s="18"/>
      <c r="AW40" s="18"/>
      <c r="AX40" s="18"/>
      <c r="AY40" s="18"/>
      <c r="AZ40" s="18"/>
    </row>
    <row r="41" spans="1:52" ht="1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s="18"/>
      <c r="AP41" s="18"/>
      <c r="AQ41" s="18"/>
      <c r="AR41" s="18"/>
      <c r="AS41" s="18"/>
      <c r="AT41" s="18"/>
      <c r="AU41" s="18"/>
      <c r="AV41" s="18"/>
      <c r="AW41" s="18"/>
      <c r="AX41" s="18"/>
      <c r="AY41" s="18"/>
      <c r="AZ41" s="18"/>
    </row>
    <row r="42" spans="1:52" ht="15"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s="18"/>
      <c r="AP42" s="18"/>
      <c r="AQ42" s="18"/>
      <c r="AR42" s="18"/>
      <c r="AS42" s="18"/>
      <c r="AT42" s="18"/>
      <c r="AU42" s="18"/>
      <c r="AV42" s="18"/>
      <c r="AW42" s="18"/>
      <c r="AX42" s="18"/>
      <c r="AY42" s="18"/>
      <c r="AZ42" s="18"/>
    </row>
    <row r="43" spans="1:52" ht="1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s="18"/>
      <c r="AP43" s="18"/>
      <c r="AQ43" s="18"/>
      <c r="AR43" s="18"/>
      <c r="AS43" s="18"/>
      <c r="AT43" s="18"/>
      <c r="AU43" s="18"/>
      <c r="AV43" s="18"/>
      <c r="AW43" s="18"/>
      <c r="AX43" s="18"/>
      <c r="AY43" s="18"/>
      <c r="AZ43" s="18"/>
    </row>
    <row r="44" spans="1:52" ht="15"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s="18"/>
      <c r="AP44" s="18"/>
      <c r="AQ44" s="18"/>
      <c r="AR44" s="18"/>
      <c r="AS44" s="18"/>
      <c r="AT44" s="18"/>
      <c r="AU44" s="18"/>
      <c r="AV44" s="18"/>
      <c r="AW44" s="18"/>
      <c r="AX44" s="18"/>
      <c r="AY44" s="18"/>
      <c r="AZ44" s="18"/>
    </row>
    <row r="45" spans="1:52" ht="1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s="18"/>
      <c r="AP45" s="18"/>
      <c r="AQ45" s="18"/>
      <c r="AR45" s="18"/>
      <c r="AS45" s="18"/>
      <c r="AT45" s="18"/>
      <c r="AU45" s="18"/>
      <c r="AV45" s="18"/>
      <c r="AW45" s="18"/>
      <c r="AX45" s="18"/>
      <c r="AY45" s="18"/>
      <c r="AZ45" s="18"/>
    </row>
    <row r="46" spans="1:52" ht="15"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row>
    <row r="47" spans="1:52" ht="1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s="18"/>
      <c r="AP47" s="18"/>
      <c r="AQ47" s="18"/>
    </row>
    <row r="48" spans="1:52" ht="1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s="18"/>
      <c r="AP48" s="18"/>
      <c r="AQ48" s="18"/>
    </row>
    <row r="49" spans="1:72" s="25" customFormat="1" ht="15"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row>
    <row r="50" spans="1:72" s="27" customFormat="1" ht="1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row>
    <row r="51" spans="1:72" ht="1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row>
    <row r="52" spans="1:72" ht="1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row>
    <row r="53" spans="1:72" ht="1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s="18"/>
      <c r="AP53" s="18"/>
      <c r="AQ53" s="18"/>
      <c r="AR53" s="18"/>
      <c r="AS53" s="18"/>
      <c r="AT53" s="18"/>
      <c r="AU53" s="18"/>
      <c r="AV53" s="18"/>
      <c r="AW53" s="18"/>
      <c r="AX53" s="18"/>
      <c r="AY53" s="18"/>
      <c r="AZ53" s="18"/>
    </row>
    <row r="54" spans="1:72" ht="1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s="18"/>
      <c r="AP54" s="18"/>
      <c r="AQ54" s="18"/>
      <c r="AR54" s="18"/>
      <c r="AS54" s="18"/>
      <c r="AT54" s="18"/>
      <c r="AU54" s="18"/>
      <c r="AV54" s="18"/>
      <c r="AW54" s="18"/>
      <c r="AX54" s="18"/>
      <c r="AY54" s="18"/>
      <c r="AZ54" s="18"/>
    </row>
    <row r="55" spans="1:72" ht="1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s="18"/>
      <c r="AP55" s="18"/>
      <c r="AQ55" s="18"/>
      <c r="AR55" s="18"/>
      <c r="AS55" s="18"/>
      <c r="AT55" s="18"/>
      <c r="AU55" s="18"/>
      <c r="AV55" s="18"/>
      <c r="AW55" s="18"/>
      <c r="AX55" s="18"/>
      <c r="AY55" s="18"/>
      <c r="AZ55" s="18"/>
    </row>
    <row r="56" spans="1:72" ht="1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s="18"/>
      <c r="AP56" s="18"/>
      <c r="AQ56" s="18"/>
      <c r="AR56" s="18"/>
      <c r="AS56" s="18"/>
      <c r="AT56" s="18"/>
      <c r="AU56" s="18"/>
      <c r="AV56" s="18"/>
      <c r="AW56" s="18"/>
      <c r="AX56" s="18"/>
      <c r="AY56" s="18"/>
      <c r="AZ56" s="18"/>
    </row>
    <row r="57" spans="1:72" ht="1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s="18"/>
      <c r="AP57" s="18"/>
      <c r="AQ57" s="18"/>
      <c r="AR57" s="18"/>
      <c r="AS57" s="18"/>
      <c r="AT57" s="18"/>
      <c r="AU57" s="18"/>
      <c r="AV57" s="18"/>
      <c r="AW57" s="18"/>
      <c r="AX57" s="18"/>
      <c r="AY57" s="18"/>
      <c r="AZ57" s="18"/>
    </row>
    <row r="58" spans="1:72" ht="1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s="18"/>
      <c r="AP58" s="18"/>
      <c r="AQ58" s="18"/>
      <c r="AR58" s="18"/>
      <c r="AS58" s="18"/>
      <c r="AT58" s="18"/>
      <c r="AU58" s="18"/>
      <c r="AV58" s="18"/>
      <c r="AW58" s="18"/>
      <c r="AX58" s="18"/>
      <c r="AY58" s="18"/>
      <c r="AZ58" s="18"/>
    </row>
    <row r="59" spans="1:72" ht="1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s="18"/>
      <c r="AP59" s="18"/>
      <c r="AQ59" s="18"/>
      <c r="AR59" s="18"/>
      <c r="AS59" s="18"/>
      <c r="AT59" s="18"/>
      <c r="AU59" s="18"/>
      <c r="AV59" s="18"/>
      <c r="AW59" s="18"/>
      <c r="AX59" s="18"/>
      <c r="AY59" s="18"/>
      <c r="AZ59" s="18"/>
    </row>
    <row r="60" spans="1:72" ht="1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s="18"/>
      <c r="AP60" s="18"/>
      <c r="AQ60" s="18"/>
      <c r="AR60" s="18"/>
      <c r="AS60" s="18"/>
      <c r="AT60" s="18"/>
      <c r="AU60" s="18"/>
      <c r="AV60" s="18"/>
      <c r="AW60" s="18"/>
      <c r="AX60" s="18"/>
      <c r="AY60" s="18"/>
      <c r="AZ60" s="18"/>
    </row>
    <row r="61" spans="1:72" ht="1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s="18"/>
      <c r="AP61" s="18"/>
      <c r="AQ61" s="18"/>
      <c r="AR61" s="18"/>
      <c r="AS61" s="18"/>
      <c r="AT61" s="18"/>
      <c r="AU61" s="18"/>
      <c r="AV61" s="18"/>
      <c r="AW61" s="18"/>
      <c r="AX61" s="18"/>
      <c r="AY61" s="18"/>
      <c r="AZ61" s="18"/>
    </row>
    <row r="62" spans="1:72" ht="15"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s="18"/>
      <c r="AP62" s="18"/>
      <c r="AQ62" s="18"/>
      <c r="AR62" s="18"/>
      <c r="AS62" s="18"/>
      <c r="AT62" s="18"/>
      <c r="AU62" s="18"/>
      <c r="AV62" s="18"/>
      <c r="AW62" s="18"/>
      <c r="AX62" s="18"/>
      <c r="AY62" s="18"/>
      <c r="AZ62" s="18"/>
    </row>
    <row r="63" spans="1:72" ht="1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s="18"/>
      <c r="AP63" s="18"/>
      <c r="AQ63" s="18"/>
      <c r="AR63" s="18"/>
      <c r="AS63" s="18"/>
      <c r="AT63" s="18"/>
      <c r="AU63" s="18"/>
      <c r="AV63" s="18"/>
      <c r="AW63" s="18"/>
      <c r="AX63" s="18"/>
      <c r="AY63" s="18"/>
      <c r="AZ63" s="18"/>
    </row>
    <row r="64" spans="1:72" ht="1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s="18"/>
      <c r="AP64" s="18"/>
      <c r="AQ64" s="18"/>
      <c r="AR64" s="18"/>
      <c r="AS64" s="18"/>
      <c r="AT64" s="18"/>
      <c r="AU64" s="18"/>
      <c r="AV64" s="18"/>
      <c r="AW64" s="18"/>
      <c r="AX64" s="18"/>
      <c r="AY64" s="18"/>
      <c r="AZ64" s="18"/>
    </row>
    <row r="65" spans="1:52" ht="1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s="18"/>
      <c r="AP65" s="18"/>
      <c r="AQ65" s="18"/>
      <c r="AR65" s="18"/>
      <c r="AS65" s="18"/>
      <c r="AT65" s="18"/>
      <c r="AU65" s="18"/>
      <c r="AV65" s="18"/>
      <c r="AW65" s="18"/>
      <c r="AX65" s="18"/>
      <c r="AY65" s="18"/>
      <c r="AZ65" s="18"/>
    </row>
    <row r="66" spans="1:52" ht="1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s="18"/>
      <c r="AP66" s="18"/>
      <c r="AQ66" s="18"/>
      <c r="AR66" s="18"/>
      <c r="AS66" s="18"/>
      <c r="AT66" s="18"/>
      <c r="AU66" s="18"/>
      <c r="AV66" s="18"/>
      <c r="AW66" s="18"/>
      <c r="AX66" s="18"/>
      <c r="AY66" s="18"/>
      <c r="AZ66" s="18"/>
    </row>
    <row r="67" spans="1:52" ht="1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s="18"/>
      <c r="AP67" s="18"/>
      <c r="AQ67" s="18"/>
      <c r="AR67" s="18"/>
      <c r="AS67" s="18"/>
      <c r="AT67" s="18"/>
      <c r="AU67" s="18"/>
      <c r="AV67" s="18"/>
      <c r="AW67" s="18"/>
      <c r="AX67" s="18"/>
      <c r="AY67" s="18"/>
      <c r="AZ67" s="18"/>
    </row>
    <row r="68" spans="1:52" ht="1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s="18"/>
      <c r="AP68" s="18"/>
      <c r="AQ68" s="18"/>
      <c r="AR68" s="18"/>
      <c r="AS68" s="18"/>
      <c r="AT68" s="18"/>
      <c r="AU68" s="18"/>
      <c r="AV68" s="18"/>
      <c r="AW68" s="18"/>
      <c r="AX68" s="18"/>
      <c r="AY68" s="18"/>
      <c r="AZ68" s="18"/>
    </row>
    <row r="69" spans="1:52" ht="1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s="18"/>
      <c r="AP69" s="18"/>
      <c r="AQ69" s="18"/>
      <c r="AR69" s="18"/>
      <c r="AS69" s="18"/>
      <c r="AT69" s="18"/>
      <c r="AU69" s="18"/>
      <c r="AV69" s="18"/>
      <c r="AW69" s="18"/>
      <c r="AX69" s="18"/>
      <c r="AY69" s="18"/>
      <c r="AZ69" s="18"/>
    </row>
    <row r="70" spans="1:52" ht="1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s="18"/>
      <c r="AP70" s="18"/>
      <c r="AQ70" s="18"/>
      <c r="AR70" s="18"/>
      <c r="AS70" s="18"/>
      <c r="AT70" s="18"/>
      <c r="AU70" s="18"/>
      <c r="AV70" s="18"/>
      <c r="AW70" s="18"/>
      <c r="AX70" s="18"/>
      <c r="AY70" s="18"/>
      <c r="AZ70" s="18"/>
    </row>
    <row r="71" spans="1:52" ht="1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s="18"/>
      <c r="AP71" s="18"/>
      <c r="AQ71" s="18"/>
      <c r="AR71" s="18"/>
      <c r="AS71" s="18"/>
      <c r="AT71" s="18"/>
      <c r="AU71" s="18"/>
      <c r="AV71" s="18"/>
      <c r="AW71" s="18"/>
      <c r="AX71" s="18"/>
      <c r="AY71" s="18"/>
      <c r="AZ71" s="18"/>
    </row>
    <row r="72" spans="1:52" ht="1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s="18"/>
      <c r="AP72" s="18"/>
      <c r="AQ72" s="18"/>
      <c r="AR72" s="18"/>
      <c r="AS72" s="18"/>
      <c r="AT72" s="18"/>
      <c r="AU72" s="18"/>
      <c r="AV72" s="18"/>
      <c r="AW72" s="18"/>
      <c r="AX72" s="18"/>
      <c r="AY72" s="18"/>
      <c r="AZ72" s="18"/>
    </row>
    <row r="73" spans="1:52" ht="1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s="18"/>
      <c r="AP73" s="18"/>
      <c r="AQ73" s="18"/>
      <c r="AR73" s="18"/>
      <c r="AS73" s="18"/>
      <c r="AT73" s="18"/>
      <c r="AU73" s="18"/>
      <c r="AV73" s="18"/>
      <c r="AW73" s="18"/>
      <c r="AX73" s="18"/>
      <c r="AY73" s="18"/>
      <c r="AZ73" s="18"/>
    </row>
    <row r="74" spans="1:52" ht="1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s="18"/>
      <c r="AP74" s="18"/>
      <c r="AQ74" s="18"/>
      <c r="AR74" s="18"/>
      <c r="AS74" s="18"/>
      <c r="AT74" s="18"/>
      <c r="AU74" s="18"/>
      <c r="AV74" s="18"/>
      <c r="AW74" s="18"/>
      <c r="AX74" s="18"/>
      <c r="AY74" s="18"/>
      <c r="AZ74" s="18"/>
    </row>
    <row r="75" spans="1:52" ht="1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s="18"/>
      <c r="AP75" s="18"/>
      <c r="AQ75" s="18"/>
      <c r="AR75" s="18"/>
      <c r="AS75" s="18"/>
      <c r="AT75" s="18"/>
      <c r="AU75" s="18"/>
      <c r="AV75" s="18"/>
      <c r="AW75" s="18"/>
      <c r="AX75" s="18"/>
      <c r="AY75" s="18"/>
      <c r="AZ75" s="18"/>
    </row>
    <row r="76" spans="1:52" ht="1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s="18"/>
      <c r="AP76" s="18"/>
      <c r="AQ76" s="18"/>
      <c r="AR76" s="18"/>
      <c r="AS76" s="18"/>
      <c r="AT76" s="18"/>
      <c r="AU76" s="18"/>
      <c r="AV76" s="18"/>
      <c r="AW76" s="18"/>
      <c r="AX76" s="18"/>
      <c r="AY76" s="18"/>
      <c r="AZ76" s="18"/>
    </row>
    <row r="77" spans="1:52" ht="1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s="18"/>
      <c r="AP77" s="18"/>
      <c r="AQ77" s="18"/>
      <c r="AR77" s="18"/>
      <c r="AS77" s="18"/>
      <c r="AT77" s="18"/>
      <c r="AU77" s="18"/>
      <c r="AV77" s="18"/>
      <c r="AW77" s="18"/>
      <c r="AX77" s="18"/>
      <c r="AY77" s="18"/>
      <c r="AZ77" s="18"/>
    </row>
    <row r="78" spans="1:52" ht="1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s="18"/>
      <c r="AP78" s="18"/>
      <c r="AQ78" s="18"/>
      <c r="AR78" s="18"/>
      <c r="AS78" s="18"/>
      <c r="AT78" s="18"/>
      <c r="AU78" s="18"/>
      <c r="AV78" s="18"/>
      <c r="AW78" s="18"/>
      <c r="AX78" s="18"/>
      <c r="AY78" s="18"/>
      <c r="AZ78" s="18"/>
    </row>
    <row r="79" spans="1:52" ht="1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s="18"/>
      <c r="AP79" s="18"/>
      <c r="AQ79" s="18"/>
      <c r="AR79" s="18"/>
      <c r="AS79" s="18"/>
      <c r="AT79" s="18"/>
      <c r="AU79" s="18"/>
      <c r="AV79" s="18"/>
      <c r="AW79" s="18"/>
      <c r="AX79" s="18"/>
      <c r="AY79" s="18"/>
      <c r="AZ79" s="18"/>
    </row>
    <row r="80" spans="1:52" ht="1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s="18"/>
      <c r="AP80" s="18"/>
      <c r="AQ80" s="18"/>
      <c r="AR80" s="18"/>
      <c r="AS80" s="18"/>
      <c r="AT80" s="18"/>
      <c r="AU80" s="18"/>
      <c r="AV80" s="18"/>
      <c r="AW80" s="18"/>
      <c r="AX80" s="18"/>
      <c r="AY80" s="18"/>
      <c r="AZ80" s="18"/>
    </row>
    <row r="81" spans="1:52" ht="1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s="18"/>
      <c r="AP81" s="18"/>
      <c r="AQ81" s="18"/>
      <c r="AR81" s="18"/>
      <c r="AS81" s="18"/>
      <c r="AT81" s="18"/>
      <c r="AU81" s="18"/>
      <c r="AV81" s="18"/>
      <c r="AW81" s="18"/>
      <c r="AX81" s="18"/>
      <c r="AY81" s="18"/>
      <c r="AZ81" s="18"/>
    </row>
    <row r="82" spans="1:52" ht="1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s="18"/>
      <c r="AP82" s="18"/>
      <c r="AQ82" s="18"/>
      <c r="AR82" s="18"/>
      <c r="AS82" s="18"/>
      <c r="AT82" s="18"/>
      <c r="AU82" s="18"/>
      <c r="AV82" s="18"/>
      <c r="AW82" s="18"/>
      <c r="AX82" s="18"/>
      <c r="AY82" s="18"/>
      <c r="AZ82" s="18"/>
    </row>
    <row r="83" spans="1:52" ht="1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s="18"/>
      <c r="AP83" s="18"/>
      <c r="AQ83" s="18"/>
      <c r="AR83" s="18"/>
      <c r="AS83" s="18"/>
      <c r="AT83" s="18"/>
      <c r="AU83" s="18"/>
      <c r="AV83" s="18"/>
      <c r="AW83" s="18"/>
      <c r="AX83" s="18"/>
      <c r="AY83" s="18"/>
      <c r="AZ83" s="18"/>
    </row>
    <row r="84" spans="1:52" ht="1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s="18"/>
      <c r="AP84" s="18"/>
      <c r="AQ84" s="18"/>
      <c r="AR84" s="18"/>
      <c r="AS84" s="18"/>
      <c r="AT84" s="18"/>
      <c r="AU84" s="18"/>
      <c r="AV84" s="18"/>
      <c r="AW84" s="18"/>
      <c r="AX84" s="18"/>
      <c r="AY84" s="18"/>
      <c r="AZ84" s="18"/>
    </row>
    <row r="85" spans="1:52" ht="1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s="18"/>
      <c r="AP85" s="18"/>
      <c r="AQ85" s="18"/>
      <c r="AR85" s="18"/>
      <c r="AS85" s="18"/>
      <c r="AT85" s="18"/>
      <c r="AU85" s="18"/>
      <c r="AV85" s="18"/>
      <c r="AW85" s="18"/>
      <c r="AX85" s="18"/>
      <c r="AY85" s="18"/>
      <c r="AZ85" s="18"/>
    </row>
    <row r="86" spans="1:52" ht="1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s="18"/>
      <c r="AP86" s="18"/>
      <c r="AQ86" s="18"/>
      <c r="AR86" s="18"/>
      <c r="AS86" s="18"/>
      <c r="AT86" s="18"/>
      <c r="AU86" s="18"/>
      <c r="AV86" s="18"/>
      <c r="AW86" s="18"/>
      <c r="AX86" s="18"/>
      <c r="AY86" s="18"/>
      <c r="AZ86" s="18"/>
    </row>
    <row r="87" spans="1:52" ht="1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s="18"/>
      <c r="AP87" s="18"/>
      <c r="AQ87" s="18"/>
      <c r="AR87" s="18"/>
      <c r="AS87" s="18"/>
      <c r="AT87" s="18"/>
      <c r="AU87" s="18"/>
      <c r="AV87" s="18"/>
      <c r="AW87" s="18"/>
      <c r="AX87" s="18"/>
      <c r="AY87" s="18"/>
      <c r="AZ87" s="18"/>
    </row>
    <row r="88" spans="1:52" ht="1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s="18"/>
      <c r="AP88" s="18"/>
      <c r="AQ88" s="18"/>
      <c r="AR88" s="18"/>
      <c r="AS88" s="18"/>
      <c r="AT88" s="18"/>
      <c r="AU88" s="18"/>
      <c r="AV88" s="18"/>
      <c r="AW88" s="18"/>
      <c r="AX88" s="18"/>
      <c r="AY88" s="18"/>
      <c r="AZ88" s="18"/>
    </row>
    <row r="89" spans="1:52" ht="1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s="18"/>
      <c r="AP89" s="18"/>
      <c r="AQ89" s="18"/>
      <c r="AR89" s="18"/>
      <c r="AS89" s="18"/>
      <c r="AT89" s="18"/>
      <c r="AU89" s="18"/>
      <c r="AV89" s="18"/>
      <c r="AW89" s="18"/>
      <c r="AX89" s="18"/>
      <c r="AY89" s="18"/>
      <c r="AZ89" s="18"/>
    </row>
    <row r="90" spans="1:52" ht="1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s="18"/>
      <c r="AP90" s="18"/>
      <c r="AQ90" s="18"/>
      <c r="AR90" s="18"/>
      <c r="AS90" s="18"/>
      <c r="AT90" s="18"/>
      <c r="AU90" s="18"/>
      <c r="AV90" s="18"/>
      <c r="AW90" s="18"/>
      <c r="AX90" s="18"/>
      <c r="AY90" s="18"/>
      <c r="AZ90" s="18"/>
    </row>
    <row r="91" spans="1:52" ht="1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s="18"/>
      <c r="AP91" s="18"/>
      <c r="AQ91" s="18"/>
      <c r="AR91" s="18"/>
      <c r="AS91" s="18"/>
      <c r="AT91" s="18"/>
      <c r="AU91" s="18"/>
      <c r="AV91" s="18"/>
      <c r="AW91" s="18"/>
      <c r="AX91" s="18"/>
      <c r="AY91" s="18"/>
      <c r="AZ91" s="18"/>
    </row>
    <row r="92" spans="1:52" ht="1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s="18"/>
      <c r="AP92" s="18"/>
      <c r="AQ92" s="18"/>
      <c r="AR92" s="18"/>
      <c r="AS92" s="18"/>
      <c r="AT92" s="18"/>
      <c r="AU92" s="18"/>
      <c r="AV92" s="18"/>
      <c r="AW92" s="18"/>
      <c r="AX92" s="18"/>
      <c r="AY92" s="18"/>
      <c r="AZ92" s="18"/>
    </row>
    <row r="93" spans="1:52" ht="1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s="18"/>
      <c r="AP93" s="18"/>
      <c r="AQ93" s="18"/>
      <c r="AR93" s="18"/>
      <c r="AS93" s="18"/>
      <c r="AT93" s="18"/>
      <c r="AU93" s="18"/>
      <c r="AV93" s="18"/>
      <c r="AW93" s="18"/>
      <c r="AX93" s="18"/>
      <c r="AY93" s="18"/>
      <c r="AZ93" s="18"/>
    </row>
    <row r="94" spans="1:52" ht="1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s="18"/>
      <c r="AP94" s="18"/>
      <c r="AQ94" s="18"/>
      <c r="AR94" s="18"/>
      <c r="AS94" s="18"/>
      <c r="AT94" s="18"/>
      <c r="AU94" s="18"/>
      <c r="AV94" s="18"/>
      <c r="AW94" s="18"/>
      <c r="AX94" s="18"/>
      <c r="AY94" s="18"/>
      <c r="AZ94" s="18"/>
    </row>
    <row r="95" spans="1:52" ht="1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s="18"/>
      <c r="AP95" s="18"/>
      <c r="AQ95" s="18"/>
      <c r="AR95" s="18"/>
      <c r="AS95" s="18"/>
      <c r="AT95" s="18"/>
      <c r="AU95" s="18"/>
      <c r="AV95" s="18"/>
      <c r="AW95" s="18"/>
      <c r="AX95" s="18"/>
      <c r="AY95" s="18"/>
      <c r="AZ95" s="18"/>
    </row>
    <row r="96" spans="1:52" ht="1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s="18"/>
      <c r="AP96" s="18"/>
      <c r="AQ96" s="18"/>
      <c r="AR96" s="18"/>
      <c r="AS96" s="18"/>
      <c r="AT96" s="18"/>
      <c r="AU96" s="18"/>
      <c r="AV96" s="18"/>
      <c r="AW96" s="18"/>
      <c r="AX96" s="18"/>
      <c r="AY96" s="18"/>
      <c r="AZ96" s="18"/>
    </row>
    <row r="97" spans="1:52" ht="1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s="18"/>
      <c r="AP97" s="18"/>
      <c r="AQ97" s="18"/>
      <c r="AR97" s="18"/>
      <c r="AS97" s="18"/>
      <c r="AT97" s="18"/>
      <c r="AU97" s="18"/>
      <c r="AV97" s="18"/>
      <c r="AW97" s="18"/>
      <c r="AX97" s="18"/>
      <c r="AY97" s="18"/>
      <c r="AZ97" s="18"/>
    </row>
    <row r="98" spans="1:52" ht="15"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s="18"/>
      <c r="AP98" s="18"/>
      <c r="AQ98" s="18"/>
      <c r="AR98" s="18"/>
      <c r="AS98" s="18"/>
      <c r="AT98" s="18"/>
      <c r="AU98" s="18"/>
      <c r="AV98" s="18"/>
      <c r="AW98" s="18"/>
      <c r="AX98" s="18"/>
      <c r="AY98" s="18"/>
      <c r="AZ98" s="18"/>
    </row>
    <row r="99" spans="1:52" ht="15"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s="18"/>
      <c r="AP99" s="18"/>
      <c r="AQ99" s="18"/>
      <c r="AR99" s="18"/>
      <c r="AS99" s="18"/>
      <c r="AT99" s="18"/>
      <c r="AU99" s="18"/>
      <c r="AV99" s="18"/>
      <c r="AW99" s="18"/>
      <c r="AX99" s="18"/>
      <c r="AY99" s="18"/>
      <c r="AZ99" s="18"/>
    </row>
    <row r="100" spans="1:52" ht="15"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s="18"/>
      <c r="AP100" s="18"/>
      <c r="AQ100" s="18"/>
      <c r="AR100" s="18"/>
      <c r="AS100" s="18"/>
      <c r="AT100" s="18"/>
      <c r="AU100" s="18"/>
      <c r="AV100" s="18"/>
      <c r="AW100" s="18"/>
      <c r="AX100" s="18"/>
      <c r="AY100" s="18"/>
      <c r="AZ100" s="18"/>
    </row>
    <row r="101" spans="1:52" ht="15"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s="18"/>
      <c r="AP101" s="18"/>
      <c r="AQ101" s="18"/>
      <c r="AR101" s="18"/>
      <c r="AS101" s="18"/>
      <c r="AT101" s="18"/>
      <c r="AU101" s="18"/>
      <c r="AV101" s="18"/>
      <c r="AW101" s="18"/>
      <c r="AX101" s="18"/>
      <c r="AY101" s="18"/>
      <c r="AZ101" s="18"/>
    </row>
    <row r="102" spans="1:52" ht="15"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s="18"/>
      <c r="AP102" s="18"/>
      <c r="AQ102" s="18"/>
      <c r="AR102" s="18"/>
      <c r="AS102" s="18"/>
      <c r="AT102" s="18"/>
      <c r="AU102" s="18"/>
      <c r="AV102" s="18"/>
      <c r="AW102" s="18"/>
      <c r="AX102" s="18"/>
      <c r="AY102" s="18"/>
      <c r="AZ102" s="18"/>
    </row>
    <row r="103" spans="1:52" ht="15"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s="18"/>
      <c r="AP103" s="18"/>
      <c r="AQ103" s="18"/>
      <c r="AR103" s="18"/>
      <c r="AS103" s="18"/>
      <c r="AT103" s="18"/>
      <c r="AU103" s="18"/>
      <c r="AV103" s="18"/>
      <c r="AW103" s="18"/>
      <c r="AX103" s="18"/>
      <c r="AY103" s="18"/>
      <c r="AZ103" s="18"/>
    </row>
    <row r="104" spans="1:52" ht="15"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s="18"/>
      <c r="AP104" s="18"/>
      <c r="AQ104" s="18"/>
      <c r="AR104" s="18"/>
      <c r="AS104" s="18"/>
      <c r="AT104" s="18"/>
      <c r="AU104" s="18"/>
      <c r="AV104" s="18"/>
      <c r="AW104" s="18"/>
      <c r="AX104" s="18"/>
      <c r="AY104" s="18"/>
      <c r="AZ104" s="18"/>
    </row>
    <row r="105" spans="1:52" ht="15"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s="18"/>
      <c r="AP105" s="18"/>
      <c r="AQ105" s="18"/>
      <c r="AR105" s="18"/>
      <c r="AS105" s="18"/>
      <c r="AT105" s="18"/>
      <c r="AU105" s="18"/>
      <c r="AV105" s="18"/>
      <c r="AW105" s="18"/>
      <c r="AX105" s="18"/>
      <c r="AY105" s="18"/>
      <c r="AZ105" s="18"/>
    </row>
    <row r="106" spans="1:52" ht="15"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s="18"/>
      <c r="AP106" s="18"/>
      <c r="AQ106" s="18"/>
      <c r="AR106" s="18"/>
      <c r="AS106" s="18"/>
      <c r="AT106" s="18"/>
      <c r="AU106" s="18"/>
      <c r="AV106" s="18"/>
      <c r="AW106" s="18"/>
      <c r="AX106" s="18"/>
      <c r="AY106" s="18"/>
      <c r="AZ106" s="18"/>
    </row>
    <row r="107" spans="1:52" ht="15"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s="18"/>
      <c r="AP107" s="18"/>
      <c r="AQ107" s="18"/>
      <c r="AR107" s="18"/>
      <c r="AS107" s="18"/>
      <c r="AT107" s="18"/>
      <c r="AU107" s="18"/>
      <c r="AV107" s="18"/>
      <c r="AW107" s="18"/>
      <c r="AX107" s="18"/>
      <c r="AY107" s="18"/>
      <c r="AZ107" s="18"/>
    </row>
    <row r="108" spans="1:52" ht="15"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s="18"/>
      <c r="AP108" s="18"/>
      <c r="AQ108" s="18"/>
      <c r="AR108" s="18"/>
      <c r="AS108" s="18"/>
      <c r="AT108" s="18"/>
      <c r="AU108" s="18"/>
      <c r="AV108" s="18"/>
      <c r="AW108" s="18"/>
      <c r="AX108" s="18"/>
      <c r="AY108" s="18"/>
      <c r="AZ108" s="18"/>
    </row>
    <row r="109" spans="1:52" ht="15"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s="18"/>
      <c r="AP109" s="18"/>
      <c r="AQ109" s="18"/>
      <c r="AR109" s="18"/>
      <c r="AS109" s="18"/>
      <c r="AT109" s="18"/>
      <c r="AU109" s="18"/>
      <c r="AV109" s="18"/>
      <c r="AW109" s="18"/>
      <c r="AX109" s="18"/>
      <c r="AY109" s="18"/>
      <c r="AZ109" s="18"/>
    </row>
    <row r="110" spans="1:52" ht="15"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s="18"/>
      <c r="AP110" s="18"/>
      <c r="AQ110" s="18"/>
      <c r="AR110" s="18"/>
      <c r="AS110" s="18"/>
      <c r="AT110" s="18"/>
      <c r="AU110" s="18"/>
      <c r="AV110" s="18"/>
      <c r="AW110" s="18"/>
      <c r="AX110" s="18"/>
      <c r="AY110" s="18"/>
      <c r="AZ110" s="18"/>
    </row>
    <row r="111" spans="1:52" ht="15"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s="18"/>
      <c r="AP111" s="18"/>
      <c r="AQ111" s="18"/>
      <c r="AR111" s="18"/>
      <c r="AS111" s="18"/>
      <c r="AT111" s="18"/>
      <c r="AU111" s="18"/>
      <c r="AV111" s="18"/>
      <c r="AW111" s="18"/>
      <c r="AX111" s="18"/>
      <c r="AY111" s="18"/>
      <c r="AZ111" s="18"/>
    </row>
    <row r="112" spans="1:52" ht="1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s="18"/>
      <c r="AP112" s="18"/>
      <c r="AQ112" s="18"/>
      <c r="AR112" s="18"/>
      <c r="AS112" s="18"/>
      <c r="AT112" s="18"/>
      <c r="AU112" s="18"/>
      <c r="AV112" s="18"/>
      <c r="AW112" s="18"/>
      <c r="AX112" s="18"/>
      <c r="AY112" s="18"/>
      <c r="AZ112" s="18"/>
    </row>
    <row r="113" spans="1:52" ht="1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s="18"/>
      <c r="AP113" s="18"/>
      <c r="AQ113" s="18"/>
      <c r="AR113" s="18"/>
      <c r="AS113" s="18"/>
      <c r="AT113" s="18"/>
      <c r="AU113" s="18"/>
      <c r="AV113" s="18"/>
      <c r="AW113" s="18"/>
      <c r="AX113" s="18"/>
      <c r="AY113" s="18"/>
      <c r="AZ113" s="18"/>
    </row>
    <row r="114" spans="1:52" ht="1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s="18"/>
      <c r="AP114" s="18"/>
      <c r="AQ114" s="18"/>
      <c r="AR114" s="18"/>
      <c r="AS114" s="18"/>
      <c r="AT114" s="18"/>
      <c r="AU114" s="18"/>
      <c r="AV114" s="18"/>
      <c r="AW114" s="18"/>
      <c r="AX114" s="18"/>
      <c r="AY114" s="18"/>
      <c r="AZ114" s="18"/>
    </row>
    <row r="115" spans="1:52" ht="15" x14ac:dyDescent="0.25">
      <c r="A115"/>
      <c r="B115"/>
      <c r="C115"/>
      <c r="D115"/>
      <c r="E115"/>
      <c r="F115"/>
      <c r="G115"/>
      <c r="H115"/>
      <c r="I115"/>
      <c r="J115"/>
      <c r="K115"/>
      <c r="L115"/>
      <c r="M115"/>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row>
    <row r="116" spans="1:52" ht="15" x14ac:dyDescent="0.25">
      <c r="A116"/>
      <c r="B116"/>
      <c r="C116"/>
      <c r="D116"/>
      <c r="E116"/>
      <c r="F116"/>
      <c r="G116"/>
      <c r="H116"/>
      <c r="I116"/>
      <c r="J116"/>
      <c r="K116"/>
      <c r="L116"/>
      <c r="M116"/>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row>
    <row r="117" spans="1:52" ht="15" x14ac:dyDescent="0.25">
      <c r="A117"/>
      <c r="B117"/>
      <c r="C117"/>
      <c r="D117"/>
      <c r="E117"/>
      <c r="F117"/>
      <c r="G117"/>
      <c r="H117"/>
      <c r="I117"/>
      <c r="J117"/>
      <c r="K117"/>
      <c r="L117"/>
      <c r="M117"/>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row>
    <row r="118" spans="1:52" ht="15" x14ac:dyDescent="0.25">
      <c r="A118"/>
      <c r="B118"/>
      <c r="C118"/>
      <c r="D118"/>
      <c r="E118"/>
      <c r="F118"/>
      <c r="G118"/>
      <c r="H118"/>
      <c r="I118"/>
      <c r="J118"/>
      <c r="K118"/>
      <c r="L118"/>
      <c r="M1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row>
    <row r="119" spans="1:52" ht="15" x14ac:dyDescent="0.25">
      <c r="A119"/>
      <c r="B119"/>
      <c r="C119"/>
      <c r="D119"/>
      <c r="E119"/>
      <c r="F119"/>
      <c r="G119"/>
      <c r="H119"/>
      <c r="I119"/>
      <c r="J119"/>
      <c r="K119"/>
      <c r="L119"/>
      <c r="M119"/>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row>
    <row r="120" spans="1:52" ht="15" x14ac:dyDescent="0.25">
      <c r="A120"/>
      <c r="B120"/>
      <c r="C120"/>
      <c r="D120"/>
      <c r="E120"/>
      <c r="F120"/>
      <c r="G120"/>
      <c r="H120"/>
      <c r="I120"/>
      <c r="J120"/>
      <c r="K120"/>
      <c r="L120"/>
      <c r="M120"/>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row>
    <row r="121" spans="1:52" ht="15" x14ac:dyDescent="0.25">
      <c r="A121"/>
      <c r="B121"/>
      <c r="C121"/>
      <c r="D121"/>
      <c r="E121"/>
      <c r="F121"/>
      <c r="G121"/>
      <c r="H121"/>
      <c r="I121"/>
      <c r="J121"/>
      <c r="K121"/>
      <c r="L121"/>
      <c r="M121"/>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row>
    <row r="122" spans="1:52" ht="15" x14ac:dyDescent="0.25">
      <c r="A122"/>
      <c r="B122"/>
      <c r="C122"/>
      <c r="D122"/>
      <c r="E122"/>
      <c r="F122"/>
      <c r="G122"/>
      <c r="H122"/>
      <c r="I122"/>
      <c r="J122"/>
      <c r="K122"/>
      <c r="L122"/>
      <c r="M122"/>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row>
    <row r="123" spans="1:52" ht="15" x14ac:dyDescent="0.25">
      <c r="A123"/>
      <c r="B123"/>
      <c r="C123"/>
      <c r="D123"/>
      <c r="E123"/>
      <c r="F123"/>
      <c r="G123"/>
      <c r="H123"/>
      <c r="I123"/>
      <c r="J123"/>
      <c r="K123"/>
      <c r="L123"/>
      <c r="M123"/>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row>
    <row r="124" spans="1:52" ht="15" x14ac:dyDescent="0.25">
      <c r="A124"/>
      <c r="B124"/>
      <c r="C124"/>
      <c r="D124"/>
      <c r="E124"/>
      <c r="F124"/>
      <c r="G124"/>
      <c r="H124"/>
      <c r="I124"/>
      <c r="J124"/>
      <c r="K124"/>
      <c r="L124"/>
      <c r="M124"/>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row>
    <row r="125" spans="1:52" ht="15" x14ac:dyDescent="0.25">
      <c r="A125"/>
      <c r="B125"/>
      <c r="C125"/>
      <c r="D125"/>
      <c r="E125"/>
      <c r="F125"/>
      <c r="G125"/>
      <c r="H125"/>
      <c r="I125"/>
      <c r="J125"/>
      <c r="K125"/>
      <c r="L125"/>
      <c r="M125"/>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row>
    <row r="126" spans="1:52" ht="15" x14ac:dyDescent="0.25">
      <c r="A126"/>
      <c r="B126"/>
      <c r="C126"/>
      <c r="D126"/>
      <c r="E126"/>
      <c r="F126"/>
      <c r="G126"/>
      <c r="H126"/>
      <c r="I126"/>
      <c r="J126"/>
      <c r="K126"/>
      <c r="L126"/>
      <c r="M126"/>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row>
    <row r="127" spans="1:52" ht="15" x14ac:dyDescent="0.25">
      <c r="A127"/>
      <c r="B127"/>
      <c r="C127"/>
      <c r="D127"/>
      <c r="E127"/>
      <c r="F127"/>
      <c r="G127"/>
      <c r="H127"/>
      <c r="I127"/>
      <c r="J127"/>
      <c r="K127"/>
      <c r="L127"/>
      <c r="M127"/>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row>
    <row r="128" spans="1:52" ht="15" x14ac:dyDescent="0.25">
      <c r="A128"/>
      <c r="B128"/>
      <c r="C128"/>
      <c r="D128"/>
      <c r="E128"/>
      <c r="F128"/>
      <c r="G128"/>
      <c r="H128"/>
      <c r="I128"/>
      <c r="J128"/>
      <c r="K128"/>
      <c r="L128"/>
      <c r="M12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row>
    <row r="129" spans="1:52" ht="15" x14ac:dyDescent="0.25">
      <c r="A129"/>
      <c r="B129"/>
      <c r="C129"/>
      <c r="D129"/>
      <c r="E129"/>
      <c r="F129"/>
      <c r="G129"/>
      <c r="H129"/>
      <c r="I129"/>
      <c r="J129"/>
      <c r="K129"/>
      <c r="L129"/>
      <c r="M129"/>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row>
    <row r="130" spans="1:52" ht="15" x14ac:dyDescent="0.25">
      <c r="A130"/>
      <c r="B130"/>
      <c r="C130"/>
      <c r="D130"/>
      <c r="E130"/>
      <c r="F130"/>
      <c r="G130"/>
      <c r="H130"/>
      <c r="I130"/>
      <c r="J130"/>
      <c r="K130"/>
      <c r="L130"/>
      <c r="M130"/>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row>
    <row r="131" spans="1:52" ht="15" x14ac:dyDescent="0.25">
      <c r="A131"/>
      <c r="B131"/>
      <c r="C131"/>
      <c r="D131"/>
      <c r="E131"/>
      <c r="F131"/>
      <c r="G131"/>
      <c r="H131"/>
      <c r="I131"/>
      <c r="J131"/>
      <c r="K131"/>
      <c r="L131"/>
      <c r="M131"/>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row>
    <row r="132" spans="1:52" ht="15" x14ac:dyDescent="0.25">
      <c r="A132"/>
      <c r="B132"/>
      <c r="C132"/>
      <c r="D132"/>
      <c r="E132"/>
      <c r="F132"/>
      <c r="G132"/>
      <c r="H132"/>
      <c r="I132"/>
      <c r="J132"/>
      <c r="K132"/>
      <c r="L132"/>
      <c r="M132"/>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row>
    <row r="133" spans="1:52" ht="15" x14ac:dyDescent="0.25">
      <c r="A133"/>
      <c r="B133"/>
      <c r="C133"/>
      <c r="D133"/>
      <c r="E133"/>
      <c r="F133"/>
      <c r="G133"/>
      <c r="H133"/>
      <c r="I133"/>
      <c r="J133"/>
      <c r="K133"/>
      <c r="L133"/>
      <c r="M133"/>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row>
    <row r="134" spans="1:52" ht="15" x14ac:dyDescent="0.25">
      <c r="A134"/>
      <c r="B134"/>
      <c r="C134"/>
      <c r="D134"/>
      <c r="E134"/>
      <c r="F134"/>
      <c r="G134"/>
      <c r="H134"/>
      <c r="I134"/>
      <c r="J134"/>
      <c r="K134"/>
      <c r="L134"/>
      <c r="M134"/>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row>
    <row r="135" spans="1:52" ht="15" x14ac:dyDescent="0.25">
      <c r="A135"/>
      <c r="B135"/>
      <c r="C135"/>
      <c r="D135"/>
      <c r="E135"/>
      <c r="F135"/>
      <c r="G135"/>
      <c r="H135"/>
      <c r="I135"/>
      <c r="J135"/>
      <c r="K135"/>
      <c r="L135"/>
      <c r="M135"/>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row>
    <row r="136" spans="1:52" ht="15" x14ac:dyDescent="0.25">
      <c r="A136"/>
      <c r="B136"/>
      <c r="C136"/>
      <c r="D136"/>
      <c r="E136"/>
      <c r="F136"/>
      <c r="G136"/>
      <c r="H136"/>
      <c r="I136"/>
      <c r="J136"/>
      <c r="K136"/>
      <c r="L136"/>
      <c r="M136"/>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row>
    <row r="137" spans="1:52" ht="15" x14ac:dyDescent="0.25">
      <c r="A137"/>
      <c r="B137"/>
      <c r="C137"/>
      <c r="D137"/>
      <c r="E137"/>
      <c r="F137"/>
      <c r="G137"/>
      <c r="H137"/>
      <c r="I137"/>
      <c r="J137"/>
      <c r="K137"/>
      <c r="L137"/>
      <c r="M137"/>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row>
    <row r="138" spans="1:52" ht="15" x14ac:dyDescent="0.25">
      <c r="A138"/>
      <c r="B138"/>
      <c r="C138"/>
      <c r="D138"/>
      <c r="E138"/>
      <c r="F138"/>
      <c r="G138"/>
      <c r="H138"/>
      <c r="I138"/>
      <c r="J138"/>
      <c r="K138"/>
      <c r="L138"/>
      <c r="M13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row>
    <row r="139" spans="1:52" ht="15" x14ac:dyDescent="0.25">
      <c r="A139"/>
      <c r="B139"/>
      <c r="C139"/>
      <c r="D139"/>
      <c r="E139"/>
      <c r="F139"/>
      <c r="G139"/>
      <c r="H139"/>
      <c r="I139"/>
      <c r="J139"/>
      <c r="K139"/>
      <c r="L139"/>
      <c r="M139"/>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row>
    <row r="140" spans="1:52" ht="15" x14ac:dyDescent="0.25">
      <c r="A140"/>
      <c r="B140"/>
      <c r="C140"/>
      <c r="D140"/>
      <c r="E140"/>
      <c r="F140"/>
      <c r="G140"/>
      <c r="H140"/>
      <c r="I140"/>
      <c r="J140"/>
      <c r="K140"/>
      <c r="L140"/>
      <c r="M140"/>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row>
    <row r="141" spans="1:52" ht="15" x14ac:dyDescent="0.25">
      <c r="A141"/>
      <c r="B141"/>
      <c r="C141"/>
      <c r="D141"/>
      <c r="E141"/>
      <c r="F141"/>
      <c r="G141"/>
      <c r="H141"/>
      <c r="I141"/>
      <c r="J141"/>
      <c r="K141"/>
      <c r="L141"/>
      <c r="M141"/>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row>
    <row r="142" spans="1:52" ht="15" x14ac:dyDescent="0.25">
      <c r="A142"/>
      <c r="B142"/>
      <c r="C142"/>
      <c r="D142"/>
      <c r="E142"/>
      <c r="F142"/>
      <c r="G142"/>
      <c r="H142"/>
      <c r="I142"/>
      <c r="J142"/>
      <c r="K142"/>
      <c r="L142"/>
      <c r="M142"/>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row>
    <row r="143" spans="1:52" ht="15" x14ac:dyDescent="0.25">
      <c r="A143"/>
      <c r="B143"/>
      <c r="C143"/>
      <c r="D143"/>
      <c r="E143"/>
      <c r="F143" s="28"/>
      <c r="G143" s="29"/>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row>
    <row r="144" spans="1:52" ht="15" x14ac:dyDescent="0.25">
      <c r="A144"/>
      <c r="B144"/>
      <c r="C144"/>
      <c r="D144"/>
      <c r="E144"/>
      <c r="F144" s="28"/>
      <c r="G144" s="29"/>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row>
    <row r="145" spans="1:52" ht="15" x14ac:dyDescent="0.25">
      <c r="A145"/>
      <c r="B145"/>
      <c r="C145"/>
      <c r="D145"/>
      <c r="E145"/>
      <c r="F145" s="28"/>
      <c r="G145" s="29"/>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row>
    <row r="146" spans="1:52" ht="15" x14ac:dyDescent="0.25">
      <c r="A146"/>
      <c r="B146"/>
      <c r="C146"/>
      <c r="D146"/>
      <c r="E146"/>
      <c r="F146" s="28"/>
      <c r="G146" s="29"/>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row>
    <row r="147" spans="1:52" ht="15" x14ac:dyDescent="0.25">
      <c r="A147"/>
      <c r="B147"/>
      <c r="C147"/>
      <c r="D147"/>
      <c r="E147"/>
      <c r="F147" s="28"/>
      <c r="G147" s="29"/>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row>
    <row r="148" spans="1:52" ht="15" x14ac:dyDescent="0.25">
      <c r="A148"/>
      <c r="B148"/>
      <c r="C148"/>
      <c r="D148"/>
      <c r="E148"/>
      <c r="F148" s="28"/>
      <c r="G148" s="29"/>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row>
    <row r="149" spans="1:52" ht="15" x14ac:dyDescent="0.25">
      <c r="A149"/>
      <c r="B149"/>
      <c r="C149"/>
      <c r="D149"/>
      <c r="E149"/>
      <c r="F149" s="28"/>
      <c r="G149" s="29"/>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row>
    <row r="150" spans="1:52" ht="15" x14ac:dyDescent="0.25">
      <c r="A150"/>
      <c r="B150"/>
      <c r="C150"/>
      <c r="D150"/>
      <c r="E150"/>
      <c r="F150" s="28"/>
      <c r="G150" s="29"/>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row>
    <row r="151" spans="1:52" ht="15" x14ac:dyDescent="0.25">
      <c r="A151"/>
      <c r="B151"/>
      <c r="C151"/>
      <c r="D151"/>
      <c r="E151"/>
      <c r="F151" s="28"/>
      <c r="G151" s="29"/>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row>
    <row r="152" spans="1:52" ht="15" x14ac:dyDescent="0.25">
      <c r="A152"/>
      <c r="B152"/>
      <c r="C152"/>
      <c r="D152"/>
      <c r="E152"/>
      <c r="F152" s="28"/>
      <c r="G152" s="29"/>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row>
    <row r="153" spans="1:52" ht="15" x14ac:dyDescent="0.25">
      <c r="A153"/>
      <c r="B153"/>
      <c r="C153"/>
      <c r="D153"/>
      <c r="E153"/>
      <c r="F153" s="28"/>
      <c r="G153" s="29"/>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row>
    <row r="154" spans="1:52" ht="15" x14ac:dyDescent="0.25">
      <c r="A154"/>
      <c r="B154"/>
      <c r="C154"/>
      <c r="D154"/>
      <c r="E154"/>
      <c r="F154" s="28"/>
      <c r="G154" s="29"/>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row>
    <row r="155" spans="1:52" ht="15" x14ac:dyDescent="0.25">
      <c r="A155"/>
      <c r="B155"/>
      <c r="C155"/>
      <c r="D155"/>
      <c r="E155"/>
      <c r="F155" s="28"/>
      <c r="G155" s="29"/>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row>
    <row r="156" spans="1:52" ht="15" x14ac:dyDescent="0.25">
      <c r="A156"/>
      <c r="B156"/>
      <c r="C156"/>
      <c r="D156"/>
      <c r="E156"/>
      <c r="F156" s="28"/>
      <c r="G156" s="29"/>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row>
    <row r="157" spans="1:52" ht="15" x14ac:dyDescent="0.25">
      <c r="A157"/>
      <c r="B157"/>
      <c r="C157"/>
      <c r="D157"/>
      <c r="E157"/>
      <c r="F157" s="28"/>
      <c r="G157" s="29"/>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row>
    <row r="158" spans="1:52" ht="15" x14ac:dyDescent="0.25">
      <c r="A158"/>
      <c r="B158"/>
      <c r="C158"/>
      <c r="D158"/>
      <c r="E158"/>
      <c r="F158" s="28"/>
      <c r="G158" s="29"/>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row>
    <row r="159" spans="1:52" ht="15" x14ac:dyDescent="0.25">
      <c r="A159"/>
      <c r="B159"/>
      <c r="C159"/>
      <c r="D159"/>
      <c r="E159"/>
      <c r="F159" s="28"/>
      <c r="G159" s="29"/>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row>
    <row r="160" spans="1:52" ht="15" x14ac:dyDescent="0.25">
      <c r="A160"/>
      <c r="B160"/>
      <c r="C160"/>
      <c r="D160"/>
      <c r="E160"/>
      <c r="F160" s="28"/>
      <c r="G160" s="29"/>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row>
    <row r="161" spans="1:52" ht="15" x14ac:dyDescent="0.25">
      <c r="A161"/>
      <c r="B161"/>
      <c r="C161"/>
      <c r="D161"/>
      <c r="E161"/>
      <c r="F161" s="28"/>
      <c r="G161" s="29"/>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row>
    <row r="162" spans="1:52" ht="15" x14ac:dyDescent="0.25">
      <c r="A162"/>
      <c r="B162"/>
      <c r="C162"/>
      <c r="D162"/>
      <c r="E162"/>
      <c r="F162" s="28"/>
      <c r="G162" s="29"/>
      <c r="H162" s="18"/>
      <c r="I162" s="18"/>
      <c r="J162" s="18"/>
      <c r="K162" s="18"/>
      <c r="L162" s="18"/>
      <c r="M162" s="18"/>
    </row>
    <row r="163" spans="1:52" ht="15" x14ac:dyDescent="0.25">
      <c r="A163"/>
      <c r="B163"/>
      <c r="C163"/>
      <c r="D163"/>
      <c r="E163"/>
      <c r="F163" s="28"/>
      <c r="G163" s="29"/>
      <c r="H163" s="18"/>
      <c r="I163" s="18"/>
      <c r="J163" s="18"/>
      <c r="K163" s="18"/>
      <c r="L163" s="18"/>
      <c r="M163" s="18"/>
    </row>
    <row r="164" spans="1:52" ht="15" x14ac:dyDescent="0.25">
      <c r="A164"/>
      <c r="B164"/>
      <c r="C164"/>
      <c r="D164"/>
      <c r="E164"/>
      <c r="F164" s="28"/>
      <c r="G164" s="29"/>
      <c r="H164" s="18"/>
      <c r="I164" s="18"/>
      <c r="J164" s="18"/>
      <c r="K164" s="18"/>
      <c r="L164" s="18"/>
      <c r="M164" s="18"/>
    </row>
    <row r="165" spans="1:52" ht="15" x14ac:dyDescent="0.25">
      <c r="A165"/>
      <c r="B165"/>
      <c r="C165"/>
      <c r="D165"/>
      <c r="E165"/>
      <c r="F165" s="28"/>
      <c r="G165" s="29"/>
      <c r="H165" s="18"/>
      <c r="I165" s="18"/>
      <c r="J165" s="18"/>
      <c r="K165" s="18"/>
      <c r="L165" s="18"/>
      <c r="M165" s="18"/>
    </row>
    <row r="166" spans="1:52" ht="15" x14ac:dyDescent="0.25">
      <c r="A166"/>
      <c r="B166"/>
      <c r="C166"/>
      <c r="D166"/>
      <c r="E166"/>
      <c r="F166" s="28"/>
      <c r="G166" s="29"/>
      <c r="H166" s="18"/>
      <c r="I166" s="18"/>
      <c r="J166" s="18"/>
      <c r="K166" s="18"/>
      <c r="L166" s="18"/>
      <c r="M166" s="18"/>
    </row>
    <row r="167" spans="1:52" ht="15" x14ac:dyDescent="0.25">
      <c r="A167"/>
      <c r="B167"/>
      <c r="C167"/>
      <c r="D167"/>
      <c r="E167"/>
      <c r="F167" s="28"/>
      <c r="G167" s="29"/>
      <c r="H167" s="18"/>
      <c r="I167" s="18"/>
      <c r="J167" s="18"/>
      <c r="K167" s="18"/>
      <c r="L167" s="18"/>
      <c r="M167" s="18"/>
    </row>
    <row r="168" spans="1:52" ht="15" x14ac:dyDescent="0.25">
      <c r="A168"/>
      <c r="B168"/>
      <c r="C168"/>
      <c r="D168"/>
      <c r="E168"/>
      <c r="F168" s="28"/>
      <c r="G168" s="29"/>
      <c r="H168" s="18"/>
      <c r="I168" s="18"/>
      <c r="J168" s="18"/>
      <c r="K168" s="18"/>
      <c r="L168" s="18"/>
      <c r="M168" s="18"/>
    </row>
    <row r="169" spans="1:52" ht="15" x14ac:dyDescent="0.25">
      <c r="A169"/>
      <c r="B169"/>
      <c r="C169"/>
      <c r="D169"/>
      <c r="E169"/>
      <c r="F169" s="28"/>
      <c r="G169" s="29"/>
      <c r="H169" s="18"/>
      <c r="I169" s="18"/>
      <c r="J169" s="18"/>
      <c r="K169" s="18"/>
      <c r="L169" s="18"/>
      <c r="M169" s="18"/>
    </row>
    <row r="170" spans="1:52" ht="15" x14ac:dyDescent="0.25">
      <c r="A170"/>
      <c r="B170"/>
      <c r="C170"/>
      <c r="D170"/>
      <c r="E170"/>
      <c r="F170" s="28"/>
      <c r="G170" s="29"/>
      <c r="H170" s="18"/>
      <c r="I170" s="18"/>
      <c r="J170" s="18"/>
      <c r="K170" s="18"/>
      <c r="L170" s="18"/>
      <c r="M170" s="18"/>
    </row>
    <row r="171" spans="1:52" ht="15" x14ac:dyDescent="0.25">
      <c r="A171"/>
      <c r="B171"/>
      <c r="C171"/>
      <c r="D171"/>
      <c r="E171"/>
      <c r="F171" s="28"/>
      <c r="G171" s="29"/>
      <c r="H171" s="18"/>
      <c r="I171" s="18"/>
      <c r="J171" s="18"/>
      <c r="K171" s="18"/>
      <c r="L171" s="18"/>
      <c r="M171" s="18"/>
    </row>
    <row r="172" spans="1:52" ht="15" x14ac:dyDescent="0.25">
      <c r="A172"/>
      <c r="B172"/>
      <c r="C172"/>
      <c r="D172"/>
      <c r="E172"/>
      <c r="F172" s="28"/>
      <c r="G172" s="29"/>
      <c r="H172" s="18"/>
      <c r="I172" s="18"/>
      <c r="J172" s="18"/>
      <c r="K172" s="18"/>
      <c r="L172" s="18"/>
      <c r="M172" s="18"/>
    </row>
    <row r="173" spans="1:52" ht="15" x14ac:dyDescent="0.25">
      <c r="A173"/>
      <c r="B173"/>
      <c r="C173"/>
      <c r="D173"/>
      <c r="E173"/>
      <c r="F173" s="28"/>
      <c r="G173" s="29"/>
      <c r="H173" s="18"/>
      <c r="I173" s="18"/>
      <c r="J173" s="18"/>
      <c r="K173" s="18"/>
      <c r="L173" s="18"/>
      <c r="M173" s="18"/>
    </row>
    <row r="174" spans="1:52" ht="15" x14ac:dyDescent="0.25">
      <c r="A174"/>
      <c r="B174"/>
      <c r="C174"/>
      <c r="D174"/>
      <c r="E174"/>
      <c r="F174" s="28"/>
      <c r="G174" s="29"/>
      <c r="H174" s="18"/>
      <c r="I174" s="18"/>
      <c r="J174" s="18"/>
      <c r="K174" s="18"/>
      <c r="L174" s="18"/>
      <c r="M174" s="18"/>
    </row>
    <row r="175" spans="1:52" ht="15" x14ac:dyDescent="0.25">
      <c r="A175"/>
      <c r="B175"/>
      <c r="C175"/>
      <c r="D175"/>
      <c r="E175"/>
      <c r="F175" s="28"/>
      <c r="G175" s="29"/>
      <c r="H175" s="18"/>
      <c r="I175" s="18"/>
      <c r="J175" s="18"/>
      <c r="K175" s="18"/>
      <c r="L175" s="18"/>
      <c r="M175" s="18"/>
    </row>
    <row r="176" spans="1:52" ht="15" x14ac:dyDescent="0.25">
      <c r="A176"/>
      <c r="B176"/>
      <c r="C176"/>
      <c r="D176"/>
      <c r="E176"/>
      <c r="F176" s="28"/>
      <c r="G176" s="29"/>
      <c r="H176" s="18"/>
      <c r="I176" s="18"/>
      <c r="J176" s="18"/>
      <c r="K176" s="18"/>
      <c r="L176" s="18"/>
      <c r="M176" s="18"/>
    </row>
    <row r="177" spans="1:13" ht="15" x14ac:dyDescent="0.25">
      <c r="A177"/>
      <c r="B177"/>
      <c r="C177"/>
      <c r="D177"/>
      <c r="E177"/>
      <c r="F177" s="28"/>
      <c r="G177" s="29"/>
      <c r="H177" s="18"/>
      <c r="I177" s="18"/>
      <c r="J177" s="18"/>
      <c r="K177" s="18"/>
      <c r="L177" s="18"/>
      <c r="M177" s="18"/>
    </row>
    <row r="178" spans="1:13" ht="15" x14ac:dyDescent="0.25">
      <c r="A178"/>
      <c r="B178"/>
      <c r="C178"/>
      <c r="D178"/>
      <c r="E178"/>
      <c r="F178" s="28"/>
      <c r="G178" s="29"/>
      <c r="H178" s="18"/>
      <c r="I178" s="18"/>
      <c r="J178" s="18"/>
      <c r="K178" s="18"/>
      <c r="L178" s="18"/>
      <c r="M178" s="18"/>
    </row>
    <row r="179" spans="1:13" ht="15" x14ac:dyDescent="0.25">
      <c r="A179"/>
      <c r="B179"/>
      <c r="C179"/>
      <c r="D179"/>
      <c r="E179"/>
      <c r="F179" s="28"/>
      <c r="G179" s="29"/>
      <c r="H179" s="18"/>
      <c r="I179" s="18"/>
      <c r="J179" s="18"/>
      <c r="K179" s="18"/>
      <c r="L179" s="18"/>
      <c r="M179" s="18"/>
    </row>
    <row r="180" spans="1:13" ht="15" x14ac:dyDescent="0.25">
      <c r="A180"/>
      <c r="B180"/>
      <c r="C180"/>
      <c r="D180"/>
      <c r="E180"/>
      <c r="F180" s="28"/>
      <c r="G180" s="29"/>
      <c r="H180" s="18"/>
      <c r="I180" s="18"/>
      <c r="J180" s="18"/>
      <c r="K180" s="18"/>
      <c r="L180" s="18"/>
      <c r="M180" s="18"/>
    </row>
    <row r="181" spans="1:13" ht="15" x14ac:dyDescent="0.25">
      <c r="A181"/>
      <c r="B181"/>
      <c r="C181"/>
      <c r="D181"/>
      <c r="E181"/>
      <c r="F181" s="28"/>
      <c r="G181" s="29"/>
      <c r="H181" s="18"/>
      <c r="I181" s="18"/>
      <c r="J181" s="18"/>
      <c r="K181" s="18"/>
      <c r="L181" s="18"/>
      <c r="M181" s="18"/>
    </row>
    <row r="182" spans="1:13" ht="15" x14ac:dyDescent="0.25">
      <c r="A182"/>
      <c r="B182"/>
      <c r="C182"/>
      <c r="D182"/>
      <c r="E182"/>
      <c r="F182" s="28"/>
      <c r="G182" s="29"/>
      <c r="H182" s="18"/>
      <c r="I182" s="18"/>
      <c r="J182" s="18"/>
      <c r="K182" s="18"/>
      <c r="L182" s="18"/>
      <c r="M182" s="18"/>
    </row>
    <row r="183" spans="1:13" ht="15" x14ac:dyDescent="0.25">
      <c r="A183"/>
      <c r="B183"/>
      <c r="C183"/>
      <c r="D183"/>
      <c r="E183"/>
      <c r="F183" s="28"/>
      <c r="G183" s="29"/>
      <c r="H183" s="18"/>
      <c r="I183" s="18"/>
      <c r="J183" s="18"/>
      <c r="K183" s="18"/>
      <c r="L183" s="18"/>
      <c r="M183" s="18"/>
    </row>
    <row r="184" spans="1:13" ht="15" x14ac:dyDescent="0.25">
      <c r="A184"/>
      <c r="B184"/>
      <c r="C184"/>
      <c r="D184"/>
      <c r="E184"/>
      <c r="F184" s="28"/>
      <c r="G184" s="29"/>
      <c r="H184" s="18"/>
      <c r="I184" s="18"/>
      <c r="J184" s="18"/>
      <c r="K184" s="18"/>
      <c r="L184" s="18"/>
      <c r="M184" s="18"/>
    </row>
    <row r="185" spans="1:13" ht="15" x14ac:dyDescent="0.25">
      <c r="A185"/>
      <c r="B185"/>
      <c r="C185"/>
      <c r="D185"/>
      <c r="E185"/>
      <c r="F185" s="28"/>
      <c r="G185" s="29"/>
      <c r="H185" s="18"/>
      <c r="I185" s="18"/>
      <c r="J185" s="18"/>
      <c r="K185" s="18"/>
      <c r="L185" s="18"/>
      <c r="M185" s="18"/>
    </row>
    <row r="186" spans="1:13" ht="15" x14ac:dyDescent="0.25">
      <c r="A186"/>
      <c r="B186"/>
      <c r="C186"/>
      <c r="D186"/>
      <c r="E186"/>
      <c r="F186" s="28"/>
      <c r="G186" s="29"/>
      <c r="H186" s="18"/>
      <c r="I186" s="18"/>
      <c r="J186" s="18"/>
      <c r="K186" s="18"/>
      <c r="L186" s="18"/>
      <c r="M186" s="18"/>
    </row>
    <row r="187" spans="1:13" ht="15" x14ac:dyDescent="0.25">
      <c r="A187"/>
      <c r="B187"/>
      <c r="C187"/>
      <c r="D187"/>
      <c r="E187"/>
      <c r="F187" s="28"/>
      <c r="G187" s="29"/>
      <c r="H187" s="18"/>
      <c r="I187" s="18"/>
      <c r="J187" s="18"/>
      <c r="K187" s="18"/>
      <c r="L187" s="18"/>
      <c r="M187" s="18"/>
    </row>
    <row r="188" spans="1:13" ht="15" x14ac:dyDescent="0.25">
      <c r="A188"/>
      <c r="B188"/>
      <c r="C188"/>
      <c r="D188"/>
      <c r="E188"/>
      <c r="F188" s="28"/>
      <c r="G188" s="29"/>
      <c r="H188" s="18"/>
      <c r="I188" s="18"/>
      <c r="J188" s="18"/>
      <c r="K188" s="18"/>
      <c r="L188" s="18"/>
      <c r="M188" s="18"/>
    </row>
    <row r="189" spans="1:13" ht="15" x14ac:dyDescent="0.25">
      <c r="A189"/>
      <c r="B189"/>
      <c r="C189"/>
      <c r="D189"/>
      <c r="E189"/>
      <c r="F189" s="28"/>
      <c r="G189" s="29"/>
      <c r="H189" s="18"/>
      <c r="I189" s="18"/>
      <c r="J189" s="18"/>
      <c r="K189" s="18"/>
      <c r="L189" s="18"/>
      <c r="M189" s="18"/>
    </row>
    <row r="190" spans="1:13" ht="15" x14ac:dyDescent="0.25">
      <c r="A190"/>
      <c r="B190"/>
      <c r="C190"/>
      <c r="D190"/>
      <c r="E190"/>
      <c r="F190" s="28"/>
      <c r="G190" s="29"/>
      <c r="H190" s="18"/>
      <c r="I190" s="18"/>
      <c r="J190" s="18"/>
      <c r="K190" s="18"/>
      <c r="L190" s="18"/>
      <c r="M190" s="18"/>
    </row>
    <row r="191" spans="1:13" ht="15" x14ac:dyDescent="0.25">
      <c r="A191"/>
      <c r="B191"/>
      <c r="C191"/>
      <c r="D191"/>
      <c r="E191"/>
      <c r="F191" s="28"/>
      <c r="G191" s="29"/>
      <c r="H191" s="18"/>
      <c r="I191" s="18"/>
      <c r="J191" s="18"/>
      <c r="K191" s="18"/>
      <c r="L191" s="18"/>
      <c r="M191" s="18"/>
    </row>
    <row r="192" spans="1:13" ht="15" x14ac:dyDescent="0.25">
      <c r="A192"/>
      <c r="B192"/>
      <c r="C192"/>
      <c r="D192"/>
      <c r="E192"/>
      <c r="F192" s="28"/>
      <c r="G192" s="29"/>
      <c r="H192" s="18"/>
      <c r="I192" s="18"/>
      <c r="J192" s="18"/>
      <c r="K192" s="18"/>
      <c r="L192" s="18"/>
      <c r="M192" s="18"/>
    </row>
    <row r="193" spans="1:13" ht="15" x14ac:dyDescent="0.25">
      <c r="A193"/>
      <c r="B193"/>
      <c r="C193"/>
      <c r="D193"/>
      <c r="E193"/>
      <c r="F193" s="28"/>
      <c r="G193" s="29"/>
      <c r="H193" s="18"/>
      <c r="I193" s="18"/>
      <c r="J193" s="18"/>
      <c r="K193" s="18"/>
      <c r="L193" s="18"/>
      <c r="M193" s="18"/>
    </row>
    <row r="194" spans="1:13" ht="15" x14ac:dyDescent="0.25">
      <c r="A194"/>
      <c r="B194"/>
      <c r="C194"/>
      <c r="D194"/>
      <c r="E194"/>
      <c r="F194" s="28"/>
      <c r="G194" s="29"/>
      <c r="H194" s="18"/>
      <c r="I194" s="18"/>
      <c r="J194" s="18"/>
      <c r="K194" s="18"/>
      <c r="L194" s="18"/>
      <c r="M194" s="18"/>
    </row>
    <row r="195" spans="1:13" ht="15" x14ac:dyDescent="0.25">
      <c r="A195"/>
      <c r="B195"/>
      <c r="C195"/>
      <c r="D195"/>
      <c r="E195"/>
      <c r="F195" s="28"/>
      <c r="G195" s="29"/>
      <c r="H195" s="18"/>
      <c r="I195" s="18"/>
      <c r="J195" s="18"/>
      <c r="K195" s="18"/>
      <c r="L195" s="18"/>
      <c r="M195" s="18"/>
    </row>
    <row r="196" spans="1:13" ht="15" x14ac:dyDescent="0.25">
      <c r="A196"/>
      <c r="B196"/>
      <c r="C196"/>
      <c r="D196"/>
      <c r="E196"/>
      <c r="F196" s="28"/>
      <c r="G196" s="29"/>
      <c r="H196" s="18"/>
      <c r="I196" s="18"/>
      <c r="J196" s="18"/>
      <c r="K196" s="18"/>
      <c r="L196" s="18"/>
      <c r="M196" s="18"/>
    </row>
    <row r="197" spans="1:13" ht="15" x14ac:dyDescent="0.25">
      <c r="A197"/>
      <c r="B197"/>
      <c r="C197"/>
      <c r="D197"/>
      <c r="E197"/>
      <c r="F197" s="28"/>
      <c r="G197" s="29"/>
      <c r="H197" s="18"/>
      <c r="I197" s="18"/>
      <c r="J197" s="18"/>
      <c r="K197" s="18"/>
      <c r="L197" s="18"/>
      <c r="M197" s="18"/>
    </row>
    <row r="198" spans="1:13" ht="15" x14ac:dyDescent="0.25">
      <c r="A198"/>
      <c r="B198"/>
      <c r="C198"/>
      <c r="D198"/>
      <c r="E198"/>
      <c r="F198" s="28"/>
      <c r="G198" s="29"/>
      <c r="H198" s="18"/>
      <c r="I198" s="18"/>
      <c r="J198" s="18"/>
      <c r="K198" s="18"/>
      <c r="L198" s="18"/>
      <c r="M198" s="18"/>
    </row>
    <row r="199" spans="1:13" ht="15" x14ac:dyDescent="0.25">
      <c r="A199"/>
      <c r="B199"/>
      <c r="C199"/>
      <c r="D199"/>
      <c r="E199"/>
      <c r="F199" s="28"/>
      <c r="G199" s="29"/>
      <c r="H199" s="18"/>
      <c r="I199" s="18"/>
      <c r="J199" s="18"/>
      <c r="K199" s="18"/>
      <c r="L199" s="18"/>
      <c r="M199" s="18"/>
    </row>
    <row r="200" spans="1:13" ht="15" x14ac:dyDescent="0.25">
      <c r="A200"/>
      <c r="B200"/>
      <c r="C200"/>
      <c r="D200"/>
      <c r="E200"/>
      <c r="F200" s="28"/>
      <c r="G200" s="29"/>
      <c r="H200" s="18"/>
      <c r="I200" s="18"/>
      <c r="J200" s="18"/>
      <c r="K200" s="18"/>
      <c r="L200" s="18"/>
      <c r="M200" s="18"/>
    </row>
    <row r="201" spans="1:13" ht="15" x14ac:dyDescent="0.25">
      <c r="A201"/>
      <c r="B201"/>
      <c r="C201"/>
      <c r="D201"/>
      <c r="E201"/>
      <c r="F201" s="28"/>
      <c r="G201" s="29"/>
      <c r="H201" s="18"/>
      <c r="I201" s="18"/>
      <c r="J201" s="18"/>
      <c r="K201" s="18"/>
      <c r="L201" s="18"/>
      <c r="M201" s="18"/>
    </row>
    <row r="202" spans="1:13" ht="15" x14ac:dyDescent="0.25">
      <c r="A202"/>
      <c r="B202"/>
      <c r="C202"/>
      <c r="D202"/>
      <c r="E202"/>
      <c r="F202" s="28"/>
      <c r="G202" s="29"/>
      <c r="H202" s="18"/>
      <c r="I202" s="18"/>
      <c r="J202" s="18"/>
      <c r="K202" s="18"/>
      <c r="L202" s="18"/>
      <c r="M202" s="18"/>
    </row>
    <row r="203" spans="1:13" ht="15" x14ac:dyDescent="0.25">
      <c r="A203"/>
      <c r="B203"/>
      <c r="C203"/>
      <c r="D203"/>
      <c r="E203"/>
      <c r="F203" s="28"/>
      <c r="G203" s="29"/>
      <c r="H203" s="18"/>
      <c r="I203" s="18"/>
      <c r="J203" s="18"/>
      <c r="K203" s="18"/>
      <c r="L203" s="18"/>
      <c r="M203" s="18"/>
    </row>
    <row r="204" spans="1:13" ht="15" x14ac:dyDescent="0.25">
      <c r="A204"/>
      <c r="B204"/>
      <c r="C204"/>
      <c r="D204"/>
      <c r="E204"/>
      <c r="F204" s="28"/>
      <c r="G204" s="29"/>
      <c r="H204" s="18"/>
      <c r="I204" s="18"/>
      <c r="J204" s="18"/>
      <c r="K204" s="18"/>
      <c r="L204" s="18"/>
      <c r="M204" s="18"/>
    </row>
    <row r="205" spans="1:13" ht="15" x14ac:dyDescent="0.25">
      <c r="A205"/>
      <c r="B205"/>
      <c r="C205"/>
      <c r="D205"/>
      <c r="E205"/>
      <c r="F205" s="28"/>
      <c r="G205" s="29"/>
      <c r="H205" s="18"/>
      <c r="I205" s="18"/>
      <c r="J205" s="18"/>
      <c r="K205" s="18"/>
      <c r="L205" s="18"/>
      <c r="M205" s="18"/>
    </row>
    <row r="206" spans="1:13" ht="15" x14ac:dyDescent="0.25">
      <c r="A206"/>
      <c r="B206"/>
      <c r="C206"/>
      <c r="D206"/>
      <c r="E206"/>
      <c r="F206" s="28"/>
      <c r="G206" s="29"/>
      <c r="H206" s="18"/>
      <c r="I206" s="18"/>
      <c r="J206" s="18"/>
      <c r="K206" s="18"/>
      <c r="L206" s="18"/>
      <c r="M206" s="18"/>
    </row>
    <row r="207" spans="1:13" ht="15" x14ac:dyDescent="0.25">
      <c r="A207"/>
      <c r="B207"/>
      <c r="C207"/>
      <c r="D207"/>
      <c r="E207"/>
      <c r="F207" s="28"/>
      <c r="G207" s="29"/>
      <c r="H207" s="18"/>
      <c r="I207" s="18"/>
      <c r="J207" s="18"/>
      <c r="K207" s="18"/>
      <c r="L207" s="18"/>
      <c r="M207" s="18"/>
    </row>
    <row r="208" spans="1:13" ht="15" x14ac:dyDescent="0.25">
      <c r="A208"/>
      <c r="B208"/>
      <c r="C208"/>
      <c r="D208"/>
      <c r="E208"/>
      <c r="F208" s="28"/>
      <c r="G208" s="29"/>
      <c r="H208" s="18"/>
      <c r="I208" s="18"/>
      <c r="J208" s="18"/>
      <c r="K208" s="18"/>
      <c r="L208" s="18"/>
      <c r="M208" s="18"/>
    </row>
    <row r="209" spans="1:13" ht="15" x14ac:dyDescent="0.25">
      <c r="A209"/>
      <c r="B209"/>
      <c r="C209"/>
      <c r="D209"/>
      <c r="E209"/>
      <c r="F209" s="28"/>
      <c r="G209" s="29"/>
      <c r="H209" s="18"/>
      <c r="I209" s="18"/>
      <c r="J209" s="18"/>
      <c r="K209" s="18"/>
      <c r="L209" s="18"/>
      <c r="M209" s="18"/>
    </row>
    <row r="210" spans="1:13" ht="15" x14ac:dyDescent="0.25">
      <c r="A210"/>
      <c r="B210"/>
      <c r="C210"/>
      <c r="D210"/>
      <c r="E210"/>
      <c r="F210" s="28"/>
      <c r="G210" s="29"/>
      <c r="H210" s="18"/>
      <c r="I210" s="18"/>
      <c r="J210" s="18"/>
      <c r="K210" s="18"/>
      <c r="L210" s="18"/>
      <c r="M210" s="18"/>
    </row>
    <row r="211" spans="1:13" ht="15" x14ac:dyDescent="0.25">
      <c r="A211"/>
      <c r="B211"/>
      <c r="C211"/>
      <c r="D211"/>
      <c r="E211"/>
      <c r="F211" s="28"/>
      <c r="G211" s="29"/>
      <c r="H211" s="18"/>
      <c r="I211" s="18"/>
      <c r="J211" s="18"/>
      <c r="K211" s="18"/>
      <c r="L211" s="18"/>
      <c r="M211" s="18"/>
    </row>
    <row r="212" spans="1:13" ht="15" x14ac:dyDescent="0.25">
      <c r="A212"/>
      <c r="B212"/>
      <c r="C212"/>
      <c r="D212"/>
      <c r="E212"/>
      <c r="F212" s="28"/>
      <c r="G212" s="29"/>
      <c r="H212" s="18"/>
      <c r="I212" s="18"/>
      <c r="J212" s="18"/>
      <c r="K212" s="18"/>
      <c r="L212" s="18"/>
      <c r="M212" s="18"/>
    </row>
    <row r="213" spans="1:13" ht="15" x14ac:dyDescent="0.25">
      <c r="A213"/>
      <c r="B213"/>
      <c r="C213"/>
      <c r="D213"/>
      <c r="E213"/>
      <c r="F213" s="28"/>
      <c r="G213" s="29"/>
      <c r="H213" s="18"/>
      <c r="I213" s="18"/>
      <c r="J213" s="18"/>
      <c r="K213" s="18"/>
      <c r="L213" s="18"/>
      <c r="M213" s="18"/>
    </row>
    <row r="214" spans="1:13" ht="15" x14ac:dyDescent="0.25">
      <c r="A214"/>
      <c r="B214"/>
      <c r="C214"/>
      <c r="D214"/>
      <c r="E214"/>
      <c r="F214" s="28"/>
      <c r="G214" s="29"/>
      <c r="H214" s="18"/>
      <c r="I214" s="18"/>
      <c r="J214" s="18"/>
      <c r="K214" s="18"/>
      <c r="L214" s="18"/>
      <c r="M214" s="18"/>
    </row>
    <row r="215" spans="1:13" ht="15" x14ac:dyDescent="0.25">
      <c r="A215"/>
      <c r="B215"/>
      <c r="C215"/>
      <c r="D215"/>
      <c r="E215"/>
      <c r="F215" s="28"/>
      <c r="G215" s="29"/>
      <c r="H215" s="18"/>
      <c r="I215" s="18"/>
      <c r="J215" s="18"/>
      <c r="K215" s="18"/>
      <c r="L215" s="18"/>
      <c r="M215" s="18"/>
    </row>
    <row r="216" spans="1:13" ht="15" x14ac:dyDescent="0.25">
      <c r="A216"/>
      <c r="B216"/>
      <c r="C216"/>
      <c r="D216"/>
      <c r="E216"/>
      <c r="F216" s="28"/>
      <c r="G216" s="29"/>
      <c r="H216" s="18"/>
      <c r="I216" s="18"/>
      <c r="J216" s="18"/>
      <c r="K216" s="18"/>
      <c r="L216" s="18"/>
      <c r="M216" s="18"/>
    </row>
    <row r="217" spans="1:13" ht="15" x14ac:dyDescent="0.25">
      <c r="A217"/>
      <c r="B217"/>
      <c r="C217"/>
      <c r="D217"/>
      <c r="E217"/>
      <c r="F217" s="28"/>
      <c r="G217" s="29"/>
      <c r="H217" s="18"/>
      <c r="I217" s="18"/>
      <c r="J217" s="18"/>
      <c r="K217" s="18"/>
      <c r="L217" s="18"/>
      <c r="M217" s="18"/>
    </row>
    <row r="218" spans="1:13" ht="15" x14ac:dyDescent="0.25">
      <c r="A218"/>
      <c r="B218"/>
      <c r="C218"/>
      <c r="D218"/>
      <c r="E218"/>
      <c r="F218" s="28"/>
      <c r="G218" s="29"/>
      <c r="H218" s="18"/>
      <c r="I218" s="18"/>
      <c r="J218" s="18"/>
      <c r="K218" s="18"/>
      <c r="L218" s="18"/>
      <c r="M218" s="18"/>
    </row>
    <row r="219" spans="1:13" ht="15" x14ac:dyDescent="0.25">
      <c r="A219"/>
      <c r="B219"/>
      <c r="C219"/>
      <c r="D219"/>
      <c r="E219"/>
      <c r="F219" s="28"/>
      <c r="G219" s="29"/>
      <c r="H219" s="18"/>
      <c r="I219" s="18"/>
      <c r="J219" s="18"/>
      <c r="K219" s="18"/>
      <c r="L219" s="18"/>
      <c r="M219" s="18"/>
    </row>
    <row r="220" spans="1:13" ht="15" x14ac:dyDescent="0.25">
      <c r="A220"/>
      <c r="B220"/>
      <c r="C220"/>
      <c r="D220"/>
      <c r="E220"/>
      <c r="F220" s="28"/>
      <c r="G220" s="29"/>
      <c r="H220" s="18"/>
      <c r="I220" s="18"/>
      <c r="J220" s="18"/>
      <c r="K220" s="18"/>
      <c r="L220" s="18"/>
      <c r="M220" s="18"/>
    </row>
    <row r="221" spans="1:13" ht="15" x14ac:dyDescent="0.25">
      <c r="A221"/>
      <c r="B221"/>
      <c r="C221"/>
      <c r="D221"/>
      <c r="E221"/>
      <c r="F221" s="28"/>
      <c r="G221" s="29"/>
      <c r="H221" s="18"/>
      <c r="I221" s="18"/>
      <c r="J221" s="18"/>
      <c r="K221" s="18"/>
      <c r="L221" s="18"/>
      <c r="M221" s="18"/>
    </row>
    <row r="222" spans="1:13" ht="15" x14ac:dyDescent="0.25">
      <c r="A222"/>
      <c r="B222"/>
      <c r="C222"/>
      <c r="D222"/>
      <c r="E222"/>
      <c r="F222" s="28"/>
      <c r="G222" s="29"/>
      <c r="H222" s="18"/>
      <c r="I222" s="18"/>
      <c r="J222" s="18"/>
      <c r="K222" s="18"/>
      <c r="L222" s="18"/>
      <c r="M222" s="18"/>
    </row>
    <row r="223" spans="1:13" ht="15" x14ac:dyDescent="0.25">
      <c r="A223"/>
      <c r="B223"/>
      <c r="C223"/>
      <c r="D223"/>
      <c r="E223"/>
      <c r="F223" s="28"/>
      <c r="G223" s="29"/>
      <c r="H223" s="18"/>
      <c r="I223" s="18"/>
      <c r="J223" s="18"/>
      <c r="K223" s="18"/>
      <c r="L223" s="18"/>
      <c r="M223" s="18"/>
    </row>
    <row r="224" spans="1:13" ht="15" x14ac:dyDescent="0.25">
      <c r="A224"/>
      <c r="B224"/>
      <c r="C224"/>
      <c r="D224"/>
      <c r="E224"/>
      <c r="F224" s="28"/>
      <c r="G224" s="29"/>
      <c r="H224" s="18"/>
      <c r="I224" s="18"/>
      <c r="J224" s="18"/>
      <c r="K224" s="18"/>
      <c r="L224" s="18"/>
      <c r="M224" s="18"/>
    </row>
    <row r="225" spans="1:13" ht="15" x14ac:dyDescent="0.25">
      <c r="A225"/>
      <c r="B225"/>
      <c r="C225"/>
      <c r="D225"/>
      <c r="E225"/>
      <c r="F225" s="28"/>
      <c r="G225" s="29"/>
      <c r="H225" s="18"/>
      <c r="I225" s="18"/>
      <c r="J225" s="18"/>
      <c r="K225" s="18"/>
      <c r="L225" s="18"/>
      <c r="M225" s="18"/>
    </row>
    <row r="226" spans="1:13" ht="15" x14ac:dyDescent="0.25">
      <c r="A226"/>
      <c r="B226"/>
      <c r="C226"/>
      <c r="D226"/>
      <c r="E226"/>
      <c r="F226" s="28"/>
      <c r="G226" s="29"/>
      <c r="H226" s="18"/>
      <c r="I226" s="18"/>
      <c r="J226" s="18"/>
      <c r="K226" s="18"/>
      <c r="L226" s="18"/>
      <c r="M226" s="18"/>
    </row>
    <row r="227" spans="1:13" ht="15" x14ac:dyDescent="0.25">
      <c r="A227"/>
      <c r="B227"/>
      <c r="C227"/>
      <c r="D227"/>
      <c r="E227"/>
      <c r="F227" s="28"/>
      <c r="G227" s="29"/>
      <c r="H227" s="18"/>
      <c r="I227" s="18"/>
      <c r="J227" s="18"/>
      <c r="K227" s="18"/>
      <c r="L227" s="18"/>
      <c r="M227" s="18"/>
    </row>
    <row r="228" spans="1:13" ht="15" x14ac:dyDescent="0.25">
      <c r="A228"/>
      <c r="B228"/>
      <c r="C228"/>
      <c r="D228"/>
      <c r="E228"/>
      <c r="F228" s="28"/>
      <c r="G228" s="29"/>
      <c r="H228" s="18"/>
      <c r="I228" s="18"/>
      <c r="J228" s="18"/>
      <c r="K228" s="18"/>
      <c r="L228" s="18"/>
      <c r="M228" s="18"/>
    </row>
    <row r="229" spans="1:13" ht="15" x14ac:dyDescent="0.25">
      <c r="A229"/>
      <c r="B229"/>
      <c r="C229"/>
      <c r="D229"/>
      <c r="E229"/>
      <c r="F229" s="28"/>
      <c r="G229" s="29"/>
      <c r="H229" s="18"/>
      <c r="I229" s="18"/>
      <c r="J229" s="18"/>
      <c r="K229" s="18"/>
      <c r="L229" s="18"/>
      <c r="M229" s="18"/>
    </row>
    <row r="230" spans="1:13" ht="15" x14ac:dyDescent="0.25">
      <c r="A230"/>
      <c r="B230"/>
      <c r="C230"/>
      <c r="D230"/>
      <c r="E230"/>
      <c r="F230" s="28"/>
      <c r="G230" s="29"/>
      <c r="H230" s="18"/>
      <c r="I230" s="18"/>
      <c r="J230" s="18"/>
      <c r="K230" s="18"/>
      <c r="L230" s="18"/>
      <c r="M230" s="18"/>
    </row>
    <row r="231" spans="1:13" ht="15" x14ac:dyDescent="0.25">
      <c r="A231"/>
      <c r="B231"/>
      <c r="C231"/>
      <c r="D231"/>
      <c r="E231"/>
      <c r="F231" s="28"/>
      <c r="G231" s="29"/>
      <c r="H231" s="18"/>
      <c r="I231" s="18"/>
      <c r="J231" s="18"/>
      <c r="K231" s="18"/>
      <c r="L231" s="18"/>
      <c r="M231" s="18"/>
    </row>
    <row r="232" spans="1:13" ht="15" x14ac:dyDescent="0.25">
      <c r="A232"/>
      <c r="B232"/>
      <c r="C232"/>
      <c r="D232"/>
      <c r="E232"/>
      <c r="F232" s="28"/>
      <c r="G232" s="29"/>
      <c r="H232" s="18"/>
      <c r="I232" s="18"/>
      <c r="J232" s="18"/>
      <c r="K232" s="18"/>
      <c r="L232" s="18"/>
      <c r="M232" s="18"/>
    </row>
    <row r="233" spans="1:13" ht="15" x14ac:dyDescent="0.25">
      <c r="A233"/>
      <c r="B233"/>
      <c r="C233"/>
      <c r="D233"/>
      <c r="E233"/>
      <c r="F233" s="28"/>
      <c r="G233" s="29"/>
      <c r="H233" s="18"/>
      <c r="I233" s="18"/>
      <c r="J233" s="18"/>
      <c r="K233" s="18"/>
      <c r="L233" s="18"/>
      <c r="M233" s="18"/>
    </row>
    <row r="234" spans="1:13" ht="15" x14ac:dyDescent="0.25">
      <c r="A234"/>
      <c r="B234"/>
      <c r="C234"/>
      <c r="D234"/>
      <c r="E234"/>
      <c r="F234" s="28"/>
      <c r="G234" s="29"/>
      <c r="H234" s="18"/>
      <c r="I234" s="18"/>
      <c r="J234" s="18"/>
      <c r="K234" s="18"/>
      <c r="L234" s="18"/>
      <c r="M234" s="18"/>
    </row>
    <row r="235" spans="1:13" ht="15" x14ac:dyDescent="0.25">
      <c r="A235"/>
      <c r="B235"/>
      <c r="C235"/>
      <c r="D235"/>
      <c r="E235"/>
      <c r="F235" s="28"/>
      <c r="G235" s="29"/>
      <c r="H235" s="18"/>
      <c r="I235" s="18"/>
      <c r="J235" s="18"/>
      <c r="K235" s="18"/>
      <c r="L235" s="18"/>
      <c r="M235" s="18"/>
    </row>
    <row r="236" spans="1:13" ht="15" x14ac:dyDescent="0.25">
      <c r="A236"/>
      <c r="B236"/>
      <c r="C236"/>
      <c r="D236"/>
      <c r="E236"/>
      <c r="F236" s="28"/>
      <c r="G236" s="29"/>
      <c r="H236" s="18"/>
      <c r="I236" s="18"/>
      <c r="J236" s="18"/>
      <c r="K236" s="18"/>
      <c r="L236" s="18"/>
      <c r="M236" s="18"/>
    </row>
    <row r="237" spans="1:13" ht="15" x14ac:dyDescent="0.25">
      <c r="A237"/>
      <c r="B237"/>
      <c r="C237"/>
      <c r="D237"/>
      <c r="E237"/>
      <c r="F237" s="28"/>
      <c r="G237" s="29"/>
      <c r="H237" s="18"/>
      <c r="I237" s="18"/>
      <c r="J237" s="18"/>
      <c r="K237" s="18"/>
      <c r="L237" s="18"/>
      <c r="M237" s="18"/>
    </row>
    <row r="238" spans="1:13" ht="15" x14ac:dyDescent="0.25">
      <c r="A238"/>
      <c r="B238"/>
      <c r="C238"/>
      <c r="D238"/>
      <c r="E238"/>
      <c r="F238" s="28"/>
      <c r="G238" s="29"/>
      <c r="H238" s="18"/>
      <c r="I238" s="18"/>
      <c r="J238" s="18"/>
      <c r="K238" s="18"/>
      <c r="L238" s="18"/>
      <c r="M238" s="18"/>
    </row>
    <row r="239" spans="1:13" ht="15" x14ac:dyDescent="0.25">
      <c r="A239"/>
      <c r="B239"/>
      <c r="C239"/>
      <c r="D239"/>
      <c r="E239"/>
      <c r="F239" s="28"/>
      <c r="G239" s="29"/>
      <c r="H239" s="18"/>
      <c r="I239" s="18"/>
      <c r="J239" s="18"/>
      <c r="K239" s="18"/>
      <c r="L239" s="18"/>
      <c r="M239" s="18"/>
    </row>
    <row r="240" spans="1:13" ht="15" x14ac:dyDescent="0.25">
      <c r="A240"/>
      <c r="B240"/>
      <c r="C240"/>
      <c r="D240"/>
      <c r="E240"/>
      <c r="F240" s="28"/>
      <c r="G240" s="29"/>
      <c r="H240" s="18"/>
      <c r="I240" s="18"/>
      <c r="J240" s="18"/>
      <c r="K240" s="18"/>
      <c r="L240" s="18"/>
      <c r="M240" s="18"/>
    </row>
    <row r="241" spans="1:13" ht="15" x14ac:dyDescent="0.25">
      <c r="A241"/>
      <c r="B241"/>
      <c r="C241"/>
      <c r="D241"/>
      <c r="E241"/>
      <c r="F241" s="28"/>
      <c r="G241" s="29"/>
      <c r="H241" s="18"/>
      <c r="I241" s="18"/>
      <c r="J241" s="18"/>
      <c r="K241" s="18"/>
      <c r="L241" s="18"/>
      <c r="M241" s="18"/>
    </row>
    <row r="242" spans="1:13" ht="15" x14ac:dyDescent="0.25">
      <c r="A242"/>
      <c r="B242"/>
      <c r="C242"/>
      <c r="D242"/>
      <c r="E242"/>
      <c r="F242" s="28"/>
      <c r="G242" s="29"/>
      <c r="H242" s="18"/>
      <c r="I242" s="18"/>
      <c r="J242" s="18"/>
      <c r="K242" s="18"/>
      <c r="L242" s="18"/>
      <c r="M242" s="18"/>
    </row>
    <row r="243" spans="1:13" ht="15" x14ac:dyDescent="0.25">
      <c r="A243"/>
      <c r="B243"/>
      <c r="C243"/>
      <c r="D243"/>
      <c r="E243"/>
      <c r="F243" s="28"/>
      <c r="G243" s="29"/>
      <c r="H243" s="18"/>
      <c r="I243" s="18"/>
      <c r="J243" s="18"/>
      <c r="K243" s="18"/>
      <c r="L243" s="18"/>
      <c r="M243" s="18"/>
    </row>
    <row r="244" spans="1:13" ht="15" x14ac:dyDescent="0.25">
      <c r="A244"/>
      <c r="B244"/>
      <c r="C244"/>
      <c r="D244"/>
      <c r="E244"/>
      <c r="F244" s="28"/>
      <c r="G244" s="29"/>
      <c r="H244" s="18"/>
      <c r="I244" s="18"/>
      <c r="J244" s="18"/>
      <c r="K244" s="18"/>
      <c r="L244" s="18"/>
      <c r="M244" s="18"/>
    </row>
    <row r="245" spans="1:13" ht="15" x14ac:dyDescent="0.25">
      <c r="A245"/>
      <c r="B245"/>
      <c r="C245"/>
      <c r="D245"/>
      <c r="E245"/>
      <c r="F245" s="28"/>
      <c r="G245" s="29"/>
      <c r="H245" s="18"/>
      <c r="I245" s="18"/>
      <c r="J245" s="18"/>
      <c r="K245" s="18"/>
      <c r="L245" s="18"/>
      <c r="M245" s="18"/>
    </row>
    <row r="246" spans="1:13" ht="15" x14ac:dyDescent="0.25">
      <c r="A246"/>
      <c r="B246"/>
      <c r="C246"/>
      <c r="D246"/>
      <c r="E246"/>
      <c r="F246" s="28"/>
      <c r="G246" s="29"/>
      <c r="H246" s="18"/>
      <c r="I246" s="18"/>
      <c r="J246" s="18"/>
      <c r="K246" s="18"/>
      <c r="L246" s="18"/>
      <c r="M246" s="18"/>
    </row>
    <row r="247" spans="1:13" ht="15" x14ac:dyDescent="0.25">
      <c r="A247"/>
      <c r="B247"/>
      <c r="C247"/>
      <c r="D247"/>
      <c r="E247"/>
      <c r="F247" s="28"/>
      <c r="G247" s="29"/>
      <c r="H247" s="18"/>
      <c r="I247" s="18"/>
      <c r="J247" s="18"/>
      <c r="K247" s="18"/>
      <c r="L247" s="18"/>
      <c r="M247" s="18"/>
    </row>
    <row r="248" spans="1:13" ht="15" x14ac:dyDescent="0.25">
      <c r="A248"/>
      <c r="B248"/>
      <c r="C248"/>
      <c r="D248"/>
      <c r="E248"/>
      <c r="F248" s="28"/>
      <c r="G248" s="29"/>
      <c r="H248" s="18"/>
      <c r="I248" s="18"/>
      <c r="J248" s="18"/>
      <c r="K248" s="18"/>
      <c r="L248" s="18"/>
      <c r="M248" s="18"/>
    </row>
    <row r="249" spans="1:13" ht="15" x14ac:dyDescent="0.25">
      <c r="A249"/>
      <c r="B249"/>
      <c r="C249"/>
      <c r="D249"/>
      <c r="E249"/>
      <c r="F249" s="28"/>
      <c r="G249" s="29"/>
      <c r="H249" s="18"/>
      <c r="I249" s="18"/>
      <c r="J249" s="18"/>
      <c r="K249" s="18"/>
      <c r="L249" s="18"/>
      <c r="M249" s="18"/>
    </row>
    <row r="250" spans="1:13" ht="15" x14ac:dyDescent="0.25">
      <c r="A250"/>
      <c r="B250"/>
      <c r="C250"/>
      <c r="D250"/>
      <c r="E250"/>
      <c r="F250" s="28"/>
      <c r="G250" s="29"/>
      <c r="H250" s="18"/>
      <c r="I250" s="18"/>
      <c r="J250" s="18"/>
      <c r="K250" s="18"/>
      <c r="L250" s="18"/>
      <c r="M250" s="18"/>
    </row>
    <row r="251" spans="1:13" ht="15" x14ac:dyDescent="0.25">
      <c r="A251"/>
      <c r="B251"/>
      <c r="C251"/>
      <c r="D251"/>
      <c r="E251"/>
      <c r="F251" s="28"/>
      <c r="G251" s="29"/>
      <c r="H251" s="18"/>
      <c r="I251" s="18"/>
      <c r="J251" s="18"/>
      <c r="K251" s="18"/>
      <c r="L251" s="18"/>
      <c r="M251" s="18"/>
    </row>
    <row r="252" spans="1:13" ht="15" x14ac:dyDescent="0.25">
      <c r="A252"/>
      <c r="B252"/>
      <c r="C252"/>
      <c r="D252"/>
      <c r="E252"/>
      <c r="F252" s="28"/>
      <c r="G252" s="29"/>
      <c r="H252" s="18"/>
      <c r="I252" s="18"/>
      <c r="J252" s="18"/>
      <c r="K252" s="18"/>
      <c r="L252" s="18"/>
      <c r="M252" s="18"/>
    </row>
    <row r="253" spans="1:13" ht="15" x14ac:dyDescent="0.25">
      <c r="A253"/>
      <c r="B253"/>
      <c r="C253"/>
      <c r="D253"/>
      <c r="E253"/>
      <c r="F253" s="28"/>
      <c r="G253" s="29"/>
      <c r="H253" s="18"/>
      <c r="I253" s="18"/>
      <c r="J253" s="18"/>
      <c r="K253" s="18"/>
      <c r="L253" s="18"/>
      <c r="M253" s="18"/>
    </row>
    <row r="254" spans="1:13" ht="15" x14ac:dyDescent="0.25">
      <c r="A254"/>
      <c r="B254"/>
      <c r="C254"/>
      <c r="D254"/>
      <c r="E254"/>
      <c r="F254" s="28"/>
      <c r="G254" s="29"/>
      <c r="H254" s="18"/>
      <c r="I254" s="18"/>
      <c r="J254" s="18"/>
      <c r="K254" s="18"/>
      <c r="L254" s="18"/>
      <c r="M254" s="18"/>
    </row>
    <row r="255" spans="1:13" ht="15" x14ac:dyDescent="0.25">
      <c r="A255"/>
      <c r="B255"/>
      <c r="C255"/>
      <c r="D255"/>
      <c r="E255"/>
      <c r="F255" s="28"/>
      <c r="G255" s="29"/>
      <c r="H255" s="18"/>
      <c r="I255" s="18"/>
      <c r="J255" s="18"/>
      <c r="K255" s="18"/>
      <c r="L255" s="18"/>
      <c r="M255" s="18"/>
    </row>
    <row r="256" spans="1:13" ht="15" x14ac:dyDescent="0.25">
      <c r="A256"/>
      <c r="B256"/>
      <c r="C256"/>
      <c r="D256"/>
      <c r="E256"/>
      <c r="F256" s="28"/>
      <c r="G256" s="29"/>
      <c r="H256" s="18"/>
      <c r="I256" s="18"/>
      <c r="J256" s="18"/>
      <c r="K256" s="18"/>
      <c r="L256" s="18"/>
      <c r="M256" s="18"/>
    </row>
    <row r="257" spans="1:13" ht="15" x14ac:dyDescent="0.25">
      <c r="A257"/>
      <c r="B257"/>
      <c r="C257"/>
      <c r="D257"/>
      <c r="E257"/>
      <c r="F257" s="28"/>
      <c r="G257" s="29"/>
      <c r="H257" s="18"/>
      <c r="I257" s="18"/>
      <c r="J257" s="18"/>
      <c r="K257" s="18"/>
      <c r="L257" s="18"/>
      <c r="M257" s="18"/>
    </row>
    <row r="258" spans="1:13" ht="15" x14ac:dyDescent="0.25">
      <c r="A258"/>
      <c r="B258"/>
      <c r="C258"/>
      <c r="D258"/>
      <c r="E258"/>
      <c r="F258" s="28"/>
      <c r="G258" s="29"/>
      <c r="H258" s="18"/>
      <c r="I258" s="18"/>
      <c r="J258" s="18"/>
      <c r="K258" s="18"/>
      <c r="L258" s="18"/>
      <c r="M258" s="18"/>
    </row>
    <row r="259" spans="1:13" ht="15" x14ac:dyDescent="0.25">
      <c r="A259"/>
      <c r="B259"/>
      <c r="C259"/>
      <c r="D259"/>
      <c r="E259"/>
      <c r="F259" s="28"/>
      <c r="G259" s="29"/>
      <c r="H259" s="18"/>
      <c r="I259" s="18"/>
      <c r="J259" s="18"/>
      <c r="K259" s="18"/>
      <c r="L259" s="18"/>
      <c r="M259" s="18"/>
    </row>
    <row r="260" spans="1:13" ht="15" x14ac:dyDescent="0.25">
      <c r="A260"/>
      <c r="B260"/>
      <c r="C260"/>
      <c r="D260"/>
      <c r="E260"/>
      <c r="F260" s="28"/>
      <c r="G260" s="29"/>
      <c r="H260" s="18"/>
      <c r="I260" s="18"/>
      <c r="J260" s="18"/>
      <c r="K260" s="18"/>
      <c r="L260" s="18"/>
      <c r="M260" s="18"/>
    </row>
    <row r="261" spans="1:13" ht="15" x14ac:dyDescent="0.25">
      <c r="A261"/>
      <c r="B261"/>
      <c r="C261"/>
      <c r="D261"/>
      <c r="E261"/>
      <c r="F261" s="28"/>
      <c r="G261" s="29"/>
      <c r="H261" s="18"/>
      <c r="I261" s="18"/>
      <c r="J261" s="18"/>
      <c r="K261" s="18"/>
      <c r="L261" s="18"/>
      <c r="M261" s="18"/>
    </row>
    <row r="262" spans="1:13" ht="15" x14ac:dyDescent="0.25">
      <c r="A262"/>
      <c r="B262"/>
      <c r="C262"/>
      <c r="D262"/>
      <c r="E262"/>
      <c r="F262" s="28"/>
      <c r="G262" s="29"/>
      <c r="H262" s="18"/>
      <c r="I262" s="18"/>
      <c r="J262" s="18"/>
      <c r="K262" s="18"/>
      <c r="L262" s="18"/>
      <c r="M262" s="18"/>
    </row>
    <row r="263" spans="1:13" ht="15" x14ac:dyDescent="0.25">
      <c r="A263" s="18"/>
      <c r="B263" s="18"/>
      <c r="C263" s="18"/>
      <c r="D263" s="18"/>
      <c r="E263" s="28"/>
      <c r="F263" s="28"/>
      <c r="G263" s="29"/>
      <c r="H263" s="18"/>
      <c r="I263" s="18"/>
      <c r="J263" s="18"/>
      <c r="K263" s="18"/>
      <c r="L263" s="18"/>
      <c r="M263" s="18"/>
    </row>
    <row r="264" spans="1:13" ht="15" x14ac:dyDescent="0.25">
      <c r="A264" s="18"/>
      <c r="B264" s="18"/>
      <c r="C264" s="18"/>
      <c r="D264" s="18"/>
      <c r="E264" s="28"/>
      <c r="F264" s="28"/>
      <c r="G264" s="29"/>
      <c r="H264" s="18"/>
      <c r="I264" s="18"/>
      <c r="J264" s="18"/>
      <c r="K264" s="18"/>
      <c r="L264" s="18"/>
      <c r="M264" s="18"/>
    </row>
    <row r="265" spans="1:13" ht="15" x14ac:dyDescent="0.25">
      <c r="A265" s="18"/>
      <c r="B265" s="18"/>
      <c r="C265" s="18"/>
      <c r="D265" s="18"/>
      <c r="E265" s="28"/>
      <c r="F265" s="28"/>
      <c r="G265" s="29"/>
      <c r="H265" s="18"/>
      <c r="I265" s="18"/>
      <c r="J265" s="18"/>
      <c r="K265" s="18"/>
      <c r="L265" s="18"/>
      <c r="M265" s="18"/>
    </row>
    <row r="266" spans="1:13" ht="15" x14ac:dyDescent="0.25">
      <c r="A266" s="18"/>
      <c r="B266" s="18"/>
      <c r="C266" s="18"/>
      <c r="D266" s="18"/>
      <c r="E266" s="28"/>
      <c r="F266" s="28"/>
      <c r="G266" s="29"/>
      <c r="H266" s="18"/>
      <c r="I266" s="18"/>
      <c r="J266" s="18"/>
      <c r="K266" s="18"/>
      <c r="L266" s="18"/>
      <c r="M266" s="18"/>
    </row>
    <row r="267" spans="1:13" ht="15" x14ac:dyDescent="0.25">
      <c r="A267" s="18"/>
      <c r="B267" s="18"/>
      <c r="C267" s="18"/>
      <c r="D267" s="18"/>
      <c r="E267" s="28"/>
      <c r="F267" s="28"/>
      <c r="G267" s="29"/>
      <c r="H267" s="18"/>
      <c r="I267" s="18"/>
      <c r="J267" s="18"/>
      <c r="K267" s="18"/>
      <c r="L267" s="18"/>
      <c r="M267" s="18"/>
    </row>
    <row r="268" spans="1:13" ht="15" x14ac:dyDescent="0.25">
      <c r="A268" s="18"/>
      <c r="B268" s="18"/>
      <c r="C268" s="18"/>
      <c r="D268" s="18"/>
      <c r="E268" s="28"/>
      <c r="F268" s="28"/>
      <c r="G268" s="29"/>
      <c r="H268" s="18"/>
      <c r="I268" s="18"/>
      <c r="J268" s="18"/>
      <c r="K268" s="18"/>
      <c r="L268" s="18"/>
      <c r="M268" s="18"/>
    </row>
    <row r="269" spans="1:13" ht="15" x14ac:dyDescent="0.25">
      <c r="A269" s="18"/>
      <c r="B269" s="18"/>
      <c r="C269" s="18"/>
      <c r="D269" s="18"/>
      <c r="E269" s="28"/>
      <c r="F269" s="28"/>
      <c r="G269" s="29"/>
      <c r="H269" s="18"/>
      <c r="I269" s="18"/>
      <c r="J269" s="18"/>
      <c r="K269" s="18"/>
      <c r="L269" s="18"/>
      <c r="M269" s="18"/>
    </row>
    <row r="270" spans="1:13" ht="15" x14ac:dyDescent="0.25">
      <c r="A270" s="18"/>
      <c r="B270" s="18"/>
      <c r="C270" s="18"/>
      <c r="D270" s="18"/>
      <c r="E270" s="28"/>
      <c r="F270" s="28"/>
      <c r="G270" s="29"/>
      <c r="H270" s="18"/>
      <c r="I270" s="18"/>
      <c r="J270" s="18"/>
      <c r="K270" s="18"/>
      <c r="L270" s="18"/>
      <c r="M270" s="18"/>
    </row>
    <row r="271" spans="1:13" ht="15" x14ac:dyDescent="0.25">
      <c r="A271" s="18"/>
      <c r="B271" s="18"/>
      <c r="C271" s="18"/>
      <c r="D271" s="18"/>
      <c r="E271" s="28"/>
      <c r="F271" s="28"/>
      <c r="G271" s="29"/>
      <c r="H271" s="18"/>
      <c r="I271" s="18"/>
      <c r="J271" s="18"/>
      <c r="K271" s="18"/>
      <c r="L271" s="18"/>
      <c r="M271" s="18"/>
    </row>
    <row r="272" spans="1:13" ht="15" x14ac:dyDescent="0.25">
      <c r="A272" s="18"/>
      <c r="B272" s="18"/>
      <c r="C272" s="18"/>
      <c r="D272" s="18"/>
      <c r="E272" s="28"/>
      <c r="F272" s="28"/>
      <c r="G272" s="29"/>
      <c r="H272" s="18"/>
      <c r="I272" s="18"/>
      <c r="J272" s="18"/>
      <c r="K272" s="18"/>
      <c r="L272" s="18"/>
      <c r="M272" s="18"/>
    </row>
    <row r="273" spans="1:13" ht="15" x14ac:dyDescent="0.25">
      <c r="A273" s="18"/>
      <c r="B273" s="18"/>
      <c r="C273" s="18"/>
      <c r="D273" s="18"/>
      <c r="E273" s="28"/>
      <c r="F273" s="28"/>
      <c r="G273" s="29"/>
      <c r="H273" s="18"/>
      <c r="I273" s="18"/>
      <c r="J273" s="18"/>
      <c r="K273" s="18"/>
      <c r="L273" s="18"/>
      <c r="M273" s="18"/>
    </row>
    <row r="274" spans="1:13" ht="15" x14ac:dyDescent="0.25">
      <c r="A274" s="18"/>
      <c r="B274" s="18"/>
      <c r="C274" s="18"/>
      <c r="D274" s="18"/>
      <c r="E274" s="28"/>
      <c r="F274" s="28"/>
      <c r="G274" s="29"/>
      <c r="H274" s="18"/>
      <c r="I274" s="18"/>
      <c r="J274" s="18"/>
      <c r="K274" s="18"/>
      <c r="L274" s="18"/>
      <c r="M274" s="18"/>
    </row>
    <row r="275" spans="1:13" ht="15" x14ac:dyDescent="0.25">
      <c r="A275" s="18"/>
      <c r="B275" s="18"/>
      <c r="C275" s="18"/>
      <c r="D275" s="18"/>
      <c r="E275" s="28"/>
      <c r="F275" s="28"/>
      <c r="G275" s="29"/>
      <c r="H275" s="18"/>
      <c r="I275" s="18"/>
      <c r="J275" s="18"/>
      <c r="K275" s="18"/>
      <c r="L275" s="18"/>
      <c r="M275" s="18"/>
    </row>
    <row r="276" spans="1:13" ht="15" x14ac:dyDescent="0.25">
      <c r="A276" s="18"/>
      <c r="B276" s="18"/>
      <c r="C276" s="18"/>
      <c r="D276" s="18"/>
      <c r="E276" s="28"/>
      <c r="F276" s="28"/>
      <c r="G276" s="29"/>
      <c r="H276" s="18"/>
      <c r="I276" s="18"/>
      <c r="J276" s="18"/>
      <c r="K276" s="18"/>
      <c r="L276" s="18"/>
      <c r="M276" s="18"/>
    </row>
    <row r="277" spans="1:13" ht="15" x14ac:dyDescent="0.25">
      <c r="A277" s="18"/>
      <c r="B277" s="18"/>
      <c r="C277" s="18"/>
      <c r="D277" s="18"/>
      <c r="E277" s="28"/>
      <c r="F277" s="28"/>
      <c r="G277" s="29"/>
      <c r="H277" s="18"/>
      <c r="I277" s="18"/>
      <c r="J277" s="18"/>
      <c r="K277" s="18"/>
      <c r="L277" s="18"/>
      <c r="M277" s="18"/>
    </row>
    <row r="278" spans="1:13" ht="15" x14ac:dyDescent="0.25">
      <c r="A278" s="18"/>
      <c r="B278" s="18"/>
      <c r="C278" s="18"/>
      <c r="D278" s="18"/>
      <c r="E278" s="28"/>
      <c r="F278" s="28"/>
      <c r="G278" s="29"/>
      <c r="H278" s="18"/>
      <c r="I278" s="18"/>
      <c r="J278" s="18"/>
      <c r="K278" s="18"/>
      <c r="L278" s="18"/>
      <c r="M278" s="18"/>
    </row>
    <row r="279" spans="1:13" ht="15" x14ac:dyDescent="0.25">
      <c r="A279" s="18"/>
      <c r="B279" s="18"/>
      <c r="C279" s="18"/>
      <c r="D279" s="18"/>
      <c r="E279" s="28"/>
      <c r="F279" s="28"/>
      <c r="G279" s="29"/>
      <c r="H279" s="18"/>
      <c r="I279" s="18"/>
      <c r="J279" s="18"/>
      <c r="K279" s="18"/>
      <c r="L279" s="18"/>
      <c r="M279" s="18"/>
    </row>
    <row r="280" spans="1:13" ht="15" x14ac:dyDescent="0.25">
      <c r="A280" s="18"/>
      <c r="B280" s="18"/>
      <c r="C280" s="18"/>
      <c r="D280" s="18"/>
      <c r="E280" s="28"/>
      <c r="F280" s="28"/>
      <c r="G280" s="29"/>
      <c r="H280" s="18"/>
      <c r="I280" s="18"/>
      <c r="J280" s="18"/>
      <c r="K280" s="18"/>
      <c r="L280" s="18"/>
      <c r="M280" s="18"/>
    </row>
    <row r="281" spans="1:13" ht="15" x14ac:dyDescent="0.25">
      <c r="A281" s="18"/>
      <c r="B281" s="18"/>
      <c r="C281" s="18"/>
      <c r="D281" s="18"/>
      <c r="E281" s="28"/>
      <c r="F281" s="28"/>
      <c r="G281" s="29"/>
      <c r="H281" s="18"/>
      <c r="I281" s="18"/>
      <c r="J281" s="18"/>
      <c r="K281" s="18"/>
      <c r="L281" s="18"/>
      <c r="M281" s="18"/>
    </row>
    <row r="282" spans="1:13" ht="15" x14ac:dyDescent="0.25">
      <c r="A282" s="18"/>
      <c r="B282" s="18"/>
      <c r="C282" s="18"/>
      <c r="D282" s="18"/>
      <c r="E282" s="28"/>
      <c r="F282" s="28"/>
      <c r="G282" s="29"/>
      <c r="H282" s="18"/>
      <c r="I282" s="18"/>
      <c r="J282" s="18"/>
      <c r="K282" s="18"/>
      <c r="L282" s="18"/>
      <c r="M282" s="18"/>
    </row>
    <row r="283" spans="1:13" ht="15" x14ac:dyDescent="0.25">
      <c r="A283" s="18"/>
      <c r="B283" s="18"/>
      <c r="C283" s="18"/>
      <c r="D283" s="18"/>
      <c r="E283" s="28"/>
      <c r="F283" s="28"/>
      <c r="G283" s="29"/>
      <c r="H283" s="18"/>
      <c r="I283" s="18"/>
      <c r="J283" s="18"/>
      <c r="K283" s="18"/>
      <c r="L283" s="18"/>
      <c r="M283" s="18"/>
    </row>
    <row r="284" spans="1:13" ht="15" x14ac:dyDescent="0.25">
      <c r="A284" s="18"/>
      <c r="B284" s="18"/>
      <c r="C284" s="18"/>
      <c r="D284" s="18"/>
      <c r="E284" s="28"/>
      <c r="F284" s="28"/>
      <c r="G284" s="29"/>
      <c r="H284" s="18"/>
      <c r="I284" s="18"/>
      <c r="J284" s="18"/>
      <c r="K284" s="18"/>
      <c r="L284" s="18"/>
      <c r="M284" s="18"/>
    </row>
    <row r="285" spans="1:13" ht="15" x14ac:dyDescent="0.25">
      <c r="A285" s="18"/>
      <c r="B285" s="18"/>
      <c r="C285" s="18"/>
      <c r="D285" s="18"/>
      <c r="E285" s="28"/>
      <c r="F285" s="28"/>
      <c r="G285" s="29"/>
      <c r="H285" s="18"/>
      <c r="I285" s="18"/>
      <c r="J285" s="18"/>
      <c r="K285" s="18"/>
      <c r="L285" s="18"/>
      <c r="M285" s="18"/>
    </row>
    <row r="286" spans="1:13" ht="15" x14ac:dyDescent="0.25">
      <c r="A286" s="18"/>
      <c r="B286" s="18"/>
      <c r="C286" s="18"/>
      <c r="D286" s="18"/>
      <c r="E286" s="28"/>
      <c r="F286" s="28"/>
      <c r="G286" s="29"/>
      <c r="H286" s="18"/>
      <c r="I286" s="18"/>
      <c r="J286" s="18"/>
      <c r="K286" s="18"/>
      <c r="L286" s="18"/>
      <c r="M286" s="18"/>
    </row>
    <row r="287" spans="1:13" ht="15" x14ac:dyDescent="0.25">
      <c r="A287" s="18"/>
      <c r="B287" s="18"/>
      <c r="C287" s="18"/>
      <c r="D287" s="18"/>
      <c r="E287" s="28"/>
      <c r="F287" s="28"/>
      <c r="G287" s="29"/>
      <c r="H287" s="18"/>
      <c r="I287" s="18"/>
      <c r="J287" s="18"/>
      <c r="K287" s="18"/>
      <c r="L287" s="18"/>
      <c r="M287" s="18"/>
    </row>
    <row r="288" spans="1:13" ht="15" x14ac:dyDescent="0.25">
      <c r="A288" s="18"/>
      <c r="B288" s="18"/>
      <c r="C288" s="18"/>
      <c r="D288" s="18"/>
      <c r="E288" s="28"/>
      <c r="F288" s="28"/>
      <c r="G288" s="29"/>
      <c r="H288" s="18"/>
      <c r="I288" s="18"/>
      <c r="J288" s="18"/>
      <c r="K288" s="18"/>
      <c r="L288" s="18"/>
      <c r="M288" s="18"/>
    </row>
    <row r="289" spans="1:13" ht="15" x14ac:dyDescent="0.25">
      <c r="A289" s="18"/>
      <c r="B289" s="18"/>
      <c r="C289" s="18"/>
      <c r="D289" s="18"/>
      <c r="E289" s="28"/>
      <c r="F289" s="28"/>
      <c r="G289" s="29"/>
      <c r="H289" s="18"/>
      <c r="I289" s="18"/>
      <c r="J289" s="18"/>
      <c r="K289" s="18"/>
      <c r="L289" s="18"/>
      <c r="M289" s="18"/>
    </row>
    <row r="290" spans="1:13" ht="15" x14ac:dyDescent="0.25">
      <c r="A290" s="18"/>
      <c r="B290" s="18"/>
      <c r="C290" s="18"/>
      <c r="D290" s="18"/>
      <c r="E290" s="28"/>
      <c r="F290" s="28"/>
      <c r="G290" s="29"/>
      <c r="H290" s="18"/>
      <c r="I290" s="18"/>
      <c r="J290" s="18"/>
      <c r="K290" s="18"/>
      <c r="L290" s="18"/>
      <c r="M290" s="18"/>
    </row>
    <row r="291" spans="1:13" ht="15" x14ac:dyDescent="0.25">
      <c r="A291" s="18"/>
      <c r="B291" s="18"/>
      <c r="C291" s="18"/>
      <c r="D291" s="18"/>
      <c r="E291" s="28"/>
      <c r="F291" s="28"/>
      <c r="G291" s="29"/>
      <c r="H291" s="18"/>
      <c r="I291" s="18"/>
      <c r="J291" s="18"/>
      <c r="K291" s="18"/>
      <c r="L291" s="18"/>
      <c r="M291" s="18"/>
    </row>
    <row r="292" spans="1:13" ht="15" x14ac:dyDescent="0.25">
      <c r="A292" s="18"/>
      <c r="B292" s="18"/>
      <c r="C292" s="18"/>
      <c r="D292" s="18"/>
      <c r="E292" s="28"/>
      <c r="F292" s="28"/>
      <c r="G292" s="29"/>
      <c r="H292" s="18"/>
      <c r="I292" s="18"/>
      <c r="J292" s="18"/>
      <c r="K292" s="18"/>
      <c r="L292" s="18"/>
      <c r="M292" s="18"/>
    </row>
    <row r="293" spans="1:13" ht="15" x14ac:dyDescent="0.25">
      <c r="A293" s="18"/>
      <c r="B293" s="18"/>
      <c r="C293" s="18"/>
      <c r="D293" s="18"/>
      <c r="E293" s="28"/>
      <c r="F293" s="28"/>
      <c r="G293" s="29"/>
      <c r="H293" s="18"/>
      <c r="I293" s="18"/>
      <c r="J293" s="18"/>
      <c r="K293" s="18"/>
      <c r="L293" s="18"/>
      <c r="M293" s="18"/>
    </row>
    <row r="294" spans="1:13" ht="15" x14ac:dyDescent="0.25">
      <c r="A294" s="18"/>
      <c r="B294" s="18"/>
      <c r="C294" s="18"/>
      <c r="D294" s="18"/>
      <c r="E294" s="28"/>
      <c r="F294" s="28"/>
      <c r="G294" s="29"/>
      <c r="H294" s="18"/>
      <c r="I294" s="18"/>
      <c r="J294" s="18"/>
      <c r="K294" s="18"/>
      <c r="L294" s="18"/>
      <c r="M294" s="18"/>
    </row>
    <row r="295" spans="1:13" ht="15" x14ac:dyDescent="0.25">
      <c r="A295" s="18"/>
      <c r="B295" s="18"/>
      <c r="C295" s="18"/>
      <c r="D295" s="18"/>
      <c r="E295" s="28"/>
      <c r="F295" s="28"/>
      <c r="G295" s="29"/>
      <c r="H295" s="18"/>
      <c r="I295" s="18"/>
      <c r="J295" s="18"/>
      <c r="K295" s="18"/>
      <c r="L295" s="18"/>
      <c r="M295" s="18"/>
    </row>
    <row r="296" spans="1:13" ht="15" x14ac:dyDescent="0.25">
      <c r="A296" s="18"/>
      <c r="B296" s="18"/>
      <c r="C296" s="18"/>
      <c r="D296" s="18"/>
      <c r="E296" s="28"/>
      <c r="F296" s="28"/>
      <c r="G296" s="29"/>
      <c r="H296" s="18"/>
      <c r="I296" s="18"/>
      <c r="J296" s="18"/>
      <c r="K296" s="18"/>
      <c r="L296" s="18"/>
      <c r="M296" s="18"/>
    </row>
    <row r="297" spans="1:13" ht="15" x14ac:dyDescent="0.25">
      <c r="A297" s="18"/>
      <c r="B297" s="18"/>
      <c r="C297" s="18"/>
      <c r="D297" s="18"/>
      <c r="E297" s="28"/>
      <c r="F297" s="28"/>
      <c r="G297" s="29"/>
      <c r="H297" s="18"/>
      <c r="I297" s="18"/>
      <c r="J297" s="18"/>
      <c r="K297" s="18"/>
      <c r="L297" s="18"/>
      <c r="M297" s="18"/>
    </row>
    <row r="298" spans="1:13" ht="15" x14ac:dyDescent="0.25">
      <c r="A298" s="18"/>
      <c r="B298" s="18"/>
      <c r="C298" s="18"/>
      <c r="D298" s="18"/>
      <c r="E298" s="28"/>
      <c r="F298" s="28"/>
      <c r="G298" s="29"/>
      <c r="H298" s="18"/>
      <c r="I298" s="18"/>
      <c r="J298" s="18"/>
      <c r="K298" s="18"/>
      <c r="L298" s="18"/>
      <c r="M298" s="18"/>
    </row>
    <row r="299" spans="1:13" ht="15" x14ac:dyDescent="0.25">
      <c r="A299" s="18"/>
      <c r="B299" s="18"/>
      <c r="C299" s="18"/>
      <c r="D299" s="18"/>
      <c r="E299" s="28"/>
      <c r="F299" s="28"/>
      <c r="G299" s="29"/>
      <c r="H299" s="18"/>
      <c r="I299" s="18"/>
      <c r="J299" s="18"/>
      <c r="K299" s="18"/>
      <c r="L299" s="18"/>
      <c r="M299" s="18"/>
    </row>
    <row r="300" spans="1:13" ht="15" x14ac:dyDescent="0.25">
      <c r="A300" s="18"/>
      <c r="B300" s="18"/>
      <c r="C300" s="18"/>
      <c r="D300" s="18"/>
      <c r="E300" s="28"/>
      <c r="F300" s="28"/>
      <c r="G300" s="29"/>
      <c r="H300" s="18"/>
      <c r="I300" s="18"/>
      <c r="J300" s="18"/>
      <c r="K300" s="18"/>
      <c r="L300" s="18"/>
      <c r="M300" s="18"/>
    </row>
    <row r="301" spans="1:13" ht="15" x14ac:dyDescent="0.25">
      <c r="A301" s="18"/>
      <c r="B301" s="18"/>
      <c r="C301" s="18"/>
      <c r="D301" s="18"/>
      <c r="E301" s="28"/>
      <c r="F301" s="28"/>
      <c r="G301" s="29"/>
      <c r="H301" s="18"/>
      <c r="I301" s="18"/>
      <c r="J301" s="18"/>
      <c r="K301" s="18"/>
      <c r="L301" s="18"/>
      <c r="M301" s="18"/>
    </row>
    <row r="302" spans="1:13" ht="15" x14ac:dyDescent="0.25">
      <c r="A302" s="18"/>
      <c r="B302" s="18"/>
      <c r="C302" s="18"/>
      <c r="D302" s="18"/>
      <c r="E302" s="28"/>
      <c r="F302" s="28"/>
      <c r="G302" s="29"/>
      <c r="H302" s="18"/>
      <c r="I302" s="18"/>
      <c r="J302" s="18"/>
      <c r="K302" s="18"/>
      <c r="L302" s="18"/>
      <c r="M302" s="18"/>
    </row>
    <row r="303" spans="1:13" ht="15" x14ac:dyDescent="0.25">
      <c r="A303" s="18"/>
      <c r="B303" s="18"/>
      <c r="C303" s="18"/>
      <c r="D303" s="18"/>
      <c r="E303" s="28"/>
      <c r="F303" s="28"/>
      <c r="G303" s="29"/>
      <c r="H303" s="18"/>
      <c r="I303" s="18"/>
      <c r="J303" s="18"/>
      <c r="K303" s="18"/>
      <c r="L303" s="18"/>
      <c r="M303" s="18"/>
    </row>
    <row r="304" spans="1:13" ht="15" x14ac:dyDescent="0.25">
      <c r="A304" s="18"/>
      <c r="B304" s="18"/>
      <c r="C304" s="18"/>
      <c r="D304" s="18"/>
      <c r="E304" s="28"/>
      <c r="F304" s="28"/>
      <c r="G304" s="29"/>
      <c r="H304" s="18"/>
      <c r="I304" s="18"/>
      <c r="J304" s="18"/>
      <c r="K304" s="18"/>
      <c r="L304" s="18"/>
      <c r="M304" s="18"/>
    </row>
    <row r="305" spans="1:13" ht="15" x14ac:dyDescent="0.25">
      <c r="A305" s="18"/>
      <c r="B305" s="18"/>
      <c r="C305" s="18"/>
      <c r="D305" s="18"/>
      <c r="E305" s="28"/>
      <c r="F305" s="28"/>
      <c r="G305" s="29"/>
      <c r="H305" s="18"/>
      <c r="I305" s="18"/>
      <c r="J305" s="18"/>
      <c r="K305" s="18"/>
      <c r="L305" s="18"/>
      <c r="M305" s="18"/>
    </row>
    <row r="306" spans="1:13" ht="15" x14ac:dyDescent="0.25">
      <c r="A306" s="18"/>
      <c r="B306" s="18"/>
      <c r="C306" s="18"/>
      <c r="D306" s="18"/>
      <c r="E306" s="28"/>
      <c r="F306" s="28"/>
      <c r="G306" s="29"/>
      <c r="H306" s="18"/>
      <c r="I306" s="18"/>
      <c r="J306" s="18"/>
      <c r="K306" s="18"/>
      <c r="L306" s="18"/>
      <c r="M306" s="18"/>
    </row>
    <row r="307" spans="1:13" ht="15" x14ac:dyDescent="0.25">
      <c r="A307" s="18"/>
      <c r="B307" s="18"/>
      <c r="C307" s="18"/>
      <c r="D307" s="18"/>
      <c r="E307" s="28"/>
      <c r="F307" s="28"/>
      <c r="G307" s="29"/>
      <c r="H307" s="18"/>
      <c r="I307" s="18"/>
      <c r="J307" s="18"/>
      <c r="K307" s="18"/>
      <c r="L307" s="18"/>
      <c r="M307" s="18"/>
    </row>
    <row r="308" spans="1:13" ht="15" x14ac:dyDescent="0.25">
      <c r="A308" s="18"/>
      <c r="B308" s="18"/>
      <c r="C308" s="18"/>
      <c r="D308" s="18"/>
      <c r="E308" s="28"/>
      <c r="F308" s="28"/>
      <c r="G308" s="29"/>
      <c r="H308" s="18"/>
      <c r="I308" s="18"/>
      <c r="J308" s="18"/>
      <c r="K308" s="18"/>
      <c r="L308" s="18"/>
      <c r="M308" s="18"/>
    </row>
    <row r="309" spans="1:13" ht="15" x14ac:dyDescent="0.25">
      <c r="A309" s="18"/>
      <c r="B309" s="18"/>
      <c r="C309" s="18"/>
      <c r="D309" s="18"/>
      <c r="E309" s="28"/>
      <c r="F309" s="28"/>
      <c r="G309" s="29"/>
      <c r="H309" s="18"/>
      <c r="I309" s="18"/>
      <c r="J309" s="18"/>
      <c r="K309" s="18"/>
      <c r="L309" s="18"/>
      <c r="M309" s="18"/>
    </row>
    <row r="310" spans="1:13" ht="15" x14ac:dyDescent="0.25">
      <c r="A310" s="18"/>
      <c r="B310" s="18"/>
      <c r="C310" s="18"/>
      <c r="D310" s="18"/>
      <c r="E310" s="28"/>
      <c r="F310" s="28"/>
      <c r="G310" s="29"/>
      <c r="H310" s="18"/>
      <c r="I310" s="18"/>
      <c r="J310" s="18"/>
      <c r="K310" s="18"/>
      <c r="L310" s="18"/>
      <c r="M310" s="18"/>
    </row>
    <row r="311" spans="1:13" ht="15" x14ac:dyDescent="0.25">
      <c r="A311" s="18"/>
      <c r="B311" s="18"/>
      <c r="C311" s="18"/>
      <c r="D311" s="18"/>
      <c r="E311" s="28"/>
      <c r="F311" s="28"/>
      <c r="G311" s="29"/>
      <c r="H311" s="18"/>
      <c r="I311" s="18"/>
      <c r="J311" s="18"/>
      <c r="K311" s="18"/>
      <c r="L311" s="18"/>
      <c r="M311" s="18"/>
    </row>
    <row r="312" spans="1:13" ht="15" x14ac:dyDescent="0.25">
      <c r="A312" s="18"/>
      <c r="B312" s="18"/>
      <c r="C312" s="18"/>
      <c r="D312" s="18"/>
      <c r="E312" s="28"/>
      <c r="F312" s="28"/>
      <c r="G312" s="29"/>
      <c r="H312" s="18"/>
      <c r="I312" s="18"/>
      <c r="J312" s="18"/>
      <c r="K312" s="18"/>
      <c r="L312" s="18"/>
      <c r="M312" s="18"/>
    </row>
    <row r="313" spans="1:13" ht="15" x14ac:dyDescent="0.25">
      <c r="A313" s="18"/>
      <c r="B313" s="18"/>
      <c r="C313" s="18"/>
      <c r="D313" s="18"/>
      <c r="E313" s="28"/>
      <c r="F313" s="28"/>
      <c r="G313" s="29"/>
      <c r="H313" s="18"/>
      <c r="I313" s="18"/>
      <c r="J313" s="18"/>
      <c r="K313" s="18"/>
      <c r="L313" s="18"/>
      <c r="M313" s="18"/>
    </row>
    <row r="314" spans="1:13" ht="15" x14ac:dyDescent="0.25">
      <c r="A314" s="18"/>
      <c r="B314" s="18"/>
      <c r="C314" s="18"/>
      <c r="D314" s="18"/>
      <c r="E314" s="28"/>
      <c r="F314" s="28"/>
      <c r="G314" s="29"/>
      <c r="H314" s="18"/>
      <c r="I314" s="18"/>
      <c r="J314" s="18"/>
      <c r="K314" s="18"/>
      <c r="L314" s="18"/>
      <c r="M314" s="18"/>
    </row>
    <row r="315" spans="1:13" ht="15" x14ac:dyDescent="0.25">
      <c r="A315" s="18"/>
      <c r="B315" s="18"/>
      <c r="C315" s="18"/>
      <c r="D315" s="18"/>
      <c r="E315" s="28"/>
      <c r="F315" s="28"/>
      <c r="G315" s="29"/>
      <c r="H315" s="18"/>
      <c r="I315" s="18"/>
      <c r="J315" s="18"/>
      <c r="K315" s="18"/>
      <c r="L315" s="18"/>
      <c r="M315" s="18"/>
    </row>
    <row r="316" spans="1:13" ht="15" x14ac:dyDescent="0.25">
      <c r="A316" s="18"/>
      <c r="B316" s="18"/>
      <c r="C316" s="18"/>
      <c r="D316" s="18"/>
      <c r="E316" s="28"/>
      <c r="F316" s="28"/>
      <c r="G316" s="29"/>
      <c r="H316" s="18"/>
      <c r="I316" s="18"/>
      <c r="J316" s="18"/>
      <c r="K316" s="18"/>
      <c r="L316" s="18"/>
      <c r="M316" s="18"/>
    </row>
    <row r="317" spans="1:13" ht="15" x14ac:dyDescent="0.25">
      <c r="A317" s="18"/>
      <c r="B317" s="18"/>
      <c r="C317" s="18"/>
      <c r="D317" s="18"/>
      <c r="E317" s="28"/>
      <c r="F317" s="28"/>
      <c r="G317" s="29"/>
      <c r="H317" s="18"/>
      <c r="I317" s="18"/>
      <c r="J317" s="18"/>
      <c r="K317" s="18"/>
      <c r="L317" s="18"/>
      <c r="M317" s="18"/>
    </row>
    <row r="318" spans="1:13" ht="15" x14ac:dyDescent="0.25">
      <c r="A318" s="18"/>
      <c r="B318" s="18"/>
      <c r="C318" s="18"/>
      <c r="D318" s="18"/>
      <c r="E318" s="28"/>
      <c r="F318" s="28"/>
      <c r="G318" s="29"/>
      <c r="H318" s="18"/>
      <c r="I318" s="18"/>
      <c r="J318" s="18"/>
      <c r="K318" s="18"/>
      <c r="L318" s="18"/>
      <c r="M318" s="18"/>
    </row>
    <row r="319" spans="1:13" ht="15" x14ac:dyDescent="0.25">
      <c r="A319" s="18"/>
      <c r="B319" s="18"/>
      <c r="C319" s="18"/>
      <c r="D319" s="18"/>
      <c r="E319" s="28"/>
      <c r="F319" s="28"/>
      <c r="G319" s="29"/>
      <c r="H319" s="18"/>
      <c r="I319" s="18"/>
      <c r="J319" s="18"/>
      <c r="K319" s="18"/>
      <c r="L319" s="18"/>
      <c r="M319" s="18"/>
    </row>
    <row r="320" spans="1:13" ht="15" x14ac:dyDescent="0.25">
      <c r="A320" s="18"/>
      <c r="B320" s="18"/>
      <c r="C320" s="18"/>
      <c r="D320" s="18"/>
      <c r="E320" s="28"/>
      <c r="F320" s="28"/>
      <c r="G320" s="29"/>
      <c r="H320" s="18"/>
      <c r="I320" s="18"/>
      <c r="J320" s="18"/>
      <c r="K320" s="18"/>
      <c r="L320" s="18"/>
      <c r="M320" s="18"/>
    </row>
    <row r="321" spans="1:13" ht="15" x14ac:dyDescent="0.25">
      <c r="A321" s="18"/>
      <c r="B321" s="18"/>
      <c r="C321" s="18"/>
      <c r="D321" s="18"/>
      <c r="E321" s="28"/>
      <c r="F321" s="28"/>
      <c r="G321" s="29"/>
      <c r="H321" s="18"/>
      <c r="I321" s="18"/>
      <c r="J321" s="18"/>
      <c r="K321" s="18"/>
      <c r="L321" s="18"/>
      <c r="M321" s="18"/>
    </row>
    <row r="322" spans="1:13" ht="15" x14ac:dyDescent="0.25">
      <c r="A322" s="18"/>
      <c r="B322" s="18"/>
      <c r="C322" s="18"/>
      <c r="D322" s="18"/>
      <c r="E322" s="28"/>
      <c r="F322" s="28"/>
      <c r="G322" s="29"/>
      <c r="H322" s="18"/>
      <c r="I322" s="18"/>
      <c r="J322" s="18"/>
      <c r="K322" s="18"/>
      <c r="L322" s="18"/>
      <c r="M322" s="18"/>
    </row>
    <row r="323" spans="1:13" ht="15" x14ac:dyDescent="0.25">
      <c r="A323" s="18"/>
      <c r="B323" s="18"/>
      <c r="C323" s="18"/>
      <c r="D323" s="18"/>
      <c r="E323" s="28"/>
      <c r="F323" s="28"/>
      <c r="G323" s="29"/>
      <c r="H323" s="18"/>
      <c r="I323" s="18"/>
      <c r="J323" s="18"/>
      <c r="K323" s="18"/>
      <c r="L323" s="18"/>
      <c r="M323" s="18"/>
    </row>
    <row r="324" spans="1:13" ht="15" x14ac:dyDescent="0.25">
      <c r="A324" s="18"/>
      <c r="B324" s="18"/>
      <c r="C324" s="18"/>
      <c r="D324" s="18"/>
      <c r="E324" s="28"/>
      <c r="F324" s="28"/>
      <c r="G324" s="29"/>
      <c r="H324" s="18"/>
      <c r="I324" s="18"/>
      <c r="J324" s="18"/>
      <c r="K324" s="18"/>
      <c r="L324" s="18"/>
      <c r="M324" s="18"/>
    </row>
    <row r="325" spans="1:13" ht="15" x14ac:dyDescent="0.25">
      <c r="A325" s="18"/>
      <c r="B325" s="18"/>
      <c r="C325" s="18"/>
      <c r="D325" s="18"/>
      <c r="E325" s="28"/>
      <c r="F325" s="28"/>
      <c r="G325" s="29"/>
      <c r="H325" s="18"/>
      <c r="I325" s="18"/>
      <c r="J325" s="18"/>
      <c r="K325" s="18"/>
      <c r="L325" s="18"/>
      <c r="M325" s="18"/>
    </row>
    <row r="326" spans="1:13" ht="15" x14ac:dyDescent="0.25">
      <c r="A326" s="18"/>
      <c r="B326" s="18"/>
      <c r="C326" s="18"/>
      <c r="D326" s="18"/>
      <c r="E326" s="28"/>
      <c r="F326" s="28"/>
      <c r="G326" s="29"/>
      <c r="H326" s="18"/>
      <c r="I326" s="18"/>
      <c r="J326" s="18"/>
      <c r="K326" s="18"/>
      <c r="L326" s="18"/>
      <c r="M326" s="18"/>
    </row>
    <row r="327" spans="1:13" ht="15" x14ac:dyDescent="0.25">
      <c r="A327" s="18"/>
      <c r="B327" s="18"/>
      <c r="C327" s="18"/>
      <c r="D327" s="18"/>
      <c r="E327" s="28"/>
      <c r="F327" s="28"/>
      <c r="G327" s="29"/>
      <c r="H327" s="18"/>
      <c r="I327" s="18"/>
      <c r="J327" s="18"/>
      <c r="K327" s="18"/>
      <c r="L327" s="18"/>
      <c r="M327" s="18"/>
    </row>
    <row r="328" spans="1:13" ht="15" x14ac:dyDescent="0.25">
      <c r="A328" s="18"/>
      <c r="B328" s="18"/>
      <c r="C328" s="18"/>
      <c r="D328" s="18"/>
      <c r="E328" s="28"/>
      <c r="F328" s="28"/>
      <c r="G328" s="29"/>
      <c r="H328" s="18"/>
      <c r="I328" s="18"/>
      <c r="J328" s="18"/>
      <c r="K328" s="18"/>
      <c r="L328" s="18"/>
      <c r="M328" s="18"/>
    </row>
    <row r="329" spans="1:13" ht="15" x14ac:dyDescent="0.25">
      <c r="A329" s="18"/>
      <c r="B329" s="18"/>
      <c r="C329" s="18"/>
      <c r="D329" s="18"/>
      <c r="E329" s="28"/>
      <c r="F329" s="28"/>
      <c r="G329" s="29"/>
      <c r="H329" s="18"/>
      <c r="I329" s="18"/>
      <c r="J329" s="18"/>
      <c r="K329" s="18"/>
      <c r="L329" s="18"/>
      <c r="M329" s="18"/>
    </row>
    <row r="330" spans="1:13" ht="15" x14ac:dyDescent="0.25">
      <c r="A330" s="18"/>
      <c r="B330" s="18"/>
      <c r="C330" s="18"/>
      <c r="D330" s="18"/>
      <c r="E330" s="28"/>
      <c r="F330" s="28"/>
      <c r="G330" s="29"/>
      <c r="H330" s="18"/>
      <c r="I330" s="18"/>
      <c r="J330" s="18"/>
      <c r="K330" s="18"/>
      <c r="L330" s="18"/>
      <c r="M330" s="18"/>
    </row>
    <row r="331" spans="1:13" ht="15" x14ac:dyDescent="0.25">
      <c r="A331" s="18"/>
      <c r="B331" s="18"/>
      <c r="C331" s="18"/>
      <c r="D331" s="18"/>
      <c r="E331" s="28"/>
      <c r="F331" s="28"/>
      <c r="G331" s="29"/>
      <c r="H331" s="18"/>
      <c r="I331" s="18"/>
      <c r="J331" s="18"/>
      <c r="K331" s="18"/>
      <c r="L331" s="18"/>
      <c r="M331" s="18"/>
    </row>
    <row r="332" spans="1:13" ht="15" x14ac:dyDescent="0.25">
      <c r="A332" s="18"/>
      <c r="B332" s="18"/>
      <c r="C332" s="18"/>
      <c r="D332" s="18"/>
      <c r="E332" s="28"/>
      <c r="F332" s="28"/>
      <c r="G332" s="29"/>
      <c r="H332" s="18"/>
      <c r="I332" s="18"/>
      <c r="J332" s="18"/>
      <c r="K332" s="18"/>
      <c r="L332" s="18"/>
      <c r="M332" s="18"/>
    </row>
    <row r="333" spans="1:13" ht="15" x14ac:dyDescent="0.25">
      <c r="A333" s="18"/>
      <c r="B333" s="18"/>
      <c r="C333" s="18"/>
      <c r="D333" s="18"/>
      <c r="E333" s="28"/>
      <c r="F333" s="28"/>
      <c r="G333" s="29"/>
      <c r="H333" s="18"/>
      <c r="I333" s="18"/>
      <c r="J333" s="18"/>
      <c r="K333" s="18"/>
      <c r="L333" s="18"/>
      <c r="M333" s="18"/>
    </row>
    <row r="334" spans="1:13" ht="15" x14ac:dyDescent="0.25">
      <c r="A334" s="18"/>
      <c r="B334" s="18"/>
      <c r="C334" s="18"/>
      <c r="D334" s="18"/>
      <c r="E334" s="28"/>
      <c r="F334" s="28"/>
      <c r="G334" s="29"/>
      <c r="H334" s="18"/>
      <c r="I334" s="18"/>
      <c r="J334" s="18"/>
      <c r="K334" s="18"/>
      <c r="L334" s="18"/>
      <c r="M334" s="18"/>
    </row>
    <row r="335" spans="1:13" ht="15" x14ac:dyDescent="0.25">
      <c r="A335" s="18"/>
      <c r="B335" s="18"/>
      <c r="C335" s="18"/>
      <c r="D335" s="18"/>
      <c r="E335" s="28"/>
      <c r="F335" s="28"/>
      <c r="G335" s="29"/>
      <c r="H335" s="18"/>
      <c r="I335" s="18"/>
      <c r="J335" s="18"/>
      <c r="K335" s="18"/>
      <c r="L335" s="18"/>
      <c r="M335" s="18"/>
    </row>
    <row r="336" spans="1:13" ht="15" x14ac:dyDescent="0.25">
      <c r="A336" s="18"/>
      <c r="B336" s="18"/>
      <c r="C336" s="18"/>
      <c r="D336" s="18"/>
      <c r="E336" s="28"/>
      <c r="F336" s="28"/>
      <c r="G336" s="29"/>
      <c r="H336" s="18"/>
      <c r="I336" s="18"/>
      <c r="J336" s="18"/>
      <c r="K336" s="18"/>
      <c r="L336" s="18"/>
      <c r="M336" s="18"/>
    </row>
    <row r="337" spans="1:13" ht="15" x14ac:dyDescent="0.25">
      <c r="A337" s="18"/>
      <c r="B337" s="18"/>
      <c r="C337" s="18"/>
      <c r="D337" s="18"/>
      <c r="E337" s="28"/>
      <c r="F337" s="28"/>
      <c r="G337" s="29"/>
      <c r="H337" s="18"/>
      <c r="I337" s="18"/>
      <c r="J337" s="18"/>
      <c r="K337" s="18"/>
      <c r="L337" s="18"/>
      <c r="M337" s="18"/>
    </row>
    <row r="338" spans="1:13" ht="15" x14ac:dyDescent="0.25">
      <c r="A338" s="18"/>
      <c r="B338" s="18"/>
      <c r="C338" s="18"/>
      <c r="D338" s="18"/>
      <c r="E338" s="28"/>
      <c r="F338" s="28"/>
      <c r="G338" s="29"/>
      <c r="H338" s="18"/>
      <c r="I338" s="18"/>
      <c r="J338" s="18"/>
      <c r="K338" s="18"/>
      <c r="L338" s="18"/>
      <c r="M338" s="18"/>
    </row>
    <row r="339" spans="1:13" ht="15" x14ac:dyDescent="0.25">
      <c r="A339" s="18"/>
      <c r="B339" s="18"/>
      <c r="C339" s="18"/>
      <c r="D339" s="18"/>
      <c r="E339" s="28"/>
      <c r="F339" s="28"/>
      <c r="G339" s="29"/>
      <c r="H339" s="18"/>
      <c r="I339" s="18"/>
      <c r="J339" s="18"/>
      <c r="K339" s="18"/>
      <c r="L339" s="18"/>
      <c r="M339" s="18"/>
    </row>
    <row r="340" spans="1:13" ht="15" x14ac:dyDescent="0.25">
      <c r="A340" s="18"/>
      <c r="B340" s="18"/>
      <c r="C340" s="18"/>
      <c r="D340" s="18"/>
      <c r="E340" s="28"/>
      <c r="F340" s="28"/>
      <c r="G340" s="29"/>
      <c r="H340" s="18"/>
      <c r="I340" s="18"/>
      <c r="J340" s="18"/>
      <c r="K340" s="18"/>
      <c r="L340" s="18"/>
      <c r="M340" s="18"/>
    </row>
    <row r="341" spans="1:13" ht="15" x14ac:dyDescent="0.25">
      <c r="A341" s="18"/>
      <c r="B341" s="18"/>
      <c r="C341" s="18"/>
      <c r="D341" s="18"/>
      <c r="E341" s="28"/>
      <c r="F341" s="28"/>
      <c r="G341" s="29"/>
      <c r="H341" s="18"/>
      <c r="I341" s="18"/>
      <c r="J341" s="18"/>
      <c r="K341" s="18"/>
      <c r="L341" s="18"/>
      <c r="M341" s="18"/>
    </row>
    <row r="342" spans="1:13" ht="15" x14ac:dyDescent="0.25">
      <c r="A342" s="18"/>
      <c r="B342" s="18"/>
      <c r="C342" s="18"/>
      <c r="D342" s="18"/>
      <c r="E342" s="28"/>
      <c r="F342" s="28"/>
      <c r="G342" s="29"/>
      <c r="H342" s="18"/>
      <c r="I342" s="18"/>
      <c r="J342" s="18"/>
      <c r="K342" s="18"/>
      <c r="L342" s="18"/>
      <c r="M342" s="18"/>
    </row>
    <row r="343" spans="1:13" ht="15" x14ac:dyDescent="0.25">
      <c r="A343" s="18"/>
      <c r="B343" s="18"/>
      <c r="C343" s="18"/>
      <c r="D343" s="18"/>
      <c r="E343" s="28"/>
      <c r="F343" s="28"/>
      <c r="G343" s="29"/>
      <c r="H343" s="18"/>
      <c r="I343" s="18"/>
      <c r="J343" s="18"/>
      <c r="K343" s="18"/>
      <c r="L343" s="18"/>
      <c r="M343" s="18"/>
    </row>
    <row r="344" spans="1:13" ht="15" x14ac:dyDescent="0.25">
      <c r="A344" s="18"/>
      <c r="B344" s="18"/>
      <c r="C344" s="18"/>
      <c r="D344" s="18"/>
      <c r="E344" s="28"/>
      <c r="F344" s="28"/>
      <c r="G344" s="29"/>
      <c r="H344" s="18"/>
      <c r="I344" s="18"/>
      <c r="J344" s="18"/>
      <c r="K344" s="18"/>
      <c r="L344" s="18"/>
      <c r="M344" s="18"/>
    </row>
    <row r="345" spans="1:13" ht="15" x14ac:dyDescent="0.25">
      <c r="A345" s="18"/>
      <c r="B345" s="18"/>
      <c r="C345" s="18"/>
      <c r="D345" s="18"/>
      <c r="E345" s="28"/>
      <c r="F345" s="28"/>
      <c r="G345" s="29"/>
      <c r="H345" s="18"/>
      <c r="I345" s="18"/>
      <c r="J345" s="18"/>
      <c r="K345" s="18"/>
      <c r="L345" s="18"/>
      <c r="M345" s="18"/>
    </row>
    <row r="346" spans="1:13" ht="15" x14ac:dyDescent="0.25">
      <c r="A346" s="18"/>
      <c r="B346" s="18"/>
      <c r="C346" s="18"/>
      <c r="D346" s="18"/>
      <c r="E346" s="28"/>
      <c r="F346" s="28"/>
      <c r="G346" s="29"/>
      <c r="H346" s="18"/>
      <c r="I346" s="18"/>
      <c r="J346" s="18"/>
      <c r="K346" s="18"/>
      <c r="L346" s="18"/>
      <c r="M346" s="18"/>
    </row>
    <row r="347" spans="1:13" ht="15" x14ac:dyDescent="0.25">
      <c r="A347" s="18"/>
      <c r="B347" s="18"/>
      <c r="C347" s="18"/>
      <c r="D347" s="18"/>
      <c r="E347" s="28"/>
      <c r="F347" s="28"/>
      <c r="G347" s="29"/>
      <c r="H347" s="18"/>
      <c r="I347" s="18"/>
      <c r="J347" s="18"/>
      <c r="K347" s="18"/>
      <c r="L347" s="18"/>
      <c r="M347" s="18"/>
    </row>
    <row r="348" spans="1:13" ht="15" x14ac:dyDescent="0.25">
      <c r="A348" s="18"/>
      <c r="B348" s="18"/>
      <c r="C348" s="18"/>
      <c r="D348" s="18"/>
      <c r="E348" s="28"/>
      <c r="F348" s="28"/>
      <c r="G348" s="29"/>
      <c r="H348" s="18"/>
      <c r="I348" s="18"/>
      <c r="J348" s="18"/>
      <c r="K348" s="18"/>
      <c r="L348" s="18"/>
      <c r="M348" s="18"/>
    </row>
    <row r="349" spans="1:13" ht="15" x14ac:dyDescent="0.25">
      <c r="A349" s="18"/>
      <c r="B349" s="18"/>
      <c r="C349" s="18"/>
      <c r="D349" s="18"/>
      <c r="E349" s="28"/>
      <c r="F349" s="28"/>
      <c r="G349" s="29"/>
      <c r="H349" s="18"/>
      <c r="I349" s="18"/>
      <c r="J349" s="18"/>
      <c r="K349" s="18"/>
      <c r="L349" s="18"/>
      <c r="M349" s="18"/>
    </row>
    <row r="350" spans="1:13" ht="15" x14ac:dyDescent="0.25">
      <c r="A350" s="18"/>
      <c r="B350" s="18"/>
      <c r="C350" s="18"/>
      <c r="D350" s="18"/>
      <c r="E350" s="28"/>
      <c r="F350" s="28"/>
      <c r="G350" s="29"/>
      <c r="H350" s="18"/>
      <c r="I350" s="18"/>
      <c r="J350" s="18"/>
      <c r="K350" s="18"/>
      <c r="L350" s="18"/>
      <c r="M350" s="18"/>
    </row>
    <row r="351" spans="1:13" ht="15" x14ac:dyDescent="0.25">
      <c r="A351" s="18"/>
      <c r="B351" s="18"/>
      <c r="C351" s="18"/>
      <c r="D351" s="18"/>
      <c r="E351" s="28"/>
      <c r="F351" s="28"/>
      <c r="G351" s="29"/>
      <c r="H351" s="18"/>
      <c r="I351" s="18"/>
      <c r="J351" s="18"/>
      <c r="K351" s="18"/>
      <c r="L351" s="18"/>
      <c r="M351" s="18"/>
    </row>
    <row r="352" spans="1:13" ht="15" x14ac:dyDescent="0.25">
      <c r="A352" s="18"/>
      <c r="B352" s="18"/>
      <c r="C352" s="18"/>
      <c r="D352" s="18"/>
      <c r="E352" s="28"/>
      <c r="F352" s="28"/>
      <c r="G352" s="29"/>
      <c r="H352" s="18"/>
      <c r="I352" s="18"/>
      <c r="J352" s="18"/>
      <c r="K352" s="18"/>
      <c r="L352" s="18"/>
      <c r="M352" s="18"/>
    </row>
    <row r="353" spans="1:13" ht="15" x14ac:dyDescent="0.25">
      <c r="A353" s="18"/>
      <c r="B353" s="18"/>
      <c r="C353" s="18"/>
      <c r="D353" s="18"/>
      <c r="E353" s="28"/>
      <c r="F353" s="28"/>
      <c r="G353" s="29"/>
      <c r="H353" s="18"/>
      <c r="I353" s="18"/>
      <c r="J353" s="18"/>
      <c r="K353" s="18"/>
      <c r="L353" s="18"/>
      <c r="M353" s="18"/>
    </row>
    <row r="354" spans="1:13" ht="15" x14ac:dyDescent="0.25">
      <c r="A354" s="18"/>
      <c r="B354" s="18"/>
      <c r="C354" s="18"/>
      <c r="D354" s="18"/>
      <c r="E354" s="28"/>
      <c r="F354" s="28"/>
      <c r="G354" s="29"/>
      <c r="H354" s="18"/>
      <c r="I354" s="18"/>
      <c r="J354" s="18"/>
      <c r="K354" s="18"/>
      <c r="L354" s="18"/>
      <c r="M354" s="18"/>
    </row>
    <row r="355" spans="1:13" ht="15" x14ac:dyDescent="0.25">
      <c r="A355" s="18"/>
      <c r="B355" s="18"/>
      <c r="C355" s="18"/>
      <c r="D355" s="18"/>
      <c r="E355" s="28"/>
      <c r="F355" s="28"/>
      <c r="G355" s="29"/>
      <c r="H355" s="18"/>
      <c r="I355" s="18"/>
      <c r="J355" s="18"/>
      <c r="K355" s="18"/>
      <c r="L355" s="18"/>
      <c r="M355" s="18"/>
    </row>
    <row r="356" spans="1:13" ht="15" x14ac:dyDescent="0.25">
      <c r="A356" s="18"/>
      <c r="B356" s="18"/>
      <c r="C356" s="18"/>
      <c r="D356" s="18"/>
      <c r="E356" s="28"/>
      <c r="F356" s="28"/>
      <c r="G356" s="29"/>
      <c r="H356" s="18"/>
      <c r="I356" s="18"/>
      <c r="J356" s="18"/>
      <c r="K356" s="18"/>
      <c r="L356" s="18"/>
      <c r="M356" s="18"/>
    </row>
    <row r="357" spans="1:13" ht="15" x14ac:dyDescent="0.25">
      <c r="A357" s="18"/>
      <c r="B357" s="18"/>
      <c r="C357" s="18"/>
      <c r="D357" s="18"/>
      <c r="E357" s="28"/>
      <c r="F357" s="28"/>
      <c r="G357" s="29"/>
      <c r="H357" s="18"/>
      <c r="I357" s="18"/>
      <c r="J357" s="18"/>
      <c r="K357" s="18"/>
      <c r="L357" s="18"/>
      <c r="M357" s="18"/>
    </row>
    <row r="358" spans="1:13" ht="15" x14ac:dyDescent="0.25">
      <c r="A358" s="18"/>
      <c r="B358" s="18"/>
      <c r="C358" s="18"/>
      <c r="D358" s="18"/>
      <c r="E358" s="28"/>
      <c r="F358" s="28"/>
      <c r="G358" s="29"/>
      <c r="H358" s="18"/>
      <c r="I358" s="18"/>
      <c r="J358" s="18"/>
      <c r="K358" s="18"/>
      <c r="L358" s="18"/>
      <c r="M358" s="18"/>
    </row>
    <row r="359" spans="1:13" ht="15" x14ac:dyDescent="0.25">
      <c r="A359" s="18"/>
      <c r="B359" s="18"/>
      <c r="C359" s="18"/>
      <c r="D359" s="18"/>
      <c r="E359" s="28"/>
      <c r="F359" s="28"/>
      <c r="G359" s="29"/>
      <c r="H359" s="18"/>
      <c r="I359" s="18"/>
      <c r="J359" s="18"/>
      <c r="K359" s="18"/>
      <c r="L359" s="18"/>
      <c r="M359" s="18"/>
    </row>
    <row r="360" spans="1:13" ht="15" x14ac:dyDescent="0.25">
      <c r="A360" s="18"/>
      <c r="B360" s="18"/>
      <c r="C360" s="18"/>
      <c r="D360" s="18"/>
      <c r="E360" s="28"/>
      <c r="F360" s="28"/>
      <c r="G360" s="29"/>
      <c r="H360" s="18"/>
      <c r="I360" s="18"/>
      <c r="J360" s="18"/>
      <c r="K360" s="18"/>
      <c r="L360" s="18"/>
      <c r="M360" s="18"/>
    </row>
    <row r="361" spans="1:13" ht="15" x14ac:dyDescent="0.25">
      <c r="A361" s="18"/>
      <c r="B361" s="18"/>
      <c r="C361" s="18"/>
      <c r="D361" s="18"/>
      <c r="E361" s="28"/>
      <c r="F361" s="28"/>
      <c r="G361" s="29"/>
      <c r="H361" s="18"/>
      <c r="I361" s="18"/>
      <c r="J361" s="18"/>
      <c r="K361" s="18"/>
      <c r="L361" s="18"/>
      <c r="M361" s="18"/>
    </row>
    <row r="362" spans="1:13" ht="15" x14ac:dyDescent="0.25">
      <c r="A362" s="18"/>
      <c r="B362" s="18"/>
      <c r="C362" s="18"/>
      <c r="D362" s="18"/>
      <c r="E362" s="28"/>
      <c r="F362" s="28"/>
      <c r="G362" s="29"/>
      <c r="H362" s="18"/>
      <c r="I362" s="18"/>
      <c r="J362" s="18"/>
      <c r="K362" s="18"/>
      <c r="L362" s="18"/>
      <c r="M362" s="18"/>
    </row>
    <row r="363" spans="1:13" ht="15" x14ac:dyDescent="0.25">
      <c r="A363" s="18"/>
      <c r="B363" s="18"/>
      <c r="C363" s="18"/>
      <c r="D363" s="18"/>
      <c r="E363" s="28"/>
      <c r="F363" s="28"/>
      <c r="G363" s="29"/>
      <c r="H363" s="18"/>
      <c r="I363" s="18"/>
      <c r="J363" s="18"/>
      <c r="K363" s="18"/>
      <c r="L363" s="18"/>
      <c r="M363" s="18"/>
    </row>
    <row r="364" spans="1:13" ht="15" x14ac:dyDescent="0.25">
      <c r="A364" s="18"/>
      <c r="B364" s="18"/>
      <c r="C364" s="18"/>
      <c r="D364" s="18"/>
      <c r="E364" s="28"/>
      <c r="F364" s="28"/>
      <c r="G364" s="29"/>
      <c r="H364" s="18"/>
      <c r="I364" s="18"/>
      <c r="J364" s="18"/>
      <c r="K364" s="18"/>
      <c r="L364" s="18"/>
      <c r="M364" s="18"/>
    </row>
    <row r="365" spans="1:13" ht="15" x14ac:dyDescent="0.25">
      <c r="A365" s="18"/>
      <c r="B365" s="18"/>
      <c r="C365" s="18"/>
      <c r="D365" s="18"/>
      <c r="E365" s="28"/>
      <c r="F365" s="28"/>
      <c r="G365" s="29"/>
      <c r="H365" s="18"/>
      <c r="I365" s="18"/>
      <c r="J365" s="18"/>
      <c r="K365" s="18"/>
      <c r="L365" s="18"/>
      <c r="M365" s="18"/>
    </row>
    <row r="366" spans="1:13" ht="15" x14ac:dyDescent="0.25">
      <c r="A366" s="18"/>
      <c r="B366" s="18"/>
      <c r="C366" s="18"/>
      <c r="D366" s="18"/>
      <c r="E366" s="28"/>
      <c r="F366" s="28"/>
      <c r="G366" s="29"/>
      <c r="H366" s="18"/>
      <c r="I366" s="18"/>
      <c r="J366" s="18"/>
      <c r="K366" s="18"/>
      <c r="L366" s="18"/>
      <c r="M366" s="18"/>
    </row>
    <row r="367" spans="1:13" ht="15" x14ac:dyDescent="0.25">
      <c r="A367" s="18"/>
      <c r="B367" s="18"/>
      <c r="C367" s="18"/>
      <c r="D367" s="18"/>
      <c r="E367" s="28"/>
      <c r="F367" s="28"/>
      <c r="G367" s="29"/>
      <c r="H367" s="18"/>
      <c r="I367" s="18"/>
      <c r="J367" s="18"/>
      <c r="K367" s="18"/>
      <c r="L367" s="18"/>
      <c r="M367" s="18"/>
    </row>
    <row r="368" spans="1:13" ht="15" x14ac:dyDescent="0.25">
      <c r="A368" s="18"/>
      <c r="B368" s="18"/>
      <c r="C368" s="18"/>
      <c r="D368" s="18"/>
      <c r="E368" s="28"/>
      <c r="F368" s="28"/>
      <c r="G368" s="29"/>
      <c r="H368" s="18"/>
      <c r="I368" s="18"/>
      <c r="J368" s="18"/>
      <c r="K368" s="18"/>
      <c r="L368" s="18"/>
      <c r="M368" s="18"/>
    </row>
    <row r="369" spans="1:13" ht="15" x14ac:dyDescent="0.25">
      <c r="A369" s="18"/>
      <c r="B369" s="18"/>
      <c r="C369" s="18"/>
      <c r="D369" s="18"/>
      <c r="E369" s="28"/>
      <c r="F369" s="28"/>
      <c r="G369" s="29"/>
      <c r="H369" s="18"/>
      <c r="I369" s="18"/>
      <c r="J369" s="18"/>
      <c r="K369" s="18"/>
      <c r="L369" s="18"/>
      <c r="M369" s="18"/>
    </row>
    <row r="370" spans="1:13" ht="15" x14ac:dyDescent="0.25">
      <c r="A370" s="18"/>
      <c r="B370" s="18"/>
      <c r="C370" s="18"/>
      <c r="D370" s="18"/>
      <c r="E370" s="28"/>
      <c r="F370" s="28"/>
      <c r="G370" s="29"/>
      <c r="H370" s="18"/>
      <c r="I370" s="18"/>
      <c r="J370" s="18"/>
      <c r="K370" s="18"/>
      <c r="L370" s="18"/>
      <c r="M370" s="18"/>
    </row>
    <row r="371" spans="1:13" ht="15" x14ac:dyDescent="0.25">
      <c r="A371" s="18"/>
      <c r="B371" s="18"/>
      <c r="C371" s="18"/>
      <c r="D371" s="18"/>
      <c r="E371" s="28"/>
      <c r="F371" s="28"/>
      <c r="G371" s="29"/>
      <c r="H371" s="18"/>
      <c r="I371" s="18"/>
      <c r="J371" s="18"/>
      <c r="K371" s="18"/>
      <c r="L371" s="18"/>
      <c r="M371" s="18"/>
    </row>
    <row r="372" spans="1:13" ht="15" x14ac:dyDescent="0.25">
      <c r="A372" s="18"/>
      <c r="B372" s="18"/>
      <c r="C372" s="18"/>
      <c r="D372" s="18"/>
      <c r="E372" s="28"/>
      <c r="F372" s="28"/>
      <c r="G372" s="29"/>
      <c r="H372" s="18"/>
      <c r="I372" s="18"/>
      <c r="J372" s="18"/>
      <c r="K372" s="18"/>
      <c r="L372" s="18"/>
      <c r="M372" s="18"/>
    </row>
    <row r="373" spans="1:13" ht="15" x14ac:dyDescent="0.25">
      <c r="A373" s="18"/>
      <c r="B373" s="18"/>
      <c r="C373" s="18"/>
      <c r="D373" s="18"/>
      <c r="E373" s="28"/>
      <c r="F373" s="28"/>
      <c r="G373" s="29"/>
      <c r="H373" s="18"/>
      <c r="I373" s="18"/>
      <c r="J373" s="18"/>
      <c r="K373" s="18"/>
      <c r="L373" s="18"/>
      <c r="M373" s="18"/>
    </row>
    <row r="374" spans="1:13" ht="15" x14ac:dyDescent="0.25">
      <c r="A374" s="18"/>
      <c r="B374" s="18"/>
      <c r="C374" s="18"/>
      <c r="D374" s="18"/>
      <c r="E374" s="28"/>
      <c r="F374" s="28"/>
      <c r="G374" s="29"/>
      <c r="H374" s="18"/>
      <c r="I374" s="18"/>
      <c r="J374" s="18"/>
      <c r="K374" s="18"/>
      <c r="L374" s="18"/>
      <c r="M374" s="18"/>
    </row>
    <row r="375" spans="1:13" ht="15" x14ac:dyDescent="0.25">
      <c r="A375" s="18"/>
      <c r="B375" s="18"/>
      <c r="C375" s="18"/>
      <c r="D375" s="18"/>
      <c r="E375" s="28"/>
      <c r="F375" s="28"/>
      <c r="G375" s="29"/>
      <c r="H375" s="18"/>
      <c r="I375" s="18"/>
      <c r="J375" s="18"/>
      <c r="K375" s="18"/>
      <c r="L375" s="18"/>
      <c r="M375" s="18"/>
    </row>
    <row r="376" spans="1:13" ht="15" x14ac:dyDescent="0.25">
      <c r="A376" s="18"/>
      <c r="B376" s="18"/>
      <c r="C376" s="18"/>
      <c r="D376" s="18"/>
      <c r="E376" s="28"/>
      <c r="F376" s="28"/>
      <c r="G376" s="29"/>
      <c r="H376" s="18"/>
      <c r="I376" s="18"/>
      <c r="J376" s="18"/>
      <c r="K376" s="18"/>
      <c r="L376" s="18"/>
      <c r="M376" s="18"/>
    </row>
    <row r="377" spans="1:13" ht="15" x14ac:dyDescent="0.25">
      <c r="A377" s="18"/>
      <c r="B377" s="18"/>
      <c r="C377" s="18"/>
      <c r="D377" s="18"/>
      <c r="E377" s="28"/>
      <c r="F377" s="28"/>
      <c r="G377" s="29"/>
      <c r="H377" s="18"/>
      <c r="I377" s="18"/>
      <c r="J377" s="18"/>
      <c r="K377" s="18"/>
      <c r="L377" s="18"/>
      <c r="M377" s="18"/>
    </row>
    <row r="378" spans="1:13" ht="15" x14ac:dyDescent="0.25">
      <c r="A378" s="18"/>
      <c r="B378" s="18"/>
      <c r="C378" s="18"/>
      <c r="D378" s="18"/>
      <c r="E378" s="28"/>
      <c r="F378" s="28"/>
      <c r="G378" s="29"/>
      <c r="H378" s="18"/>
      <c r="I378" s="18"/>
      <c r="J378" s="18"/>
      <c r="K378" s="18"/>
      <c r="L378" s="18"/>
      <c r="M378" s="18"/>
    </row>
    <row r="379" spans="1:13" ht="15" x14ac:dyDescent="0.25">
      <c r="A379" s="18"/>
      <c r="B379" s="18"/>
      <c r="C379" s="18"/>
      <c r="D379" s="18"/>
      <c r="E379" s="28"/>
      <c r="F379" s="28"/>
      <c r="G379" s="29"/>
      <c r="H379" s="18"/>
      <c r="I379" s="18"/>
      <c r="J379" s="18"/>
      <c r="K379" s="18"/>
      <c r="L379" s="18"/>
      <c r="M379" s="18"/>
    </row>
    <row r="380" spans="1:13" ht="15" x14ac:dyDescent="0.25">
      <c r="A380" s="18"/>
      <c r="B380" s="18"/>
      <c r="C380" s="18"/>
      <c r="D380" s="18"/>
      <c r="E380" s="28"/>
      <c r="F380" s="28"/>
      <c r="G380" s="29"/>
      <c r="H380" s="18"/>
      <c r="I380" s="18"/>
      <c r="J380" s="18"/>
      <c r="K380" s="18"/>
      <c r="L380" s="18"/>
      <c r="M380" s="18"/>
    </row>
    <row r="381" spans="1:13" ht="15" x14ac:dyDescent="0.25">
      <c r="A381" s="18"/>
      <c r="B381" s="18"/>
      <c r="C381" s="18"/>
      <c r="D381" s="18"/>
      <c r="E381" s="28"/>
      <c r="F381" s="28"/>
      <c r="G381" s="29"/>
      <c r="H381" s="18"/>
      <c r="I381" s="18"/>
      <c r="J381" s="18"/>
      <c r="K381" s="18"/>
      <c r="L381" s="18"/>
      <c r="M381" s="18"/>
    </row>
    <row r="382" spans="1:13" ht="15" x14ac:dyDescent="0.25">
      <c r="A382" s="18"/>
      <c r="B382" s="18"/>
      <c r="C382" s="18"/>
      <c r="D382" s="18"/>
      <c r="E382" s="28"/>
      <c r="F382" s="28"/>
      <c r="G382" s="29"/>
      <c r="H382" s="18"/>
      <c r="I382" s="18"/>
      <c r="J382" s="18"/>
      <c r="K382" s="18"/>
      <c r="L382" s="18"/>
      <c r="M382" s="18"/>
    </row>
    <row r="383" spans="1:13" ht="15" x14ac:dyDescent="0.25">
      <c r="A383" s="18"/>
      <c r="B383" s="18"/>
      <c r="C383" s="18"/>
      <c r="D383" s="18"/>
      <c r="E383" s="28"/>
      <c r="F383" s="28"/>
      <c r="G383" s="29"/>
      <c r="H383" s="18"/>
      <c r="I383" s="18"/>
      <c r="J383" s="18"/>
      <c r="K383" s="18"/>
      <c r="L383" s="18"/>
      <c r="M383" s="18"/>
    </row>
    <row r="384" spans="1:13" ht="15" x14ac:dyDescent="0.25">
      <c r="A384" s="18"/>
      <c r="B384" s="18"/>
      <c r="C384" s="18"/>
      <c r="D384" s="18"/>
      <c r="E384" s="28"/>
      <c r="F384" s="28"/>
      <c r="G384" s="29"/>
      <c r="H384" s="18"/>
      <c r="I384" s="18"/>
      <c r="J384" s="18"/>
      <c r="K384" s="18"/>
      <c r="L384" s="18"/>
      <c r="M384" s="18"/>
    </row>
    <row r="385" spans="1:13" ht="15" x14ac:dyDescent="0.25">
      <c r="A385" s="18"/>
      <c r="B385" s="18"/>
      <c r="C385" s="18"/>
      <c r="D385" s="18"/>
      <c r="E385" s="28"/>
      <c r="F385" s="28"/>
      <c r="G385" s="29"/>
      <c r="H385" s="18"/>
      <c r="I385" s="18"/>
      <c r="J385" s="18"/>
      <c r="K385" s="18"/>
      <c r="L385" s="18"/>
      <c r="M385" s="18"/>
    </row>
    <row r="386" spans="1:13" ht="15" x14ac:dyDescent="0.25">
      <c r="A386" s="18"/>
      <c r="B386" s="18"/>
      <c r="C386" s="18"/>
      <c r="D386" s="18"/>
      <c r="E386" s="28"/>
      <c r="F386" s="28"/>
      <c r="G386" s="29"/>
      <c r="H386" s="18"/>
      <c r="I386" s="18"/>
      <c r="J386" s="18"/>
      <c r="K386" s="18"/>
      <c r="L386" s="18"/>
      <c r="M386" s="18"/>
    </row>
    <row r="387" spans="1:13" ht="15" x14ac:dyDescent="0.25">
      <c r="A387" s="18"/>
      <c r="B387" s="18"/>
      <c r="C387" s="18"/>
      <c r="D387" s="18"/>
      <c r="E387" s="28"/>
      <c r="F387" s="28"/>
      <c r="G387" s="29"/>
      <c r="H387" s="18"/>
      <c r="I387" s="18"/>
      <c r="J387" s="18"/>
      <c r="K387" s="18"/>
      <c r="L387" s="18"/>
      <c r="M387" s="18"/>
    </row>
    <row r="388" spans="1:13" ht="15" x14ac:dyDescent="0.25">
      <c r="A388" s="18"/>
      <c r="B388" s="18"/>
      <c r="C388" s="18"/>
      <c r="D388" s="18"/>
      <c r="E388" s="28"/>
      <c r="F388" s="28"/>
      <c r="G388" s="29"/>
      <c r="H388" s="18"/>
      <c r="I388" s="18"/>
      <c r="J388" s="18"/>
      <c r="K388" s="18"/>
      <c r="L388" s="18"/>
      <c r="M388" s="18"/>
    </row>
    <row r="389" spans="1:13" ht="15" x14ac:dyDescent="0.25">
      <c r="A389" s="18"/>
      <c r="B389" s="18"/>
      <c r="C389" s="18"/>
      <c r="D389" s="18"/>
      <c r="E389" s="28"/>
      <c r="F389" s="28"/>
      <c r="G389" s="29"/>
      <c r="H389" s="18"/>
      <c r="I389" s="18"/>
      <c r="J389" s="18"/>
      <c r="K389" s="18"/>
      <c r="L389" s="18"/>
      <c r="M389" s="18"/>
    </row>
    <row r="390" spans="1:13" ht="15" x14ac:dyDescent="0.25">
      <c r="A390" s="18"/>
      <c r="B390" s="18"/>
      <c r="C390" s="18"/>
      <c r="D390" s="18"/>
      <c r="E390" s="28"/>
      <c r="F390" s="28"/>
      <c r="G390" s="29"/>
      <c r="H390" s="18"/>
      <c r="I390" s="18"/>
      <c r="J390" s="18"/>
      <c r="K390" s="18"/>
      <c r="L390" s="18"/>
      <c r="M390" s="18"/>
    </row>
    <row r="391" spans="1:13" ht="15" x14ac:dyDescent="0.25">
      <c r="A391" s="18"/>
      <c r="B391" s="18"/>
      <c r="C391" s="18"/>
      <c r="D391" s="18"/>
      <c r="E391" s="28"/>
      <c r="F391" s="28"/>
      <c r="G391" s="29"/>
      <c r="H391" s="18"/>
      <c r="I391" s="18"/>
      <c r="J391" s="18"/>
      <c r="K391" s="18"/>
      <c r="L391" s="18"/>
      <c r="M391" s="18"/>
    </row>
    <row r="392" spans="1:13" ht="15" x14ac:dyDescent="0.25">
      <c r="A392" s="18"/>
      <c r="B392" s="18"/>
      <c r="C392" s="18"/>
      <c r="D392" s="18"/>
      <c r="E392" s="28"/>
      <c r="F392" s="28"/>
      <c r="G392" s="29"/>
      <c r="H392" s="18"/>
      <c r="I392" s="18"/>
      <c r="J392" s="18"/>
      <c r="K392" s="18"/>
      <c r="L392" s="18"/>
      <c r="M392" s="18"/>
    </row>
    <row r="393" spans="1:13" ht="15" x14ac:dyDescent="0.25">
      <c r="A393" s="18"/>
      <c r="B393" s="18"/>
      <c r="C393" s="18"/>
      <c r="D393" s="18"/>
      <c r="E393" s="28"/>
      <c r="F393" s="28"/>
      <c r="G393" s="29"/>
      <c r="H393" s="18"/>
      <c r="I393" s="18"/>
      <c r="J393" s="18"/>
      <c r="K393" s="18"/>
      <c r="L393" s="18"/>
      <c r="M393" s="18"/>
    </row>
    <row r="394" spans="1:13" ht="15" x14ac:dyDescent="0.25">
      <c r="A394" s="18"/>
      <c r="B394" s="18"/>
      <c r="C394" s="18"/>
      <c r="D394" s="18"/>
    </row>
    <row r="395" spans="1:13" ht="15" x14ac:dyDescent="0.25">
      <c r="A395" s="18"/>
      <c r="B395" s="18"/>
      <c r="C395" s="18"/>
      <c r="D395" s="18"/>
    </row>
    <row r="396" spans="1:13" ht="15" x14ac:dyDescent="0.25">
      <c r="A396" s="18"/>
      <c r="B396" s="18"/>
      <c r="C396" s="18"/>
      <c r="D396" s="18"/>
    </row>
    <row r="397" spans="1:13" ht="15" x14ac:dyDescent="0.25">
      <c r="A397" s="18"/>
      <c r="B397" s="18"/>
      <c r="C397" s="18"/>
      <c r="D397" s="18"/>
    </row>
    <row r="398" spans="1:13" ht="15" x14ac:dyDescent="0.25">
      <c r="A398" s="18"/>
      <c r="B398" s="18"/>
      <c r="C398" s="18"/>
      <c r="D398" s="18"/>
    </row>
    <row r="399" spans="1:13" ht="15" x14ac:dyDescent="0.25">
      <c r="A399" s="18"/>
      <c r="B399" s="18"/>
      <c r="C399" s="18"/>
      <c r="D399" s="18"/>
    </row>
    <row r="400" spans="1:13" ht="15" x14ac:dyDescent="0.25">
      <c r="A400" s="18"/>
      <c r="B400" s="18"/>
      <c r="C400" s="18"/>
      <c r="D400" s="18"/>
    </row>
    <row r="401" spans="1:4" ht="15" x14ac:dyDescent="0.25">
      <c r="A401" s="18"/>
      <c r="B401" s="18"/>
      <c r="C401" s="18"/>
      <c r="D401" s="18"/>
    </row>
    <row r="402" spans="1:4" ht="15" x14ac:dyDescent="0.25">
      <c r="A402" s="18"/>
      <c r="B402" s="18"/>
      <c r="C402" s="18"/>
      <c r="D402" s="18"/>
    </row>
    <row r="403" spans="1:4" ht="15" x14ac:dyDescent="0.25">
      <c r="A403" s="18"/>
      <c r="B403" s="18"/>
      <c r="C403" s="18"/>
      <c r="D403" s="18"/>
    </row>
    <row r="404" spans="1:4" ht="15" x14ac:dyDescent="0.25">
      <c r="A404" s="18"/>
      <c r="B404" s="18"/>
      <c r="C404" s="18"/>
      <c r="D404" s="18"/>
    </row>
    <row r="405" spans="1:4" ht="15" x14ac:dyDescent="0.25">
      <c r="A405" s="18"/>
      <c r="B405" s="18"/>
      <c r="C405" s="18"/>
      <c r="D405" s="18"/>
    </row>
    <row r="406" spans="1:4" ht="15" x14ac:dyDescent="0.25">
      <c r="A406" s="18"/>
      <c r="B406" s="18"/>
      <c r="C406" s="18"/>
      <c r="D406" s="18"/>
    </row>
    <row r="407" spans="1:4" ht="15" x14ac:dyDescent="0.25">
      <c r="A407" s="18"/>
      <c r="B407" s="18"/>
      <c r="C407" s="18"/>
      <c r="D407" s="18"/>
    </row>
    <row r="408" spans="1:4" ht="15" x14ac:dyDescent="0.25">
      <c r="A408" s="18"/>
      <c r="B408" s="18"/>
      <c r="C408" s="18"/>
      <c r="D408" s="18"/>
    </row>
    <row r="409" spans="1:4" ht="15" x14ac:dyDescent="0.25">
      <c r="A409" s="18"/>
      <c r="B409" s="18"/>
      <c r="C409" s="18"/>
      <c r="D409" s="18"/>
    </row>
    <row r="410" spans="1:4" ht="15" x14ac:dyDescent="0.25">
      <c r="A410" s="18"/>
      <c r="B410" s="18"/>
      <c r="C410" s="18"/>
      <c r="D410" s="18"/>
    </row>
    <row r="411" spans="1:4" ht="15" x14ac:dyDescent="0.25">
      <c r="A411" s="18"/>
      <c r="B411" s="18"/>
      <c r="C411" s="18"/>
      <c r="D411" s="18"/>
    </row>
    <row r="412" spans="1:4" ht="15" x14ac:dyDescent="0.25">
      <c r="A412" s="18"/>
      <c r="B412" s="18"/>
      <c r="C412" s="18"/>
      <c r="D412" s="18"/>
    </row>
    <row r="413" spans="1:4" ht="15" x14ac:dyDescent="0.25">
      <c r="A413" s="18"/>
      <c r="B413" s="18"/>
      <c r="C413" s="18"/>
      <c r="D413" s="18"/>
    </row>
    <row r="414" spans="1:4" ht="15" x14ac:dyDescent="0.25">
      <c r="A414" s="18"/>
      <c r="B414" s="18"/>
      <c r="C414" s="18"/>
      <c r="D414" s="18"/>
    </row>
    <row r="415" spans="1:4" ht="15" x14ac:dyDescent="0.25">
      <c r="A415" s="18"/>
      <c r="B415" s="18"/>
      <c r="C415" s="18"/>
      <c r="D415" s="18"/>
    </row>
    <row r="416" spans="1:4" ht="15" x14ac:dyDescent="0.25">
      <c r="A416" s="18"/>
      <c r="B416" s="18"/>
      <c r="C416" s="18"/>
      <c r="D416" s="18"/>
    </row>
    <row r="417" spans="1:4" ht="15" x14ac:dyDescent="0.25">
      <c r="A417" s="18"/>
      <c r="B417" s="18"/>
      <c r="C417" s="18"/>
      <c r="D417" s="18"/>
    </row>
    <row r="418" spans="1:4" ht="15" x14ac:dyDescent="0.25">
      <c r="A418" s="18"/>
      <c r="B418" s="18"/>
      <c r="C418" s="18"/>
      <c r="D418" s="18"/>
    </row>
    <row r="419" spans="1:4" ht="15" x14ac:dyDescent="0.25">
      <c r="A419" s="18"/>
      <c r="B419" s="18"/>
      <c r="C419" s="18"/>
      <c r="D419" s="18"/>
    </row>
    <row r="420" spans="1:4" ht="15" x14ac:dyDescent="0.25">
      <c r="A420" s="18"/>
      <c r="B420" s="18"/>
      <c r="C420" s="18"/>
      <c r="D420" s="18"/>
    </row>
    <row r="421" spans="1:4" ht="15" x14ac:dyDescent="0.25">
      <c r="A421" s="18"/>
      <c r="B421" s="18"/>
      <c r="C421" s="18"/>
      <c r="D421" s="18"/>
    </row>
    <row r="422" spans="1:4" ht="15" x14ac:dyDescent="0.25">
      <c r="A422" s="18"/>
      <c r="B422" s="18"/>
      <c r="C422" s="18"/>
      <c r="D422" s="18"/>
    </row>
    <row r="423" spans="1:4" ht="15" x14ac:dyDescent="0.25">
      <c r="A423" s="18"/>
      <c r="B423" s="18"/>
      <c r="C423" s="18"/>
      <c r="D423" s="18"/>
    </row>
    <row r="424" spans="1:4" ht="15" x14ac:dyDescent="0.25">
      <c r="A424" s="18"/>
      <c r="B424" s="18"/>
      <c r="C424" s="18"/>
      <c r="D424" s="18"/>
    </row>
    <row r="425" spans="1:4" ht="15" x14ac:dyDescent="0.25">
      <c r="A425" s="18"/>
      <c r="B425" s="18"/>
      <c r="C425" s="18"/>
      <c r="D425" s="18"/>
    </row>
    <row r="426" spans="1:4" ht="15" x14ac:dyDescent="0.25">
      <c r="A426" s="18"/>
      <c r="B426" s="18"/>
      <c r="C426" s="18"/>
      <c r="D426" s="18"/>
    </row>
    <row r="427" spans="1:4" ht="15" x14ac:dyDescent="0.25">
      <c r="A427" s="18"/>
      <c r="B427" s="18"/>
      <c r="C427" s="18"/>
      <c r="D427" s="18"/>
    </row>
    <row r="428" spans="1:4" ht="15" x14ac:dyDescent="0.25">
      <c r="A428" s="18"/>
      <c r="B428" s="18"/>
      <c r="C428" s="18"/>
      <c r="D428" s="18"/>
    </row>
    <row r="429" spans="1:4" ht="15" x14ac:dyDescent="0.25">
      <c r="A429" s="18"/>
      <c r="B429" s="18"/>
      <c r="C429" s="18"/>
      <c r="D429" s="18"/>
    </row>
    <row r="430" spans="1:4" ht="15" x14ac:dyDescent="0.25">
      <c r="A430" s="18"/>
      <c r="B430" s="18"/>
      <c r="C430" s="18"/>
      <c r="D430" s="18"/>
    </row>
    <row r="431" spans="1:4" ht="15" x14ac:dyDescent="0.25">
      <c r="A431" s="18"/>
      <c r="B431" s="18"/>
      <c r="C431" s="18"/>
      <c r="D431" s="18"/>
    </row>
    <row r="432" spans="1:4" ht="15" x14ac:dyDescent="0.25">
      <c r="A432" s="18"/>
      <c r="B432" s="18"/>
      <c r="C432" s="18"/>
      <c r="D432" s="18"/>
    </row>
    <row r="433" spans="1:4" ht="15" x14ac:dyDescent="0.25">
      <c r="A433" s="18"/>
      <c r="B433" s="18"/>
      <c r="C433" s="18"/>
      <c r="D433" s="18"/>
    </row>
    <row r="434" spans="1:4" ht="15" x14ac:dyDescent="0.25">
      <c r="A434" s="18"/>
      <c r="B434" s="18"/>
      <c r="C434" s="18"/>
      <c r="D434" s="18"/>
    </row>
    <row r="435" spans="1:4" ht="15" x14ac:dyDescent="0.25">
      <c r="A435" s="18"/>
      <c r="B435" s="18"/>
      <c r="C435" s="18"/>
      <c r="D435" s="18"/>
    </row>
    <row r="436" spans="1:4" ht="15" x14ac:dyDescent="0.25">
      <c r="A436" s="18"/>
      <c r="B436" s="18"/>
      <c r="C436" s="18"/>
      <c r="D436" s="18"/>
    </row>
    <row r="437" spans="1:4" ht="15" x14ac:dyDescent="0.25">
      <c r="A437" s="18"/>
      <c r="B437" s="18"/>
      <c r="C437" s="18"/>
      <c r="D437" s="18"/>
    </row>
    <row r="438" spans="1:4" ht="15" x14ac:dyDescent="0.25">
      <c r="A438" s="18"/>
      <c r="B438" s="18"/>
      <c r="C438" s="18"/>
      <c r="D438" s="18"/>
    </row>
    <row r="439" spans="1:4" ht="15" x14ac:dyDescent="0.25">
      <c r="A439" s="18"/>
      <c r="B439" s="18"/>
      <c r="C439" s="18"/>
      <c r="D439" s="18"/>
    </row>
    <row r="440" spans="1:4" ht="15" x14ac:dyDescent="0.25">
      <c r="A440" s="18"/>
      <c r="B440" s="18"/>
      <c r="C440" s="18"/>
      <c r="D440" s="18"/>
    </row>
    <row r="441" spans="1:4" ht="15" x14ac:dyDescent="0.25">
      <c r="A441" s="18"/>
      <c r="B441" s="18"/>
      <c r="C441" s="18"/>
      <c r="D441" s="18"/>
    </row>
    <row r="442" spans="1:4" ht="15" x14ac:dyDescent="0.25">
      <c r="A442" s="18"/>
      <c r="B442" s="18"/>
      <c r="C442" s="18"/>
      <c r="D442" s="18"/>
    </row>
    <row r="443" spans="1:4" ht="15" x14ac:dyDescent="0.25">
      <c r="A443" s="18"/>
      <c r="B443" s="18"/>
      <c r="C443" s="18"/>
      <c r="D443" s="18"/>
    </row>
    <row r="444" spans="1:4" ht="15" x14ac:dyDescent="0.25">
      <c r="A444" s="18"/>
      <c r="B444" s="18"/>
      <c r="C444" s="18"/>
      <c r="D444" s="18"/>
    </row>
    <row r="445" spans="1:4" ht="15" x14ac:dyDescent="0.25">
      <c r="A445" s="18"/>
      <c r="B445" s="18"/>
      <c r="C445" s="18"/>
      <c r="D445" s="18"/>
    </row>
    <row r="446" spans="1:4" ht="15" x14ac:dyDescent="0.25">
      <c r="A446" s="18"/>
      <c r="B446" s="18"/>
      <c r="C446" s="18"/>
      <c r="D446" s="18"/>
    </row>
    <row r="447" spans="1:4" ht="15" x14ac:dyDescent="0.25">
      <c r="A447" s="18"/>
      <c r="B447" s="18"/>
      <c r="C447" s="18"/>
      <c r="D447" s="18"/>
    </row>
    <row r="448" spans="1:4" ht="15" x14ac:dyDescent="0.25">
      <c r="A448" s="18"/>
      <c r="B448" s="18"/>
      <c r="C448" s="18"/>
      <c r="D448" s="18"/>
    </row>
    <row r="449" spans="1:4" ht="15" x14ac:dyDescent="0.25">
      <c r="A449" s="18"/>
      <c r="B449" s="18"/>
      <c r="C449" s="18"/>
      <c r="D449" s="18"/>
    </row>
    <row r="450" spans="1:4" ht="15" x14ac:dyDescent="0.25">
      <c r="A450" s="18"/>
      <c r="B450" s="18"/>
      <c r="C450" s="18"/>
      <c r="D450" s="18"/>
    </row>
    <row r="451" spans="1:4" ht="15" x14ac:dyDescent="0.25">
      <c r="A451" s="18"/>
      <c r="B451" s="18"/>
      <c r="C451" s="18"/>
      <c r="D451" s="18"/>
    </row>
    <row r="452" spans="1:4" ht="15" x14ac:dyDescent="0.25">
      <c r="A452" s="18"/>
      <c r="B452" s="18"/>
      <c r="C452" s="18"/>
      <c r="D452" s="18"/>
    </row>
    <row r="453" spans="1:4" ht="15" x14ac:dyDescent="0.25">
      <c r="A453" s="18"/>
      <c r="B453" s="18"/>
      <c r="C453" s="18"/>
      <c r="D453" s="18"/>
    </row>
    <row r="454" spans="1:4" ht="15" x14ac:dyDescent="0.25">
      <c r="A454" s="18"/>
      <c r="B454" s="18"/>
      <c r="C454" s="18"/>
      <c r="D454" s="18"/>
    </row>
    <row r="455" spans="1:4" ht="15" x14ac:dyDescent="0.25">
      <c r="A455" s="18"/>
      <c r="B455" s="18"/>
      <c r="C455" s="18"/>
      <c r="D455" s="18"/>
    </row>
    <row r="456" spans="1:4" ht="15" x14ac:dyDescent="0.25">
      <c r="A456" s="18"/>
      <c r="B456" s="18"/>
      <c r="C456" s="18"/>
      <c r="D456" s="18"/>
    </row>
    <row r="457" spans="1:4" ht="15" x14ac:dyDescent="0.25">
      <c r="A457" s="18"/>
      <c r="B457" s="18"/>
      <c r="C457" s="18"/>
      <c r="D457" s="18"/>
    </row>
    <row r="458" spans="1:4" ht="15" x14ac:dyDescent="0.25">
      <c r="A458" s="18"/>
      <c r="B458" s="18"/>
      <c r="C458" s="18"/>
      <c r="D458" s="18"/>
    </row>
    <row r="459" spans="1:4" ht="15" x14ac:dyDescent="0.25">
      <c r="A459" s="18"/>
      <c r="B459" s="18"/>
      <c r="C459" s="18"/>
      <c r="D459" s="18"/>
    </row>
    <row r="460" spans="1:4" ht="15" x14ac:dyDescent="0.25">
      <c r="A460" s="18"/>
      <c r="B460" s="18"/>
      <c r="C460" s="18"/>
      <c r="D460" s="18"/>
    </row>
    <row r="461" spans="1:4" ht="15" x14ac:dyDescent="0.25">
      <c r="A461" s="18"/>
      <c r="B461" s="18"/>
      <c r="C461" s="18"/>
      <c r="D461" s="18"/>
    </row>
    <row r="462" spans="1:4" ht="15" x14ac:dyDescent="0.25">
      <c r="A462" s="18"/>
      <c r="B462" s="18"/>
      <c r="C462" s="18"/>
      <c r="D462" s="18"/>
    </row>
    <row r="463" spans="1:4" ht="15" x14ac:dyDescent="0.25">
      <c r="A463" s="18"/>
      <c r="B463" s="18"/>
      <c r="C463" s="18"/>
      <c r="D463" s="18"/>
    </row>
    <row r="464" spans="1:4" ht="15" x14ac:dyDescent="0.25">
      <c r="A464" s="18"/>
      <c r="B464" s="18"/>
      <c r="C464" s="18"/>
      <c r="D464" s="18"/>
    </row>
    <row r="465" spans="1:4" ht="15" x14ac:dyDescent="0.25">
      <c r="A465" s="18"/>
      <c r="B465" s="18"/>
      <c r="C465" s="18"/>
      <c r="D465" s="18"/>
    </row>
    <row r="466" spans="1:4" ht="15" x14ac:dyDescent="0.25">
      <c r="A466" s="18"/>
      <c r="B466" s="18"/>
      <c r="C466" s="18"/>
      <c r="D466" s="18"/>
    </row>
    <row r="467" spans="1:4" ht="15" x14ac:dyDescent="0.25">
      <c r="A467" s="18"/>
      <c r="B467" s="18"/>
      <c r="C467" s="18"/>
      <c r="D467" s="18"/>
    </row>
    <row r="468" spans="1:4" ht="15" x14ac:dyDescent="0.25">
      <c r="A468" s="18"/>
      <c r="B468" s="18"/>
      <c r="C468" s="18"/>
      <c r="D468" s="18"/>
    </row>
    <row r="469" spans="1:4" ht="15" x14ac:dyDescent="0.25">
      <c r="A469" s="18"/>
      <c r="B469" s="18"/>
      <c r="C469" s="18"/>
      <c r="D469" s="18"/>
    </row>
    <row r="470" spans="1:4" ht="15" x14ac:dyDescent="0.25">
      <c r="A470" s="18"/>
      <c r="B470" s="18"/>
      <c r="C470" s="18"/>
      <c r="D470" s="18"/>
    </row>
    <row r="471" spans="1:4" ht="15" x14ac:dyDescent="0.25">
      <c r="A471" s="18"/>
      <c r="B471" s="18"/>
      <c r="C471" s="18"/>
      <c r="D471" s="18"/>
    </row>
    <row r="472" spans="1:4" ht="15" x14ac:dyDescent="0.25">
      <c r="A472" s="18"/>
      <c r="B472" s="18"/>
      <c r="C472" s="18"/>
      <c r="D472" s="18"/>
    </row>
    <row r="473" spans="1:4" ht="15" x14ac:dyDescent="0.25">
      <c r="A473" s="18"/>
      <c r="B473" s="18"/>
      <c r="C473" s="18"/>
      <c r="D473" s="18"/>
    </row>
    <row r="474" spans="1:4" ht="15" x14ac:dyDescent="0.25">
      <c r="A474" s="18"/>
      <c r="B474" s="18"/>
      <c r="C474" s="18"/>
      <c r="D474" s="18"/>
    </row>
    <row r="475" spans="1:4" ht="15" x14ac:dyDescent="0.25">
      <c r="A475" s="18"/>
      <c r="B475" s="18"/>
      <c r="C475" s="18"/>
      <c r="D475" s="18"/>
    </row>
    <row r="476" spans="1:4" ht="15" x14ac:dyDescent="0.25">
      <c r="A476" s="18"/>
      <c r="B476" s="18"/>
      <c r="C476" s="18"/>
      <c r="D476" s="18"/>
    </row>
    <row r="477" spans="1:4" ht="15" x14ac:dyDescent="0.25">
      <c r="A477" s="18"/>
      <c r="B477" s="18"/>
      <c r="C477" s="18"/>
      <c r="D477" s="18"/>
    </row>
    <row r="478" spans="1:4" ht="15" x14ac:dyDescent="0.25">
      <c r="A478" s="18"/>
      <c r="B478" s="18"/>
      <c r="C478" s="18"/>
      <c r="D478" s="18"/>
    </row>
    <row r="479" spans="1:4" ht="15" x14ac:dyDescent="0.25">
      <c r="A479" s="18"/>
      <c r="B479" s="18"/>
      <c r="C479" s="18"/>
      <c r="D479" s="18"/>
    </row>
    <row r="480" spans="1:4" ht="15" x14ac:dyDescent="0.25">
      <c r="A480" s="18"/>
      <c r="B480" s="18"/>
      <c r="C480" s="18"/>
      <c r="D480" s="18"/>
    </row>
    <row r="481" spans="1:4" ht="15" x14ac:dyDescent="0.25">
      <c r="A481" s="18"/>
      <c r="B481" s="18"/>
      <c r="C481" s="18"/>
      <c r="D481" s="18"/>
    </row>
    <row r="482" spans="1:4" ht="15" x14ac:dyDescent="0.25">
      <c r="A482" s="18"/>
      <c r="B482" s="18"/>
      <c r="C482" s="18"/>
      <c r="D482" s="18"/>
    </row>
    <row r="483" spans="1:4" ht="15" x14ac:dyDescent="0.25">
      <c r="A483" s="18"/>
      <c r="B483" s="18"/>
      <c r="C483" s="18"/>
      <c r="D483" s="18"/>
    </row>
    <row r="484" spans="1:4" ht="15" x14ac:dyDescent="0.25">
      <c r="A484" s="18"/>
      <c r="B484" s="18"/>
      <c r="C484" s="18"/>
      <c r="D484" s="18"/>
    </row>
    <row r="485" spans="1:4" ht="15" x14ac:dyDescent="0.25">
      <c r="A485" s="18"/>
      <c r="B485" s="18"/>
      <c r="C485" s="18"/>
      <c r="D485" s="18"/>
    </row>
    <row r="486" spans="1:4" ht="15" x14ac:dyDescent="0.25">
      <c r="A486" s="18"/>
      <c r="B486" s="18"/>
      <c r="C486" s="18"/>
      <c r="D486" s="18"/>
    </row>
    <row r="487" spans="1:4" ht="15" x14ac:dyDescent="0.25">
      <c r="A487" s="18"/>
      <c r="B487" s="18"/>
      <c r="C487" s="18"/>
      <c r="D487" s="18"/>
    </row>
    <row r="488" spans="1:4" ht="15" x14ac:dyDescent="0.25">
      <c r="A488" s="18"/>
      <c r="B488" s="18"/>
      <c r="C488" s="18"/>
      <c r="D488" s="18"/>
    </row>
    <row r="489" spans="1:4" ht="15" x14ac:dyDescent="0.25">
      <c r="A489" s="18"/>
      <c r="B489" s="18"/>
      <c r="C489" s="18"/>
      <c r="D489" s="18"/>
    </row>
    <row r="490" spans="1:4" ht="15" x14ac:dyDescent="0.25">
      <c r="A490" s="18"/>
      <c r="B490" s="18"/>
      <c r="C490" s="18"/>
      <c r="D490" s="18"/>
    </row>
    <row r="491" spans="1:4" ht="15" x14ac:dyDescent="0.25">
      <c r="A491" s="18"/>
      <c r="B491" s="18"/>
      <c r="C491" s="18"/>
      <c r="D491" s="18"/>
    </row>
    <row r="492" spans="1:4" ht="15" x14ac:dyDescent="0.25">
      <c r="A492" s="18"/>
      <c r="B492" s="18"/>
      <c r="C492" s="18"/>
      <c r="D492" s="18"/>
    </row>
    <row r="493" spans="1:4" ht="15" x14ac:dyDescent="0.25">
      <c r="A493" s="18"/>
      <c r="B493" s="18"/>
      <c r="C493" s="18"/>
      <c r="D493" s="18"/>
    </row>
    <row r="494" spans="1:4" ht="15" x14ac:dyDescent="0.25">
      <c r="A494" s="18"/>
      <c r="B494" s="18"/>
      <c r="C494" s="18"/>
      <c r="D494" s="18"/>
    </row>
    <row r="495" spans="1:4" ht="15" x14ac:dyDescent="0.25">
      <c r="A495" s="18"/>
      <c r="B495" s="18"/>
      <c r="C495" s="18"/>
      <c r="D495" s="18"/>
    </row>
    <row r="496" spans="1:4" ht="15" x14ac:dyDescent="0.25">
      <c r="A496" s="18"/>
      <c r="B496" s="18"/>
      <c r="C496" s="18"/>
      <c r="D496" s="18"/>
    </row>
    <row r="497" spans="1:4" ht="15" x14ac:dyDescent="0.25">
      <c r="A497" s="18"/>
      <c r="B497" s="18"/>
      <c r="C497" s="18"/>
      <c r="D497" s="18"/>
    </row>
    <row r="498" spans="1:4" ht="15" x14ac:dyDescent="0.25">
      <c r="A498" s="18"/>
      <c r="B498" s="18"/>
      <c r="C498" s="18"/>
      <c r="D498" s="18"/>
    </row>
    <row r="499" spans="1:4" ht="15" x14ac:dyDescent="0.25">
      <c r="A499" s="18"/>
      <c r="B499" s="18"/>
      <c r="C499" s="18"/>
      <c r="D499" s="18"/>
    </row>
    <row r="500" spans="1:4" ht="15" x14ac:dyDescent="0.25">
      <c r="A500" s="18"/>
      <c r="B500" s="18"/>
      <c r="C500" s="18"/>
      <c r="D500" s="18"/>
    </row>
    <row r="501" spans="1:4" ht="15" x14ac:dyDescent="0.25">
      <c r="A501" s="18"/>
      <c r="B501" s="18"/>
      <c r="C501" s="18"/>
      <c r="D501" s="18"/>
    </row>
    <row r="502" spans="1:4" ht="15" x14ac:dyDescent="0.25">
      <c r="A502" s="18"/>
      <c r="B502" s="18"/>
      <c r="C502" s="18"/>
      <c r="D502" s="18"/>
    </row>
    <row r="503" spans="1:4" ht="15" x14ac:dyDescent="0.25">
      <c r="A503" s="18"/>
      <c r="B503" s="18"/>
      <c r="C503" s="18"/>
      <c r="D503" s="18"/>
    </row>
    <row r="504" spans="1:4" ht="15" x14ac:dyDescent="0.25">
      <c r="A504" s="18"/>
      <c r="B504" s="18"/>
      <c r="C504" s="18"/>
      <c r="D504" s="18"/>
    </row>
    <row r="505" spans="1:4" ht="15" x14ac:dyDescent="0.25">
      <c r="A505" s="18"/>
      <c r="B505" s="18"/>
      <c r="C505" s="18"/>
      <c r="D505" s="18"/>
    </row>
    <row r="506" spans="1:4" ht="15" x14ac:dyDescent="0.25">
      <c r="A506" s="18"/>
      <c r="B506" s="18"/>
      <c r="C506" s="18"/>
      <c r="D506" s="18"/>
    </row>
    <row r="507" spans="1:4" ht="15" x14ac:dyDescent="0.25">
      <c r="A507" s="18"/>
      <c r="B507" s="18"/>
      <c r="C507" s="18"/>
      <c r="D507" s="18"/>
    </row>
    <row r="508" spans="1:4" ht="15" x14ac:dyDescent="0.25">
      <c r="A508" s="18"/>
      <c r="B508" s="18"/>
      <c r="C508" s="18"/>
      <c r="D508" s="18"/>
    </row>
    <row r="509" spans="1:4" ht="15" x14ac:dyDescent="0.25">
      <c r="A509" s="18"/>
      <c r="B509" s="18"/>
      <c r="C509" s="18"/>
      <c r="D509" s="18"/>
    </row>
    <row r="510" spans="1:4" ht="15" x14ac:dyDescent="0.25">
      <c r="A510" s="18"/>
      <c r="B510" s="18"/>
      <c r="C510" s="18"/>
      <c r="D510" s="18"/>
    </row>
    <row r="511" spans="1:4" ht="15" x14ac:dyDescent="0.25">
      <c r="A511" s="18"/>
      <c r="B511" s="18"/>
      <c r="C511" s="18"/>
      <c r="D511" s="18"/>
    </row>
    <row r="512" spans="1:4" ht="15" x14ac:dyDescent="0.25">
      <c r="A512" s="18"/>
      <c r="B512" s="18"/>
      <c r="C512" s="18"/>
      <c r="D512" s="18"/>
    </row>
    <row r="513" spans="1:4" ht="15" x14ac:dyDescent="0.25">
      <c r="A513" s="18"/>
      <c r="B513" s="18"/>
      <c r="C513" s="18"/>
      <c r="D513" s="18"/>
    </row>
    <row r="514" spans="1:4" ht="15" x14ac:dyDescent="0.25">
      <c r="A514" s="18"/>
      <c r="B514" s="18"/>
      <c r="C514" s="18"/>
      <c r="D514" s="18"/>
    </row>
    <row r="515" spans="1:4" ht="15" x14ac:dyDescent="0.25">
      <c r="A515" s="18"/>
      <c r="B515" s="18"/>
      <c r="C515" s="18"/>
      <c r="D515" s="18"/>
    </row>
    <row r="516" spans="1:4" ht="15" x14ac:dyDescent="0.25">
      <c r="A516" s="18"/>
      <c r="B516" s="18"/>
      <c r="C516" s="18"/>
      <c r="D516" s="18"/>
    </row>
    <row r="517" spans="1:4" ht="15" x14ac:dyDescent="0.25">
      <c r="A517" s="18"/>
      <c r="B517" s="18"/>
      <c r="C517" s="18"/>
      <c r="D517" s="18"/>
    </row>
    <row r="518" spans="1:4" ht="15" x14ac:dyDescent="0.25">
      <c r="A518" s="18"/>
      <c r="B518" s="18"/>
      <c r="C518" s="18"/>
      <c r="D518" s="18"/>
    </row>
    <row r="519" spans="1:4" ht="15" x14ac:dyDescent="0.25">
      <c r="A519" s="18"/>
      <c r="B519" s="18"/>
      <c r="C519" s="18"/>
      <c r="D519" s="18"/>
    </row>
    <row r="520" spans="1:4" ht="15" x14ac:dyDescent="0.25">
      <c r="A520" s="18"/>
      <c r="B520" s="18"/>
      <c r="C520" s="18"/>
      <c r="D520" s="18"/>
    </row>
    <row r="521" spans="1:4" ht="15" x14ac:dyDescent="0.25">
      <c r="A521" s="18"/>
      <c r="B521" s="18"/>
      <c r="C521" s="18"/>
      <c r="D521" s="18"/>
    </row>
    <row r="522" spans="1:4" ht="15" x14ac:dyDescent="0.25">
      <c r="A522" s="18"/>
      <c r="B522" s="18"/>
      <c r="C522" s="18"/>
      <c r="D522" s="18"/>
    </row>
    <row r="523" spans="1:4" ht="15" x14ac:dyDescent="0.25">
      <c r="A523" s="18"/>
      <c r="B523" s="18"/>
      <c r="C523" s="18"/>
      <c r="D523" s="18"/>
    </row>
    <row r="524" spans="1:4" ht="15" x14ac:dyDescent="0.25">
      <c r="A524" s="18"/>
      <c r="B524" s="18"/>
      <c r="C524" s="18"/>
      <c r="D524" s="18"/>
    </row>
    <row r="525" spans="1:4" ht="15" x14ac:dyDescent="0.25">
      <c r="A525" s="18"/>
      <c r="B525" s="18"/>
      <c r="C525" s="18"/>
      <c r="D525" s="18"/>
    </row>
    <row r="526" spans="1:4" ht="15" x14ac:dyDescent="0.25">
      <c r="A526" s="18"/>
      <c r="B526" s="18"/>
      <c r="C526" s="18"/>
      <c r="D526" s="18"/>
    </row>
    <row r="527" spans="1:4" ht="15" x14ac:dyDescent="0.25">
      <c r="A527" s="18"/>
      <c r="B527" s="18"/>
      <c r="C527" s="18"/>
      <c r="D527" s="18"/>
    </row>
    <row r="528" spans="1:4" ht="15" x14ac:dyDescent="0.25">
      <c r="A528" s="18"/>
      <c r="B528" s="18"/>
      <c r="C528" s="18"/>
      <c r="D528" s="18"/>
    </row>
    <row r="529" spans="1:4" ht="15" x14ac:dyDescent="0.25">
      <c r="A529" s="18"/>
      <c r="B529" s="18"/>
      <c r="C529" s="18"/>
      <c r="D529" s="18"/>
    </row>
    <row r="530" spans="1:4" ht="15" x14ac:dyDescent="0.25">
      <c r="A530" s="18"/>
      <c r="B530" s="18"/>
      <c r="C530" s="18"/>
      <c r="D530" s="18"/>
    </row>
    <row r="531" spans="1:4" ht="15" x14ac:dyDescent="0.25">
      <c r="A531" s="18"/>
      <c r="B531" s="18"/>
      <c r="C531" s="18"/>
      <c r="D531" s="18"/>
    </row>
    <row r="532" spans="1:4" ht="15" x14ac:dyDescent="0.25">
      <c r="A532" s="18"/>
      <c r="B532" s="18"/>
      <c r="C532" s="18"/>
      <c r="D532" s="18"/>
    </row>
    <row r="533" spans="1:4" ht="15" x14ac:dyDescent="0.25">
      <c r="A533" s="18"/>
      <c r="B533" s="18"/>
      <c r="C533" s="18"/>
      <c r="D533" s="18"/>
    </row>
    <row r="534" spans="1:4" ht="15" x14ac:dyDescent="0.25">
      <c r="A534" s="18"/>
      <c r="B534" s="18"/>
      <c r="C534" s="18"/>
      <c r="D534" s="18"/>
    </row>
    <row r="535" spans="1:4" ht="15" x14ac:dyDescent="0.25">
      <c r="A535" s="18"/>
      <c r="B535" s="18"/>
      <c r="C535" s="18"/>
      <c r="D535" s="18"/>
    </row>
    <row r="536" spans="1:4" ht="15" x14ac:dyDescent="0.25">
      <c r="A536" s="18"/>
      <c r="B536" s="18"/>
      <c r="C536" s="18"/>
      <c r="D536" s="18"/>
    </row>
    <row r="537" spans="1:4" ht="15" x14ac:dyDescent="0.25">
      <c r="A537" s="18"/>
      <c r="B537" s="18"/>
      <c r="C537" s="18"/>
      <c r="D537" s="18"/>
    </row>
    <row r="538" spans="1:4" ht="15" x14ac:dyDescent="0.25">
      <c r="A538" s="18"/>
      <c r="B538" s="18"/>
      <c r="C538" s="18"/>
      <c r="D538" s="18"/>
    </row>
    <row r="539" spans="1:4" ht="15" x14ac:dyDescent="0.25">
      <c r="A539" s="18"/>
      <c r="B539" s="18"/>
      <c r="C539" s="18"/>
      <c r="D539" s="18"/>
    </row>
    <row r="540" spans="1:4" ht="15" x14ac:dyDescent="0.25">
      <c r="A540" s="18"/>
      <c r="B540" s="18"/>
      <c r="C540" s="18"/>
      <c r="D540" s="18"/>
    </row>
    <row r="541" spans="1:4" ht="15" x14ac:dyDescent="0.25">
      <c r="A541" s="18"/>
      <c r="B541" s="18"/>
      <c r="C541" s="18"/>
      <c r="D541" s="18"/>
    </row>
    <row r="542" spans="1:4" ht="15" x14ac:dyDescent="0.25">
      <c r="A542" s="18"/>
      <c r="B542" s="18"/>
      <c r="C542" s="18"/>
      <c r="D542" s="18"/>
    </row>
    <row r="543" spans="1:4" ht="15" x14ac:dyDescent="0.25">
      <c r="A543" s="18"/>
      <c r="B543" s="18"/>
      <c r="C543" s="18"/>
      <c r="D543" s="18"/>
    </row>
    <row r="544" spans="1:4" ht="15" x14ac:dyDescent="0.25">
      <c r="A544" s="18"/>
      <c r="B544" s="18"/>
      <c r="C544" s="18"/>
      <c r="D544" s="18"/>
    </row>
    <row r="545" spans="1:4" ht="15" x14ac:dyDescent="0.25">
      <c r="A545" s="18"/>
      <c r="B545" s="18"/>
      <c r="C545" s="18"/>
      <c r="D545" s="18"/>
    </row>
    <row r="546" spans="1:4" ht="15" x14ac:dyDescent="0.25">
      <c r="A546" s="18"/>
      <c r="B546" s="18"/>
      <c r="C546" s="18"/>
      <c r="D546" s="18"/>
    </row>
    <row r="547" spans="1:4" ht="15" x14ac:dyDescent="0.25">
      <c r="A547" s="18"/>
      <c r="B547" s="18"/>
      <c r="C547" s="18"/>
      <c r="D547" s="18"/>
    </row>
    <row r="548" spans="1:4" ht="15" x14ac:dyDescent="0.25">
      <c r="A548" s="18"/>
      <c r="B548" s="18"/>
      <c r="C548" s="18"/>
      <c r="D548" s="18"/>
    </row>
    <row r="549" spans="1:4" ht="15" x14ac:dyDescent="0.25">
      <c r="A549" s="18"/>
      <c r="B549" s="18"/>
      <c r="C549" s="18"/>
      <c r="D549" s="18"/>
    </row>
    <row r="550" spans="1:4" ht="15" x14ac:dyDescent="0.25">
      <c r="A550" s="18"/>
      <c r="B550" s="18"/>
      <c r="C550" s="18"/>
      <c r="D550" s="18"/>
    </row>
    <row r="551" spans="1:4" ht="15" x14ac:dyDescent="0.25">
      <c r="A551" s="18"/>
      <c r="B551" s="18"/>
      <c r="C551" s="18"/>
      <c r="D551" s="18"/>
    </row>
    <row r="552" spans="1:4" ht="15" x14ac:dyDescent="0.25">
      <c r="A552" s="18"/>
      <c r="B552" s="18"/>
      <c r="C552" s="18"/>
      <c r="D552" s="18"/>
    </row>
    <row r="553" spans="1:4" ht="15" x14ac:dyDescent="0.25">
      <c r="A553" s="18"/>
      <c r="B553" s="18"/>
      <c r="C553" s="18"/>
      <c r="D553" s="18"/>
    </row>
    <row r="554" spans="1:4" ht="15" x14ac:dyDescent="0.25">
      <c r="A554" s="18"/>
      <c r="B554" s="18"/>
      <c r="C554" s="18"/>
      <c r="D554" s="18"/>
    </row>
    <row r="555" spans="1:4" ht="15" x14ac:dyDescent="0.25">
      <c r="A555" s="18"/>
      <c r="B555" s="18"/>
      <c r="C555" s="18"/>
      <c r="D555" s="18"/>
    </row>
    <row r="556" spans="1:4" ht="15" x14ac:dyDescent="0.25">
      <c r="A556" s="18"/>
      <c r="B556" s="18"/>
      <c r="C556" s="18"/>
      <c r="D556" s="18"/>
    </row>
    <row r="557" spans="1:4" ht="15" x14ac:dyDescent="0.25">
      <c r="A557" s="18"/>
      <c r="B557" s="18"/>
      <c r="C557" s="18"/>
      <c r="D557" s="18"/>
    </row>
    <row r="558" spans="1:4" ht="15" x14ac:dyDescent="0.25">
      <c r="A558" s="18"/>
      <c r="B558" s="18"/>
      <c r="C558" s="18"/>
      <c r="D558" s="18"/>
    </row>
    <row r="559" spans="1:4" ht="15" x14ac:dyDescent="0.25">
      <c r="A559" s="18"/>
      <c r="B559" s="18"/>
      <c r="C559" s="18"/>
      <c r="D559" s="18"/>
    </row>
    <row r="560" spans="1:4" ht="15" x14ac:dyDescent="0.25">
      <c r="A560" s="18"/>
      <c r="B560" s="18"/>
      <c r="C560" s="18"/>
      <c r="D560" s="18"/>
    </row>
    <row r="561" spans="1:4" ht="15" x14ac:dyDescent="0.25">
      <c r="A561" s="18"/>
      <c r="B561" s="18"/>
      <c r="C561" s="18"/>
      <c r="D561" s="18"/>
    </row>
    <row r="562" spans="1:4" ht="15" x14ac:dyDescent="0.25">
      <c r="A562" s="18"/>
      <c r="B562" s="18"/>
      <c r="C562" s="18"/>
      <c r="D562" s="18"/>
    </row>
    <row r="563" spans="1:4" ht="15" x14ac:dyDescent="0.25">
      <c r="A563" s="18"/>
      <c r="B563" s="18"/>
      <c r="C563" s="18"/>
      <c r="D563" s="18"/>
    </row>
    <row r="564" spans="1:4" ht="15" x14ac:dyDescent="0.25">
      <c r="A564" s="18"/>
      <c r="B564" s="18"/>
      <c r="C564" s="18"/>
      <c r="D564" s="18"/>
    </row>
    <row r="565" spans="1:4" ht="15" x14ac:dyDescent="0.25">
      <c r="A565" s="18"/>
      <c r="B565" s="18"/>
      <c r="C565" s="18"/>
      <c r="D565" s="18"/>
    </row>
    <row r="566" spans="1:4" ht="15" x14ac:dyDescent="0.25">
      <c r="A566" s="18"/>
      <c r="B566" s="18"/>
      <c r="C566" s="18"/>
      <c r="D566" s="18"/>
    </row>
    <row r="567" spans="1:4" ht="15" x14ac:dyDescent="0.25">
      <c r="A567" s="18"/>
      <c r="B567" s="18"/>
      <c r="C567" s="18"/>
      <c r="D567" s="18"/>
    </row>
    <row r="568" spans="1:4" ht="15" x14ac:dyDescent="0.25">
      <c r="A568" s="18"/>
      <c r="B568" s="18"/>
      <c r="C568" s="18"/>
      <c r="D568" s="18"/>
    </row>
    <row r="569" spans="1:4" ht="15" x14ac:dyDescent="0.25">
      <c r="A569" s="18"/>
      <c r="B569" s="18"/>
      <c r="C569" s="18"/>
      <c r="D569" s="18"/>
    </row>
    <row r="570" spans="1:4" ht="15" x14ac:dyDescent="0.25">
      <c r="A570" s="18"/>
      <c r="B570" s="18"/>
      <c r="C570" s="18"/>
      <c r="D570" s="18"/>
    </row>
    <row r="571" spans="1:4" ht="15" x14ac:dyDescent="0.25">
      <c r="A571" s="18"/>
      <c r="B571" s="18"/>
      <c r="C571" s="18"/>
      <c r="D571" s="18"/>
    </row>
    <row r="572" spans="1:4" ht="15" x14ac:dyDescent="0.25">
      <c r="A572" s="18"/>
      <c r="B572" s="18"/>
      <c r="C572" s="18"/>
      <c r="D572" s="18"/>
    </row>
    <row r="573" spans="1:4" ht="15" x14ac:dyDescent="0.25">
      <c r="A573" s="18"/>
      <c r="B573" s="18"/>
      <c r="C573" s="18"/>
      <c r="D573" s="18"/>
    </row>
    <row r="574" spans="1:4" ht="15" x14ac:dyDescent="0.25">
      <c r="A574" s="18"/>
      <c r="B574" s="18"/>
      <c r="C574" s="18"/>
      <c r="D574" s="18"/>
    </row>
    <row r="575" spans="1:4" ht="15" x14ac:dyDescent="0.25">
      <c r="A575" s="18"/>
      <c r="B575" s="18"/>
      <c r="C575" s="18"/>
      <c r="D575" s="18"/>
    </row>
    <row r="576" spans="1:4" ht="15" x14ac:dyDescent="0.25">
      <c r="A576" s="18"/>
      <c r="B576" s="18"/>
      <c r="C576" s="18"/>
      <c r="D576" s="18"/>
    </row>
    <row r="577" spans="1:4" ht="15" x14ac:dyDescent="0.25">
      <c r="A577" s="18"/>
      <c r="B577" s="18"/>
      <c r="C577" s="18"/>
      <c r="D577" s="18"/>
    </row>
    <row r="578" spans="1:4" ht="15" x14ac:dyDescent="0.25">
      <c r="A578" s="18"/>
      <c r="B578" s="18"/>
      <c r="C578" s="18"/>
      <c r="D578" s="18"/>
    </row>
    <row r="579" spans="1:4" ht="15" x14ac:dyDescent="0.25">
      <c r="A579" s="18"/>
      <c r="B579" s="18"/>
      <c r="C579" s="18"/>
      <c r="D579" s="18"/>
    </row>
    <row r="580" spans="1:4" ht="15" x14ac:dyDescent="0.25">
      <c r="A580" s="18"/>
      <c r="B580" s="18"/>
      <c r="C580" s="18"/>
      <c r="D580" s="18"/>
    </row>
    <row r="581" spans="1:4" ht="15" x14ac:dyDescent="0.25">
      <c r="A581" s="18"/>
      <c r="B581" s="18"/>
      <c r="C581" s="18"/>
      <c r="D581" s="18"/>
    </row>
    <row r="582" spans="1:4" ht="15" x14ac:dyDescent="0.25">
      <c r="A582" s="18"/>
      <c r="B582" s="18"/>
      <c r="C582" s="18"/>
      <c r="D582" s="18"/>
    </row>
    <row r="583" spans="1:4" ht="15" x14ac:dyDescent="0.25">
      <c r="A583" s="18"/>
      <c r="B583" s="18"/>
      <c r="C583" s="18"/>
      <c r="D583" s="18"/>
    </row>
    <row r="584" spans="1:4" ht="15" x14ac:dyDescent="0.25">
      <c r="A584" s="18"/>
      <c r="B584" s="18"/>
      <c r="C584" s="18"/>
      <c r="D584" s="18"/>
    </row>
    <row r="585" spans="1:4" ht="15" x14ac:dyDescent="0.25">
      <c r="A585" s="18"/>
      <c r="B585" s="18"/>
      <c r="C585" s="18"/>
      <c r="D585" s="18"/>
    </row>
    <row r="586" spans="1:4" ht="15" x14ac:dyDescent="0.25">
      <c r="A586" s="18"/>
      <c r="B586" s="18"/>
      <c r="C586" s="18"/>
      <c r="D586" s="18"/>
    </row>
    <row r="587" spans="1:4" ht="15" x14ac:dyDescent="0.25">
      <c r="A587" s="18"/>
      <c r="B587" s="18"/>
      <c r="C587" s="18"/>
      <c r="D587" s="18"/>
    </row>
    <row r="588" spans="1:4" ht="15" x14ac:dyDescent="0.25">
      <c r="A588" s="18"/>
      <c r="B588" s="18"/>
      <c r="C588" s="18"/>
      <c r="D588" s="18"/>
    </row>
    <row r="589" spans="1:4" ht="15" x14ac:dyDescent="0.25">
      <c r="A589" s="18"/>
      <c r="B589" s="18"/>
      <c r="C589" s="18"/>
      <c r="D589" s="18"/>
    </row>
    <row r="590" spans="1:4" ht="15" x14ac:dyDescent="0.25">
      <c r="A590" s="18"/>
      <c r="B590" s="18"/>
      <c r="C590" s="18"/>
      <c r="D590" s="18"/>
    </row>
    <row r="591" spans="1:4" ht="15" x14ac:dyDescent="0.25">
      <c r="A591" s="18"/>
      <c r="B591" s="18"/>
      <c r="C591" s="18"/>
      <c r="D591" s="18"/>
    </row>
    <row r="592" spans="1:4" ht="15" x14ac:dyDescent="0.25">
      <c r="A592" s="18"/>
      <c r="B592" s="18"/>
      <c r="C592" s="18"/>
      <c r="D592" s="18"/>
    </row>
    <row r="593" spans="1:4" ht="15" x14ac:dyDescent="0.25">
      <c r="A593" s="18"/>
      <c r="B593" s="18"/>
      <c r="C593" s="18"/>
      <c r="D593" s="18"/>
    </row>
    <row r="594" spans="1:4" ht="15" x14ac:dyDescent="0.25">
      <c r="A594" s="18"/>
      <c r="B594" s="18"/>
      <c r="C594" s="18"/>
      <c r="D594" s="18"/>
    </row>
    <row r="595" spans="1:4" ht="15" x14ac:dyDescent="0.25">
      <c r="A595" s="18"/>
      <c r="B595" s="18"/>
      <c r="C595" s="18"/>
      <c r="D595" s="18"/>
    </row>
    <row r="596" spans="1:4" ht="15" x14ac:dyDescent="0.25">
      <c r="A596" s="18"/>
      <c r="B596" s="18"/>
      <c r="C596" s="18"/>
      <c r="D596" s="18"/>
    </row>
    <row r="597" spans="1:4" ht="15" x14ac:dyDescent="0.25">
      <c r="A597" s="18"/>
      <c r="B597" s="18"/>
      <c r="C597" s="18"/>
      <c r="D597" s="18"/>
    </row>
    <row r="598" spans="1:4" ht="15" x14ac:dyDescent="0.25">
      <c r="A598" s="18"/>
      <c r="B598" s="18"/>
      <c r="C598" s="18"/>
      <c r="D598" s="18"/>
    </row>
    <row r="599" spans="1:4" ht="15" x14ac:dyDescent="0.25">
      <c r="A599" s="18"/>
      <c r="B599" s="18"/>
      <c r="C599" s="18"/>
      <c r="D599" s="18"/>
    </row>
    <row r="600" spans="1:4" ht="15" x14ac:dyDescent="0.25">
      <c r="A600" s="18"/>
      <c r="B600" s="18"/>
      <c r="C600" s="18"/>
      <c r="D600" s="18"/>
    </row>
    <row r="601" spans="1:4" ht="15" x14ac:dyDescent="0.25">
      <c r="A601" s="18"/>
      <c r="B601" s="18"/>
      <c r="C601" s="18"/>
      <c r="D601" s="18"/>
    </row>
    <row r="602" spans="1:4" ht="15" x14ac:dyDescent="0.25">
      <c r="A602" s="18"/>
      <c r="B602" s="18"/>
      <c r="C602" s="18"/>
      <c r="D602" s="18"/>
    </row>
    <row r="603" spans="1:4" ht="15" x14ac:dyDescent="0.25">
      <c r="A603" s="18"/>
      <c r="B603" s="18"/>
      <c r="C603" s="18"/>
      <c r="D603" s="18"/>
    </row>
    <row r="604" spans="1:4" ht="15" x14ac:dyDescent="0.25">
      <c r="A604" s="18"/>
      <c r="B604" s="18"/>
      <c r="C604" s="18"/>
      <c r="D604" s="18"/>
    </row>
    <row r="605" spans="1:4" ht="15" x14ac:dyDescent="0.25">
      <c r="A605" s="18"/>
      <c r="B605" s="18"/>
      <c r="C605" s="18"/>
      <c r="D605" s="18"/>
    </row>
    <row r="606" spans="1:4" ht="15" x14ac:dyDescent="0.25">
      <c r="A606" s="18"/>
      <c r="B606" s="18"/>
      <c r="C606" s="18"/>
      <c r="D606" s="18"/>
    </row>
    <row r="607" spans="1:4" ht="15" x14ac:dyDescent="0.25">
      <c r="A607" s="18"/>
      <c r="B607" s="18"/>
      <c r="C607" s="18"/>
      <c r="D607" s="18"/>
    </row>
    <row r="608" spans="1:4" ht="15" x14ac:dyDescent="0.25">
      <c r="A608" s="18"/>
      <c r="B608" s="18"/>
      <c r="C608" s="18"/>
      <c r="D608" s="18"/>
    </row>
    <row r="609" spans="1:4" ht="15" x14ac:dyDescent="0.25">
      <c r="A609" s="18"/>
      <c r="B609" s="18"/>
      <c r="C609" s="18"/>
      <c r="D609" s="18"/>
    </row>
    <row r="610" spans="1:4" ht="15" x14ac:dyDescent="0.25">
      <c r="A610" s="18"/>
      <c r="B610" s="18"/>
      <c r="C610" s="18"/>
      <c r="D610" s="18"/>
    </row>
    <row r="611" spans="1:4" ht="15" x14ac:dyDescent="0.25">
      <c r="A611" s="18"/>
      <c r="B611" s="18"/>
      <c r="C611" s="18"/>
      <c r="D611" s="18"/>
    </row>
    <row r="612" spans="1:4" ht="15" x14ac:dyDescent="0.25">
      <c r="A612" s="18"/>
      <c r="B612" s="18"/>
      <c r="C612" s="18"/>
      <c r="D612" s="18"/>
    </row>
    <row r="613" spans="1:4" ht="15" x14ac:dyDescent="0.25">
      <c r="A613" s="18"/>
      <c r="B613" s="18"/>
      <c r="C613" s="18"/>
      <c r="D613" s="18"/>
    </row>
    <row r="614" spans="1:4" ht="15" x14ac:dyDescent="0.25">
      <c r="A614" s="18"/>
      <c r="B614" s="18"/>
      <c r="C614" s="18"/>
      <c r="D614" s="18"/>
    </row>
    <row r="615" spans="1:4" ht="15" x14ac:dyDescent="0.25">
      <c r="A615" s="18"/>
      <c r="B615" s="18"/>
      <c r="C615" s="18"/>
      <c r="D615" s="18"/>
    </row>
    <row r="616" spans="1:4" ht="15" x14ac:dyDescent="0.25">
      <c r="A616" s="18"/>
      <c r="B616" s="18"/>
      <c r="C616" s="18"/>
      <c r="D616" s="18"/>
    </row>
    <row r="617" spans="1:4" ht="15" x14ac:dyDescent="0.25">
      <c r="A617" s="18"/>
      <c r="B617" s="18"/>
      <c r="C617" s="18"/>
      <c r="D617" s="18"/>
    </row>
    <row r="618" spans="1:4" ht="15" x14ac:dyDescent="0.25">
      <c r="A618" s="18"/>
      <c r="B618" s="18"/>
      <c r="C618" s="18"/>
      <c r="D618" s="18"/>
    </row>
    <row r="619" spans="1:4" ht="15" x14ac:dyDescent="0.25">
      <c r="A619" s="18"/>
      <c r="B619" s="18"/>
      <c r="C619" s="18"/>
      <c r="D619" s="18"/>
    </row>
    <row r="620" spans="1:4" ht="15" x14ac:dyDescent="0.25">
      <c r="A620" s="18"/>
      <c r="B620" s="18"/>
      <c r="C620" s="18"/>
      <c r="D620" s="18"/>
    </row>
    <row r="621" spans="1:4" ht="15" x14ac:dyDescent="0.25">
      <c r="A621" s="18"/>
      <c r="B621" s="18"/>
      <c r="C621" s="18"/>
      <c r="D621" s="18"/>
    </row>
    <row r="622" spans="1:4" ht="15" x14ac:dyDescent="0.25">
      <c r="A622" s="18"/>
      <c r="B622" s="18"/>
      <c r="C622" s="18"/>
      <c r="D622" s="18"/>
    </row>
    <row r="623" spans="1:4" ht="15" x14ac:dyDescent="0.25">
      <c r="A623" s="18"/>
      <c r="B623" s="18"/>
      <c r="C623" s="18"/>
      <c r="D623" s="18"/>
    </row>
    <row r="624" spans="1:4" ht="15" x14ac:dyDescent="0.25">
      <c r="A624" s="18"/>
      <c r="B624" s="18"/>
      <c r="C624" s="18"/>
      <c r="D624" s="18"/>
    </row>
    <row r="625" spans="1:4" ht="15" x14ac:dyDescent="0.25">
      <c r="A625" s="18"/>
      <c r="B625" s="18"/>
      <c r="C625" s="18"/>
      <c r="D625" s="18"/>
    </row>
    <row r="626" spans="1:4" ht="15" x14ac:dyDescent="0.25">
      <c r="A626" s="18"/>
      <c r="B626" s="18"/>
      <c r="C626" s="18"/>
      <c r="D626" s="18"/>
    </row>
    <row r="627" spans="1:4" ht="15" x14ac:dyDescent="0.25">
      <c r="A627" s="18"/>
      <c r="B627" s="18"/>
      <c r="C627" s="18"/>
      <c r="D627" s="18"/>
    </row>
    <row r="628" spans="1:4" ht="15" x14ac:dyDescent="0.25">
      <c r="A628" s="18"/>
      <c r="B628" s="18"/>
      <c r="C628" s="18"/>
      <c r="D628" s="18"/>
    </row>
    <row r="629" spans="1:4" ht="15" x14ac:dyDescent="0.25">
      <c r="A629" s="18"/>
      <c r="B629" s="18"/>
      <c r="C629" s="18"/>
      <c r="D629" s="18"/>
    </row>
    <row r="630" spans="1:4" ht="15" x14ac:dyDescent="0.25">
      <c r="A630" s="18"/>
      <c r="B630" s="18"/>
      <c r="C630" s="18"/>
      <c r="D630" s="18"/>
    </row>
    <row r="631" spans="1:4" ht="15" x14ac:dyDescent="0.25">
      <c r="A631" s="18"/>
      <c r="B631" s="18"/>
      <c r="C631" s="18"/>
      <c r="D631" s="18"/>
    </row>
    <row r="632" spans="1:4" ht="15" x14ac:dyDescent="0.25">
      <c r="A632" s="18"/>
      <c r="B632" s="18"/>
      <c r="C632" s="18"/>
      <c r="D632" s="18"/>
    </row>
    <row r="633" spans="1:4" ht="15" x14ac:dyDescent="0.25">
      <c r="A633" s="18"/>
      <c r="B633" s="18"/>
      <c r="C633" s="18"/>
      <c r="D633" s="18"/>
    </row>
    <row r="634" spans="1:4" ht="15" x14ac:dyDescent="0.25">
      <c r="A634" s="18"/>
      <c r="B634" s="18"/>
      <c r="C634" s="18"/>
      <c r="D634" s="18"/>
    </row>
    <row r="635" spans="1:4" ht="15" x14ac:dyDescent="0.25">
      <c r="A635" s="18"/>
      <c r="B635" s="18"/>
      <c r="C635" s="18"/>
      <c r="D635" s="18"/>
    </row>
    <row r="636" spans="1:4" ht="15" x14ac:dyDescent="0.25">
      <c r="A636" s="18"/>
      <c r="B636" s="18"/>
      <c r="C636" s="18"/>
      <c r="D636" s="18"/>
    </row>
    <row r="637" spans="1:4" ht="15" x14ac:dyDescent="0.25">
      <c r="A637" s="18"/>
      <c r="B637" s="18"/>
      <c r="C637" s="18"/>
      <c r="D637" s="18"/>
    </row>
    <row r="638" spans="1:4" ht="15" x14ac:dyDescent="0.25">
      <c r="A638" s="18"/>
      <c r="B638" s="18"/>
      <c r="C638" s="18"/>
      <c r="D638" s="18"/>
    </row>
    <row r="639" spans="1:4" ht="15" x14ac:dyDescent="0.25">
      <c r="A639" s="18"/>
      <c r="B639" s="18"/>
      <c r="C639" s="18"/>
      <c r="D639" s="18"/>
    </row>
    <row r="640" spans="1:4" ht="15" x14ac:dyDescent="0.25">
      <c r="A640" s="18"/>
      <c r="B640" s="18"/>
      <c r="C640" s="18"/>
      <c r="D640" s="18"/>
    </row>
    <row r="641" spans="1:4" ht="15" x14ac:dyDescent="0.25">
      <c r="A641" s="18"/>
      <c r="B641" s="18"/>
      <c r="C641" s="18"/>
      <c r="D641" s="18"/>
    </row>
    <row r="642" spans="1:4" ht="15" x14ac:dyDescent="0.25">
      <c r="A642" s="18"/>
      <c r="B642" s="18"/>
      <c r="C642" s="18"/>
      <c r="D642" s="18"/>
    </row>
    <row r="643" spans="1:4" ht="15" x14ac:dyDescent="0.25">
      <c r="A643" s="18"/>
      <c r="B643" s="18"/>
      <c r="C643" s="18"/>
      <c r="D643" s="18"/>
    </row>
    <row r="644" spans="1:4" ht="15" x14ac:dyDescent="0.25">
      <c r="A644" s="18"/>
      <c r="B644" s="18"/>
      <c r="C644" s="18"/>
      <c r="D644" s="18"/>
    </row>
    <row r="645" spans="1:4" ht="15" x14ac:dyDescent="0.25">
      <c r="A645" s="18"/>
      <c r="B645" s="18"/>
      <c r="C645" s="18"/>
      <c r="D645" s="18"/>
    </row>
    <row r="646" spans="1:4" ht="15" x14ac:dyDescent="0.25">
      <c r="A646" s="18"/>
      <c r="B646" s="18"/>
      <c r="C646" s="18"/>
      <c r="D646" s="18"/>
    </row>
    <row r="647" spans="1:4" ht="15" x14ac:dyDescent="0.25">
      <c r="A647" s="18"/>
      <c r="B647" s="18"/>
      <c r="C647" s="18"/>
      <c r="D647" s="18"/>
    </row>
    <row r="648" spans="1:4" ht="15" x14ac:dyDescent="0.25">
      <c r="A648" s="18"/>
      <c r="B648" s="18"/>
      <c r="C648" s="18"/>
      <c r="D648" s="18"/>
    </row>
    <row r="649" spans="1:4" ht="15" x14ac:dyDescent="0.25">
      <c r="A649" s="18"/>
      <c r="B649" s="18"/>
      <c r="C649" s="18"/>
      <c r="D649" s="18"/>
    </row>
    <row r="650" spans="1:4" ht="15" x14ac:dyDescent="0.25">
      <c r="A650" s="18"/>
      <c r="B650" s="18"/>
      <c r="C650" s="18"/>
      <c r="D650" s="18"/>
    </row>
    <row r="651" spans="1:4" ht="15" x14ac:dyDescent="0.25">
      <c r="A651" s="18"/>
      <c r="B651" s="18"/>
      <c r="C651" s="18"/>
      <c r="D651" s="18"/>
    </row>
    <row r="652" spans="1:4" ht="15" x14ac:dyDescent="0.25">
      <c r="A652" s="18"/>
      <c r="B652" s="18"/>
      <c r="C652" s="18"/>
      <c r="D652" s="18"/>
    </row>
    <row r="653" spans="1:4" ht="15" x14ac:dyDescent="0.25">
      <c r="A653" s="18"/>
      <c r="B653" s="18"/>
      <c r="C653" s="18"/>
      <c r="D653" s="18"/>
    </row>
    <row r="654" spans="1:4" ht="15" x14ac:dyDescent="0.25">
      <c r="A654" s="18"/>
      <c r="B654" s="18"/>
      <c r="C654" s="18"/>
      <c r="D654" s="18"/>
    </row>
    <row r="655" spans="1:4" ht="15" x14ac:dyDescent="0.25">
      <c r="A655" s="18"/>
      <c r="B655" s="18"/>
      <c r="C655" s="18"/>
      <c r="D655" s="18"/>
    </row>
    <row r="656" spans="1:4" ht="15" x14ac:dyDescent="0.25">
      <c r="A656" s="18"/>
      <c r="B656" s="18"/>
      <c r="C656" s="18"/>
      <c r="D656" s="18"/>
    </row>
    <row r="657" spans="1:4" ht="15" x14ac:dyDescent="0.25">
      <c r="A657" s="18"/>
      <c r="B657" s="18"/>
      <c r="C657" s="18"/>
      <c r="D657" s="18"/>
    </row>
    <row r="658" spans="1:4" ht="15" x14ac:dyDescent="0.25">
      <c r="A658" s="18"/>
      <c r="B658" s="18"/>
      <c r="C658" s="18"/>
      <c r="D658" s="18"/>
    </row>
    <row r="659" spans="1:4" ht="15" x14ac:dyDescent="0.25">
      <c r="A659" s="18"/>
      <c r="B659" s="18"/>
      <c r="C659" s="18"/>
      <c r="D659" s="18"/>
    </row>
    <row r="660" spans="1:4" ht="15" x14ac:dyDescent="0.25">
      <c r="A660" s="18"/>
      <c r="B660" s="18"/>
      <c r="C660" s="18"/>
      <c r="D660" s="18"/>
    </row>
    <row r="661" spans="1:4" ht="15" x14ac:dyDescent="0.25">
      <c r="A661" s="18"/>
      <c r="B661" s="18"/>
      <c r="C661" s="18"/>
      <c r="D661" s="18"/>
    </row>
    <row r="662" spans="1:4" ht="15" x14ac:dyDescent="0.25">
      <c r="A662" s="18"/>
      <c r="B662" s="18"/>
      <c r="C662" s="18"/>
      <c r="D662" s="18"/>
    </row>
    <row r="663" spans="1:4" ht="15" x14ac:dyDescent="0.25">
      <c r="A663" s="18"/>
      <c r="B663" s="18"/>
      <c r="C663" s="18"/>
      <c r="D663" s="18"/>
    </row>
    <row r="664" spans="1:4" ht="15" x14ac:dyDescent="0.25">
      <c r="A664" s="18"/>
      <c r="B664" s="18"/>
      <c r="C664" s="18"/>
      <c r="D664" s="18"/>
    </row>
    <row r="665" spans="1:4" ht="15" x14ac:dyDescent="0.25">
      <c r="A665" s="18"/>
      <c r="B665" s="18"/>
      <c r="C665" s="18"/>
      <c r="D665" s="18"/>
    </row>
    <row r="666" spans="1:4" ht="15" x14ac:dyDescent="0.25">
      <c r="A666" s="18"/>
      <c r="B666" s="18"/>
      <c r="C666" s="18"/>
      <c r="D666" s="18"/>
    </row>
    <row r="667" spans="1:4" ht="15" x14ac:dyDescent="0.25">
      <c r="A667" s="18"/>
      <c r="B667" s="18"/>
      <c r="C667" s="18"/>
      <c r="D667" s="18"/>
    </row>
    <row r="668" spans="1:4" ht="15" x14ac:dyDescent="0.25">
      <c r="A668" s="18"/>
      <c r="B668" s="18"/>
      <c r="C668" s="18"/>
      <c r="D668" s="18"/>
    </row>
    <row r="669" spans="1:4" ht="15" x14ac:dyDescent="0.25">
      <c r="A669" s="18"/>
      <c r="B669" s="18"/>
      <c r="C669" s="18"/>
      <c r="D669" s="18"/>
    </row>
    <row r="670" spans="1:4" ht="15" x14ac:dyDescent="0.25">
      <c r="A670" s="18"/>
      <c r="B670" s="18"/>
      <c r="C670" s="18"/>
      <c r="D670" s="18"/>
    </row>
    <row r="671" spans="1:4" ht="15" x14ac:dyDescent="0.25">
      <c r="A671" s="18"/>
      <c r="B671" s="18"/>
      <c r="C671" s="18"/>
      <c r="D671" s="18"/>
    </row>
    <row r="672" spans="1:4" ht="15" x14ac:dyDescent="0.25">
      <c r="A672" s="18"/>
      <c r="B672" s="18"/>
      <c r="C672" s="18"/>
      <c r="D672" s="18"/>
    </row>
    <row r="673" spans="1:4" ht="15" x14ac:dyDescent="0.25">
      <c r="A673" s="18"/>
      <c r="B673" s="18"/>
      <c r="C673" s="18"/>
      <c r="D673" s="18"/>
    </row>
    <row r="674" spans="1:4" ht="15" x14ac:dyDescent="0.25">
      <c r="A674" s="18"/>
      <c r="B674" s="18"/>
      <c r="C674" s="18"/>
      <c r="D674" s="18"/>
    </row>
    <row r="675" spans="1:4" ht="15" x14ac:dyDescent="0.25">
      <c r="A675" s="18"/>
      <c r="B675" s="18"/>
      <c r="C675" s="18"/>
      <c r="D675" s="18"/>
    </row>
    <row r="676" spans="1:4" ht="15" x14ac:dyDescent="0.25">
      <c r="A676" s="18"/>
      <c r="B676" s="18"/>
      <c r="C676" s="18"/>
      <c r="D676" s="18"/>
    </row>
    <row r="677" spans="1:4" ht="15" x14ac:dyDescent="0.25">
      <c r="A677" s="18"/>
      <c r="B677" s="18"/>
      <c r="C677" s="18"/>
      <c r="D677" s="18"/>
    </row>
    <row r="678" spans="1:4" ht="15" x14ac:dyDescent="0.25">
      <c r="A678" s="18"/>
      <c r="B678" s="18"/>
      <c r="C678" s="18"/>
      <c r="D678" s="18"/>
    </row>
    <row r="679" spans="1:4" ht="15" x14ac:dyDescent="0.25">
      <c r="A679" s="18"/>
      <c r="B679" s="18"/>
      <c r="C679" s="18"/>
      <c r="D679" s="18"/>
    </row>
    <row r="680" spans="1:4" ht="15" x14ac:dyDescent="0.25">
      <c r="A680" s="18"/>
      <c r="B680" s="18"/>
      <c r="C680" s="18"/>
      <c r="D680" s="18"/>
    </row>
    <row r="681" spans="1:4" ht="15" x14ac:dyDescent="0.25">
      <c r="A681" s="18"/>
      <c r="B681" s="18"/>
      <c r="C681" s="18"/>
      <c r="D681" s="18"/>
    </row>
    <row r="682" spans="1:4" ht="15" x14ac:dyDescent="0.25">
      <c r="A682" s="18"/>
      <c r="B682" s="18"/>
      <c r="C682" s="18"/>
      <c r="D682" s="18"/>
    </row>
    <row r="683" spans="1:4" ht="15" x14ac:dyDescent="0.25">
      <c r="A683" s="18"/>
      <c r="B683" s="18"/>
      <c r="C683" s="18"/>
      <c r="D683" s="18"/>
    </row>
    <row r="684" spans="1:4" ht="15" x14ac:dyDescent="0.25">
      <c r="A684" s="18"/>
      <c r="B684" s="18"/>
      <c r="C684" s="18"/>
      <c r="D684" s="18"/>
    </row>
    <row r="685" spans="1:4" ht="15" x14ac:dyDescent="0.25">
      <c r="A685" s="18"/>
      <c r="B685" s="18"/>
      <c r="C685" s="18"/>
      <c r="D685" s="18"/>
    </row>
    <row r="686" spans="1:4" ht="15" x14ac:dyDescent="0.25">
      <c r="A686" s="18"/>
      <c r="B686" s="18"/>
      <c r="C686" s="18"/>
      <c r="D686" s="18"/>
    </row>
    <row r="687" spans="1:4" ht="15" x14ac:dyDescent="0.25">
      <c r="A687" s="18"/>
      <c r="B687" s="18"/>
      <c r="C687" s="18"/>
      <c r="D687" s="18"/>
    </row>
    <row r="688" spans="1:4" ht="15" x14ac:dyDescent="0.25">
      <c r="A688" s="18"/>
      <c r="B688" s="18"/>
      <c r="C688" s="18"/>
      <c r="D688" s="18"/>
    </row>
    <row r="689" spans="1:4" ht="15" x14ac:dyDescent="0.25">
      <c r="A689" s="18"/>
      <c r="B689" s="18"/>
      <c r="C689" s="18"/>
      <c r="D689" s="18"/>
    </row>
    <row r="690" spans="1:4" ht="15" x14ac:dyDescent="0.25">
      <c r="A690" s="18"/>
      <c r="B690" s="18"/>
      <c r="C690" s="18"/>
      <c r="D690" s="18"/>
    </row>
    <row r="691" spans="1:4" ht="15" x14ac:dyDescent="0.25">
      <c r="A691" s="18"/>
      <c r="B691" s="18"/>
      <c r="C691" s="18"/>
      <c r="D691" s="18"/>
    </row>
    <row r="692" spans="1:4" ht="15" x14ac:dyDescent="0.25">
      <c r="A692" s="18"/>
      <c r="B692" s="18"/>
      <c r="C692" s="18"/>
      <c r="D692" s="18"/>
    </row>
    <row r="693" spans="1:4" ht="15" x14ac:dyDescent="0.25">
      <c r="A693" s="18"/>
      <c r="B693" s="18"/>
      <c r="C693" s="18"/>
      <c r="D693" s="18"/>
    </row>
    <row r="694" spans="1:4" ht="15" x14ac:dyDescent="0.25">
      <c r="A694" s="18"/>
      <c r="B694" s="18"/>
      <c r="C694" s="18"/>
      <c r="D694" s="18"/>
    </row>
    <row r="695" spans="1:4" ht="15" x14ac:dyDescent="0.25">
      <c r="A695" s="18"/>
      <c r="B695" s="18"/>
      <c r="C695" s="18"/>
      <c r="D695" s="18"/>
    </row>
    <row r="696" spans="1:4" ht="15" x14ac:dyDescent="0.25">
      <c r="A696" s="18"/>
      <c r="B696" s="18"/>
      <c r="C696" s="18"/>
      <c r="D696" s="18"/>
    </row>
    <row r="697" spans="1:4" ht="15" x14ac:dyDescent="0.25">
      <c r="A697" s="18"/>
      <c r="B697" s="18"/>
      <c r="C697" s="18"/>
      <c r="D697" s="18"/>
    </row>
    <row r="698" spans="1:4" ht="15" x14ac:dyDescent="0.25">
      <c r="A698" s="18"/>
      <c r="B698" s="18"/>
      <c r="C698" s="18"/>
      <c r="D698" s="18"/>
    </row>
    <row r="699" spans="1:4" ht="15" x14ac:dyDescent="0.25">
      <c r="A699" s="18"/>
      <c r="B699" s="18"/>
      <c r="C699" s="18"/>
      <c r="D699" s="18"/>
    </row>
    <row r="700" spans="1:4" ht="15" x14ac:dyDescent="0.25">
      <c r="A700" s="18"/>
      <c r="B700" s="18"/>
      <c r="C700" s="18"/>
      <c r="D700" s="18"/>
    </row>
    <row r="701" spans="1:4" ht="15" x14ac:dyDescent="0.25">
      <c r="A701" s="18"/>
      <c r="B701" s="18"/>
      <c r="C701" s="18"/>
      <c r="D701" s="18"/>
    </row>
    <row r="702" spans="1:4" ht="15" x14ac:dyDescent="0.25">
      <c r="A702" s="18"/>
      <c r="B702" s="18"/>
      <c r="C702" s="18"/>
      <c r="D702" s="18"/>
    </row>
    <row r="703" spans="1:4" ht="15" x14ac:dyDescent="0.25">
      <c r="A703" s="18"/>
      <c r="B703" s="18"/>
      <c r="C703" s="18"/>
      <c r="D703" s="18"/>
    </row>
    <row r="704" spans="1:4" ht="15" x14ac:dyDescent="0.25">
      <c r="A704" s="18"/>
      <c r="B704" s="18"/>
      <c r="C704" s="18"/>
      <c r="D704" s="18"/>
    </row>
    <row r="705" spans="1:4" ht="15" x14ac:dyDescent="0.25">
      <c r="A705" s="18"/>
      <c r="B705" s="18"/>
      <c r="C705" s="18"/>
      <c r="D705" s="18"/>
    </row>
    <row r="706" spans="1:4" ht="15" x14ac:dyDescent="0.25">
      <c r="A706" s="18"/>
      <c r="B706" s="18"/>
      <c r="C706" s="18"/>
      <c r="D706" s="18"/>
    </row>
    <row r="707" spans="1:4" ht="15" x14ac:dyDescent="0.25">
      <c r="A707" s="18"/>
      <c r="B707" s="18"/>
      <c r="C707" s="18"/>
      <c r="D707" s="18"/>
    </row>
    <row r="708" spans="1:4" ht="15" x14ac:dyDescent="0.25">
      <c r="A708" s="18"/>
      <c r="B708" s="18"/>
      <c r="C708" s="18"/>
      <c r="D708" s="18"/>
    </row>
    <row r="709" spans="1:4" ht="15" x14ac:dyDescent="0.25">
      <c r="A709" s="18"/>
      <c r="B709" s="18"/>
      <c r="C709" s="18"/>
      <c r="D709" s="18"/>
    </row>
    <row r="710" spans="1:4" ht="15" x14ac:dyDescent="0.25">
      <c r="A710" s="18"/>
      <c r="B710" s="18"/>
      <c r="C710" s="18"/>
      <c r="D710" s="18"/>
    </row>
    <row r="711" spans="1:4" ht="15" x14ac:dyDescent="0.25">
      <c r="A711" s="18"/>
      <c r="B711" s="18"/>
      <c r="C711" s="18"/>
      <c r="D711" s="18"/>
    </row>
    <row r="712" spans="1:4" ht="15" x14ac:dyDescent="0.25">
      <c r="A712" s="18"/>
      <c r="B712" s="18"/>
      <c r="C712" s="18"/>
      <c r="D712" s="18"/>
    </row>
    <row r="713" spans="1:4" ht="15" x14ac:dyDescent="0.25">
      <c r="A713" s="18"/>
      <c r="B713" s="18"/>
      <c r="C713" s="18"/>
      <c r="D713" s="18"/>
    </row>
    <row r="714" spans="1:4" ht="15" x14ac:dyDescent="0.25">
      <c r="A714" s="18"/>
      <c r="B714" s="18"/>
      <c r="C714" s="18"/>
      <c r="D714" s="18"/>
    </row>
    <row r="715" spans="1:4" ht="15" x14ac:dyDescent="0.25">
      <c r="A715" s="18"/>
      <c r="B715" s="18"/>
      <c r="C715" s="18"/>
      <c r="D715" s="18"/>
    </row>
    <row r="716" spans="1:4" ht="15" x14ac:dyDescent="0.25">
      <c r="A716" s="18"/>
      <c r="B716" s="18"/>
      <c r="C716" s="18"/>
      <c r="D716" s="18"/>
    </row>
    <row r="717" spans="1:4" ht="15" x14ac:dyDescent="0.25">
      <c r="A717" s="18"/>
      <c r="B717" s="18"/>
      <c r="C717" s="18"/>
      <c r="D717" s="18"/>
    </row>
    <row r="718" spans="1:4" ht="15" x14ac:dyDescent="0.25">
      <c r="A718" s="18"/>
      <c r="B718" s="18"/>
      <c r="C718" s="18"/>
      <c r="D718" s="18"/>
    </row>
    <row r="719" spans="1:4" ht="15" x14ac:dyDescent="0.25">
      <c r="A719" s="18"/>
      <c r="B719" s="18"/>
      <c r="C719" s="18"/>
      <c r="D719" s="18"/>
    </row>
    <row r="720" spans="1:4" ht="15" x14ac:dyDescent="0.25">
      <c r="A720" s="18"/>
      <c r="B720" s="18"/>
      <c r="C720" s="18"/>
      <c r="D720" s="18"/>
    </row>
    <row r="721" spans="1:4" ht="15" x14ac:dyDescent="0.25">
      <c r="A721" s="18"/>
      <c r="B721" s="18"/>
      <c r="C721" s="18"/>
      <c r="D721" s="18"/>
    </row>
    <row r="722" spans="1:4" ht="15" x14ac:dyDescent="0.25">
      <c r="A722" s="18"/>
      <c r="B722" s="18"/>
      <c r="C722" s="18"/>
      <c r="D722" s="18"/>
    </row>
    <row r="723" spans="1:4" ht="15" x14ac:dyDescent="0.25">
      <c r="A723" s="18"/>
      <c r="B723" s="18"/>
      <c r="C723" s="18"/>
      <c r="D723" s="18"/>
    </row>
    <row r="724" spans="1:4" ht="15" x14ac:dyDescent="0.25">
      <c r="A724" s="18"/>
      <c r="B724" s="18"/>
      <c r="C724" s="18"/>
      <c r="D724" s="18"/>
    </row>
    <row r="725" spans="1:4" ht="15" x14ac:dyDescent="0.25">
      <c r="A725" s="18"/>
      <c r="B725" s="18"/>
      <c r="C725" s="18"/>
      <c r="D725" s="18"/>
    </row>
    <row r="726" spans="1:4" ht="15" x14ac:dyDescent="0.25">
      <c r="A726" s="18"/>
      <c r="B726" s="18"/>
      <c r="C726" s="18"/>
      <c r="D726" s="18"/>
    </row>
    <row r="727" spans="1:4" ht="15" x14ac:dyDescent="0.25">
      <c r="A727" s="18"/>
      <c r="B727" s="18"/>
      <c r="C727" s="18"/>
      <c r="D727" s="18"/>
    </row>
    <row r="728" spans="1:4" ht="15" x14ac:dyDescent="0.25">
      <c r="A728" s="18"/>
      <c r="B728" s="18"/>
      <c r="C728" s="18"/>
      <c r="D728" s="18"/>
    </row>
    <row r="729" spans="1:4" ht="15" x14ac:dyDescent="0.25">
      <c r="A729" s="18"/>
      <c r="B729" s="18"/>
      <c r="C729" s="18"/>
      <c r="D729" s="18"/>
    </row>
    <row r="730" spans="1:4" ht="15" x14ac:dyDescent="0.25">
      <c r="A730" s="18"/>
      <c r="B730" s="18"/>
      <c r="C730" s="18"/>
      <c r="D730" s="18"/>
    </row>
    <row r="731" spans="1:4" ht="15" x14ac:dyDescent="0.25">
      <c r="A731" s="18"/>
      <c r="B731" s="18"/>
      <c r="C731" s="18"/>
      <c r="D731" s="18"/>
    </row>
    <row r="732" spans="1:4" ht="15" x14ac:dyDescent="0.25">
      <c r="A732" s="18"/>
      <c r="B732" s="18"/>
      <c r="C732" s="18"/>
      <c r="D732" s="18"/>
    </row>
    <row r="733" spans="1:4" ht="15" x14ac:dyDescent="0.25">
      <c r="A733" s="18"/>
      <c r="B733" s="18"/>
      <c r="C733" s="18"/>
      <c r="D733" s="18"/>
    </row>
    <row r="734" spans="1:4" ht="15" x14ac:dyDescent="0.25">
      <c r="A734" s="18"/>
      <c r="B734" s="18"/>
      <c r="C734" s="18"/>
      <c r="D734" s="18"/>
    </row>
    <row r="735" spans="1:4" ht="15" x14ac:dyDescent="0.25">
      <c r="A735" s="18"/>
      <c r="B735" s="18"/>
      <c r="C735" s="18"/>
      <c r="D735" s="18"/>
    </row>
    <row r="736" spans="1:4" ht="15" x14ac:dyDescent="0.25">
      <c r="A736" s="18"/>
      <c r="B736" s="18"/>
      <c r="C736" s="18"/>
      <c r="D736" s="18"/>
    </row>
    <row r="737" spans="1:4" ht="15" x14ac:dyDescent="0.25">
      <c r="A737" s="18"/>
      <c r="B737" s="18"/>
      <c r="C737" s="18"/>
      <c r="D737" s="18"/>
    </row>
    <row r="738" spans="1:4" ht="15" x14ac:dyDescent="0.25">
      <c r="A738" s="18"/>
      <c r="B738" s="18"/>
      <c r="C738" s="18"/>
      <c r="D738" s="18"/>
    </row>
    <row r="739" spans="1:4" ht="15" x14ac:dyDescent="0.25">
      <c r="A739" s="18"/>
      <c r="B739" s="18"/>
      <c r="C739" s="18"/>
      <c r="D739" s="18"/>
    </row>
    <row r="740" spans="1:4" ht="15" x14ac:dyDescent="0.25">
      <c r="A740" s="18"/>
      <c r="B740" s="18"/>
      <c r="C740" s="18"/>
      <c r="D740" s="18"/>
    </row>
    <row r="741" spans="1:4" ht="15" x14ac:dyDescent="0.25">
      <c r="A741" s="18"/>
      <c r="B741" s="18"/>
      <c r="C741" s="18"/>
      <c r="D741" s="18"/>
    </row>
    <row r="742" spans="1:4" ht="15" x14ac:dyDescent="0.25">
      <c r="A742" s="18"/>
      <c r="B742" s="18"/>
      <c r="C742" s="18"/>
      <c r="D742" s="18"/>
    </row>
    <row r="743" spans="1:4" ht="15" x14ac:dyDescent="0.25">
      <c r="A743" s="18"/>
      <c r="B743" s="18"/>
      <c r="C743" s="18"/>
      <c r="D743" s="18"/>
    </row>
    <row r="744" spans="1:4" ht="15" x14ac:dyDescent="0.25">
      <c r="A744" s="18"/>
      <c r="B744" s="18"/>
      <c r="C744" s="18"/>
      <c r="D744" s="18"/>
    </row>
    <row r="745" spans="1:4" ht="15" x14ac:dyDescent="0.25">
      <c r="A745" s="18"/>
      <c r="B745" s="18"/>
      <c r="C745" s="18"/>
      <c r="D745" s="18"/>
    </row>
    <row r="746" spans="1:4" ht="15" x14ac:dyDescent="0.25">
      <c r="A746" s="18"/>
      <c r="B746" s="18"/>
      <c r="C746" s="18"/>
      <c r="D746" s="18"/>
    </row>
    <row r="747" spans="1:4" ht="15" x14ac:dyDescent="0.25">
      <c r="A747" s="18"/>
      <c r="B747" s="18"/>
      <c r="C747" s="18"/>
      <c r="D747" s="18"/>
    </row>
    <row r="748" spans="1:4" ht="15" x14ac:dyDescent="0.25">
      <c r="A748" s="18"/>
      <c r="B748" s="18"/>
      <c r="C748" s="18"/>
      <c r="D748" s="18"/>
    </row>
    <row r="749" spans="1:4" ht="15" x14ac:dyDescent="0.25">
      <c r="A749" s="18"/>
      <c r="B749" s="18"/>
      <c r="C749" s="18"/>
      <c r="D749" s="18"/>
    </row>
    <row r="750" spans="1:4" ht="15" x14ac:dyDescent="0.25">
      <c r="A750" s="18"/>
      <c r="B750" s="18"/>
      <c r="C750" s="18"/>
      <c r="D750" s="18"/>
    </row>
    <row r="751" spans="1:4" ht="15" x14ac:dyDescent="0.25">
      <c r="A751" s="18"/>
      <c r="B751" s="18"/>
      <c r="C751" s="18"/>
      <c r="D751" s="18"/>
    </row>
    <row r="752" spans="1:4" ht="15" x14ac:dyDescent="0.25">
      <c r="A752" s="18"/>
      <c r="B752" s="18"/>
      <c r="C752" s="18"/>
      <c r="D752" s="18"/>
    </row>
    <row r="753" spans="1:4" ht="15" x14ac:dyDescent="0.25">
      <c r="A753" s="18"/>
      <c r="B753" s="18"/>
      <c r="C753" s="18"/>
      <c r="D753" s="18"/>
    </row>
    <row r="754" spans="1:4" ht="15" x14ac:dyDescent="0.25">
      <c r="A754" s="18"/>
      <c r="B754" s="18"/>
      <c r="C754" s="18"/>
      <c r="D754" s="18"/>
    </row>
    <row r="755" spans="1:4" ht="15" x14ac:dyDescent="0.25">
      <c r="A755" s="18"/>
      <c r="B755" s="18"/>
      <c r="C755" s="18"/>
      <c r="D755" s="18"/>
    </row>
    <row r="756" spans="1:4" ht="15" x14ac:dyDescent="0.25">
      <c r="A756" s="18"/>
      <c r="B756" s="18"/>
      <c r="C756" s="18"/>
      <c r="D756" s="18"/>
    </row>
    <row r="757" spans="1:4" ht="15" x14ac:dyDescent="0.25">
      <c r="A757" s="18"/>
      <c r="B757" s="18"/>
      <c r="C757" s="18"/>
      <c r="D757" s="18"/>
    </row>
    <row r="758" spans="1:4" ht="15" x14ac:dyDescent="0.25">
      <c r="A758" s="18"/>
      <c r="B758" s="18"/>
      <c r="C758" s="18"/>
      <c r="D758" s="18"/>
    </row>
    <row r="759" spans="1:4" ht="15" x14ac:dyDescent="0.25">
      <c r="A759" s="18"/>
      <c r="B759" s="18"/>
      <c r="C759" s="18"/>
      <c r="D759" s="18"/>
    </row>
    <row r="760" spans="1:4" ht="15" x14ac:dyDescent="0.25">
      <c r="A760" s="18"/>
      <c r="B760" s="18"/>
      <c r="C760" s="18"/>
      <c r="D760" s="18"/>
    </row>
    <row r="761" spans="1:4" ht="15" x14ac:dyDescent="0.25">
      <c r="A761" s="18"/>
      <c r="B761" s="18"/>
      <c r="C761" s="18"/>
      <c r="D761" s="18"/>
    </row>
    <row r="762" spans="1:4" ht="15" x14ac:dyDescent="0.25">
      <c r="A762" s="18"/>
      <c r="B762" s="18"/>
      <c r="C762" s="18"/>
      <c r="D762" s="18"/>
    </row>
    <row r="763" spans="1:4" ht="15" x14ac:dyDescent="0.25">
      <c r="A763" s="18"/>
      <c r="B763" s="18"/>
      <c r="C763" s="18"/>
      <c r="D763" s="18"/>
    </row>
    <row r="764" spans="1:4" ht="15" x14ac:dyDescent="0.25">
      <c r="A764" s="18"/>
      <c r="B764" s="18"/>
      <c r="C764" s="18"/>
      <c r="D764" s="18"/>
    </row>
    <row r="765" spans="1:4" ht="15" x14ac:dyDescent="0.25">
      <c r="A765" s="18"/>
      <c r="B765" s="18"/>
      <c r="C765" s="18"/>
      <c r="D765" s="18"/>
    </row>
    <row r="766" spans="1:4" ht="15" x14ac:dyDescent="0.25">
      <c r="A766" s="18"/>
      <c r="B766" s="18"/>
      <c r="C766" s="18"/>
      <c r="D766" s="18"/>
    </row>
    <row r="767" spans="1:4" ht="15" x14ac:dyDescent="0.25">
      <c r="A767" s="18"/>
      <c r="B767" s="18"/>
      <c r="C767" s="18"/>
      <c r="D767" s="18"/>
    </row>
    <row r="768" spans="1:4" ht="15" x14ac:dyDescent="0.25">
      <c r="A768" s="18"/>
      <c r="B768" s="18"/>
      <c r="C768" s="18"/>
      <c r="D768" s="18"/>
    </row>
    <row r="769" spans="1:4" ht="15" x14ac:dyDescent="0.25">
      <c r="A769" s="18"/>
      <c r="B769" s="18"/>
      <c r="C769" s="18"/>
      <c r="D769" s="18"/>
    </row>
    <row r="770" spans="1:4" ht="15" x14ac:dyDescent="0.25">
      <c r="A770" s="18"/>
      <c r="B770" s="18"/>
      <c r="C770" s="18"/>
      <c r="D770" s="18"/>
    </row>
    <row r="771" spans="1:4" ht="15" x14ac:dyDescent="0.25">
      <c r="A771" s="18"/>
      <c r="B771" s="18"/>
      <c r="C771" s="18"/>
      <c r="D771" s="18"/>
    </row>
    <row r="772" spans="1:4" ht="15" x14ac:dyDescent="0.25">
      <c r="A772" s="18"/>
      <c r="B772" s="18"/>
      <c r="C772" s="18"/>
      <c r="D772" s="18"/>
    </row>
    <row r="773" spans="1:4" ht="15" x14ac:dyDescent="0.25">
      <c r="A773" s="18"/>
      <c r="B773" s="18"/>
      <c r="C773" s="18"/>
      <c r="D773" s="18"/>
    </row>
    <row r="774" spans="1:4" ht="15" x14ac:dyDescent="0.25">
      <c r="A774" s="18"/>
      <c r="B774" s="18"/>
      <c r="C774" s="18"/>
      <c r="D774" s="18"/>
    </row>
    <row r="775" spans="1:4" ht="15" x14ac:dyDescent="0.25">
      <c r="A775" s="18"/>
      <c r="B775" s="18"/>
      <c r="C775" s="18"/>
      <c r="D775" s="18"/>
    </row>
    <row r="776" spans="1:4" ht="15" x14ac:dyDescent="0.25">
      <c r="A776" s="18"/>
      <c r="B776" s="18"/>
      <c r="C776" s="18"/>
      <c r="D776" s="18"/>
    </row>
    <row r="777" spans="1:4" ht="15" x14ac:dyDescent="0.25">
      <c r="A777" s="18"/>
      <c r="B777" s="18"/>
      <c r="C777" s="18"/>
      <c r="D777" s="18"/>
    </row>
    <row r="778" spans="1:4" ht="15" x14ac:dyDescent="0.25">
      <c r="A778" s="18"/>
      <c r="B778" s="18"/>
      <c r="C778" s="18"/>
      <c r="D778" s="18"/>
    </row>
    <row r="779" spans="1:4" ht="15" x14ac:dyDescent="0.25">
      <c r="A779" s="18"/>
      <c r="B779" s="18"/>
      <c r="C779" s="18"/>
      <c r="D779" s="18"/>
    </row>
    <row r="780" spans="1:4" ht="15" x14ac:dyDescent="0.25">
      <c r="A780" s="18"/>
      <c r="B780" s="18"/>
      <c r="C780" s="18"/>
      <c r="D780" s="18"/>
    </row>
    <row r="781" spans="1:4" ht="15" x14ac:dyDescent="0.25">
      <c r="A781" s="18"/>
      <c r="B781" s="18"/>
      <c r="C781" s="18"/>
      <c r="D781" s="18"/>
    </row>
    <row r="782" spans="1:4" ht="15" x14ac:dyDescent="0.25">
      <c r="A782" s="18"/>
      <c r="B782" s="18"/>
      <c r="C782" s="18"/>
      <c r="D782" s="18"/>
    </row>
    <row r="783" spans="1:4" ht="15" x14ac:dyDescent="0.25">
      <c r="A783" s="18"/>
      <c r="B783" s="18"/>
      <c r="C783" s="18"/>
      <c r="D783" s="18"/>
    </row>
    <row r="784" spans="1:4" ht="15" x14ac:dyDescent="0.25">
      <c r="A784" s="18"/>
      <c r="B784" s="18"/>
      <c r="C784" s="18"/>
      <c r="D784" s="18"/>
    </row>
    <row r="785" spans="1:4" ht="15" x14ac:dyDescent="0.25">
      <c r="A785" s="18"/>
      <c r="B785" s="18"/>
      <c r="C785" s="18"/>
      <c r="D785" s="18"/>
    </row>
    <row r="786" spans="1:4" ht="15" x14ac:dyDescent="0.25">
      <c r="A786" s="18"/>
      <c r="B786" s="18"/>
      <c r="C786" s="18"/>
      <c r="D786" s="18"/>
    </row>
    <row r="787" spans="1:4" ht="15" x14ac:dyDescent="0.25">
      <c r="A787" s="18"/>
      <c r="B787" s="18"/>
      <c r="C787" s="18"/>
      <c r="D787" s="18"/>
    </row>
    <row r="788" spans="1:4" ht="15" x14ac:dyDescent="0.25">
      <c r="A788" s="18"/>
      <c r="B788" s="18"/>
      <c r="C788" s="18"/>
      <c r="D788" s="18"/>
    </row>
    <row r="789" spans="1:4" ht="15" x14ac:dyDescent="0.25">
      <c r="A789" s="18"/>
      <c r="B789" s="18"/>
      <c r="C789" s="18"/>
      <c r="D789" s="18"/>
    </row>
    <row r="790" spans="1:4" ht="15" x14ac:dyDescent="0.25">
      <c r="A790" s="18"/>
      <c r="B790" s="18"/>
      <c r="C790" s="18"/>
      <c r="D790" s="18"/>
    </row>
    <row r="791" spans="1:4" ht="15" x14ac:dyDescent="0.25">
      <c r="A791" s="18"/>
      <c r="B791" s="18"/>
      <c r="C791" s="18"/>
      <c r="D791" s="18"/>
    </row>
    <row r="792" spans="1:4" ht="15" x14ac:dyDescent="0.25">
      <c r="A792" s="18"/>
      <c r="B792" s="18"/>
      <c r="C792" s="18"/>
      <c r="D792" s="18"/>
    </row>
    <row r="793" spans="1:4" ht="15" x14ac:dyDescent="0.25">
      <c r="A793" s="18"/>
      <c r="B793" s="18"/>
      <c r="C793" s="18"/>
      <c r="D793" s="18"/>
    </row>
    <row r="794" spans="1:4" ht="15" x14ac:dyDescent="0.25">
      <c r="A794" s="18"/>
      <c r="B794" s="18"/>
      <c r="C794" s="18"/>
      <c r="D794" s="18"/>
    </row>
    <row r="795" spans="1:4" ht="15" x14ac:dyDescent="0.25">
      <c r="A795" s="18"/>
      <c r="B795" s="18"/>
      <c r="C795" s="18"/>
      <c r="D795" s="18"/>
    </row>
    <row r="796" spans="1:4" ht="15" x14ac:dyDescent="0.25">
      <c r="A796" s="18"/>
      <c r="B796" s="18"/>
      <c r="C796" s="18"/>
      <c r="D796" s="18"/>
    </row>
    <row r="797" spans="1:4" ht="15" x14ac:dyDescent="0.25">
      <c r="A797" s="18"/>
      <c r="B797" s="18"/>
      <c r="C797" s="18"/>
      <c r="D797" s="18"/>
    </row>
    <row r="798" spans="1:4" ht="15" x14ac:dyDescent="0.25">
      <c r="A798" s="18"/>
      <c r="B798" s="18"/>
      <c r="C798" s="18"/>
      <c r="D798" s="18"/>
    </row>
    <row r="799" spans="1:4" ht="15" x14ac:dyDescent="0.25">
      <c r="A799" s="18"/>
      <c r="B799" s="18"/>
      <c r="C799" s="18"/>
      <c r="D799" s="18"/>
    </row>
    <row r="800" spans="1:4" ht="15" x14ac:dyDescent="0.25">
      <c r="A800" s="18"/>
      <c r="B800" s="18"/>
      <c r="C800" s="18"/>
      <c r="D800" s="18"/>
    </row>
    <row r="801" spans="1:4" ht="15" x14ac:dyDescent="0.25">
      <c r="A801" s="18"/>
      <c r="B801" s="18"/>
      <c r="C801" s="18"/>
      <c r="D801" s="18"/>
    </row>
    <row r="802" spans="1:4" ht="15" x14ac:dyDescent="0.25">
      <c r="A802" s="18"/>
      <c r="B802" s="18"/>
      <c r="C802" s="18"/>
      <c r="D802" s="18"/>
    </row>
    <row r="803" spans="1:4" ht="15" x14ac:dyDescent="0.25">
      <c r="A803" s="18"/>
      <c r="B803" s="18"/>
      <c r="C803" s="18"/>
      <c r="D803" s="18"/>
    </row>
    <row r="804" spans="1:4" ht="15" x14ac:dyDescent="0.25">
      <c r="A804" s="18"/>
      <c r="B804" s="18"/>
      <c r="C804" s="18"/>
      <c r="D804" s="18"/>
    </row>
    <row r="805" spans="1:4" ht="15" x14ac:dyDescent="0.25">
      <c r="A805" s="18"/>
      <c r="B805" s="18"/>
      <c r="C805" s="18"/>
      <c r="D805" s="18"/>
    </row>
    <row r="806" spans="1:4" ht="15" x14ac:dyDescent="0.25">
      <c r="A806" s="18"/>
      <c r="B806" s="18"/>
      <c r="C806" s="18"/>
      <c r="D806" s="18"/>
    </row>
    <row r="807" spans="1:4" ht="15" x14ac:dyDescent="0.25">
      <c r="A807" s="18"/>
      <c r="B807" s="18"/>
      <c r="C807" s="18"/>
      <c r="D807" s="18"/>
    </row>
    <row r="808" spans="1:4" ht="15" x14ac:dyDescent="0.25">
      <c r="A808" s="18"/>
      <c r="B808" s="18"/>
      <c r="C808" s="18"/>
      <c r="D808" s="18"/>
    </row>
    <row r="809" spans="1:4" ht="15" x14ac:dyDescent="0.25">
      <c r="A809" s="18"/>
      <c r="B809" s="18"/>
      <c r="C809" s="18"/>
      <c r="D809" s="18"/>
    </row>
    <row r="810" spans="1:4" ht="15" x14ac:dyDescent="0.25">
      <c r="A810" s="18"/>
      <c r="B810" s="18"/>
      <c r="C810" s="18"/>
      <c r="D810" s="18"/>
    </row>
    <row r="811" spans="1:4" ht="15" x14ac:dyDescent="0.25">
      <c r="A811" s="18"/>
      <c r="B811" s="18"/>
      <c r="C811" s="18"/>
      <c r="D811" s="18"/>
    </row>
    <row r="812" spans="1:4" ht="15" x14ac:dyDescent="0.25">
      <c r="A812" s="18"/>
      <c r="B812" s="18"/>
      <c r="C812" s="18"/>
      <c r="D812" s="18"/>
    </row>
    <row r="813" spans="1:4" ht="15" x14ac:dyDescent="0.25">
      <c r="A813" s="18"/>
      <c r="B813" s="18"/>
      <c r="C813" s="18"/>
      <c r="D813" s="18"/>
    </row>
    <row r="814" spans="1:4" ht="15" x14ac:dyDescent="0.25">
      <c r="A814" s="18"/>
      <c r="B814" s="18"/>
      <c r="C814" s="18"/>
      <c r="D814" s="18"/>
    </row>
    <row r="815" spans="1:4" ht="15" x14ac:dyDescent="0.25">
      <c r="A815" s="18"/>
      <c r="B815" s="18"/>
      <c r="C815" s="18"/>
      <c r="D815" s="18"/>
    </row>
    <row r="816" spans="1:4" ht="15" x14ac:dyDescent="0.25">
      <c r="A816" s="18"/>
      <c r="B816" s="18"/>
      <c r="C816" s="18"/>
      <c r="D816" s="18"/>
    </row>
    <row r="817" spans="1:4" ht="15" x14ac:dyDescent="0.25">
      <c r="A817" s="18"/>
      <c r="B817" s="18"/>
      <c r="C817" s="18"/>
      <c r="D817" s="18"/>
    </row>
    <row r="818" spans="1:4" ht="15" x14ac:dyDescent="0.25">
      <c r="A818" s="18"/>
      <c r="B818" s="18"/>
      <c r="C818" s="18"/>
      <c r="D818" s="18"/>
    </row>
    <row r="819" spans="1:4" ht="15" x14ac:dyDescent="0.25">
      <c r="A819" s="18"/>
      <c r="B819" s="18"/>
      <c r="C819" s="18"/>
      <c r="D819" s="18"/>
    </row>
    <row r="820" spans="1:4" ht="15" x14ac:dyDescent="0.25">
      <c r="A820" s="18"/>
      <c r="B820" s="18"/>
      <c r="C820" s="18"/>
      <c r="D820" s="18"/>
    </row>
    <row r="821" spans="1:4" ht="15" x14ac:dyDescent="0.25">
      <c r="A821" s="18"/>
      <c r="B821" s="18"/>
      <c r="C821" s="18"/>
      <c r="D821" s="18"/>
    </row>
    <row r="822" spans="1:4" ht="15" x14ac:dyDescent="0.25">
      <c r="A822" s="18"/>
      <c r="B822" s="18"/>
      <c r="C822" s="18"/>
      <c r="D822" s="18"/>
    </row>
    <row r="823" spans="1:4" ht="15" x14ac:dyDescent="0.25">
      <c r="A823" s="18"/>
      <c r="B823" s="18"/>
      <c r="C823" s="18"/>
      <c r="D823" s="18"/>
    </row>
    <row r="824" spans="1:4" ht="15" x14ac:dyDescent="0.25">
      <c r="A824" s="18"/>
      <c r="B824" s="18"/>
      <c r="C824" s="18"/>
      <c r="D824" s="18"/>
    </row>
    <row r="825" spans="1:4" ht="15" x14ac:dyDescent="0.25">
      <c r="A825" s="18"/>
      <c r="B825" s="18"/>
      <c r="C825" s="18"/>
      <c r="D825" s="18"/>
    </row>
    <row r="826" spans="1:4" ht="15" x14ac:dyDescent="0.25">
      <c r="A826" s="18"/>
      <c r="B826" s="18"/>
      <c r="C826" s="18"/>
      <c r="D826" s="18"/>
    </row>
    <row r="827" spans="1:4" ht="15" x14ac:dyDescent="0.25">
      <c r="A827" s="18"/>
      <c r="B827" s="18"/>
      <c r="C827" s="18"/>
      <c r="D827" s="18"/>
    </row>
    <row r="828" spans="1:4" ht="15" x14ac:dyDescent="0.25">
      <c r="A828" s="18"/>
      <c r="B828" s="18"/>
      <c r="C828" s="18"/>
      <c r="D828" s="18"/>
    </row>
    <row r="829" spans="1:4" ht="15" x14ac:dyDescent="0.25">
      <c r="A829" s="18"/>
      <c r="B829" s="18"/>
      <c r="C829" s="18"/>
      <c r="D829" s="18"/>
    </row>
    <row r="830" spans="1:4" ht="15" x14ac:dyDescent="0.25">
      <c r="A830" s="18"/>
      <c r="B830" s="18"/>
      <c r="C830" s="18"/>
      <c r="D830" s="18"/>
    </row>
    <row r="831" spans="1:4" ht="15" x14ac:dyDescent="0.25">
      <c r="A831" s="18"/>
      <c r="B831" s="18"/>
      <c r="C831" s="18"/>
      <c r="D831" s="18"/>
    </row>
    <row r="832" spans="1:4" ht="15" x14ac:dyDescent="0.25">
      <c r="A832" s="18"/>
      <c r="B832" s="18"/>
      <c r="C832" s="18"/>
      <c r="D832" s="18"/>
    </row>
    <row r="833" spans="1:4" ht="15" x14ac:dyDescent="0.25">
      <c r="A833" s="18"/>
      <c r="B833" s="18"/>
      <c r="C833" s="18"/>
      <c r="D833" s="18"/>
    </row>
    <row r="834" spans="1:4" ht="15" x14ac:dyDescent="0.25">
      <c r="A834" s="18"/>
      <c r="B834" s="18"/>
      <c r="C834" s="18"/>
      <c r="D834" s="18"/>
    </row>
    <row r="835" spans="1:4" ht="15" x14ac:dyDescent="0.25">
      <c r="A835" s="18"/>
      <c r="B835" s="18"/>
      <c r="C835" s="18"/>
      <c r="D835" s="18"/>
    </row>
    <row r="836" spans="1:4" ht="15" x14ac:dyDescent="0.25">
      <c r="A836" s="18"/>
      <c r="B836" s="18"/>
      <c r="C836" s="18"/>
      <c r="D836" s="18"/>
    </row>
    <row r="837" spans="1:4" ht="15" x14ac:dyDescent="0.25">
      <c r="A837" s="18"/>
      <c r="B837" s="18"/>
      <c r="C837" s="18"/>
      <c r="D837" s="18"/>
    </row>
    <row r="838" spans="1:4" ht="15" x14ac:dyDescent="0.25">
      <c r="A838" s="18"/>
      <c r="B838" s="18"/>
      <c r="C838" s="18"/>
      <c r="D838" s="18"/>
    </row>
    <row r="839" spans="1:4" ht="15" x14ac:dyDescent="0.25">
      <c r="A839" s="18"/>
      <c r="B839" s="18"/>
      <c r="C839" s="18"/>
      <c r="D839" s="18"/>
    </row>
    <row r="840" spans="1:4" ht="15" x14ac:dyDescent="0.25">
      <c r="A840" s="18"/>
      <c r="B840" s="18"/>
      <c r="C840" s="18"/>
      <c r="D840" s="18"/>
    </row>
    <row r="841" spans="1:4" ht="15" x14ac:dyDescent="0.25">
      <c r="A841" s="18"/>
      <c r="B841" s="18"/>
      <c r="C841" s="18"/>
      <c r="D841" s="18"/>
    </row>
    <row r="842" spans="1:4" ht="15" x14ac:dyDescent="0.25">
      <c r="A842" s="18"/>
      <c r="B842" s="18"/>
      <c r="C842" s="18"/>
      <c r="D842" s="18"/>
    </row>
    <row r="843" spans="1:4" ht="15" x14ac:dyDescent="0.25">
      <c r="A843" s="18"/>
      <c r="B843" s="18"/>
      <c r="C843" s="18"/>
      <c r="D843" s="18"/>
    </row>
    <row r="844" spans="1:4" ht="15" x14ac:dyDescent="0.25">
      <c r="A844" s="18"/>
      <c r="B844" s="18"/>
      <c r="C844" s="18"/>
      <c r="D844" s="18"/>
    </row>
    <row r="845" spans="1:4" ht="15" x14ac:dyDescent="0.25">
      <c r="A845" s="18"/>
      <c r="B845" s="18"/>
      <c r="C845" s="18"/>
      <c r="D845" s="18"/>
    </row>
    <row r="846" spans="1:4" ht="15" x14ac:dyDescent="0.25">
      <c r="A846" s="18"/>
      <c r="B846" s="18"/>
      <c r="C846" s="18"/>
      <c r="D846" s="18"/>
    </row>
    <row r="847" spans="1:4" ht="15" x14ac:dyDescent="0.25">
      <c r="A847" s="18"/>
      <c r="B847" s="18"/>
      <c r="C847" s="18"/>
      <c r="D847" s="18"/>
    </row>
    <row r="848" spans="1:4" ht="15" x14ac:dyDescent="0.25">
      <c r="A848" s="18"/>
      <c r="B848" s="18"/>
      <c r="C848" s="18"/>
      <c r="D848" s="18"/>
    </row>
    <row r="849" spans="1:4" ht="15" x14ac:dyDescent="0.25">
      <c r="A849" s="18"/>
      <c r="B849" s="18"/>
      <c r="C849" s="18"/>
      <c r="D849" s="18"/>
    </row>
    <row r="850" spans="1:4" ht="15" x14ac:dyDescent="0.25">
      <c r="A850" s="18"/>
      <c r="B850" s="18"/>
      <c r="C850" s="18"/>
      <c r="D850" s="18"/>
    </row>
    <row r="851" spans="1:4" ht="15" x14ac:dyDescent="0.25">
      <c r="A851" s="18"/>
      <c r="B851" s="18"/>
      <c r="C851" s="18"/>
      <c r="D851" s="18"/>
    </row>
    <row r="852" spans="1:4" ht="15" x14ac:dyDescent="0.25">
      <c r="A852" s="18"/>
      <c r="B852" s="18"/>
      <c r="C852" s="18"/>
      <c r="D852" s="18"/>
    </row>
    <row r="853" spans="1:4" ht="15" x14ac:dyDescent="0.25">
      <c r="A853" s="18"/>
      <c r="B853" s="18"/>
      <c r="C853" s="18"/>
      <c r="D853" s="18"/>
    </row>
    <row r="854" spans="1:4" ht="15" x14ac:dyDescent="0.25">
      <c r="A854" s="18"/>
      <c r="B854" s="18"/>
      <c r="C854" s="18"/>
      <c r="D854" s="18"/>
    </row>
    <row r="855" spans="1:4" ht="15" x14ac:dyDescent="0.25">
      <c r="A855" s="18"/>
      <c r="B855" s="18"/>
      <c r="C855" s="18"/>
      <c r="D855" s="18"/>
    </row>
    <row r="856" spans="1:4" ht="15" x14ac:dyDescent="0.25">
      <c r="A856" s="18"/>
      <c r="B856" s="18"/>
      <c r="C856" s="18"/>
      <c r="D856" s="18"/>
    </row>
    <row r="857" spans="1:4" ht="15" x14ac:dyDescent="0.25">
      <c r="A857" s="18"/>
      <c r="B857" s="18"/>
      <c r="C857" s="18"/>
      <c r="D857" s="18"/>
    </row>
    <row r="858" spans="1:4" ht="15" x14ac:dyDescent="0.25">
      <c r="A858" s="18"/>
      <c r="B858" s="18"/>
      <c r="C858" s="18"/>
      <c r="D858" s="18"/>
    </row>
    <row r="859" spans="1:4" ht="15" x14ac:dyDescent="0.25">
      <c r="A859" s="18"/>
      <c r="B859" s="18"/>
      <c r="C859" s="18"/>
      <c r="D859" s="18"/>
    </row>
    <row r="860" spans="1:4" ht="15" x14ac:dyDescent="0.25">
      <c r="A860" s="18"/>
      <c r="B860" s="18"/>
      <c r="C860" s="18"/>
      <c r="D860" s="18"/>
    </row>
    <row r="861" spans="1:4" ht="15" x14ac:dyDescent="0.25">
      <c r="A861" s="18"/>
      <c r="B861" s="18"/>
      <c r="C861" s="18"/>
      <c r="D861" s="18"/>
    </row>
    <row r="862" spans="1:4" ht="15" x14ac:dyDescent="0.25">
      <c r="A862" s="18"/>
      <c r="B862" s="18"/>
      <c r="C862" s="18"/>
      <c r="D862" s="18"/>
    </row>
    <row r="863" spans="1:4" ht="15" x14ac:dyDescent="0.25">
      <c r="A863" s="18"/>
      <c r="B863" s="18"/>
      <c r="C863" s="18"/>
      <c r="D863" s="18"/>
    </row>
    <row r="864" spans="1:4" ht="15" x14ac:dyDescent="0.25">
      <c r="A864" s="18"/>
      <c r="B864" s="18"/>
      <c r="C864" s="18"/>
      <c r="D864" s="18"/>
    </row>
    <row r="865" spans="1:4" ht="15" x14ac:dyDescent="0.25">
      <c r="A865" s="18"/>
      <c r="B865" s="18"/>
      <c r="C865" s="18"/>
      <c r="D865" s="18"/>
    </row>
    <row r="866" spans="1:4" ht="15" x14ac:dyDescent="0.25">
      <c r="A866" s="18"/>
      <c r="B866" s="18"/>
      <c r="C866" s="18"/>
      <c r="D866" s="18"/>
    </row>
    <row r="867" spans="1:4" ht="15" x14ac:dyDescent="0.25">
      <c r="A867" s="18"/>
      <c r="B867" s="18"/>
      <c r="C867" s="18"/>
      <c r="D867" s="18"/>
    </row>
    <row r="868" spans="1:4" ht="15" x14ac:dyDescent="0.25">
      <c r="A868" s="18"/>
      <c r="B868" s="18"/>
      <c r="C868" s="18"/>
      <c r="D868" s="18"/>
    </row>
    <row r="869" spans="1:4" ht="15" x14ac:dyDescent="0.25">
      <c r="A869" s="18"/>
      <c r="B869" s="18"/>
      <c r="C869" s="18"/>
      <c r="D869" s="18"/>
    </row>
    <row r="870" spans="1:4" ht="15" x14ac:dyDescent="0.25">
      <c r="A870" s="18"/>
      <c r="B870" s="18"/>
      <c r="C870" s="18"/>
      <c r="D870" s="18"/>
    </row>
    <row r="871" spans="1:4" ht="15" x14ac:dyDescent="0.25">
      <c r="A871" s="18"/>
      <c r="B871" s="18"/>
      <c r="C871" s="18"/>
      <c r="D871" s="18"/>
    </row>
    <row r="872" spans="1:4" ht="15" x14ac:dyDescent="0.25">
      <c r="A872" s="18"/>
      <c r="B872" s="18"/>
      <c r="C872" s="18"/>
      <c r="D872" s="18"/>
    </row>
    <row r="873" spans="1:4" ht="15" x14ac:dyDescent="0.25">
      <c r="A873" s="18"/>
      <c r="B873" s="18"/>
      <c r="C873" s="18"/>
      <c r="D873" s="18"/>
    </row>
    <row r="874" spans="1:4" ht="15" x14ac:dyDescent="0.25">
      <c r="A874" s="18"/>
      <c r="B874" s="18"/>
      <c r="C874" s="18"/>
      <c r="D874" s="18"/>
    </row>
    <row r="875" spans="1:4" ht="15" x14ac:dyDescent="0.25">
      <c r="A875" s="18"/>
      <c r="B875" s="18"/>
      <c r="C875" s="18"/>
      <c r="D875" s="18"/>
    </row>
    <row r="876" spans="1:4" ht="15" x14ac:dyDescent="0.25">
      <c r="A876" s="18"/>
      <c r="B876" s="18"/>
      <c r="C876" s="18"/>
      <c r="D876" s="18"/>
    </row>
    <row r="877" spans="1:4" ht="15" x14ac:dyDescent="0.25">
      <c r="A877" s="18"/>
      <c r="B877" s="18"/>
      <c r="C877" s="18"/>
      <c r="D877" s="18"/>
    </row>
    <row r="878" spans="1:4" ht="15" x14ac:dyDescent="0.25">
      <c r="A878" s="18"/>
      <c r="B878" s="18"/>
      <c r="C878" s="18"/>
      <c r="D878" s="18"/>
    </row>
    <row r="879" spans="1:4" ht="15" x14ac:dyDescent="0.25">
      <c r="A879" s="18"/>
      <c r="B879" s="18"/>
      <c r="C879" s="18"/>
      <c r="D879" s="18"/>
    </row>
    <row r="880" spans="1:4" ht="15" x14ac:dyDescent="0.25">
      <c r="A880" s="18"/>
      <c r="B880" s="18"/>
      <c r="C880" s="18"/>
      <c r="D880" s="18"/>
    </row>
    <row r="881" spans="1:4" ht="15" x14ac:dyDescent="0.25">
      <c r="A881" s="18"/>
      <c r="B881" s="18"/>
      <c r="C881" s="18"/>
      <c r="D881" s="18"/>
    </row>
    <row r="882" spans="1:4" ht="15" x14ac:dyDescent="0.25">
      <c r="A882" s="18"/>
      <c r="B882" s="18"/>
      <c r="C882" s="18"/>
      <c r="D882" s="18"/>
    </row>
    <row r="883" spans="1:4" ht="15" x14ac:dyDescent="0.25">
      <c r="A883" s="18"/>
      <c r="B883" s="18"/>
      <c r="C883" s="18"/>
      <c r="D883" s="18"/>
    </row>
    <row r="884" spans="1:4" ht="15" x14ac:dyDescent="0.25">
      <c r="A884" s="18"/>
      <c r="B884" s="18"/>
      <c r="C884" s="18"/>
      <c r="D884" s="18"/>
    </row>
    <row r="885" spans="1:4" ht="15" x14ac:dyDescent="0.25">
      <c r="A885" s="18"/>
      <c r="B885" s="18"/>
      <c r="C885" s="18"/>
      <c r="D885" s="18"/>
    </row>
    <row r="886" spans="1:4" ht="15" x14ac:dyDescent="0.25">
      <c r="A886" s="18"/>
      <c r="B886" s="18"/>
      <c r="C886" s="18"/>
      <c r="D886" s="18"/>
    </row>
    <row r="887" spans="1:4" ht="15" x14ac:dyDescent="0.25">
      <c r="A887" s="18"/>
      <c r="B887" s="18"/>
      <c r="C887" s="18"/>
      <c r="D887" s="18"/>
    </row>
    <row r="888" spans="1:4" ht="15" x14ac:dyDescent="0.25">
      <c r="A888" s="18"/>
      <c r="B888" s="18"/>
      <c r="C888" s="18"/>
      <c r="D888" s="18"/>
    </row>
    <row r="889" spans="1:4" ht="15" x14ac:dyDescent="0.25">
      <c r="A889" s="18"/>
      <c r="B889" s="18"/>
      <c r="C889" s="18"/>
      <c r="D889" s="18"/>
    </row>
    <row r="890" spans="1:4" ht="15" x14ac:dyDescent="0.25">
      <c r="A890" s="18"/>
      <c r="B890" s="18"/>
      <c r="C890" s="18"/>
      <c r="D890" s="18"/>
    </row>
    <row r="891" spans="1:4" ht="15" x14ac:dyDescent="0.25">
      <c r="A891" s="18"/>
      <c r="B891" s="18"/>
      <c r="C891" s="18"/>
      <c r="D891" s="18"/>
    </row>
    <row r="892" spans="1:4" ht="15" x14ac:dyDescent="0.25">
      <c r="A892" s="18"/>
      <c r="B892" s="18"/>
      <c r="C892" s="18"/>
      <c r="D892" s="18"/>
    </row>
    <row r="893" spans="1:4" ht="15" x14ac:dyDescent="0.25">
      <c r="A893" s="18"/>
      <c r="B893" s="18"/>
      <c r="C893" s="18"/>
      <c r="D893" s="18"/>
    </row>
    <row r="894" spans="1:4" ht="15" x14ac:dyDescent="0.25">
      <c r="A894" s="18"/>
      <c r="B894" s="18"/>
      <c r="C894" s="18"/>
      <c r="D894" s="18"/>
    </row>
    <row r="895" spans="1:4" ht="15" x14ac:dyDescent="0.25">
      <c r="A895" s="18"/>
      <c r="B895" s="18"/>
      <c r="C895" s="18"/>
      <c r="D895" s="18"/>
    </row>
    <row r="896" spans="1:4" ht="15" x14ac:dyDescent="0.25">
      <c r="A896" s="18"/>
      <c r="B896" s="18"/>
      <c r="C896" s="18"/>
      <c r="D896" s="18"/>
    </row>
    <row r="897" spans="1:4" ht="15" x14ac:dyDescent="0.25">
      <c r="A897" s="18"/>
      <c r="B897" s="18"/>
      <c r="C897" s="18"/>
      <c r="D897" s="18"/>
    </row>
    <row r="898" spans="1:4" ht="15" x14ac:dyDescent="0.25">
      <c r="A898" s="18"/>
      <c r="B898" s="18"/>
      <c r="C898" s="18"/>
      <c r="D898" s="18"/>
    </row>
    <row r="899" spans="1:4" ht="15" x14ac:dyDescent="0.25">
      <c r="A899" s="18"/>
      <c r="B899" s="18"/>
      <c r="C899" s="18"/>
      <c r="D899" s="18"/>
    </row>
    <row r="900" spans="1:4" ht="15" x14ac:dyDescent="0.25">
      <c r="A900" s="18"/>
      <c r="B900" s="18"/>
      <c r="C900" s="18"/>
      <c r="D900" s="18"/>
    </row>
    <row r="901" spans="1:4" ht="15" x14ac:dyDescent="0.25">
      <c r="A901" s="18"/>
      <c r="B901" s="18"/>
      <c r="C901" s="18"/>
      <c r="D901" s="18"/>
    </row>
    <row r="902" spans="1:4" ht="15" x14ac:dyDescent="0.25">
      <c r="A902" s="18"/>
      <c r="B902" s="18"/>
      <c r="C902" s="18"/>
      <c r="D902" s="18"/>
    </row>
    <row r="903" spans="1:4" ht="15" x14ac:dyDescent="0.25">
      <c r="A903" s="18"/>
      <c r="B903" s="18"/>
      <c r="C903" s="18"/>
      <c r="D903" s="18"/>
    </row>
    <row r="904" spans="1:4" ht="15" x14ac:dyDescent="0.25">
      <c r="A904" s="18"/>
      <c r="B904" s="18"/>
      <c r="C904" s="18"/>
      <c r="D904" s="18"/>
    </row>
    <row r="905" spans="1:4" ht="15" x14ac:dyDescent="0.25">
      <c r="A905" s="18"/>
      <c r="B905" s="18"/>
      <c r="C905" s="18"/>
      <c r="D905" s="18"/>
    </row>
    <row r="906" spans="1:4" ht="15" x14ac:dyDescent="0.25">
      <c r="A906" s="18"/>
      <c r="B906" s="18"/>
      <c r="C906" s="18"/>
      <c r="D906" s="18"/>
    </row>
    <row r="907" spans="1:4" ht="15" x14ac:dyDescent="0.25">
      <c r="A907" s="18"/>
      <c r="B907" s="18"/>
      <c r="C907" s="18"/>
      <c r="D907" s="18"/>
    </row>
    <row r="908" spans="1:4" ht="15" x14ac:dyDescent="0.25">
      <c r="A908" s="18"/>
      <c r="B908" s="18"/>
      <c r="C908" s="18"/>
      <c r="D908" s="18"/>
    </row>
    <row r="909" spans="1:4" ht="15" x14ac:dyDescent="0.25">
      <c r="A909" s="18"/>
      <c r="B909" s="18"/>
      <c r="C909" s="18"/>
      <c r="D909" s="18"/>
    </row>
    <row r="910" spans="1:4" ht="15" x14ac:dyDescent="0.25">
      <c r="A910" s="18"/>
      <c r="B910" s="18"/>
      <c r="C910" s="18"/>
      <c r="D910" s="18"/>
    </row>
    <row r="911" spans="1:4" ht="15" x14ac:dyDescent="0.25">
      <c r="A911" s="18"/>
      <c r="B911" s="18"/>
      <c r="C911" s="18"/>
      <c r="D911" s="18"/>
    </row>
    <row r="912" spans="1:4" ht="15" x14ac:dyDescent="0.25">
      <c r="A912" s="18"/>
      <c r="B912" s="18"/>
      <c r="C912" s="18"/>
      <c r="D912" s="18"/>
    </row>
    <row r="913" spans="1:4" ht="15" x14ac:dyDescent="0.25">
      <c r="A913" s="18"/>
      <c r="B913" s="18"/>
      <c r="C913" s="18"/>
      <c r="D913" s="18"/>
    </row>
    <row r="914" spans="1:4" ht="15" x14ac:dyDescent="0.25">
      <c r="A914" s="18"/>
      <c r="B914" s="18"/>
      <c r="C914" s="18"/>
      <c r="D914" s="18"/>
    </row>
    <row r="915" spans="1:4" ht="15" x14ac:dyDescent="0.25">
      <c r="A915" s="18"/>
      <c r="B915" s="18"/>
      <c r="C915" s="18"/>
      <c r="D915" s="18"/>
    </row>
    <row r="916" spans="1:4" ht="15" x14ac:dyDescent="0.25">
      <c r="A916" s="18"/>
      <c r="B916" s="18"/>
      <c r="C916" s="18"/>
      <c r="D916" s="18"/>
    </row>
    <row r="917" spans="1:4" ht="15" x14ac:dyDescent="0.25">
      <c r="A917" s="18"/>
      <c r="B917" s="18"/>
      <c r="C917" s="18"/>
      <c r="D917" s="18"/>
    </row>
    <row r="918" spans="1:4" ht="15" x14ac:dyDescent="0.25">
      <c r="A918" s="18"/>
      <c r="B918" s="18"/>
      <c r="C918" s="18"/>
      <c r="D918" s="18"/>
    </row>
    <row r="919" spans="1:4" ht="15" x14ac:dyDescent="0.25">
      <c r="A919" s="18"/>
      <c r="B919" s="18"/>
      <c r="C919" s="18"/>
      <c r="D919" s="18"/>
    </row>
    <row r="920" spans="1:4" ht="15" x14ac:dyDescent="0.25">
      <c r="A920" s="18"/>
      <c r="B920" s="18"/>
      <c r="C920" s="18"/>
      <c r="D920" s="18"/>
    </row>
    <row r="921" spans="1:4" ht="15" x14ac:dyDescent="0.25">
      <c r="A921" s="18"/>
      <c r="B921" s="18"/>
      <c r="C921" s="18"/>
      <c r="D921" s="18"/>
    </row>
    <row r="922" spans="1:4" ht="15" x14ac:dyDescent="0.25">
      <c r="A922" s="18"/>
      <c r="B922" s="18"/>
      <c r="C922" s="18"/>
      <c r="D922" s="18"/>
    </row>
    <row r="923" spans="1:4" ht="15" x14ac:dyDescent="0.25">
      <c r="A923" s="18"/>
      <c r="B923" s="18"/>
      <c r="C923" s="18"/>
      <c r="D923" s="18"/>
    </row>
    <row r="924" spans="1:4" ht="15" x14ac:dyDescent="0.25">
      <c r="A924" s="18"/>
      <c r="B924" s="18"/>
      <c r="C924" s="18"/>
      <c r="D924" s="18"/>
    </row>
    <row r="925" spans="1:4" ht="15" x14ac:dyDescent="0.25">
      <c r="A925" s="18"/>
      <c r="B925" s="18"/>
      <c r="C925" s="18"/>
      <c r="D925" s="18"/>
    </row>
    <row r="926" spans="1:4" ht="15" x14ac:dyDescent="0.25">
      <c r="A926" s="18"/>
      <c r="B926" s="18"/>
      <c r="C926" s="18"/>
      <c r="D926" s="18"/>
    </row>
    <row r="927" spans="1:4" ht="15" x14ac:dyDescent="0.25">
      <c r="A927" s="18"/>
      <c r="B927" s="18"/>
      <c r="C927" s="18"/>
      <c r="D927" s="18"/>
    </row>
    <row r="928" spans="1:4" ht="15" x14ac:dyDescent="0.25">
      <c r="A928" s="18"/>
      <c r="B928" s="18"/>
      <c r="C928" s="18"/>
      <c r="D928" s="18"/>
    </row>
    <row r="929" spans="1:4" ht="15" x14ac:dyDescent="0.25">
      <c r="A929" s="18"/>
      <c r="B929" s="18"/>
      <c r="C929" s="18"/>
      <c r="D929" s="18"/>
    </row>
    <row r="930" spans="1:4" ht="15" x14ac:dyDescent="0.25">
      <c r="A930" s="18"/>
      <c r="B930" s="18"/>
      <c r="C930" s="18"/>
      <c r="D930" s="18"/>
    </row>
    <row r="931" spans="1:4" ht="15" x14ac:dyDescent="0.25">
      <c r="A931" s="18"/>
      <c r="B931" s="18"/>
      <c r="C931" s="18"/>
      <c r="D931" s="18"/>
    </row>
    <row r="932" spans="1:4" ht="15" x14ac:dyDescent="0.25">
      <c r="A932" s="18"/>
      <c r="B932" s="18"/>
      <c r="C932" s="18"/>
      <c r="D932" s="18"/>
    </row>
    <row r="933" spans="1:4" ht="15" x14ac:dyDescent="0.25">
      <c r="A933" s="18"/>
      <c r="B933" s="18"/>
      <c r="C933" s="18"/>
      <c r="D933" s="18"/>
    </row>
    <row r="934" spans="1:4" ht="15" x14ac:dyDescent="0.25">
      <c r="A934" s="18"/>
      <c r="B934" s="18"/>
      <c r="C934" s="18"/>
      <c r="D934" s="18"/>
    </row>
    <row r="935" spans="1:4" ht="15" x14ac:dyDescent="0.25">
      <c r="A935" s="18"/>
      <c r="B935" s="18"/>
      <c r="C935" s="18"/>
      <c r="D935" s="18"/>
    </row>
    <row r="936" spans="1:4" ht="15" x14ac:dyDescent="0.25">
      <c r="A936" s="18"/>
      <c r="B936" s="18"/>
      <c r="C936" s="18"/>
      <c r="D936" s="18"/>
    </row>
    <row r="937" spans="1:4" ht="15" x14ac:dyDescent="0.25">
      <c r="A937" s="18"/>
      <c r="B937" s="18"/>
      <c r="C937" s="18"/>
      <c r="D937" s="18"/>
    </row>
    <row r="938" spans="1:4" ht="15" x14ac:dyDescent="0.25">
      <c r="A938" s="18"/>
      <c r="B938" s="18"/>
      <c r="C938" s="18"/>
      <c r="D938" s="18"/>
    </row>
    <row r="939" spans="1:4" ht="15" x14ac:dyDescent="0.25">
      <c r="A939" s="18"/>
      <c r="B939" s="18"/>
      <c r="C939" s="18"/>
      <c r="D939" s="18"/>
    </row>
    <row r="940" spans="1:4" ht="15" x14ac:dyDescent="0.25">
      <c r="A940" s="18"/>
      <c r="B940" s="18"/>
      <c r="C940" s="18"/>
      <c r="D940" s="18"/>
    </row>
    <row r="941" spans="1:4" ht="15" x14ac:dyDescent="0.25">
      <c r="A941" s="18"/>
      <c r="B941" s="18"/>
      <c r="C941" s="18"/>
      <c r="D941" s="18"/>
    </row>
    <row r="942" spans="1:4" ht="15" x14ac:dyDescent="0.25">
      <c r="A942" s="18"/>
      <c r="B942" s="18"/>
      <c r="C942" s="18"/>
      <c r="D942" s="18"/>
    </row>
    <row r="943" spans="1:4" ht="15" x14ac:dyDescent="0.25">
      <c r="A943" s="18"/>
      <c r="B943" s="18"/>
      <c r="C943" s="18"/>
      <c r="D943" s="18"/>
    </row>
    <row r="944" spans="1:4" ht="15" x14ac:dyDescent="0.25">
      <c r="A944" s="18"/>
      <c r="B944" s="18"/>
      <c r="C944" s="18"/>
      <c r="D944" s="18"/>
    </row>
    <row r="945" spans="1:4" ht="15" x14ac:dyDescent="0.25">
      <c r="A945" s="18"/>
      <c r="B945" s="18"/>
      <c r="C945" s="18"/>
      <c r="D945" s="18"/>
    </row>
    <row r="946" spans="1:4" ht="15" x14ac:dyDescent="0.25">
      <c r="A946" s="18"/>
      <c r="B946" s="18"/>
      <c r="C946" s="18"/>
      <c r="D946" s="18"/>
    </row>
    <row r="947" spans="1:4" ht="15" x14ac:dyDescent="0.25">
      <c r="A947" s="18"/>
      <c r="B947" s="18"/>
      <c r="C947" s="18"/>
      <c r="D947" s="18"/>
    </row>
    <row r="948" spans="1:4" ht="15" x14ac:dyDescent="0.25">
      <c r="A948" s="18"/>
      <c r="B948" s="18"/>
      <c r="C948" s="18"/>
      <c r="D948" s="18"/>
    </row>
    <row r="949" spans="1:4" ht="15" x14ac:dyDescent="0.25">
      <c r="A949" s="18"/>
      <c r="B949" s="18"/>
      <c r="C949" s="18"/>
      <c r="D949" s="18"/>
    </row>
    <row r="950" spans="1:4" ht="15" x14ac:dyDescent="0.25">
      <c r="A950" s="18"/>
      <c r="B950" s="18"/>
      <c r="C950" s="18"/>
      <c r="D950" s="18"/>
    </row>
    <row r="951" spans="1:4" ht="15" x14ac:dyDescent="0.25">
      <c r="A951" s="18"/>
      <c r="B951" s="18"/>
      <c r="C951" s="18"/>
      <c r="D951" s="18"/>
    </row>
    <row r="952" spans="1:4" ht="15" x14ac:dyDescent="0.25">
      <c r="A952" s="18"/>
      <c r="B952" s="18"/>
      <c r="C952" s="18"/>
      <c r="D952" s="18"/>
    </row>
    <row r="953" spans="1:4" ht="15" x14ac:dyDescent="0.25">
      <c r="A953" s="18"/>
      <c r="B953" s="18"/>
      <c r="C953" s="18"/>
      <c r="D953" s="18"/>
    </row>
    <row r="954" spans="1:4" ht="15" x14ac:dyDescent="0.25">
      <c r="A954" s="18"/>
      <c r="B954" s="18"/>
      <c r="C954" s="18"/>
      <c r="D954" s="18"/>
    </row>
    <row r="955" spans="1:4" ht="15" x14ac:dyDescent="0.25">
      <c r="A955" s="18"/>
      <c r="B955" s="18"/>
      <c r="C955" s="18"/>
      <c r="D955" s="18"/>
    </row>
    <row r="956" spans="1:4" ht="15" x14ac:dyDescent="0.25">
      <c r="A956" s="18"/>
      <c r="B956" s="18"/>
      <c r="C956" s="18"/>
      <c r="D956" s="18"/>
    </row>
    <row r="957" spans="1:4" ht="15" x14ac:dyDescent="0.25">
      <c r="A957" s="18"/>
      <c r="B957" s="18"/>
      <c r="C957" s="18"/>
      <c r="D957" s="18"/>
    </row>
    <row r="958" spans="1:4" ht="15" x14ac:dyDescent="0.25">
      <c r="A958" s="18"/>
      <c r="B958" s="18"/>
      <c r="C958" s="18"/>
      <c r="D958" s="18"/>
    </row>
    <row r="959" spans="1:4" ht="15" x14ac:dyDescent="0.25">
      <c r="A959" s="18"/>
      <c r="B959" s="18"/>
      <c r="C959" s="18"/>
      <c r="D959" s="18"/>
    </row>
    <row r="960" spans="1:4" ht="15" x14ac:dyDescent="0.25">
      <c r="A960" s="18"/>
      <c r="B960" s="18"/>
      <c r="C960" s="18"/>
      <c r="D960" s="18"/>
    </row>
    <row r="961" spans="1:4" ht="15" x14ac:dyDescent="0.25">
      <c r="A961" s="18"/>
      <c r="B961" s="18"/>
      <c r="C961" s="18"/>
      <c r="D961" s="18"/>
    </row>
    <row r="962" spans="1:4" ht="15" x14ac:dyDescent="0.25">
      <c r="A962" s="18"/>
      <c r="B962" s="18"/>
      <c r="C962" s="18"/>
      <c r="D962" s="18"/>
    </row>
    <row r="963" spans="1:4" ht="15" x14ac:dyDescent="0.25">
      <c r="A963" s="18"/>
      <c r="B963" s="18"/>
      <c r="C963" s="18"/>
      <c r="D963" s="18"/>
    </row>
    <row r="964" spans="1:4" ht="15" x14ac:dyDescent="0.25">
      <c r="A964" s="18"/>
      <c r="B964" s="18"/>
      <c r="C964" s="18"/>
      <c r="D964" s="18"/>
    </row>
    <row r="965" spans="1:4" ht="15" x14ac:dyDescent="0.25">
      <c r="A965" s="18"/>
      <c r="B965" s="18"/>
      <c r="C965" s="18"/>
      <c r="D965" s="18"/>
    </row>
    <row r="966" spans="1:4" ht="15" x14ac:dyDescent="0.25">
      <c r="A966" s="18"/>
      <c r="B966" s="18"/>
      <c r="C966" s="18"/>
      <c r="D966" s="18"/>
    </row>
    <row r="967" spans="1:4" ht="15" x14ac:dyDescent="0.25">
      <c r="A967" s="18"/>
      <c r="B967" s="18"/>
      <c r="C967" s="18"/>
      <c r="D967" s="18"/>
    </row>
    <row r="968" spans="1:4" ht="15" x14ac:dyDescent="0.25">
      <c r="A968" s="18"/>
      <c r="B968" s="18"/>
      <c r="C968" s="18"/>
      <c r="D968" s="18"/>
    </row>
    <row r="969" spans="1:4" ht="15" x14ac:dyDescent="0.25">
      <c r="A969" s="18"/>
      <c r="B969" s="18"/>
      <c r="C969" s="18"/>
      <c r="D969" s="18"/>
    </row>
    <row r="970" spans="1:4" ht="15" x14ac:dyDescent="0.25">
      <c r="A970" s="18"/>
      <c r="B970" s="18"/>
      <c r="C970" s="18"/>
      <c r="D970" s="18"/>
    </row>
    <row r="971" spans="1:4" ht="15" x14ac:dyDescent="0.25">
      <c r="A971" s="18"/>
      <c r="B971" s="18"/>
      <c r="C971" s="18"/>
      <c r="D971" s="18"/>
    </row>
    <row r="972" spans="1:4" ht="15" x14ac:dyDescent="0.25">
      <c r="A972" s="18"/>
      <c r="B972" s="18"/>
      <c r="C972" s="18"/>
      <c r="D972" s="18"/>
    </row>
    <row r="973" spans="1:4" ht="15" x14ac:dyDescent="0.25">
      <c r="A973" s="18"/>
      <c r="B973" s="18"/>
      <c r="C973" s="18"/>
      <c r="D973" s="18"/>
    </row>
    <row r="974" spans="1:4" ht="15" x14ac:dyDescent="0.25">
      <c r="A974" s="18"/>
      <c r="B974" s="18"/>
      <c r="C974" s="18"/>
      <c r="D974" s="18"/>
    </row>
    <row r="975" spans="1:4" ht="15" x14ac:dyDescent="0.25">
      <c r="A975" s="18"/>
      <c r="B975" s="18"/>
      <c r="C975" s="18"/>
      <c r="D975" s="18"/>
    </row>
    <row r="976" spans="1:4" ht="15" x14ac:dyDescent="0.25">
      <c r="A976" s="18"/>
      <c r="B976" s="18"/>
      <c r="C976" s="18"/>
      <c r="D976" s="18"/>
    </row>
    <row r="977" spans="1:4" ht="15" x14ac:dyDescent="0.25">
      <c r="A977" s="18"/>
      <c r="B977" s="18"/>
      <c r="C977" s="18"/>
      <c r="D977" s="18"/>
    </row>
    <row r="978" spans="1:4" ht="15" x14ac:dyDescent="0.25">
      <c r="A978" s="18"/>
      <c r="B978" s="18"/>
      <c r="C978" s="18"/>
      <c r="D978" s="18"/>
    </row>
    <row r="979" spans="1:4" ht="15" x14ac:dyDescent="0.25">
      <c r="A979" s="18"/>
      <c r="B979" s="18"/>
      <c r="C979" s="18"/>
      <c r="D979" s="18"/>
    </row>
    <row r="980" spans="1:4" ht="15" x14ac:dyDescent="0.25">
      <c r="A980" s="18"/>
      <c r="B980" s="18"/>
      <c r="C980" s="18"/>
      <c r="D980" s="18"/>
    </row>
    <row r="981" spans="1:4" ht="15" x14ac:dyDescent="0.25">
      <c r="A981" s="18"/>
      <c r="B981" s="18"/>
      <c r="C981" s="18"/>
      <c r="D981" s="18"/>
    </row>
    <row r="982" spans="1:4" ht="15" x14ac:dyDescent="0.25">
      <c r="A982" s="18"/>
      <c r="B982" s="18"/>
      <c r="C982" s="18"/>
      <c r="D982" s="18"/>
    </row>
    <row r="983" spans="1:4" ht="15" x14ac:dyDescent="0.25">
      <c r="A983" s="18"/>
      <c r="B983" s="18"/>
      <c r="C983" s="18"/>
      <c r="D983" s="18"/>
    </row>
    <row r="984" spans="1:4" ht="15" x14ac:dyDescent="0.25">
      <c r="A984" s="18"/>
      <c r="B984" s="18"/>
      <c r="C984" s="18"/>
      <c r="D984" s="18"/>
    </row>
    <row r="985" spans="1:4" ht="15" x14ac:dyDescent="0.25">
      <c r="A985" s="18"/>
      <c r="B985" s="18"/>
      <c r="C985" s="18"/>
      <c r="D985" s="18"/>
    </row>
    <row r="986" spans="1:4" ht="15" x14ac:dyDescent="0.25">
      <c r="A986" s="18"/>
      <c r="B986" s="18"/>
      <c r="C986" s="18"/>
      <c r="D986" s="18"/>
    </row>
    <row r="987" spans="1:4" ht="15" x14ac:dyDescent="0.25">
      <c r="A987" s="18"/>
      <c r="B987" s="18"/>
      <c r="C987" s="18"/>
      <c r="D987" s="18"/>
    </row>
    <row r="988" spans="1:4" ht="15" x14ac:dyDescent="0.25">
      <c r="A988" s="18"/>
      <c r="B988" s="18"/>
      <c r="C988" s="18"/>
      <c r="D988" s="18"/>
    </row>
    <row r="989" spans="1:4" ht="15" x14ac:dyDescent="0.25">
      <c r="A989" s="18"/>
      <c r="B989" s="18"/>
      <c r="C989" s="18"/>
      <c r="D989" s="18"/>
    </row>
    <row r="990" spans="1:4" ht="15" x14ac:dyDescent="0.25">
      <c r="A990" s="18"/>
      <c r="B990" s="18"/>
      <c r="C990" s="18"/>
      <c r="D990" s="18"/>
    </row>
    <row r="991" spans="1:4" ht="15" x14ac:dyDescent="0.25">
      <c r="A991" s="18"/>
      <c r="B991" s="18"/>
      <c r="C991" s="18"/>
      <c r="D991" s="18"/>
    </row>
    <row r="992" spans="1:4" ht="15" x14ac:dyDescent="0.25">
      <c r="A992" s="18"/>
      <c r="B992" s="18"/>
      <c r="C992" s="18"/>
      <c r="D992" s="18"/>
    </row>
    <row r="993" spans="1:4" ht="15" x14ac:dyDescent="0.25">
      <c r="A993" s="18"/>
      <c r="B993" s="18"/>
      <c r="C993" s="18"/>
      <c r="D993" s="18"/>
    </row>
    <row r="994" spans="1:4" ht="15" x14ac:dyDescent="0.25">
      <c r="A994" s="18"/>
      <c r="B994" s="18"/>
      <c r="C994" s="18"/>
      <c r="D994" s="18"/>
    </row>
    <row r="995" spans="1:4" ht="15" x14ac:dyDescent="0.25">
      <c r="A995" s="18"/>
      <c r="B995" s="18"/>
      <c r="C995" s="18"/>
      <c r="D995" s="18"/>
    </row>
    <row r="996" spans="1:4" ht="15" x14ac:dyDescent="0.25">
      <c r="A996" s="18"/>
      <c r="B996" s="18"/>
      <c r="C996" s="18"/>
      <c r="D996" s="18"/>
    </row>
    <row r="997" spans="1:4" ht="15" x14ac:dyDescent="0.25">
      <c r="A997" s="18"/>
      <c r="B997" s="18"/>
      <c r="C997" s="18"/>
      <c r="D997" s="18"/>
    </row>
    <row r="998" spans="1:4" ht="15" x14ac:dyDescent="0.25">
      <c r="A998" s="18"/>
      <c r="B998" s="18"/>
      <c r="C998" s="18"/>
      <c r="D998" s="18"/>
    </row>
    <row r="999" spans="1:4" ht="15" x14ac:dyDescent="0.25">
      <c r="A999" s="18"/>
      <c r="B999" s="18"/>
      <c r="C999" s="18"/>
      <c r="D999" s="18"/>
    </row>
    <row r="1000" spans="1:4" ht="15" x14ac:dyDescent="0.25">
      <c r="A1000" s="18"/>
      <c r="B1000" s="18"/>
      <c r="C1000" s="18"/>
      <c r="D1000" s="18"/>
    </row>
    <row r="1001" spans="1:4" ht="15" x14ac:dyDescent="0.25">
      <c r="A1001" s="18"/>
      <c r="B1001" s="18"/>
      <c r="C1001" s="18"/>
      <c r="D1001" s="18"/>
    </row>
    <row r="1002" spans="1:4" ht="15" x14ac:dyDescent="0.25">
      <c r="A1002" s="18"/>
      <c r="B1002" s="18"/>
      <c r="C1002" s="18"/>
      <c r="D1002" s="18"/>
    </row>
    <row r="1003" spans="1:4" ht="15" x14ac:dyDescent="0.25">
      <c r="A1003" s="18"/>
      <c r="B1003" s="18"/>
      <c r="C1003" s="18"/>
      <c r="D1003" s="18"/>
    </row>
    <row r="1004" spans="1:4" ht="15" x14ac:dyDescent="0.25">
      <c r="A1004" s="18"/>
      <c r="B1004" s="18"/>
      <c r="C1004" s="18"/>
      <c r="D1004" s="18"/>
    </row>
    <row r="1005" spans="1:4" ht="15" x14ac:dyDescent="0.25">
      <c r="A1005" s="18"/>
      <c r="B1005" s="18"/>
      <c r="C1005" s="18"/>
      <c r="D1005" s="18"/>
    </row>
    <row r="1006" spans="1:4" ht="15" x14ac:dyDescent="0.25">
      <c r="A1006" s="18"/>
      <c r="B1006" s="18"/>
      <c r="C1006" s="18"/>
      <c r="D1006" s="18"/>
    </row>
    <row r="1007" spans="1:4" ht="15" x14ac:dyDescent="0.25">
      <c r="A1007" s="18"/>
      <c r="B1007" s="18"/>
      <c r="C1007" s="18"/>
      <c r="D1007" s="18"/>
    </row>
    <row r="1008" spans="1:4" ht="15" x14ac:dyDescent="0.25">
      <c r="A1008" s="18"/>
      <c r="B1008" s="18"/>
      <c r="C1008" s="18"/>
      <c r="D1008" s="18"/>
    </row>
    <row r="1009" spans="1:4" ht="15" x14ac:dyDescent="0.25">
      <c r="A1009" s="18"/>
      <c r="B1009" s="18"/>
      <c r="C1009" s="18"/>
      <c r="D1009" s="18"/>
    </row>
    <row r="1010" spans="1:4" ht="15" x14ac:dyDescent="0.25">
      <c r="A1010" s="18"/>
      <c r="B1010" s="18"/>
      <c r="C1010" s="18"/>
      <c r="D1010" s="18"/>
    </row>
    <row r="1011" spans="1:4" ht="15" x14ac:dyDescent="0.25">
      <c r="A1011" s="18"/>
      <c r="B1011" s="18"/>
      <c r="C1011" s="18"/>
      <c r="D1011" s="18"/>
    </row>
    <row r="1012" spans="1:4" ht="15" x14ac:dyDescent="0.25">
      <c r="A1012" s="18"/>
      <c r="B1012" s="18"/>
      <c r="C1012" s="18"/>
      <c r="D1012" s="18"/>
    </row>
    <row r="1013" spans="1:4" ht="15" x14ac:dyDescent="0.25">
      <c r="A1013" s="18"/>
      <c r="B1013" s="18"/>
      <c r="C1013" s="18"/>
      <c r="D1013" s="18"/>
    </row>
    <row r="1014" spans="1:4" ht="15" x14ac:dyDescent="0.25">
      <c r="A1014" s="18"/>
      <c r="B1014" s="18"/>
      <c r="C1014" s="18"/>
      <c r="D1014" s="18"/>
    </row>
    <row r="1015" spans="1:4" ht="15" x14ac:dyDescent="0.25">
      <c r="A1015" s="18"/>
      <c r="B1015" s="18"/>
      <c r="C1015" s="18"/>
      <c r="D1015" s="18"/>
    </row>
    <row r="1016" spans="1:4" ht="15" x14ac:dyDescent="0.25">
      <c r="A1016" s="18"/>
      <c r="B1016" s="18"/>
      <c r="C1016" s="18"/>
      <c r="D1016" s="18"/>
    </row>
    <row r="1017" spans="1:4" ht="15" x14ac:dyDescent="0.25">
      <c r="A1017" s="18"/>
      <c r="B1017" s="18"/>
      <c r="C1017" s="18"/>
      <c r="D1017" s="18"/>
    </row>
    <row r="1018" spans="1:4" ht="15" x14ac:dyDescent="0.25">
      <c r="A1018" s="18"/>
      <c r="B1018" s="18"/>
      <c r="C1018" s="18"/>
      <c r="D1018" s="18"/>
    </row>
    <row r="1019" spans="1:4" ht="15" x14ac:dyDescent="0.25">
      <c r="A1019" s="18"/>
      <c r="B1019" s="18"/>
      <c r="C1019" s="18"/>
      <c r="D1019" s="18"/>
    </row>
    <row r="1020" spans="1:4" ht="15" x14ac:dyDescent="0.25">
      <c r="A1020" s="18"/>
      <c r="B1020" s="18"/>
      <c r="C1020" s="18"/>
      <c r="D1020" s="18"/>
    </row>
    <row r="1021" spans="1:4" ht="15" x14ac:dyDescent="0.25">
      <c r="A1021" s="18"/>
      <c r="B1021" s="18"/>
      <c r="C1021" s="18"/>
      <c r="D1021" s="18"/>
    </row>
    <row r="1022" spans="1:4" ht="15" x14ac:dyDescent="0.25">
      <c r="A1022" s="18"/>
      <c r="B1022" s="18"/>
      <c r="C1022" s="18"/>
      <c r="D1022" s="18"/>
    </row>
    <row r="1023" spans="1:4" ht="15" x14ac:dyDescent="0.25">
      <c r="A1023" s="18"/>
      <c r="B1023" s="18"/>
      <c r="C1023" s="18"/>
      <c r="D1023" s="18"/>
    </row>
    <row r="1024" spans="1:4" ht="15" x14ac:dyDescent="0.25">
      <c r="A1024" s="18"/>
      <c r="B1024" s="18"/>
      <c r="C1024" s="18"/>
      <c r="D1024" s="18"/>
    </row>
    <row r="1025" spans="1:4" ht="15" x14ac:dyDescent="0.25">
      <c r="A1025" s="18"/>
      <c r="B1025" s="18"/>
      <c r="C1025" s="18"/>
      <c r="D1025" s="18"/>
    </row>
    <row r="1026" spans="1:4" ht="15" x14ac:dyDescent="0.25">
      <c r="A1026" s="18"/>
      <c r="B1026" s="18"/>
      <c r="C1026" s="18"/>
      <c r="D1026" s="18"/>
    </row>
    <row r="1027" spans="1:4" ht="15" x14ac:dyDescent="0.25">
      <c r="A1027" s="18"/>
      <c r="B1027" s="18"/>
      <c r="C1027" s="18"/>
      <c r="D1027" s="18"/>
    </row>
    <row r="1028" spans="1:4" ht="15" x14ac:dyDescent="0.25">
      <c r="A1028" s="18"/>
      <c r="B1028" s="18"/>
      <c r="C1028" s="18"/>
      <c r="D1028" s="18"/>
    </row>
    <row r="1029" spans="1:4" ht="15" x14ac:dyDescent="0.25">
      <c r="A1029" s="18"/>
      <c r="B1029" s="18"/>
      <c r="C1029" s="18"/>
      <c r="D1029" s="18"/>
    </row>
    <row r="1030" spans="1:4" ht="15" x14ac:dyDescent="0.25">
      <c r="A1030" s="18"/>
      <c r="B1030" s="18"/>
      <c r="C1030" s="18"/>
      <c r="D1030" s="18"/>
    </row>
    <row r="1031" spans="1:4" ht="15" x14ac:dyDescent="0.25">
      <c r="A1031" s="18"/>
      <c r="B1031" s="18"/>
      <c r="C1031" s="18"/>
      <c r="D1031" s="18"/>
    </row>
    <row r="1032" spans="1:4" ht="15" x14ac:dyDescent="0.25">
      <c r="A1032" s="18"/>
      <c r="B1032" s="18"/>
      <c r="C1032" s="18"/>
      <c r="D1032" s="18"/>
    </row>
    <row r="1033" spans="1:4" ht="15" x14ac:dyDescent="0.25">
      <c r="A1033" s="18"/>
      <c r="B1033" s="18"/>
      <c r="C1033" s="18"/>
      <c r="D1033" s="18"/>
    </row>
    <row r="1034" spans="1:4" ht="15" x14ac:dyDescent="0.25">
      <c r="A1034" s="18"/>
      <c r="B1034" s="18"/>
      <c r="C1034" s="18"/>
      <c r="D1034" s="18"/>
    </row>
    <row r="1035" spans="1:4" ht="15" x14ac:dyDescent="0.25">
      <c r="A1035" s="18"/>
      <c r="B1035" s="18"/>
      <c r="C1035" s="18"/>
      <c r="D1035" s="18"/>
    </row>
    <row r="1036" spans="1:4" ht="15" x14ac:dyDescent="0.25">
      <c r="A1036" s="18"/>
      <c r="B1036" s="18"/>
      <c r="C1036" s="18"/>
      <c r="D1036" s="18"/>
    </row>
    <row r="1037" spans="1:4" ht="15" x14ac:dyDescent="0.25">
      <c r="A1037" s="18"/>
      <c r="B1037" s="18"/>
      <c r="C1037" s="18"/>
      <c r="D1037" s="18"/>
    </row>
    <row r="1038" spans="1:4" ht="15" x14ac:dyDescent="0.25">
      <c r="A1038" s="18"/>
      <c r="B1038" s="18"/>
      <c r="C1038" s="18"/>
      <c r="D1038" s="18"/>
    </row>
    <row r="1039" spans="1:4" ht="15" x14ac:dyDescent="0.25">
      <c r="A1039" s="18"/>
      <c r="B1039" s="18"/>
      <c r="C1039" s="18"/>
      <c r="D1039" s="18"/>
    </row>
    <row r="1040" spans="1:4" ht="15" x14ac:dyDescent="0.25">
      <c r="A1040" s="18"/>
      <c r="B1040" s="18"/>
      <c r="C1040" s="18"/>
      <c r="D1040" s="18"/>
    </row>
    <row r="1041" spans="1:4" ht="15" x14ac:dyDescent="0.25">
      <c r="A1041" s="18"/>
      <c r="B1041" s="18"/>
      <c r="C1041" s="18"/>
      <c r="D1041" s="18"/>
    </row>
    <row r="1042" spans="1:4" ht="15" x14ac:dyDescent="0.25">
      <c r="A1042" s="18"/>
      <c r="B1042" s="18"/>
      <c r="C1042" s="18"/>
      <c r="D1042" s="18"/>
    </row>
    <row r="1043" spans="1:4" ht="15" x14ac:dyDescent="0.25">
      <c r="A1043" s="18"/>
      <c r="B1043" s="18"/>
      <c r="C1043" s="18"/>
      <c r="D1043" s="18"/>
    </row>
    <row r="1044" spans="1:4" ht="15" x14ac:dyDescent="0.25">
      <c r="A1044" s="18"/>
      <c r="B1044" s="18"/>
      <c r="C1044" s="18"/>
      <c r="D1044" s="18"/>
    </row>
    <row r="1045" spans="1:4" ht="15" x14ac:dyDescent="0.25">
      <c r="A1045" s="18"/>
      <c r="B1045" s="18"/>
      <c r="C1045" s="18"/>
      <c r="D1045" s="18"/>
    </row>
    <row r="1046" spans="1:4" ht="15" x14ac:dyDescent="0.25">
      <c r="A1046" s="18"/>
      <c r="B1046" s="18"/>
      <c r="C1046" s="18"/>
      <c r="D1046" s="18"/>
    </row>
    <row r="1047" spans="1:4" ht="15" x14ac:dyDescent="0.25">
      <c r="A1047" s="18"/>
      <c r="B1047" s="18"/>
      <c r="C1047" s="18"/>
      <c r="D1047" s="18"/>
    </row>
    <row r="1048" spans="1:4" ht="15" x14ac:dyDescent="0.25">
      <c r="A1048" s="18"/>
      <c r="B1048" s="18"/>
      <c r="C1048" s="18"/>
      <c r="D1048" s="18"/>
    </row>
    <row r="1049" spans="1:4" ht="15" x14ac:dyDescent="0.25">
      <c r="A1049" s="18"/>
      <c r="B1049" s="18"/>
      <c r="C1049" s="18"/>
      <c r="D1049" s="18"/>
    </row>
    <row r="1050" spans="1:4" ht="15" x14ac:dyDescent="0.25">
      <c r="A1050" s="18"/>
      <c r="B1050" s="18"/>
      <c r="C1050" s="18"/>
      <c r="D1050" s="18"/>
    </row>
    <row r="1051" spans="1:4" ht="15" x14ac:dyDescent="0.25">
      <c r="A1051" s="18"/>
      <c r="B1051" s="18"/>
      <c r="C1051" s="18"/>
      <c r="D1051" s="18"/>
    </row>
    <row r="1052" spans="1:4" ht="15" x14ac:dyDescent="0.25">
      <c r="A1052" s="18"/>
      <c r="B1052" s="18"/>
      <c r="C1052" s="18"/>
      <c r="D1052" s="18"/>
    </row>
    <row r="1053" spans="1:4" ht="15" x14ac:dyDescent="0.25">
      <c r="A1053" s="18"/>
      <c r="B1053" s="18"/>
      <c r="C1053" s="18"/>
      <c r="D1053" s="18"/>
    </row>
    <row r="1054" spans="1:4" ht="15" x14ac:dyDescent="0.25">
      <c r="A1054" s="18"/>
      <c r="B1054" s="18"/>
      <c r="C1054" s="18"/>
      <c r="D1054" s="18"/>
    </row>
    <row r="1055" spans="1:4" ht="15" x14ac:dyDescent="0.25">
      <c r="A1055" s="18"/>
      <c r="B1055" s="18"/>
      <c r="C1055" s="18"/>
      <c r="D1055" s="18"/>
    </row>
    <row r="1056" spans="1:4" ht="15" x14ac:dyDescent="0.25">
      <c r="A1056" s="18"/>
      <c r="B1056" s="18"/>
      <c r="C1056" s="18"/>
      <c r="D1056" s="18"/>
    </row>
    <row r="1057" spans="1:4" ht="15" x14ac:dyDescent="0.25">
      <c r="A1057" s="18"/>
      <c r="B1057" s="18"/>
      <c r="C1057" s="18"/>
      <c r="D1057" s="18"/>
    </row>
    <row r="1058" spans="1:4" ht="15" x14ac:dyDescent="0.25">
      <c r="A1058" s="18"/>
      <c r="B1058" s="18"/>
      <c r="C1058" s="18"/>
      <c r="D1058" s="18"/>
    </row>
    <row r="1059" spans="1:4" ht="15" x14ac:dyDescent="0.25">
      <c r="A1059" s="18"/>
      <c r="B1059" s="18"/>
      <c r="C1059" s="18"/>
      <c r="D1059" s="18"/>
    </row>
    <row r="1060" spans="1:4" ht="15" x14ac:dyDescent="0.25">
      <c r="A1060" s="18"/>
      <c r="B1060" s="18"/>
      <c r="C1060" s="18"/>
      <c r="D1060" s="18"/>
    </row>
    <row r="1061" spans="1:4" ht="15" x14ac:dyDescent="0.25">
      <c r="A1061" s="18"/>
      <c r="B1061" s="18"/>
      <c r="C1061" s="18"/>
      <c r="D1061" s="18"/>
    </row>
    <row r="1062" spans="1:4" ht="15" x14ac:dyDescent="0.25">
      <c r="A1062" s="18"/>
      <c r="B1062" s="18"/>
      <c r="C1062" s="18"/>
      <c r="D1062" s="18"/>
    </row>
    <row r="1063" spans="1:4" ht="15" x14ac:dyDescent="0.25">
      <c r="A1063" s="18"/>
      <c r="B1063" s="18"/>
      <c r="C1063" s="18"/>
      <c r="D1063" s="18"/>
    </row>
    <row r="1064" spans="1:4" ht="15" x14ac:dyDescent="0.25">
      <c r="A1064" s="18"/>
      <c r="B1064" s="18"/>
      <c r="C1064" s="18"/>
      <c r="D1064" s="18"/>
    </row>
    <row r="1065" spans="1:4" ht="15" x14ac:dyDescent="0.25">
      <c r="A1065" s="18"/>
      <c r="B1065" s="18"/>
      <c r="C1065" s="18"/>
      <c r="D1065" s="18"/>
    </row>
    <row r="1066" spans="1:4" ht="15" x14ac:dyDescent="0.25">
      <c r="A1066" s="18"/>
      <c r="B1066" s="18"/>
      <c r="C1066" s="18"/>
      <c r="D1066" s="18"/>
    </row>
    <row r="1067" spans="1:4" ht="15" x14ac:dyDescent="0.25">
      <c r="A1067" s="18"/>
      <c r="B1067" s="18"/>
      <c r="C1067" s="18"/>
      <c r="D1067" s="18"/>
    </row>
    <row r="1068" spans="1:4" ht="15" x14ac:dyDescent="0.25">
      <c r="A1068" s="18"/>
      <c r="B1068" s="18"/>
      <c r="C1068" s="18"/>
      <c r="D1068" s="18"/>
    </row>
    <row r="1069" spans="1:4" ht="15" x14ac:dyDescent="0.25">
      <c r="A1069" s="18"/>
      <c r="B1069" s="18"/>
      <c r="C1069" s="18"/>
      <c r="D1069" s="18"/>
    </row>
    <row r="1070" spans="1:4" ht="15" x14ac:dyDescent="0.25">
      <c r="A1070" s="18"/>
      <c r="B1070" s="18"/>
      <c r="C1070" s="18"/>
      <c r="D1070" s="18"/>
    </row>
    <row r="1071" spans="1:4" ht="15" x14ac:dyDescent="0.25">
      <c r="A1071" s="18"/>
      <c r="B1071" s="18"/>
      <c r="C1071" s="18"/>
      <c r="D1071" s="18"/>
    </row>
    <row r="1072" spans="1:4" ht="15" x14ac:dyDescent="0.25">
      <c r="A1072" s="18"/>
      <c r="B1072" s="18"/>
      <c r="C1072" s="18"/>
      <c r="D1072" s="18"/>
    </row>
    <row r="1073" spans="1:4" ht="15" x14ac:dyDescent="0.25">
      <c r="A1073" s="18"/>
      <c r="B1073" s="18"/>
      <c r="C1073" s="18"/>
      <c r="D1073" s="18"/>
    </row>
    <row r="1074" spans="1:4" ht="15" x14ac:dyDescent="0.25">
      <c r="A1074" s="18"/>
      <c r="B1074" s="18"/>
      <c r="C1074" s="18"/>
      <c r="D1074" s="18"/>
    </row>
    <row r="1075" spans="1:4" ht="15" x14ac:dyDescent="0.25">
      <c r="A1075" s="18"/>
      <c r="B1075" s="18"/>
      <c r="C1075" s="18"/>
      <c r="D1075" s="18"/>
    </row>
    <row r="1076" spans="1:4" ht="15" x14ac:dyDescent="0.25">
      <c r="A1076" s="18"/>
      <c r="B1076" s="18"/>
      <c r="C1076" s="18"/>
      <c r="D1076" s="18"/>
    </row>
    <row r="1077" spans="1:4" ht="15" x14ac:dyDescent="0.25">
      <c r="A1077" s="18"/>
      <c r="B1077" s="18"/>
      <c r="C1077" s="18"/>
      <c r="D1077" s="18"/>
    </row>
    <row r="1078" spans="1:4" ht="15" x14ac:dyDescent="0.25">
      <c r="A1078" s="18"/>
      <c r="B1078" s="18"/>
      <c r="C1078" s="18"/>
      <c r="D1078" s="18"/>
    </row>
    <row r="1079" spans="1:4" ht="15" x14ac:dyDescent="0.25">
      <c r="A1079" s="18"/>
      <c r="B1079" s="18"/>
      <c r="C1079" s="18"/>
      <c r="D1079" s="18"/>
    </row>
    <row r="1080" spans="1:4" ht="15" x14ac:dyDescent="0.25">
      <c r="A1080" s="18"/>
      <c r="B1080" s="18"/>
      <c r="C1080" s="18"/>
      <c r="D1080" s="18"/>
    </row>
    <row r="1081" spans="1:4" ht="15" x14ac:dyDescent="0.25">
      <c r="A1081" s="18"/>
      <c r="B1081" s="18"/>
      <c r="C1081" s="18"/>
      <c r="D1081" s="18"/>
    </row>
    <row r="1082" spans="1:4" ht="15" x14ac:dyDescent="0.25">
      <c r="A1082" s="18"/>
      <c r="B1082" s="18"/>
      <c r="C1082" s="18"/>
      <c r="D1082" s="18"/>
    </row>
    <row r="1083" spans="1:4" ht="15" x14ac:dyDescent="0.25">
      <c r="A1083" s="18"/>
      <c r="B1083" s="18"/>
      <c r="C1083" s="18"/>
      <c r="D1083" s="18"/>
    </row>
    <row r="1084" spans="1:4" ht="15" x14ac:dyDescent="0.25">
      <c r="A1084" s="18"/>
      <c r="B1084" s="18"/>
      <c r="C1084" s="18"/>
      <c r="D1084" s="18"/>
    </row>
    <row r="1085" spans="1:4" ht="15" x14ac:dyDescent="0.25">
      <c r="A1085" s="18"/>
      <c r="B1085" s="18"/>
      <c r="C1085" s="18"/>
      <c r="D1085" s="18"/>
    </row>
    <row r="1086" spans="1:4" ht="15" x14ac:dyDescent="0.25">
      <c r="A1086" s="18"/>
      <c r="B1086" s="18"/>
      <c r="C1086" s="18"/>
      <c r="D1086" s="18"/>
    </row>
    <row r="1087" spans="1:4" ht="15" x14ac:dyDescent="0.25">
      <c r="A1087" s="18"/>
      <c r="B1087" s="18"/>
      <c r="C1087" s="18"/>
      <c r="D1087" s="18"/>
    </row>
    <row r="1088" spans="1:4" ht="15" x14ac:dyDescent="0.25">
      <c r="A1088" s="18"/>
      <c r="B1088" s="18"/>
      <c r="C1088" s="18"/>
      <c r="D1088" s="18"/>
    </row>
    <row r="1089" spans="1:4" ht="15" x14ac:dyDescent="0.25">
      <c r="A1089" s="18"/>
      <c r="B1089" s="18"/>
      <c r="C1089" s="18"/>
      <c r="D1089" s="18"/>
    </row>
    <row r="1090" spans="1:4" ht="15" x14ac:dyDescent="0.25">
      <c r="A1090" s="18"/>
      <c r="B1090" s="18"/>
      <c r="C1090" s="18"/>
      <c r="D1090" s="18"/>
    </row>
    <row r="1091" spans="1:4" ht="15" x14ac:dyDescent="0.25">
      <c r="A1091" s="18"/>
      <c r="B1091" s="18"/>
      <c r="C1091" s="18"/>
      <c r="D1091" s="18"/>
    </row>
    <row r="1092" spans="1:4" ht="15" x14ac:dyDescent="0.25">
      <c r="A1092" s="18"/>
      <c r="B1092" s="18"/>
      <c r="C1092" s="18"/>
      <c r="D1092" s="18"/>
    </row>
    <row r="1093" spans="1:4" ht="15" x14ac:dyDescent="0.25">
      <c r="A1093" s="18"/>
      <c r="B1093" s="18"/>
      <c r="C1093" s="18"/>
      <c r="D1093" s="18"/>
    </row>
    <row r="1094" spans="1:4" ht="15" x14ac:dyDescent="0.25">
      <c r="A1094" s="18"/>
      <c r="B1094" s="18"/>
      <c r="C1094" s="18"/>
      <c r="D1094" s="18"/>
    </row>
    <row r="1095" spans="1:4" ht="15" x14ac:dyDescent="0.25">
      <c r="A1095" s="18"/>
      <c r="B1095" s="18"/>
      <c r="C1095" s="18"/>
      <c r="D1095" s="18"/>
    </row>
    <row r="1096" spans="1:4" ht="15" x14ac:dyDescent="0.25">
      <c r="A1096" s="18"/>
      <c r="B1096" s="18"/>
      <c r="C1096" s="18"/>
      <c r="D1096" s="18"/>
    </row>
    <row r="1097" spans="1:4" ht="15" x14ac:dyDescent="0.25">
      <c r="A1097" s="18"/>
      <c r="B1097" s="18"/>
      <c r="C1097" s="18"/>
      <c r="D1097" s="18"/>
    </row>
    <row r="1098" spans="1:4" ht="15" x14ac:dyDescent="0.25">
      <c r="A1098" s="18"/>
      <c r="B1098" s="18"/>
      <c r="C1098" s="18"/>
      <c r="D1098" s="18"/>
    </row>
    <row r="1099" spans="1:4" ht="15" x14ac:dyDescent="0.25">
      <c r="A1099" s="18"/>
      <c r="B1099" s="18"/>
      <c r="C1099" s="18"/>
      <c r="D1099" s="18"/>
    </row>
    <row r="1100" spans="1:4" ht="15" x14ac:dyDescent="0.25">
      <c r="A1100" s="18"/>
      <c r="B1100" s="18"/>
      <c r="C1100" s="18"/>
      <c r="D1100" s="18"/>
    </row>
    <row r="1101" spans="1:4" ht="15" x14ac:dyDescent="0.25">
      <c r="A1101" s="18"/>
      <c r="B1101" s="18"/>
      <c r="C1101" s="18"/>
      <c r="D1101" s="18"/>
    </row>
    <row r="1102" spans="1:4" ht="15" x14ac:dyDescent="0.25">
      <c r="A1102" s="18"/>
      <c r="B1102" s="18"/>
      <c r="C1102" s="18"/>
      <c r="D1102" s="18"/>
    </row>
    <row r="1103" spans="1:4" ht="15" x14ac:dyDescent="0.25">
      <c r="A1103" s="18"/>
      <c r="B1103" s="18"/>
      <c r="C1103" s="18"/>
      <c r="D1103" s="18"/>
    </row>
    <row r="1104" spans="1:4" ht="15" x14ac:dyDescent="0.25">
      <c r="A1104" s="18"/>
      <c r="B1104" s="18"/>
      <c r="C1104" s="18"/>
      <c r="D1104" s="18"/>
    </row>
    <row r="1105" spans="1:4" ht="15" x14ac:dyDescent="0.25">
      <c r="A1105" s="18"/>
      <c r="B1105" s="18"/>
      <c r="C1105" s="18"/>
      <c r="D1105" s="18"/>
    </row>
    <row r="1106" spans="1:4" ht="15" x14ac:dyDescent="0.25">
      <c r="A1106" s="18"/>
      <c r="B1106" s="18"/>
      <c r="C1106" s="18"/>
      <c r="D1106" s="18"/>
    </row>
    <row r="1107" spans="1:4" ht="15" x14ac:dyDescent="0.25">
      <c r="A1107" s="18"/>
      <c r="B1107" s="18"/>
      <c r="C1107" s="18"/>
      <c r="D1107" s="18"/>
    </row>
    <row r="1108" spans="1:4" ht="15" x14ac:dyDescent="0.25">
      <c r="A1108" s="18"/>
      <c r="B1108" s="18"/>
      <c r="C1108" s="18"/>
      <c r="D1108" s="18"/>
    </row>
    <row r="1109" spans="1:4" ht="15" x14ac:dyDescent="0.25">
      <c r="A1109" s="18"/>
      <c r="B1109" s="18"/>
      <c r="C1109" s="18"/>
      <c r="D1109" s="18"/>
    </row>
    <row r="1110" spans="1:4" ht="15" x14ac:dyDescent="0.25">
      <c r="A1110" s="18"/>
      <c r="B1110" s="18"/>
      <c r="C1110" s="18"/>
      <c r="D1110" s="18"/>
    </row>
    <row r="1111" spans="1:4" ht="15" x14ac:dyDescent="0.25">
      <c r="A1111" s="18"/>
      <c r="B1111" s="18"/>
      <c r="C1111" s="18"/>
      <c r="D1111" s="18"/>
    </row>
    <row r="1112" spans="1:4" ht="15" x14ac:dyDescent="0.25">
      <c r="A1112" s="18"/>
      <c r="B1112" s="18"/>
      <c r="C1112" s="18"/>
      <c r="D1112" s="18"/>
    </row>
    <row r="1113" spans="1:4" ht="15" x14ac:dyDescent="0.25">
      <c r="A1113" s="18"/>
      <c r="B1113" s="18"/>
      <c r="C1113" s="18"/>
      <c r="D1113" s="18"/>
    </row>
    <row r="1114" spans="1:4" ht="15" x14ac:dyDescent="0.25">
      <c r="A1114" s="18"/>
      <c r="B1114" s="18"/>
      <c r="C1114" s="18"/>
      <c r="D1114" s="18"/>
    </row>
    <row r="1115" spans="1:4" ht="15" x14ac:dyDescent="0.25">
      <c r="A1115" s="18"/>
      <c r="B1115" s="18"/>
      <c r="C1115" s="18"/>
      <c r="D1115" s="18"/>
    </row>
    <row r="1116" spans="1:4" ht="15" x14ac:dyDescent="0.25">
      <c r="A1116" s="18"/>
      <c r="B1116" s="18"/>
      <c r="C1116" s="18"/>
      <c r="D1116" s="18"/>
    </row>
    <row r="1117" spans="1:4" ht="15" x14ac:dyDescent="0.25">
      <c r="A1117" s="18"/>
      <c r="B1117" s="18"/>
      <c r="C1117" s="18"/>
      <c r="D1117" s="18"/>
    </row>
    <row r="1118" spans="1:4" ht="15" x14ac:dyDescent="0.25">
      <c r="A1118" s="18"/>
      <c r="B1118" s="18"/>
      <c r="C1118" s="18"/>
      <c r="D1118" s="18"/>
    </row>
    <row r="1119" spans="1:4" ht="15" x14ac:dyDescent="0.25">
      <c r="A1119" s="18"/>
      <c r="B1119" s="18"/>
      <c r="C1119" s="18"/>
      <c r="D1119" s="18"/>
    </row>
    <row r="1120" spans="1:4" ht="15" x14ac:dyDescent="0.25">
      <c r="A1120" s="18"/>
      <c r="B1120" s="18"/>
      <c r="C1120" s="18"/>
      <c r="D1120" s="18"/>
    </row>
    <row r="1121" spans="1:4" ht="15" x14ac:dyDescent="0.25">
      <c r="A1121" s="18"/>
      <c r="B1121" s="18"/>
      <c r="C1121" s="18"/>
      <c r="D1121" s="18"/>
    </row>
    <row r="1122" spans="1:4" ht="15" x14ac:dyDescent="0.25">
      <c r="A1122" s="18"/>
      <c r="B1122" s="18"/>
      <c r="C1122" s="18"/>
      <c r="D1122" s="18"/>
    </row>
    <row r="1123" spans="1:4" ht="15" x14ac:dyDescent="0.25">
      <c r="A1123" s="18"/>
      <c r="B1123" s="18"/>
      <c r="C1123" s="18"/>
      <c r="D1123" s="18"/>
    </row>
    <row r="1124" spans="1:4" ht="15" x14ac:dyDescent="0.25">
      <c r="A1124" s="18"/>
      <c r="B1124" s="18"/>
      <c r="C1124" s="18"/>
      <c r="D1124" s="18"/>
    </row>
    <row r="1125" spans="1:4" ht="15" x14ac:dyDescent="0.25">
      <c r="A1125" s="18"/>
      <c r="B1125" s="18"/>
      <c r="C1125" s="18"/>
      <c r="D1125" s="18"/>
    </row>
    <row r="1126" spans="1:4" ht="15" x14ac:dyDescent="0.25">
      <c r="A1126" s="18"/>
      <c r="B1126" s="18"/>
      <c r="C1126" s="18"/>
      <c r="D1126" s="18"/>
    </row>
    <row r="1127" spans="1:4" ht="15" x14ac:dyDescent="0.25">
      <c r="A1127" s="18"/>
      <c r="B1127" s="18"/>
      <c r="C1127" s="18"/>
      <c r="D1127" s="18"/>
    </row>
    <row r="1128" spans="1:4" ht="15" x14ac:dyDescent="0.25">
      <c r="A1128" s="18"/>
      <c r="B1128" s="18"/>
      <c r="C1128" s="18"/>
      <c r="D1128" s="18"/>
    </row>
    <row r="1129" spans="1:4" ht="15" x14ac:dyDescent="0.25">
      <c r="A1129" s="18"/>
      <c r="B1129" s="18"/>
      <c r="C1129" s="18"/>
      <c r="D1129" s="18"/>
    </row>
    <row r="1130" spans="1:4" ht="15" x14ac:dyDescent="0.25">
      <c r="A1130" s="18"/>
      <c r="B1130" s="18"/>
      <c r="C1130" s="18"/>
      <c r="D1130" s="18"/>
    </row>
    <row r="1131" spans="1:4" ht="15" x14ac:dyDescent="0.25">
      <c r="A1131" s="18"/>
      <c r="B1131" s="18"/>
      <c r="C1131" s="18"/>
      <c r="D1131" s="18"/>
    </row>
    <row r="1132" spans="1:4" ht="15" x14ac:dyDescent="0.25">
      <c r="A1132" s="18"/>
      <c r="B1132" s="18"/>
      <c r="C1132" s="18"/>
      <c r="D1132" s="18"/>
    </row>
    <row r="1133" spans="1:4" ht="15" x14ac:dyDescent="0.25">
      <c r="A1133" s="18"/>
      <c r="B1133" s="18"/>
      <c r="C1133" s="18"/>
      <c r="D1133" s="18"/>
    </row>
    <row r="1134" spans="1:4" ht="15" x14ac:dyDescent="0.25">
      <c r="A1134" s="18"/>
      <c r="B1134" s="18"/>
      <c r="C1134" s="18"/>
      <c r="D1134" s="18"/>
    </row>
    <row r="1135" spans="1:4" ht="15" x14ac:dyDescent="0.25">
      <c r="A1135" s="18"/>
      <c r="B1135" s="18"/>
      <c r="C1135" s="18"/>
      <c r="D1135" s="18"/>
    </row>
    <row r="1136" spans="1:4" ht="15" x14ac:dyDescent="0.25">
      <c r="A1136" s="18"/>
      <c r="B1136" s="18"/>
      <c r="C1136" s="18"/>
      <c r="D1136" s="18"/>
    </row>
    <row r="1137" spans="1:4" ht="15" x14ac:dyDescent="0.25">
      <c r="A1137" s="18"/>
      <c r="B1137" s="18"/>
      <c r="C1137" s="18"/>
      <c r="D1137" s="18"/>
    </row>
    <row r="1138" spans="1:4" ht="15" x14ac:dyDescent="0.25">
      <c r="A1138" s="18"/>
      <c r="B1138" s="18"/>
      <c r="C1138" s="18"/>
      <c r="D1138" s="18"/>
    </row>
    <row r="1139" spans="1:4" ht="15" x14ac:dyDescent="0.25">
      <c r="A1139" s="18"/>
      <c r="B1139" s="18"/>
      <c r="C1139" s="18"/>
      <c r="D1139" s="18"/>
    </row>
    <row r="1140" spans="1:4" ht="15" x14ac:dyDescent="0.25">
      <c r="A1140" s="18"/>
      <c r="B1140" s="18"/>
      <c r="C1140" s="18"/>
      <c r="D1140" s="18"/>
    </row>
    <row r="1141" spans="1:4" ht="15" x14ac:dyDescent="0.25">
      <c r="A1141" s="18"/>
      <c r="B1141" s="18"/>
      <c r="C1141" s="18"/>
      <c r="D1141" s="18"/>
    </row>
    <row r="1142" spans="1:4" ht="15" x14ac:dyDescent="0.25">
      <c r="A1142" s="18"/>
      <c r="B1142" s="18"/>
      <c r="C1142" s="18"/>
      <c r="D1142" s="18"/>
    </row>
    <row r="1143" spans="1:4" ht="15" x14ac:dyDescent="0.25">
      <c r="A1143" s="18"/>
      <c r="B1143" s="18"/>
      <c r="C1143" s="18"/>
      <c r="D1143" s="18"/>
    </row>
    <row r="1144" spans="1:4" ht="15" x14ac:dyDescent="0.25">
      <c r="A1144" s="18"/>
      <c r="B1144" s="18"/>
      <c r="C1144" s="18"/>
      <c r="D1144" s="18"/>
    </row>
    <row r="1145" spans="1:4" ht="15" x14ac:dyDescent="0.25">
      <c r="A1145" s="18"/>
      <c r="B1145" s="18"/>
      <c r="C1145" s="18"/>
      <c r="D1145" s="18"/>
    </row>
    <row r="1146" spans="1:4" ht="15" x14ac:dyDescent="0.25">
      <c r="A1146" s="18"/>
      <c r="B1146" s="18"/>
      <c r="C1146" s="18"/>
      <c r="D1146" s="18"/>
    </row>
    <row r="1147" spans="1:4" ht="15" x14ac:dyDescent="0.25">
      <c r="A1147" s="18"/>
      <c r="B1147" s="18"/>
      <c r="C1147" s="18"/>
      <c r="D1147" s="18"/>
    </row>
    <row r="1148" spans="1:4" ht="15" x14ac:dyDescent="0.25">
      <c r="A1148" s="18"/>
      <c r="B1148" s="18"/>
      <c r="C1148" s="18"/>
      <c r="D1148" s="18"/>
    </row>
    <row r="1149" spans="1:4" ht="15" x14ac:dyDescent="0.25">
      <c r="A1149" s="18"/>
      <c r="B1149" s="18"/>
      <c r="C1149" s="18"/>
      <c r="D1149" s="18"/>
    </row>
    <row r="1150" spans="1:4" ht="15" x14ac:dyDescent="0.25">
      <c r="A1150" s="18"/>
      <c r="B1150" s="18"/>
      <c r="C1150" s="18"/>
      <c r="D1150" s="18"/>
    </row>
    <row r="1151" spans="1:4" ht="15" x14ac:dyDescent="0.25">
      <c r="A1151" s="18"/>
      <c r="B1151" s="18"/>
      <c r="C1151" s="18"/>
      <c r="D1151" s="18"/>
    </row>
    <row r="1152" spans="1:4" ht="15" x14ac:dyDescent="0.25">
      <c r="A1152" s="18"/>
      <c r="B1152" s="18"/>
      <c r="C1152" s="18"/>
      <c r="D1152" s="18"/>
    </row>
    <row r="1153" spans="1:4" ht="15" x14ac:dyDescent="0.25">
      <c r="A1153" s="18"/>
      <c r="B1153" s="18"/>
      <c r="C1153" s="18"/>
      <c r="D1153" s="18"/>
    </row>
    <row r="1154" spans="1:4" ht="15" x14ac:dyDescent="0.25">
      <c r="A1154" s="18"/>
      <c r="B1154" s="18"/>
      <c r="C1154" s="18"/>
      <c r="D1154" s="18"/>
    </row>
    <row r="1155" spans="1:4" ht="15" x14ac:dyDescent="0.25">
      <c r="A1155" s="18"/>
      <c r="B1155" s="18"/>
      <c r="C1155" s="18"/>
      <c r="D1155" s="18"/>
    </row>
    <row r="1156" spans="1:4" ht="15" x14ac:dyDescent="0.25">
      <c r="A1156" s="18"/>
      <c r="B1156" s="18"/>
      <c r="C1156" s="18"/>
      <c r="D1156" s="18"/>
    </row>
    <row r="1157" spans="1:4" ht="15" x14ac:dyDescent="0.25">
      <c r="A1157" s="18"/>
      <c r="B1157" s="18"/>
      <c r="C1157" s="18"/>
      <c r="D1157" s="18"/>
    </row>
    <row r="1158" spans="1:4" ht="15" x14ac:dyDescent="0.25">
      <c r="A1158" s="18"/>
      <c r="B1158" s="18"/>
      <c r="C1158" s="18"/>
      <c r="D1158" s="18"/>
    </row>
    <row r="1159" spans="1:4" ht="15" x14ac:dyDescent="0.25">
      <c r="A1159" s="18"/>
      <c r="B1159" s="18"/>
      <c r="C1159" s="18"/>
      <c r="D1159" s="18"/>
    </row>
    <row r="1160" spans="1:4" ht="15" x14ac:dyDescent="0.25">
      <c r="A1160" s="18"/>
      <c r="B1160" s="18"/>
      <c r="C1160" s="18"/>
      <c r="D1160" s="18"/>
    </row>
    <row r="1161" spans="1:4" ht="15" x14ac:dyDescent="0.25">
      <c r="A1161" s="18"/>
      <c r="B1161" s="18"/>
      <c r="C1161" s="18"/>
      <c r="D1161" s="18"/>
    </row>
    <row r="1162" spans="1:4" ht="15" x14ac:dyDescent="0.25">
      <c r="A1162" s="18"/>
      <c r="B1162" s="18"/>
      <c r="C1162" s="18"/>
      <c r="D1162" s="18"/>
    </row>
    <row r="1163" spans="1:4" ht="15" x14ac:dyDescent="0.25">
      <c r="A1163" s="18"/>
      <c r="B1163" s="18"/>
      <c r="C1163" s="18"/>
      <c r="D1163" s="18"/>
    </row>
    <row r="1164" spans="1:4" ht="15" x14ac:dyDescent="0.25">
      <c r="A1164" s="18"/>
      <c r="B1164" s="18"/>
      <c r="C1164" s="18"/>
      <c r="D1164" s="18"/>
    </row>
    <row r="1165" spans="1:4" ht="15" x14ac:dyDescent="0.25">
      <c r="A1165" s="18"/>
      <c r="B1165" s="18"/>
      <c r="C1165" s="18"/>
      <c r="D1165" s="18"/>
    </row>
    <row r="1166" spans="1:4" ht="15" x14ac:dyDescent="0.25">
      <c r="A1166" s="18"/>
      <c r="B1166" s="18"/>
      <c r="C1166" s="18"/>
      <c r="D1166" s="18"/>
    </row>
    <row r="1167" spans="1:4" ht="15" x14ac:dyDescent="0.25">
      <c r="A1167" s="18"/>
      <c r="B1167" s="18"/>
      <c r="C1167" s="18"/>
      <c r="D1167" s="18"/>
    </row>
    <row r="1168" spans="1:4" ht="15" x14ac:dyDescent="0.25">
      <c r="A1168" s="18"/>
      <c r="B1168" s="18"/>
      <c r="C1168" s="18"/>
      <c r="D1168" s="18"/>
    </row>
    <row r="1169" spans="1:4" ht="15" x14ac:dyDescent="0.25">
      <c r="A1169" s="18"/>
      <c r="B1169" s="18"/>
      <c r="C1169" s="18"/>
      <c r="D1169" s="18"/>
    </row>
    <row r="1170" spans="1:4" ht="15" x14ac:dyDescent="0.25">
      <c r="A1170" s="18"/>
      <c r="B1170" s="18"/>
      <c r="C1170" s="18"/>
      <c r="D1170" s="18"/>
    </row>
    <row r="1171" spans="1:4" ht="15" x14ac:dyDescent="0.25">
      <c r="A1171" s="18"/>
      <c r="B1171" s="18"/>
      <c r="C1171" s="18"/>
      <c r="D1171" s="18"/>
    </row>
    <row r="1172" spans="1:4" ht="15" x14ac:dyDescent="0.25">
      <c r="A1172" s="18"/>
      <c r="B1172" s="18"/>
      <c r="C1172" s="18"/>
      <c r="D1172" s="18"/>
    </row>
    <row r="1173" spans="1:4" ht="15" x14ac:dyDescent="0.25">
      <c r="A1173" s="18"/>
      <c r="B1173" s="18"/>
      <c r="C1173" s="18"/>
      <c r="D1173" s="18"/>
    </row>
    <row r="1174" spans="1:4" ht="15" x14ac:dyDescent="0.25">
      <c r="A1174" s="18"/>
      <c r="B1174" s="18"/>
      <c r="C1174" s="18"/>
      <c r="D1174" s="18"/>
    </row>
    <row r="1175" spans="1:4" ht="15" x14ac:dyDescent="0.25">
      <c r="A1175" s="18"/>
      <c r="B1175" s="18"/>
      <c r="C1175" s="18"/>
      <c r="D1175" s="18"/>
    </row>
    <row r="1176" spans="1:4" ht="15" x14ac:dyDescent="0.25">
      <c r="A1176" s="18"/>
      <c r="B1176" s="18"/>
      <c r="C1176" s="18"/>
      <c r="D1176" s="18"/>
    </row>
    <row r="1177" spans="1:4" ht="15" x14ac:dyDescent="0.25">
      <c r="A1177" s="18"/>
      <c r="B1177" s="18"/>
      <c r="C1177" s="18"/>
      <c r="D1177" s="18"/>
    </row>
    <row r="1178" spans="1:4" ht="15" x14ac:dyDescent="0.25">
      <c r="A1178" s="18"/>
      <c r="B1178" s="18"/>
      <c r="C1178" s="18"/>
      <c r="D1178" s="18"/>
    </row>
    <row r="1179" spans="1:4" ht="15" x14ac:dyDescent="0.25">
      <c r="A1179" s="18"/>
      <c r="B1179" s="18"/>
      <c r="C1179" s="18"/>
      <c r="D1179" s="18"/>
    </row>
    <row r="1180" spans="1:4" ht="15" x14ac:dyDescent="0.25">
      <c r="A1180" s="18"/>
      <c r="B1180" s="18"/>
      <c r="C1180" s="18"/>
      <c r="D1180" s="18"/>
    </row>
    <row r="1181" spans="1:4" ht="15" x14ac:dyDescent="0.25">
      <c r="A1181" s="18"/>
      <c r="B1181" s="18"/>
      <c r="C1181" s="18"/>
      <c r="D1181" s="18"/>
    </row>
    <row r="1182" spans="1:4" ht="15" x14ac:dyDescent="0.25">
      <c r="A1182" s="18"/>
      <c r="B1182" s="18"/>
      <c r="C1182" s="18"/>
      <c r="D1182" s="18"/>
    </row>
    <row r="1183" spans="1:4" ht="15" x14ac:dyDescent="0.25">
      <c r="A1183" s="18"/>
      <c r="B1183" s="18"/>
      <c r="C1183" s="18"/>
      <c r="D1183" s="18"/>
    </row>
    <row r="1184" spans="1:4" ht="15" x14ac:dyDescent="0.25">
      <c r="A1184" s="18"/>
      <c r="B1184" s="18"/>
      <c r="C1184" s="18"/>
      <c r="D1184" s="18"/>
    </row>
    <row r="1185" spans="1:4" ht="15" x14ac:dyDescent="0.25">
      <c r="A1185" s="18"/>
      <c r="B1185" s="18"/>
      <c r="C1185" s="18"/>
      <c r="D1185" s="18"/>
    </row>
    <row r="1186" spans="1:4" ht="15" x14ac:dyDescent="0.25">
      <c r="A1186" s="18"/>
      <c r="B1186" s="18"/>
      <c r="C1186" s="18"/>
      <c r="D1186" s="18"/>
    </row>
    <row r="1187" spans="1:4" ht="15" x14ac:dyDescent="0.25">
      <c r="A1187" s="18"/>
      <c r="B1187" s="18"/>
      <c r="C1187" s="18"/>
      <c r="D1187" s="18"/>
    </row>
    <row r="1188" spans="1:4" ht="15" x14ac:dyDescent="0.25">
      <c r="A1188" s="18"/>
      <c r="B1188" s="18"/>
      <c r="C1188" s="18"/>
      <c r="D1188" s="18"/>
    </row>
    <row r="1189" spans="1:4" ht="15" x14ac:dyDescent="0.25">
      <c r="A1189" s="18"/>
      <c r="B1189" s="18"/>
      <c r="C1189" s="18"/>
      <c r="D1189" s="18"/>
    </row>
    <row r="1190" spans="1:4" ht="15" x14ac:dyDescent="0.25">
      <c r="A1190" s="18"/>
      <c r="B1190" s="18"/>
      <c r="C1190" s="18"/>
      <c r="D1190" s="18"/>
    </row>
    <row r="1191" spans="1:4" ht="15" x14ac:dyDescent="0.25">
      <c r="A1191" s="18"/>
      <c r="B1191" s="18"/>
      <c r="C1191" s="18"/>
      <c r="D1191" s="18"/>
    </row>
    <row r="1192" spans="1:4" ht="15" x14ac:dyDescent="0.25">
      <c r="A1192" s="18"/>
      <c r="B1192" s="18"/>
      <c r="C1192" s="18"/>
      <c r="D1192" s="18"/>
    </row>
    <row r="1193" spans="1:4" ht="15" x14ac:dyDescent="0.25">
      <c r="A1193" s="18"/>
      <c r="B1193" s="18"/>
      <c r="C1193" s="18"/>
      <c r="D1193" s="18"/>
    </row>
    <row r="1194" spans="1:4" ht="15" x14ac:dyDescent="0.25">
      <c r="A1194" s="18"/>
      <c r="B1194" s="18"/>
      <c r="C1194" s="18"/>
      <c r="D1194" s="18"/>
    </row>
    <row r="1195" spans="1:4" ht="15" x14ac:dyDescent="0.25">
      <c r="A1195" s="18"/>
      <c r="B1195" s="18"/>
      <c r="C1195" s="18"/>
      <c r="D1195" s="18"/>
    </row>
    <row r="1196" spans="1:4" ht="15" x14ac:dyDescent="0.25">
      <c r="A1196" s="18"/>
      <c r="B1196" s="18"/>
      <c r="C1196" s="18"/>
      <c r="D1196" s="18"/>
    </row>
    <row r="1197" spans="1:4" ht="15" x14ac:dyDescent="0.25">
      <c r="A1197" s="18"/>
      <c r="B1197" s="18"/>
      <c r="C1197" s="18"/>
      <c r="D1197" s="18"/>
    </row>
    <row r="1198" spans="1:4" ht="15" x14ac:dyDescent="0.25">
      <c r="A1198" s="18"/>
      <c r="B1198" s="18"/>
      <c r="C1198" s="18"/>
      <c r="D1198" s="18"/>
    </row>
    <row r="1199" spans="1:4" ht="15" x14ac:dyDescent="0.25">
      <c r="A1199" s="18"/>
      <c r="B1199" s="18"/>
      <c r="C1199" s="18"/>
      <c r="D1199" s="18"/>
    </row>
    <row r="1200" spans="1:4" ht="15" x14ac:dyDescent="0.25">
      <c r="A1200" s="18"/>
      <c r="B1200" s="18"/>
      <c r="C1200" s="18"/>
      <c r="D1200" s="18"/>
    </row>
    <row r="1201" spans="1:4" ht="15" x14ac:dyDescent="0.25">
      <c r="A1201" s="18"/>
      <c r="B1201" s="18"/>
      <c r="C1201" s="18"/>
      <c r="D1201" s="18"/>
    </row>
    <row r="1202" spans="1:4" ht="15" x14ac:dyDescent="0.25">
      <c r="A1202" s="18"/>
      <c r="B1202" s="18"/>
      <c r="C1202" s="18"/>
      <c r="D1202" s="18"/>
    </row>
    <row r="1203" spans="1:4" ht="15" x14ac:dyDescent="0.25">
      <c r="A1203" s="18"/>
      <c r="B1203" s="18"/>
      <c r="C1203" s="18"/>
      <c r="D1203" s="18"/>
    </row>
    <row r="1204" spans="1:4" ht="15" x14ac:dyDescent="0.25">
      <c r="A1204" s="18"/>
      <c r="B1204" s="18"/>
      <c r="C1204" s="18"/>
      <c r="D1204" s="18"/>
    </row>
    <row r="1205" spans="1:4" ht="15" x14ac:dyDescent="0.25">
      <c r="A1205" s="18"/>
      <c r="B1205" s="18"/>
      <c r="C1205" s="18"/>
      <c r="D1205" s="18"/>
    </row>
    <row r="1206" spans="1:4" ht="15" x14ac:dyDescent="0.25">
      <c r="A1206" s="18"/>
      <c r="B1206" s="18"/>
      <c r="C1206" s="18"/>
      <c r="D1206" s="18"/>
    </row>
    <row r="1207" spans="1:4" ht="15" x14ac:dyDescent="0.25">
      <c r="A1207" s="18"/>
      <c r="B1207" s="18"/>
      <c r="C1207" s="18"/>
      <c r="D1207" s="18"/>
    </row>
    <row r="1208" spans="1:4" ht="15" x14ac:dyDescent="0.25">
      <c r="A1208" s="18"/>
      <c r="B1208" s="18"/>
      <c r="C1208" s="18"/>
      <c r="D1208" s="18"/>
    </row>
    <row r="1209" spans="1:4" ht="15" x14ac:dyDescent="0.25">
      <c r="A1209" s="18"/>
      <c r="B1209" s="18"/>
      <c r="C1209" s="18"/>
      <c r="D1209" s="18"/>
    </row>
    <row r="1210" spans="1:4" ht="15" x14ac:dyDescent="0.25">
      <c r="A1210" s="18"/>
      <c r="B1210" s="18"/>
      <c r="C1210" s="18"/>
      <c r="D1210" s="18"/>
    </row>
    <row r="1211" spans="1:4" ht="15" x14ac:dyDescent="0.25">
      <c r="A1211" s="18"/>
      <c r="B1211" s="18"/>
      <c r="C1211" s="18"/>
      <c r="D1211" s="18"/>
    </row>
    <row r="1212" spans="1:4" ht="15" x14ac:dyDescent="0.25">
      <c r="A1212" s="18"/>
      <c r="B1212" s="18"/>
      <c r="C1212" s="18"/>
      <c r="D1212" s="18"/>
    </row>
    <row r="1213" spans="1:4" ht="15" x14ac:dyDescent="0.25">
      <c r="A1213" s="18"/>
      <c r="B1213" s="18"/>
      <c r="C1213" s="18"/>
      <c r="D1213" s="18"/>
    </row>
    <row r="1214" spans="1:4" ht="15" x14ac:dyDescent="0.25">
      <c r="A1214" s="18"/>
      <c r="B1214" s="18"/>
      <c r="C1214" s="18"/>
      <c r="D1214" s="18"/>
    </row>
    <row r="1215" spans="1:4" ht="15" x14ac:dyDescent="0.25">
      <c r="A1215" s="18"/>
      <c r="B1215" s="18"/>
      <c r="C1215" s="18"/>
      <c r="D1215" s="18"/>
    </row>
    <row r="1216" spans="1:4" ht="15" x14ac:dyDescent="0.25">
      <c r="A1216" s="18"/>
      <c r="B1216" s="18"/>
      <c r="C1216" s="18"/>
      <c r="D1216" s="18"/>
    </row>
    <row r="1217" spans="1:4" ht="15" x14ac:dyDescent="0.25">
      <c r="A1217" s="18"/>
      <c r="B1217" s="18"/>
      <c r="C1217" s="18"/>
      <c r="D1217" s="18"/>
    </row>
    <row r="1218" spans="1:4" ht="15" x14ac:dyDescent="0.25">
      <c r="A1218" s="18"/>
      <c r="B1218" s="18"/>
      <c r="C1218" s="18"/>
      <c r="D1218" s="18"/>
    </row>
    <row r="1219" spans="1:4" ht="15" x14ac:dyDescent="0.25">
      <c r="A1219" s="18"/>
      <c r="B1219" s="18"/>
      <c r="C1219" s="18"/>
      <c r="D1219" s="18"/>
    </row>
    <row r="1220" spans="1:4" ht="15" x14ac:dyDescent="0.25">
      <c r="A1220" s="18"/>
      <c r="B1220" s="18"/>
      <c r="C1220" s="18"/>
      <c r="D1220" s="18"/>
    </row>
    <row r="1221" spans="1:4" ht="15" x14ac:dyDescent="0.25">
      <c r="A1221" s="18"/>
      <c r="B1221" s="18"/>
      <c r="C1221" s="18"/>
      <c r="D1221" s="18"/>
    </row>
    <row r="1222" spans="1:4" ht="15" x14ac:dyDescent="0.25">
      <c r="A1222" s="18"/>
      <c r="B1222" s="18"/>
      <c r="C1222" s="18"/>
      <c r="D1222" s="18"/>
    </row>
    <row r="1223" spans="1:4" ht="15" x14ac:dyDescent="0.25">
      <c r="A1223" s="18"/>
      <c r="B1223" s="18"/>
      <c r="C1223" s="18"/>
      <c r="D1223" s="18"/>
    </row>
    <row r="1224" spans="1:4" ht="15" x14ac:dyDescent="0.25">
      <c r="A1224" s="18"/>
      <c r="B1224" s="18"/>
      <c r="C1224" s="18"/>
      <c r="D1224" s="18"/>
    </row>
    <row r="1225" spans="1:4" ht="15" x14ac:dyDescent="0.25">
      <c r="A1225" s="18"/>
      <c r="B1225" s="18"/>
      <c r="C1225" s="18"/>
      <c r="D1225" s="18"/>
    </row>
    <row r="1226" spans="1:4" ht="15" x14ac:dyDescent="0.25">
      <c r="A1226" s="18"/>
      <c r="B1226" s="18"/>
      <c r="C1226" s="18"/>
      <c r="D1226" s="18"/>
    </row>
    <row r="1227" spans="1:4" ht="15" x14ac:dyDescent="0.25">
      <c r="A1227" s="18"/>
      <c r="B1227" s="18"/>
      <c r="C1227" s="18"/>
      <c r="D1227" s="18"/>
    </row>
    <row r="1228" spans="1:4" ht="15" x14ac:dyDescent="0.25">
      <c r="A1228" s="18"/>
      <c r="B1228" s="18"/>
      <c r="C1228" s="18"/>
      <c r="D1228" s="18"/>
    </row>
    <row r="1229" spans="1:4" ht="15" x14ac:dyDescent="0.25">
      <c r="A1229" s="18"/>
      <c r="B1229" s="18"/>
      <c r="C1229" s="18"/>
      <c r="D1229" s="18"/>
    </row>
    <row r="1230" spans="1:4" ht="15" x14ac:dyDescent="0.25">
      <c r="A1230" s="18"/>
      <c r="B1230" s="18"/>
      <c r="C1230" s="18"/>
      <c r="D1230" s="18"/>
    </row>
    <row r="1231" spans="1:4" ht="15" x14ac:dyDescent="0.25">
      <c r="A1231" s="18"/>
      <c r="B1231" s="18"/>
      <c r="C1231" s="18"/>
      <c r="D1231" s="18"/>
    </row>
    <row r="1232" spans="1:4" ht="15" x14ac:dyDescent="0.25">
      <c r="A1232" s="18"/>
      <c r="B1232" s="18"/>
      <c r="C1232" s="18"/>
      <c r="D1232" s="18"/>
    </row>
    <row r="1233" spans="1:4" ht="15" x14ac:dyDescent="0.25">
      <c r="A1233" s="18"/>
      <c r="B1233" s="18"/>
      <c r="C1233" s="18"/>
      <c r="D1233" s="18"/>
    </row>
    <row r="1234" spans="1:4" ht="15" x14ac:dyDescent="0.25">
      <c r="A1234" s="18"/>
      <c r="B1234" s="18"/>
      <c r="C1234" s="18"/>
      <c r="D1234" s="18"/>
    </row>
    <row r="1235" spans="1:4" ht="15" x14ac:dyDescent="0.25">
      <c r="A1235" s="18"/>
      <c r="B1235" s="18"/>
      <c r="C1235" s="18"/>
      <c r="D1235" s="18"/>
    </row>
    <row r="1236" spans="1:4" ht="15" x14ac:dyDescent="0.25">
      <c r="A1236" s="18"/>
      <c r="B1236" s="18"/>
      <c r="C1236" s="18"/>
      <c r="D1236" s="18"/>
    </row>
    <row r="1237" spans="1:4" ht="15" x14ac:dyDescent="0.25">
      <c r="A1237" s="18"/>
      <c r="B1237" s="18"/>
      <c r="C1237" s="18"/>
      <c r="D1237" s="18"/>
    </row>
    <row r="1238" spans="1:4" ht="15" x14ac:dyDescent="0.25">
      <c r="A1238" s="18"/>
      <c r="B1238" s="18"/>
      <c r="C1238" s="18"/>
      <c r="D1238" s="18"/>
    </row>
    <row r="1239" spans="1:4" ht="15" x14ac:dyDescent="0.25">
      <c r="A1239" s="18"/>
      <c r="B1239" s="18"/>
      <c r="C1239" s="18"/>
      <c r="D1239" s="18"/>
    </row>
    <row r="1240" spans="1:4" ht="15" x14ac:dyDescent="0.25">
      <c r="A1240" s="18"/>
      <c r="B1240" s="18"/>
      <c r="C1240" s="18"/>
      <c r="D1240" s="18"/>
    </row>
    <row r="1241" spans="1:4" ht="15" x14ac:dyDescent="0.25">
      <c r="A1241" s="18"/>
      <c r="B1241" s="18"/>
      <c r="C1241" s="18"/>
      <c r="D1241" s="18"/>
    </row>
    <row r="1242" spans="1:4" ht="15" x14ac:dyDescent="0.25">
      <c r="A1242" s="18"/>
      <c r="B1242" s="18"/>
      <c r="C1242" s="18"/>
      <c r="D1242" s="18"/>
    </row>
    <row r="1243" spans="1:4" ht="15" x14ac:dyDescent="0.25">
      <c r="A1243" s="18"/>
      <c r="B1243" s="18"/>
      <c r="C1243" s="18"/>
      <c r="D1243" s="18"/>
    </row>
    <row r="1244" spans="1:4" ht="15" x14ac:dyDescent="0.25">
      <c r="A1244" s="18"/>
      <c r="B1244" s="18"/>
      <c r="C1244" s="18"/>
      <c r="D1244" s="18"/>
    </row>
    <row r="1245" spans="1:4" ht="15" x14ac:dyDescent="0.25">
      <c r="A1245" s="18"/>
      <c r="B1245" s="18"/>
      <c r="C1245" s="18"/>
      <c r="D1245" s="18"/>
    </row>
    <row r="1246" spans="1:4" ht="15" x14ac:dyDescent="0.25">
      <c r="A1246" s="18"/>
      <c r="B1246" s="18"/>
      <c r="C1246" s="18"/>
      <c r="D1246" s="18"/>
    </row>
    <row r="1247" spans="1:4" ht="15" x14ac:dyDescent="0.25">
      <c r="A1247" s="18"/>
      <c r="B1247" s="18"/>
      <c r="C1247" s="18"/>
      <c r="D1247" s="18"/>
    </row>
    <row r="1248" spans="1:4" ht="15" x14ac:dyDescent="0.25">
      <c r="A1248" s="18"/>
      <c r="B1248" s="18"/>
      <c r="C1248" s="18"/>
      <c r="D1248" s="18"/>
    </row>
    <row r="1249" spans="1:4" ht="15" x14ac:dyDescent="0.25">
      <c r="A1249" s="18"/>
      <c r="B1249" s="18"/>
      <c r="C1249" s="18"/>
      <c r="D1249" s="18"/>
    </row>
    <row r="1250" spans="1:4" ht="15" x14ac:dyDescent="0.25">
      <c r="A1250" s="18"/>
      <c r="B1250" s="18"/>
      <c r="C1250" s="18"/>
      <c r="D1250" s="18"/>
    </row>
    <row r="1251" spans="1:4" ht="15" x14ac:dyDescent="0.25">
      <c r="A1251" s="18"/>
      <c r="B1251" s="18"/>
      <c r="C1251" s="18"/>
      <c r="D1251" s="18"/>
    </row>
    <row r="1252" spans="1:4" ht="15" x14ac:dyDescent="0.25">
      <c r="A1252" s="18"/>
      <c r="B1252" s="18"/>
      <c r="C1252" s="18"/>
      <c r="D1252" s="18"/>
    </row>
    <row r="1253" spans="1:4" ht="15" x14ac:dyDescent="0.25">
      <c r="A1253" s="18"/>
      <c r="B1253" s="18"/>
      <c r="C1253" s="18"/>
      <c r="D1253" s="18"/>
    </row>
    <row r="1254" spans="1:4" ht="15" x14ac:dyDescent="0.25">
      <c r="A1254" s="18"/>
      <c r="B1254" s="18"/>
      <c r="C1254" s="18"/>
      <c r="D1254" s="18"/>
    </row>
    <row r="1255" spans="1:4" ht="15" x14ac:dyDescent="0.25">
      <c r="A1255" s="18"/>
      <c r="B1255" s="18"/>
      <c r="C1255" s="18"/>
      <c r="D1255" s="18"/>
    </row>
    <row r="1256" spans="1:4" ht="15" x14ac:dyDescent="0.25">
      <c r="A1256" s="18"/>
      <c r="B1256" s="18"/>
      <c r="C1256" s="18"/>
      <c r="D1256" s="18"/>
    </row>
    <row r="1257" spans="1:4" ht="15" x14ac:dyDescent="0.25">
      <c r="A1257" s="18"/>
      <c r="B1257" s="18"/>
      <c r="C1257" s="18"/>
      <c r="D1257" s="18"/>
    </row>
    <row r="1258" spans="1:4" ht="15" x14ac:dyDescent="0.25">
      <c r="A1258" s="18"/>
      <c r="B1258" s="18"/>
      <c r="C1258" s="18"/>
      <c r="D1258" s="18"/>
    </row>
    <row r="1259" spans="1:4" ht="15" x14ac:dyDescent="0.25">
      <c r="A1259" s="18"/>
      <c r="B1259" s="18"/>
      <c r="C1259" s="18"/>
      <c r="D1259" s="18"/>
    </row>
    <row r="1260" spans="1:4" ht="15" x14ac:dyDescent="0.25">
      <c r="A1260" s="18"/>
      <c r="B1260" s="18"/>
      <c r="C1260" s="18"/>
      <c r="D1260" s="18"/>
    </row>
    <row r="1261" spans="1:4" ht="15" x14ac:dyDescent="0.25">
      <c r="A1261" s="18"/>
      <c r="B1261" s="18"/>
      <c r="C1261" s="18"/>
      <c r="D1261" s="18"/>
    </row>
    <row r="1262" spans="1:4" ht="15" x14ac:dyDescent="0.25">
      <c r="A1262" s="18"/>
      <c r="B1262" s="18"/>
      <c r="C1262" s="18"/>
      <c r="D1262" s="18"/>
    </row>
    <row r="1263" spans="1:4" ht="15" x14ac:dyDescent="0.25">
      <c r="A1263" s="18"/>
      <c r="B1263" s="18"/>
      <c r="C1263" s="18"/>
      <c r="D1263" s="18"/>
    </row>
    <row r="1264" spans="1:4" ht="15" x14ac:dyDescent="0.25">
      <c r="A1264" s="18"/>
      <c r="B1264" s="18"/>
      <c r="C1264" s="18"/>
      <c r="D1264" s="18"/>
    </row>
    <row r="1265" spans="1:4" ht="15" x14ac:dyDescent="0.25">
      <c r="A1265" s="18"/>
      <c r="B1265" s="18"/>
      <c r="C1265" s="18"/>
      <c r="D1265" s="18"/>
    </row>
    <row r="1266" spans="1:4" ht="15" x14ac:dyDescent="0.25">
      <c r="A1266" s="18"/>
      <c r="B1266" s="18"/>
      <c r="C1266" s="18"/>
      <c r="D1266" s="18"/>
    </row>
    <row r="1267" spans="1:4" ht="15" x14ac:dyDescent="0.25">
      <c r="A1267" s="18"/>
      <c r="B1267" s="18"/>
      <c r="C1267" s="18"/>
      <c r="D1267" s="18"/>
    </row>
    <row r="1268" spans="1:4" ht="15" x14ac:dyDescent="0.25">
      <c r="A1268" s="18"/>
      <c r="B1268" s="18"/>
      <c r="C1268" s="18"/>
      <c r="D1268" s="18"/>
    </row>
    <row r="1269" spans="1:4" ht="15" x14ac:dyDescent="0.25">
      <c r="A1269" s="18"/>
      <c r="B1269" s="18"/>
      <c r="C1269" s="18"/>
      <c r="D1269" s="18"/>
    </row>
    <row r="1270" spans="1:4" ht="15" x14ac:dyDescent="0.25">
      <c r="A1270" s="18"/>
      <c r="B1270" s="18"/>
      <c r="C1270" s="18"/>
      <c r="D1270" s="18"/>
    </row>
    <row r="1271" spans="1:4" ht="15" x14ac:dyDescent="0.25">
      <c r="A1271" s="18"/>
      <c r="B1271" s="18"/>
      <c r="C1271" s="18"/>
      <c r="D1271" s="18"/>
    </row>
    <row r="1272" spans="1:4" ht="15" x14ac:dyDescent="0.25">
      <c r="A1272" s="18"/>
      <c r="B1272" s="18"/>
      <c r="C1272" s="18"/>
      <c r="D1272" s="18"/>
    </row>
    <row r="1273" spans="1:4" ht="15" x14ac:dyDescent="0.25">
      <c r="A1273" s="18"/>
      <c r="B1273" s="18"/>
      <c r="C1273" s="18"/>
      <c r="D1273" s="18"/>
    </row>
    <row r="1274" spans="1:4" ht="15" x14ac:dyDescent="0.25">
      <c r="A1274" s="18"/>
      <c r="B1274" s="18"/>
      <c r="C1274" s="18"/>
      <c r="D1274" s="18"/>
    </row>
    <row r="1275" spans="1:4" ht="15" x14ac:dyDescent="0.25">
      <c r="A1275" s="18"/>
      <c r="B1275" s="18"/>
      <c r="C1275" s="18"/>
      <c r="D1275" s="18"/>
    </row>
    <row r="1276" spans="1:4" ht="15" x14ac:dyDescent="0.25">
      <c r="A1276" s="18"/>
      <c r="B1276" s="18"/>
      <c r="C1276" s="18"/>
      <c r="D1276" s="18"/>
    </row>
    <row r="1277" spans="1:4" ht="15" x14ac:dyDescent="0.25">
      <c r="A1277" s="18"/>
      <c r="B1277" s="18"/>
      <c r="C1277" s="18"/>
      <c r="D1277" s="18"/>
    </row>
    <row r="1278" spans="1:4" ht="15" x14ac:dyDescent="0.25">
      <c r="A1278" s="18"/>
      <c r="B1278" s="18"/>
      <c r="C1278" s="18"/>
      <c r="D1278" s="18"/>
    </row>
    <row r="1279" spans="1:4" ht="15" x14ac:dyDescent="0.25">
      <c r="A1279" s="18"/>
      <c r="B1279" s="18"/>
      <c r="C1279" s="18"/>
      <c r="D1279" s="18"/>
    </row>
    <row r="1280" spans="1:4" ht="15" x14ac:dyDescent="0.25">
      <c r="A1280" s="18"/>
      <c r="B1280" s="18"/>
      <c r="C1280" s="18"/>
      <c r="D1280" s="18"/>
    </row>
    <row r="1281" spans="1:4" ht="15" x14ac:dyDescent="0.25">
      <c r="A1281" s="18"/>
      <c r="B1281" s="18"/>
      <c r="C1281" s="18"/>
      <c r="D1281" s="18"/>
    </row>
    <row r="1282" spans="1:4" ht="15" x14ac:dyDescent="0.25">
      <c r="A1282" s="18"/>
      <c r="B1282" s="18"/>
      <c r="C1282" s="18"/>
      <c r="D1282" s="18"/>
    </row>
    <row r="1283" spans="1:4" ht="15" x14ac:dyDescent="0.25">
      <c r="A1283" s="18"/>
      <c r="B1283" s="18"/>
      <c r="C1283" s="18"/>
      <c r="D1283" s="18"/>
    </row>
    <row r="1284" spans="1:4" ht="15" x14ac:dyDescent="0.25">
      <c r="A1284" s="18"/>
      <c r="B1284" s="18"/>
      <c r="C1284" s="18"/>
      <c r="D1284" s="18"/>
    </row>
    <row r="1285" spans="1:4" ht="15" x14ac:dyDescent="0.25">
      <c r="A1285" s="18"/>
      <c r="B1285" s="18"/>
      <c r="C1285" s="18"/>
      <c r="D1285" s="18"/>
    </row>
    <row r="1286" spans="1:4" ht="15" x14ac:dyDescent="0.25">
      <c r="A1286" s="18"/>
      <c r="B1286" s="18"/>
      <c r="C1286" s="18"/>
      <c r="D1286" s="18"/>
    </row>
    <row r="1287" spans="1:4" ht="15" x14ac:dyDescent="0.25">
      <c r="A1287" s="18"/>
      <c r="B1287" s="18"/>
      <c r="C1287" s="18"/>
      <c r="D1287" s="18"/>
    </row>
    <row r="1288" spans="1:4" ht="15" x14ac:dyDescent="0.25">
      <c r="A1288" s="18"/>
      <c r="B1288" s="18"/>
      <c r="C1288" s="18"/>
      <c r="D1288" s="18"/>
    </row>
    <row r="1289" spans="1:4" ht="15" x14ac:dyDescent="0.25">
      <c r="A1289" s="18"/>
      <c r="B1289" s="18"/>
      <c r="C1289" s="18"/>
      <c r="D1289" s="18"/>
    </row>
    <row r="1290" spans="1:4" ht="15" x14ac:dyDescent="0.25">
      <c r="A1290" s="18"/>
      <c r="B1290" s="18"/>
      <c r="C1290" s="18"/>
      <c r="D1290" s="18"/>
    </row>
    <row r="1291" spans="1:4" ht="15" x14ac:dyDescent="0.25">
      <c r="A1291" s="18"/>
      <c r="B1291" s="18"/>
      <c r="C1291" s="18"/>
      <c r="D1291" s="18"/>
    </row>
    <row r="1292" spans="1:4" ht="15" x14ac:dyDescent="0.25">
      <c r="A1292" s="18"/>
      <c r="B1292" s="18"/>
      <c r="C1292" s="18"/>
      <c r="D1292" s="18"/>
    </row>
    <row r="1293" spans="1:4" ht="15" x14ac:dyDescent="0.25">
      <c r="A1293" s="18"/>
      <c r="B1293" s="18"/>
      <c r="C1293" s="18"/>
      <c r="D1293" s="18"/>
    </row>
    <row r="1294" spans="1:4" ht="15" x14ac:dyDescent="0.25">
      <c r="A1294" s="18"/>
      <c r="B1294" s="18"/>
      <c r="C1294" s="18"/>
      <c r="D1294" s="18"/>
    </row>
    <row r="1295" spans="1:4" ht="15" x14ac:dyDescent="0.25">
      <c r="A1295" s="18"/>
      <c r="B1295" s="18"/>
      <c r="C1295" s="18"/>
      <c r="D1295" s="18"/>
    </row>
    <row r="1296" spans="1:4" ht="15" x14ac:dyDescent="0.25">
      <c r="A1296" s="18"/>
      <c r="B1296" s="18"/>
      <c r="C1296" s="18"/>
      <c r="D1296" s="18"/>
    </row>
    <row r="1297" spans="1:4" ht="15" x14ac:dyDescent="0.25">
      <c r="A1297" s="18"/>
      <c r="B1297" s="18"/>
      <c r="C1297" s="18"/>
      <c r="D1297" s="18"/>
    </row>
    <row r="1298" spans="1:4" ht="15" x14ac:dyDescent="0.25">
      <c r="A1298" s="18"/>
      <c r="B1298" s="18"/>
      <c r="C1298" s="18"/>
      <c r="D1298" s="18"/>
    </row>
    <row r="1299" spans="1:4" ht="15" x14ac:dyDescent="0.25">
      <c r="A1299" s="18"/>
      <c r="B1299" s="18"/>
      <c r="C1299" s="18"/>
      <c r="D1299" s="18"/>
    </row>
    <row r="1300" spans="1:4" ht="15" x14ac:dyDescent="0.25">
      <c r="A1300" s="18"/>
      <c r="B1300" s="18"/>
      <c r="C1300" s="18"/>
      <c r="D1300" s="18"/>
    </row>
    <row r="1301" spans="1:4" ht="15" x14ac:dyDescent="0.25">
      <c r="A1301" s="18"/>
      <c r="B1301" s="18"/>
      <c r="C1301" s="18"/>
      <c r="D1301" s="18"/>
    </row>
    <row r="1302" spans="1:4" ht="15" x14ac:dyDescent="0.25">
      <c r="A1302" s="18"/>
      <c r="B1302" s="18"/>
      <c r="C1302" s="18"/>
      <c r="D1302" s="18"/>
    </row>
    <row r="1303" spans="1:4" ht="15" x14ac:dyDescent="0.25">
      <c r="A1303" s="18"/>
      <c r="B1303" s="18"/>
      <c r="C1303" s="18"/>
      <c r="D1303" s="18"/>
    </row>
    <row r="1304" spans="1:4" ht="15" x14ac:dyDescent="0.25">
      <c r="A1304" s="18"/>
      <c r="B1304" s="18"/>
      <c r="C1304" s="18"/>
      <c r="D1304" s="18"/>
    </row>
    <row r="1305" spans="1:4" ht="15" x14ac:dyDescent="0.25">
      <c r="A1305" s="18"/>
      <c r="B1305" s="18"/>
      <c r="C1305" s="18"/>
      <c r="D1305" s="18"/>
    </row>
    <row r="1306" spans="1:4" ht="15" x14ac:dyDescent="0.25">
      <c r="A1306" s="18"/>
      <c r="B1306" s="18"/>
      <c r="C1306" s="18"/>
      <c r="D1306" s="18"/>
    </row>
    <row r="1307" spans="1:4" ht="15" x14ac:dyDescent="0.25">
      <c r="A1307" s="18"/>
      <c r="B1307" s="18"/>
      <c r="C1307" s="18"/>
      <c r="D1307" s="18"/>
    </row>
    <row r="1308" spans="1:4" ht="15" x14ac:dyDescent="0.25">
      <c r="A1308" s="18"/>
      <c r="B1308" s="18"/>
      <c r="C1308" s="18"/>
      <c r="D1308" s="18"/>
    </row>
    <row r="1309" spans="1:4" ht="15" x14ac:dyDescent="0.25">
      <c r="A1309" s="18"/>
      <c r="B1309" s="18"/>
      <c r="C1309" s="18"/>
      <c r="D1309" s="18"/>
    </row>
    <row r="1310" spans="1:4" ht="15" x14ac:dyDescent="0.25">
      <c r="A1310" s="18"/>
      <c r="B1310" s="18"/>
      <c r="C1310" s="18"/>
      <c r="D1310" s="18"/>
    </row>
    <row r="1311" spans="1:4" ht="15" x14ac:dyDescent="0.25">
      <c r="A1311" s="18"/>
      <c r="B1311" s="18"/>
      <c r="C1311" s="18"/>
      <c r="D1311" s="18"/>
    </row>
    <row r="1312" spans="1:4" ht="15" x14ac:dyDescent="0.25">
      <c r="A1312" s="18"/>
      <c r="B1312" s="18"/>
      <c r="C1312" s="18"/>
      <c r="D1312" s="18"/>
    </row>
    <row r="1313" spans="1:4" ht="15" x14ac:dyDescent="0.25">
      <c r="A1313" s="18"/>
      <c r="B1313" s="18"/>
      <c r="C1313" s="18"/>
      <c r="D1313" s="18"/>
    </row>
    <row r="1314" spans="1:4" ht="15" x14ac:dyDescent="0.25">
      <c r="A1314" s="18"/>
      <c r="B1314" s="18"/>
      <c r="C1314" s="18"/>
      <c r="D1314" s="18"/>
    </row>
    <row r="1315" spans="1:4" ht="15" x14ac:dyDescent="0.25">
      <c r="A1315" s="18"/>
      <c r="B1315" s="18"/>
      <c r="C1315" s="18"/>
      <c r="D1315" s="18"/>
    </row>
    <row r="1316" spans="1:4" ht="15" x14ac:dyDescent="0.25">
      <c r="A1316" s="18"/>
      <c r="B1316" s="18"/>
      <c r="C1316" s="18"/>
      <c r="D1316" s="18"/>
    </row>
    <row r="1317" spans="1:4" ht="15" x14ac:dyDescent="0.25">
      <c r="A1317" s="18"/>
      <c r="B1317" s="18"/>
      <c r="C1317" s="18"/>
      <c r="D1317" s="18"/>
    </row>
    <row r="1318" spans="1:4" ht="15" x14ac:dyDescent="0.25">
      <c r="A1318" s="18"/>
      <c r="B1318" s="18"/>
      <c r="C1318" s="18"/>
      <c r="D1318" s="18"/>
    </row>
    <row r="1319" spans="1:4" ht="15" x14ac:dyDescent="0.25">
      <c r="A1319" s="18"/>
      <c r="B1319" s="18"/>
      <c r="C1319" s="18"/>
      <c r="D1319" s="18"/>
    </row>
    <row r="1320" spans="1:4" ht="15" x14ac:dyDescent="0.25">
      <c r="A1320" s="18"/>
      <c r="B1320" s="18"/>
      <c r="C1320" s="18"/>
      <c r="D1320" s="18"/>
    </row>
    <row r="1321" spans="1:4" ht="15" x14ac:dyDescent="0.25">
      <c r="A1321" s="18"/>
      <c r="B1321" s="18"/>
      <c r="C1321" s="18"/>
      <c r="D1321" s="18"/>
    </row>
    <row r="1322" spans="1:4" ht="15" x14ac:dyDescent="0.25">
      <c r="A1322" s="18"/>
      <c r="B1322" s="18"/>
      <c r="C1322" s="18"/>
      <c r="D1322" s="18"/>
    </row>
    <row r="1323" spans="1:4" ht="15" x14ac:dyDescent="0.25">
      <c r="A1323" s="18"/>
      <c r="B1323" s="18"/>
      <c r="C1323" s="18"/>
      <c r="D1323" s="18"/>
    </row>
    <row r="1324" spans="1:4" ht="15" x14ac:dyDescent="0.25">
      <c r="A1324" s="18"/>
      <c r="B1324" s="18"/>
      <c r="C1324" s="18"/>
      <c r="D1324" s="18"/>
    </row>
    <row r="1325" spans="1:4" ht="15" x14ac:dyDescent="0.25">
      <c r="A1325" s="18"/>
      <c r="B1325" s="18"/>
      <c r="C1325" s="18"/>
      <c r="D1325" s="18"/>
    </row>
    <row r="1326" spans="1:4" ht="15" x14ac:dyDescent="0.25">
      <c r="A1326" s="18"/>
      <c r="B1326" s="18"/>
      <c r="C1326" s="18"/>
      <c r="D1326" s="18"/>
    </row>
    <row r="1327" spans="1:4" ht="15" x14ac:dyDescent="0.25">
      <c r="A1327" s="18"/>
      <c r="B1327" s="18"/>
      <c r="C1327" s="18"/>
      <c r="D1327" s="18"/>
    </row>
    <row r="1328" spans="1:4" ht="15" x14ac:dyDescent="0.25">
      <c r="A1328" s="18"/>
      <c r="B1328" s="18"/>
      <c r="C1328" s="18"/>
      <c r="D1328" s="18"/>
    </row>
    <row r="1329" spans="1:4" ht="15" x14ac:dyDescent="0.25">
      <c r="A1329" s="18"/>
      <c r="B1329" s="18"/>
      <c r="C1329" s="18"/>
      <c r="D1329" s="18"/>
    </row>
    <row r="1330" spans="1:4" ht="15" x14ac:dyDescent="0.25">
      <c r="A1330" s="18"/>
      <c r="B1330" s="18"/>
      <c r="C1330" s="18"/>
      <c r="D1330" s="18"/>
    </row>
    <row r="1331" spans="1:4" ht="15" x14ac:dyDescent="0.25">
      <c r="A1331" s="18"/>
      <c r="B1331" s="18"/>
      <c r="C1331" s="18"/>
      <c r="D1331" s="18"/>
    </row>
    <row r="1332" spans="1:4" ht="15" x14ac:dyDescent="0.25">
      <c r="A1332" s="18"/>
      <c r="B1332" s="18"/>
      <c r="C1332" s="18"/>
      <c r="D1332" s="18"/>
    </row>
    <row r="1333" spans="1:4" ht="15" x14ac:dyDescent="0.25">
      <c r="A1333" s="18"/>
      <c r="B1333" s="18"/>
      <c r="C1333" s="18"/>
      <c r="D1333" s="18"/>
    </row>
    <row r="1334" spans="1:4" ht="15" x14ac:dyDescent="0.25">
      <c r="A1334" s="18"/>
      <c r="B1334" s="18"/>
      <c r="C1334" s="18"/>
      <c r="D1334" s="18"/>
    </row>
    <row r="1335" spans="1:4" ht="15" x14ac:dyDescent="0.25">
      <c r="A1335" s="18"/>
      <c r="B1335" s="18"/>
      <c r="C1335" s="18"/>
      <c r="D1335" s="18"/>
    </row>
    <row r="1336" spans="1:4" ht="15" x14ac:dyDescent="0.25">
      <c r="A1336" s="18"/>
      <c r="B1336" s="18"/>
      <c r="C1336" s="18"/>
      <c r="D1336" s="18"/>
    </row>
    <row r="1337" spans="1:4" ht="15" x14ac:dyDescent="0.25">
      <c r="A1337" s="18"/>
      <c r="B1337" s="18"/>
      <c r="C1337" s="18"/>
      <c r="D1337" s="18"/>
    </row>
    <row r="1338" spans="1:4" ht="15" x14ac:dyDescent="0.25">
      <c r="A1338" s="18"/>
      <c r="B1338" s="18"/>
      <c r="C1338" s="18"/>
      <c r="D1338" s="18"/>
    </row>
    <row r="1339" spans="1:4" ht="15" x14ac:dyDescent="0.25">
      <c r="A1339" s="18"/>
      <c r="B1339" s="18"/>
      <c r="C1339" s="18"/>
      <c r="D1339" s="18"/>
    </row>
    <row r="1340" spans="1:4" ht="15" x14ac:dyDescent="0.25">
      <c r="A1340" s="18"/>
      <c r="B1340" s="18"/>
      <c r="C1340" s="18"/>
      <c r="D1340" s="18"/>
    </row>
    <row r="1341" spans="1:4" ht="15" x14ac:dyDescent="0.25">
      <c r="A1341" s="18"/>
      <c r="B1341" s="18"/>
      <c r="C1341" s="18"/>
      <c r="D1341" s="18"/>
    </row>
    <row r="1342" spans="1:4" ht="15" x14ac:dyDescent="0.25">
      <c r="A1342" s="18"/>
      <c r="B1342" s="18"/>
      <c r="C1342" s="18"/>
      <c r="D1342" s="18"/>
    </row>
    <row r="1343" spans="1:4" ht="15" x14ac:dyDescent="0.25">
      <c r="A1343" s="18"/>
      <c r="B1343" s="18"/>
      <c r="C1343" s="18"/>
      <c r="D1343" s="18"/>
    </row>
    <row r="1344" spans="1:4" ht="15" x14ac:dyDescent="0.25">
      <c r="A1344" s="18"/>
      <c r="B1344" s="18"/>
      <c r="C1344" s="18"/>
      <c r="D1344" s="18"/>
    </row>
    <row r="1345" spans="1:4" ht="15" x14ac:dyDescent="0.25">
      <c r="A1345" s="18"/>
      <c r="B1345" s="18"/>
      <c r="C1345" s="18"/>
      <c r="D1345" s="18"/>
    </row>
    <row r="1346" spans="1:4" ht="15" x14ac:dyDescent="0.25">
      <c r="A1346" s="18"/>
      <c r="B1346" s="18"/>
      <c r="C1346" s="18"/>
      <c r="D1346" s="18"/>
    </row>
    <row r="1347" spans="1:4" ht="15" x14ac:dyDescent="0.25">
      <c r="A1347" s="18"/>
      <c r="B1347" s="18"/>
      <c r="C1347" s="18"/>
      <c r="D1347" s="18"/>
    </row>
    <row r="1348" spans="1:4" ht="15" x14ac:dyDescent="0.25">
      <c r="A1348" s="18"/>
      <c r="B1348" s="18"/>
      <c r="C1348" s="18"/>
      <c r="D1348" s="18"/>
    </row>
    <row r="1349" spans="1:4" ht="15" x14ac:dyDescent="0.25">
      <c r="A1349" s="18"/>
      <c r="B1349" s="18"/>
      <c r="C1349" s="18"/>
      <c r="D1349" s="18"/>
    </row>
    <row r="1350" spans="1:4" ht="15" x14ac:dyDescent="0.25">
      <c r="A1350" s="18"/>
      <c r="B1350" s="18"/>
      <c r="C1350" s="18"/>
      <c r="D1350" s="18"/>
    </row>
    <row r="1351" spans="1:4" ht="15" x14ac:dyDescent="0.25">
      <c r="A1351" s="18"/>
      <c r="B1351" s="18"/>
      <c r="C1351" s="18"/>
      <c r="D1351" s="18"/>
    </row>
    <row r="1352" spans="1:4" ht="15" x14ac:dyDescent="0.25">
      <c r="A1352" s="18"/>
      <c r="B1352" s="18"/>
      <c r="C1352" s="18"/>
      <c r="D1352" s="18"/>
    </row>
    <row r="1353" spans="1:4" ht="15" x14ac:dyDescent="0.25">
      <c r="A1353" s="18"/>
      <c r="B1353" s="18"/>
      <c r="C1353" s="18"/>
      <c r="D1353" s="18"/>
    </row>
    <row r="1354" spans="1:4" ht="15" x14ac:dyDescent="0.25">
      <c r="A1354" s="18"/>
      <c r="B1354" s="18"/>
      <c r="C1354" s="18"/>
      <c r="D1354" s="18"/>
    </row>
    <row r="1355" spans="1:4" ht="15" x14ac:dyDescent="0.25">
      <c r="A1355" s="18"/>
      <c r="B1355" s="18"/>
      <c r="C1355" s="18"/>
      <c r="D1355" s="18"/>
    </row>
    <row r="1356" spans="1:4" ht="15" x14ac:dyDescent="0.25">
      <c r="A1356" s="18"/>
      <c r="B1356" s="18"/>
      <c r="C1356" s="18"/>
      <c r="D1356" s="18"/>
    </row>
    <row r="1357" spans="1:4" ht="15" x14ac:dyDescent="0.25">
      <c r="A1357" s="18"/>
      <c r="B1357" s="18"/>
      <c r="C1357" s="18"/>
      <c r="D1357" s="18"/>
    </row>
    <row r="1358" spans="1:4" ht="15" x14ac:dyDescent="0.25">
      <c r="A1358" s="18"/>
      <c r="B1358" s="18"/>
      <c r="C1358" s="18"/>
      <c r="D1358" s="18"/>
    </row>
    <row r="1359" spans="1:4" ht="15" x14ac:dyDescent="0.25">
      <c r="A1359" s="18"/>
      <c r="B1359" s="18"/>
      <c r="C1359" s="18"/>
      <c r="D1359" s="18"/>
    </row>
    <row r="1360" spans="1:4" ht="15" x14ac:dyDescent="0.25">
      <c r="A1360" s="18"/>
      <c r="B1360" s="18"/>
      <c r="C1360" s="18"/>
      <c r="D1360" s="18"/>
    </row>
    <row r="1361" spans="1:4" ht="15" x14ac:dyDescent="0.25">
      <c r="A1361" s="18"/>
      <c r="B1361" s="18"/>
      <c r="C1361" s="18"/>
      <c r="D1361" s="18"/>
    </row>
    <row r="1362" spans="1:4" ht="15" x14ac:dyDescent="0.25">
      <c r="A1362" s="18"/>
      <c r="B1362" s="18"/>
      <c r="C1362" s="18"/>
      <c r="D1362" s="18"/>
    </row>
    <row r="1363" spans="1:4" ht="15" x14ac:dyDescent="0.25">
      <c r="A1363" s="18"/>
      <c r="B1363" s="18"/>
      <c r="C1363" s="18"/>
      <c r="D1363" s="18"/>
    </row>
    <row r="1364" spans="1:4" ht="15" x14ac:dyDescent="0.25">
      <c r="A1364" s="18"/>
      <c r="B1364" s="18"/>
      <c r="C1364" s="18"/>
      <c r="D1364" s="18"/>
    </row>
    <row r="1365" spans="1:4" ht="15" x14ac:dyDescent="0.25">
      <c r="A1365" s="18"/>
      <c r="B1365" s="18"/>
      <c r="C1365" s="18"/>
      <c r="D1365" s="18"/>
    </row>
    <row r="1366" spans="1:4" ht="15" x14ac:dyDescent="0.25">
      <c r="A1366" s="18"/>
      <c r="B1366" s="18"/>
      <c r="C1366" s="18"/>
      <c r="D1366" s="18"/>
    </row>
    <row r="1367" spans="1:4" ht="15" x14ac:dyDescent="0.25">
      <c r="A1367" s="18"/>
      <c r="B1367" s="18"/>
      <c r="C1367" s="18"/>
      <c r="D1367" s="18"/>
    </row>
    <row r="1368" spans="1:4" ht="15" x14ac:dyDescent="0.25">
      <c r="A1368" s="18"/>
      <c r="B1368" s="18"/>
      <c r="C1368" s="18"/>
      <c r="D1368" s="18"/>
    </row>
    <row r="1369" spans="1:4" ht="15" x14ac:dyDescent="0.25">
      <c r="A1369" s="18"/>
      <c r="B1369" s="18"/>
      <c r="C1369" s="18"/>
      <c r="D1369" s="18"/>
    </row>
    <row r="1370" spans="1:4" ht="15" x14ac:dyDescent="0.25">
      <c r="A1370" s="18"/>
      <c r="B1370" s="18"/>
      <c r="C1370" s="18"/>
      <c r="D1370" s="18"/>
    </row>
    <row r="1371" spans="1:4" ht="15" x14ac:dyDescent="0.25">
      <c r="A1371" s="18"/>
      <c r="B1371" s="18"/>
      <c r="C1371" s="18"/>
      <c r="D1371" s="18"/>
    </row>
    <row r="1372" spans="1:4" ht="15" x14ac:dyDescent="0.25">
      <c r="A1372" s="18"/>
      <c r="B1372" s="18"/>
      <c r="C1372" s="18"/>
      <c r="D1372" s="18"/>
    </row>
    <row r="1373" spans="1:4" ht="15" x14ac:dyDescent="0.25">
      <c r="A1373" s="18"/>
      <c r="B1373" s="18"/>
      <c r="C1373" s="18"/>
      <c r="D1373" s="18"/>
    </row>
    <row r="1374" spans="1:4" ht="15" x14ac:dyDescent="0.25">
      <c r="A1374" s="18"/>
      <c r="B1374" s="18"/>
      <c r="C1374" s="18"/>
      <c r="D1374" s="18"/>
    </row>
    <row r="1375" spans="1:4" ht="15" x14ac:dyDescent="0.25">
      <c r="A1375" s="18"/>
      <c r="B1375" s="18"/>
      <c r="C1375" s="18"/>
      <c r="D1375" s="18"/>
    </row>
    <row r="1376" spans="1:4" ht="15" x14ac:dyDescent="0.25">
      <c r="A1376" s="18"/>
      <c r="B1376" s="18"/>
      <c r="C1376" s="18"/>
      <c r="D1376" s="18"/>
    </row>
    <row r="1377" spans="1:4" ht="15" x14ac:dyDescent="0.25">
      <c r="A1377" s="18"/>
      <c r="B1377" s="18"/>
      <c r="C1377" s="18"/>
      <c r="D1377" s="18"/>
    </row>
    <row r="1378" spans="1:4" ht="15" x14ac:dyDescent="0.25">
      <c r="A1378" s="18"/>
      <c r="B1378" s="18"/>
      <c r="C1378" s="18"/>
      <c r="D1378" s="18"/>
    </row>
    <row r="1379" spans="1:4" ht="15" x14ac:dyDescent="0.25">
      <c r="A1379" s="18"/>
      <c r="B1379" s="18"/>
      <c r="C1379" s="18"/>
      <c r="D1379" s="18"/>
    </row>
    <row r="1380" spans="1:4" ht="15" x14ac:dyDescent="0.25">
      <c r="A1380" s="18"/>
      <c r="B1380" s="18"/>
      <c r="C1380" s="18"/>
      <c r="D1380" s="18"/>
    </row>
    <row r="1381" spans="1:4" ht="15" x14ac:dyDescent="0.25">
      <c r="A1381" s="18"/>
      <c r="B1381" s="18"/>
      <c r="C1381" s="18"/>
      <c r="D1381" s="18"/>
    </row>
    <row r="1382" spans="1:4" ht="15" x14ac:dyDescent="0.25">
      <c r="A1382" s="18"/>
      <c r="B1382" s="18"/>
      <c r="C1382" s="18"/>
      <c r="D1382" s="18"/>
    </row>
    <row r="1383" spans="1:4" ht="15" x14ac:dyDescent="0.25">
      <c r="A1383" s="18"/>
      <c r="B1383" s="18"/>
      <c r="C1383" s="18"/>
      <c r="D1383" s="18"/>
    </row>
    <row r="1384" spans="1:4" ht="15" x14ac:dyDescent="0.25">
      <c r="A1384" s="18"/>
      <c r="B1384" s="18"/>
      <c r="C1384" s="18"/>
      <c r="D1384" s="18"/>
    </row>
    <row r="1385" spans="1:4" ht="15" x14ac:dyDescent="0.25">
      <c r="A1385" s="18"/>
      <c r="B1385" s="18"/>
      <c r="C1385" s="18"/>
      <c r="D1385" s="18"/>
    </row>
    <row r="1386" spans="1:4" ht="15" x14ac:dyDescent="0.25">
      <c r="A1386" s="18"/>
      <c r="B1386" s="18"/>
      <c r="C1386" s="18"/>
      <c r="D1386" s="18"/>
    </row>
    <row r="1387" spans="1:4" ht="15" x14ac:dyDescent="0.25">
      <c r="A1387" s="18"/>
      <c r="B1387" s="18"/>
      <c r="C1387" s="18"/>
      <c r="D1387" s="18"/>
    </row>
    <row r="1388" spans="1:4" ht="15" x14ac:dyDescent="0.25">
      <c r="A1388" s="18"/>
      <c r="B1388" s="18"/>
      <c r="C1388" s="18"/>
      <c r="D1388" s="18"/>
    </row>
    <row r="1389" spans="1:4" ht="15" x14ac:dyDescent="0.25">
      <c r="A1389" s="18"/>
      <c r="B1389" s="18"/>
      <c r="C1389" s="18"/>
      <c r="D1389" s="18"/>
    </row>
    <row r="1390" spans="1:4" ht="15" x14ac:dyDescent="0.25">
      <c r="A1390" s="18"/>
      <c r="B1390" s="18"/>
      <c r="C1390" s="18"/>
      <c r="D1390" s="18"/>
    </row>
    <row r="1391" spans="1:4" ht="15" x14ac:dyDescent="0.25">
      <c r="A1391" s="18"/>
      <c r="B1391" s="18"/>
      <c r="C1391" s="18"/>
      <c r="D1391" s="18"/>
    </row>
    <row r="1392" spans="1:4" ht="15" x14ac:dyDescent="0.25">
      <c r="A1392" s="18"/>
      <c r="B1392" s="18"/>
      <c r="C1392" s="18"/>
      <c r="D1392" s="18"/>
    </row>
    <row r="1393" spans="1:4" ht="15" x14ac:dyDescent="0.25">
      <c r="A1393" s="18"/>
      <c r="B1393" s="18"/>
      <c r="C1393" s="18"/>
      <c r="D1393" s="18"/>
    </row>
    <row r="1394" spans="1:4" ht="15" x14ac:dyDescent="0.25">
      <c r="A1394" s="18"/>
      <c r="B1394" s="18"/>
      <c r="C1394" s="18"/>
      <c r="D1394" s="18"/>
    </row>
    <row r="1395" spans="1:4" ht="15" x14ac:dyDescent="0.25">
      <c r="A1395" s="18"/>
      <c r="B1395" s="18"/>
      <c r="C1395" s="18"/>
      <c r="D1395" s="18"/>
    </row>
    <row r="1396" spans="1:4" ht="15" x14ac:dyDescent="0.25">
      <c r="A1396" s="18"/>
      <c r="B1396" s="18"/>
      <c r="C1396" s="18"/>
      <c r="D1396" s="18"/>
    </row>
    <row r="1397" spans="1:4" ht="15" x14ac:dyDescent="0.25">
      <c r="A1397" s="18"/>
      <c r="B1397" s="18"/>
      <c r="C1397" s="18"/>
      <c r="D1397" s="18"/>
    </row>
    <row r="1398" spans="1:4" ht="15" x14ac:dyDescent="0.25">
      <c r="A1398" s="18"/>
      <c r="B1398" s="18"/>
      <c r="C1398" s="18"/>
      <c r="D1398" s="18"/>
    </row>
    <row r="1399" spans="1:4" ht="15" x14ac:dyDescent="0.25">
      <c r="A1399" s="18"/>
      <c r="B1399" s="18"/>
      <c r="C1399" s="18"/>
      <c r="D1399" s="18"/>
    </row>
    <row r="1400" spans="1:4" ht="15" x14ac:dyDescent="0.25">
      <c r="A1400" s="18"/>
      <c r="B1400" s="18"/>
      <c r="C1400" s="18"/>
      <c r="D1400" s="18"/>
    </row>
    <row r="1401" spans="1:4" ht="15" x14ac:dyDescent="0.25">
      <c r="A1401" s="18"/>
      <c r="B1401" s="18"/>
      <c r="C1401" s="18"/>
      <c r="D1401" s="18"/>
    </row>
    <row r="1402" spans="1:4" ht="15" x14ac:dyDescent="0.25">
      <c r="A1402" s="18"/>
      <c r="B1402" s="18"/>
      <c r="C1402" s="18"/>
      <c r="D1402" s="18"/>
    </row>
    <row r="1403" spans="1:4" ht="15" x14ac:dyDescent="0.25">
      <c r="A1403" s="18"/>
      <c r="B1403" s="18"/>
      <c r="C1403" s="18"/>
      <c r="D1403" s="18"/>
    </row>
    <row r="1404" spans="1:4" ht="15" x14ac:dyDescent="0.25">
      <c r="A1404" s="18"/>
      <c r="B1404" s="18"/>
      <c r="C1404" s="18"/>
      <c r="D1404" s="18"/>
    </row>
    <row r="1405" spans="1:4" ht="15" x14ac:dyDescent="0.25">
      <c r="A1405" s="18"/>
      <c r="B1405" s="18"/>
      <c r="C1405" s="18"/>
      <c r="D1405" s="18"/>
    </row>
    <row r="1406" spans="1:4" ht="15" x14ac:dyDescent="0.25">
      <c r="A1406" s="18"/>
      <c r="B1406" s="18"/>
      <c r="C1406" s="18"/>
      <c r="D1406" s="18"/>
    </row>
    <row r="1407" spans="1:4" ht="15" x14ac:dyDescent="0.25">
      <c r="A1407" s="18"/>
      <c r="B1407" s="18"/>
      <c r="C1407" s="18"/>
      <c r="D1407" s="18"/>
    </row>
    <row r="1408" spans="1:4" ht="15" x14ac:dyDescent="0.25">
      <c r="A1408" s="18"/>
      <c r="B1408" s="18"/>
      <c r="C1408" s="18"/>
      <c r="D1408" s="18"/>
    </row>
    <row r="1409" spans="1:4" ht="15" x14ac:dyDescent="0.25">
      <c r="A1409" s="18"/>
      <c r="B1409" s="18"/>
      <c r="C1409" s="18"/>
      <c r="D1409" s="18"/>
    </row>
    <row r="1410" spans="1:4" ht="15" x14ac:dyDescent="0.25">
      <c r="A1410" s="18"/>
      <c r="B1410" s="18"/>
      <c r="C1410" s="18"/>
      <c r="D1410" s="18"/>
    </row>
    <row r="1411" spans="1:4" ht="15" x14ac:dyDescent="0.25">
      <c r="A1411" s="18"/>
      <c r="B1411" s="18"/>
      <c r="C1411" s="18"/>
      <c r="D1411" s="18"/>
    </row>
    <row r="1412" spans="1:4" ht="15" x14ac:dyDescent="0.25">
      <c r="A1412" s="18"/>
      <c r="B1412" s="18"/>
      <c r="C1412" s="18"/>
      <c r="D1412" s="18"/>
    </row>
    <row r="1413" spans="1:4" ht="15" x14ac:dyDescent="0.25">
      <c r="A1413" s="18"/>
      <c r="B1413" s="18"/>
      <c r="C1413" s="18"/>
      <c r="D1413" s="18"/>
    </row>
    <row r="1414" spans="1:4" ht="15" x14ac:dyDescent="0.25">
      <c r="A1414" s="18"/>
      <c r="B1414" s="18"/>
      <c r="C1414" s="18"/>
      <c r="D1414" s="18"/>
    </row>
    <row r="1415" spans="1:4" ht="15" x14ac:dyDescent="0.25">
      <c r="A1415" s="18"/>
      <c r="B1415" s="18"/>
      <c r="C1415" s="18"/>
      <c r="D1415" s="18"/>
    </row>
    <row r="1416" spans="1:4" ht="15" x14ac:dyDescent="0.25">
      <c r="A1416" s="18"/>
      <c r="B1416" s="18"/>
      <c r="C1416" s="18"/>
      <c r="D1416" s="18"/>
    </row>
    <row r="1417" spans="1:4" ht="15" x14ac:dyDescent="0.25">
      <c r="A1417" s="18"/>
      <c r="B1417" s="18"/>
      <c r="C1417" s="18"/>
      <c r="D1417" s="18"/>
    </row>
    <row r="1418" spans="1:4" ht="15" x14ac:dyDescent="0.25">
      <c r="A1418" s="18"/>
      <c r="B1418" s="18"/>
      <c r="C1418" s="18"/>
      <c r="D1418" s="18"/>
    </row>
    <row r="1419" spans="1:4" ht="15" x14ac:dyDescent="0.25">
      <c r="A1419" s="18"/>
      <c r="B1419" s="18"/>
      <c r="C1419" s="18"/>
      <c r="D1419" s="18"/>
    </row>
    <row r="1420" spans="1:4" ht="15" x14ac:dyDescent="0.25">
      <c r="A1420" s="18"/>
      <c r="B1420" s="18"/>
      <c r="C1420" s="18"/>
      <c r="D1420" s="18"/>
    </row>
    <row r="1421" spans="1:4" ht="15" x14ac:dyDescent="0.25">
      <c r="A1421" s="18"/>
      <c r="B1421" s="18"/>
      <c r="C1421" s="18"/>
      <c r="D1421" s="18"/>
    </row>
    <row r="1422" spans="1:4" ht="15" x14ac:dyDescent="0.25">
      <c r="A1422" s="18"/>
      <c r="B1422" s="18"/>
      <c r="C1422" s="18"/>
      <c r="D1422" s="18"/>
    </row>
    <row r="1423" spans="1:4" ht="15" x14ac:dyDescent="0.25">
      <c r="A1423" s="18"/>
      <c r="B1423" s="18"/>
      <c r="C1423" s="18"/>
      <c r="D1423" s="18"/>
    </row>
    <row r="1424" spans="1:4" ht="15" x14ac:dyDescent="0.25">
      <c r="A1424" s="18"/>
      <c r="B1424" s="18"/>
      <c r="C1424" s="18"/>
      <c r="D1424" s="18"/>
    </row>
    <row r="1425" spans="1:4" ht="15" x14ac:dyDescent="0.25">
      <c r="A1425" s="18"/>
      <c r="B1425" s="18"/>
      <c r="C1425" s="18"/>
      <c r="D1425" s="18"/>
    </row>
    <row r="1426" spans="1:4" ht="15" x14ac:dyDescent="0.25">
      <c r="A1426" s="18"/>
      <c r="B1426" s="18"/>
      <c r="C1426" s="18"/>
      <c r="D1426" s="18"/>
    </row>
    <row r="1427" spans="1:4" ht="15" x14ac:dyDescent="0.25">
      <c r="A1427" s="18"/>
      <c r="B1427" s="18"/>
      <c r="C1427" s="18"/>
      <c r="D1427" s="18"/>
    </row>
    <row r="1428" spans="1:4" ht="15" x14ac:dyDescent="0.25">
      <c r="A1428" s="18"/>
      <c r="B1428" s="18"/>
      <c r="C1428" s="18"/>
      <c r="D1428" s="18"/>
    </row>
    <row r="1429" spans="1:4" ht="15" x14ac:dyDescent="0.25">
      <c r="A1429" s="18"/>
      <c r="B1429" s="18"/>
      <c r="C1429" s="18"/>
      <c r="D1429" s="18"/>
    </row>
    <row r="1430" spans="1:4" ht="15" x14ac:dyDescent="0.25">
      <c r="A1430" s="18"/>
      <c r="B1430" s="18"/>
      <c r="C1430" s="18"/>
      <c r="D1430" s="18"/>
    </row>
    <row r="1431" spans="1:4" ht="15" x14ac:dyDescent="0.25">
      <c r="A1431" s="18"/>
      <c r="B1431" s="18"/>
      <c r="C1431" s="18"/>
      <c r="D1431" s="18"/>
    </row>
    <row r="1432" spans="1:4" ht="15" x14ac:dyDescent="0.25">
      <c r="A1432" s="18"/>
      <c r="B1432" s="18"/>
      <c r="C1432" s="18"/>
      <c r="D1432" s="18"/>
    </row>
    <row r="1433" spans="1:4" ht="15" x14ac:dyDescent="0.25">
      <c r="A1433" s="18"/>
      <c r="B1433" s="18"/>
      <c r="C1433" s="18"/>
      <c r="D1433" s="18"/>
    </row>
    <row r="1434" spans="1:4" ht="15" x14ac:dyDescent="0.25">
      <c r="A1434" s="18"/>
      <c r="B1434" s="18"/>
      <c r="C1434" s="18"/>
      <c r="D1434" s="18"/>
    </row>
    <row r="1435" spans="1:4" ht="15" x14ac:dyDescent="0.25">
      <c r="A1435" s="18"/>
      <c r="B1435" s="18"/>
      <c r="C1435" s="18"/>
      <c r="D1435" s="18"/>
    </row>
    <row r="1436" spans="1:4" ht="15" x14ac:dyDescent="0.25">
      <c r="A1436" s="18"/>
      <c r="B1436" s="18"/>
      <c r="C1436" s="18"/>
      <c r="D1436" s="18"/>
    </row>
    <row r="1437" spans="1:4" ht="15" x14ac:dyDescent="0.25">
      <c r="A1437" s="18"/>
      <c r="B1437" s="18"/>
      <c r="C1437" s="18"/>
      <c r="D1437" s="18"/>
    </row>
    <row r="1438" spans="1:4" ht="15" x14ac:dyDescent="0.25">
      <c r="A1438" s="18"/>
      <c r="B1438" s="18"/>
      <c r="C1438" s="18"/>
      <c r="D1438" s="18"/>
    </row>
    <row r="1439" spans="1:4" ht="15" x14ac:dyDescent="0.25">
      <c r="A1439" s="18"/>
      <c r="B1439" s="18"/>
      <c r="C1439" s="18"/>
      <c r="D1439" s="18"/>
    </row>
    <row r="1440" spans="1:4" ht="15" x14ac:dyDescent="0.25">
      <c r="A1440" s="18"/>
      <c r="B1440" s="18"/>
      <c r="C1440" s="18"/>
      <c r="D1440" s="18"/>
    </row>
    <row r="1441" spans="1:4" ht="15" x14ac:dyDescent="0.25">
      <c r="A1441" s="18"/>
      <c r="B1441" s="18"/>
      <c r="C1441" s="18"/>
      <c r="D1441" s="18"/>
    </row>
    <row r="1442" spans="1:4" ht="15" x14ac:dyDescent="0.25">
      <c r="A1442" s="18"/>
      <c r="B1442" s="18"/>
      <c r="C1442" s="18"/>
      <c r="D1442" s="18"/>
    </row>
    <row r="1443" spans="1:4" ht="15" x14ac:dyDescent="0.25">
      <c r="A1443" s="18"/>
      <c r="B1443" s="18"/>
      <c r="C1443" s="18"/>
      <c r="D1443" s="18"/>
    </row>
    <row r="1444" spans="1:4" ht="15" x14ac:dyDescent="0.25">
      <c r="A1444" s="18"/>
      <c r="B1444" s="18"/>
      <c r="C1444" s="18"/>
      <c r="D1444" s="18"/>
    </row>
    <row r="1445" spans="1:4" ht="15" x14ac:dyDescent="0.25">
      <c r="A1445" s="18"/>
      <c r="B1445" s="18"/>
      <c r="C1445" s="18"/>
      <c r="D1445" s="18"/>
    </row>
    <row r="1446" spans="1:4" ht="15" x14ac:dyDescent="0.25">
      <c r="A1446" s="18"/>
      <c r="B1446" s="18"/>
      <c r="C1446" s="18"/>
      <c r="D1446" s="18"/>
    </row>
    <row r="1447" spans="1:4" ht="15" x14ac:dyDescent="0.25">
      <c r="A1447" s="18"/>
      <c r="B1447" s="18"/>
      <c r="C1447" s="18"/>
      <c r="D1447" s="18"/>
    </row>
    <row r="1448" spans="1:4" ht="15" x14ac:dyDescent="0.25">
      <c r="A1448" s="18"/>
      <c r="B1448" s="18"/>
      <c r="C1448" s="18"/>
      <c r="D1448" s="18"/>
    </row>
    <row r="1449" spans="1:4" ht="15" x14ac:dyDescent="0.25">
      <c r="A1449" s="18"/>
      <c r="B1449" s="18"/>
      <c r="C1449" s="18"/>
      <c r="D1449" s="18"/>
    </row>
    <row r="1450" spans="1:4" ht="15" x14ac:dyDescent="0.25">
      <c r="A1450" s="18"/>
      <c r="B1450" s="18"/>
      <c r="C1450" s="18"/>
      <c r="D1450" s="18"/>
    </row>
    <row r="1451" spans="1:4" ht="15" x14ac:dyDescent="0.25">
      <c r="A1451" s="18"/>
      <c r="B1451" s="18"/>
      <c r="C1451" s="18"/>
      <c r="D1451" s="18"/>
    </row>
    <row r="1452" spans="1:4" ht="15" x14ac:dyDescent="0.25">
      <c r="A1452" s="18"/>
      <c r="B1452" s="18"/>
      <c r="C1452" s="18"/>
      <c r="D1452" s="18"/>
    </row>
    <row r="1453" spans="1:4" ht="15" x14ac:dyDescent="0.25">
      <c r="A1453" s="18"/>
      <c r="B1453" s="18"/>
      <c r="C1453" s="18"/>
      <c r="D1453" s="18"/>
    </row>
    <row r="1454" spans="1:4" ht="15" x14ac:dyDescent="0.25">
      <c r="A1454" s="18"/>
      <c r="B1454" s="18"/>
      <c r="C1454" s="18"/>
      <c r="D1454" s="18"/>
    </row>
    <row r="1455" spans="1:4" ht="15" x14ac:dyDescent="0.25">
      <c r="A1455" s="18"/>
      <c r="B1455" s="18"/>
      <c r="C1455" s="18"/>
      <c r="D1455" s="18"/>
    </row>
    <row r="1456" spans="1:4" ht="15" x14ac:dyDescent="0.25">
      <c r="A1456" s="18"/>
      <c r="B1456" s="18"/>
      <c r="C1456" s="18"/>
      <c r="D1456" s="18"/>
    </row>
    <row r="1457" spans="1:4" ht="15" x14ac:dyDescent="0.25">
      <c r="A1457" s="18"/>
      <c r="B1457" s="18"/>
      <c r="C1457" s="18"/>
      <c r="D1457" s="18"/>
    </row>
    <row r="1458" spans="1:4" ht="15" x14ac:dyDescent="0.25">
      <c r="A1458" s="18"/>
      <c r="B1458" s="18"/>
      <c r="C1458" s="18"/>
      <c r="D1458" s="18"/>
    </row>
    <row r="1459" spans="1:4" ht="15" x14ac:dyDescent="0.25">
      <c r="A1459" s="18"/>
      <c r="B1459" s="18"/>
      <c r="C1459" s="18"/>
      <c r="D1459" s="18"/>
    </row>
    <row r="1460" spans="1:4" ht="15" x14ac:dyDescent="0.25">
      <c r="A1460" s="18"/>
      <c r="B1460" s="18"/>
      <c r="C1460" s="18"/>
      <c r="D1460" s="18"/>
    </row>
    <row r="1461" spans="1:4" ht="15" x14ac:dyDescent="0.25">
      <c r="A1461" s="18"/>
      <c r="B1461" s="18"/>
      <c r="C1461" s="18"/>
      <c r="D1461" s="18"/>
    </row>
    <row r="1462" spans="1:4" ht="15" x14ac:dyDescent="0.25">
      <c r="A1462" s="18"/>
      <c r="B1462" s="18"/>
      <c r="C1462" s="18"/>
      <c r="D1462" s="18"/>
    </row>
    <row r="1463" spans="1:4" ht="15" x14ac:dyDescent="0.25">
      <c r="A1463" s="18"/>
      <c r="B1463" s="18"/>
      <c r="C1463" s="18"/>
      <c r="D1463" s="18"/>
    </row>
    <row r="1464" spans="1:4" ht="15" x14ac:dyDescent="0.25">
      <c r="A1464" s="18"/>
      <c r="B1464" s="18"/>
      <c r="C1464" s="18"/>
      <c r="D1464" s="18"/>
    </row>
    <row r="1465" spans="1:4" ht="15" x14ac:dyDescent="0.25">
      <c r="A1465" s="18"/>
      <c r="B1465" s="18"/>
      <c r="C1465" s="18"/>
      <c r="D1465" s="18"/>
    </row>
    <row r="1466" spans="1:4" ht="15" x14ac:dyDescent="0.25">
      <c r="A1466" s="18"/>
      <c r="B1466" s="18"/>
      <c r="C1466" s="18"/>
      <c r="D1466" s="18"/>
    </row>
    <row r="1467" spans="1:4" ht="15" x14ac:dyDescent="0.25">
      <c r="A1467" s="18"/>
      <c r="B1467" s="18"/>
      <c r="C1467" s="18"/>
      <c r="D1467" s="18"/>
    </row>
    <row r="1468" spans="1:4" ht="15" x14ac:dyDescent="0.25">
      <c r="A1468" s="18"/>
      <c r="B1468" s="18"/>
      <c r="C1468" s="18"/>
      <c r="D1468" s="18"/>
    </row>
    <row r="1469" spans="1:4" ht="15" x14ac:dyDescent="0.25">
      <c r="A1469" s="18"/>
      <c r="B1469" s="18"/>
      <c r="C1469" s="18"/>
      <c r="D1469" s="18"/>
    </row>
    <row r="1470" spans="1:4" ht="15" x14ac:dyDescent="0.25">
      <c r="A1470" s="18"/>
      <c r="B1470" s="18"/>
      <c r="C1470" s="18"/>
      <c r="D1470" s="18"/>
    </row>
    <row r="1471" spans="1:4" ht="15" x14ac:dyDescent="0.25">
      <c r="A1471" s="18"/>
      <c r="B1471" s="18"/>
      <c r="C1471" s="18"/>
      <c r="D1471" s="18"/>
    </row>
    <row r="1472" spans="1:4" ht="15" x14ac:dyDescent="0.25">
      <c r="A1472" s="18"/>
      <c r="B1472" s="18"/>
      <c r="C1472" s="18"/>
      <c r="D1472" s="18"/>
    </row>
    <row r="1473" spans="1:4" ht="15" x14ac:dyDescent="0.25">
      <c r="A1473" s="18"/>
      <c r="B1473" s="18"/>
      <c r="C1473" s="18"/>
      <c r="D1473" s="18"/>
    </row>
    <row r="1474" spans="1:4" ht="15" x14ac:dyDescent="0.25">
      <c r="A1474" s="18"/>
      <c r="B1474" s="18"/>
      <c r="C1474" s="18"/>
      <c r="D1474" s="18"/>
    </row>
    <row r="1475" spans="1:4" ht="15" x14ac:dyDescent="0.25">
      <c r="A1475" s="18"/>
      <c r="B1475" s="18"/>
      <c r="C1475" s="18"/>
      <c r="D1475" s="18"/>
    </row>
    <row r="1476" spans="1:4" ht="15" x14ac:dyDescent="0.25">
      <c r="A1476" s="18"/>
      <c r="B1476" s="18"/>
      <c r="C1476" s="18"/>
      <c r="D1476" s="18"/>
    </row>
    <row r="1477" spans="1:4" ht="15" x14ac:dyDescent="0.25">
      <c r="A1477" s="18"/>
      <c r="B1477" s="18"/>
      <c r="C1477" s="18"/>
      <c r="D1477" s="18"/>
    </row>
    <row r="1478" spans="1:4" ht="15" x14ac:dyDescent="0.25">
      <c r="A1478" s="18"/>
      <c r="B1478" s="18"/>
      <c r="C1478" s="18"/>
      <c r="D1478" s="18"/>
    </row>
    <row r="1479" spans="1:4" ht="15" x14ac:dyDescent="0.25">
      <c r="A1479" s="18"/>
      <c r="B1479" s="18"/>
      <c r="C1479" s="18"/>
      <c r="D1479" s="18"/>
    </row>
    <row r="1480" spans="1:4" ht="15" x14ac:dyDescent="0.25">
      <c r="A1480" s="18"/>
      <c r="B1480" s="18"/>
      <c r="C1480" s="18"/>
      <c r="D1480" s="18"/>
    </row>
    <row r="1481" spans="1:4" ht="15" x14ac:dyDescent="0.25">
      <c r="A1481" s="18"/>
      <c r="B1481" s="18"/>
      <c r="C1481" s="18"/>
      <c r="D1481" s="18"/>
    </row>
    <row r="1482" spans="1:4" ht="15" x14ac:dyDescent="0.25">
      <c r="A1482" s="18"/>
      <c r="B1482" s="18"/>
      <c r="C1482" s="18"/>
      <c r="D1482" s="18"/>
    </row>
    <row r="1483" spans="1:4" ht="15" x14ac:dyDescent="0.25">
      <c r="A1483" s="18"/>
      <c r="B1483" s="18"/>
      <c r="C1483" s="18"/>
      <c r="D1483" s="18"/>
    </row>
    <row r="1484" spans="1:4" ht="15" x14ac:dyDescent="0.25">
      <c r="A1484" s="18"/>
      <c r="B1484" s="18"/>
      <c r="C1484" s="18"/>
      <c r="D1484" s="18"/>
    </row>
    <row r="1485" spans="1:4" ht="15" x14ac:dyDescent="0.25">
      <c r="A1485" s="18"/>
      <c r="B1485" s="18"/>
      <c r="C1485" s="18"/>
      <c r="D1485" s="18"/>
    </row>
    <row r="1486" spans="1:4" ht="15" x14ac:dyDescent="0.25">
      <c r="A1486" s="18"/>
      <c r="B1486" s="18"/>
      <c r="C1486" s="18"/>
      <c r="D1486" s="18"/>
    </row>
    <row r="1487" spans="1:4" ht="15" x14ac:dyDescent="0.25">
      <c r="A1487" s="18"/>
      <c r="B1487" s="18"/>
      <c r="C1487" s="18"/>
      <c r="D1487" s="18"/>
    </row>
    <row r="1488" spans="1:4" ht="15" x14ac:dyDescent="0.25">
      <c r="A1488" s="18"/>
      <c r="B1488" s="18"/>
      <c r="C1488" s="18"/>
      <c r="D1488" s="18"/>
    </row>
    <row r="1489" spans="1:4" ht="15" x14ac:dyDescent="0.25">
      <c r="A1489" s="18"/>
      <c r="B1489" s="18"/>
      <c r="C1489" s="18"/>
      <c r="D1489" s="18"/>
    </row>
    <row r="1490" spans="1:4" ht="15" x14ac:dyDescent="0.25">
      <c r="A1490" s="18"/>
      <c r="B1490" s="18"/>
      <c r="C1490" s="18"/>
      <c r="D1490" s="18"/>
    </row>
    <row r="1491" spans="1:4" ht="15" x14ac:dyDescent="0.25">
      <c r="A1491" s="18"/>
      <c r="B1491" s="18"/>
      <c r="C1491" s="18"/>
      <c r="D1491" s="18"/>
    </row>
    <row r="1492" spans="1:4" ht="15" x14ac:dyDescent="0.25">
      <c r="A1492" s="18"/>
      <c r="B1492" s="18"/>
      <c r="C1492" s="18"/>
      <c r="D1492" s="18"/>
    </row>
    <row r="1493" spans="1:4" ht="15" x14ac:dyDescent="0.25">
      <c r="A1493" s="18"/>
      <c r="B1493" s="18"/>
      <c r="C1493" s="18"/>
      <c r="D1493" s="18"/>
    </row>
    <row r="1494" spans="1:4" ht="15" x14ac:dyDescent="0.25">
      <c r="A1494" s="18"/>
      <c r="B1494" s="18"/>
      <c r="C1494" s="18"/>
      <c r="D1494" s="18"/>
    </row>
    <row r="1495" spans="1:4" ht="15" x14ac:dyDescent="0.25">
      <c r="A1495" s="18"/>
      <c r="B1495" s="18"/>
      <c r="C1495" s="18"/>
      <c r="D1495" s="18"/>
    </row>
    <row r="1496" spans="1:4" ht="15" x14ac:dyDescent="0.25">
      <c r="A1496" s="18"/>
      <c r="B1496" s="18"/>
      <c r="C1496" s="18"/>
      <c r="D1496" s="18"/>
    </row>
    <row r="1497" spans="1:4" ht="15" x14ac:dyDescent="0.25">
      <c r="A1497" s="18"/>
      <c r="B1497" s="18"/>
      <c r="C1497" s="18"/>
      <c r="D1497" s="18"/>
    </row>
    <row r="1498" spans="1:4" ht="15" x14ac:dyDescent="0.25">
      <c r="A1498" s="18"/>
      <c r="B1498" s="18"/>
      <c r="C1498" s="18"/>
      <c r="D1498" s="18"/>
    </row>
    <row r="1499" spans="1:4" ht="15" x14ac:dyDescent="0.25">
      <c r="A1499" s="18"/>
      <c r="B1499" s="18"/>
      <c r="C1499" s="18"/>
      <c r="D1499" s="18"/>
    </row>
    <row r="1500" spans="1:4" ht="15" x14ac:dyDescent="0.25">
      <c r="A1500" s="18"/>
      <c r="B1500" s="18"/>
      <c r="C1500" s="18"/>
      <c r="D1500" s="18"/>
    </row>
    <row r="1501" spans="1:4" ht="15" x14ac:dyDescent="0.25">
      <c r="A1501" s="18"/>
      <c r="B1501" s="18"/>
      <c r="C1501" s="18"/>
      <c r="D1501" s="18"/>
    </row>
    <row r="1502" spans="1:4" ht="15" x14ac:dyDescent="0.25">
      <c r="A1502" s="18"/>
      <c r="B1502" s="18"/>
      <c r="C1502" s="18"/>
      <c r="D1502" s="18"/>
    </row>
    <row r="1503" spans="1:4" ht="15" x14ac:dyDescent="0.25">
      <c r="A1503" s="18"/>
      <c r="B1503" s="18"/>
      <c r="C1503" s="18"/>
      <c r="D1503" s="18"/>
    </row>
    <row r="1504" spans="1:4" ht="15" x14ac:dyDescent="0.25">
      <c r="A1504" s="18"/>
      <c r="B1504" s="18"/>
      <c r="C1504" s="18"/>
      <c r="D1504" s="18"/>
    </row>
    <row r="1505" spans="1:4" ht="15" x14ac:dyDescent="0.25">
      <c r="A1505" s="18"/>
      <c r="B1505" s="18"/>
      <c r="C1505" s="18"/>
      <c r="D1505" s="18"/>
    </row>
    <row r="1506" spans="1:4" ht="15" x14ac:dyDescent="0.25">
      <c r="A1506" s="18"/>
      <c r="B1506" s="18"/>
      <c r="C1506" s="18"/>
      <c r="D1506" s="18"/>
    </row>
    <row r="1507" spans="1:4" ht="15" x14ac:dyDescent="0.25">
      <c r="A1507" s="18"/>
      <c r="B1507" s="18"/>
      <c r="C1507" s="18"/>
      <c r="D1507" s="18"/>
    </row>
    <row r="1508" spans="1:4" ht="15" x14ac:dyDescent="0.25">
      <c r="A1508" s="18"/>
      <c r="B1508" s="18"/>
      <c r="C1508" s="18"/>
      <c r="D1508" s="18"/>
    </row>
    <row r="1509" spans="1:4" ht="15" x14ac:dyDescent="0.25">
      <c r="A1509" s="18"/>
      <c r="B1509" s="18"/>
      <c r="C1509" s="18"/>
      <c r="D1509" s="18"/>
    </row>
    <row r="1510" spans="1:4" ht="15" x14ac:dyDescent="0.25">
      <c r="A1510" s="18"/>
      <c r="B1510" s="18"/>
      <c r="C1510" s="18"/>
      <c r="D1510" s="18"/>
    </row>
    <row r="1511" spans="1:4" ht="15" x14ac:dyDescent="0.25">
      <c r="A1511" s="18"/>
      <c r="B1511" s="18"/>
      <c r="C1511" s="18"/>
      <c r="D1511" s="18"/>
    </row>
    <row r="1512" spans="1:4" ht="15" x14ac:dyDescent="0.25">
      <c r="A1512" s="18"/>
      <c r="B1512" s="18"/>
      <c r="C1512" s="18"/>
      <c r="D1512" s="18"/>
    </row>
    <row r="1513" spans="1:4" ht="15" x14ac:dyDescent="0.25">
      <c r="A1513" s="18"/>
      <c r="B1513" s="18"/>
      <c r="C1513" s="18"/>
      <c r="D1513" s="18"/>
    </row>
    <row r="1514" spans="1:4" ht="15" x14ac:dyDescent="0.25">
      <c r="A1514" s="18"/>
      <c r="B1514" s="18"/>
      <c r="C1514" s="18"/>
      <c r="D1514" s="18"/>
    </row>
    <row r="1515" spans="1:4" ht="15" x14ac:dyDescent="0.25">
      <c r="A1515" s="18"/>
      <c r="B1515" s="18"/>
      <c r="C1515" s="18"/>
      <c r="D1515" s="18"/>
    </row>
    <row r="1516" spans="1:4" ht="15" x14ac:dyDescent="0.25">
      <c r="A1516" s="18"/>
      <c r="B1516" s="18"/>
      <c r="C1516" s="18"/>
      <c r="D1516" s="18"/>
    </row>
    <row r="1517" spans="1:4" ht="15" x14ac:dyDescent="0.25">
      <c r="A1517" s="18"/>
      <c r="B1517" s="18"/>
      <c r="C1517" s="18"/>
      <c r="D1517" s="18"/>
    </row>
    <row r="1518" spans="1:4" ht="15" x14ac:dyDescent="0.25">
      <c r="A1518" s="18"/>
      <c r="B1518" s="18"/>
      <c r="C1518" s="18"/>
      <c r="D1518" s="18"/>
    </row>
    <row r="1519" spans="1:4" ht="15" x14ac:dyDescent="0.25">
      <c r="A1519" s="18"/>
      <c r="B1519" s="18"/>
      <c r="C1519" s="18"/>
      <c r="D1519" s="18"/>
    </row>
    <row r="1520" spans="1:4" ht="15" x14ac:dyDescent="0.25">
      <c r="A1520" s="18"/>
      <c r="B1520" s="18"/>
      <c r="C1520" s="18"/>
      <c r="D1520" s="18"/>
    </row>
    <row r="1521" spans="1:4" ht="15" x14ac:dyDescent="0.25">
      <c r="A1521" s="18"/>
      <c r="B1521" s="18"/>
      <c r="C1521" s="18"/>
      <c r="D1521" s="18"/>
    </row>
    <row r="1522" spans="1:4" ht="15" x14ac:dyDescent="0.25">
      <c r="A1522" s="18"/>
      <c r="B1522" s="18"/>
      <c r="C1522" s="18"/>
      <c r="D1522" s="18"/>
    </row>
    <row r="1523" spans="1:4" ht="15" x14ac:dyDescent="0.25">
      <c r="A1523" s="18"/>
      <c r="B1523" s="18"/>
      <c r="C1523" s="18"/>
      <c r="D1523" s="18"/>
    </row>
    <row r="1524" spans="1:4" ht="15" x14ac:dyDescent="0.25">
      <c r="A1524" s="18"/>
      <c r="B1524" s="18"/>
      <c r="C1524" s="18"/>
      <c r="D1524" s="18"/>
    </row>
    <row r="1525" spans="1:4" ht="15" x14ac:dyDescent="0.25">
      <c r="A1525" s="18"/>
      <c r="B1525" s="18"/>
      <c r="C1525" s="18"/>
      <c r="D1525" s="18"/>
    </row>
    <row r="1526" spans="1:4" ht="15" x14ac:dyDescent="0.25">
      <c r="A1526" s="18"/>
      <c r="B1526" s="18"/>
      <c r="C1526" s="18"/>
      <c r="D1526" s="18"/>
    </row>
    <row r="1527" spans="1:4" ht="15" x14ac:dyDescent="0.25">
      <c r="A1527" s="18"/>
      <c r="B1527" s="18"/>
      <c r="C1527" s="18"/>
      <c r="D1527" s="18"/>
    </row>
    <row r="1528" spans="1:4" ht="15" x14ac:dyDescent="0.25">
      <c r="A1528" s="18"/>
      <c r="B1528" s="18"/>
      <c r="C1528" s="18"/>
      <c r="D1528" s="18"/>
    </row>
    <row r="1529" spans="1:4" ht="15" x14ac:dyDescent="0.25">
      <c r="A1529" s="18"/>
      <c r="B1529" s="18"/>
      <c r="C1529" s="18"/>
      <c r="D1529" s="18"/>
    </row>
    <row r="1530" spans="1:4" ht="15" x14ac:dyDescent="0.25">
      <c r="A1530" s="18"/>
      <c r="B1530" s="18"/>
      <c r="C1530" s="18"/>
      <c r="D1530" s="18"/>
    </row>
    <row r="1531" spans="1:4" ht="15" x14ac:dyDescent="0.25">
      <c r="A1531" s="18"/>
      <c r="B1531" s="18"/>
      <c r="C1531" s="18"/>
      <c r="D1531" s="18"/>
    </row>
    <row r="1532" spans="1:4" ht="15" x14ac:dyDescent="0.25">
      <c r="A1532" s="18"/>
      <c r="B1532" s="18"/>
      <c r="C1532" s="18"/>
      <c r="D1532" s="18"/>
    </row>
    <row r="1533" spans="1:4" ht="15" x14ac:dyDescent="0.25">
      <c r="A1533" s="18"/>
      <c r="B1533" s="18"/>
      <c r="C1533" s="18"/>
      <c r="D1533" s="18"/>
    </row>
    <row r="1534" spans="1:4" ht="15" x14ac:dyDescent="0.25">
      <c r="A1534" s="18"/>
      <c r="B1534" s="18"/>
      <c r="C1534" s="18"/>
      <c r="D1534" s="18"/>
    </row>
    <row r="1535" spans="1:4" ht="15" x14ac:dyDescent="0.25">
      <c r="A1535" s="18"/>
      <c r="B1535" s="18"/>
      <c r="C1535" s="18"/>
      <c r="D1535" s="18"/>
    </row>
    <row r="1536" spans="1:4" ht="15" x14ac:dyDescent="0.25">
      <c r="A1536" s="18"/>
      <c r="B1536" s="18"/>
      <c r="C1536" s="18"/>
      <c r="D1536" s="18"/>
    </row>
    <row r="1537" spans="1:4" ht="15" x14ac:dyDescent="0.25">
      <c r="A1537" s="18"/>
      <c r="B1537" s="18"/>
      <c r="C1537" s="18"/>
      <c r="D1537" s="18"/>
    </row>
    <row r="1538" spans="1:4" ht="15" x14ac:dyDescent="0.25">
      <c r="A1538" s="18"/>
      <c r="B1538" s="18"/>
      <c r="C1538" s="18"/>
      <c r="D1538" s="18"/>
    </row>
    <row r="1539" spans="1:4" ht="15" x14ac:dyDescent="0.25">
      <c r="A1539" s="18"/>
      <c r="B1539" s="18"/>
      <c r="C1539" s="18"/>
      <c r="D1539" s="18"/>
    </row>
    <row r="1540" spans="1:4" ht="15" x14ac:dyDescent="0.25">
      <c r="A1540" s="18"/>
      <c r="B1540" s="18"/>
      <c r="C1540" s="18"/>
      <c r="D1540" s="18"/>
    </row>
    <row r="1541" spans="1:4" ht="15" x14ac:dyDescent="0.25">
      <c r="A1541" s="18"/>
      <c r="B1541" s="18"/>
      <c r="C1541" s="18"/>
      <c r="D1541" s="18"/>
    </row>
    <row r="1542" spans="1:4" ht="15" x14ac:dyDescent="0.25">
      <c r="A1542" s="18"/>
      <c r="B1542" s="18"/>
      <c r="C1542" s="18"/>
      <c r="D1542" s="18"/>
    </row>
    <row r="1543" spans="1:4" ht="15" x14ac:dyDescent="0.25">
      <c r="A1543" s="18"/>
      <c r="B1543" s="18"/>
      <c r="C1543" s="18"/>
      <c r="D1543" s="18"/>
    </row>
    <row r="1544" spans="1:4" ht="15" x14ac:dyDescent="0.25">
      <c r="A1544" s="18"/>
      <c r="B1544" s="18"/>
      <c r="C1544" s="18"/>
      <c r="D1544" s="18"/>
    </row>
    <row r="1545" spans="1:4" ht="15" x14ac:dyDescent="0.25">
      <c r="A1545" s="18"/>
      <c r="B1545" s="18"/>
      <c r="C1545" s="18"/>
      <c r="D1545" s="18"/>
    </row>
    <row r="1546" spans="1:4" ht="15" x14ac:dyDescent="0.25">
      <c r="A1546" s="18"/>
      <c r="B1546" s="18"/>
      <c r="C1546" s="18"/>
      <c r="D1546" s="18"/>
    </row>
    <row r="1547" spans="1:4" ht="15" x14ac:dyDescent="0.25">
      <c r="A1547" s="18"/>
      <c r="B1547" s="18"/>
      <c r="C1547" s="18"/>
      <c r="D1547" s="18"/>
    </row>
    <row r="1548" spans="1:4" ht="15" x14ac:dyDescent="0.25">
      <c r="A1548" s="18"/>
      <c r="B1548" s="18"/>
      <c r="C1548" s="18"/>
      <c r="D1548" s="18"/>
    </row>
    <row r="1549" spans="1:4" ht="15" x14ac:dyDescent="0.25">
      <c r="A1549" s="18"/>
      <c r="B1549" s="18"/>
      <c r="C1549" s="18"/>
      <c r="D1549" s="18"/>
    </row>
    <row r="1550" spans="1:4" ht="15" x14ac:dyDescent="0.25">
      <c r="A1550" s="18"/>
      <c r="B1550" s="18"/>
      <c r="C1550" s="18"/>
      <c r="D1550" s="18"/>
    </row>
    <row r="1551" spans="1:4" ht="15" x14ac:dyDescent="0.25">
      <c r="A1551" s="18"/>
      <c r="B1551" s="18"/>
      <c r="C1551" s="18"/>
      <c r="D1551" s="18"/>
    </row>
    <row r="1552" spans="1:4" ht="15" x14ac:dyDescent="0.25">
      <c r="A1552" s="18"/>
      <c r="B1552" s="18"/>
      <c r="C1552" s="18"/>
      <c r="D1552" s="18"/>
    </row>
    <row r="1553" spans="1:4" ht="15" x14ac:dyDescent="0.25">
      <c r="A1553" s="18"/>
      <c r="B1553" s="18"/>
      <c r="C1553" s="18"/>
      <c r="D1553" s="18"/>
    </row>
    <row r="1554" spans="1:4" ht="15" x14ac:dyDescent="0.25">
      <c r="A1554" s="18"/>
      <c r="B1554" s="18"/>
      <c r="C1554" s="18"/>
      <c r="D1554" s="18"/>
    </row>
    <row r="1555" spans="1:4" ht="15" x14ac:dyDescent="0.25">
      <c r="A1555" s="18"/>
      <c r="B1555" s="18"/>
      <c r="C1555" s="18"/>
      <c r="D1555" s="18"/>
    </row>
    <row r="1556" spans="1:4" ht="15" x14ac:dyDescent="0.25">
      <c r="A1556" s="18"/>
      <c r="B1556" s="18"/>
      <c r="C1556" s="18"/>
      <c r="D1556" s="18"/>
    </row>
    <row r="1557" spans="1:4" ht="15" x14ac:dyDescent="0.25">
      <c r="A1557" s="18"/>
      <c r="B1557" s="18"/>
      <c r="C1557" s="18"/>
      <c r="D1557" s="18"/>
    </row>
    <row r="1558" spans="1:4" ht="15" x14ac:dyDescent="0.25">
      <c r="A1558" s="18"/>
      <c r="B1558" s="18"/>
      <c r="C1558" s="18"/>
      <c r="D1558" s="18"/>
    </row>
    <row r="1559" spans="1:4" ht="15" x14ac:dyDescent="0.25">
      <c r="A1559" s="18"/>
      <c r="B1559" s="18"/>
      <c r="C1559" s="18"/>
      <c r="D1559" s="18"/>
    </row>
    <row r="1560" spans="1:4" ht="15" x14ac:dyDescent="0.25">
      <c r="A1560" s="18"/>
      <c r="B1560" s="18"/>
      <c r="C1560" s="18"/>
      <c r="D1560" s="18"/>
    </row>
    <row r="1561" spans="1:4" ht="15" x14ac:dyDescent="0.25">
      <c r="A1561" s="18"/>
      <c r="B1561" s="18"/>
      <c r="C1561" s="18"/>
      <c r="D1561" s="18"/>
    </row>
    <row r="1562" spans="1:4" ht="15" x14ac:dyDescent="0.25">
      <c r="A1562" s="18"/>
      <c r="B1562" s="18"/>
      <c r="C1562" s="18"/>
      <c r="D1562" s="18"/>
    </row>
    <row r="1563" spans="1:4" ht="15" x14ac:dyDescent="0.25">
      <c r="A1563" s="18"/>
      <c r="B1563" s="18"/>
      <c r="C1563" s="18"/>
      <c r="D1563" s="18"/>
    </row>
    <row r="1564" spans="1:4" ht="15" x14ac:dyDescent="0.25">
      <c r="A1564" s="18"/>
      <c r="B1564" s="18"/>
      <c r="C1564" s="18"/>
      <c r="D1564" s="18"/>
    </row>
    <row r="1565" spans="1:4" ht="15" x14ac:dyDescent="0.25">
      <c r="A1565" s="18"/>
      <c r="B1565" s="18"/>
      <c r="C1565" s="18"/>
      <c r="D1565" s="18"/>
    </row>
    <row r="1566" spans="1:4" ht="15" x14ac:dyDescent="0.25">
      <c r="A1566" s="18"/>
      <c r="B1566" s="18"/>
      <c r="C1566" s="18"/>
      <c r="D1566" s="18"/>
    </row>
    <row r="1567" spans="1:4" ht="15" x14ac:dyDescent="0.25">
      <c r="A1567" s="18"/>
      <c r="B1567" s="18"/>
      <c r="C1567" s="18"/>
      <c r="D1567" s="18"/>
    </row>
    <row r="1568" spans="1:4" ht="15" x14ac:dyDescent="0.25">
      <c r="A1568" s="18"/>
      <c r="B1568" s="18"/>
      <c r="C1568" s="18"/>
      <c r="D1568" s="18"/>
    </row>
    <row r="1569" spans="1:4" ht="15" x14ac:dyDescent="0.25">
      <c r="A1569" s="18"/>
      <c r="B1569" s="18"/>
      <c r="C1569" s="18"/>
      <c r="D1569" s="18"/>
    </row>
    <row r="1570" spans="1:4" ht="15" x14ac:dyDescent="0.25">
      <c r="A1570" s="18"/>
      <c r="B1570" s="18"/>
      <c r="C1570" s="18"/>
      <c r="D1570" s="18"/>
    </row>
    <row r="1571" spans="1:4" ht="15" x14ac:dyDescent="0.25">
      <c r="A1571" s="18"/>
      <c r="B1571" s="18"/>
      <c r="C1571" s="18"/>
      <c r="D1571" s="18"/>
    </row>
    <row r="1572" spans="1:4" ht="15" x14ac:dyDescent="0.25">
      <c r="A1572" s="18"/>
      <c r="B1572" s="18"/>
      <c r="C1572" s="18"/>
      <c r="D1572" s="18"/>
    </row>
    <row r="1573" spans="1:4" ht="15" x14ac:dyDescent="0.25">
      <c r="A1573" s="18"/>
      <c r="B1573" s="18"/>
      <c r="C1573" s="18"/>
      <c r="D1573" s="18"/>
    </row>
    <row r="1574" spans="1:4" ht="15" x14ac:dyDescent="0.25">
      <c r="A1574" s="18"/>
      <c r="B1574" s="18"/>
      <c r="C1574" s="18"/>
      <c r="D1574" s="18"/>
    </row>
    <row r="1575" spans="1:4" ht="15" x14ac:dyDescent="0.25">
      <c r="A1575" s="18"/>
      <c r="B1575" s="18"/>
      <c r="C1575" s="18"/>
      <c r="D1575" s="18"/>
    </row>
    <row r="1576" spans="1:4" ht="15" x14ac:dyDescent="0.25">
      <c r="A1576" s="18"/>
      <c r="B1576" s="18"/>
      <c r="C1576" s="18"/>
      <c r="D1576" s="18"/>
    </row>
    <row r="1577" spans="1:4" ht="15" x14ac:dyDescent="0.25">
      <c r="A1577" s="18"/>
      <c r="B1577" s="18"/>
      <c r="C1577" s="18"/>
      <c r="D1577" s="18"/>
    </row>
    <row r="1578" spans="1:4" ht="15" x14ac:dyDescent="0.25">
      <c r="A1578" s="18"/>
      <c r="B1578" s="18"/>
      <c r="C1578" s="18"/>
      <c r="D1578" s="18"/>
    </row>
    <row r="1579" spans="1:4" ht="15" x14ac:dyDescent="0.25">
      <c r="A1579" s="18"/>
      <c r="B1579" s="18"/>
      <c r="C1579" s="18"/>
      <c r="D1579" s="18"/>
    </row>
    <row r="1580" spans="1:4" ht="15" x14ac:dyDescent="0.25">
      <c r="A1580" s="18"/>
      <c r="B1580" s="18"/>
      <c r="C1580" s="18"/>
      <c r="D1580" s="18"/>
    </row>
    <row r="1581" spans="1:4" ht="15" x14ac:dyDescent="0.25">
      <c r="A1581" s="18"/>
      <c r="B1581" s="18"/>
      <c r="C1581" s="18"/>
      <c r="D1581" s="18"/>
    </row>
    <row r="1582" spans="1:4" ht="15" x14ac:dyDescent="0.25">
      <c r="A1582" s="18"/>
      <c r="B1582" s="18"/>
      <c r="C1582" s="18"/>
      <c r="D1582" s="18"/>
    </row>
    <row r="1583" spans="1:4" ht="15" x14ac:dyDescent="0.25">
      <c r="A1583" s="18"/>
      <c r="B1583" s="18"/>
      <c r="C1583" s="18"/>
      <c r="D1583" s="18"/>
    </row>
    <row r="1584" spans="1:4" ht="15" x14ac:dyDescent="0.25">
      <c r="A1584" s="18"/>
      <c r="B1584" s="18"/>
      <c r="C1584" s="18"/>
      <c r="D1584" s="18"/>
    </row>
    <row r="1585" spans="1:4" ht="15" x14ac:dyDescent="0.25">
      <c r="A1585" s="18"/>
      <c r="B1585" s="18"/>
      <c r="C1585" s="18"/>
      <c r="D1585" s="18"/>
    </row>
    <row r="1586" spans="1:4" ht="15" x14ac:dyDescent="0.25">
      <c r="A1586" s="18"/>
      <c r="B1586" s="18"/>
      <c r="C1586" s="18"/>
      <c r="D1586" s="18"/>
    </row>
    <row r="1587" spans="1:4" ht="15" x14ac:dyDescent="0.25">
      <c r="A1587" s="18"/>
      <c r="B1587" s="18"/>
      <c r="C1587" s="18"/>
      <c r="D1587" s="18"/>
    </row>
    <row r="1588" spans="1:4" ht="15" x14ac:dyDescent="0.25">
      <c r="A1588" s="18"/>
      <c r="B1588" s="18"/>
      <c r="C1588" s="18"/>
      <c r="D1588" s="18"/>
    </row>
    <row r="1589" spans="1:4" ht="15" x14ac:dyDescent="0.25">
      <c r="A1589" s="18"/>
      <c r="B1589" s="18"/>
      <c r="C1589" s="18"/>
      <c r="D1589" s="18"/>
    </row>
    <row r="1590" spans="1:4" ht="15" x14ac:dyDescent="0.25">
      <c r="A1590" s="18"/>
      <c r="B1590" s="18"/>
      <c r="C1590" s="18"/>
      <c r="D1590" s="18"/>
    </row>
    <row r="1591" spans="1:4" ht="15" x14ac:dyDescent="0.25">
      <c r="A1591" s="18"/>
      <c r="B1591" s="18"/>
      <c r="C1591" s="18"/>
      <c r="D1591" s="18"/>
    </row>
    <row r="1592" spans="1:4" ht="15" x14ac:dyDescent="0.25">
      <c r="A1592" s="18"/>
      <c r="B1592" s="18"/>
      <c r="C1592" s="18"/>
      <c r="D1592" s="18"/>
    </row>
    <row r="1593" spans="1:4" ht="15" x14ac:dyDescent="0.25">
      <c r="A1593" s="18"/>
      <c r="B1593" s="18"/>
      <c r="C1593" s="18"/>
      <c r="D1593" s="18"/>
    </row>
    <row r="1594" spans="1:4" ht="15" x14ac:dyDescent="0.25">
      <c r="A1594" s="18"/>
      <c r="B1594" s="18"/>
      <c r="C1594" s="18"/>
      <c r="D1594" s="18"/>
    </row>
    <row r="1595" spans="1:4" ht="15" x14ac:dyDescent="0.25">
      <c r="A1595" s="18"/>
      <c r="B1595" s="18"/>
      <c r="C1595" s="18"/>
      <c r="D1595" s="18"/>
    </row>
    <row r="1596" spans="1:4" ht="15" x14ac:dyDescent="0.25">
      <c r="A1596" s="18"/>
      <c r="B1596" s="18"/>
      <c r="C1596" s="18"/>
      <c r="D1596" s="18"/>
    </row>
    <row r="1597" spans="1:4" ht="15" x14ac:dyDescent="0.25">
      <c r="A1597" s="18"/>
      <c r="B1597" s="18"/>
      <c r="C1597" s="18"/>
      <c r="D1597" s="18"/>
    </row>
    <row r="1598" spans="1:4" ht="15" x14ac:dyDescent="0.25">
      <c r="A1598" s="18"/>
      <c r="B1598" s="18"/>
      <c r="C1598" s="18"/>
      <c r="D1598" s="18"/>
    </row>
    <row r="1599" spans="1:4" ht="15" x14ac:dyDescent="0.25">
      <c r="A1599" s="18"/>
      <c r="B1599" s="18"/>
      <c r="C1599" s="18"/>
      <c r="D1599" s="18"/>
    </row>
    <row r="1600" spans="1:4" ht="15" x14ac:dyDescent="0.25">
      <c r="A1600" s="18"/>
      <c r="B1600" s="18"/>
      <c r="C1600" s="18"/>
      <c r="D1600" s="18"/>
    </row>
    <row r="1601" spans="1:4" ht="15" x14ac:dyDescent="0.25">
      <c r="A1601" s="18"/>
      <c r="B1601" s="18"/>
      <c r="C1601" s="18"/>
      <c r="D1601" s="18"/>
    </row>
    <row r="1602" spans="1:4" ht="15" x14ac:dyDescent="0.25">
      <c r="A1602" s="18"/>
      <c r="B1602" s="18"/>
      <c r="C1602" s="18"/>
      <c r="D1602" s="18"/>
    </row>
    <row r="1603" spans="1:4" ht="15" x14ac:dyDescent="0.25">
      <c r="A1603" s="18"/>
      <c r="B1603" s="18"/>
      <c r="C1603" s="18"/>
      <c r="D1603" s="18"/>
    </row>
    <row r="1604" spans="1:4" ht="15" x14ac:dyDescent="0.25">
      <c r="A1604" s="18"/>
      <c r="B1604" s="18"/>
      <c r="C1604" s="18"/>
      <c r="D1604" s="18"/>
    </row>
    <row r="1605" spans="1:4" ht="15" x14ac:dyDescent="0.25">
      <c r="A1605" s="18"/>
      <c r="B1605" s="18"/>
      <c r="C1605" s="18"/>
      <c r="D1605" s="18"/>
    </row>
    <row r="1606" spans="1:4" ht="15" x14ac:dyDescent="0.25">
      <c r="A1606" s="18"/>
      <c r="B1606" s="18"/>
      <c r="C1606" s="18"/>
      <c r="D1606" s="18"/>
    </row>
    <row r="1607" spans="1:4" ht="15" x14ac:dyDescent="0.25">
      <c r="A1607" s="18"/>
      <c r="B1607" s="18"/>
      <c r="C1607" s="18"/>
      <c r="D1607" s="18"/>
    </row>
    <row r="1608" spans="1:4" ht="15" x14ac:dyDescent="0.25">
      <c r="A1608" s="18"/>
      <c r="B1608" s="18"/>
      <c r="C1608" s="18"/>
      <c r="D1608" s="18"/>
    </row>
    <row r="1609" spans="1:4" ht="15" x14ac:dyDescent="0.25">
      <c r="A1609" s="18"/>
      <c r="B1609" s="18"/>
      <c r="C1609" s="18"/>
      <c r="D1609" s="18"/>
    </row>
    <row r="1610" spans="1:4" ht="15" x14ac:dyDescent="0.25">
      <c r="A1610" s="18"/>
      <c r="B1610" s="18"/>
      <c r="C1610" s="18"/>
      <c r="D1610" s="18"/>
    </row>
    <row r="1611" spans="1:4" ht="15" x14ac:dyDescent="0.25">
      <c r="A1611" s="18"/>
      <c r="B1611" s="18"/>
      <c r="C1611" s="18"/>
      <c r="D1611" s="18"/>
    </row>
    <row r="1612" spans="1:4" ht="15" x14ac:dyDescent="0.25">
      <c r="A1612" s="18"/>
      <c r="B1612" s="18"/>
      <c r="C1612" s="18"/>
      <c r="D1612" s="18"/>
    </row>
    <row r="1613" spans="1:4" ht="15" x14ac:dyDescent="0.25">
      <c r="A1613" s="18"/>
      <c r="B1613" s="18"/>
      <c r="C1613" s="18"/>
      <c r="D1613" s="18"/>
    </row>
    <row r="1614" spans="1:4" ht="15" x14ac:dyDescent="0.25">
      <c r="A1614" s="18"/>
      <c r="B1614" s="18"/>
      <c r="C1614" s="18"/>
      <c r="D1614" s="18"/>
    </row>
    <row r="1615" spans="1:4" ht="15" x14ac:dyDescent="0.25">
      <c r="A1615" s="18"/>
      <c r="B1615" s="18"/>
      <c r="C1615" s="18"/>
      <c r="D1615" s="18"/>
    </row>
    <row r="1616" spans="1:4" ht="15" x14ac:dyDescent="0.25">
      <c r="A1616" s="18"/>
      <c r="B1616" s="18"/>
      <c r="C1616" s="18"/>
      <c r="D1616" s="18"/>
    </row>
    <row r="1617" spans="1:4" ht="15" x14ac:dyDescent="0.25">
      <c r="A1617" s="18"/>
      <c r="B1617" s="18"/>
      <c r="C1617" s="18"/>
      <c r="D1617" s="18"/>
    </row>
    <row r="1618" spans="1:4" ht="15" x14ac:dyDescent="0.25">
      <c r="A1618" s="18"/>
      <c r="B1618" s="18"/>
      <c r="C1618" s="18"/>
      <c r="D1618" s="18"/>
    </row>
    <row r="1619" spans="1:4" ht="15" x14ac:dyDescent="0.25">
      <c r="A1619" s="18"/>
      <c r="B1619" s="18"/>
      <c r="C1619" s="18"/>
      <c r="D1619" s="18"/>
    </row>
    <row r="1620" spans="1:4" ht="15" x14ac:dyDescent="0.25">
      <c r="A1620" s="18"/>
      <c r="B1620" s="18"/>
      <c r="C1620" s="18"/>
      <c r="D1620" s="18"/>
    </row>
    <row r="1621" spans="1:4" ht="15" x14ac:dyDescent="0.25">
      <c r="A1621" s="18"/>
      <c r="B1621" s="18"/>
      <c r="C1621" s="18"/>
      <c r="D1621" s="18"/>
    </row>
    <row r="1622" spans="1:4" ht="15" x14ac:dyDescent="0.25">
      <c r="A1622" s="18"/>
      <c r="B1622" s="18"/>
      <c r="C1622" s="18"/>
      <c r="D1622" s="18"/>
    </row>
    <row r="1623" spans="1:4" ht="15" x14ac:dyDescent="0.25">
      <c r="A1623" s="18"/>
      <c r="B1623" s="18"/>
      <c r="C1623" s="18"/>
      <c r="D1623" s="18"/>
    </row>
    <row r="1624" spans="1:4" ht="15" x14ac:dyDescent="0.25">
      <c r="A1624" s="18"/>
      <c r="B1624" s="18"/>
      <c r="C1624" s="18"/>
      <c r="D1624" s="18"/>
    </row>
    <row r="1625" spans="1:4" ht="15" x14ac:dyDescent="0.25">
      <c r="A1625" s="18"/>
      <c r="B1625" s="18"/>
      <c r="C1625" s="18"/>
      <c r="D1625" s="18"/>
    </row>
    <row r="1626" spans="1:4" ht="15" x14ac:dyDescent="0.25">
      <c r="A1626" s="18"/>
      <c r="B1626" s="18"/>
      <c r="C1626" s="18"/>
      <c r="D1626" s="18"/>
    </row>
    <row r="1627" spans="1:4" ht="15" x14ac:dyDescent="0.25">
      <c r="A1627" s="18"/>
      <c r="B1627" s="18"/>
      <c r="C1627" s="18"/>
      <c r="D1627" s="18"/>
    </row>
    <row r="1628" spans="1:4" ht="15" x14ac:dyDescent="0.25">
      <c r="A1628" s="18"/>
      <c r="B1628" s="18"/>
      <c r="C1628" s="18"/>
      <c r="D1628" s="18"/>
    </row>
    <row r="1629" spans="1:4" ht="15" x14ac:dyDescent="0.25">
      <c r="A1629" s="18"/>
      <c r="B1629" s="18"/>
      <c r="C1629" s="18"/>
      <c r="D1629" s="18"/>
    </row>
    <row r="1630" spans="1:4" ht="15" x14ac:dyDescent="0.25">
      <c r="A1630" s="18"/>
      <c r="B1630" s="18"/>
      <c r="C1630" s="18"/>
      <c r="D1630" s="18"/>
    </row>
    <row r="1631" spans="1:4" ht="15" x14ac:dyDescent="0.25">
      <c r="A1631" s="18"/>
      <c r="B1631" s="18"/>
      <c r="C1631" s="18"/>
      <c r="D1631" s="18"/>
    </row>
    <row r="1632" spans="1:4" ht="15" x14ac:dyDescent="0.25">
      <c r="A1632" s="18"/>
      <c r="B1632" s="18"/>
      <c r="C1632" s="18"/>
      <c r="D1632" s="18"/>
    </row>
    <row r="1633" spans="1:4" ht="15" x14ac:dyDescent="0.25">
      <c r="A1633" s="18"/>
      <c r="B1633" s="18"/>
      <c r="C1633" s="18"/>
      <c r="D1633" s="18"/>
    </row>
    <row r="1634" spans="1:4" ht="15" x14ac:dyDescent="0.25">
      <c r="A1634" s="18"/>
      <c r="B1634" s="18"/>
      <c r="C1634" s="18"/>
      <c r="D1634" s="18"/>
    </row>
    <row r="1635" spans="1:4" ht="15" x14ac:dyDescent="0.25">
      <c r="A1635" s="18"/>
      <c r="B1635" s="18"/>
      <c r="C1635" s="18"/>
      <c r="D1635" s="18"/>
    </row>
    <row r="1636" spans="1:4" ht="15" x14ac:dyDescent="0.25">
      <c r="A1636" s="18"/>
      <c r="B1636" s="18"/>
      <c r="C1636" s="18"/>
      <c r="D1636" s="18"/>
    </row>
    <row r="1637" spans="1:4" ht="15" x14ac:dyDescent="0.25">
      <c r="A1637" s="18"/>
      <c r="B1637" s="18"/>
      <c r="C1637" s="18"/>
      <c r="D1637" s="18"/>
    </row>
    <row r="1638" spans="1:4" ht="15" x14ac:dyDescent="0.25">
      <c r="A1638" s="18"/>
      <c r="B1638" s="18"/>
      <c r="C1638" s="18"/>
      <c r="D1638" s="18"/>
    </row>
    <row r="1639" spans="1:4" ht="15" x14ac:dyDescent="0.25">
      <c r="A1639" s="18"/>
      <c r="B1639" s="18"/>
      <c r="C1639" s="18"/>
      <c r="D1639" s="18"/>
    </row>
    <row r="1640" spans="1:4" ht="15" x14ac:dyDescent="0.25">
      <c r="A1640" s="18"/>
      <c r="B1640" s="18"/>
      <c r="C1640" s="18"/>
      <c r="D1640" s="18"/>
    </row>
    <row r="1641" spans="1:4" ht="15" x14ac:dyDescent="0.25">
      <c r="A1641" s="18"/>
      <c r="B1641" s="18"/>
      <c r="C1641" s="18"/>
      <c r="D1641" s="18"/>
    </row>
    <row r="1642" spans="1:4" ht="15" x14ac:dyDescent="0.25">
      <c r="A1642" s="18"/>
      <c r="B1642" s="18"/>
      <c r="C1642" s="18"/>
      <c r="D1642" s="18"/>
    </row>
    <row r="1643" spans="1:4" ht="15" x14ac:dyDescent="0.25">
      <c r="A1643" s="18"/>
      <c r="B1643" s="18"/>
      <c r="C1643" s="18"/>
      <c r="D1643" s="18"/>
    </row>
    <row r="1644" spans="1:4" ht="15" x14ac:dyDescent="0.25">
      <c r="A1644" s="18"/>
      <c r="B1644" s="18"/>
      <c r="C1644" s="18"/>
      <c r="D1644" s="18"/>
    </row>
    <row r="1645" spans="1:4" ht="15" x14ac:dyDescent="0.25">
      <c r="A1645" s="18"/>
      <c r="B1645" s="18"/>
      <c r="C1645" s="18"/>
      <c r="D1645" s="18"/>
    </row>
    <row r="1646" spans="1:4" ht="15" x14ac:dyDescent="0.25">
      <c r="A1646" s="18"/>
      <c r="B1646" s="18"/>
      <c r="C1646" s="18"/>
      <c r="D1646" s="18"/>
    </row>
    <row r="1647" spans="1:4" ht="15" x14ac:dyDescent="0.25">
      <c r="A1647" s="18"/>
      <c r="B1647" s="18"/>
      <c r="C1647" s="18"/>
      <c r="D1647" s="18"/>
    </row>
    <row r="1648" spans="1:4" ht="15" x14ac:dyDescent="0.25">
      <c r="A1648" s="18"/>
      <c r="B1648" s="18"/>
      <c r="C1648" s="18"/>
      <c r="D1648" s="18"/>
    </row>
    <row r="1649" spans="1:4" ht="15" x14ac:dyDescent="0.25">
      <c r="A1649" s="18"/>
      <c r="B1649" s="18"/>
      <c r="C1649" s="18"/>
      <c r="D1649" s="18"/>
    </row>
    <row r="1650" spans="1:4" ht="15" x14ac:dyDescent="0.25">
      <c r="A1650" s="18"/>
      <c r="B1650" s="18"/>
      <c r="C1650" s="18"/>
      <c r="D1650" s="18"/>
    </row>
    <row r="1651" spans="1:4" ht="15" x14ac:dyDescent="0.25">
      <c r="A1651" s="18"/>
      <c r="B1651" s="18"/>
      <c r="C1651" s="18"/>
      <c r="D1651" s="18"/>
    </row>
    <row r="1652" spans="1:4" ht="15" x14ac:dyDescent="0.25">
      <c r="A1652" s="18"/>
      <c r="B1652" s="18"/>
      <c r="C1652" s="18"/>
      <c r="D1652" s="18"/>
    </row>
    <row r="1653" spans="1:4" ht="15" x14ac:dyDescent="0.25">
      <c r="A1653" s="18"/>
      <c r="B1653" s="18"/>
      <c r="C1653" s="18"/>
      <c r="D1653" s="18"/>
    </row>
    <row r="1654" spans="1:4" ht="15" x14ac:dyDescent="0.25">
      <c r="A1654" s="18"/>
      <c r="B1654" s="18"/>
      <c r="C1654" s="18"/>
      <c r="D1654" s="18"/>
    </row>
    <row r="1655" spans="1:4" ht="15" x14ac:dyDescent="0.25">
      <c r="A1655" s="18"/>
      <c r="B1655" s="18"/>
      <c r="C1655" s="18"/>
      <c r="D1655" s="18"/>
    </row>
    <row r="1656" spans="1:4" ht="15" x14ac:dyDescent="0.25">
      <c r="A1656" s="18"/>
      <c r="B1656" s="18"/>
      <c r="C1656" s="18"/>
      <c r="D1656" s="18"/>
    </row>
    <row r="1657" spans="1:4" ht="15" x14ac:dyDescent="0.25">
      <c r="A1657" s="18"/>
      <c r="B1657" s="18"/>
      <c r="C1657" s="18"/>
      <c r="D1657" s="18"/>
    </row>
    <row r="1658" spans="1:4" ht="15" x14ac:dyDescent="0.25">
      <c r="A1658" s="18"/>
      <c r="B1658" s="18"/>
      <c r="C1658" s="18"/>
      <c r="D1658" s="18"/>
    </row>
    <row r="1659" spans="1:4" ht="15" x14ac:dyDescent="0.25">
      <c r="A1659" s="18"/>
      <c r="B1659" s="18"/>
      <c r="C1659" s="18"/>
      <c r="D1659" s="18"/>
    </row>
    <row r="1660" spans="1:4" ht="15" x14ac:dyDescent="0.25">
      <c r="A1660" s="18"/>
      <c r="B1660" s="18"/>
      <c r="C1660" s="18"/>
      <c r="D1660" s="18"/>
    </row>
    <row r="1661" spans="1:4" ht="15" x14ac:dyDescent="0.25">
      <c r="A1661" s="18"/>
      <c r="B1661" s="18"/>
      <c r="C1661" s="18"/>
      <c r="D1661" s="18"/>
    </row>
    <row r="1662" spans="1:4" ht="15" x14ac:dyDescent="0.25">
      <c r="A1662" s="18"/>
      <c r="B1662" s="18"/>
      <c r="C1662" s="18"/>
      <c r="D1662" s="18"/>
    </row>
    <row r="1663" spans="1:4" ht="15" x14ac:dyDescent="0.25">
      <c r="A1663" s="18"/>
      <c r="B1663" s="18"/>
      <c r="C1663" s="18"/>
      <c r="D1663" s="18"/>
    </row>
    <row r="1664" spans="1:4" ht="15" x14ac:dyDescent="0.25">
      <c r="A1664" s="18"/>
      <c r="B1664" s="18"/>
      <c r="C1664" s="18"/>
      <c r="D1664" s="18"/>
    </row>
    <row r="1665" spans="1:4" ht="15" x14ac:dyDescent="0.25">
      <c r="A1665" s="18"/>
      <c r="B1665" s="18"/>
      <c r="C1665" s="18"/>
      <c r="D1665" s="18"/>
    </row>
    <row r="1666" spans="1:4" ht="15" x14ac:dyDescent="0.25">
      <c r="A1666" s="18"/>
      <c r="B1666" s="18"/>
      <c r="C1666" s="18"/>
      <c r="D1666" s="18"/>
    </row>
    <row r="1667" spans="1:4" ht="15" x14ac:dyDescent="0.25">
      <c r="A1667" s="18"/>
      <c r="B1667" s="18"/>
      <c r="C1667" s="18"/>
      <c r="D1667" s="18"/>
    </row>
    <row r="1668" spans="1:4" ht="15" x14ac:dyDescent="0.25">
      <c r="A1668" s="18"/>
      <c r="B1668" s="18"/>
      <c r="C1668" s="18"/>
      <c r="D1668" s="18"/>
    </row>
    <row r="1669" spans="1:4" ht="15" x14ac:dyDescent="0.25">
      <c r="A1669" s="18"/>
      <c r="B1669" s="18"/>
      <c r="C1669" s="18"/>
      <c r="D1669" s="18"/>
    </row>
    <row r="1670" spans="1:4" ht="15" x14ac:dyDescent="0.25">
      <c r="A1670" s="18"/>
      <c r="B1670" s="18"/>
      <c r="C1670" s="18"/>
      <c r="D1670" s="18"/>
    </row>
    <row r="1671" spans="1:4" ht="15" x14ac:dyDescent="0.25">
      <c r="A1671" s="18"/>
      <c r="B1671" s="18"/>
      <c r="C1671" s="18"/>
      <c r="D1671" s="18"/>
    </row>
    <row r="1672" spans="1:4" ht="15" x14ac:dyDescent="0.25">
      <c r="A1672" s="18"/>
      <c r="B1672" s="18"/>
      <c r="C1672" s="18"/>
      <c r="D1672" s="18"/>
    </row>
    <row r="1673" spans="1:4" ht="15" x14ac:dyDescent="0.25">
      <c r="A1673" s="18"/>
      <c r="B1673" s="18"/>
      <c r="C1673" s="18"/>
      <c r="D1673" s="18"/>
    </row>
    <row r="1674" spans="1:4" ht="15" x14ac:dyDescent="0.25">
      <c r="A1674" s="18"/>
      <c r="B1674" s="18"/>
      <c r="C1674" s="18"/>
      <c r="D1674" s="18"/>
    </row>
    <row r="1675" spans="1:4" ht="15" x14ac:dyDescent="0.25">
      <c r="A1675" s="18"/>
      <c r="B1675" s="18"/>
      <c r="C1675" s="18"/>
      <c r="D1675" s="18"/>
    </row>
    <row r="1676" spans="1:4" ht="15" x14ac:dyDescent="0.25">
      <c r="A1676" s="18"/>
      <c r="B1676" s="18"/>
      <c r="C1676" s="18"/>
      <c r="D1676" s="18"/>
    </row>
    <row r="1677" spans="1:4" ht="15" x14ac:dyDescent="0.25">
      <c r="A1677" s="18"/>
      <c r="B1677" s="18"/>
      <c r="C1677" s="18"/>
      <c r="D1677" s="18"/>
    </row>
    <row r="1678" spans="1:4" ht="15" x14ac:dyDescent="0.25">
      <c r="A1678" s="18"/>
      <c r="B1678" s="18"/>
      <c r="C1678" s="18"/>
      <c r="D1678" s="18"/>
    </row>
    <row r="1679" spans="1:4" ht="15" x14ac:dyDescent="0.25">
      <c r="A1679" s="18"/>
      <c r="B1679" s="18"/>
      <c r="C1679" s="18"/>
      <c r="D1679" s="18"/>
    </row>
    <row r="1680" spans="1:4" ht="15" x14ac:dyDescent="0.25">
      <c r="A1680" s="18"/>
      <c r="B1680" s="18"/>
      <c r="C1680" s="18"/>
      <c r="D1680" s="18"/>
    </row>
    <row r="1681" spans="1:4" ht="15" x14ac:dyDescent="0.25">
      <c r="A1681" s="18"/>
      <c r="B1681" s="18"/>
      <c r="C1681" s="18"/>
      <c r="D1681" s="18"/>
    </row>
    <row r="1682" spans="1:4" ht="15" x14ac:dyDescent="0.25">
      <c r="A1682" s="18"/>
      <c r="B1682" s="18"/>
      <c r="C1682" s="18"/>
      <c r="D1682" s="18"/>
    </row>
    <row r="1683" spans="1:4" ht="15" x14ac:dyDescent="0.25">
      <c r="A1683" s="18"/>
      <c r="B1683" s="18"/>
      <c r="C1683" s="18"/>
      <c r="D1683" s="18"/>
    </row>
    <row r="1684" spans="1:4" ht="15" x14ac:dyDescent="0.25">
      <c r="A1684" s="18"/>
      <c r="B1684" s="18"/>
      <c r="C1684" s="18"/>
      <c r="D1684" s="18"/>
    </row>
    <row r="1685" spans="1:4" ht="15" x14ac:dyDescent="0.25">
      <c r="A1685" s="18"/>
      <c r="B1685" s="18"/>
      <c r="C1685" s="18"/>
      <c r="D1685" s="18"/>
    </row>
    <row r="1686" spans="1:4" ht="15" x14ac:dyDescent="0.25">
      <c r="A1686" s="18"/>
      <c r="B1686" s="18"/>
      <c r="C1686" s="18"/>
      <c r="D1686" s="18"/>
    </row>
    <row r="1687" spans="1:4" ht="15" x14ac:dyDescent="0.25">
      <c r="A1687" s="18"/>
      <c r="B1687" s="18"/>
      <c r="C1687" s="18"/>
      <c r="D1687" s="18"/>
    </row>
    <row r="1688" spans="1:4" ht="15" x14ac:dyDescent="0.25">
      <c r="A1688" s="18"/>
      <c r="B1688" s="18"/>
      <c r="C1688" s="18"/>
      <c r="D1688" s="18"/>
    </row>
    <row r="1689" spans="1:4" ht="15" x14ac:dyDescent="0.25">
      <c r="A1689" s="18"/>
      <c r="B1689" s="18"/>
      <c r="C1689" s="18"/>
      <c r="D1689" s="18"/>
    </row>
    <row r="1690" spans="1:4" ht="15" x14ac:dyDescent="0.25">
      <c r="A1690" s="18"/>
      <c r="B1690" s="18"/>
      <c r="C1690" s="18"/>
      <c r="D1690" s="18"/>
    </row>
    <row r="1691" spans="1:4" ht="15" x14ac:dyDescent="0.25">
      <c r="A1691" s="18"/>
      <c r="B1691" s="18"/>
      <c r="C1691" s="18"/>
      <c r="D1691" s="18"/>
    </row>
    <row r="1692" spans="1:4" ht="15" x14ac:dyDescent="0.25">
      <c r="A1692" s="18"/>
      <c r="B1692" s="18"/>
      <c r="C1692" s="18"/>
      <c r="D1692" s="18"/>
    </row>
    <row r="1693" spans="1:4" ht="15" x14ac:dyDescent="0.25">
      <c r="A1693" s="18"/>
      <c r="B1693" s="18"/>
      <c r="C1693" s="18"/>
      <c r="D1693" s="18"/>
    </row>
    <row r="1694" spans="1:4" ht="15" x14ac:dyDescent="0.25">
      <c r="A1694" s="18"/>
      <c r="B1694" s="18"/>
      <c r="C1694" s="18"/>
      <c r="D1694" s="18"/>
    </row>
    <row r="1695" spans="1:4" ht="15" x14ac:dyDescent="0.25">
      <c r="A1695" s="18"/>
      <c r="B1695" s="18"/>
      <c r="C1695" s="18"/>
      <c r="D1695" s="18"/>
    </row>
    <row r="1696" spans="1:4" ht="15" x14ac:dyDescent="0.25">
      <c r="A1696" s="18"/>
      <c r="B1696" s="18"/>
      <c r="C1696" s="18"/>
      <c r="D1696" s="18"/>
    </row>
    <row r="1697" spans="1:4" ht="15" x14ac:dyDescent="0.25">
      <c r="A1697" s="18"/>
      <c r="B1697" s="18"/>
      <c r="C1697" s="18"/>
      <c r="D1697" s="18"/>
    </row>
    <row r="1698" spans="1:4" ht="15" x14ac:dyDescent="0.25">
      <c r="A1698" s="18"/>
      <c r="B1698" s="18"/>
      <c r="C1698" s="18"/>
      <c r="D1698" s="18"/>
    </row>
    <row r="1699" spans="1:4" ht="15" x14ac:dyDescent="0.25">
      <c r="A1699" s="18"/>
      <c r="B1699" s="18"/>
      <c r="C1699" s="18"/>
      <c r="D1699" s="18"/>
    </row>
    <row r="1700" spans="1:4" ht="15" x14ac:dyDescent="0.25">
      <c r="A1700" s="18"/>
      <c r="B1700" s="18"/>
      <c r="C1700" s="18"/>
      <c r="D1700" s="18"/>
    </row>
    <row r="1701" spans="1:4" ht="15" x14ac:dyDescent="0.25">
      <c r="A1701" s="18"/>
      <c r="B1701" s="18"/>
      <c r="C1701" s="18"/>
      <c r="D1701" s="18"/>
    </row>
    <row r="1702" spans="1:4" ht="15" x14ac:dyDescent="0.25">
      <c r="A1702" s="18"/>
      <c r="B1702" s="18"/>
      <c r="C1702" s="18"/>
      <c r="D1702" s="18"/>
    </row>
    <row r="1703" spans="1:4" ht="15" x14ac:dyDescent="0.25">
      <c r="A1703" s="18"/>
      <c r="B1703" s="18"/>
      <c r="C1703" s="18"/>
      <c r="D1703" s="18"/>
    </row>
    <row r="1704" spans="1:4" ht="15" x14ac:dyDescent="0.25">
      <c r="A1704" s="18"/>
      <c r="B1704" s="18"/>
      <c r="C1704" s="18"/>
      <c r="D1704" s="18"/>
    </row>
    <row r="1705" spans="1:4" ht="15" x14ac:dyDescent="0.25">
      <c r="A1705" s="18"/>
      <c r="B1705" s="18"/>
      <c r="C1705" s="18"/>
      <c r="D1705" s="18"/>
    </row>
    <row r="1706" spans="1:4" ht="15" x14ac:dyDescent="0.25">
      <c r="A1706" s="18"/>
      <c r="B1706" s="18"/>
      <c r="C1706" s="18"/>
      <c r="D1706" s="18"/>
    </row>
    <row r="1707" spans="1:4" ht="15" x14ac:dyDescent="0.25">
      <c r="A1707" s="18"/>
      <c r="B1707" s="18"/>
      <c r="C1707" s="18"/>
      <c r="D1707" s="18"/>
    </row>
    <row r="1708" spans="1:4" ht="15" x14ac:dyDescent="0.25">
      <c r="A1708" s="18"/>
      <c r="B1708" s="18"/>
      <c r="C1708" s="18"/>
      <c r="D1708" s="18"/>
    </row>
    <row r="1709" spans="1:4" ht="15" x14ac:dyDescent="0.25">
      <c r="A1709" s="18"/>
      <c r="B1709" s="18"/>
      <c r="C1709" s="18"/>
      <c r="D1709" s="18"/>
    </row>
    <row r="1710" spans="1:4" ht="15" x14ac:dyDescent="0.25">
      <c r="A1710" s="18"/>
      <c r="B1710" s="18"/>
      <c r="C1710" s="18"/>
      <c r="D1710" s="18"/>
    </row>
    <row r="1711" spans="1:4" ht="15" x14ac:dyDescent="0.25">
      <c r="A1711" s="18"/>
      <c r="B1711" s="18"/>
      <c r="C1711" s="18"/>
      <c r="D1711" s="18"/>
    </row>
    <row r="1712" spans="1:4" ht="15" x14ac:dyDescent="0.25">
      <c r="A1712" s="18"/>
      <c r="B1712" s="18"/>
      <c r="C1712" s="18"/>
      <c r="D1712" s="18"/>
    </row>
    <row r="1713" spans="1:4" ht="15" x14ac:dyDescent="0.25">
      <c r="A1713" s="18"/>
      <c r="B1713" s="18"/>
      <c r="C1713" s="18"/>
      <c r="D1713" s="18"/>
    </row>
    <row r="1714" spans="1:4" ht="15" x14ac:dyDescent="0.25">
      <c r="A1714" s="18"/>
      <c r="B1714" s="18"/>
      <c r="C1714" s="18"/>
      <c r="D1714" s="18"/>
    </row>
    <row r="1715" spans="1:4" ht="15" x14ac:dyDescent="0.25">
      <c r="A1715" s="18"/>
      <c r="B1715" s="18"/>
      <c r="C1715" s="18"/>
      <c r="D1715" s="18"/>
    </row>
    <row r="1716" spans="1:4" ht="15" x14ac:dyDescent="0.25">
      <c r="A1716" s="18"/>
      <c r="B1716" s="18"/>
      <c r="C1716" s="18"/>
      <c r="D1716" s="18"/>
    </row>
    <row r="1717" spans="1:4" ht="15" x14ac:dyDescent="0.25">
      <c r="A1717" s="18"/>
      <c r="B1717" s="18"/>
      <c r="C1717" s="18"/>
      <c r="D1717" s="18"/>
    </row>
    <row r="1718" spans="1:4" ht="15" x14ac:dyDescent="0.25">
      <c r="A1718" s="18"/>
      <c r="B1718" s="18"/>
      <c r="C1718" s="18"/>
      <c r="D1718" s="18"/>
    </row>
    <row r="1719" spans="1:4" ht="15" x14ac:dyDescent="0.25">
      <c r="A1719" s="18"/>
      <c r="B1719" s="18"/>
      <c r="C1719" s="18"/>
      <c r="D1719" s="18"/>
    </row>
    <row r="1720" spans="1:4" ht="15" x14ac:dyDescent="0.25">
      <c r="A1720" s="18"/>
      <c r="B1720" s="18"/>
      <c r="C1720" s="18"/>
      <c r="D1720" s="18"/>
    </row>
    <row r="1721" spans="1:4" ht="15" x14ac:dyDescent="0.25">
      <c r="A1721" s="18"/>
      <c r="B1721" s="18"/>
      <c r="C1721" s="18"/>
      <c r="D1721" s="18"/>
    </row>
    <row r="1722" spans="1:4" ht="15" x14ac:dyDescent="0.25">
      <c r="A1722" s="18"/>
      <c r="B1722" s="18"/>
      <c r="C1722" s="18"/>
      <c r="D1722" s="18"/>
    </row>
    <row r="1723" spans="1:4" ht="15" x14ac:dyDescent="0.25">
      <c r="A1723" s="18"/>
      <c r="B1723" s="18"/>
      <c r="C1723" s="18"/>
      <c r="D1723" s="18"/>
    </row>
    <row r="1724" spans="1:4" ht="15" x14ac:dyDescent="0.25">
      <c r="A1724" s="18"/>
      <c r="B1724" s="18"/>
      <c r="C1724" s="18"/>
      <c r="D1724" s="18"/>
    </row>
    <row r="1725" spans="1:4" ht="15" x14ac:dyDescent="0.25">
      <c r="A1725" s="18"/>
      <c r="B1725" s="18"/>
      <c r="C1725" s="18"/>
      <c r="D1725" s="18"/>
    </row>
    <row r="1726" spans="1:4" ht="15" x14ac:dyDescent="0.25">
      <c r="A1726" s="18"/>
      <c r="B1726" s="18"/>
      <c r="C1726" s="18"/>
      <c r="D1726" s="18"/>
    </row>
    <row r="1727" spans="1:4" ht="15" x14ac:dyDescent="0.25">
      <c r="A1727" s="18"/>
      <c r="B1727" s="18"/>
      <c r="C1727" s="18"/>
      <c r="D1727" s="18"/>
    </row>
    <row r="1728" spans="1:4" ht="15" x14ac:dyDescent="0.25">
      <c r="A1728" s="18"/>
      <c r="B1728" s="18"/>
      <c r="C1728" s="18"/>
      <c r="D1728" s="18"/>
    </row>
    <row r="1729" spans="1:4" ht="15" x14ac:dyDescent="0.25">
      <c r="A1729" s="18"/>
      <c r="B1729" s="18"/>
      <c r="C1729" s="18"/>
      <c r="D1729" s="18"/>
    </row>
    <row r="1730" spans="1:4" ht="15" x14ac:dyDescent="0.25">
      <c r="A1730" s="18"/>
      <c r="B1730" s="18"/>
      <c r="C1730" s="18"/>
      <c r="D1730" s="18"/>
    </row>
    <row r="1731" spans="1:4" ht="15" x14ac:dyDescent="0.25">
      <c r="A1731" s="18"/>
      <c r="B1731" s="18"/>
      <c r="C1731" s="18"/>
      <c r="D1731" s="18"/>
    </row>
    <row r="1732" spans="1:4" ht="15" x14ac:dyDescent="0.25">
      <c r="A1732" s="18"/>
      <c r="B1732" s="18"/>
      <c r="C1732" s="18"/>
      <c r="D1732" s="18"/>
    </row>
    <row r="1733" spans="1:4" ht="15" x14ac:dyDescent="0.25">
      <c r="A1733" s="18"/>
      <c r="B1733" s="18"/>
      <c r="C1733" s="18"/>
      <c r="D1733" s="18"/>
    </row>
    <row r="1734" spans="1:4" ht="15" x14ac:dyDescent="0.25">
      <c r="A1734" s="18"/>
      <c r="B1734" s="18"/>
      <c r="C1734" s="18"/>
      <c r="D1734" s="18"/>
    </row>
    <row r="1735" spans="1:4" ht="15" x14ac:dyDescent="0.25">
      <c r="A1735" s="18"/>
      <c r="B1735" s="18"/>
      <c r="C1735" s="18"/>
      <c r="D1735" s="18"/>
    </row>
    <row r="1736" spans="1:4" ht="15" x14ac:dyDescent="0.25">
      <c r="A1736" s="18"/>
      <c r="B1736" s="18"/>
      <c r="C1736" s="18"/>
      <c r="D1736" s="18"/>
    </row>
    <row r="1737" spans="1:4" ht="15" x14ac:dyDescent="0.25">
      <c r="A1737" s="18"/>
      <c r="B1737" s="18"/>
      <c r="C1737" s="18"/>
      <c r="D1737" s="18"/>
    </row>
    <row r="1738" spans="1:4" ht="15" x14ac:dyDescent="0.25">
      <c r="A1738" s="18"/>
      <c r="B1738" s="18"/>
      <c r="C1738" s="18"/>
      <c r="D1738" s="18"/>
    </row>
    <row r="1739" spans="1:4" ht="15" x14ac:dyDescent="0.25">
      <c r="A1739" s="18"/>
      <c r="B1739" s="18"/>
      <c r="C1739" s="18"/>
      <c r="D1739" s="18"/>
    </row>
    <row r="1740" spans="1:4" ht="15" x14ac:dyDescent="0.25">
      <c r="A1740" s="18"/>
      <c r="B1740" s="18"/>
      <c r="C1740" s="18"/>
      <c r="D1740" s="18"/>
    </row>
    <row r="1741" spans="1:4" ht="15" x14ac:dyDescent="0.25">
      <c r="A1741" s="18"/>
      <c r="B1741" s="18"/>
      <c r="C1741" s="18"/>
      <c r="D1741" s="18"/>
    </row>
    <row r="1742" spans="1:4" ht="15" x14ac:dyDescent="0.25">
      <c r="A1742" s="18"/>
      <c r="B1742" s="18"/>
      <c r="C1742" s="18"/>
      <c r="D1742" s="18"/>
    </row>
    <row r="1743" spans="1:4" ht="15" x14ac:dyDescent="0.25">
      <c r="A1743" s="18"/>
      <c r="B1743" s="18"/>
      <c r="C1743" s="18"/>
      <c r="D1743" s="18"/>
    </row>
    <row r="1744" spans="1:4" ht="15" x14ac:dyDescent="0.25">
      <c r="A1744" s="18"/>
      <c r="B1744" s="18"/>
      <c r="C1744" s="18"/>
      <c r="D1744" s="18"/>
    </row>
    <row r="1745" spans="1:4" ht="15" x14ac:dyDescent="0.25">
      <c r="A1745" s="18"/>
      <c r="B1745" s="18"/>
      <c r="C1745" s="18"/>
      <c r="D1745" s="18"/>
    </row>
    <row r="1746" spans="1:4" ht="15" x14ac:dyDescent="0.25">
      <c r="A1746" s="18"/>
      <c r="B1746" s="18"/>
      <c r="C1746" s="18"/>
      <c r="D1746" s="18"/>
    </row>
    <row r="1747" spans="1:4" ht="15" x14ac:dyDescent="0.25">
      <c r="A1747" s="18"/>
      <c r="B1747" s="18"/>
      <c r="C1747" s="18"/>
      <c r="D1747" s="18"/>
    </row>
    <row r="1748" spans="1:4" ht="15" x14ac:dyDescent="0.25">
      <c r="A1748" s="18"/>
      <c r="B1748" s="18"/>
      <c r="C1748" s="18"/>
      <c r="D1748" s="18"/>
    </row>
    <row r="1749" spans="1:4" ht="15" x14ac:dyDescent="0.25">
      <c r="A1749" s="18"/>
      <c r="B1749" s="18"/>
      <c r="C1749" s="18"/>
      <c r="D1749" s="18"/>
    </row>
    <row r="1750" spans="1:4" ht="15" x14ac:dyDescent="0.25">
      <c r="A1750" s="18"/>
      <c r="B1750" s="18"/>
      <c r="C1750" s="18"/>
      <c r="D1750" s="18"/>
    </row>
    <row r="1751" spans="1:4" ht="15" x14ac:dyDescent="0.25">
      <c r="A1751" s="18"/>
      <c r="B1751" s="18"/>
      <c r="C1751" s="18"/>
      <c r="D1751" s="18"/>
    </row>
    <row r="1752" spans="1:4" ht="15" x14ac:dyDescent="0.25">
      <c r="A1752" s="18"/>
      <c r="B1752" s="18"/>
      <c r="C1752" s="18"/>
      <c r="D1752" s="18"/>
    </row>
    <row r="1753" spans="1:4" ht="15" x14ac:dyDescent="0.25">
      <c r="A1753" s="18"/>
      <c r="B1753" s="18"/>
      <c r="C1753" s="18"/>
      <c r="D1753" s="18"/>
    </row>
    <row r="1754" spans="1:4" ht="15" x14ac:dyDescent="0.25">
      <c r="A1754" s="18"/>
      <c r="B1754" s="18"/>
      <c r="C1754" s="18"/>
      <c r="D1754" s="18"/>
    </row>
    <row r="1755" spans="1:4" ht="15" x14ac:dyDescent="0.25">
      <c r="A1755" s="18"/>
      <c r="B1755" s="18"/>
      <c r="C1755" s="18"/>
      <c r="D1755" s="18"/>
    </row>
    <row r="1756" spans="1:4" ht="15" x14ac:dyDescent="0.25">
      <c r="A1756" s="18"/>
      <c r="B1756" s="18"/>
      <c r="C1756" s="18"/>
      <c r="D1756" s="18"/>
    </row>
    <row r="1757" spans="1:4" ht="15" x14ac:dyDescent="0.25">
      <c r="A1757" s="18"/>
      <c r="B1757" s="18"/>
      <c r="C1757" s="18"/>
      <c r="D1757" s="18"/>
    </row>
    <row r="1758" spans="1:4" ht="15" x14ac:dyDescent="0.25">
      <c r="A1758" s="18"/>
      <c r="B1758" s="18"/>
      <c r="C1758" s="18"/>
      <c r="D1758" s="18"/>
    </row>
    <row r="1759" spans="1:4" ht="15" x14ac:dyDescent="0.25">
      <c r="A1759" s="18"/>
      <c r="B1759" s="18"/>
      <c r="C1759" s="18"/>
      <c r="D1759" s="18"/>
    </row>
    <row r="1760" spans="1:4" ht="15" x14ac:dyDescent="0.25">
      <c r="A1760" s="18"/>
      <c r="B1760" s="18"/>
      <c r="C1760" s="18"/>
      <c r="D1760" s="18"/>
    </row>
    <row r="1761" spans="1:4" ht="15" x14ac:dyDescent="0.25">
      <c r="A1761" s="18"/>
      <c r="B1761" s="18"/>
      <c r="C1761" s="18"/>
      <c r="D1761" s="18"/>
    </row>
    <row r="1762" spans="1:4" ht="15" x14ac:dyDescent="0.25">
      <c r="A1762" s="18"/>
      <c r="B1762" s="18"/>
      <c r="C1762" s="18"/>
      <c r="D1762" s="18"/>
    </row>
    <row r="1763" spans="1:4" ht="15" x14ac:dyDescent="0.25">
      <c r="A1763" s="18"/>
      <c r="B1763" s="18"/>
      <c r="C1763" s="18"/>
      <c r="D1763" s="18"/>
    </row>
    <row r="1764" spans="1:4" ht="15" x14ac:dyDescent="0.25">
      <c r="A1764" s="18"/>
      <c r="B1764" s="18"/>
      <c r="C1764" s="18"/>
      <c r="D1764" s="18"/>
    </row>
    <row r="1765" spans="1:4" ht="15" x14ac:dyDescent="0.25">
      <c r="A1765" s="18"/>
      <c r="B1765" s="18"/>
      <c r="C1765" s="18"/>
      <c r="D1765" s="18"/>
    </row>
    <row r="1766" spans="1:4" ht="15" x14ac:dyDescent="0.25">
      <c r="A1766" s="18"/>
      <c r="B1766" s="18"/>
      <c r="C1766" s="18"/>
      <c r="D1766" s="18"/>
    </row>
    <row r="1767" spans="1:4" ht="15" x14ac:dyDescent="0.25">
      <c r="A1767" s="18"/>
      <c r="B1767" s="18"/>
      <c r="C1767" s="18"/>
      <c r="D1767" s="18"/>
    </row>
    <row r="1768" spans="1:4" ht="15" x14ac:dyDescent="0.25">
      <c r="A1768" s="18"/>
      <c r="B1768" s="18"/>
      <c r="C1768" s="18"/>
      <c r="D1768" s="18"/>
    </row>
    <row r="1769" spans="1:4" ht="15" x14ac:dyDescent="0.25">
      <c r="A1769" s="18"/>
      <c r="B1769" s="18"/>
      <c r="C1769" s="18"/>
      <c r="D1769" s="18"/>
    </row>
    <row r="1770" spans="1:4" ht="15" x14ac:dyDescent="0.25">
      <c r="A1770" s="18"/>
      <c r="B1770" s="18"/>
      <c r="C1770" s="18"/>
      <c r="D1770" s="18"/>
    </row>
    <row r="1771" spans="1:4" ht="15" x14ac:dyDescent="0.25">
      <c r="A1771" s="18"/>
      <c r="B1771" s="18"/>
      <c r="C1771" s="18"/>
      <c r="D1771" s="18"/>
    </row>
    <row r="1772" spans="1:4" ht="15" x14ac:dyDescent="0.25">
      <c r="A1772" s="18"/>
      <c r="B1772" s="18"/>
      <c r="C1772" s="18"/>
      <c r="D1772" s="18"/>
    </row>
    <row r="1773" spans="1:4" ht="15" x14ac:dyDescent="0.25">
      <c r="A1773" s="18"/>
      <c r="B1773" s="18"/>
      <c r="C1773" s="18"/>
      <c r="D1773" s="18"/>
    </row>
    <row r="1774" spans="1:4" ht="15" x14ac:dyDescent="0.25">
      <c r="A1774" s="18"/>
      <c r="B1774" s="18"/>
      <c r="C1774" s="18"/>
      <c r="D1774" s="18"/>
    </row>
    <row r="1775" spans="1:4" ht="15" x14ac:dyDescent="0.25">
      <c r="A1775" s="18"/>
      <c r="B1775" s="18"/>
      <c r="C1775" s="18"/>
      <c r="D1775" s="18"/>
    </row>
    <row r="1776" spans="1:4" ht="15" x14ac:dyDescent="0.25">
      <c r="A1776" s="18"/>
      <c r="B1776" s="18"/>
      <c r="C1776" s="18"/>
      <c r="D1776" s="18"/>
    </row>
    <row r="1777" spans="1:4" ht="15" x14ac:dyDescent="0.25">
      <c r="A1777" s="18"/>
      <c r="B1777" s="18"/>
      <c r="C1777" s="18"/>
      <c r="D1777" s="18"/>
    </row>
    <row r="1778" spans="1:4" ht="15" x14ac:dyDescent="0.25">
      <c r="A1778" s="18"/>
      <c r="B1778" s="18"/>
      <c r="C1778" s="18"/>
      <c r="D1778" s="18"/>
    </row>
    <row r="1779" spans="1:4" ht="15" x14ac:dyDescent="0.25">
      <c r="A1779" s="18"/>
      <c r="B1779" s="18"/>
      <c r="C1779" s="18"/>
      <c r="D1779" s="18"/>
    </row>
    <row r="1780" spans="1:4" ht="15" x14ac:dyDescent="0.25">
      <c r="A1780" s="18"/>
      <c r="B1780" s="18"/>
      <c r="C1780" s="18"/>
      <c r="D1780" s="18"/>
    </row>
    <row r="1781" spans="1:4" ht="15" x14ac:dyDescent="0.25">
      <c r="A1781" s="18"/>
      <c r="B1781" s="18"/>
      <c r="C1781" s="18"/>
      <c r="D1781" s="18"/>
    </row>
    <row r="1782" spans="1:4" ht="15" x14ac:dyDescent="0.25">
      <c r="A1782" s="18"/>
      <c r="B1782" s="18"/>
      <c r="C1782" s="18"/>
      <c r="D1782" s="18"/>
    </row>
    <row r="1783" spans="1:4" ht="15" x14ac:dyDescent="0.25">
      <c r="A1783" s="18"/>
      <c r="B1783" s="18"/>
      <c r="C1783" s="18"/>
      <c r="D1783" s="18"/>
    </row>
    <row r="1784" spans="1:4" ht="15" x14ac:dyDescent="0.25">
      <c r="A1784" s="18"/>
      <c r="B1784" s="18"/>
      <c r="C1784" s="18"/>
      <c r="D1784" s="18"/>
    </row>
    <row r="1785" spans="1:4" ht="15" x14ac:dyDescent="0.25">
      <c r="A1785" s="18"/>
      <c r="B1785" s="18"/>
      <c r="C1785" s="18"/>
      <c r="D1785" s="18"/>
    </row>
    <row r="1786" spans="1:4" ht="15" x14ac:dyDescent="0.25">
      <c r="A1786" s="18"/>
      <c r="B1786" s="18"/>
      <c r="C1786" s="18"/>
      <c r="D1786" s="18"/>
    </row>
    <row r="1787" spans="1:4" ht="15" x14ac:dyDescent="0.25">
      <c r="A1787" s="18"/>
      <c r="B1787" s="18"/>
      <c r="C1787" s="18"/>
      <c r="D1787" s="18"/>
    </row>
    <row r="1788" spans="1:4" ht="15" x14ac:dyDescent="0.25">
      <c r="A1788" s="18"/>
      <c r="B1788" s="18"/>
      <c r="C1788" s="18"/>
      <c r="D1788" s="18"/>
    </row>
    <row r="1789" spans="1:4" ht="15" x14ac:dyDescent="0.25">
      <c r="A1789" s="18"/>
      <c r="B1789" s="18"/>
      <c r="C1789" s="18"/>
      <c r="D1789" s="18"/>
    </row>
    <row r="1790" spans="1:4" ht="15" x14ac:dyDescent="0.25">
      <c r="A1790" s="18"/>
      <c r="B1790" s="18"/>
      <c r="C1790" s="18"/>
      <c r="D1790" s="18"/>
    </row>
    <row r="1791" spans="1:4" ht="15" x14ac:dyDescent="0.25">
      <c r="A1791" s="18"/>
      <c r="B1791" s="18"/>
      <c r="C1791" s="18"/>
      <c r="D1791" s="18"/>
    </row>
    <row r="1792" spans="1:4" ht="15" x14ac:dyDescent="0.25">
      <c r="A1792" s="18"/>
      <c r="B1792" s="18"/>
      <c r="C1792" s="18"/>
      <c r="D1792" s="18"/>
    </row>
    <row r="1793" spans="1:4" ht="15" x14ac:dyDescent="0.25">
      <c r="A1793" s="18"/>
      <c r="B1793" s="18"/>
      <c r="C1793" s="18"/>
      <c r="D1793" s="18"/>
    </row>
    <row r="1794" spans="1:4" ht="15" x14ac:dyDescent="0.25">
      <c r="A1794" s="18"/>
      <c r="B1794" s="18"/>
      <c r="C1794" s="18"/>
      <c r="D1794" s="18"/>
    </row>
    <row r="1795" spans="1:4" ht="15" x14ac:dyDescent="0.25">
      <c r="A1795" s="18"/>
      <c r="B1795" s="18"/>
      <c r="C1795" s="18"/>
      <c r="D1795" s="18"/>
    </row>
    <row r="1796" spans="1:4" ht="15" x14ac:dyDescent="0.25">
      <c r="A1796" s="18"/>
      <c r="B1796" s="18"/>
      <c r="C1796" s="18"/>
      <c r="D1796" s="18"/>
    </row>
    <row r="1797" spans="1:4" ht="15" x14ac:dyDescent="0.25">
      <c r="A1797" s="18"/>
      <c r="B1797" s="18"/>
      <c r="C1797" s="18"/>
      <c r="D1797" s="18"/>
    </row>
    <row r="1798" spans="1:4" ht="15" x14ac:dyDescent="0.25">
      <c r="A1798" s="18"/>
      <c r="B1798" s="18"/>
      <c r="C1798" s="18"/>
      <c r="D1798" s="18"/>
    </row>
    <row r="1799" spans="1:4" ht="15" x14ac:dyDescent="0.25">
      <c r="A1799" s="18"/>
      <c r="B1799" s="18"/>
      <c r="C1799" s="18"/>
      <c r="D1799" s="18"/>
    </row>
    <row r="1800" spans="1:4" ht="15" x14ac:dyDescent="0.25">
      <c r="A1800" s="18"/>
      <c r="B1800" s="18"/>
      <c r="C1800" s="18"/>
      <c r="D1800" s="18"/>
    </row>
    <row r="1801" spans="1:4" ht="15" x14ac:dyDescent="0.25">
      <c r="A1801" s="18"/>
      <c r="B1801" s="18"/>
      <c r="C1801" s="18"/>
      <c r="D1801" s="18"/>
    </row>
    <row r="1802" spans="1:4" ht="15" x14ac:dyDescent="0.25">
      <c r="A1802" s="18"/>
      <c r="B1802" s="18"/>
      <c r="C1802" s="18"/>
      <c r="D1802" s="18"/>
    </row>
    <row r="1803" spans="1:4" ht="15" x14ac:dyDescent="0.25">
      <c r="A1803" s="18"/>
      <c r="B1803" s="18"/>
      <c r="C1803" s="18"/>
      <c r="D1803" s="18"/>
    </row>
    <row r="1804" spans="1:4" ht="15" x14ac:dyDescent="0.25">
      <c r="A1804" s="18"/>
      <c r="B1804" s="18"/>
      <c r="C1804" s="18"/>
      <c r="D1804" s="18"/>
    </row>
    <row r="1805" spans="1:4" ht="15" x14ac:dyDescent="0.25">
      <c r="A1805" s="18"/>
      <c r="B1805" s="18"/>
      <c r="C1805" s="18"/>
      <c r="D1805" s="18"/>
    </row>
    <row r="1806" spans="1:4" ht="15" x14ac:dyDescent="0.25">
      <c r="A1806" s="18"/>
      <c r="B1806" s="18"/>
      <c r="C1806" s="18"/>
      <c r="D1806" s="18"/>
    </row>
    <row r="1807" spans="1:4" ht="15" x14ac:dyDescent="0.25">
      <c r="A1807" s="18"/>
      <c r="B1807" s="18"/>
      <c r="C1807" s="18"/>
      <c r="D1807" s="18"/>
    </row>
    <row r="1808" spans="1:4" ht="15" x14ac:dyDescent="0.25">
      <c r="A1808" s="18"/>
      <c r="B1808" s="18"/>
      <c r="C1808" s="18"/>
      <c r="D1808" s="18"/>
    </row>
    <row r="1809" spans="1:4" ht="15" x14ac:dyDescent="0.25">
      <c r="A1809" s="18"/>
      <c r="B1809" s="18"/>
      <c r="C1809" s="18"/>
      <c r="D1809" s="18"/>
    </row>
    <row r="1810" spans="1:4" ht="15" x14ac:dyDescent="0.25">
      <c r="A1810" s="18"/>
      <c r="B1810" s="18"/>
      <c r="C1810" s="18"/>
      <c r="D1810" s="18"/>
    </row>
    <row r="1811" spans="1:4" ht="15" x14ac:dyDescent="0.25">
      <c r="A1811" s="18"/>
      <c r="B1811" s="18"/>
      <c r="C1811" s="18"/>
      <c r="D1811" s="18"/>
    </row>
    <row r="1812" spans="1:4" ht="15" x14ac:dyDescent="0.25">
      <c r="A1812" s="18"/>
      <c r="B1812" s="18"/>
      <c r="C1812" s="18"/>
      <c r="D1812" s="18"/>
    </row>
    <row r="1813" spans="1:4" ht="15" x14ac:dyDescent="0.25">
      <c r="A1813" s="18"/>
      <c r="B1813" s="18"/>
      <c r="C1813" s="18"/>
      <c r="D1813" s="18"/>
    </row>
    <row r="1814" spans="1:4" ht="15" x14ac:dyDescent="0.25">
      <c r="A1814" s="18"/>
      <c r="B1814" s="18"/>
      <c r="C1814" s="18"/>
      <c r="D1814" s="18"/>
    </row>
    <row r="1815" spans="1:4" ht="15" x14ac:dyDescent="0.25">
      <c r="A1815" s="18"/>
      <c r="B1815" s="18"/>
      <c r="C1815" s="18"/>
      <c r="D1815" s="18"/>
    </row>
    <row r="1816" spans="1:4" ht="15" x14ac:dyDescent="0.25">
      <c r="A1816" s="18"/>
      <c r="B1816" s="18"/>
      <c r="C1816" s="18"/>
      <c r="D1816" s="18"/>
    </row>
    <row r="1817" spans="1:4" ht="15" x14ac:dyDescent="0.25">
      <c r="A1817" s="18"/>
      <c r="B1817" s="18"/>
      <c r="C1817" s="18"/>
      <c r="D1817" s="18"/>
    </row>
    <row r="1818" spans="1:4" ht="15" x14ac:dyDescent="0.25">
      <c r="A1818" s="18"/>
      <c r="B1818" s="18"/>
      <c r="C1818" s="18"/>
      <c r="D1818" s="18"/>
    </row>
    <row r="1819" spans="1:4" ht="15" x14ac:dyDescent="0.25">
      <c r="A1819" s="18"/>
      <c r="B1819" s="18"/>
      <c r="C1819" s="18"/>
      <c r="D1819" s="18"/>
    </row>
    <row r="1820" spans="1:4" ht="15" x14ac:dyDescent="0.25">
      <c r="A1820" s="18"/>
      <c r="B1820" s="18"/>
      <c r="C1820" s="18"/>
      <c r="D1820" s="18"/>
    </row>
    <row r="1821" spans="1:4" ht="15" x14ac:dyDescent="0.25">
      <c r="A1821" s="18"/>
      <c r="B1821" s="18"/>
      <c r="C1821" s="18"/>
      <c r="D1821" s="18"/>
    </row>
    <row r="1822" spans="1:4" ht="15" x14ac:dyDescent="0.25">
      <c r="A1822" s="18"/>
      <c r="B1822" s="18"/>
      <c r="C1822" s="18"/>
      <c r="D1822" s="18"/>
    </row>
    <row r="1823" spans="1:4" ht="15" x14ac:dyDescent="0.25">
      <c r="A1823" s="18"/>
      <c r="B1823" s="18"/>
      <c r="C1823" s="18"/>
      <c r="D1823" s="18"/>
    </row>
    <row r="1824" spans="1:4" ht="15" x14ac:dyDescent="0.25">
      <c r="A1824" s="18"/>
      <c r="B1824" s="18"/>
      <c r="C1824" s="18"/>
      <c r="D1824" s="18"/>
    </row>
    <row r="1825" spans="1:4" ht="15" x14ac:dyDescent="0.25">
      <c r="A1825" s="18"/>
      <c r="B1825" s="18"/>
      <c r="C1825" s="18"/>
      <c r="D1825" s="18"/>
    </row>
    <row r="1826" spans="1:4" ht="15" x14ac:dyDescent="0.25">
      <c r="A1826" s="18"/>
      <c r="B1826" s="18"/>
      <c r="C1826" s="18"/>
      <c r="D1826" s="18"/>
    </row>
    <row r="1827" spans="1:4" ht="15" x14ac:dyDescent="0.25">
      <c r="A1827" s="18"/>
      <c r="B1827" s="18"/>
      <c r="C1827" s="18"/>
      <c r="D1827" s="18"/>
    </row>
    <row r="1828" spans="1:4" ht="15" x14ac:dyDescent="0.25">
      <c r="A1828" s="18"/>
      <c r="B1828" s="18"/>
      <c r="C1828" s="18"/>
      <c r="D1828" s="18"/>
    </row>
    <row r="1829" spans="1:4" ht="15" x14ac:dyDescent="0.25">
      <c r="A1829" s="18"/>
      <c r="B1829" s="18"/>
      <c r="C1829" s="18"/>
      <c r="D1829" s="18"/>
    </row>
    <row r="1830" spans="1:4" ht="15" x14ac:dyDescent="0.25">
      <c r="A1830" s="18"/>
      <c r="B1830" s="18"/>
      <c r="C1830" s="18"/>
      <c r="D1830" s="18"/>
    </row>
    <row r="1831" spans="1:4" ht="15" x14ac:dyDescent="0.25">
      <c r="A1831" s="18"/>
      <c r="B1831" s="18"/>
      <c r="C1831" s="18"/>
      <c r="D1831" s="18"/>
    </row>
    <row r="1832" spans="1:4" ht="15" x14ac:dyDescent="0.25">
      <c r="A1832" s="18"/>
      <c r="B1832" s="18"/>
      <c r="C1832" s="18"/>
      <c r="D1832" s="18"/>
    </row>
    <row r="1833" spans="1:4" ht="15" x14ac:dyDescent="0.25">
      <c r="A1833" s="18"/>
      <c r="B1833" s="18"/>
      <c r="C1833" s="18"/>
      <c r="D1833" s="18"/>
    </row>
    <row r="1834" spans="1:4" ht="15" x14ac:dyDescent="0.25">
      <c r="A1834" s="18"/>
      <c r="B1834" s="18"/>
      <c r="C1834" s="18"/>
      <c r="D1834" s="18"/>
    </row>
    <row r="1835" spans="1:4" ht="15" x14ac:dyDescent="0.25">
      <c r="A1835" s="18"/>
      <c r="B1835" s="18"/>
      <c r="C1835" s="18"/>
      <c r="D1835" s="18"/>
    </row>
    <row r="1836" spans="1:4" ht="15" x14ac:dyDescent="0.25">
      <c r="A1836" s="18"/>
      <c r="B1836" s="18"/>
      <c r="C1836" s="18"/>
      <c r="D1836" s="18"/>
    </row>
    <row r="1837" spans="1:4" ht="15" x14ac:dyDescent="0.25">
      <c r="A1837" s="18"/>
      <c r="B1837" s="18"/>
      <c r="C1837" s="18"/>
      <c r="D1837" s="18"/>
    </row>
    <row r="1838" spans="1:4" ht="15" x14ac:dyDescent="0.25">
      <c r="A1838" s="18"/>
      <c r="B1838" s="18"/>
      <c r="C1838" s="18"/>
      <c r="D1838" s="18"/>
    </row>
    <row r="1839" spans="1:4" ht="15" x14ac:dyDescent="0.25">
      <c r="A1839" s="18"/>
      <c r="B1839" s="18"/>
      <c r="C1839" s="18"/>
      <c r="D1839" s="18"/>
    </row>
    <row r="1840" spans="1:4" ht="15" x14ac:dyDescent="0.25">
      <c r="A1840" s="18"/>
      <c r="B1840" s="18"/>
      <c r="C1840" s="18"/>
      <c r="D1840" s="18"/>
    </row>
    <row r="1841" spans="1:4" ht="15" x14ac:dyDescent="0.25">
      <c r="A1841" s="18"/>
      <c r="B1841" s="18"/>
      <c r="C1841" s="18"/>
      <c r="D1841" s="18"/>
    </row>
    <row r="1842" spans="1:4" ht="15" x14ac:dyDescent="0.25">
      <c r="A1842" s="18"/>
      <c r="B1842" s="18"/>
      <c r="C1842" s="18"/>
      <c r="D1842" s="18"/>
    </row>
    <row r="1843" spans="1:4" ht="15" x14ac:dyDescent="0.25">
      <c r="A1843" s="18"/>
      <c r="B1843" s="18"/>
      <c r="C1843" s="18"/>
      <c r="D1843" s="18"/>
    </row>
    <row r="1844" spans="1:4" ht="15" x14ac:dyDescent="0.25">
      <c r="A1844" s="18"/>
      <c r="B1844" s="18"/>
      <c r="C1844" s="18"/>
      <c r="D1844" s="18"/>
    </row>
    <row r="1845" spans="1:4" ht="15" x14ac:dyDescent="0.25">
      <c r="A1845" s="18"/>
      <c r="B1845" s="18"/>
      <c r="C1845" s="18"/>
      <c r="D1845" s="18"/>
    </row>
    <row r="1846" spans="1:4" ht="15" x14ac:dyDescent="0.25">
      <c r="A1846" s="18"/>
      <c r="B1846" s="18"/>
      <c r="C1846" s="18"/>
      <c r="D1846" s="18"/>
    </row>
    <row r="1847" spans="1:4" ht="15" x14ac:dyDescent="0.25">
      <c r="A1847" s="18"/>
      <c r="B1847" s="18"/>
      <c r="C1847" s="18"/>
      <c r="D1847" s="18"/>
    </row>
    <row r="1848" spans="1:4" ht="15" x14ac:dyDescent="0.25">
      <c r="A1848" s="18"/>
      <c r="B1848" s="18"/>
      <c r="C1848" s="18"/>
      <c r="D1848" s="18"/>
    </row>
    <row r="1849" spans="1:4" ht="15" x14ac:dyDescent="0.25">
      <c r="A1849" s="18"/>
      <c r="B1849" s="18"/>
      <c r="C1849" s="18"/>
      <c r="D1849" s="18"/>
    </row>
    <row r="1850" spans="1:4" ht="15" x14ac:dyDescent="0.25">
      <c r="A1850" s="18"/>
      <c r="B1850" s="18"/>
      <c r="C1850" s="18"/>
      <c r="D1850" s="18"/>
    </row>
    <row r="1851" spans="1:4" ht="15" x14ac:dyDescent="0.25">
      <c r="A1851" s="18"/>
      <c r="B1851" s="18"/>
      <c r="C1851" s="18"/>
      <c r="D1851" s="18"/>
    </row>
    <row r="1852" spans="1:4" ht="15" x14ac:dyDescent="0.25">
      <c r="A1852" s="18"/>
      <c r="B1852" s="18"/>
      <c r="C1852" s="18"/>
      <c r="D1852" s="18"/>
    </row>
    <row r="1853" spans="1:4" ht="15" x14ac:dyDescent="0.25">
      <c r="A1853" s="18"/>
      <c r="B1853" s="18"/>
      <c r="C1853" s="18"/>
      <c r="D1853" s="18"/>
    </row>
    <row r="1854" spans="1:4" ht="15" x14ac:dyDescent="0.25">
      <c r="A1854" s="18"/>
      <c r="B1854" s="18"/>
      <c r="C1854" s="18"/>
      <c r="D1854" s="18"/>
    </row>
    <row r="1855" spans="1:4" ht="15" x14ac:dyDescent="0.25">
      <c r="A1855" s="18"/>
      <c r="B1855" s="18"/>
      <c r="C1855" s="18"/>
      <c r="D1855" s="18"/>
    </row>
    <row r="1856" spans="1:4" ht="15" x14ac:dyDescent="0.25">
      <c r="A1856" s="18"/>
      <c r="B1856" s="18"/>
      <c r="C1856" s="18"/>
      <c r="D1856" s="18"/>
    </row>
    <row r="1857" spans="1:4" ht="15" x14ac:dyDescent="0.25">
      <c r="A1857" s="18"/>
      <c r="B1857" s="18"/>
      <c r="C1857" s="18"/>
      <c r="D1857" s="18"/>
    </row>
    <row r="1858" spans="1:4" ht="15" x14ac:dyDescent="0.25">
      <c r="A1858" s="18"/>
      <c r="B1858" s="18"/>
      <c r="C1858" s="18"/>
      <c r="D1858" s="18"/>
    </row>
    <row r="1859" spans="1:4" ht="15" x14ac:dyDescent="0.25">
      <c r="A1859" s="18"/>
      <c r="B1859" s="18"/>
      <c r="C1859" s="18"/>
      <c r="D1859" s="18"/>
    </row>
    <row r="1860" spans="1:4" ht="15" x14ac:dyDescent="0.25">
      <c r="A1860" s="18"/>
      <c r="B1860" s="18"/>
      <c r="C1860" s="18"/>
      <c r="D1860" s="18"/>
    </row>
    <row r="1861" spans="1:4" ht="15" x14ac:dyDescent="0.25">
      <c r="A1861" s="18"/>
      <c r="B1861" s="18"/>
      <c r="C1861" s="18"/>
      <c r="D1861" s="18"/>
    </row>
    <row r="1862" spans="1:4" ht="15" x14ac:dyDescent="0.25">
      <c r="A1862" s="18"/>
      <c r="B1862" s="18"/>
      <c r="C1862" s="18"/>
      <c r="D1862" s="18"/>
    </row>
    <row r="1863" spans="1:4" ht="15" x14ac:dyDescent="0.25">
      <c r="A1863" s="18"/>
      <c r="B1863" s="18"/>
      <c r="C1863" s="18"/>
      <c r="D1863" s="18"/>
    </row>
    <row r="1864" spans="1:4" ht="15" x14ac:dyDescent="0.25">
      <c r="A1864" s="18"/>
      <c r="B1864" s="18"/>
      <c r="C1864" s="18"/>
      <c r="D1864" s="18"/>
    </row>
    <row r="1865" spans="1:4" ht="15" x14ac:dyDescent="0.25">
      <c r="A1865" s="18"/>
      <c r="B1865" s="18"/>
      <c r="C1865" s="18"/>
      <c r="D1865" s="18"/>
    </row>
    <row r="1866" spans="1:4" ht="15" x14ac:dyDescent="0.25">
      <c r="A1866" s="18"/>
      <c r="B1866" s="18"/>
      <c r="C1866" s="18"/>
      <c r="D1866" s="18"/>
    </row>
    <row r="1867" spans="1:4" ht="15" x14ac:dyDescent="0.25">
      <c r="A1867" s="18"/>
      <c r="B1867" s="18"/>
      <c r="C1867" s="18"/>
      <c r="D1867" s="18"/>
    </row>
    <row r="1868" spans="1:4" ht="15" x14ac:dyDescent="0.25">
      <c r="A1868" s="18"/>
      <c r="B1868" s="18"/>
      <c r="C1868" s="18"/>
      <c r="D1868" s="18"/>
    </row>
    <row r="1869" spans="1:4" ht="15" x14ac:dyDescent="0.25">
      <c r="A1869" s="18"/>
      <c r="B1869" s="18"/>
      <c r="C1869" s="18"/>
      <c r="D1869" s="18"/>
    </row>
    <row r="1870" spans="1:4" ht="15" x14ac:dyDescent="0.25">
      <c r="A1870" s="18"/>
      <c r="B1870" s="18"/>
      <c r="C1870" s="18"/>
      <c r="D1870" s="18"/>
    </row>
    <row r="1871" spans="1:4" ht="15" x14ac:dyDescent="0.25">
      <c r="A1871" s="18"/>
      <c r="B1871" s="18"/>
      <c r="C1871" s="18"/>
      <c r="D1871" s="18"/>
    </row>
    <row r="1872" spans="1:4" ht="15" x14ac:dyDescent="0.25">
      <c r="A1872" s="18"/>
      <c r="B1872" s="18"/>
      <c r="C1872" s="18"/>
      <c r="D1872" s="18"/>
    </row>
    <row r="1873" spans="1:4" ht="15" x14ac:dyDescent="0.25">
      <c r="A1873" s="18"/>
      <c r="B1873" s="18"/>
      <c r="C1873" s="18"/>
      <c r="D1873" s="18"/>
    </row>
    <row r="1874" spans="1:4" ht="15" x14ac:dyDescent="0.25">
      <c r="A1874" s="18"/>
      <c r="B1874" s="18"/>
      <c r="C1874" s="18"/>
      <c r="D1874" s="18"/>
    </row>
    <row r="1875" spans="1:4" ht="15" x14ac:dyDescent="0.25">
      <c r="A1875" s="18"/>
      <c r="B1875" s="18"/>
      <c r="C1875" s="18"/>
      <c r="D1875" s="18"/>
    </row>
    <row r="1876" spans="1:4" ht="15" x14ac:dyDescent="0.25">
      <c r="A1876" s="18"/>
      <c r="B1876" s="18"/>
      <c r="C1876" s="18"/>
      <c r="D1876" s="18"/>
    </row>
    <row r="1877" spans="1:4" ht="15" x14ac:dyDescent="0.25">
      <c r="A1877" s="18"/>
      <c r="B1877" s="18"/>
      <c r="C1877" s="18"/>
      <c r="D1877" s="18"/>
    </row>
    <row r="1878" spans="1:4" ht="15" x14ac:dyDescent="0.25">
      <c r="A1878" s="18"/>
      <c r="B1878" s="18"/>
      <c r="C1878" s="18"/>
      <c r="D1878" s="18"/>
    </row>
    <row r="1879" spans="1:4" ht="15" x14ac:dyDescent="0.25">
      <c r="A1879" s="18"/>
      <c r="B1879" s="18"/>
      <c r="C1879" s="18"/>
      <c r="D1879" s="18"/>
    </row>
    <row r="1880" spans="1:4" ht="15" x14ac:dyDescent="0.25">
      <c r="A1880" s="18"/>
      <c r="B1880" s="18"/>
      <c r="C1880" s="18"/>
      <c r="D1880" s="18"/>
    </row>
    <row r="1881" spans="1:4" ht="15" x14ac:dyDescent="0.25">
      <c r="A1881" s="18"/>
      <c r="B1881" s="18"/>
      <c r="C1881" s="18"/>
      <c r="D1881" s="18"/>
    </row>
    <row r="1882" spans="1:4" ht="15" x14ac:dyDescent="0.25">
      <c r="A1882" s="18"/>
      <c r="B1882" s="18"/>
      <c r="C1882" s="18"/>
      <c r="D1882" s="18"/>
    </row>
    <row r="1883" spans="1:4" ht="15" x14ac:dyDescent="0.25">
      <c r="A1883" s="18"/>
      <c r="B1883" s="18"/>
      <c r="C1883" s="18"/>
      <c r="D1883" s="18"/>
    </row>
    <row r="1884" spans="1:4" ht="15" x14ac:dyDescent="0.25">
      <c r="A1884" s="18"/>
      <c r="B1884" s="18"/>
      <c r="C1884" s="18"/>
      <c r="D1884" s="18"/>
    </row>
    <row r="1885" spans="1:4" ht="15" x14ac:dyDescent="0.25">
      <c r="A1885" s="18"/>
      <c r="B1885" s="18"/>
      <c r="C1885" s="18"/>
      <c r="D1885" s="18"/>
    </row>
    <row r="1886" spans="1:4" ht="15" x14ac:dyDescent="0.25">
      <c r="A1886" s="18"/>
      <c r="B1886" s="18"/>
      <c r="C1886" s="18"/>
      <c r="D1886" s="18"/>
    </row>
    <row r="1887" spans="1:4" ht="15" x14ac:dyDescent="0.25">
      <c r="A1887" s="18"/>
      <c r="B1887" s="18"/>
      <c r="C1887" s="18"/>
      <c r="D1887" s="18"/>
    </row>
    <row r="1888" spans="1:4" ht="15" x14ac:dyDescent="0.25">
      <c r="A1888" s="18"/>
      <c r="B1888" s="18"/>
      <c r="C1888" s="18"/>
      <c r="D1888" s="18"/>
    </row>
    <row r="1889" spans="1:4" ht="15" x14ac:dyDescent="0.25">
      <c r="A1889" s="18"/>
      <c r="B1889" s="18"/>
      <c r="C1889" s="18"/>
      <c r="D1889" s="18"/>
    </row>
    <row r="1890" spans="1:4" ht="15" x14ac:dyDescent="0.25">
      <c r="A1890" s="18"/>
      <c r="B1890" s="18"/>
      <c r="C1890" s="18"/>
      <c r="D1890" s="18"/>
    </row>
    <row r="1891" spans="1:4" ht="15" x14ac:dyDescent="0.25">
      <c r="A1891" s="18"/>
      <c r="B1891" s="18"/>
      <c r="C1891" s="18"/>
      <c r="D1891" s="18"/>
    </row>
    <row r="1892" spans="1:4" ht="15" x14ac:dyDescent="0.25">
      <c r="A1892" s="18"/>
      <c r="B1892" s="18"/>
      <c r="C1892" s="18"/>
      <c r="D1892" s="18"/>
    </row>
    <row r="1893" spans="1:4" ht="15" x14ac:dyDescent="0.25">
      <c r="A1893" s="18"/>
      <c r="B1893" s="18"/>
      <c r="C1893" s="18"/>
      <c r="D1893" s="18"/>
    </row>
    <row r="1894" spans="1:4" ht="15" x14ac:dyDescent="0.25">
      <c r="A1894" s="18"/>
      <c r="B1894" s="18"/>
      <c r="C1894" s="18"/>
      <c r="D1894" s="18"/>
    </row>
    <row r="1895" spans="1:4" ht="15" x14ac:dyDescent="0.25">
      <c r="A1895" s="18"/>
      <c r="B1895" s="18"/>
      <c r="C1895" s="18"/>
      <c r="D1895" s="18"/>
    </row>
    <row r="1896" spans="1:4" ht="15" x14ac:dyDescent="0.25">
      <c r="A1896" s="18"/>
      <c r="B1896" s="18"/>
      <c r="C1896" s="18"/>
      <c r="D1896" s="18"/>
    </row>
    <row r="1897" spans="1:4" ht="15" x14ac:dyDescent="0.25">
      <c r="A1897" s="18"/>
      <c r="B1897" s="18"/>
      <c r="C1897" s="18"/>
      <c r="D1897" s="18"/>
    </row>
    <row r="1898" spans="1:4" ht="15" x14ac:dyDescent="0.25">
      <c r="A1898" s="18"/>
      <c r="B1898" s="18"/>
      <c r="C1898" s="18"/>
      <c r="D1898" s="18"/>
    </row>
    <row r="1899" spans="1:4" ht="15" x14ac:dyDescent="0.25">
      <c r="A1899" s="18"/>
      <c r="B1899" s="18"/>
      <c r="C1899" s="18"/>
      <c r="D1899" s="18"/>
    </row>
    <row r="1900" spans="1:4" ht="15" x14ac:dyDescent="0.25">
      <c r="A1900" s="18"/>
      <c r="B1900" s="18"/>
      <c r="C1900" s="18"/>
      <c r="D1900" s="18"/>
    </row>
    <row r="1901" spans="1:4" ht="15" x14ac:dyDescent="0.25">
      <c r="A1901" s="18"/>
      <c r="B1901" s="18"/>
      <c r="C1901" s="18"/>
      <c r="D1901" s="18"/>
    </row>
    <row r="1902" spans="1:4" ht="15" x14ac:dyDescent="0.25">
      <c r="A1902" s="18"/>
      <c r="B1902" s="18"/>
      <c r="C1902" s="18"/>
      <c r="D1902" s="18"/>
    </row>
    <row r="1903" spans="1:4" ht="15" x14ac:dyDescent="0.25">
      <c r="A1903" s="18"/>
      <c r="B1903" s="18"/>
      <c r="C1903" s="18"/>
      <c r="D1903" s="18"/>
    </row>
    <row r="1904" spans="1:4" ht="15" x14ac:dyDescent="0.25">
      <c r="A1904" s="18"/>
      <c r="B1904" s="18"/>
      <c r="C1904" s="18"/>
      <c r="D1904" s="18"/>
    </row>
    <row r="1905" spans="1:4" ht="15" x14ac:dyDescent="0.25">
      <c r="A1905" s="18"/>
      <c r="B1905" s="18"/>
      <c r="C1905" s="18"/>
      <c r="D1905" s="18"/>
    </row>
    <row r="1906" spans="1:4" ht="15" x14ac:dyDescent="0.25">
      <c r="A1906" s="18"/>
      <c r="B1906" s="18"/>
      <c r="C1906" s="18"/>
      <c r="D1906" s="18"/>
    </row>
    <row r="1907" spans="1:4" ht="15" x14ac:dyDescent="0.25">
      <c r="A1907" s="18"/>
      <c r="B1907" s="18"/>
      <c r="C1907" s="18"/>
      <c r="D1907" s="18"/>
    </row>
    <row r="1908" spans="1:4" ht="15" x14ac:dyDescent="0.25">
      <c r="A1908" s="18"/>
      <c r="B1908" s="18"/>
      <c r="C1908" s="18"/>
      <c r="D1908" s="18"/>
    </row>
    <row r="1909" spans="1:4" ht="15" x14ac:dyDescent="0.25">
      <c r="A1909" s="18"/>
      <c r="B1909" s="18"/>
      <c r="C1909" s="18"/>
      <c r="D1909" s="18"/>
    </row>
    <row r="1910" spans="1:4" ht="15" x14ac:dyDescent="0.25">
      <c r="A1910" s="18"/>
      <c r="B1910" s="18"/>
      <c r="C1910" s="18"/>
      <c r="D1910" s="18"/>
    </row>
    <row r="1911" spans="1:4" ht="15" x14ac:dyDescent="0.25">
      <c r="A1911" s="18"/>
      <c r="B1911" s="18"/>
      <c r="C1911" s="18"/>
      <c r="D1911" s="18"/>
    </row>
    <row r="1912" spans="1:4" ht="15" x14ac:dyDescent="0.25">
      <c r="A1912" s="18"/>
      <c r="B1912" s="18"/>
      <c r="C1912" s="18"/>
      <c r="D1912" s="18"/>
    </row>
    <row r="1913" spans="1:4" ht="15" x14ac:dyDescent="0.25">
      <c r="A1913" s="18"/>
      <c r="B1913" s="18"/>
      <c r="C1913" s="18"/>
      <c r="D1913" s="18"/>
    </row>
    <row r="1914" spans="1:4" ht="15" x14ac:dyDescent="0.25">
      <c r="A1914" s="18"/>
      <c r="B1914" s="18"/>
      <c r="C1914" s="18"/>
      <c r="D1914" s="18"/>
    </row>
    <row r="1915" spans="1:4" ht="15" x14ac:dyDescent="0.25">
      <c r="A1915" s="18"/>
      <c r="B1915" s="18"/>
      <c r="C1915" s="18"/>
      <c r="D1915" s="18"/>
    </row>
    <row r="1916" spans="1:4" ht="15" x14ac:dyDescent="0.25">
      <c r="A1916" s="18"/>
      <c r="B1916" s="18"/>
      <c r="C1916" s="18"/>
      <c r="D1916" s="18"/>
    </row>
    <row r="1917" spans="1:4" ht="15" x14ac:dyDescent="0.25">
      <c r="A1917" s="18"/>
      <c r="B1917" s="18"/>
      <c r="C1917" s="18"/>
      <c r="D1917" s="18"/>
    </row>
    <row r="1918" spans="1:4" ht="15" x14ac:dyDescent="0.25">
      <c r="A1918" s="18"/>
      <c r="B1918" s="18"/>
      <c r="C1918" s="18"/>
      <c r="D1918" s="18"/>
    </row>
    <row r="1919" spans="1:4" ht="15" x14ac:dyDescent="0.25">
      <c r="A1919" s="18"/>
      <c r="B1919" s="18"/>
      <c r="C1919" s="18"/>
      <c r="D1919" s="18"/>
    </row>
    <row r="1920" spans="1:4" ht="15" x14ac:dyDescent="0.25">
      <c r="A1920" s="18"/>
      <c r="B1920" s="18"/>
      <c r="C1920" s="18"/>
      <c r="D1920" s="18"/>
    </row>
    <row r="1921" spans="1:4" ht="15" x14ac:dyDescent="0.25">
      <c r="A1921" s="18"/>
      <c r="B1921" s="18"/>
      <c r="C1921" s="18"/>
      <c r="D1921" s="18"/>
    </row>
    <row r="1922" spans="1:4" ht="15" x14ac:dyDescent="0.25">
      <c r="A1922" s="18"/>
      <c r="B1922" s="18"/>
      <c r="C1922" s="18"/>
      <c r="D1922" s="18"/>
    </row>
    <row r="1923" spans="1:4" ht="15" x14ac:dyDescent="0.25">
      <c r="A1923" s="18"/>
      <c r="B1923" s="18"/>
      <c r="C1923" s="18"/>
      <c r="D1923" s="18"/>
    </row>
    <row r="1924" spans="1:4" ht="15" x14ac:dyDescent="0.25">
      <c r="A1924" s="18"/>
      <c r="B1924" s="18"/>
      <c r="C1924" s="18"/>
      <c r="D1924" s="18"/>
    </row>
    <row r="1925" spans="1:4" ht="15" x14ac:dyDescent="0.25">
      <c r="A1925" s="18"/>
      <c r="B1925" s="18"/>
      <c r="C1925" s="18"/>
      <c r="D1925" s="18"/>
    </row>
    <row r="1926" spans="1:4" ht="15" x14ac:dyDescent="0.25">
      <c r="A1926" s="18"/>
      <c r="B1926" s="18"/>
      <c r="C1926" s="18"/>
      <c r="D1926" s="18"/>
    </row>
    <row r="1927" spans="1:4" ht="15" x14ac:dyDescent="0.25">
      <c r="A1927" s="18"/>
      <c r="B1927" s="18"/>
      <c r="C1927" s="18"/>
      <c r="D1927" s="18"/>
    </row>
    <row r="1928" spans="1:4" ht="15" x14ac:dyDescent="0.25">
      <c r="A1928" s="18"/>
      <c r="B1928" s="18"/>
      <c r="C1928" s="18"/>
      <c r="D1928" s="18"/>
    </row>
    <row r="1929" spans="1:4" ht="15" x14ac:dyDescent="0.25">
      <c r="A1929" s="18"/>
      <c r="B1929" s="18"/>
      <c r="C1929" s="18"/>
      <c r="D1929" s="18"/>
    </row>
    <row r="1930" spans="1:4" ht="15" x14ac:dyDescent="0.25">
      <c r="A1930" s="18"/>
      <c r="B1930" s="18"/>
      <c r="C1930" s="18"/>
      <c r="D1930" s="18"/>
    </row>
    <row r="1931" spans="1:4" ht="15" x14ac:dyDescent="0.25">
      <c r="A1931" s="18"/>
      <c r="B1931" s="18"/>
      <c r="C1931" s="18"/>
      <c r="D1931" s="18"/>
    </row>
    <row r="1932" spans="1:4" ht="15" x14ac:dyDescent="0.25">
      <c r="A1932" s="18"/>
      <c r="B1932" s="18"/>
      <c r="C1932" s="18"/>
      <c r="D1932" s="18"/>
    </row>
    <row r="1933" spans="1:4" ht="15" x14ac:dyDescent="0.25">
      <c r="A1933" s="18"/>
      <c r="B1933" s="18"/>
      <c r="C1933" s="18"/>
      <c r="D1933" s="18"/>
    </row>
    <row r="1934" spans="1:4" ht="15" x14ac:dyDescent="0.25">
      <c r="A1934" s="18"/>
      <c r="B1934" s="18"/>
      <c r="C1934" s="18"/>
      <c r="D1934" s="18"/>
    </row>
    <row r="1935" spans="1:4" ht="15" x14ac:dyDescent="0.25">
      <c r="A1935" s="18"/>
      <c r="B1935" s="18"/>
      <c r="C1935" s="18"/>
      <c r="D1935" s="18"/>
    </row>
    <row r="1936" spans="1:4" ht="15" x14ac:dyDescent="0.25">
      <c r="A1936" s="18"/>
      <c r="B1936" s="18"/>
      <c r="C1936" s="18"/>
      <c r="D1936" s="18"/>
    </row>
    <row r="1937" spans="1:4" ht="15" x14ac:dyDescent="0.25">
      <c r="A1937" s="18"/>
      <c r="B1937" s="18"/>
      <c r="C1937" s="18"/>
      <c r="D1937" s="18"/>
    </row>
    <row r="1938" spans="1:4" ht="15" x14ac:dyDescent="0.25">
      <c r="A1938" s="18"/>
      <c r="B1938" s="18"/>
      <c r="C1938" s="18"/>
      <c r="D1938" s="18"/>
    </row>
    <row r="1939" spans="1:4" ht="15" x14ac:dyDescent="0.25">
      <c r="A1939" s="18"/>
      <c r="B1939" s="18"/>
      <c r="C1939" s="18"/>
      <c r="D1939" s="18"/>
    </row>
    <row r="1940" spans="1:4" ht="15" x14ac:dyDescent="0.25">
      <c r="A1940" s="18"/>
      <c r="B1940" s="18"/>
      <c r="C1940" s="18"/>
      <c r="D1940" s="18"/>
    </row>
    <row r="1941" spans="1:4" ht="15" x14ac:dyDescent="0.25">
      <c r="A1941" s="18"/>
      <c r="B1941" s="18"/>
      <c r="C1941" s="18"/>
      <c r="D1941" s="18"/>
    </row>
    <row r="1942" spans="1:4" ht="15" x14ac:dyDescent="0.25">
      <c r="A1942" s="18"/>
      <c r="B1942" s="18"/>
      <c r="C1942" s="18"/>
      <c r="D1942" s="18"/>
    </row>
    <row r="1943" spans="1:4" ht="15" x14ac:dyDescent="0.25">
      <c r="A1943" s="18"/>
      <c r="B1943" s="18"/>
      <c r="C1943" s="18"/>
      <c r="D1943" s="18"/>
    </row>
    <row r="1944" spans="1:4" ht="15" x14ac:dyDescent="0.25">
      <c r="A1944" s="18"/>
      <c r="B1944" s="18"/>
      <c r="C1944" s="18"/>
      <c r="D1944" s="18"/>
    </row>
    <row r="1945" spans="1:4" ht="15" x14ac:dyDescent="0.25">
      <c r="A1945" s="18"/>
      <c r="B1945" s="18"/>
      <c r="C1945" s="18"/>
      <c r="D1945" s="18"/>
    </row>
    <row r="1946" spans="1:4" ht="15" x14ac:dyDescent="0.25">
      <c r="A1946" s="18"/>
      <c r="B1946" s="18"/>
      <c r="C1946" s="18"/>
      <c r="D1946" s="18"/>
    </row>
    <row r="1947" spans="1:4" ht="15" x14ac:dyDescent="0.25">
      <c r="A1947" s="18"/>
      <c r="B1947" s="18"/>
      <c r="C1947" s="18"/>
      <c r="D1947" s="18"/>
    </row>
    <row r="1948" spans="1:4" ht="15" x14ac:dyDescent="0.25">
      <c r="A1948" s="18"/>
      <c r="B1948" s="18"/>
      <c r="C1948" s="18"/>
      <c r="D1948" s="18"/>
    </row>
    <row r="1949" spans="1:4" ht="15" x14ac:dyDescent="0.25">
      <c r="A1949" s="18"/>
      <c r="B1949" s="18"/>
      <c r="C1949" s="18"/>
      <c r="D1949" s="18"/>
    </row>
    <row r="1950" spans="1:4" ht="15" x14ac:dyDescent="0.25">
      <c r="A1950" s="18"/>
      <c r="B1950" s="18"/>
      <c r="C1950" s="18"/>
      <c r="D1950" s="18"/>
    </row>
    <row r="1951" spans="1:4" ht="15" x14ac:dyDescent="0.25">
      <c r="A1951" s="18"/>
      <c r="B1951" s="18"/>
      <c r="C1951" s="18"/>
      <c r="D1951" s="18"/>
    </row>
    <row r="1952" spans="1:4" ht="15" x14ac:dyDescent="0.25">
      <c r="A1952" s="18"/>
      <c r="B1952" s="18"/>
      <c r="C1952" s="18"/>
      <c r="D1952" s="18"/>
    </row>
    <row r="1953" spans="1:4" ht="15" x14ac:dyDescent="0.25">
      <c r="A1953" s="18"/>
      <c r="B1953" s="18"/>
      <c r="C1953" s="18"/>
      <c r="D1953" s="18"/>
    </row>
    <row r="1954" spans="1:4" ht="15" x14ac:dyDescent="0.25">
      <c r="A1954" s="18"/>
      <c r="B1954" s="18"/>
      <c r="C1954" s="18"/>
      <c r="D1954" s="18"/>
    </row>
    <row r="1955" spans="1:4" ht="15" x14ac:dyDescent="0.25">
      <c r="A1955" s="18"/>
      <c r="B1955" s="18"/>
      <c r="C1955" s="18"/>
      <c r="D1955" s="18"/>
    </row>
    <row r="1956" spans="1:4" ht="15" x14ac:dyDescent="0.25">
      <c r="A1956" s="18"/>
      <c r="B1956" s="18"/>
      <c r="C1956" s="18"/>
      <c r="D1956" s="18"/>
    </row>
    <row r="1957" spans="1:4" ht="15" x14ac:dyDescent="0.25">
      <c r="A1957" s="18"/>
      <c r="B1957" s="18"/>
      <c r="C1957" s="18"/>
      <c r="D1957" s="18"/>
    </row>
    <row r="1958" spans="1:4" ht="15" x14ac:dyDescent="0.25">
      <c r="A1958" s="18"/>
      <c r="B1958" s="18"/>
      <c r="C1958" s="18"/>
      <c r="D1958" s="18"/>
    </row>
    <row r="1959" spans="1:4" ht="15" x14ac:dyDescent="0.25">
      <c r="A1959" s="18"/>
      <c r="B1959" s="18"/>
      <c r="C1959" s="18"/>
      <c r="D1959" s="18"/>
    </row>
    <row r="1960" spans="1:4" ht="15" x14ac:dyDescent="0.25">
      <c r="A1960" s="18"/>
      <c r="B1960" s="18"/>
      <c r="C1960" s="18"/>
      <c r="D1960" s="18"/>
    </row>
    <row r="1961" spans="1:4" ht="15" x14ac:dyDescent="0.25">
      <c r="A1961" s="18"/>
      <c r="B1961" s="18"/>
      <c r="C1961" s="18"/>
      <c r="D1961" s="18"/>
    </row>
    <row r="1962" spans="1:4" ht="15" x14ac:dyDescent="0.25">
      <c r="A1962" s="18"/>
      <c r="B1962" s="18"/>
      <c r="C1962" s="18"/>
      <c r="D1962" s="18"/>
    </row>
    <row r="1963" spans="1:4" ht="15" x14ac:dyDescent="0.25">
      <c r="A1963" s="18"/>
      <c r="B1963" s="18"/>
      <c r="C1963" s="18"/>
      <c r="D1963" s="18"/>
    </row>
    <row r="1964" spans="1:4" ht="15" x14ac:dyDescent="0.25">
      <c r="A1964" s="18"/>
      <c r="B1964" s="18"/>
      <c r="C1964" s="18"/>
      <c r="D1964" s="18"/>
    </row>
    <row r="1965" spans="1:4" ht="15" x14ac:dyDescent="0.25">
      <c r="A1965" s="18"/>
      <c r="B1965" s="18"/>
      <c r="C1965" s="18"/>
      <c r="D1965" s="18"/>
    </row>
    <row r="1966" spans="1:4" ht="15" x14ac:dyDescent="0.25">
      <c r="A1966" s="18"/>
      <c r="B1966" s="18"/>
      <c r="C1966" s="18"/>
      <c r="D1966" s="18"/>
    </row>
    <row r="1967" spans="1:4" ht="15" x14ac:dyDescent="0.25">
      <c r="A1967" s="18"/>
      <c r="B1967" s="18"/>
      <c r="C1967" s="18"/>
      <c r="D1967" s="18"/>
    </row>
    <row r="1968" spans="1:4" ht="15" x14ac:dyDescent="0.25">
      <c r="A1968" s="18"/>
      <c r="B1968" s="18"/>
      <c r="C1968" s="18"/>
      <c r="D1968" s="18"/>
    </row>
    <row r="1969" spans="1:4" ht="15" x14ac:dyDescent="0.25">
      <c r="A1969" s="18"/>
      <c r="B1969" s="18"/>
      <c r="C1969" s="18"/>
      <c r="D1969" s="18"/>
    </row>
    <row r="1970" spans="1:4" ht="15" x14ac:dyDescent="0.25">
      <c r="A1970" s="18"/>
      <c r="B1970" s="18"/>
      <c r="C1970" s="18"/>
      <c r="D1970" s="18"/>
    </row>
    <row r="1971" spans="1:4" ht="15" x14ac:dyDescent="0.25">
      <c r="A1971" s="18"/>
      <c r="B1971" s="18"/>
      <c r="C1971" s="18"/>
      <c r="D1971" s="18"/>
    </row>
    <row r="1972" spans="1:4" ht="15" x14ac:dyDescent="0.25">
      <c r="A1972" s="18"/>
      <c r="B1972" s="18"/>
      <c r="C1972" s="18"/>
      <c r="D1972" s="18"/>
    </row>
    <row r="1973" spans="1:4" ht="15" x14ac:dyDescent="0.25">
      <c r="A1973" s="18"/>
      <c r="B1973" s="18"/>
      <c r="C1973" s="18"/>
      <c r="D1973" s="18"/>
    </row>
    <row r="1974" spans="1:4" ht="15" x14ac:dyDescent="0.25">
      <c r="A1974" s="18"/>
      <c r="B1974" s="18"/>
      <c r="C1974" s="18"/>
      <c r="D1974" s="18"/>
    </row>
    <row r="1975" spans="1:4" ht="15" x14ac:dyDescent="0.25">
      <c r="A1975" s="18"/>
      <c r="B1975" s="18"/>
      <c r="C1975" s="18"/>
      <c r="D1975" s="18"/>
    </row>
    <row r="1976" spans="1:4" ht="15" x14ac:dyDescent="0.25">
      <c r="A1976" s="18"/>
      <c r="B1976" s="18"/>
      <c r="C1976" s="18"/>
      <c r="D1976" s="18"/>
    </row>
    <row r="1977" spans="1:4" ht="15" x14ac:dyDescent="0.25">
      <c r="A1977" s="18"/>
      <c r="B1977" s="18"/>
      <c r="C1977" s="18"/>
      <c r="D1977" s="18"/>
    </row>
    <row r="1978" spans="1:4" ht="15" x14ac:dyDescent="0.25">
      <c r="A1978" s="18"/>
      <c r="B1978" s="18"/>
      <c r="C1978" s="18"/>
      <c r="D1978" s="18"/>
    </row>
    <row r="1979" spans="1:4" ht="15" x14ac:dyDescent="0.25">
      <c r="A1979" s="18"/>
      <c r="B1979" s="18"/>
      <c r="C1979" s="18"/>
      <c r="D1979" s="18"/>
    </row>
    <row r="1980" spans="1:4" ht="15" x14ac:dyDescent="0.25">
      <c r="A1980" s="18"/>
      <c r="B1980" s="18"/>
      <c r="C1980" s="18"/>
      <c r="D1980" s="18"/>
    </row>
    <row r="1981" spans="1:4" ht="15" x14ac:dyDescent="0.25">
      <c r="A1981" s="18"/>
      <c r="B1981" s="18"/>
      <c r="C1981" s="18"/>
      <c r="D1981" s="18"/>
    </row>
    <row r="1982" spans="1:4" ht="15" x14ac:dyDescent="0.25">
      <c r="A1982" s="18"/>
      <c r="B1982" s="18"/>
      <c r="C1982" s="18"/>
      <c r="D1982" s="18"/>
    </row>
    <row r="1983" spans="1:4" ht="15" x14ac:dyDescent="0.25">
      <c r="A1983" s="18"/>
      <c r="B1983" s="18"/>
      <c r="C1983" s="18"/>
      <c r="D1983" s="18"/>
    </row>
    <row r="1984" spans="1:4" ht="15" x14ac:dyDescent="0.25">
      <c r="A1984" s="18"/>
      <c r="B1984" s="18"/>
      <c r="C1984" s="18"/>
      <c r="D1984" s="18"/>
    </row>
    <row r="1985" spans="1:4" ht="15" x14ac:dyDescent="0.25">
      <c r="A1985" s="18"/>
      <c r="B1985" s="18"/>
      <c r="C1985" s="18"/>
      <c r="D1985" s="18"/>
    </row>
    <row r="1986" spans="1:4" ht="15" x14ac:dyDescent="0.25">
      <c r="A1986" s="18"/>
      <c r="B1986" s="18"/>
      <c r="C1986" s="18"/>
      <c r="D1986" s="18"/>
    </row>
    <row r="1987" spans="1:4" ht="15" x14ac:dyDescent="0.25">
      <c r="A1987" s="18"/>
      <c r="B1987" s="18"/>
      <c r="C1987" s="18"/>
      <c r="D1987" s="18"/>
    </row>
    <row r="1988" spans="1:4" ht="15" x14ac:dyDescent="0.25">
      <c r="A1988" s="18"/>
      <c r="B1988" s="18"/>
      <c r="C1988" s="18"/>
      <c r="D1988" s="18"/>
    </row>
    <row r="1989" spans="1:4" ht="15" x14ac:dyDescent="0.25">
      <c r="A1989" s="18"/>
      <c r="B1989" s="18"/>
      <c r="C1989" s="18"/>
      <c r="D1989" s="18"/>
    </row>
    <row r="1990" spans="1:4" ht="15" x14ac:dyDescent="0.25">
      <c r="A1990" s="18"/>
      <c r="B1990" s="18"/>
      <c r="C1990" s="18"/>
      <c r="D1990" s="18"/>
    </row>
    <row r="1991" spans="1:4" ht="15" x14ac:dyDescent="0.25">
      <c r="A1991" s="18"/>
      <c r="B1991" s="18"/>
      <c r="C1991" s="18"/>
      <c r="D1991" s="18"/>
    </row>
    <row r="1992" spans="1:4" ht="15" x14ac:dyDescent="0.25">
      <c r="A1992" s="18"/>
      <c r="B1992" s="18"/>
      <c r="C1992" s="18"/>
      <c r="D1992" s="18"/>
    </row>
    <row r="1993" spans="1:4" ht="15" x14ac:dyDescent="0.25">
      <c r="A1993" s="18"/>
      <c r="B1993" s="18"/>
      <c r="C1993" s="18"/>
      <c r="D1993" s="18"/>
    </row>
    <row r="1994" spans="1:4" ht="15" x14ac:dyDescent="0.25">
      <c r="A1994" s="18"/>
      <c r="B1994" s="18"/>
      <c r="C1994" s="18"/>
      <c r="D1994" s="18"/>
    </row>
    <row r="1995" spans="1:4" ht="15" x14ac:dyDescent="0.25">
      <c r="A1995" s="18"/>
      <c r="B1995" s="18"/>
      <c r="C1995" s="18"/>
      <c r="D1995" s="18"/>
    </row>
    <row r="1996" spans="1:4" ht="15" x14ac:dyDescent="0.25">
      <c r="A1996" s="18"/>
      <c r="B1996" s="18"/>
      <c r="C1996" s="18"/>
      <c r="D1996" s="18"/>
    </row>
    <row r="1997" spans="1:4" ht="15" x14ac:dyDescent="0.25">
      <c r="A1997" s="18"/>
      <c r="B1997" s="18"/>
      <c r="C1997" s="18"/>
      <c r="D1997" s="18"/>
    </row>
    <row r="1998" spans="1:4" ht="15" x14ac:dyDescent="0.25">
      <c r="A1998" s="18"/>
      <c r="B1998" s="18"/>
      <c r="C1998" s="18"/>
      <c r="D1998" s="18"/>
    </row>
    <row r="1999" spans="1:4" ht="15" x14ac:dyDescent="0.25">
      <c r="A1999" s="18"/>
      <c r="B1999" s="18"/>
      <c r="C1999" s="18"/>
      <c r="D1999" s="18"/>
    </row>
    <row r="2000" spans="1:4" ht="15" x14ac:dyDescent="0.25">
      <c r="A2000" s="18"/>
      <c r="B2000" s="18"/>
      <c r="C2000" s="18"/>
      <c r="D2000" s="18"/>
    </row>
    <row r="2001" spans="1:4" ht="15" x14ac:dyDescent="0.25">
      <c r="A2001" s="18"/>
      <c r="B2001" s="18"/>
      <c r="C2001" s="18"/>
      <c r="D2001" s="18"/>
    </row>
    <row r="2002" spans="1:4" ht="15" x14ac:dyDescent="0.25">
      <c r="A2002" s="18"/>
      <c r="B2002" s="18"/>
      <c r="C2002" s="18"/>
      <c r="D2002" s="18"/>
    </row>
    <row r="2003" spans="1:4" ht="15" x14ac:dyDescent="0.25">
      <c r="A2003" s="18"/>
      <c r="B2003" s="18"/>
      <c r="C2003" s="18"/>
      <c r="D2003" s="18"/>
    </row>
    <row r="2004" spans="1:4" ht="15" x14ac:dyDescent="0.25">
      <c r="A2004" s="18"/>
      <c r="B2004" s="18"/>
      <c r="C2004" s="18"/>
      <c r="D2004" s="18"/>
    </row>
    <row r="2005" spans="1:4" ht="15" x14ac:dyDescent="0.25">
      <c r="A2005" s="18"/>
      <c r="B2005" s="18"/>
      <c r="C2005" s="18"/>
      <c r="D2005" s="18"/>
    </row>
    <row r="2006" spans="1:4" ht="15" x14ac:dyDescent="0.25">
      <c r="A2006" s="18"/>
      <c r="B2006" s="18"/>
      <c r="C2006" s="18"/>
      <c r="D2006" s="18"/>
    </row>
    <row r="2007" spans="1:4" ht="15" x14ac:dyDescent="0.25">
      <c r="A2007" s="18"/>
      <c r="B2007" s="18"/>
      <c r="C2007" s="18"/>
      <c r="D2007" s="18"/>
    </row>
    <row r="2008" spans="1:4" ht="15" x14ac:dyDescent="0.25">
      <c r="A2008" s="18"/>
      <c r="B2008" s="18"/>
      <c r="C2008" s="18"/>
      <c r="D2008" s="18"/>
    </row>
    <row r="2009" spans="1:4" ht="15" x14ac:dyDescent="0.25">
      <c r="A2009" s="18"/>
      <c r="B2009" s="18"/>
      <c r="C2009" s="18"/>
      <c r="D2009" s="18"/>
    </row>
    <row r="2010" spans="1:4" ht="15" x14ac:dyDescent="0.25">
      <c r="A2010" s="18"/>
      <c r="B2010" s="18"/>
      <c r="C2010" s="18"/>
      <c r="D2010" s="18"/>
    </row>
    <row r="2011" spans="1:4" ht="15" x14ac:dyDescent="0.25">
      <c r="A2011" s="18"/>
      <c r="B2011" s="18"/>
      <c r="C2011" s="18"/>
      <c r="D2011" s="18"/>
    </row>
    <row r="2012" spans="1:4" ht="15" x14ac:dyDescent="0.25">
      <c r="A2012" s="18"/>
      <c r="B2012" s="18"/>
      <c r="C2012" s="18"/>
      <c r="D2012" s="18"/>
    </row>
    <row r="2013" spans="1:4" ht="15" x14ac:dyDescent="0.25">
      <c r="A2013" s="18"/>
      <c r="B2013" s="18"/>
      <c r="C2013" s="18"/>
      <c r="D2013" s="18"/>
    </row>
    <row r="2014" spans="1:4" ht="15" x14ac:dyDescent="0.25">
      <c r="A2014" s="18"/>
      <c r="B2014" s="18"/>
      <c r="C2014" s="18"/>
      <c r="D2014" s="18"/>
    </row>
    <row r="2015" spans="1:4" ht="15" x14ac:dyDescent="0.25">
      <c r="A2015" s="18"/>
      <c r="B2015" s="18"/>
      <c r="C2015" s="18"/>
      <c r="D2015" s="18"/>
    </row>
    <row r="2016" spans="1:4" ht="15" x14ac:dyDescent="0.25">
      <c r="A2016" s="18"/>
      <c r="B2016" s="18"/>
      <c r="C2016" s="18"/>
      <c r="D2016" s="18"/>
    </row>
    <row r="2017" spans="1:4" ht="15" x14ac:dyDescent="0.25">
      <c r="A2017" s="18"/>
      <c r="B2017" s="18"/>
      <c r="C2017" s="18"/>
      <c r="D2017" s="18"/>
    </row>
    <row r="2018" spans="1:4" ht="15" x14ac:dyDescent="0.25">
      <c r="A2018" s="18"/>
      <c r="B2018" s="18"/>
      <c r="C2018" s="18"/>
      <c r="D2018" s="18"/>
    </row>
    <row r="2019" spans="1:4" ht="15" x14ac:dyDescent="0.25">
      <c r="A2019" s="18"/>
      <c r="B2019" s="18"/>
      <c r="C2019" s="18"/>
      <c r="D2019" s="18"/>
    </row>
    <row r="2020" spans="1:4" ht="15" x14ac:dyDescent="0.25">
      <c r="A2020" s="18"/>
      <c r="B2020" s="18"/>
      <c r="C2020" s="18"/>
      <c r="D2020" s="18"/>
    </row>
    <row r="2021" spans="1:4" ht="15" x14ac:dyDescent="0.25">
      <c r="A2021" s="18"/>
      <c r="B2021" s="18"/>
      <c r="C2021" s="18"/>
      <c r="D2021" s="18"/>
    </row>
    <row r="2022" spans="1:4" ht="15" x14ac:dyDescent="0.25">
      <c r="A2022" s="18"/>
      <c r="B2022" s="18"/>
      <c r="C2022" s="18"/>
      <c r="D2022" s="18"/>
    </row>
    <row r="2023" spans="1:4" ht="15" x14ac:dyDescent="0.25">
      <c r="A2023" s="18"/>
      <c r="B2023" s="18"/>
      <c r="C2023" s="18"/>
      <c r="D2023" s="18"/>
    </row>
    <row r="2024" spans="1:4" ht="15" x14ac:dyDescent="0.25">
      <c r="A2024" s="18"/>
      <c r="B2024" s="18"/>
      <c r="C2024" s="18"/>
      <c r="D2024" s="18"/>
    </row>
    <row r="2025" spans="1:4" ht="15" x14ac:dyDescent="0.25">
      <c r="A2025" s="18"/>
      <c r="B2025" s="18"/>
      <c r="C2025" s="18"/>
      <c r="D2025" s="18"/>
    </row>
    <row r="2026" spans="1:4" ht="15" x14ac:dyDescent="0.25">
      <c r="A2026" s="18"/>
      <c r="B2026" s="18"/>
      <c r="C2026" s="18"/>
      <c r="D2026" s="18"/>
    </row>
    <row r="2027" spans="1:4" ht="15" x14ac:dyDescent="0.25">
      <c r="A2027" s="18"/>
      <c r="B2027" s="18"/>
      <c r="C2027" s="18"/>
      <c r="D2027" s="18"/>
    </row>
    <row r="2028" spans="1:4" ht="15" x14ac:dyDescent="0.25">
      <c r="A2028" s="18"/>
      <c r="B2028" s="18"/>
      <c r="C2028" s="18"/>
      <c r="D2028" s="18"/>
    </row>
    <row r="2029" spans="1:4" ht="15" x14ac:dyDescent="0.25">
      <c r="A2029" s="18"/>
      <c r="B2029" s="18"/>
      <c r="C2029" s="18"/>
      <c r="D2029" s="18"/>
    </row>
    <row r="2030" spans="1:4" ht="15" x14ac:dyDescent="0.25">
      <c r="A2030" s="18"/>
      <c r="B2030" s="18"/>
      <c r="C2030" s="18"/>
      <c r="D2030" s="18"/>
    </row>
    <row r="2031" spans="1:4" ht="15" x14ac:dyDescent="0.25">
      <c r="A2031" s="18"/>
      <c r="B2031" s="18"/>
      <c r="C2031" s="18"/>
      <c r="D2031" s="18"/>
    </row>
    <row r="2032" spans="1:4" ht="15" x14ac:dyDescent="0.25">
      <c r="A2032" s="18"/>
      <c r="B2032" s="18"/>
      <c r="C2032" s="18"/>
      <c r="D2032" s="18"/>
    </row>
    <row r="2033" spans="1:4" ht="15" x14ac:dyDescent="0.25">
      <c r="A2033" s="18"/>
      <c r="B2033" s="18"/>
      <c r="C2033" s="18"/>
      <c r="D2033" s="18"/>
    </row>
    <row r="2034" spans="1:4" ht="15" x14ac:dyDescent="0.25">
      <c r="A2034" s="18"/>
      <c r="B2034" s="18"/>
      <c r="C2034" s="18"/>
      <c r="D2034" s="18"/>
    </row>
    <row r="2035" spans="1:4" ht="15" x14ac:dyDescent="0.25">
      <c r="A2035" s="18"/>
      <c r="B2035" s="18"/>
      <c r="C2035" s="18"/>
      <c r="D2035" s="18"/>
    </row>
    <row r="2036" spans="1:4" ht="15" x14ac:dyDescent="0.25">
      <c r="A2036" s="18"/>
      <c r="B2036" s="18"/>
      <c r="C2036" s="18"/>
      <c r="D2036" s="18"/>
    </row>
    <row r="2037" spans="1:4" ht="15" x14ac:dyDescent="0.25">
      <c r="A2037" s="18"/>
      <c r="B2037" s="18"/>
      <c r="C2037" s="18"/>
      <c r="D2037" s="18"/>
    </row>
    <row r="2038" spans="1:4" ht="15" x14ac:dyDescent="0.25">
      <c r="A2038" s="18"/>
      <c r="B2038" s="18"/>
      <c r="C2038" s="18"/>
      <c r="D2038" s="18"/>
    </row>
    <row r="2039" spans="1:4" ht="15" x14ac:dyDescent="0.25">
      <c r="A2039" s="18"/>
      <c r="B2039" s="18"/>
      <c r="C2039" s="18"/>
      <c r="D2039" s="18"/>
    </row>
    <row r="2040" spans="1:4" ht="15" x14ac:dyDescent="0.25">
      <c r="A2040" s="18"/>
      <c r="B2040" s="18"/>
      <c r="C2040" s="18"/>
      <c r="D2040" s="18"/>
    </row>
    <row r="2041" spans="1:4" ht="15" x14ac:dyDescent="0.25">
      <c r="A2041" s="18"/>
      <c r="B2041" s="18"/>
      <c r="C2041" s="18"/>
      <c r="D2041" s="18"/>
    </row>
    <row r="2042" spans="1:4" ht="15" x14ac:dyDescent="0.25">
      <c r="A2042" s="18"/>
      <c r="B2042" s="18"/>
      <c r="C2042" s="18"/>
      <c r="D2042" s="18"/>
    </row>
    <row r="2043" spans="1:4" ht="15" x14ac:dyDescent="0.25">
      <c r="A2043" s="18"/>
      <c r="B2043" s="18"/>
      <c r="C2043" s="18"/>
      <c r="D2043" s="18"/>
    </row>
    <row r="2044" spans="1:4" ht="15" x14ac:dyDescent="0.25">
      <c r="A2044" s="18"/>
      <c r="B2044" s="18"/>
      <c r="C2044" s="18"/>
      <c r="D2044" s="18"/>
    </row>
    <row r="2045" spans="1:4" ht="15" x14ac:dyDescent="0.25">
      <c r="A2045" s="18"/>
      <c r="B2045" s="18"/>
      <c r="C2045" s="18"/>
      <c r="D2045" s="18"/>
    </row>
    <row r="2046" spans="1:4" ht="15" x14ac:dyDescent="0.25">
      <c r="A2046" s="18"/>
      <c r="B2046" s="18"/>
      <c r="C2046" s="18"/>
      <c r="D2046" s="18"/>
    </row>
    <row r="2047" spans="1:4" ht="15" x14ac:dyDescent="0.25">
      <c r="A2047" s="18"/>
      <c r="B2047" s="18"/>
      <c r="C2047" s="18"/>
      <c r="D2047" s="18"/>
    </row>
    <row r="2048" spans="1:4" ht="15" x14ac:dyDescent="0.25">
      <c r="A2048" s="18"/>
      <c r="B2048" s="18"/>
      <c r="C2048" s="18"/>
      <c r="D2048" s="18"/>
    </row>
    <row r="2049" spans="1:4" ht="15" x14ac:dyDescent="0.25">
      <c r="A2049" s="18"/>
      <c r="B2049" s="18"/>
      <c r="C2049" s="18"/>
      <c r="D2049" s="18"/>
    </row>
    <row r="2050" spans="1:4" ht="15" x14ac:dyDescent="0.25">
      <c r="A2050" s="18"/>
      <c r="B2050" s="18"/>
      <c r="C2050" s="18"/>
      <c r="D2050" s="18"/>
    </row>
    <row r="2051" spans="1:4" ht="15" x14ac:dyDescent="0.25">
      <c r="A2051" s="18"/>
      <c r="B2051" s="18"/>
      <c r="C2051" s="18"/>
      <c r="D2051" s="18"/>
    </row>
    <row r="2052" spans="1:4" ht="15" x14ac:dyDescent="0.25">
      <c r="A2052" s="18"/>
      <c r="B2052" s="18"/>
      <c r="C2052" s="18"/>
      <c r="D2052" s="18"/>
    </row>
    <row r="2053" spans="1:4" ht="15" x14ac:dyDescent="0.25">
      <c r="A2053" s="18"/>
      <c r="B2053" s="18"/>
      <c r="C2053" s="18"/>
      <c r="D2053" s="18"/>
    </row>
    <row r="2054" spans="1:4" ht="15" x14ac:dyDescent="0.25">
      <c r="A2054" s="18"/>
      <c r="B2054" s="18"/>
      <c r="C2054" s="18"/>
      <c r="D2054" s="18"/>
    </row>
    <row r="2055" spans="1:4" ht="15" x14ac:dyDescent="0.25">
      <c r="A2055" s="18"/>
      <c r="B2055" s="18"/>
      <c r="C2055" s="18"/>
      <c r="D2055" s="18"/>
    </row>
    <row r="2056" spans="1:4" ht="15" x14ac:dyDescent="0.25">
      <c r="A2056" s="18"/>
      <c r="B2056" s="18"/>
      <c r="C2056" s="18"/>
      <c r="D2056" s="18"/>
    </row>
    <row r="2057" spans="1:4" ht="15" x14ac:dyDescent="0.25">
      <c r="A2057" s="18"/>
      <c r="B2057" s="18"/>
      <c r="C2057" s="18"/>
      <c r="D2057" s="18"/>
    </row>
    <row r="2058" spans="1:4" ht="15" x14ac:dyDescent="0.25">
      <c r="A2058" s="18"/>
      <c r="B2058" s="18"/>
      <c r="C2058" s="18"/>
      <c r="D2058" s="18"/>
    </row>
    <row r="2059" spans="1:4" ht="15" x14ac:dyDescent="0.25">
      <c r="A2059" s="18"/>
      <c r="B2059" s="18"/>
      <c r="C2059" s="18"/>
      <c r="D2059" s="18"/>
    </row>
    <row r="2060" spans="1:4" ht="15" x14ac:dyDescent="0.25">
      <c r="A2060" s="18"/>
      <c r="B2060" s="18"/>
      <c r="C2060" s="18"/>
      <c r="D2060" s="18"/>
    </row>
    <row r="2061" spans="1:4" ht="15" x14ac:dyDescent="0.25">
      <c r="A2061" s="18"/>
      <c r="B2061" s="18"/>
      <c r="C2061" s="18"/>
      <c r="D2061" s="18"/>
    </row>
    <row r="2062" spans="1:4" ht="15" x14ac:dyDescent="0.25">
      <c r="A2062" s="18"/>
      <c r="B2062" s="18"/>
      <c r="C2062" s="18"/>
      <c r="D2062" s="18"/>
    </row>
    <row r="2063" spans="1:4" ht="15" x14ac:dyDescent="0.25">
      <c r="A2063" s="18"/>
      <c r="B2063" s="18"/>
      <c r="C2063" s="18"/>
      <c r="D2063" s="18"/>
    </row>
    <row r="2064" spans="1:4" ht="15" x14ac:dyDescent="0.25">
      <c r="A2064" s="18"/>
      <c r="B2064" s="18"/>
      <c r="C2064" s="18"/>
      <c r="D2064" s="18"/>
    </row>
    <row r="2065" spans="1:4" ht="15" x14ac:dyDescent="0.25">
      <c r="A2065" s="18"/>
      <c r="B2065" s="18"/>
      <c r="C2065" s="18"/>
      <c r="D2065" s="18"/>
    </row>
    <row r="2066" spans="1:4" ht="15" x14ac:dyDescent="0.25">
      <c r="A2066" s="18"/>
      <c r="B2066" s="18"/>
      <c r="C2066" s="18"/>
      <c r="D2066" s="18"/>
    </row>
    <row r="2067" spans="1:4" ht="15" x14ac:dyDescent="0.25">
      <c r="A2067" s="18"/>
      <c r="B2067" s="18"/>
      <c r="C2067" s="18"/>
      <c r="D2067" s="18"/>
    </row>
    <row r="2068" spans="1:4" ht="15" x14ac:dyDescent="0.25">
      <c r="A2068" s="18"/>
      <c r="B2068" s="18"/>
      <c r="C2068" s="18"/>
      <c r="D2068" s="18"/>
    </row>
    <row r="2069" spans="1:4" ht="15" x14ac:dyDescent="0.25">
      <c r="A2069" s="18"/>
      <c r="B2069" s="18"/>
      <c r="C2069" s="18"/>
      <c r="D2069" s="18"/>
    </row>
    <row r="2070" spans="1:4" ht="15" x14ac:dyDescent="0.25">
      <c r="A2070" s="18"/>
      <c r="B2070" s="18"/>
      <c r="C2070" s="18"/>
      <c r="D2070" s="18"/>
    </row>
    <row r="2071" spans="1:4" ht="15" x14ac:dyDescent="0.25">
      <c r="A2071" s="18"/>
      <c r="B2071" s="18"/>
      <c r="C2071" s="18"/>
      <c r="D2071" s="18"/>
    </row>
    <row r="2072" spans="1:4" ht="15" x14ac:dyDescent="0.25">
      <c r="A2072" s="18"/>
      <c r="B2072" s="18"/>
      <c r="C2072" s="18"/>
      <c r="D2072" s="18"/>
    </row>
    <row r="2073" spans="1:4" ht="15" x14ac:dyDescent="0.25">
      <c r="A2073" s="18"/>
      <c r="B2073" s="18"/>
      <c r="C2073" s="18"/>
      <c r="D2073" s="18"/>
    </row>
    <row r="2074" spans="1:4" ht="15" x14ac:dyDescent="0.25">
      <c r="A2074" s="18"/>
      <c r="B2074" s="18"/>
      <c r="C2074" s="18"/>
      <c r="D2074" s="18"/>
    </row>
    <row r="2075" spans="1:4" ht="15" x14ac:dyDescent="0.25">
      <c r="A2075" s="18"/>
      <c r="B2075" s="18"/>
      <c r="C2075" s="18"/>
      <c r="D2075" s="18"/>
    </row>
    <row r="2076" spans="1:4" ht="15" x14ac:dyDescent="0.25">
      <c r="A2076" s="18"/>
      <c r="B2076" s="18"/>
      <c r="C2076" s="18"/>
      <c r="D2076" s="18"/>
    </row>
    <row r="2077" spans="1:4" ht="15" x14ac:dyDescent="0.25">
      <c r="A2077" s="18"/>
      <c r="B2077" s="18"/>
      <c r="C2077" s="18"/>
      <c r="D2077" s="18"/>
    </row>
    <row r="2078" spans="1:4" ht="15" x14ac:dyDescent="0.25">
      <c r="A2078" s="18"/>
      <c r="B2078" s="18"/>
      <c r="C2078" s="18"/>
      <c r="D2078" s="18"/>
    </row>
    <row r="2079" spans="1:4" ht="15" x14ac:dyDescent="0.25">
      <c r="A2079" s="18"/>
      <c r="B2079" s="18"/>
      <c r="C2079" s="18"/>
      <c r="D2079" s="18"/>
    </row>
    <row r="2080" spans="1:4" ht="15" x14ac:dyDescent="0.25">
      <c r="A2080" s="18"/>
      <c r="B2080" s="18"/>
      <c r="C2080" s="18"/>
      <c r="D2080" s="18"/>
    </row>
    <row r="2081" spans="1:4" ht="15" x14ac:dyDescent="0.25">
      <c r="A2081" s="18"/>
      <c r="B2081" s="18"/>
      <c r="C2081" s="18"/>
      <c r="D2081" s="18"/>
    </row>
    <row r="2082" spans="1:4" ht="15" x14ac:dyDescent="0.25">
      <c r="A2082" s="18"/>
      <c r="B2082" s="18"/>
      <c r="C2082" s="18"/>
      <c r="D2082" s="18"/>
    </row>
    <row r="2083" spans="1:4" ht="15" x14ac:dyDescent="0.25">
      <c r="A2083" s="18"/>
      <c r="B2083" s="18"/>
      <c r="C2083" s="18"/>
      <c r="D2083" s="18"/>
    </row>
    <row r="2084" spans="1:4" ht="15" x14ac:dyDescent="0.25">
      <c r="A2084" s="18"/>
      <c r="B2084" s="18"/>
      <c r="C2084" s="18"/>
      <c r="D2084" s="18"/>
    </row>
    <row r="2085" spans="1:4" ht="15" x14ac:dyDescent="0.25">
      <c r="A2085" s="18"/>
      <c r="B2085" s="18"/>
      <c r="C2085" s="18"/>
      <c r="D2085" s="18"/>
    </row>
    <row r="2086" spans="1:4" ht="15" x14ac:dyDescent="0.25">
      <c r="A2086" s="18"/>
      <c r="B2086" s="18"/>
      <c r="C2086" s="18"/>
      <c r="D2086" s="18"/>
    </row>
    <row r="2087" spans="1:4" ht="15" x14ac:dyDescent="0.25">
      <c r="A2087" s="18"/>
      <c r="B2087" s="18"/>
      <c r="C2087" s="18"/>
      <c r="D2087" s="18"/>
    </row>
    <row r="2088" spans="1:4" ht="15" x14ac:dyDescent="0.25">
      <c r="A2088" s="18"/>
      <c r="B2088" s="18"/>
      <c r="C2088" s="18"/>
      <c r="D2088" s="18"/>
    </row>
    <row r="2089" spans="1:4" ht="15" x14ac:dyDescent="0.25">
      <c r="A2089" s="18"/>
      <c r="B2089" s="18"/>
      <c r="C2089" s="18"/>
      <c r="D2089" s="18"/>
    </row>
    <row r="2090" spans="1:4" ht="15" x14ac:dyDescent="0.25">
      <c r="A2090" s="18"/>
      <c r="B2090" s="18"/>
      <c r="C2090" s="18"/>
      <c r="D2090" s="18"/>
    </row>
    <row r="2091" spans="1:4" ht="15" x14ac:dyDescent="0.25">
      <c r="A2091" s="18"/>
      <c r="B2091" s="18"/>
      <c r="C2091" s="18"/>
      <c r="D2091" s="18"/>
    </row>
    <row r="2092" spans="1:4" ht="15" x14ac:dyDescent="0.25">
      <c r="A2092" s="18"/>
      <c r="B2092" s="18"/>
      <c r="C2092" s="18"/>
      <c r="D2092" s="18"/>
    </row>
    <row r="2093" spans="1:4" ht="15" x14ac:dyDescent="0.25">
      <c r="A2093" s="18"/>
      <c r="B2093" s="18"/>
      <c r="C2093" s="18"/>
      <c r="D2093" s="18"/>
    </row>
    <row r="2094" spans="1:4" ht="15" x14ac:dyDescent="0.25">
      <c r="A2094" s="18"/>
      <c r="B2094" s="18"/>
      <c r="C2094" s="18"/>
      <c r="D2094" s="18"/>
    </row>
    <row r="2095" spans="1:4" ht="15" x14ac:dyDescent="0.25">
      <c r="A2095" s="18"/>
      <c r="B2095" s="18"/>
      <c r="C2095" s="18"/>
      <c r="D2095" s="18"/>
    </row>
    <row r="2096" spans="1:4" ht="15" x14ac:dyDescent="0.25">
      <c r="A2096" s="18"/>
      <c r="B2096" s="18"/>
      <c r="C2096" s="18"/>
      <c r="D2096" s="18"/>
    </row>
    <row r="2097" spans="1:4" ht="15" x14ac:dyDescent="0.25">
      <c r="A2097" s="18"/>
      <c r="B2097" s="18"/>
      <c r="C2097" s="18"/>
      <c r="D2097" s="18"/>
    </row>
    <row r="2098" spans="1:4" ht="15" x14ac:dyDescent="0.25">
      <c r="A2098" s="18"/>
      <c r="B2098" s="18"/>
      <c r="C2098" s="18"/>
      <c r="D2098" s="18"/>
    </row>
    <row r="2099" spans="1:4" ht="15" x14ac:dyDescent="0.25">
      <c r="A2099" s="18"/>
      <c r="B2099" s="18"/>
      <c r="C2099" s="18"/>
      <c r="D2099" s="18"/>
    </row>
    <row r="2100" spans="1:4" ht="15" x14ac:dyDescent="0.25">
      <c r="A2100" s="18"/>
      <c r="B2100" s="18"/>
      <c r="C2100" s="18"/>
      <c r="D2100" s="18"/>
    </row>
    <row r="2101" spans="1:4" ht="15" x14ac:dyDescent="0.25">
      <c r="A2101" s="18"/>
      <c r="B2101" s="18"/>
      <c r="C2101" s="18"/>
      <c r="D2101" s="18"/>
    </row>
    <row r="2102" spans="1:4" ht="15" x14ac:dyDescent="0.25">
      <c r="A2102" s="18"/>
      <c r="B2102" s="18"/>
      <c r="C2102" s="18"/>
      <c r="D2102" s="18"/>
    </row>
    <row r="2103" spans="1:4" ht="15" x14ac:dyDescent="0.25">
      <c r="A2103" s="18"/>
      <c r="B2103" s="18"/>
      <c r="C2103" s="18"/>
      <c r="D2103" s="18"/>
    </row>
    <row r="2104" spans="1:4" ht="15" x14ac:dyDescent="0.25">
      <c r="A2104" s="18"/>
      <c r="B2104" s="18"/>
      <c r="C2104" s="18"/>
      <c r="D2104" s="18"/>
    </row>
    <row r="2105" spans="1:4" ht="15" x14ac:dyDescent="0.25">
      <c r="A2105" s="18"/>
      <c r="B2105" s="18"/>
      <c r="C2105" s="18"/>
      <c r="D2105" s="18"/>
    </row>
    <row r="2106" spans="1:4" ht="15" x14ac:dyDescent="0.25">
      <c r="A2106" s="18"/>
      <c r="B2106" s="18"/>
      <c r="C2106" s="18"/>
      <c r="D2106" s="18"/>
    </row>
    <row r="2107" spans="1:4" ht="15" x14ac:dyDescent="0.25">
      <c r="A2107" s="18"/>
      <c r="B2107" s="18"/>
      <c r="C2107" s="18"/>
      <c r="D2107" s="18"/>
    </row>
    <row r="2108" spans="1:4" ht="15" x14ac:dyDescent="0.25">
      <c r="A2108" s="18"/>
      <c r="B2108" s="18"/>
      <c r="C2108" s="18"/>
      <c r="D2108" s="18"/>
    </row>
    <row r="2109" spans="1:4" ht="15" x14ac:dyDescent="0.25">
      <c r="A2109" s="18"/>
      <c r="B2109" s="18"/>
      <c r="C2109" s="18"/>
      <c r="D2109" s="18"/>
    </row>
    <row r="2110" spans="1:4" ht="15" x14ac:dyDescent="0.25">
      <c r="A2110" s="18"/>
      <c r="B2110" s="18"/>
      <c r="C2110" s="18"/>
      <c r="D2110" s="18"/>
    </row>
    <row r="2111" spans="1:4" ht="15" x14ac:dyDescent="0.25">
      <c r="A2111" s="18"/>
      <c r="B2111" s="18"/>
      <c r="C2111" s="18"/>
      <c r="D2111" s="18"/>
    </row>
    <row r="2112" spans="1:4" ht="15" x14ac:dyDescent="0.25">
      <c r="A2112" s="18"/>
      <c r="B2112" s="18"/>
      <c r="C2112" s="18"/>
      <c r="D2112" s="18"/>
    </row>
    <row r="2113" spans="1:4" ht="15" x14ac:dyDescent="0.25">
      <c r="A2113" s="18"/>
      <c r="B2113" s="18"/>
      <c r="C2113" s="18"/>
      <c r="D2113" s="18"/>
    </row>
    <row r="2114" spans="1:4" ht="15" x14ac:dyDescent="0.25">
      <c r="A2114" s="18"/>
      <c r="B2114" s="18"/>
      <c r="C2114" s="18"/>
      <c r="D2114" s="18"/>
    </row>
    <row r="2115" spans="1:4" ht="15" x14ac:dyDescent="0.25">
      <c r="A2115" s="18"/>
      <c r="B2115" s="18"/>
      <c r="C2115" s="18"/>
      <c r="D2115" s="18"/>
    </row>
    <row r="2116" spans="1:4" ht="15" x14ac:dyDescent="0.25">
      <c r="A2116" s="18"/>
      <c r="B2116" s="18"/>
      <c r="C2116" s="18"/>
      <c r="D2116" s="18"/>
    </row>
    <row r="2117" spans="1:4" ht="15" x14ac:dyDescent="0.25">
      <c r="A2117" s="18"/>
      <c r="B2117" s="18"/>
      <c r="C2117" s="18"/>
      <c r="D2117" s="18"/>
    </row>
    <row r="2118" spans="1:4" ht="15" x14ac:dyDescent="0.25">
      <c r="A2118" s="18"/>
      <c r="B2118" s="18"/>
      <c r="C2118" s="18"/>
      <c r="D2118" s="18"/>
    </row>
    <row r="2119" spans="1:4" ht="15" x14ac:dyDescent="0.25">
      <c r="A2119" s="18"/>
      <c r="B2119" s="18"/>
      <c r="C2119" s="18"/>
      <c r="D2119" s="18"/>
    </row>
    <row r="2120" spans="1:4" ht="15" x14ac:dyDescent="0.25">
      <c r="A2120" s="18"/>
      <c r="B2120" s="18"/>
      <c r="C2120" s="18"/>
      <c r="D2120" s="18"/>
    </row>
    <row r="2121" spans="1:4" ht="15" x14ac:dyDescent="0.25">
      <c r="A2121" s="18"/>
      <c r="B2121" s="18"/>
      <c r="C2121" s="18"/>
      <c r="D2121" s="18"/>
    </row>
    <row r="2122" spans="1:4" ht="15" x14ac:dyDescent="0.25">
      <c r="A2122" s="18"/>
      <c r="B2122" s="18"/>
      <c r="C2122" s="18"/>
      <c r="D2122" s="18"/>
    </row>
    <row r="2123" spans="1:4" ht="15" x14ac:dyDescent="0.25">
      <c r="A2123" s="18"/>
      <c r="B2123" s="18"/>
      <c r="C2123" s="18"/>
      <c r="D2123" s="18"/>
    </row>
    <row r="2124" spans="1:4" ht="15" x14ac:dyDescent="0.25">
      <c r="A2124" s="18"/>
      <c r="B2124" s="18"/>
      <c r="C2124" s="18"/>
      <c r="D2124" s="18"/>
    </row>
    <row r="2125" spans="1:4" ht="15" x14ac:dyDescent="0.25">
      <c r="A2125" s="18"/>
      <c r="B2125" s="18"/>
      <c r="C2125" s="18"/>
      <c r="D2125" s="18"/>
    </row>
    <row r="2126" spans="1:4" ht="15" x14ac:dyDescent="0.25">
      <c r="A2126" s="18"/>
      <c r="B2126" s="18"/>
      <c r="C2126" s="18"/>
      <c r="D2126" s="18"/>
    </row>
    <row r="2127" spans="1:4" ht="15" x14ac:dyDescent="0.25">
      <c r="A2127" s="18"/>
      <c r="B2127" s="18"/>
      <c r="C2127" s="18"/>
      <c r="D2127" s="18"/>
    </row>
    <row r="2128" spans="1:4" ht="15" x14ac:dyDescent="0.25">
      <c r="A2128" s="18"/>
      <c r="B2128" s="18"/>
      <c r="C2128" s="18"/>
      <c r="D2128" s="18"/>
    </row>
    <row r="2129" spans="1:4" ht="15" x14ac:dyDescent="0.25">
      <c r="A2129" s="18"/>
      <c r="B2129" s="18"/>
      <c r="C2129" s="18"/>
      <c r="D2129" s="18"/>
    </row>
    <row r="2130" spans="1:4" ht="15" x14ac:dyDescent="0.25">
      <c r="A2130" s="18"/>
      <c r="B2130" s="18"/>
      <c r="C2130" s="18"/>
      <c r="D2130" s="18"/>
    </row>
    <row r="2131" spans="1:4" ht="15" x14ac:dyDescent="0.25">
      <c r="A2131" s="18"/>
      <c r="B2131" s="18"/>
      <c r="C2131" s="18"/>
      <c r="D2131" s="18"/>
    </row>
    <row r="2132" spans="1:4" ht="15" x14ac:dyDescent="0.25">
      <c r="A2132" s="18"/>
      <c r="B2132" s="18"/>
      <c r="C2132" s="18"/>
      <c r="D2132" s="18"/>
    </row>
    <row r="2133" spans="1:4" ht="15" x14ac:dyDescent="0.25">
      <c r="A2133" s="18"/>
      <c r="B2133" s="18"/>
      <c r="C2133" s="18"/>
      <c r="D2133" s="18"/>
    </row>
    <row r="2134" spans="1:4" ht="15" x14ac:dyDescent="0.25">
      <c r="A2134" s="18"/>
      <c r="B2134" s="18"/>
      <c r="C2134" s="18"/>
      <c r="D2134" s="18"/>
    </row>
    <row r="2135" spans="1:4" ht="15" x14ac:dyDescent="0.25">
      <c r="A2135" s="18"/>
      <c r="B2135" s="18"/>
      <c r="C2135" s="18"/>
      <c r="D2135" s="18"/>
    </row>
    <row r="2136" spans="1:4" ht="15" x14ac:dyDescent="0.25">
      <c r="A2136" s="18"/>
      <c r="B2136" s="18"/>
      <c r="C2136" s="18"/>
      <c r="D2136" s="18"/>
    </row>
    <row r="2137" spans="1:4" ht="15" x14ac:dyDescent="0.25">
      <c r="A2137" s="18"/>
      <c r="B2137" s="18"/>
      <c r="C2137" s="18"/>
      <c r="D2137" s="18"/>
    </row>
    <row r="2138" spans="1:4" ht="15" x14ac:dyDescent="0.25">
      <c r="A2138" s="18"/>
      <c r="B2138" s="18"/>
      <c r="C2138" s="18"/>
      <c r="D2138" s="18"/>
    </row>
    <row r="2139" spans="1:4" ht="15" x14ac:dyDescent="0.25">
      <c r="A2139" s="18"/>
      <c r="B2139" s="18"/>
      <c r="C2139" s="18"/>
      <c r="D2139" s="18"/>
    </row>
    <row r="2140" spans="1:4" ht="15" x14ac:dyDescent="0.25">
      <c r="A2140" s="18"/>
      <c r="B2140" s="18"/>
      <c r="C2140" s="18"/>
      <c r="D2140" s="18"/>
    </row>
    <row r="2141" spans="1:4" ht="15" x14ac:dyDescent="0.25">
      <c r="A2141" s="18"/>
      <c r="B2141" s="18"/>
      <c r="C2141" s="18"/>
      <c r="D2141" s="18"/>
    </row>
    <row r="2142" spans="1:4" ht="15" x14ac:dyDescent="0.25">
      <c r="A2142" s="18"/>
      <c r="B2142" s="18"/>
      <c r="C2142" s="18"/>
      <c r="D2142" s="18"/>
    </row>
    <row r="2143" spans="1:4" ht="15" x14ac:dyDescent="0.25">
      <c r="A2143" s="18"/>
      <c r="B2143" s="18"/>
      <c r="C2143" s="18"/>
      <c r="D2143" s="18"/>
    </row>
    <row r="2144" spans="1:4" ht="15" x14ac:dyDescent="0.25">
      <c r="A2144" s="18"/>
      <c r="B2144" s="18"/>
      <c r="C2144" s="18"/>
      <c r="D2144" s="18"/>
    </row>
    <row r="2145" spans="1:4" ht="15" x14ac:dyDescent="0.25">
      <c r="A2145" s="18"/>
      <c r="B2145" s="18"/>
      <c r="C2145" s="18"/>
      <c r="D2145" s="18"/>
    </row>
    <row r="2146" spans="1:4" ht="15" x14ac:dyDescent="0.25">
      <c r="A2146" s="18"/>
      <c r="B2146" s="18"/>
      <c r="C2146" s="18"/>
      <c r="D2146" s="18"/>
    </row>
    <row r="2147" spans="1:4" ht="15" x14ac:dyDescent="0.25">
      <c r="A2147" s="18"/>
      <c r="B2147" s="18"/>
      <c r="C2147" s="18"/>
      <c r="D2147" s="18"/>
    </row>
    <row r="2148" spans="1:4" ht="15" x14ac:dyDescent="0.25">
      <c r="A2148" s="18"/>
      <c r="B2148" s="18"/>
      <c r="C2148" s="18"/>
      <c r="D2148" s="18"/>
    </row>
    <row r="2149" spans="1:4" ht="15" x14ac:dyDescent="0.25">
      <c r="A2149" s="18"/>
      <c r="B2149" s="18"/>
      <c r="C2149" s="18"/>
      <c r="D2149" s="18"/>
    </row>
    <row r="2150" spans="1:4" ht="15" x14ac:dyDescent="0.25">
      <c r="A2150" s="18"/>
      <c r="B2150" s="18"/>
      <c r="C2150" s="18"/>
      <c r="D2150" s="18"/>
    </row>
    <row r="2151" spans="1:4" ht="15" x14ac:dyDescent="0.25">
      <c r="A2151" s="18"/>
      <c r="B2151" s="18"/>
      <c r="C2151" s="18"/>
      <c r="D2151" s="18"/>
    </row>
    <row r="2152" spans="1:4" ht="15" x14ac:dyDescent="0.25">
      <c r="A2152" s="18"/>
      <c r="B2152" s="18"/>
      <c r="C2152" s="18"/>
      <c r="D2152" s="18"/>
    </row>
    <row r="2153" spans="1:4" ht="15" x14ac:dyDescent="0.25">
      <c r="A2153" s="18"/>
      <c r="B2153" s="18"/>
      <c r="C2153" s="18"/>
      <c r="D2153" s="18"/>
    </row>
    <row r="2154" spans="1:4" ht="15" x14ac:dyDescent="0.25">
      <c r="A2154" s="18"/>
      <c r="B2154" s="18"/>
      <c r="C2154" s="18"/>
      <c r="D2154" s="18"/>
    </row>
    <row r="2155" spans="1:4" ht="15" x14ac:dyDescent="0.25">
      <c r="A2155" s="18"/>
      <c r="B2155" s="18"/>
      <c r="C2155" s="18"/>
      <c r="D2155" s="18"/>
    </row>
    <row r="2156" spans="1:4" ht="15" x14ac:dyDescent="0.25">
      <c r="A2156" s="18"/>
      <c r="B2156" s="18"/>
      <c r="C2156" s="18"/>
      <c r="D2156" s="18"/>
    </row>
    <row r="2157" spans="1:4" ht="15" x14ac:dyDescent="0.25">
      <c r="A2157" s="18"/>
      <c r="B2157" s="18"/>
      <c r="C2157" s="18"/>
      <c r="D2157" s="18"/>
    </row>
    <row r="2158" spans="1:4" ht="15" x14ac:dyDescent="0.25">
      <c r="A2158" s="18"/>
      <c r="B2158" s="18"/>
      <c r="C2158" s="18"/>
      <c r="D2158" s="18"/>
    </row>
    <row r="2159" spans="1:4" ht="15" x14ac:dyDescent="0.25">
      <c r="A2159" s="18"/>
      <c r="B2159" s="18"/>
      <c r="C2159" s="18"/>
      <c r="D2159" s="18"/>
    </row>
    <row r="2160" spans="1:4" ht="15" x14ac:dyDescent="0.25">
      <c r="A2160" s="18"/>
      <c r="B2160" s="18"/>
      <c r="C2160" s="18"/>
      <c r="D2160" s="18"/>
    </row>
    <row r="2161" spans="1:4" ht="15" x14ac:dyDescent="0.25">
      <c r="A2161" s="18"/>
      <c r="B2161" s="18"/>
      <c r="C2161" s="18"/>
      <c r="D2161" s="18"/>
    </row>
    <row r="2162" spans="1:4" ht="15" x14ac:dyDescent="0.25">
      <c r="A2162" s="18"/>
      <c r="B2162" s="18"/>
      <c r="C2162" s="18"/>
      <c r="D2162" s="18"/>
    </row>
    <row r="2163" spans="1:4" ht="15" x14ac:dyDescent="0.25">
      <c r="A2163" s="18"/>
      <c r="B2163" s="18"/>
      <c r="C2163" s="18"/>
      <c r="D2163" s="18"/>
    </row>
    <row r="2164" spans="1:4" ht="15" x14ac:dyDescent="0.25">
      <c r="A2164" s="18"/>
      <c r="B2164" s="18"/>
      <c r="C2164" s="18"/>
      <c r="D2164" s="18"/>
    </row>
    <row r="2165" spans="1:4" ht="15" x14ac:dyDescent="0.25">
      <c r="A2165" s="18"/>
      <c r="B2165" s="18"/>
      <c r="C2165" s="18"/>
      <c r="D2165" s="18"/>
    </row>
    <row r="2166" spans="1:4" ht="15" x14ac:dyDescent="0.25">
      <c r="A2166" s="18"/>
      <c r="B2166" s="18"/>
      <c r="C2166" s="18"/>
      <c r="D2166" s="18"/>
    </row>
    <row r="2167" spans="1:4" ht="15" x14ac:dyDescent="0.25">
      <c r="A2167" s="18"/>
      <c r="B2167" s="18"/>
      <c r="C2167" s="18"/>
      <c r="D2167" s="18"/>
    </row>
    <row r="2168" spans="1:4" ht="15" x14ac:dyDescent="0.25">
      <c r="A2168" s="18"/>
      <c r="B2168" s="18"/>
      <c r="C2168" s="18"/>
      <c r="D2168" s="18"/>
    </row>
    <row r="2169" spans="1:4" ht="15" x14ac:dyDescent="0.25">
      <c r="A2169" s="18"/>
      <c r="B2169" s="18"/>
      <c r="C2169" s="18"/>
      <c r="D2169" s="18"/>
    </row>
    <row r="2170" spans="1:4" ht="15" x14ac:dyDescent="0.25">
      <c r="A2170" s="18"/>
      <c r="B2170" s="18"/>
      <c r="C2170" s="18"/>
      <c r="D2170" s="18"/>
    </row>
    <row r="2171" spans="1:4" ht="15" x14ac:dyDescent="0.25">
      <c r="A2171" s="18"/>
      <c r="B2171" s="18"/>
      <c r="C2171" s="18"/>
      <c r="D2171" s="18"/>
    </row>
    <row r="2172" spans="1:4" ht="15" x14ac:dyDescent="0.25">
      <c r="A2172" s="18"/>
      <c r="B2172" s="18"/>
      <c r="C2172" s="18"/>
      <c r="D2172" s="18"/>
    </row>
    <row r="2173" spans="1:4" ht="15" x14ac:dyDescent="0.25">
      <c r="A2173" s="18"/>
      <c r="B2173" s="18"/>
      <c r="C2173" s="18"/>
      <c r="D2173" s="18"/>
    </row>
    <row r="2174" spans="1:4" ht="15" x14ac:dyDescent="0.25">
      <c r="A2174" s="18"/>
      <c r="B2174" s="18"/>
      <c r="C2174" s="18"/>
      <c r="D2174" s="18"/>
    </row>
    <row r="2175" spans="1:4" ht="15" x14ac:dyDescent="0.25">
      <c r="A2175" s="18"/>
      <c r="B2175" s="18"/>
      <c r="C2175" s="18"/>
      <c r="D2175" s="18"/>
    </row>
    <row r="2176" spans="1:4" ht="15" x14ac:dyDescent="0.25">
      <c r="A2176" s="18"/>
      <c r="B2176" s="18"/>
      <c r="C2176" s="18"/>
      <c r="D2176" s="18"/>
    </row>
    <row r="2177" spans="1:4" ht="15" x14ac:dyDescent="0.25">
      <c r="A2177" s="18"/>
      <c r="B2177" s="18"/>
      <c r="C2177" s="18"/>
      <c r="D2177" s="18"/>
    </row>
    <row r="2178" spans="1:4" ht="15" x14ac:dyDescent="0.25">
      <c r="A2178" s="18"/>
      <c r="B2178" s="18"/>
      <c r="C2178" s="18"/>
      <c r="D2178" s="18"/>
    </row>
    <row r="2179" spans="1:4" ht="15" x14ac:dyDescent="0.25">
      <c r="A2179" s="18"/>
      <c r="B2179" s="18"/>
      <c r="C2179" s="18"/>
      <c r="D2179" s="18"/>
    </row>
    <row r="2180" spans="1:4" ht="15" x14ac:dyDescent="0.25">
      <c r="A2180" s="18"/>
      <c r="B2180" s="18"/>
      <c r="C2180" s="18"/>
      <c r="D2180" s="18"/>
    </row>
    <row r="2181" spans="1:4" ht="15" x14ac:dyDescent="0.25">
      <c r="A2181" s="18"/>
      <c r="B2181" s="18"/>
      <c r="C2181" s="18"/>
      <c r="D2181" s="18"/>
    </row>
    <row r="2182" spans="1:4" ht="15" x14ac:dyDescent="0.25">
      <c r="A2182" s="18"/>
      <c r="B2182" s="18"/>
      <c r="C2182" s="18"/>
      <c r="D2182" s="18"/>
    </row>
    <row r="2183" spans="1:4" ht="15" x14ac:dyDescent="0.25">
      <c r="A2183" s="18"/>
      <c r="B2183" s="18"/>
      <c r="C2183" s="18"/>
      <c r="D2183" s="18"/>
    </row>
    <row r="2184" spans="1:4" ht="15" x14ac:dyDescent="0.25">
      <c r="A2184" s="18"/>
      <c r="B2184" s="18"/>
      <c r="C2184" s="18"/>
      <c r="D2184" s="18"/>
    </row>
    <row r="2185" spans="1:4" ht="15" x14ac:dyDescent="0.25">
      <c r="A2185" s="18"/>
      <c r="B2185" s="18"/>
      <c r="C2185" s="18"/>
      <c r="D2185" s="18"/>
    </row>
    <row r="2186" spans="1:4" ht="15" x14ac:dyDescent="0.25">
      <c r="A2186" s="18"/>
      <c r="B2186" s="18"/>
      <c r="C2186" s="18"/>
      <c r="D2186" s="18"/>
    </row>
    <row r="2187" spans="1:4" ht="15" x14ac:dyDescent="0.25">
      <c r="A2187" s="18"/>
      <c r="B2187" s="18"/>
      <c r="C2187" s="18"/>
      <c r="D2187" s="18"/>
    </row>
    <row r="2188" spans="1:4" ht="15" x14ac:dyDescent="0.25">
      <c r="A2188" s="18"/>
      <c r="B2188" s="18"/>
      <c r="C2188" s="18"/>
      <c r="D2188" s="18"/>
    </row>
    <row r="2189" spans="1:4" ht="15" x14ac:dyDescent="0.25">
      <c r="A2189" s="18"/>
      <c r="B2189" s="18"/>
      <c r="C2189" s="18"/>
      <c r="D2189" s="18"/>
    </row>
    <row r="2190" spans="1:4" ht="15" x14ac:dyDescent="0.25">
      <c r="A2190" s="18"/>
      <c r="B2190" s="18"/>
      <c r="C2190" s="18"/>
      <c r="D2190" s="18"/>
    </row>
    <row r="2191" spans="1:4" ht="15" x14ac:dyDescent="0.25">
      <c r="A2191" s="18"/>
      <c r="B2191" s="18"/>
      <c r="C2191" s="18"/>
      <c r="D2191" s="18"/>
    </row>
    <row r="2192" spans="1:4" ht="15" x14ac:dyDescent="0.25">
      <c r="A2192" s="18"/>
      <c r="B2192" s="18"/>
      <c r="C2192" s="18"/>
      <c r="D2192" s="18"/>
    </row>
    <row r="2193" spans="1:4" ht="15" x14ac:dyDescent="0.25">
      <c r="A2193" s="18"/>
      <c r="B2193" s="18"/>
      <c r="C2193" s="18"/>
      <c r="D2193" s="18"/>
    </row>
    <row r="2194" spans="1:4" ht="15" x14ac:dyDescent="0.25">
      <c r="A2194" s="18"/>
      <c r="B2194" s="18"/>
      <c r="C2194" s="18"/>
      <c r="D2194" s="18"/>
    </row>
    <row r="2195" spans="1:4" ht="15" x14ac:dyDescent="0.25">
      <c r="A2195" s="18"/>
      <c r="B2195" s="18"/>
      <c r="C2195" s="18"/>
      <c r="D2195" s="18"/>
    </row>
    <row r="2196" spans="1:4" ht="15" x14ac:dyDescent="0.25">
      <c r="A2196" s="18"/>
      <c r="B2196" s="18"/>
      <c r="C2196" s="18"/>
      <c r="D2196" s="18"/>
    </row>
    <row r="2197" spans="1:4" ht="15" x14ac:dyDescent="0.25">
      <c r="A2197" s="18"/>
      <c r="B2197" s="18"/>
      <c r="C2197" s="18"/>
      <c r="D2197" s="18"/>
    </row>
    <row r="2198" spans="1:4" ht="15" x14ac:dyDescent="0.25">
      <c r="A2198" s="18"/>
      <c r="B2198" s="18"/>
      <c r="C2198" s="18"/>
      <c r="D2198" s="18"/>
    </row>
    <row r="2199" spans="1:4" ht="15" x14ac:dyDescent="0.25">
      <c r="A2199" s="18"/>
      <c r="B2199" s="18"/>
      <c r="C2199" s="18"/>
      <c r="D2199" s="18"/>
    </row>
    <row r="2200" spans="1:4" ht="15" x14ac:dyDescent="0.25">
      <c r="A2200" s="18"/>
      <c r="B2200" s="18"/>
      <c r="C2200" s="18"/>
      <c r="D2200" s="18"/>
    </row>
    <row r="2201" spans="1:4" ht="15" x14ac:dyDescent="0.25">
      <c r="A2201" s="18"/>
      <c r="B2201" s="18"/>
      <c r="C2201" s="18"/>
      <c r="D2201" s="18"/>
    </row>
    <row r="2202" spans="1:4" ht="15" x14ac:dyDescent="0.25">
      <c r="A2202" s="18"/>
      <c r="B2202" s="18"/>
      <c r="C2202" s="18"/>
      <c r="D2202" s="18"/>
    </row>
    <row r="2203" spans="1:4" ht="15" x14ac:dyDescent="0.25">
      <c r="A2203" s="18"/>
      <c r="B2203" s="18"/>
      <c r="C2203" s="18"/>
      <c r="D2203" s="18"/>
    </row>
    <row r="2204" spans="1:4" ht="15" x14ac:dyDescent="0.25">
      <c r="A2204" s="18"/>
      <c r="B2204" s="18"/>
      <c r="C2204" s="18"/>
      <c r="D2204" s="18"/>
    </row>
    <row r="2205" spans="1:4" ht="15" x14ac:dyDescent="0.25">
      <c r="A2205" s="18"/>
      <c r="B2205" s="18"/>
      <c r="C2205" s="18"/>
      <c r="D2205" s="18"/>
    </row>
    <row r="2206" spans="1:4" ht="15" x14ac:dyDescent="0.25">
      <c r="A2206" s="18"/>
      <c r="B2206" s="18"/>
      <c r="C2206" s="18"/>
      <c r="D2206" s="18"/>
    </row>
    <row r="2207" spans="1:4" ht="15" x14ac:dyDescent="0.25">
      <c r="A2207" s="18"/>
      <c r="B2207" s="18"/>
      <c r="C2207" s="18"/>
      <c r="D2207" s="18"/>
    </row>
    <row r="2208" spans="1:4" ht="15" x14ac:dyDescent="0.25">
      <c r="A2208" s="18"/>
      <c r="B2208" s="18"/>
      <c r="C2208" s="18"/>
      <c r="D2208" s="18"/>
    </row>
    <row r="2209" spans="1:4" ht="15" x14ac:dyDescent="0.25">
      <c r="A2209" s="18"/>
      <c r="B2209" s="18"/>
      <c r="C2209" s="18"/>
      <c r="D2209" s="18"/>
    </row>
    <row r="2210" spans="1:4" ht="15" x14ac:dyDescent="0.25">
      <c r="A2210" s="18"/>
      <c r="B2210" s="18"/>
      <c r="C2210" s="18"/>
      <c r="D2210" s="18"/>
    </row>
    <row r="2211" spans="1:4" ht="15" x14ac:dyDescent="0.25">
      <c r="A2211" s="18"/>
      <c r="B2211" s="18"/>
      <c r="C2211" s="18"/>
      <c r="D2211" s="18"/>
    </row>
    <row r="2212" spans="1:4" ht="15" x14ac:dyDescent="0.25">
      <c r="A2212" s="18"/>
      <c r="B2212" s="18"/>
      <c r="C2212" s="18"/>
      <c r="D2212" s="18"/>
    </row>
    <row r="2213" spans="1:4" ht="15" x14ac:dyDescent="0.25">
      <c r="A2213" s="18"/>
      <c r="B2213" s="18"/>
      <c r="C2213" s="18"/>
      <c r="D2213" s="18"/>
    </row>
    <row r="2214" spans="1:4" ht="15" x14ac:dyDescent="0.25">
      <c r="A2214" s="18"/>
      <c r="B2214" s="18"/>
      <c r="C2214" s="18"/>
      <c r="D2214" s="18"/>
    </row>
    <row r="2215" spans="1:4" ht="15" x14ac:dyDescent="0.25">
      <c r="A2215" s="18"/>
      <c r="B2215" s="18"/>
      <c r="C2215" s="18"/>
      <c r="D2215" s="18"/>
    </row>
    <row r="2216" spans="1:4" ht="15" x14ac:dyDescent="0.25">
      <c r="A2216" s="18"/>
      <c r="B2216" s="18"/>
      <c r="C2216" s="18"/>
      <c r="D2216" s="18"/>
    </row>
    <row r="2217" spans="1:4" ht="15" x14ac:dyDescent="0.25">
      <c r="A2217" s="18"/>
      <c r="B2217" s="18"/>
      <c r="C2217" s="18"/>
      <c r="D2217" s="18"/>
    </row>
    <row r="2218" spans="1:4" ht="15" x14ac:dyDescent="0.25">
      <c r="A2218" s="18"/>
      <c r="B2218" s="18"/>
      <c r="C2218" s="18"/>
      <c r="D2218" s="18"/>
    </row>
    <row r="2219" spans="1:4" ht="15" x14ac:dyDescent="0.25">
      <c r="A2219" s="18"/>
      <c r="B2219" s="18"/>
      <c r="C2219" s="18"/>
      <c r="D2219" s="18"/>
    </row>
    <row r="2220" spans="1:4" ht="15" x14ac:dyDescent="0.25">
      <c r="A2220" s="18"/>
      <c r="B2220" s="18"/>
      <c r="C2220" s="18"/>
      <c r="D2220" s="18"/>
    </row>
    <row r="2221" spans="1:4" ht="15" x14ac:dyDescent="0.25">
      <c r="A2221" s="18"/>
      <c r="B2221" s="18"/>
      <c r="C2221" s="18"/>
      <c r="D2221" s="18"/>
    </row>
    <row r="2222" spans="1:4" ht="15" x14ac:dyDescent="0.25">
      <c r="A2222" s="18"/>
      <c r="B2222" s="18"/>
      <c r="C2222" s="18"/>
      <c r="D2222" s="18"/>
    </row>
    <row r="2223" spans="1:4" ht="15" x14ac:dyDescent="0.25">
      <c r="A2223" s="18"/>
      <c r="B2223" s="18"/>
      <c r="C2223" s="18"/>
      <c r="D2223" s="18"/>
    </row>
    <row r="2224" spans="1:4" ht="15" x14ac:dyDescent="0.25">
      <c r="A2224" s="18"/>
      <c r="B2224" s="18"/>
      <c r="C2224" s="18"/>
      <c r="D2224" s="18"/>
    </row>
    <row r="2225" spans="1:4" ht="15" x14ac:dyDescent="0.25">
      <c r="A2225" s="18"/>
      <c r="B2225" s="18"/>
      <c r="C2225" s="18"/>
      <c r="D2225" s="18"/>
    </row>
    <row r="2226" spans="1:4" ht="15" x14ac:dyDescent="0.25">
      <c r="A2226" s="18"/>
      <c r="B2226" s="18"/>
      <c r="C2226" s="18"/>
      <c r="D2226" s="18"/>
    </row>
    <row r="2227" spans="1:4" ht="15" x14ac:dyDescent="0.25">
      <c r="A2227" s="18"/>
      <c r="B2227" s="18"/>
      <c r="C2227" s="18"/>
      <c r="D2227" s="18"/>
    </row>
    <row r="2228" spans="1:4" ht="15" x14ac:dyDescent="0.25">
      <c r="A2228" s="18"/>
      <c r="B2228" s="18"/>
      <c r="C2228" s="18"/>
      <c r="D2228" s="18"/>
    </row>
    <row r="2229" spans="1:4" ht="15" x14ac:dyDescent="0.25">
      <c r="A2229" s="18"/>
      <c r="B2229" s="18"/>
      <c r="C2229" s="18"/>
      <c r="D2229" s="18"/>
    </row>
    <row r="2230" spans="1:4" ht="15" x14ac:dyDescent="0.25">
      <c r="A2230" s="18"/>
      <c r="B2230" s="18"/>
      <c r="C2230" s="18"/>
      <c r="D2230" s="18"/>
    </row>
    <row r="2231" spans="1:4" ht="15" x14ac:dyDescent="0.25">
      <c r="A2231" s="18"/>
      <c r="B2231" s="18"/>
      <c r="C2231" s="18"/>
      <c r="D2231" s="18"/>
    </row>
    <row r="2232" spans="1:4" ht="15" x14ac:dyDescent="0.25">
      <c r="A2232" s="18"/>
      <c r="B2232" s="18"/>
      <c r="C2232" s="18"/>
      <c r="D2232" s="18"/>
    </row>
    <row r="2233" spans="1:4" ht="15" x14ac:dyDescent="0.25">
      <c r="A2233" s="18"/>
      <c r="B2233" s="18"/>
      <c r="C2233" s="18"/>
      <c r="D2233" s="18"/>
    </row>
    <row r="2234" spans="1:4" ht="15" x14ac:dyDescent="0.25">
      <c r="A2234" s="18"/>
      <c r="B2234" s="18"/>
      <c r="C2234" s="18"/>
      <c r="D2234" s="18"/>
    </row>
    <row r="2235" spans="1:4" ht="15" x14ac:dyDescent="0.25">
      <c r="A2235" s="18"/>
      <c r="B2235" s="18"/>
      <c r="C2235" s="18"/>
      <c r="D2235" s="18"/>
    </row>
    <row r="2236" spans="1:4" ht="15" x14ac:dyDescent="0.25">
      <c r="A2236" s="18"/>
      <c r="B2236" s="18"/>
      <c r="C2236" s="18"/>
      <c r="D2236" s="18"/>
    </row>
    <row r="2237" spans="1:4" ht="15" x14ac:dyDescent="0.25">
      <c r="A2237" s="18"/>
      <c r="B2237" s="18"/>
      <c r="C2237" s="18"/>
      <c r="D2237" s="18"/>
    </row>
    <row r="2238" spans="1:4" ht="15" x14ac:dyDescent="0.25">
      <c r="A2238" s="18"/>
      <c r="B2238" s="18"/>
      <c r="C2238" s="18"/>
      <c r="D2238" s="18"/>
    </row>
    <row r="2239" spans="1:4" ht="15" x14ac:dyDescent="0.25">
      <c r="A2239" s="18"/>
      <c r="B2239" s="18"/>
      <c r="C2239" s="18"/>
      <c r="D2239" s="18"/>
    </row>
    <row r="2240" spans="1:4" ht="15" x14ac:dyDescent="0.25">
      <c r="A2240" s="18"/>
      <c r="B2240" s="18"/>
      <c r="C2240" s="18"/>
      <c r="D2240" s="18"/>
    </row>
    <row r="2241" spans="1:4" ht="15" x14ac:dyDescent="0.25">
      <c r="A2241" s="18"/>
      <c r="B2241" s="18"/>
      <c r="C2241" s="18"/>
      <c r="D2241" s="18"/>
    </row>
    <row r="2242" spans="1:4" ht="15" x14ac:dyDescent="0.25">
      <c r="A2242" s="18"/>
      <c r="B2242" s="18"/>
      <c r="C2242" s="18"/>
      <c r="D2242" s="18"/>
    </row>
    <row r="2243" spans="1:4" ht="15" x14ac:dyDescent="0.25">
      <c r="A2243" s="18"/>
      <c r="B2243" s="18"/>
      <c r="C2243" s="18"/>
      <c r="D2243" s="18"/>
    </row>
    <row r="2244" spans="1:4" ht="15" x14ac:dyDescent="0.25">
      <c r="A2244" s="18"/>
      <c r="B2244" s="18"/>
      <c r="C2244" s="18"/>
      <c r="D2244" s="18"/>
    </row>
    <row r="2245" spans="1:4" ht="15" x14ac:dyDescent="0.25">
      <c r="A2245" s="18"/>
      <c r="B2245" s="18"/>
      <c r="C2245" s="18"/>
      <c r="D2245" s="18"/>
    </row>
    <row r="2246" spans="1:4" ht="15" x14ac:dyDescent="0.25">
      <c r="A2246" s="18"/>
      <c r="B2246" s="18"/>
      <c r="C2246" s="18"/>
      <c r="D2246" s="18"/>
    </row>
    <row r="2247" spans="1:4" ht="15" x14ac:dyDescent="0.25">
      <c r="A2247" s="18"/>
      <c r="B2247" s="18"/>
      <c r="C2247" s="18"/>
      <c r="D2247" s="18"/>
    </row>
    <row r="2248" spans="1:4" ht="15" x14ac:dyDescent="0.25">
      <c r="A2248" s="18"/>
      <c r="B2248" s="18"/>
      <c r="C2248" s="18"/>
      <c r="D2248" s="18"/>
    </row>
    <row r="2249" spans="1:4" ht="15" x14ac:dyDescent="0.25">
      <c r="A2249" s="18"/>
      <c r="B2249" s="18"/>
      <c r="C2249" s="18"/>
      <c r="D2249" s="18"/>
    </row>
    <row r="2250" spans="1:4" ht="15" x14ac:dyDescent="0.25">
      <c r="A2250" s="18"/>
      <c r="B2250" s="18"/>
      <c r="C2250" s="18"/>
      <c r="D2250" s="18"/>
    </row>
    <row r="2251" spans="1:4" ht="15" x14ac:dyDescent="0.25">
      <c r="A2251" s="18"/>
      <c r="B2251" s="18"/>
      <c r="C2251" s="18"/>
      <c r="D2251" s="18"/>
    </row>
    <row r="2252" spans="1:4" ht="15" x14ac:dyDescent="0.25">
      <c r="A2252" s="18"/>
      <c r="B2252" s="18"/>
      <c r="C2252" s="18"/>
      <c r="D2252" s="18"/>
    </row>
    <row r="2253" spans="1:4" ht="15" x14ac:dyDescent="0.25">
      <c r="A2253" s="18"/>
      <c r="B2253" s="18"/>
      <c r="C2253" s="18"/>
      <c r="D2253" s="18"/>
    </row>
    <row r="2254" spans="1:4" ht="15" x14ac:dyDescent="0.25">
      <c r="A2254" s="18"/>
      <c r="B2254" s="18"/>
      <c r="C2254" s="18"/>
      <c r="D2254" s="18"/>
    </row>
    <row r="2255" spans="1:4" ht="15" x14ac:dyDescent="0.25">
      <c r="A2255" s="18"/>
      <c r="B2255" s="18"/>
      <c r="C2255" s="18"/>
      <c r="D2255" s="18"/>
    </row>
    <row r="2256" spans="1:4" ht="15" x14ac:dyDescent="0.25">
      <c r="A2256" s="18"/>
      <c r="B2256" s="18"/>
      <c r="C2256" s="18"/>
      <c r="D2256" s="18"/>
    </row>
    <row r="2257" spans="1:4" ht="15" x14ac:dyDescent="0.25">
      <c r="A2257" s="18"/>
      <c r="B2257" s="18"/>
      <c r="C2257" s="18"/>
      <c r="D2257" s="18"/>
    </row>
    <row r="2258" spans="1:4" ht="15" x14ac:dyDescent="0.25">
      <c r="A2258" s="18"/>
      <c r="B2258" s="18"/>
      <c r="C2258" s="18"/>
      <c r="D2258" s="18"/>
    </row>
    <row r="2259" spans="1:4" ht="15" x14ac:dyDescent="0.25">
      <c r="A2259" s="18"/>
      <c r="B2259" s="18"/>
      <c r="C2259" s="18"/>
      <c r="D2259" s="18"/>
    </row>
    <row r="2260" spans="1:4" ht="15" x14ac:dyDescent="0.25">
      <c r="A2260" s="18"/>
      <c r="B2260" s="18"/>
      <c r="C2260" s="18"/>
      <c r="D2260" s="18"/>
    </row>
    <row r="2261" spans="1:4" ht="15" x14ac:dyDescent="0.25">
      <c r="A2261" s="18"/>
      <c r="B2261" s="18"/>
      <c r="C2261" s="18"/>
      <c r="D2261" s="18"/>
    </row>
    <row r="2262" spans="1:4" ht="15" x14ac:dyDescent="0.25">
      <c r="A2262" s="18"/>
      <c r="B2262" s="18"/>
      <c r="C2262" s="18"/>
      <c r="D2262" s="18"/>
    </row>
    <row r="2263" spans="1:4" ht="15" x14ac:dyDescent="0.25">
      <c r="A2263" s="18"/>
      <c r="B2263" s="18"/>
      <c r="C2263" s="18"/>
      <c r="D2263" s="18"/>
    </row>
    <row r="2264" spans="1:4" ht="15" x14ac:dyDescent="0.25">
      <c r="A2264" s="18"/>
      <c r="B2264" s="18"/>
      <c r="C2264" s="18"/>
      <c r="D2264" s="18"/>
    </row>
    <row r="2265" spans="1:4" ht="15" x14ac:dyDescent="0.25">
      <c r="A2265" s="18"/>
      <c r="B2265" s="18"/>
      <c r="C2265" s="18"/>
      <c r="D2265" s="18"/>
    </row>
    <row r="2266" spans="1:4" ht="15" x14ac:dyDescent="0.25">
      <c r="A2266" s="18"/>
      <c r="B2266" s="18"/>
      <c r="C2266" s="18"/>
      <c r="D2266" s="18"/>
    </row>
    <row r="2267" spans="1:4" ht="15" x14ac:dyDescent="0.25">
      <c r="A2267" s="18"/>
      <c r="B2267" s="18"/>
      <c r="C2267" s="18"/>
      <c r="D2267" s="18"/>
    </row>
    <row r="2268" spans="1:4" ht="15" x14ac:dyDescent="0.25">
      <c r="A2268" s="18"/>
      <c r="B2268" s="18"/>
      <c r="C2268" s="18"/>
      <c r="D2268" s="18"/>
    </row>
    <row r="2269" spans="1:4" ht="15" x14ac:dyDescent="0.25">
      <c r="A2269" s="18"/>
      <c r="B2269" s="18"/>
      <c r="C2269" s="18"/>
      <c r="D2269" s="18"/>
    </row>
    <row r="2270" spans="1:4" ht="15" x14ac:dyDescent="0.25">
      <c r="A2270" s="18"/>
      <c r="B2270" s="18"/>
      <c r="C2270" s="18"/>
      <c r="D2270" s="18"/>
    </row>
    <row r="2271" spans="1:4" ht="15" x14ac:dyDescent="0.25">
      <c r="A2271" s="18"/>
      <c r="B2271" s="18"/>
      <c r="C2271" s="18"/>
      <c r="D2271" s="18"/>
    </row>
    <row r="2272" spans="1:4" ht="15" x14ac:dyDescent="0.25">
      <c r="A2272" s="18"/>
      <c r="B2272" s="18"/>
      <c r="C2272" s="18"/>
      <c r="D2272" s="18"/>
    </row>
    <row r="2273" spans="1:4" ht="15" x14ac:dyDescent="0.25">
      <c r="A2273" s="18"/>
      <c r="B2273" s="18"/>
      <c r="C2273" s="18"/>
      <c r="D2273" s="18"/>
    </row>
    <row r="2274" spans="1:4" ht="15" x14ac:dyDescent="0.25">
      <c r="A2274" s="18"/>
      <c r="B2274" s="18"/>
      <c r="C2274" s="18"/>
      <c r="D2274" s="18"/>
    </row>
    <row r="2275" spans="1:4" ht="15" x14ac:dyDescent="0.25">
      <c r="A2275" s="18"/>
      <c r="B2275" s="18"/>
      <c r="C2275" s="18"/>
      <c r="D2275" s="18"/>
    </row>
    <row r="2276" spans="1:4" ht="15" x14ac:dyDescent="0.25">
      <c r="A2276" s="18"/>
      <c r="B2276" s="18"/>
      <c r="C2276" s="18"/>
      <c r="D2276" s="18"/>
    </row>
    <row r="2277" spans="1:4" ht="15" x14ac:dyDescent="0.25">
      <c r="A2277" s="18"/>
      <c r="B2277" s="18"/>
      <c r="C2277" s="18"/>
      <c r="D2277" s="18"/>
    </row>
    <row r="2278" spans="1:4" ht="15" x14ac:dyDescent="0.25">
      <c r="A2278" s="18"/>
      <c r="B2278" s="18"/>
      <c r="C2278" s="18"/>
      <c r="D2278" s="18"/>
    </row>
    <row r="2279" spans="1:4" ht="15" x14ac:dyDescent="0.25">
      <c r="A2279" s="18"/>
      <c r="B2279" s="18"/>
      <c r="C2279" s="18"/>
      <c r="D2279" s="18"/>
    </row>
    <row r="2280" spans="1:4" ht="15" x14ac:dyDescent="0.25">
      <c r="A2280" s="18"/>
      <c r="B2280" s="18"/>
      <c r="C2280" s="18"/>
      <c r="D2280" s="18"/>
    </row>
    <row r="2281" spans="1:4" ht="15" x14ac:dyDescent="0.25">
      <c r="A2281" s="18"/>
      <c r="B2281" s="18"/>
      <c r="C2281" s="18"/>
      <c r="D2281" s="18"/>
    </row>
    <row r="2282" spans="1:4" ht="15" x14ac:dyDescent="0.25">
      <c r="A2282" s="18"/>
      <c r="B2282" s="18"/>
      <c r="C2282" s="18"/>
      <c r="D2282" s="18"/>
    </row>
    <row r="2283" spans="1:4" ht="15" x14ac:dyDescent="0.25">
      <c r="A2283" s="18"/>
      <c r="B2283" s="18"/>
      <c r="C2283" s="18"/>
      <c r="D2283" s="18"/>
    </row>
    <row r="2284" spans="1:4" ht="15" x14ac:dyDescent="0.25">
      <c r="A2284" s="18"/>
      <c r="B2284" s="18"/>
      <c r="C2284" s="18"/>
      <c r="D2284" s="18"/>
    </row>
    <row r="2285" spans="1:4" ht="15" x14ac:dyDescent="0.25">
      <c r="A2285" s="18"/>
      <c r="B2285" s="18"/>
      <c r="C2285" s="18"/>
      <c r="D2285" s="18"/>
    </row>
    <row r="2286" spans="1:4" ht="15" x14ac:dyDescent="0.25">
      <c r="A2286" s="18"/>
      <c r="B2286" s="18"/>
      <c r="C2286" s="18"/>
      <c r="D2286" s="18"/>
    </row>
    <row r="2287" spans="1:4" ht="15" x14ac:dyDescent="0.25">
      <c r="A2287" s="18"/>
      <c r="B2287" s="18"/>
      <c r="C2287" s="18"/>
      <c r="D2287" s="18"/>
    </row>
    <row r="2288" spans="1:4" ht="15" x14ac:dyDescent="0.25">
      <c r="A2288" s="18"/>
      <c r="B2288" s="18"/>
      <c r="C2288" s="18"/>
      <c r="D2288" s="18"/>
    </row>
    <row r="2289" spans="1:4" ht="15" x14ac:dyDescent="0.25">
      <c r="A2289" s="18"/>
      <c r="B2289" s="18"/>
      <c r="C2289" s="18"/>
      <c r="D2289" s="18"/>
    </row>
    <row r="2290" spans="1:4" ht="15" x14ac:dyDescent="0.25">
      <c r="A2290" s="18"/>
      <c r="B2290" s="18"/>
      <c r="C2290" s="18"/>
      <c r="D2290" s="18"/>
    </row>
    <row r="2291" spans="1:4" ht="15" x14ac:dyDescent="0.25">
      <c r="A2291" s="18"/>
      <c r="B2291" s="18"/>
      <c r="C2291" s="18"/>
      <c r="D2291" s="18"/>
    </row>
    <row r="2292" spans="1:4" ht="15" x14ac:dyDescent="0.25">
      <c r="A2292" s="18"/>
      <c r="B2292" s="18"/>
      <c r="C2292" s="18"/>
      <c r="D2292" s="18"/>
    </row>
    <row r="2293" spans="1:4" ht="15" x14ac:dyDescent="0.25">
      <c r="A2293" s="18"/>
      <c r="B2293" s="18"/>
      <c r="C2293" s="18"/>
      <c r="D2293" s="18"/>
    </row>
    <row r="2294" spans="1:4" ht="15" x14ac:dyDescent="0.25">
      <c r="A2294" s="18"/>
      <c r="B2294" s="18"/>
      <c r="C2294" s="18"/>
      <c r="D2294" s="18"/>
    </row>
    <row r="2295" spans="1:4" ht="15" x14ac:dyDescent="0.25">
      <c r="A2295" s="18"/>
      <c r="B2295" s="18"/>
      <c r="C2295" s="18"/>
      <c r="D2295" s="18"/>
    </row>
    <row r="2296" spans="1:4" ht="15" x14ac:dyDescent="0.25">
      <c r="A2296" s="18"/>
      <c r="B2296" s="18"/>
      <c r="C2296" s="18"/>
      <c r="D2296" s="18"/>
    </row>
    <row r="2297" spans="1:4" ht="15" x14ac:dyDescent="0.25">
      <c r="A2297" s="18"/>
      <c r="B2297" s="18"/>
      <c r="C2297" s="18"/>
      <c r="D2297" s="18"/>
    </row>
    <row r="2298" spans="1:4" ht="15" x14ac:dyDescent="0.25">
      <c r="A2298" s="18"/>
      <c r="B2298" s="18"/>
      <c r="C2298" s="18"/>
      <c r="D2298" s="18"/>
    </row>
    <row r="2299" spans="1:4" ht="15" x14ac:dyDescent="0.25">
      <c r="A2299" s="18"/>
      <c r="B2299" s="18"/>
      <c r="C2299" s="18"/>
      <c r="D2299" s="18"/>
    </row>
    <row r="2300" spans="1:4" ht="15" x14ac:dyDescent="0.25">
      <c r="A2300" s="18"/>
      <c r="B2300" s="18"/>
      <c r="C2300" s="18"/>
      <c r="D2300" s="18"/>
    </row>
    <row r="2301" spans="1:4" ht="15" x14ac:dyDescent="0.25">
      <c r="A2301" s="18"/>
      <c r="B2301" s="18"/>
      <c r="C2301" s="18"/>
      <c r="D2301" s="18"/>
    </row>
    <row r="2302" spans="1:4" ht="15" x14ac:dyDescent="0.25">
      <c r="A2302" s="18"/>
      <c r="B2302" s="18"/>
      <c r="C2302" s="18"/>
      <c r="D2302" s="18"/>
    </row>
    <row r="2303" spans="1:4" ht="15" x14ac:dyDescent="0.25">
      <c r="A2303" s="18"/>
      <c r="B2303" s="18"/>
      <c r="C2303" s="18"/>
      <c r="D2303" s="18"/>
    </row>
    <row r="2304" spans="1:4" ht="15" x14ac:dyDescent="0.25">
      <c r="A2304" s="18"/>
      <c r="B2304" s="18"/>
      <c r="C2304" s="18"/>
      <c r="D2304" s="18"/>
    </row>
    <row r="2305" spans="1:4" ht="15" x14ac:dyDescent="0.25">
      <c r="A2305" s="18"/>
      <c r="B2305" s="18"/>
      <c r="C2305" s="18"/>
      <c r="D2305" s="18"/>
    </row>
    <row r="2306" spans="1:4" ht="15" x14ac:dyDescent="0.25">
      <c r="A2306" s="18"/>
      <c r="B2306" s="18"/>
      <c r="C2306" s="18"/>
      <c r="D2306" s="18"/>
    </row>
    <row r="2307" spans="1:4" ht="15" x14ac:dyDescent="0.25">
      <c r="A2307" s="18"/>
      <c r="B2307" s="18"/>
      <c r="C2307" s="18"/>
      <c r="D2307" s="18"/>
    </row>
    <row r="2308" spans="1:4" ht="15" x14ac:dyDescent="0.25">
      <c r="A2308" s="18"/>
      <c r="B2308" s="18"/>
      <c r="C2308" s="18"/>
      <c r="D2308" s="18"/>
    </row>
    <row r="2309" spans="1:4" ht="15" x14ac:dyDescent="0.25">
      <c r="A2309" s="18"/>
      <c r="B2309" s="18"/>
      <c r="C2309" s="18"/>
      <c r="D2309" s="18"/>
    </row>
    <row r="2310" spans="1:4" ht="15" x14ac:dyDescent="0.25">
      <c r="A2310" s="18"/>
      <c r="B2310" s="18"/>
      <c r="C2310" s="18"/>
      <c r="D2310" s="18"/>
    </row>
    <row r="2311" spans="1:4" ht="15" x14ac:dyDescent="0.25">
      <c r="A2311" s="18"/>
      <c r="B2311" s="18"/>
      <c r="C2311" s="18"/>
      <c r="D2311" s="18"/>
    </row>
    <row r="2312" spans="1:4" ht="15" x14ac:dyDescent="0.25">
      <c r="A2312" s="18"/>
      <c r="B2312" s="18"/>
      <c r="C2312" s="18"/>
      <c r="D2312" s="18"/>
    </row>
    <row r="2313" spans="1:4" ht="15" x14ac:dyDescent="0.25">
      <c r="A2313" s="18"/>
      <c r="B2313" s="18"/>
      <c r="C2313" s="18"/>
      <c r="D2313" s="18"/>
    </row>
    <row r="2314" spans="1:4" ht="15" x14ac:dyDescent="0.25">
      <c r="A2314" s="18"/>
      <c r="B2314" s="18"/>
      <c r="C2314" s="18"/>
      <c r="D2314" s="18"/>
    </row>
    <row r="2315" spans="1:4" ht="15" x14ac:dyDescent="0.25">
      <c r="A2315" s="18"/>
      <c r="B2315" s="18"/>
      <c r="C2315" s="18"/>
      <c r="D2315" s="18"/>
    </row>
    <row r="2316" spans="1:4" ht="15" x14ac:dyDescent="0.25">
      <c r="A2316" s="18"/>
      <c r="B2316" s="18"/>
      <c r="C2316" s="18"/>
      <c r="D2316" s="18"/>
    </row>
    <row r="2317" spans="1:4" ht="15" x14ac:dyDescent="0.25">
      <c r="A2317" s="18"/>
      <c r="B2317" s="18"/>
      <c r="C2317" s="18"/>
      <c r="D2317" s="18"/>
    </row>
    <row r="2318" spans="1:4" ht="15" x14ac:dyDescent="0.25">
      <c r="A2318" s="18"/>
      <c r="B2318" s="18"/>
      <c r="C2318" s="18"/>
      <c r="D2318" s="18"/>
    </row>
    <row r="2319" spans="1:4" ht="15" x14ac:dyDescent="0.25">
      <c r="A2319" s="18"/>
      <c r="B2319" s="18"/>
      <c r="C2319" s="18"/>
      <c r="D2319" s="18"/>
    </row>
    <row r="2320" spans="1:4" ht="15" x14ac:dyDescent="0.25">
      <c r="A2320" s="18"/>
      <c r="B2320" s="18"/>
      <c r="C2320" s="18"/>
      <c r="D2320" s="18"/>
    </row>
    <row r="2321" spans="1:4" ht="15" x14ac:dyDescent="0.25">
      <c r="A2321" s="18"/>
      <c r="B2321" s="18"/>
      <c r="C2321" s="18"/>
      <c r="D2321" s="18"/>
    </row>
    <row r="2322" spans="1:4" ht="15" x14ac:dyDescent="0.25">
      <c r="A2322" s="18"/>
      <c r="B2322" s="18"/>
      <c r="C2322" s="18"/>
      <c r="D2322" s="18"/>
    </row>
    <row r="2323" spans="1:4" ht="15" x14ac:dyDescent="0.25">
      <c r="A2323" s="18"/>
      <c r="B2323" s="18"/>
      <c r="C2323" s="18"/>
      <c r="D2323" s="18"/>
    </row>
    <row r="2324" spans="1:4" ht="15" x14ac:dyDescent="0.25">
      <c r="A2324" s="18"/>
      <c r="B2324" s="18"/>
      <c r="C2324" s="18"/>
      <c r="D2324" s="18"/>
    </row>
    <row r="2325" spans="1:4" ht="15" x14ac:dyDescent="0.25">
      <c r="A2325" s="18"/>
      <c r="B2325" s="18"/>
      <c r="C2325" s="18"/>
      <c r="D2325" s="18"/>
    </row>
    <row r="2326" spans="1:4" ht="15" x14ac:dyDescent="0.25">
      <c r="A2326" s="18"/>
      <c r="B2326" s="18"/>
      <c r="C2326" s="18"/>
      <c r="D2326" s="18"/>
    </row>
    <row r="2327" spans="1:4" ht="15" x14ac:dyDescent="0.25">
      <c r="A2327" s="18"/>
      <c r="B2327" s="18"/>
      <c r="C2327" s="18"/>
      <c r="D2327" s="18"/>
    </row>
    <row r="2328" spans="1:4" ht="15" x14ac:dyDescent="0.25">
      <c r="A2328" s="18"/>
      <c r="B2328" s="18"/>
      <c r="C2328" s="18"/>
      <c r="D2328" s="18"/>
    </row>
    <row r="2329" spans="1:4" ht="15" x14ac:dyDescent="0.25">
      <c r="A2329" s="18"/>
      <c r="B2329" s="18"/>
      <c r="C2329" s="18"/>
      <c r="D2329" s="18"/>
    </row>
    <row r="2330" spans="1:4" ht="15" x14ac:dyDescent="0.25">
      <c r="A2330" s="18"/>
      <c r="B2330" s="18"/>
      <c r="C2330" s="18"/>
      <c r="D2330" s="18"/>
    </row>
    <row r="2331" spans="1:4" ht="15" x14ac:dyDescent="0.25">
      <c r="A2331" s="18"/>
      <c r="B2331" s="18"/>
      <c r="C2331" s="18"/>
      <c r="D2331" s="18"/>
    </row>
    <row r="2332" spans="1:4" ht="15" x14ac:dyDescent="0.25">
      <c r="A2332" s="18"/>
      <c r="B2332" s="18"/>
      <c r="C2332" s="18"/>
      <c r="D2332" s="18"/>
    </row>
    <row r="2333" spans="1:4" ht="15" x14ac:dyDescent="0.25">
      <c r="A2333" s="18"/>
      <c r="B2333" s="18"/>
      <c r="C2333" s="18"/>
      <c r="D2333" s="18"/>
    </row>
    <row r="2334" spans="1:4" ht="15" x14ac:dyDescent="0.25">
      <c r="A2334" s="18"/>
      <c r="B2334" s="18"/>
      <c r="C2334" s="18"/>
      <c r="D2334" s="18"/>
    </row>
    <row r="2335" spans="1:4" ht="15" x14ac:dyDescent="0.25">
      <c r="A2335" s="18"/>
      <c r="B2335" s="18"/>
      <c r="C2335" s="18"/>
      <c r="D2335" s="18"/>
    </row>
    <row r="2336" spans="1:4" ht="15" x14ac:dyDescent="0.25">
      <c r="A2336" s="18"/>
      <c r="B2336" s="18"/>
      <c r="C2336" s="18"/>
      <c r="D2336" s="18"/>
    </row>
    <row r="2337" spans="1:4" ht="15" x14ac:dyDescent="0.25">
      <c r="A2337" s="18"/>
      <c r="B2337" s="18"/>
      <c r="C2337" s="18"/>
      <c r="D2337" s="18"/>
    </row>
    <row r="2338" spans="1:4" ht="15" x14ac:dyDescent="0.25">
      <c r="A2338" s="18"/>
      <c r="B2338" s="18"/>
      <c r="C2338" s="18"/>
      <c r="D2338" s="18"/>
    </row>
    <row r="2339" spans="1:4" ht="15" x14ac:dyDescent="0.25">
      <c r="A2339" s="18"/>
      <c r="B2339" s="18"/>
      <c r="C2339" s="18"/>
      <c r="D2339" s="18"/>
    </row>
    <row r="2340" spans="1:4" ht="15" x14ac:dyDescent="0.25">
      <c r="A2340" s="18"/>
      <c r="B2340" s="18"/>
      <c r="C2340" s="18"/>
      <c r="D2340" s="18"/>
    </row>
    <row r="2341" spans="1:4" ht="15" x14ac:dyDescent="0.25">
      <c r="A2341" s="18"/>
      <c r="B2341" s="18"/>
      <c r="C2341" s="18"/>
      <c r="D2341" s="18"/>
    </row>
    <row r="2342" spans="1:4" ht="15" x14ac:dyDescent="0.25">
      <c r="A2342" s="18"/>
      <c r="B2342" s="18"/>
      <c r="C2342" s="18"/>
      <c r="D2342" s="18"/>
    </row>
    <row r="2343" spans="1:4" ht="15" x14ac:dyDescent="0.25">
      <c r="A2343" s="18"/>
      <c r="B2343" s="18"/>
      <c r="C2343" s="18"/>
      <c r="D2343" s="18"/>
    </row>
    <row r="2344" spans="1:4" ht="15" x14ac:dyDescent="0.25">
      <c r="A2344" s="18"/>
      <c r="B2344" s="18"/>
      <c r="C2344" s="18"/>
      <c r="D2344" s="18"/>
    </row>
    <row r="2345" spans="1:4" ht="15" x14ac:dyDescent="0.25">
      <c r="A2345" s="18"/>
      <c r="B2345" s="18"/>
      <c r="C2345" s="18"/>
      <c r="D2345" s="18"/>
    </row>
    <row r="2346" spans="1:4" ht="15" x14ac:dyDescent="0.25">
      <c r="A2346" s="18"/>
      <c r="B2346" s="18"/>
      <c r="C2346" s="18"/>
      <c r="D2346" s="18"/>
    </row>
    <row r="2347" spans="1:4" ht="15" x14ac:dyDescent="0.25">
      <c r="A2347" s="18"/>
      <c r="B2347" s="18"/>
      <c r="C2347" s="18"/>
      <c r="D2347" s="18"/>
    </row>
    <row r="2348" spans="1:4" ht="15" x14ac:dyDescent="0.25">
      <c r="A2348" s="18"/>
      <c r="B2348" s="18"/>
      <c r="C2348" s="18"/>
      <c r="D2348" s="18"/>
    </row>
    <row r="2349" spans="1:4" ht="15" x14ac:dyDescent="0.25">
      <c r="A2349" s="18"/>
      <c r="B2349" s="18"/>
      <c r="C2349" s="18"/>
      <c r="D2349" s="18"/>
    </row>
    <row r="2350" spans="1:4" ht="15" x14ac:dyDescent="0.25">
      <c r="A2350" s="18"/>
      <c r="B2350" s="18"/>
      <c r="C2350" s="18"/>
      <c r="D2350" s="18"/>
    </row>
    <row r="2351" spans="1:4" ht="15" x14ac:dyDescent="0.25">
      <c r="A2351" s="18"/>
      <c r="B2351" s="18"/>
      <c r="C2351" s="18"/>
      <c r="D2351" s="18"/>
    </row>
    <row r="2352" spans="1:4" ht="15" x14ac:dyDescent="0.25">
      <c r="A2352" s="18"/>
      <c r="B2352" s="18"/>
      <c r="C2352" s="18"/>
      <c r="D2352" s="18"/>
    </row>
    <row r="2353" spans="1:4" ht="15" x14ac:dyDescent="0.25">
      <c r="A2353" s="18"/>
      <c r="B2353" s="18"/>
      <c r="C2353" s="18"/>
      <c r="D2353" s="18"/>
    </row>
    <row r="2354" spans="1:4" ht="15" x14ac:dyDescent="0.25">
      <c r="A2354" s="18"/>
      <c r="B2354" s="18"/>
      <c r="C2354" s="18"/>
      <c r="D2354" s="18"/>
    </row>
    <row r="2355" spans="1:4" ht="15" x14ac:dyDescent="0.25">
      <c r="A2355" s="18"/>
      <c r="B2355" s="18"/>
      <c r="C2355" s="18"/>
      <c r="D2355" s="18"/>
    </row>
    <row r="2356" spans="1:4" ht="15" x14ac:dyDescent="0.25">
      <c r="A2356" s="18"/>
      <c r="B2356" s="18"/>
      <c r="C2356" s="18"/>
      <c r="D2356" s="18"/>
    </row>
    <row r="2357" spans="1:4" ht="15" x14ac:dyDescent="0.25">
      <c r="A2357" s="18"/>
      <c r="B2357" s="18"/>
      <c r="C2357" s="18"/>
      <c r="D2357" s="18"/>
    </row>
    <row r="2358" spans="1:4" ht="15" x14ac:dyDescent="0.25">
      <c r="A2358" s="18"/>
      <c r="B2358" s="18"/>
      <c r="C2358" s="18"/>
      <c r="D2358" s="18"/>
    </row>
    <row r="2359" spans="1:4" ht="15" x14ac:dyDescent="0.25">
      <c r="A2359" s="18"/>
      <c r="B2359" s="18"/>
      <c r="C2359" s="18"/>
      <c r="D2359" s="18"/>
    </row>
    <row r="2360" spans="1:4" ht="15" x14ac:dyDescent="0.25">
      <c r="A2360" s="18"/>
      <c r="B2360" s="18"/>
      <c r="C2360" s="18"/>
      <c r="D2360" s="18"/>
    </row>
    <row r="2361" spans="1:4" ht="15" x14ac:dyDescent="0.25">
      <c r="A2361" s="18"/>
      <c r="B2361" s="18"/>
      <c r="C2361" s="18"/>
      <c r="D2361" s="18"/>
    </row>
    <row r="2362" spans="1:4" ht="15" x14ac:dyDescent="0.25">
      <c r="A2362" s="18"/>
      <c r="B2362" s="18"/>
      <c r="C2362" s="18"/>
      <c r="D2362" s="18"/>
    </row>
    <row r="2363" spans="1:4" ht="15" x14ac:dyDescent="0.25">
      <c r="A2363" s="18"/>
      <c r="B2363" s="18"/>
      <c r="C2363" s="18"/>
      <c r="D2363" s="18"/>
    </row>
    <row r="2364" spans="1:4" ht="15" x14ac:dyDescent="0.25">
      <c r="A2364" s="18"/>
      <c r="B2364" s="18"/>
      <c r="C2364" s="18"/>
      <c r="D2364" s="18"/>
    </row>
    <row r="2365" spans="1:4" ht="15" x14ac:dyDescent="0.25">
      <c r="A2365" s="18"/>
      <c r="B2365" s="18"/>
      <c r="C2365" s="18"/>
      <c r="D2365" s="18"/>
    </row>
    <row r="2366" spans="1:4" ht="15" x14ac:dyDescent="0.25">
      <c r="A2366" s="18"/>
      <c r="B2366" s="18"/>
      <c r="C2366" s="18"/>
      <c r="D2366" s="18"/>
    </row>
    <row r="2367" spans="1:4" ht="15" x14ac:dyDescent="0.25">
      <c r="A2367" s="18"/>
      <c r="B2367" s="18"/>
      <c r="C2367" s="18"/>
      <c r="D2367" s="18"/>
    </row>
    <row r="2368" spans="1:4" ht="15" x14ac:dyDescent="0.25">
      <c r="A2368" s="18"/>
      <c r="B2368" s="18"/>
      <c r="C2368" s="18"/>
      <c r="D2368" s="18"/>
    </row>
    <row r="2369" spans="1:4" ht="15" x14ac:dyDescent="0.25">
      <c r="A2369" s="18"/>
      <c r="B2369" s="18"/>
      <c r="C2369" s="18"/>
      <c r="D2369" s="18"/>
    </row>
    <row r="2370" spans="1:4" ht="15" x14ac:dyDescent="0.25">
      <c r="A2370" s="18"/>
      <c r="B2370" s="18"/>
      <c r="C2370" s="18"/>
      <c r="D2370" s="18"/>
    </row>
    <row r="2371" spans="1:4" ht="15" x14ac:dyDescent="0.25">
      <c r="A2371" s="18"/>
      <c r="B2371" s="18"/>
      <c r="C2371" s="18"/>
      <c r="D2371" s="18"/>
    </row>
    <row r="2372" spans="1:4" ht="15" x14ac:dyDescent="0.25">
      <c r="A2372" s="18"/>
      <c r="B2372" s="18"/>
      <c r="C2372" s="18"/>
      <c r="D2372" s="18"/>
    </row>
    <row r="2373" spans="1:4" ht="15" x14ac:dyDescent="0.25">
      <c r="A2373" s="18"/>
      <c r="B2373" s="18"/>
      <c r="C2373" s="18"/>
      <c r="D2373" s="18"/>
    </row>
    <row r="2374" spans="1:4" ht="15" x14ac:dyDescent="0.25">
      <c r="A2374" s="18"/>
      <c r="B2374" s="18"/>
      <c r="C2374" s="18"/>
      <c r="D2374" s="18"/>
    </row>
    <row r="2375" spans="1:4" ht="15" x14ac:dyDescent="0.25">
      <c r="A2375" s="18"/>
      <c r="B2375" s="18"/>
      <c r="C2375" s="18"/>
      <c r="D2375" s="18"/>
    </row>
    <row r="2376" spans="1:4" ht="15" x14ac:dyDescent="0.25">
      <c r="A2376" s="18"/>
      <c r="B2376" s="18"/>
      <c r="C2376" s="18"/>
      <c r="D2376" s="18"/>
    </row>
    <row r="2377" spans="1:4" ht="15" x14ac:dyDescent="0.25">
      <c r="A2377" s="18"/>
      <c r="B2377" s="18"/>
      <c r="C2377" s="18"/>
      <c r="D2377" s="18"/>
    </row>
    <row r="2378" spans="1:4" ht="15" x14ac:dyDescent="0.25">
      <c r="A2378" s="18"/>
      <c r="B2378" s="18"/>
      <c r="C2378" s="18"/>
      <c r="D2378" s="18"/>
    </row>
    <row r="2379" spans="1:4" ht="15" x14ac:dyDescent="0.25">
      <c r="A2379" s="18"/>
      <c r="B2379" s="18"/>
      <c r="C2379" s="18"/>
      <c r="D2379" s="18"/>
    </row>
    <row r="2380" spans="1:4" ht="15" x14ac:dyDescent="0.25">
      <c r="A2380" s="18"/>
      <c r="B2380" s="18"/>
      <c r="C2380" s="18"/>
      <c r="D2380" s="18"/>
    </row>
    <row r="2381" spans="1:4" ht="15" x14ac:dyDescent="0.25">
      <c r="A2381" s="18"/>
      <c r="B2381" s="18"/>
      <c r="C2381" s="18"/>
      <c r="D2381" s="18"/>
    </row>
    <row r="2382" spans="1:4" ht="15" x14ac:dyDescent="0.25">
      <c r="A2382" s="18"/>
      <c r="B2382" s="18"/>
      <c r="C2382" s="18"/>
      <c r="D2382" s="18"/>
    </row>
    <row r="2383" spans="1:4" ht="15" x14ac:dyDescent="0.25">
      <c r="A2383" s="18"/>
      <c r="B2383" s="18"/>
      <c r="C2383" s="18"/>
      <c r="D2383" s="18"/>
    </row>
    <row r="2384" spans="1:4" ht="15" x14ac:dyDescent="0.25">
      <c r="A2384" s="18"/>
      <c r="B2384" s="18"/>
      <c r="C2384" s="18"/>
      <c r="D2384" s="18"/>
    </row>
    <row r="2385" spans="1:4" ht="15" x14ac:dyDescent="0.25">
      <c r="A2385" s="18"/>
      <c r="B2385" s="18"/>
      <c r="C2385" s="18"/>
      <c r="D2385" s="18"/>
    </row>
    <row r="2386" spans="1:4" ht="15" x14ac:dyDescent="0.25">
      <c r="A2386" s="18"/>
      <c r="B2386" s="18"/>
      <c r="C2386" s="18"/>
      <c r="D2386" s="18"/>
    </row>
    <row r="2387" spans="1:4" ht="15" x14ac:dyDescent="0.25">
      <c r="A2387" s="18"/>
      <c r="B2387" s="18"/>
      <c r="C2387" s="18"/>
      <c r="D2387" s="18"/>
    </row>
    <row r="2388" spans="1:4" ht="15" x14ac:dyDescent="0.25">
      <c r="A2388" s="18"/>
      <c r="B2388" s="18"/>
      <c r="C2388" s="18"/>
      <c r="D2388" s="18"/>
    </row>
    <row r="2389" spans="1:4" ht="15" x14ac:dyDescent="0.25">
      <c r="A2389" s="18"/>
      <c r="B2389" s="18"/>
      <c r="C2389" s="18"/>
      <c r="D2389" s="18"/>
    </row>
    <row r="2390" spans="1:4" ht="15" x14ac:dyDescent="0.25">
      <c r="A2390" s="18"/>
      <c r="B2390" s="18"/>
      <c r="C2390" s="18"/>
      <c r="D2390" s="18"/>
    </row>
    <row r="2391" spans="1:4" ht="15" x14ac:dyDescent="0.25">
      <c r="A2391" s="18"/>
      <c r="B2391" s="18"/>
      <c r="C2391" s="18"/>
      <c r="D2391" s="18"/>
    </row>
    <row r="2392" spans="1:4" ht="15" x14ac:dyDescent="0.25">
      <c r="A2392" s="18"/>
      <c r="B2392" s="18"/>
      <c r="C2392" s="18"/>
      <c r="D2392" s="18"/>
    </row>
    <row r="2393" spans="1:4" ht="15" x14ac:dyDescent="0.25">
      <c r="A2393" s="18"/>
      <c r="B2393" s="18"/>
      <c r="C2393" s="18"/>
      <c r="D2393" s="18"/>
    </row>
    <row r="2394" spans="1:4" ht="15" x14ac:dyDescent="0.25">
      <c r="A2394" s="18"/>
      <c r="B2394" s="18"/>
      <c r="C2394" s="18"/>
      <c r="D2394" s="18"/>
    </row>
    <row r="2395" spans="1:4" ht="15" x14ac:dyDescent="0.25">
      <c r="A2395" s="18"/>
      <c r="B2395" s="18"/>
      <c r="C2395" s="18"/>
      <c r="D2395" s="18"/>
    </row>
    <row r="2396" spans="1:4" ht="15" x14ac:dyDescent="0.25">
      <c r="A2396" s="18"/>
      <c r="B2396" s="18"/>
      <c r="C2396" s="18"/>
      <c r="D2396" s="18"/>
    </row>
    <row r="2397" spans="1:4" ht="15" x14ac:dyDescent="0.25">
      <c r="A2397" s="18"/>
      <c r="B2397" s="18"/>
      <c r="C2397" s="18"/>
      <c r="D2397" s="18"/>
    </row>
    <row r="2398" spans="1:4" ht="15" x14ac:dyDescent="0.25">
      <c r="A2398" s="18"/>
      <c r="B2398" s="18"/>
      <c r="C2398" s="18"/>
      <c r="D2398" s="18"/>
    </row>
    <row r="2399" spans="1:4" ht="15" x14ac:dyDescent="0.25">
      <c r="A2399" s="18"/>
      <c r="B2399" s="18"/>
      <c r="C2399" s="18"/>
      <c r="D2399" s="18"/>
    </row>
    <row r="2400" spans="1:4" ht="15" x14ac:dyDescent="0.25">
      <c r="A2400" s="18"/>
      <c r="B2400" s="18"/>
      <c r="C2400" s="18"/>
      <c r="D2400" s="18"/>
    </row>
    <row r="2401" spans="1:4" ht="15" x14ac:dyDescent="0.25">
      <c r="A2401" s="18"/>
      <c r="B2401" s="18"/>
      <c r="C2401" s="18"/>
      <c r="D2401" s="18"/>
    </row>
    <row r="2402" spans="1:4" ht="15" x14ac:dyDescent="0.25">
      <c r="A2402" s="18"/>
      <c r="B2402" s="18"/>
      <c r="C2402" s="18"/>
      <c r="D2402" s="18"/>
    </row>
    <row r="2403" spans="1:4" ht="15" x14ac:dyDescent="0.25">
      <c r="A2403" s="18"/>
      <c r="B2403" s="18"/>
      <c r="C2403" s="18"/>
      <c r="D2403" s="18"/>
    </row>
    <row r="2404" spans="1:4" ht="15" x14ac:dyDescent="0.25">
      <c r="A2404" s="18"/>
      <c r="B2404" s="18"/>
      <c r="C2404" s="18"/>
      <c r="D2404" s="18"/>
    </row>
    <row r="2405" spans="1:4" ht="15" x14ac:dyDescent="0.25">
      <c r="A2405" s="18"/>
      <c r="B2405" s="18"/>
      <c r="C2405" s="18"/>
      <c r="D2405" s="18"/>
    </row>
    <row r="2406" spans="1:4" ht="15" x14ac:dyDescent="0.25">
      <c r="A2406" s="18"/>
      <c r="B2406" s="18"/>
      <c r="C2406" s="18"/>
      <c r="D2406" s="18"/>
    </row>
    <row r="2407" spans="1:4" ht="15" x14ac:dyDescent="0.25">
      <c r="A2407" s="18"/>
      <c r="B2407" s="18"/>
      <c r="C2407" s="18"/>
      <c r="D2407" s="18"/>
    </row>
    <row r="2408" spans="1:4" ht="15" x14ac:dyDescent="0.25">
      <c r="A2408" s="18"/>
      <c r="B2408" s="18"/>
      <c r="C2408" s="18"/>
      <c r="D2408" s="18"/>
    </row>
    <row r="2409" spans="1:4" ht="15" x14ac:dyDescent="0.25">
      <c r="A2409" s="18"/>
      <c r="B2409" s="18"/>
      <c r="C2409" s="18"/>
      <c r="D2409" s="18"/>
    </row>
    <row r="2410" spans="1:4" ht="15" x14ac:dyDescent="0.25">
      <c r="A2410" s="18"/>
      <c r="B2410" s="18"/>
      <c r="C2410" s="18"/>
      <c r="D2410" s="18"/>
    </row>
    <row r="2411" spans="1:4" ht="15" x14ac:dyDescent="0.25">
      <c r="A2411" s="18"/>
      <c r="B2411" s="18"/>
      <c r="C2411" s="18"/>
      <c r="D2411" s="18"/>
    </row>
    <row r="2412" spans="1:4" ht="15" x14ac:dyDescent="0.25">
      <c r="A2412" s="18"/>
      <c r="B2412" s="18"/>
      <c r="C2412" s="18"/>
      <c r="D2412" s="18"/>
    </row>
    <row r="2413" spans="1:4" ht="15" x14ac:dyDescent="0.25">
      <c r="A2413" s="18"/>
      <c r="B2413" s="18"/>
      <c r="C2413" s="18"/>
      <c r="D2413" s="18"/>
    </row>
    <row r="2414" spans="1:4" ht="15" x14ac:dyDescent="0.25">
      <c r="A2414" s="18"/>
      <c r="B2414" s="18"/>
      <c r="C2414" s="18"/>
      <c r="D2414" s="18"/>
    </row>
    <row r="2415" spans="1:4" ht="15" x14ac:dyDescent="0.25">
      <c r="A2415" s="18"/>
      <c r="B2415" s="18"/>
      <c r="C2415" s="18"/>
      <c r="D2415" s="18"/>
    </row>
    <row r="2416" spans="1:4" ht="15" x14ac:dyDescent="0.25">
      <c r="A2416" s="18"/>
      <c r="B2416" s="18"/>
      <c r="C2416" s="18"/>
      <c r="D2416" s="18"/>
    </row>
    <row r="2417" spans="1:4" ht="15" x14ac:dyDescent="0.25">
      <c r="A2417" s="18"/>
      <c r="B2417" s="18"/>
      <c r="C2417" s="18"/>
      <c r="D2417" s="18"/>
    </row>
    <row r="2418" spans="1:4" ht="15" x14ac:dyDescent="0.25">
      <c r="A2418" s="18"/>
      <c r="B2418" s="18"/>
      <c r="C2418" s="18"/>
      <c r="D2418" s="18"/>
    </row>
    <row r="2419" spans="1:4" ht="15" x14ac:dyDescent="0.25">
      <c r="A2419" s="18"/>
      <c r="B2419" s="18"/>
      <c r="C2419" s="18"/>
      <c r="D2419" s="18"/>
    </row>
    <row r="2420" spans="1:4" ht="15" x14ac:dyDescent="0.25">
      <c r="A2420" s="18"/>
      <c r="B2420" s="18"/>
      <c r="C2420" s="18"/>
      <c r="D2420" s="18"/>
    </row>
    <row r="2421" spans="1:4" ht="15" x14ac:dyDescent="0.25">
      <c r="A2421" s="18"/>
      <c r="B2421" s="18"/>
      <c r="C2421" s="18"/>
      <c r="D2421" s="18"/>
    </row>
    <row r="2422" spans="1:4" ht="15" x14ac:dyDescent="0.25">
      <c r="A2422" s="18"/>
      <c r="B2422" s="18"/>
      <c r="C2422" s="18"/>
      <c r="D2422" s="18"/>
    </row>
    <row r="2423" spans="1:4" ht="15" x14ac:dyDescent="0.25">
      <c r="A2423" s="18"/>
      <c r="B2423" s="18"/>
      <c r="C2423" s="18"/>
      <c r="D2423" s="18"/>
    </row>
    <row r="2424" spans="1:4" ht="15" x14ac:dyDescent="0.25">
      <c r="A2424" s="18"/>
      <c r="B2424" s="18"/>
      <c r="C2424" s="18"/>
      <c r="D2424" s="18"/>
    </row>
    <row r="2425" spans="1:4" ht="15" x14ac:dyDescent="0.25">
      <c r="A2425" s="18"/>
      <c r="B2425" s="18"/>
      <c r="C2425" s="18"/>
      <c r="D2425" s="18"/>
    </row>
    <row r="2426" spans="1:4" ht="15" x14ac:dyDescent="0.25">
      <c r="A2426" s="18"/>
      <c r="B2426" s="18"/>
      <c r="C2426" s="18"/>
      <c r="D2426" s="18"/>
    </row>
    <row r="2427" spans="1:4" ht="15" x14ac:dyDescent="0.25">
      <c r="A2427" s="18"/>
      <c r="B2427" s="18"/>
      <c r="C2427" s="18"/>
      <c r="D2427" s="18"/>
    </row>
    <row r="2428" spans="1:4" ht="15" x14ac:dyDescent="0.25">
      <c r="A2428" s="18"/>
      <c r="B2428" s="18"/>
      <c r="C2428" s="18"/>
      <c r="D2428" s="18"/>
    </row>
    <row r="2429" spans="1:4" ht="15" x14ac:dyDescent="0.25">
      <c r="A2429" s="18"/>
      <c r="B2429" s="18"/>
      <c r="C2429" s="18"/>
      <c r="D2429" s="18"/>
    </row>
    <row r="2430" spans="1:4" ht="15" x14ac:dyDescent="0.25">
      <c r="A2430" s="18"/>
      <c r="B2430" s="18"/>
      <c r="C2430" s="18"/>
      <c r="D2430" s="18"/>
    </row>
    <row r="2431" spans="1:4" ht="15" x14ac:dyDescent="0.25">
      <c r="A2431" s="18"/>
      <c r="B2431" s="18"/>
      <c r="C2431" s="18"/>
      <c r="D2431" s="18"/>
    </row>
    <row r="2432" spans="1:4" ht="15" x14ac:dyDescent="0.25">
      <c r="A2432" s="18"/>
      <c r="B2432" s="18"/>
      <c r="C2432" s="18"/>
      <c r="D2432" s="18"/>
    </row>
    <row r="2433" spans="1:4" ht="15" x14ac:dyDescent="0.25">
      <c r="A2433" s="18"/>
      <c r="B2433" s="18"/>
      <c r="C2433" s="18"/>
      <c r="D2433" s="18"/>
    </row>
    <row r="2434" spans="1:4" ht="15" x14ac:dyDescent="0.25">
      <c r="A2434" s="18"/>
      <c r="B2434" s="18"/>
      <c r="C2434" s="18"/>
      <c r="D2434" s="18"/>
    </row>
    <row r="2435" spans="1:4" ht="15" x14ac:dyDescent="0.25">
      <c r="A2435" s="18"/>
      <c r="B2435" s="18"/>
      <c r="C2435" s="18"/>
      <c r="D2435" s="18"/>
    </row>
    <row r="2436" spans="1:4" ht="15" x14ac:dyDescent="0.25">
      <c r="A2436" s="18"/>
      <c r="B2436" s="18"/>
      <c r="C2436" s="18"/>
      <c r="D2436" s="18"/>
    </row>
    <row r="2437" spans="1:4" ht="15" x14ac:dyDescent="0.25">
      <c r="A2437" s="18"/>
      <c r="B2437" s="18"/>
      <c r="C2437" s="18"/>
      <c r="D2437" s="18"/>
    </row>
    <row r="2438" spans="1:4" ht="15" x14ac:dyDescent="0.25">
      <c r="A2438" s="18"/>
      <c r="B2438" s="18"/>
      <c r="C2438" s="18"/>
      <c r="D2438" s="18"/>
    </row>
    <row r="2439" spans="1:4" ht="15" x14ac:dyDescent="0.25">
      <c r="A2439" s="18"/>
      <c r="B2439" s="18"/>
      <c r="C2439" s="18"/>
      <c r="D2439" s="18"/>
    </row>
    <row r="2440" spans="1:4" ht="15" x14ac:dyDescent="0.25">
      <c r="A2440" s="18"/>
      <c r="B2440" s="18"/>
      <c r="C2440" s="18"/>
      <c r="D2440" s="18"/>
    </row>
    <row r="2441" spans="1:4" ht="15" x14ac:dyDescent="0.25">
      <c r="A2441" s="18"/>
      <c r="B2441" s="18"/>
      <c r="C2441" s="18"/>
      <c r="D2441" s="18"/>
    </row>
    <row r="2442" spans="1:4" ht="15" x14ac:dyDescent="0.25">
      <c r="A2442" s="18"/>
      <c r="B2442" s="18"/>
      <c r="C2442" s="18"/>
      <c r="D2442" s="18"/>
    </row>
    <row r="2443" spans="1:4" ht="15" x14ac:dyDescent="0.25">
      <c r="A2443" s="18"/>
      <c r="B2443" s="18"/>
      <c r="C2443" s="18"/>
      <c r="D2443" s="18"/>
    </row>
    <row r="2444" spans="1:4" ht="15" x14ac:dyDescent="0.25">
      <c r="A2444" s="18"/>
      <c r="B2444" s="18"/>
      <c r="C2444" s="18"/>
      <c r="D2444" s="18"/>
    </row>
    <row r="2445" spans="1:4" ht="15" x14ac:dyDescent="0.25">
      <c r="A2445" s="18"/>
      <c r="B2445" s="18"/>
      <c r="C2445" s="18"/>
      <c r="D2445" s="18"/>
    </row>
    <row r="2446" spans="1:4" ht="15" x14ac:dyDescent="0.25">
      <c r="A2446" s="18"/>
      <c r="B2446" s="18"/>
      <c r="C2446" s="18"/>
      <c r="D2446" s="18"/>
    </row>
    <row r="2447" spans="1:4" ht="15" x14ac:dyDescent="0.25">
      <c r="A2447" s="18"/>
      <c r="B2447" s="18"/>
      <c r="C2447" s="18"/>
      <c r="D2447" s="18"/>
    </row>
    <row r="2448" spans="1:4" ht="15" x14ac:dyDescent="0.25">
      <c r="A2448" s="18"/>
      <c r="B2448" s="18"/>
      <c r="C2448" s="18"/>
      <c r="D2448" s="18"/>
    </row>
    <row r="2449" spans="1:4" ht="15" x14ac:dyDescent="0.25">
      <c r="A2449" s="18"/>
      <c r="B2449" s="18"/>
      <c r="C2449" s="18"/>
      <c r="D2449" s="18"/>
    </row>
    <row r="2450" spans="1:4" ht="15" x14ac:dyDescent="0.25">
      <c r="A2450" s="18"/>
      <c r="B2450" s="18"/>
      <c r="C2450" s="18"/>
      <c r="D2450" s="18"/>
    </row>
    <row r="2451" spans="1:4" ht="15" x14ac:dyDescent="0.25">
      <c r="A2451" s="18"/>
      <c r="B2451" s="18"/>
      <c r="C2451" s="18"/>
      <c r="D2451" s="18"/>
    </row>
    <row r="2452" spans="1:4" ht="15" x14ac:dyDescent="0.25">
      <c r="A2452" s="18"/>
      <c r="B2452" s="18"/>
      <c r="C2452" s="18"/>
      <c r="D2452" s="18"/>
    </row>
    <row r="2453" spans="1:4" ht="15" x14ac:dyDescent="0.25">
      <c r="A2453" s="18"/>
      <c r="B2453" s="18"/>
      <c r="C2453" s="18"/>
      <c r="D2453" s="18"/>
    </row>
    <row r="2454" spans="1:4" ht="15" x14ac:dyDescent="0.25">
      <c r="A2454" s="18"/>
      <c r="B2454" s="18"/>
      <c r="C2454" s="18"/>
      <c r="D2454" s="18"/>
    </row>
    <row r="2455" spans="1:4" ht="15" x14ac:dyDescent="0.25">
      <c r="A2455" s="18"/>
      <c r="B2455" s="18"/>
      <c r="C2455" s="18"/>
      <c r="D2455" s="18"/>
    </row>
    <row r="2456" spans="1:4" ht="15" x14ac:dyDescent="0.25">
      <c r="A2456" s="18"/>
      <c r="B2456" s="18"/>
      <c r="C2456" s="18"/>
      <c r="D2456" s="18"/>
    </row>
    <row r="2457" spans="1:4" ht="15" x14ac:dyDescent="0.25">
      <c r="A2457" s="18"/>
      <c r="B2457" s="18"/>
      <c r="C2457" s="18"/>
      <c r="D2457" s="18"/>
    </row>
    <row r="2458" spans="1:4" ht="15" x14ac:dyDescent="0.25">
      <c r="A2458" s="18"/>
      <c r="B2458" s="18"/>
      <c r="C2458" s="18"/>
      <c r="D2458" s="18"/>
    </row>
    <row r="2459" spans="1:4" ht="15" x14ac:dyDescent="0.25">
      <c r="A2459" s="18"/>
      <c r="B2459" s="18"/>
      <c r="C2459" s="18"/>
      <c r="D2459" s="18"/>
    </row>
    <row r="2460" spans="1:4" ht="15" x14ac:dyDescent="0.25">
      <c r="A2460" s="18"/>
      <c r="B2460" s="18"/>
      <c r="C2460" s="18"/>
      <c r="D2460" s="18"/>
    </row>
    <row r="2461" spans="1:4" ht="15" x14ac:dyDescent="0.25">
      <c r="A2461" s="18"/>
      <c r="B2461" s="18"/>
      <c r="C2461" s="18"/>
      <c r="D2461" s="18"/>
    </row>
    <row r="2462" spans="1:4" ht="15" x14ac:dyDescent="0.25">
      <c r="A2462" s="18"/>
      <c r="B2462" s="18"/>
      <c r="C2462" s="18"/>
      <c r="D2462" s="18"/>
    </row>
    <row r="2463" spans="1:4" ht="15" x14ac:dyDescent="0.25">
      <c r="A2463" s="18"/>
      <c r="B2463" s="18"/>
      <c r="C2463" s="18"/>
      <c r="D2463" s="18"/>
    </row>
    <row r="2464" spans="1:4" ht="15" x14ac:dyDescent="0.25">
      <c r="A2464" s="18"/>
      <c r="B2464" s="18"/>
      <c r="C2464" s="18"/>
      <c r="D2464" s="18"/>
    </row>
    <row r="2465" spans="1:4" ht="15" x14ac:dyDescent="0.25">
      <c r="A2465" s="18"/>
      <c r="B2465" s="18"/>
      <c r="C2465" s="18"/>
      <c r="D2465" s="18"/>
    </row>
    <row r="2466" spans="1:4" ht="15" x14ac:dyDescent="0.25">
      <c r="A2466" s="18"/>
      <c r="B2466" s="18"/>
      <c r="C2466" s="18"/>
      <c r="D2466" s="18"/>
    </row>
    <row r="2467" spans="1:4" ht="15" x14ac:dyDescent="0.25">
      <c r="A2467" s="18"/>
      <c r="B2467" s="18"/>
      <c r="C2467" s="18"/>
      <c r="D2467" s="18"/>
    </row>
    <row r="2468" spans="1:4" ht="15" x14ac:dyDescent="0.25">
      <c r="A2468" s="18"/>
      <c r="B2468" s="18"/>
      <c r="C2468" s="18"/>
      <c r="D2468" s="18"/>
    </row>
    <row r="2469" spans="1:4" ht="15" x14ac:dyDescent="0.25">
      <c r="A2469" s="18"/>
      <c r="B2469" s="18"/>
      <c r="C2469" s="18"/>
      <c r="D2469" s="18"/>
    </row>
    <row r="2470" spans="1:4" ht="15" x14ac:dyDescent="0.25">
      <c r="A2470" s="18"/>
      <c r="B2470" s="18"/>
      <c r="C2470" s="18"/>
      <c r="D2470" s="18"/>
    </row>
    <row r="2471" spans="1:4" ht="15" x14ac:dyDescent="0.25">
      <c r="A2471" s="18"/>
      <c r="B2471" s="18"/>
      <c r="C2471" s="18"/>
      <c r="D2471" s="18"/>
    </row>
    <row r="2472" spans="1:4" ht="15" x14ac:dyDescent="0.25">
      <c r="A2472" s="18"/>
      <c r="B2472" s="18"/>
      <c r="C2472" s="18"/>
      <c r="D2472" s="18"/>
    </row>
    <row r="2473" spans="1:4" ht="15" x14ac:dyDescent="0.25">
      <c r="A2473" s="18"/>
      <c r="B2473" s="18"/>
      <c r="C2473" s="18"/>
      <c r="D2473" s="18"/>
    </row>
    <row r="2474" spans="1:4" ht="15" x14ac:dyDescent="0.25">
      <c r="A2474" s="18"/>
      <c r="B2474" s="18"/>
      <c r="C2474" s="18"/>
      <c r="D2474" s="18"/>
    </row>
    <row r="2475" spans="1:4" ht="15" x14ac:dyDescent="0.25">
      <c r="A2475" s="18"/>
      <c r="B2475" s="18"/>
      <c r="C2475" s="18"/>
      <c r="D2475" s="18"/>
    </row>
    <row r="2476" spans="1:4" ht="15" x14ac:dyDescent="0.25">
      <c r="A2476" s="18"/>
      <c r="B2476" s="18"/>
      <c r="C2476" s="18"/>
      <c r="D2476" s="18"/>
    </row>
    <row r="2477" spans="1:4" ht="15" x14ac:dyDescent="0.25">
      <c r="A2477" s="18"/>
      <c r="B2477" s="18"/>
      <c r="C2477" s="18"/>
      <c r="D2477" s="18"/>
    </row>
    <row r="2478" spans="1:4" ht="15" x14ac:dyDescent="0.25">
      <c r="A2478" s="18"/>
      <c r="B2478" s="18"/>
      <c r="C2478" s="18"/>
      <c r="D2478" s="18"/>
    </row>
    <row r="2479" spans="1:4" ht="15" x14ac:dyDescent="0.25">
      <c r="A2479" s="18"/>
      <c r="B2479" s="18"/>
      <c r="C2479" s="18"/>
      <c r="D2479" s="18"/>
    </row>
    <row r="2480" spans="1:4" ht="15" x14ac:dyDescent="0.25">
      <c r="A2480" s="18"/>
      <c r="B2480" s="18"/>
      <c r="C2480" s="18"/>
      <c r="D2480" s="18"/>
    </row>
    <row r="2481" spans="1:4" ht="15" x14ac:dyDescent="0.25">
      <c r="A2481" s="18"/>
      <c r="B2481" s="18"/>
      <c r="C2481" s="18"/>
      <c r="D2481" s="18"/>
    </row>
    <row r="2482" spans="1:4" ht="15" x14ac:dyDescent="0.25">
      <c r="A2482" s="18"/>
      <c r="B2482" s="18"/>
      <c r="C2482" s="18"/>
      <c r="D2482" s="18"/>
    </row>
    <row r="2483" spans="1:4" ht="15" x14ac:dyDescent="0.25">
      <c r="A2483" s="18"/>
      <c r="B2483" s="18"/>
      <c r="C2483" s="18"/>
      <c r="D2483" s="18"/>
    </row>
    <row r="2484" spans="1:4" ht="15" x14ac:dyDescent="0.25">
      <c r="A2484" s="18"/>
      <c r="B2484" s="18"/>
      <c r="C2484" s="18"/>
      <c r="D2484" s="18"/>
    </row>
    <row r="2485" spans="1:4" ht="15" x14ac:dyDescent="0.25">
      <c r="A2485" s="18"/>
      <c r="B2485" s="18"/>
      <c r="C2485" s="18"/>
      <c r="D2485" s="18"/>
    </row>
    <row r="2486" spans="1:4" ht="15" x14ac:dyDescent="0.25">
      <c r="A2486" s="18"/>
      <c r="B2486" s="18"/>
      <c r="C2486" s="18"/>
      <c r="D2486" s="18"/>
    </row>
    <row r="2487" spans="1:4" ht="15" x14ac:dyDescent="0.25">
      <c r="A2487" s="18"/>
      <c r="B2487" s="18"/>
      <c r="C2487" s="18"/>
      <c r="D2487" s="18"/>
    </row>
    <row r="2488" spans="1:4" ht="15" x14ac:dyDescent="0.25">
      <c r="A2488" s="18"/>
      <c r="B2488" s="18"/>
      <c r="C2488" s="18"/>
      <c r="D2488" s="18"/>
    </row>
    <row r="2489" spans="1:4" ht="15" x14ac:dyDescent="0.25">
      <c r="A2489" s="18"/>
      <c r="B2489" s="18"/>
      <c r="C2489" s="18"/>
      <c r="D2489" s="18"/>
    </row>
    <row r="2490" spans="1:4" ht="15" x14ac:dyDescent="0.25">
      <c r="A2490" s="18"/>
      <c r="B2490" s="18"/>
      <c r="C2490" s="18"/>
      <c r="D2490" s="18"/>
    </row>
    <row r="2491" spans="1:4" ht="15" x14ac:dyDescent="0.25">
      <c r="A2491" s="18"/>
      <c r="B2491" s="18"/>
      <c r="C2491" s="18"/>
      <c r="D2491" s="18"/>
    </row>
    <row r="2492" spans="1:4" ht="15" x14ac:dyDescent="0.25">
      <c r="A2492" s="18"/>
      <c r="B2492" s="18"/>
      <c r="C2492" s="18"/>
      <c r="D2492" s="18"/>
    </row>
    <row r="2493" spans="1:4" ht="15" x14ac:dyDescent="0.25">
      <c r="A2493" s="18"/>
      <c r="B2493" s="18"/>
      <c r="C2493" s="18"/>
      <c r="D2493" s="18"/>
    </row>
    <row r="2494" spans="1:4" ht="15" x14ac:dyDescent="0.25">
      <c r="A2494" s="18"/>
      <c r="B2494" s="18"/>
      <c r="C2494" s="18"/>
      <c r="D2494" s="18"/>
    </row>
    <row r="2495" spans="1:4" ht="15" x14ac:dyDescent="0.25">
      <c r="A2495" s="18"/>
      <c r="B2495" s="18"/>
      <c r="C2495" s="18"/>
      <c r="D2495" s="18"/>
    </row>
    <row r="2496" spans="1:4" ht="15" x14ac:dyDescent="0.25">
      <c r="A2496" s="18"/>
      <c r="B2496" s="18"/>
      <c r="C2496" s="18"/>
      <c r="D2496" s="18"/>
    </row>
    <row r="2497" spans="1:4" ht="15" x14ac:dyDescent="0.25">
      <c r="A2497" s="18"/>
      <c r="B2497" s="18"/>
      <c r="C2497" s="18"/>
      <c r="D2497" s="18"/>
    </row>
    <row r="2498" spans="1:4" ht="15" x14ac:dyDescent="0.25">
      <c r="A2498" s="18"/>
      <c r="B2498" s="18"/>
      <c r="C2498" s="18"/>
      <c r="D2498" s="18"/>
    </row>
    <row r="2499" spans="1:4" ht="15" x14ac:dyDescent="0.25">
      <c r="A2499" s="18"/>
      <c r="B2499" s="18"/>
      <c r="C2499" s="18"/>
      <c r="D2499" s="18"/>
    </row>
    <row r="2500" spans="1:4" ht="15" x14ac:dyDescent="0.25">
      <c r="A2500" s="18"/>
      <c r="B2500" s="18"/>
      <c r="C2500" s="18"/>
      <c r="D2500" s="18"/>
    </row>
    <row r="2501" spans="1:4" ht="15" x14ac:dyDescent="0.25">
      <c r="A2501" s="18"/>
      <c r="B2501" s="18"/>
      <c r="C2501" s="18"/>
      <c r="D2501" s="18"/>
    </row>
    <row r="2502" spans="1:4" ht="15" x14ac:dyDescent="0.25">
      <c r="A2502" s="18"/>
      <c r="B2502" s="18"/>
      <c r="C2502" s="18"/>
      <c r="D2502" s="18"/>
    </row>
    <row r="2503" spans="1:4" ht="15" x14ac:dyDescent="0.25">
      <c r="A2503" s="18"/>
      <c r="B2503" s="18"/>
      <c r="C2503" s="18"/>
      <c r="D2503" s="18"/>
    </row>
    <row r="2504" spans="1:4" ht="15" x14ac:dyDescent="0.25">
      <c r="A2504" s="18"/>
      <c r="B2504" s="18"/>
      <c r="C2504" s="18"/>
      <c r="D2504" s="18"/>
    </row>
    <row r="2505" spans="1:4" ht="15" x14ac:dyDescent="0.25">
      <c r="A2505" s="18"/>
      <c r="B2505" s="18"/>
      <c r="C2505" s="18"/>
      <c r="D2505" s="18"/>
    </row>
    <row r="2506" spans="1:4" ht="15" x14ac:dyDescent="0.25">
      <c r="A2506" s="18"/>
      <c r="B2506" s="18"/>
      <c r="C2506" s="18"/>
      <c r="D2506" s="18"/>
    </row>
    <row r="2507" spans="1:4" ht="15" x14ac:dyDescent="0.25">
      <c r="A2507" s="18"/>
      <c r="B2507" s="18"/>
      <c r="C2507" s="18"/>
      <c r="D2507" s="18"/>
    </row>
    <row r="2508" spans="1:4" ht="15" x14ac:dyDescent="0.25">
      <c r="A2508" s="18"/>
      <c r="B2508" s="18"/>
      <c r="C2508" s="18"/>
      <c r="D2508" s="18"/>
    </row>
    <row r="2509" spans="1:4" ht="15" x14ac:dyDescent="0.25">
      <c r="A2509" s="18"/>
      <c r="B2509" s="18"/>
      <c r="C2509" s="18"/>
      <c r="D2509" s="18"/>
    </row>
    <row r="2510" spans="1:4" ht="15" x14ac:dyDescent="0.25">
      <c r="A2510" s="18"/>
      <c r="B2510" s="18"/>
      <c r="C2510" s="18"/>
      <c r="D2510" s="18"/>
    </row>
    <row r="2511" spans="1:4" ht="15" x14ac:dyDescent="0.25">
      <c r="A2511" s="18"/>
      <c r="B2511" s="18"/>
      <c r="C2511" s="18"/>
      <c r="D2511" s="18"/>
    </row>
    <row r="2512" spans="1:4" ht="15" x14ac:dyDescent="0.25">
      <c r="A2512" s="18"/>
      <c r="B2512" s="18"/>
      <c r="C2512" s="18"/>
      <c r="D2512" s="18"/>
    </row>
    <row r="2513" spans="1:4" ht="15" x14ac:dyDescent="0.25">
      <c r="A2513" s="18"/>
      <c r="B2513" s="18"/>
      <c r="C2513" s="18"/>
      <c r="D2513" s="18"/>
    </row>
    <row r="2514" spans="1:4" ht="15" x14ac:dyDescent="0.25">
      <c r="A2514" s="18"/>
      <c r="B2514" s="18"/>
      <c r="C2514" s="18"/>
      <c r="D2514" s="18"/>
    </row>
    <row r="2515" spans="1:4" ht="15" x14ac:dyDescent="0.25">
      <c r="A2515" s="18"/>
      <c r="B2515" s="18"/>
      <c r="C2515" s="18"/>
      <c r="D2515" s="18"/>
    </row>
    <row r="2516" spans="1:4" ht="15" x14ac:dyDescent="0.25">
      <c r="A2516" s="18"/>
      <c r="B2516" s="18"/>
      <c r="C2516" s="18"/>
      <c r="D2516" s="18"/>
    </row>
    <row r="2517" spans="1:4" ht="15" x14ac:dyDescent="0.25">
      <c r="A2517" s="18"/>
      <c r="B2517" s="18"/>
      <c r="C2517" s="18"/>
      <c r="D2517" s="18"/>
    </row>
    <row r="2518" spans="1:4" ht="15" x14ac:dyDescent="0.25">
      <c r="A2518" s="18"/>
      <c r="B2518" s="18"/>
      <c r="C2518" s="18"/>
      <c r="D2518" s="18"/>
    </row>
    <row r="2519" spans="1:4" ht="15" x14ac:dyDescent="0.25">
      <c r="A2519" s="18"/>
      <c r="B2519" s="18"/>
      <c r="C2519" s="18"/>
      <c r="D2519" s="18"/>
    </row>
    <row r="2520" spans="1:4" ht="15" x14ac:dyDescent="0.25">
      <c r="A2520" s="18"/>
      <c r="B2520" s="18"/>
      <c r="C2520" s="18"/>
      <c r="D2520" s="18"/>
    </row>
    <row r="2521" spans="1:4" ht="15" x14ac:dyDescent="0.25">
      <c r="A2521" s="18"/>
      <c r="B2521" s="18"/>
      <c r="C2521" s="18"/>
      <c r="D2521" s="18"/>
    </row>
    <row r="2522" spans="1:4" ht="15" x14ac:dyDescent="0.25">
      <c r="A2522" s="18"/>
      <c r="B2522" s="18"/>
      <c r="C2522" s="18"/>
      <c r="D2522" s="18"/>
    </row>
    <row r="2523" spans="1:4" ht="15" x14ac:dyDescent="0.25">
      <c r="A2523" s="18"/>
      <c r="B2523" s="18"/>
      <c r="C2523" s="18"/>
      <c r="D2523" s="18"/>
    </row>
    <row r="2524" spans="1:4" ht="15" x14ac:dyDescent="0.25">
      <c r="A2524" s="18"/>
      <c r="B2524" s="18"/>
      <c r="C2524" s="18"/>
      <c r="D2524" s="18"/>
    </row>
    <row r="2525" spans="1:4" ht="15" x14ac:dyDescent="0.25">
      <c r="A2525" s="18"/>
      <c r="B2525" s="18"/>
      <c r="C2525" s="18"/>
      <c r="D2525" s="18"/>
    </row>
    <row r="2526" spans="1:4" ht="15" x14ac:dyDescent="0.25">
      <c r="A2526" s="18"/>
      <c r="B2526" s="18"/>
      <c r="C2526" s="18"/>
      <c r="D2526" s="18"/>
    </row>
    <row r="2527" spans="1:4" ht="15" x14ac:dyDescent="0.25">
      <c r="A2527" s="18"/>
      <c r="B2527" s="18"/>
      <c r="C2527" s="18"/>
      <c r="D2527" s="18"/>
    </row>
    <row r="2528" spans="1:4" ht="15" x14ac:dyDescent="0.25">
      <c r="A2528" s="18"/>
      <c r="B2528" s="18"/>
      <c r="C2528" s="18"/>
      <c r="D2528" s="18"/>
    </row>
    <row r="2529" spans="1:4" ht="15" x14ac:dyDescent="0.25">
      <c r="A2529" s="18"/>
      <c r="B2529" s="18"/>
      <c r="C2529" s="18"/>
      <c r="D2529" s="18"/>
    </row>
    <row r="2530" spans="1:4" ht="15" x14ac:dyDescent="0.25">
      <c r="A2530" s="18"/>
      <c r="B2530" s="18"/>
      <c r="C2530" s="18"/>
      <c r="D2530" s="18"/>
    </row>
    <row r="2531" spans="1:4" ht="15" x14ac:dyDescent="0.25">
      <c r="A2531" s="18"/>
      <c r="B2531" s="18"/>
      <c r="C2531" s="18"/>
      <c r="D2531" s="18"/>
    </row>
    <row r="2532" spans="1:4" ht="15" x14ac:dyDescent="0.25">
      <c r="A2532" s="18"/>
      <c r="B2532" s="18"/>
      <c r="C2532" s="18"/>
      <c r="D2532" s="18"/>
    </row>
    <row r="2533" spans="1:4" ht="15" x14ac:dyDescent="0.25">
      <c r="A2533" s="18"/>
      <c r="B2533" s="18"/>
      <c r="C2533" s="18"/>
      <c r="D2533" s="18"/>
    </row>
    <row r="2534" spans="1:4" ht="15" x14ac:dyDescent="0.25">
      <c r="A2534" s="18"/>
      <c r="B2534" s="18"/>
      <c r="C2534" s="18"/>
      <c r="D2534" s="18"/>
    </row>
    <row r="2535" spans="1:4" ht="15" x14ac:dyDescent="0.25">
      <c r="A2535" s="18"/>
      <c r="B2535" s="18"/>
      <c r="C2535" s="18"/>
      <c r="D2535" s="18"/>
    </row>
    <row r="2536" spans="1:4" ht="15" x14ac:dyDescent="0.25">
      <c r="A2536" s="18"/>
      <c r="B2536" s="18"/>
      <c r="C2536" s="18"/>
      <c r="D2536" s="18"/>
    </row>
    <row r="2537" spans="1:4" ht="15" x14ac:dyDescent="0.25">
      <c r="A2537" s="18"/>
      <c r="B2537" s="18"/>
      <c r="C2537" s="18"/>
      <c r="D2537" s="18"/>
    </row>
    <row r="2538" spans="1:4" ht="15" x14ac:dyDescent="0.25">
      <c r="A2538" s="18"/>
      <c r="B2538" s="18"/>
      <c r="C2538" s="18"/>
      <c r="D2538" s="18"/>
    </row>
    <row r="2539" spans="1:4" ht="15" x14ac:dyDescent="0.25">
      <c r="A2539" s="18"/>
      <c r="B2539" s="18"/>
      <c r="C2539" s="18"/>
      <c r="D2539" s="18"/>
    </row>
    <row r="2540" spans="1:4" ht="15" x14ac:dyDescent="0.25">
      <c r="A2540" s="18"/>
      <c r="B2540" s="18"/>
      <c r="C2540" s="18"/>
      <c r="D2540" s="18"/>
    </row>
    <row r="2541" spans="1:4" ht="15" x14ac:dyDescent="0.25">
      <c r="A2541" s="18"/>
      <c r="B2541" s="18"/>
      <c r="C2541" s="18"/>
      <c r="D2541" s="18"/>
    </row>
    <row r="2542" spans="1:4" ht="15" x14ac:dyDescent="0.25">
      <c r="A2542" s="18"/>
      <c r="B2542" s="18"/>
      <c r="C2542" s="18"/>
      <c r="D2542" s="18"/>
    </row>
    <row r="2543" spans="1:4" ht="15" x14ac:dyDescent="0.25">
      <c r="A2543" s="18"/>
      <c r="B2543" s="18"/>
      <c r="C2543" s="18"/>
      <c r="D2543" s="18"/>
    </row>
    <row r="2544" spans="1:4" ht="15" x14ac:dyDescent="0.25">
      <c r="A2544" s="18"/>
      <c r="B2544" s="18"/>
      <c r="C2544" s="18"/>
      <c r="D2544" s="18"/>
    </row>
    <row r="2545" spans="1:4" ht="15" x14ac:dyDescent="0.25">
      <c r="A2545" s="18"/>
      <c r="B2545" s="18"/>
      <c r="C2545" s="18"/>
      <c r="D2545" s="18"/>
    </row>
    <row r="2546" spans="1:4" ht="15" x14ac:dyDescent="0.25">
      <c r="A2546" s="18"/>
      <c r="B2546" s="18"/>
      <c r="C2546" s="18"/>
      <c r="D2546" s="18"/>
    </row>
    <row r="2547" spans="1:4" ht="15" x14ac:dyDescent="0.25">
      <c r="A2547" s="18"/>
      <c r="B2547" s="18"/>
      <c r="C2547" s="18"/>
      <c r="D2547" s="18"/>
    </row>
    <row r="2548" spans="1:4" ht="15" x14ac:dyDescent="0.25">
      <c r="A2548" s="18"/>
      <c r="B2548" s="18"/>
      <c r="C2548" s="18"/>
      <c r="D2548" s="18"/>
    </row>
    <row r="2549" spans="1:4" ht="15" x14ac:dyDescent="0.25">
      <c r="A2549" s="18"/>
      <c r="B2549" s="18"/>
      <c r="C2549" s="18"/>
      <c r="D2549" s="18"/>
    </row>
    <row r="2550" spans="1:4" ht="15" x14ac:dyDescent="0.25">
      <c r="A2550" s="18"/>
      <c r="B2550" s="18"/>
      <c r="C2550" s="18"/>
      <c r="D2550" s="18"/>
    </row>
    <row r="2551" spans="1:4" ht="15" x14ac:dyDescent="0.25">
      <c r="A2551" s="18"/>
      <c r="B2551" s="18"/>
      <c r="C2551" s="18"/>
      <c r="D2551" s="18"/>
    </row>
    <row r="2552" spans="1:4" ht="15" x14ac:dyDescent="0.25">
      <c r="A2552" s="18"/>
      <c r="B2552" s="18"/>
      <c r="C2552" s="18"/>
      <c r="D2552" s="18"/>
    </row>
    <row r="2553" spans="1:4" ht="15" x14ac:dyDescent="0.25">
      <c r="A2553" s="18"/>
      <c r="B2553" s="18"/>
      <c r="C2553" s="18"/>
      <c r="D2553" s="18"/>
    </row>
    <row r="2554" spans="1:4" ht="15" x14ac:dyDescent="0.25">
      <c r="A2554" s="18"/>
      <c r="B2554" s="18"/>
      <c r="C2554" s="18"/>
      <c r="D2554" s="18"/>
    </row>
    <row r="2555" spans="1:4" ht="15" x14ac:dyDescent="0.25">
      <c r="A2555" s="18"/>
      <c r="B2555" s="18"/>
      <c r="C2555" s="18"/>
      <c r="D2555" s="18"/>
    </row>
    <row r="2556" spans="1:4" ht="15" x14ac:dyDescent="0.25">
      <c r="A2556" s="18"/>
      <c r="B2556" s="18"/>
      <c r="C2556" s="18"/>
      <c r="D2556" s="18"/>
    </row>
    <row r="2557" spans="1:4" ht="15" x14ac:dyDescent="0.25">
      <c r="A2557" s="18"/>
      <c r="B2557" s="18"/>
      <c r="C2557" s="18"/>
      <c r="D2557" s="18"/>
    </row>
    <row r="2558" spans="1:4" ht="15" x14ac:dyDescent="0.25">
      <c r="A2558" s="18"/>
      <c r="B2558" s="18"/>
      <c r="C2558" s="18"/>
      <c r="D2558" s="18"/>
    </row>
    <row r="2559" spans="1:4" ht="15" x14ac:dyDescent="0.25">
      <c r="A2559" s="18"/>
      <c r="B2559" s="18"/>
      <c r="C2559" s="18"/>
      <c r="D2559" s="18"/>
    </row>
    <row r="2560" spans="1:4" ht="15" x14ac:dyDescent="0.25">
      <c r="A2560" s="18"/>
      <c r="B2560" s="18"/>
      <c r="C2560" s="18"/>
      <c r="D2560" s="18"/>
    </row>
    <row r="2561" spans="1:4" ht="15" x14ac:dyDescent="0.25">
      <c r="A2561" s="18"/>
      <c r="B2561" s="18"/>
      <c r="C2561" s="18"/>
      <c r="D2561" s="18"/>
    </row>
    <row r="2562" spans="1:4" ht="15" x14ac:dyDescent="0.25">
      <c r="A2562" s="18"/>
      <c r="B2562" s="18"/>
      <c r="C2562" s="18"/>
      <c r="D2562" s="18"/>
    </row>
    <row r="2563" spans="1:4" ht="15" x14ac:dyDescent="0.25">
      <c r="A2563" s="18"/>
      <c r="B2563" s="18"/>
      <c r="C2563" s="18"/>
      <c r="D2563" s="18"/>
    </row>
    <row r="2564" spans="1:4" ht="15" x14ac:dyDescent="0.25">
      <c r="A2564" s="18"/>
      <c r="B2564" s="18"/>
      <c r="C2564" s="18"/>
      <c r="D2564" s="18"/>
    </row>
    <row r="2565" spans="1:4" ht="15" x14ac:dyDescent="0.25">
      <c r="A2565" s="18"/>
      <c r="B2565" s="18"/>
      <c r="C2565" s="18"/>
      <c r="D2565" s="18"/>
    </row>
    <row r="2566" spans="1:4" ht="15" x14ac:dyDescent="0.25">
      <c r="A2566" s="18"/>
      <c r="B2566" s="18"/>
      <c r="C2566" s="18"/>
      <c r="D2566" s="18"/>
    </row>
    <row r="2567" spans="1:4" ht="15" x14ac:dyDescent="0.25">
      <c r="A2567" s="18"/>
      <c r="B2567" s="18"/>
      <c r="C2567" s="18"/>
      <c r="D2567" s="18"/>
    </row>
    <row r="2568" spans="1:4" ht="15" x14ac:dyDescent="0.25">
      <c r="A2568" s="18"/>
      <c r="B2568" s="18"/>
      <c r="C2568" s="18"/>
      <c r="D2568" s="18"/>
    </row>
    <row r="2569" spans="1:4" ht="15" x14ac:dyDescent="0.25">
      <c r="A2569" s="18"/>
      <c r="B2569" s="18"/>
      <c r="C2569" s="18"/>
      <c r="D2569" s="18"/>
    </row>
    <row r="2570" spans="1:4" ht="15" x14ac:dyDescent="0.25">
      <c r="A2570" s="18"/>
      <c r="B2570" s="18"/>
      <c r="C2570" s="18"/>
      <c r="D2570" s="18"/>
    </row>
    <row r="2571" spans="1:4" ht="15" x14ac:dyDescent="0.25">
      <c r="A2571" s="18"/>
      <c r="B2571" s="18"/>
      <c r="C2571" s="18"/>
      <c r="D2571" s="18"/>
    </row>
    <row r="2572" spans="1:4" ht="15" x14ac:dyDescent="0.25">
      <c r="A2572" s="18"/>
      <c r="B2572" s="18"/>
      <c r="C2572" s="18"/>
      <c r="D2572" s="18"/>
    </row>
    <row r="2573" spans="1:4" ht="15" x14ac:dyDescent="0.25">
      <c r="A2573" s="18"/>
      <c r="B2573" s="18"/>
      <c r="C2573" s="18"/>
      <c r="D2573" s="18"/>
    </row>
    <row r="2574" spans="1:4" ht="15" x14ac:dyDescent="0.25">
      <c r="A2574" s="18"/>
      <c r="B2574" s="18"/>
      <c r="C2574" s="18"/>
      <c r="D2574" s="18"/>
    </row>
    <row r="2575" spans="1:4" ht="15" x14ac:dyDescent="0.25">
      <c r="A2575" s="18"/>
      <c r="B2575" s="18"/>
      <c r="C2575" s="18"/>
      <c r="D2575" s="18"/>
    </row>
    <row r="2576" spans="1:4" ht="15" x14ac:dyDescent="0.25">
      <c r="A2576" s="18"/>
      <c r="B2576" s="18"/>
      <c r="C2576" s="18"/>
      <c r="D2576" s="18"/>
    </row>
    <row r="2577" spans="1:4" ht="15" x14ac:dyDescent="0.25">
      <c r="A2577" s="18"/>
      <c r="B2577" s="18"/>
      <c r="C2577" s="18"/>
      <c r="D2577" s="18"/>
    </row>
    <row r="2578" spans="1:4" ht="15" x14ac:dyDescent="0.25">
      <c r="A2578" s="18"/>
      <c r="B2578" s="18"/>
      <c r="C2578" s="18"/>
      <c r="D2578" s="18"/>
    </row>
    <row r="2579" spans="1:4" ht="15" x14ac:dyDescent="0.25">
      <c r="A2579" s="18"/>
      <c r="B2579" s="18"/>
      <c r="C2579" s="18"/>
      <c r="D2579" s="18"/>
    </row>
    <row r="2580" spans="1:4" ht="15" x14ac:dyDescent="0.25">
      <c r="A2580" s="18"/>
      <c r="B2580" s="18"/>
      <c r="C2580" s="18"/>
      <c r="D2580" s="18"/>
    </row>
    <row r="2581" spans="1:4" ht="15" x14ac:dyDescent="0.25">
      <c r="A2581" s="18"/>
      <c r="B2581" s="18"/>
      <c r="C2581" s="18"/>
      <c r="D2581" s="18"/>
    </row>
    <row r="2582" spans="1:4" ht="15" x14ac:dyDescent="0.25">
      <c r="A2582" s="18"/>
      <c r="B2582" s="18"/>
      <c r="C2582" s="18"/>
      <c r="D2582" s="18"/>
    </row>
    <row r="2583" spans="1:4" ht="15" x14ac:dyDescent="0.25">
      <c r="A2583" s="18"/>
      <c r="B2583" s="18"/>
      <c r="C2583" s="18"/>
      <c r="D2583" s="18"/>
    </row>
    <row r="2584" spans="1:4" ht="15" x14ac:dyDescent="0.25">
      <c r="A2584" s="18"/>
      <c r="B2584" s="18"/>
      <c r="C2584" s="18"/>
      <c r="D2584" s="18"/>
    </row>
    <row r="2585" spans="1:4" ht="15" x14ac:dyDescent="0.25">
      <c r="A2585" s="18"/>
      <c r="B2585" s="18"/>
      <c r="C2585" s="18"/>
      <c r="D2585" s="18"/>
    </row>
    <row r="2586" spans="1:4" ht="15" x14ac:dyDescent="0.25">
      <c r="A2586" s="18"/>
      <c r="B2586" s="18"/>
      <c r="C2586" s="18"/>
      <c r="D2586" s="18"/>
    </row>
    <row r="2587" spans="1:4" ht="15" x14ac:dyDescent="0.25">
      <c r="A2587" s="18"/>
      <c r="B2587" s="18"/>
      <c r="C2587" s="18"/>
      <c r="D2587" s="18"/>
    </row>
    <row r="2588" spans="1:4" ht="15" x14ac:dyDescent="0.25">
      <c r="A2588" s="18"/>
      <c r="B2588" s="18"/>
      <c r="C2588" s="18"/>
      <c r="D2588" s="18"/>
    </row>
    <row r="2589" spans="1:4" ht="15" x14ac:dyDescent="0.25">
      <c r="A2589" s="18"/>
      <c r="B2589" s="18"/>
      <c r="C2589" s="18"/>
      <c r="D2589" s="18"/>
    </row>
    <row r="2590" spans="1:4" ht="15" x14ac:dyDescent="0.25">
      <c r="A2590" s="18"/>
      <c r="B2590" s="18"/>
      <c r="C2590" s="18"/>
      <c r="D2590" s="18"/>
    </row>
    <row r="2591" spans="1:4" ht="15" x14ac:dyDescent="0.25">
      <c r="A2591" s="18"/>
      <c r="B2591" s="18"/>
      <c r="C2591" s="18"/>
      <c r="D2591" s="18"/>
    </row>
    <row r="2592" spans="1:4" ht="15" x14ac:dyDescent="0.25">
      <c r="A2592" s="18"/>
      <c r="B2592" s="18"/>
      <c r="C2592" s="18"/>
      <c r="D2592" s="18"/>
    </row>
    <row r="2593" spans="1:4" ht="15" x14ac:dyDescent="0.25">
      <c r="A2593" s="18"/>
      <c r="B2593" s="18"/>
      <c r="C2593" s="18"/>
      <c r="D2593" s="18"/>
    </row>
    <row r="2594" spans="1:4" ht="15" x14ac:dyDescent="0.25">
      <c r="A2594" s="18"/>
      <c r="B2594" s="18"/>
      <c r="C2594" s="18"/>
      <c r="D2594" s="18"/>
    </row>
    <row r="2595" spans="1:4" ht="15" x14ac:dyDescent="0.25">
      <c r="A2595" s="18"/>
      <c r="B2595" s="18"/>
      <c r="C2595" s="18"/>
      <c r="D2595" s="18"/>
    </row>
    <row r="2596" spans="1:4" ht="15" x14ac:dyDescent="0.25">
      <c r="A2596" s="18"/>
      <c r="B2596" s="18"/>
      <c r="C2596" s="18"/>
      <c r="D2596" s="18"/>
    </row>
    <row r="2597" spans="1:4" ht="15" x14ac:dyDescent="0.25">
      <c r="A2597" s="18"/>
      <c r="B2597" s="18"/>
      <c r="C2597" s="18"/>
      <c r="D2597" s="18"/>
    </row>
    <row r="2598" spans="1:4" ht="15" x14ac:dyDescent="0.25">
      <c r="A2598" s="18"/>
      <c r="B2598" s="18"/>
      <c r="C2598" s="18"/>
      <c r="D2598" s="18"/>
    </row>
    <row r="2599" spans="1:4" ht="15" x14ac:dyDescent="0.25">
      <c r="A2599" s="18"/>
      <c r="B2599" s="18"/>
      <c r="C2599" s="18"/>
      <c r="D2599" s="18"/>
    </row>
    <row r="2600" spans="1:4" ht="15" x14ac:dyDescent="0.25">
      <c r="A2600" s="18"/>
      <c r="B2600" s="18"/>
      <c r="C2600" s="18"/>
      <c r="D2600" s="18"/>
    </row>
    <row r="2601" spans="1:4" ht="15" x14ac:dyDescent="0.25">
      <c r="A2601" s="18"/>
      <c r="B2601" s="18"/>
      <c r="C2601" s="18"/>
      <c r="D2601" s="18"/>
    </row>
    <row r="2602" spans="1:4" ht="15" x14ac:dyDescent="0.25">
      <c r="A2602" s="18"/>
      <c r="B2602" s="18"/>
      <c r="C2602" s="18"/>
      <c r="D2602" s="18"/>
    </row>
    <row r="2603" spans="1:4" ht="15" x14ac:dyDescent="0.25">
      <c r="A2603" s="18"/>
      <c r="B2603" s="18"/>
      <c r="C2603" s="18"/>
      <c r="D2603" s="18"/>
    </row>
    <row r="2604" spans="1:4" ht="15" x14ac:dyDescent="0.25">
      <c r="A2604" s="18"/>
      <c r="B2604" s="18"/>
      <c r="C2604" s="18"/>
      <c r="D2604" s="18"/>
    </row>
    <row r="2605" spans="1:4" ht="15" x14ac:dyDescent="0.25">
      <c r="A2605" s="18"/>
      <c r="B2605" s="18"/>
      <c r="C2605" s="18"/>
      <c r="D2605" s="18"/>
    </row>
    <row r="2606" spans="1:4" ht="15" x14ac:dyDescent="0.25">
      <c r="A2606" s="18"/>
      <c r="B2606" s="18"/>
      <c r="C2606" s="18"/>
      <c r="D2606" s="18"/>
    </row>
    <row r="2607" spans="1:4" ht="15" x14ac:dyDescent="0.25">
      <c r="A2607" s="18"/>
      <c r="B2607" s="18"/>
      <c r="C2607" s="18"/>
      <c r="D2607" s="18"/>
    </row>
    <row r="2608" spans="1:4" ht="15" x14ac:dyDescent="0.25">
      <c r="A2608" s="18"/>
      <c r="B2608" s="18"/>
      <c r="C2608" s="18"/>
      <c r="D2608" s="18"/>
    </row>
    <row r="2609" spans="1:4" ht="15" x14ac:dyDescent="0.25">
      <c r="A2609" s="18"/>
      <c r="B2609" s="18"/>
      <c r="C2609" s="18"/>
      <c r="D2609" s="18"/>
    </row>
    <row r="2610" spans="1:4" ht="15" x14ac:dyDescent="0.25">
      <c r="A2610" s="18"/>
      <c r="B2610" s="18"/>
      <c r="C2610" s="18"/>
      <c r="D2610" s="18"/>
    </row>
    <row r="2611" spans="1:4" ht="15" x14ac:dyDescent="0.25">
      <c r="A2611" s="18"/>
      <c r="B2611" s="18"/>
      <c r="C2611" s="18"/>
      <c r="D2611" s="18"/>
    </row>
    <row r="2612" spans="1:4" ht="15" x14ac:dyDescent="0.25">
      <c r="A2612" s="18"/>
      <c r="B2612" s="18"/>
      <c r="C2612" s="18"/>
      <c r="D2612" s="18"/>
    </row>
    <row r="2613" spans="1:4" ht="15" x14ac:dyDescent="0.25">
      <c r="A2613" s="18"/>
      <c r="B2613" s="18"/>
      <c r="C2613" s="18"/>
      <c r="D2613" s="18"/>
    </row>
    <row r="2614" spans="1:4" ht="15" x14ac:dyDescent="0.25">
      <c r="A2614" s="18"/>
      <c r="B2614" s="18"/>
      <c r="C2614" s="18"/>
      <c r="D2614" s="18"/>
    </row>
    <row r="2615" spans="1:4" ht="15" x14ac:dyDescent="0.25">
      <c r="A2615" s="18"/>
      <c r="B2615" s="18"/>
      <c r="C2615" s="18"/>
      <c r="D2615" s="18"/>
    </row>
    <row r="2616" spans="1:4" ht="15" x14ac:dyDescent="0.25">
      <c r="A2616" s="18"/>
      <c r="B2616" s="18"/>
      <c r="C2616" s="18"/>
      <c r="D2616" s="18"/>
    </row>
    <row r="2617" spans="1:4" ht="15" x14ac:dyDescent="0.25">
      <c r="A2617" s="18"/>
      <c r="B2617" s="18"/>
      <c r="C2617" s="18"/>
      <c r="D2617" s="18"/>
    </row>
    <row r="2618" spans="1:4" ht="15" x14ac:dyDescent="0.25">
      <c r="A2618" s="18"/>
      <c r="B2618" s="18"/>
      <c r="C2618" s="18"/>
      <c r="D2618" s="18"/>
    </row>
    <row r="2619" spans="1:4" ht="15" x14ac:dyDescent="0.25">
      <c r="A2619" s="18"/>
      <c r="B2619" s="18"/>
      <c r="C2619" s="18"/>
      <c r="D2619" s="18"/>
    </row>
    <row r="2620" spans="1:4" ht="15" x14ac:dyDescent="0.25">
      <c r="A2620" s="18"/>
      <c r="B2620" s="18"/>
      <c r="C2620" s="18"/>
      <c r="D2620" s="18"/>
    </row>
    <row r="2621" spans="1:4" ht="15" x14ac:dyDescent="0.25">
      <c r="A2621" s="18"/>
      <c r="B2621" s="18"/>
      <c r="C2621" s="18"/>
      <c r="D2621" s="18"/>
    </row>
    <row r="2622" spans="1:4" ht="15" x14ac:dyDescent="0.25">
      <c r="A2622" s="18"/>
      <c r="B2622" s="18"/>
      <c r="C2622" s="18"/>
      <c r="D2622" s="18"/>
    </row>
    <row r="2623" spans="1:4" ht="15" x14ac:dyDescent="0.25">
      <c r="A2623" s="18"/>
      <c r="B2623" s="18"/>
      <c r="C2623" s="18"/>
      <c r="D2623" s="18"/>
    </row>
    <row r="2624" spans="1:4" ht="15" x14ac:dyDescent="0.25">
      <c r="A2624" s="18"/>
      <c r="B2624" s="18"/>
      <c r="C2624" s="18"/>
      <c r="D2624" s="18"/>
    </row>
    <row r="2625" spans="1:4" ht="15" x14ac:dyDescent="0.25">
      <c r="A2625" s="18"/>
      <c r="B2625" s="18"/>
      <c r="C2625" s="18"/>
      <c r="D2625" s="18"/>
    </row>
    <row r="2626" spans="1:4" ht="15" x14ac:dyDescent="0.25">
      <c r="A2626" s="18"/>
      <c r="B2626" s="18"/>
      <c r="C2626" s="18"/>
      <c r="D2626" s="18"/>
    </row>
    <row r="2627" spans="1:4" ht="15" x14ac:dyDescent="0.25">
      <c r="A2627" s="18"/>
      <c r="B2627" s="18"/>
      <c r="C2627" s="18"/>
      <c r="D2627" s="18"/>
    </row>
    <row r="2628" spans="1:4" ht="15" x14ac:dyDescent="0.25">
      <c r="A2628" s="18"/>
      <c r="B2628" s="18"/>
      <c r="C2628" s="18"/>
      <c r="D2628" s="18"/>
    </row>
    <row r="2629" spans="1:4" ht="15" x14ac:dyDescent="0.25">
      <c r="A2629" s="18"/>
      <c r="B2629" s="18"/>
      <c r="C2629" s="18"/>
      <c r="D2629" s="18"/>
    </row>
    <row r="2630" spans="1:4" ht="15" x14ac:dyDescent="0.25">
      <c r="A2630" s="18"/>
      <c r="B2630" s="18"/>
      <c r="C2630" s="18"/>
      <c r="D2630" s="18"/>
    </row>
    <row r="2631" spans="1:4" ht="15" x14ac:dyDescent="0.25">
      <c r="A2631" s="18"/>
      <c r="B2631" s="18"/>
      <c r="C2631" s="18"/>
      <c r="D2631" s="18"/>
    </row>
    <row r="2632" spans="1:4" ht="15" x14ac:dyDescent="0.25">
      <c r="A2632" s="18"/>
      <c r="B2632" s="18"/>
      <c r="C2632" s="18"/>
      <c r="D2632" s="18"/>
    </row>
    <row r="2633" spans="1:4" ht="15" x14ac:dyDescent="0.25">
      <c r="A2633" s="18"/>
      <c r="B2633" s="18"/>
      <c r="C2633" s="18"/>
      <c r="D2633" s="18"/>
    </row>
    <row r="2634" spans="1:4" ht="15" x14ac:dyDescent="0.25">
      <c r="A2634" s="18"/>
      <c r="B2634" s="18"/>
      <c r="C2634" s="18"/>
      <c r="D2634" s="18"/>
    </row>
    <row r="2635" spans="1:4" ht="15" x14ac:dyDescent="0.25">
      <c r="A2635" s="18"/>
      <c r="B2635" s="18"/>
      <c r="C2635" s="18"/>
      <c r="D2635" s="18"/>
    </row>
    <row r="2636" spans="1:4" ht="15" x14ac:dyDescent="0.25">
      <c r="A2636" s="18"/>
      <c r="B2636" s="18"/>
      <c r="C2636" s="18"/>
      <c r="D2636" s="18"/>
    </row>
    <row r="2637" spans="1:4" ht="15" x14ac:dyDescent="0.25">
      <c r="A2637" s="18"/>
      <c r="B2637" s="18"/>
      <c r="C2637" s="18"/>
      <c r="D2637" s="18"/>
    </row>
    <row r="2638" spans="1:4" ht="15" x14ac:dyDescent="0.25">
      <c r="A2638" s="18"/>
      <c r="B2638" s="18"/>
      <c r="C2638" s="18"/>
      <c r="D2638" s="18"/>
    </row>
    <row r="2639" spans="1:4" ht="15" x14ac:dyDescent="0.25">
      <c r="A2639" s="18"/>
      <c r="B2639" s="18"/>
      <c r="C2639" s="18"/>
      <c r="D2639" s="18"/>
    </row>
    <row r="2640" spans="1:4" ht="15" x14ac:dyDescent="0.25">
      <c r="A2640" s="18"/>
      <c r="B2640" s="18"/>
      <c r="C2640" s="18"/>
      <c r="D2640" s="18"/>
    </row>
    <row r="2641" spans="1:4" ht="15" x14ac:dyDescent="0.25">
      <c r="A2641" s="18"/>
      <c r="B2641" s="18"/>
      <c r="C2641" s="18"/>
      <c r="D2641" s="18"/>
    </row>
    <row r="2642" spans="1:4" ht="15" x14ac:dyDescent="0.25">
      <c r="A2642" s="18"/>
      <c r="B2642" s="18"/>
      <c r="C2642" s="18"/>
      <c r="D2642" s="18"/>
    </row>
    <row r="2643" spans="1:4" ht="15" x14ac:dyDescent="0.25">
      <c r="A2643" s="18"/>
      <c r="B2643" s="18"/>
      <c r="C2643" s="18"/>
      <c r="D2643" s="18"/>
    </row>
    <row r="2644" spans="1:4" ht="15" x14ac:dyDescent="0.25">
      <c r="A2644" s="18"/>
      <c r="B2644" s="18"/>
      <c r="C2644" s="18"/>
      <c r="D2644" s="18"/>
    </row>
    <row r="2645" spans="1:4" ht="15" x14ac:dyDescent="0.25">
      <c r="A2645" s="18"/>
      <c r="B2645" s="18"/>
      <c r="C2645" s="18"/>
      <c r="D2645" s="18"/>
    </row>
    <row r="2646" spans="1:4" ht="15" x14ac:dyDescent="0.25">
      <c r="A2646" s="18"/>
      <c r="B2646" s="18"/>
      <c r="C2646" s="18"/>
      <c r="D2646" s="18"/>
    </row>
    <row r="2647" spans="1:4" ht="15" x14ac:dyDescent="0.25">
      <c r="A2647" s="18"/>
      <c r="B2647" s="18"/>
      <c r="C2647" s="18"/>
      <c r="D2647" s="18"/>
    </row>
    <row r="2648" spans="1:4" ht="15" x14ac:dyDescent="0.25">
      <c r="A2648" s="18"/>
      <c r="B2648" s="18"/>
      <c r="C2648" s="18"/>
      <c r="D2648" s="18"/>
    </row>
    <row r="2649" spans="1:4" ht="15" x14ac:dyDescent="0.25">
      <c r="A2649" s="18"/>
      <c r="B2649" s="18"/>
      <c r="C2649" s="18"/>
      <c r="D2649" s="18"/>
    </row>
    <row r="2650" spans="1:4" ht="15" x14ac:dyDescent="0.25">
      <c r="A2650" s="18"/>
      <c r="B2650" s="18"/>
      <c r="C2650" s="18"/>
      <c r="D2650" s="18"/>
    </row>
    <row r="2651" spans="1:4" ht="15" x14ac:dyDescent="0.25">
      <c r="A2651" s="18"/>
      <c r="B2651" s="18"/>
      <c r="C2651" s="18"/>
      <c r="D2651" s="18"/>
    </row>
    <row r="2652" spans="1:4" ht="15" x14ac:dyDescent="0.25">
      <c r="A2652" s="18"/>
      <c r="B2652" s="18"/>
      <c r="C2652" s="18"/>
      <c r="D2652" s="18"/>
    </row>
    <row r="2653" spans="1:4" ht="15" x14ac:dyDescent="0.25">
      <c r="A2653" s="18"/>
      <c r="B2653" s="18"/>
      <c r="C2653" s="18"/>
      <c r="D2653" s="18"/>
    </row>
    <row r="2654" spans="1:4" ht="15" x14ac:dyDescent="0.25">
      <c r="A2654" s="18"/>
      <c r="B2654" s="18"/>
      <c r="C2654" s="18"/>
      <c r="D2654" s="18"/>
    </row>
    <row r="2655" spans="1:4" ht="15" x14ac:dyDescent="0.25">
      <c r="A2655" s="18"/>
      <c r="B2655" s="18"/>
      <c r="C2655" s="18"/>
      <c r="D2655" s="18"/>
    </row>
    <row r="2656" spans="1:4" ht="15" x14ac:dyDescent="0.25">
      <c r="A2656" s="18"/>
      <c r="B2656" s="18"/>
      <c r="C2656" s="18"/>
      <c r="D2656" s="18"/>
    </row>
    <row r="2657" spans="1:4" ht="15" x14ac:dyDescent="0.25">
      <c r="A2657" s="18"/>
      <c r="B2657" s="18"/>
      <c r="C2657" s="18"/>
      <c r="D2657" s="18"/>
    </row>
    <row r="2658" spans="1:4" ht="15" x14ac:dyDescent="0.25">
      <c r="A2658" s="18"/>
      <c r="B2658" s="18"/>
      <c r="C2658" s="18"/>
      <c r="D2658" s="18"/>
    </row>
    <row r="2659" spans="1:4" ht="15" x14ac:dyDescent="0.25">
      <c r="A2659" s="18"/>
      <c r="B2659" s="18"/>
      <c r="C2659" s="18"/>
      <c r="D2659" s="18"/>
    </row>
    <row r="2660" spans="1:4" ht="15" x14ac:dyDescent="0.25">
      <c r="A2660" s="18"/>
      <c r="B2660" s="18"/>
      <c r="C2660" s="18"/>
      <c r="D2660" s="18"/>
    </row>
    <row r="2661" spans="1:4" ht="15" x14ac:dyDescent="0.25">
      <c r="A2661" s="18"/>
      <c r="B2661" s="18"/>
      <c r="C2661" s="18"/>
      <c r="D2661" s="18"/>
    </row>
    <row r="2662" spans="1:4" ht="15" x14ac:dyDescent="0.25">
      <c r="A2662" s="18"/>
      <c r="B2662" s="18"/>
      <c r="C2662" s="18"/>
      <c r="D2662" s="18"/>
    </row>
    <row r="2663" spans="1:4" ht="15" x14ac:dyDescent="0.25">
      <c r="A2663" s="18"/>
      <c r="B2663" s="18"/>
      <c r="C2663" s="18"/>
      <c r="D2663" s="18"/>
    </row>
    <row r="2664" spans="1:4" ht="15" x14ac:dyDescent="0.25">
      <c r="A2664" s="18"/>
      <c r="B2664" s="18"/>
      <c r="C2664" s="18"/>
      <c r="D2664" s="18"/>
    </row>
    <row r="2665" spans="1:4" ht="15" x14ac:dyDescent="0.25">
      <c r="A2665" s="18"/>
      <c r="B2665" s="18"/>
      <c r="C2665" s="18"/>
      <c r="D2665" s="18"/>
    </row>
    <row r="2666" spans="1:4" ht="15" x14ac:dyDescent="0.25">
      <c r="A2666" s="18"/>
      <c r="B2666" s="18"/>
      <c r="C2666" s="18"/>
      <c r="D2666" s="18"/>
    </row>
    <row r="2667" spans="1:4" ht="15" x14ac:dyDescent="0.25">
      <c r="A2667" s="18"/>
      <c r="B2667" s="18"/>
      <c r="C2667" s="18"/>
      <c r="D2667" s="18"/>
    </row>
    <row r="2668" spans="1:4" ht="15" x14ac:dyDescent="0.25">
      <c r="A2668" s="18"/>
      <c r="B2668" s="18"/>
      <c r="C2668" s="18"/>
      <c r="D2668" s="18"/>
    </row>
    <row r="2669" spans="1:4" ht="15" x14ac:dyDescent="0.25">
      <c r="A2669" s="18"/>
      <c r="B2669" s="18"/>
      <c r="C2669" s="18"/>
      <c r="D2669" s="18"/>
    </row>
    <row r="2670" spans="1:4" ht="15" x14ac:dyDescent="0.25">
      <c r="A2670" s="18"/>
      <c r="B2670" s="18"/>
      <c r="C2670" s="18"/>
      <c r="D2670" s="18"/>
    </row>
    <row r="2671" spans="1:4" ht="15" x14ac:dyDescent="0.25">
      <c r="A2671" s="18"/>
      <c r="B2671" s="18"/>
      <c r="C2671" s="18"/>
      <c r="D2671" s="18"/>
    </row>
    <row r="2672" spans="1:4" ht="15" x14ac:dyDescent="0.25">
      <c r="A2672" s="18"/>
      <c r="B2672" s="18"/>
      <c r="C2672" s="18"/>
      <c r="D2672" s="18"/>
    </row>
    <row r="2673" spans="1:4" ht="15" x14ac:dyDescent="0.25">
      <c r="A2673" s="18"/>
      <c r="B2673" s="18"/>
      <c r="C2673" s="18"/>
      <c r="D2673" s="18"/>
    </row>
    <row r="2674" spans="1:4" ht="15" x14ac:dyDescent="0.25">
      <c r="A2674" s="18"/>
      <c r="B2674" s="18"/>
      <c r="C2674" s="18"/>
      <c r="D2674" s="18"/>
    </row>
    <row r="2675" spans="1:4" ht="15" x14ac:dyDescent="0.25">
      <c r="A2675" s="18"/>
      <c r="B2675" s="18"/>
      <c r="C2675" s="18"/>
      <c r="D2675" s="18"/>
    </row>
    <row r="2676" spans="1:4" ht="15" x14ac:dyDescent="0.25">
      <c r="A2676" s="18"/>
      <c r="B2676" s="18"/>
      <c r="C2676" s="18"/>
      <c r="D2676" s="18"/>
    </row>
    <row r="2677" spans="1:4" ht="15" x14ac:dyDescent="0.25">
      <c r="A2677" s="18"/>
      <c r="B2677" s="18"/>
      <c r="C2677" s="18"/>
      <c r="D2677" s="18"/>
    </row>
    <row r="2678" spans="1:4" ht="15" x14ac:dyDescent="0.25">
      <c r="A2678" s="18"/>
      <c r="B2678" s="18"/>
      <c r="C2678" s="18"/>
      <c r="D2678" s="18"/>
    </row>
    <row r="2679" spans="1:4" ht="15" x14ac:dyDescent="0.25">
      <c r="A2679" s="18"/>
      <c r="B2679" s="18"/>
      <c r="C2679" s="18"/>
      <c r="D2679" s="18"/>
    </row>
    <row r="2680" spans="1:4" ht="15" x14ac:dyDescent="0.25">
      <c r="A2680" s="18"/>
      <c r="B2680" s="18"/>
      <c r="C2680" s="18"/>
      <c r="D2680" s="18"/>
    </row>
    <row r="2681" spans="1:4" ht="15" x14ac:dyDescent="0.25">
      <c r="A2681" s="18"/>
      <c r="B2681" s="18"/>
      <c r="C2681" s="18"/>
      <c r="D2681" s="18"/>
    </row>
    <row r="2682" spans="1:4" ht="15" x14ac:dyDescent="0.25">
      <c r="A2682" s="18"/>
      <c r="B2682" s="18"/>
      <c r="C2682" s="18"/>
      <c r="D2682" s="18"/>
    </row>
    <row r="2683" spans="1:4" ht="15" x14ac:dyDescent="0.25">
      <c r="A2683" s="18"/>
      <c r="B2683" s="18"/>
      <c r="C2683" s="18"/>
      <c r="D2683" s="18"/>
    </row>
    <row r="2684" spans="1:4" ht="15" x14ac:dyDescent="0.25">
      <c r="A2684" s="18"/>
      <c r="B2684" s="18"/>
      <c r="C2684" s="18"/>
      <c r="D2684" s="18"/>
    </row>
    <row r="2685" spans="1:4" ht="15" x14ac:dyDescent="0.25">
      <c r="A2685" s="18"/>
      <c r="B2685" s="18"/>
      <c r="C2685" s="18"/>
      <c r="D2685" s="18"/>
    </row>
    <row r="2686" spans="1:4" ht="15" x14ac:dyDescent="0.25">
      <c r="A2686" s="18"/>
      <c r="B2686" s="18"/>
      <c r="C2686" s="18"/>
      <c r="D2686" s="18"/>
    </row>
    <row r="2687" spans="1:4" ht="15" x14ac:dyDescent="0.25">
      <c r="A2687" s="18"/>
      <c r="B2687" s="18"/>
      <c r="C2687" s="18"/>
      <c r="D2687" s="18"/>
    </row>
    <row r="2688" spans="1:4" ht="15" x14ac:dyDescent="0.25">
      <c r="A2688" s="18"/>
      <c r="B2688" s="18"/>
      <c r="C2688" s="18"/>
      <c r="D2688" s="18"/>
    </row>
    <row r="2689" spans="1:4" ht="15" x14ac:dyDescent="0.25">
      <c r="A2689" s="18"/>
      <c r="B2689" s="18"/>
      <c r="C2689" s="18"/>
      <c r="D2689" s="18"/>
    </row>
    <row r="2690" spans="1:4" ht="15" x14ac:dyDescent="0.25">
      <c r="A2690" s="18"/>
      <c r="B2690" s="18"/>
      <c r="C2690" s="18"/>
      <c r="D2690" s="18"/>
    </row>
    <row r="2691" spans="1:4" ht="15" x14ac:dyDescent="0.25">
      <c r="A2691" s="18"/>
      <c r="B2691" s="18"/>
      <c r="C2691" s="18"/>
      <c r="D2691" s="18"/>
    </row>
    <row r="2692" spans="1:4" ht="15" x14ac:dyDescent="0.25">
      <c r="A2692" s="18"/>
      <c r="B2692" s="18"/>
      <c r="C2692" s="18"/>
      <c r="D2692" s="18"/>
    </row>
    <row r="2693" spans="1:4" ht="15" x14ac:dyDescent="0.25">
      <c r="A2693" s="18"/>
      <c r="B2693" s="18"/>
      <c r="C2693" s="18"/>
      <c r="D2693" s="18"/>
    </row>
    <row r="2694" spans="1:4" ht="15" x14ac:dyDescent="0.25">
      <c r="A2694" s="18"/>
      <c r="B2694" s="18"/>
      <c r="C2694" s="18"/>
      <c r="D2694" s="18"/>
    </row>
    <row r="2695" spans="1:4" ht="15" x14ac:dyDescent="0.25">
      <c r="A2695" s="18"/>
      <c r="B2695" s="18"/>
      <c r="C2695" s="18"/>
      <c r="D2695" s="18"/>
    </row>
    <row r="2696" spans="1:4" ht="15" x14ac:dyDescent="0.25">
      <c r="A2696" s="18"/>
      <c r="B2696" s="18"/>
      <c r="C2696" s="18"/>
      <c r="D2696" s="18"/>
    </row>
    <row r="2697" spans="1:4" ht="15" x14ac:dyDescent="0.25">
      <c r="A2697" s="18"/>
      <c r="B2697" s="18"/>
      <c r="C2697" s="18"/>
      <c r="D2697" s="18"/>
    </row>
    <row r="2698" spans="1:4" ht="15" x14ac:dyDescent="0.25">
      <c r="A2698" s="18"/>
      <c r="B2698" s="18"/>
      <c r="C2698" s="18"/>
      <c r="D2698" s="18"/>
    </row>
    <row r="2699" spans="1:4" ht="15" x14ac:dyDescent="0.25">
      <c r="A2699" s="18"/>
      <c r="B2699" s="18"/>
      <c r="C2699" s="18"/>
      <c r="D2699" s="18"/>
    </row>
    <row r="2700" spans="1:4" ht="15" x14ac:dyDescent="0.25">
      <c r="A2700" s="18"/>
      <c r="B2700" s="18"/>
      <c r="C2700" s="18"/>
      <c r="D2700" s="18"/>
    </row>
    <row r="2701" spans="1:4" ht="15" x14ac:dyDescent="0.25">
      <c r="A2701" s="18"/>
      <c r="B2701" s="18"/>
      <c r="C2701" s="18"/>
      <c r="D2701" s="18"/>
    </row>
    <row r="2702" spans="1:4" ht="15" x14ac:dyDescent="0.25">
      <c r="A2702" s="18"/>
      <c r="B2702" s="18"/>
      <c r="C2702" s="18"/>
      <c r="D2702" s="18"/>
    </row>
    <row r="2703" spans="1:4" ht="15" x14ac:dyDescent="0.25">
      <c r="A2703" s="18"/>
      <c r="B2703" s="18"/>
      <c r="C2703" s="18"/>
      <c r="D2703" s="18"/>
    </row>
    <row r="2704" spans="1:4" ht="15" x14ac:dyDescent="0.25">
      <c r="A2704" s="18"/>
      <c r="B2704" s="18"/>
      <c r="C2704" s="18"/>
      <c r="D2704" s="18"/>
    </row>
    <row r="2705" spans="1:4" ht="15" x14ac:dyDescent="0.25">
      <c r="A2705" s="18"/>
      <c r="B2705" s="18"/>
      <c r="C2705" s="18"/>
      <c r="D2705" s="18"/>
    </row>
    <row r="2706" spans="1:4" ht="15" x14ac:dyDescent="0.25">
      <c r="A2706" s="18"/>
      <c r="B2706" s="18"/>
      <c r="C2706" s="18"/>
      <c r="D2706" s="18"/>
    </row>
    <row r="2707" spans="1:4" ht="15" x14ac:dyDescent="0.25">
      <c r="A2707" s="18"/>
      <c r="B2707" s="18"/>
      <c r="C2707" s="18"/>
      <c r="D2707" s="18"/>
    </row>
    <row r="2708" spans="1:4" ht="15" x14ac:dyDescent="0.25">
      <c r="A2708" s="18"/>
      <c r="B2708" s="18"/>
      <c r="C2708" s="18"/>
      <c r="D2708" s="18"/>
    </row>
    <row r="2709" spans="1:4" ht="15" x14ac:dyDescent="0.25">
      <c r="A2709" s="18"/>
      <c r="B2709" s="18"/>
      <c r="C2709" s="18"/>
      <c r="D2709" s="18"/>
    </row>
    <row r="2710" spans="1:4" ht="15" x14ac:dyDescent="0.25">
      <c r="A2710" s="18"/>
      <c r="B2710" s="18"/>
      <c r="C2710" s="18"/>
      <c r="D2710" s="18"/>
    </row>
    <row r="2711" spans="1:4" ht="15" x14ac:dyDescent="0.25">
      <c r="A2711" s="18"/>
      <c r="B2711" s="18"/>
      <c r="C2711" s="18"/>
      <c r="D2711" s="18"/>
    </row>
    <row r="2712" spans="1:4" ht="15" x14ac:dyDescent="0.25">
      <c r="A2712" s="18"/>
      <c r="B2712" s="18"/>
      <c r="C2712" s="18"/>
      <c r="D2712" s="18"/>
    </row>
    <row r="2713" spans="1:4" ht="15" x14ac:dyDescent="0.25">
      <c r="A2713" s="18"/>
      <c r="B2713" s="18"/>
      <c r="C2713" s="18"/>
      <c r="D2713" s="18"/>
    </row>
    <row r="2714" spans="1:4" ht="15" x14ac:dyDescent="0.25">
      <c r="A2714" s="18"/>
      <c r="B2714" s="18"/>
      <c r="C2714" s="18"/>
      <c r="D2714" s="18"/>
    </row>
    <row r="2715" spans="1:4" ht="15" x14ac:dyDescent="0.25">
      <c r="A2715" s="18"/>
      <c r="B2715" s="18"/>
      <c r="C2715" s="18"/>
      <c r="D2715" s="18"/>
    </row>
    <row r="2716" spans="1:4" ht="15" x14ac:dyDescent="0.25">
      <c r="A2716" s="18"/>
      <c r="B2716" s="18"/>
      <c r="C2716" s="18"/>
      <c r="D2716" s="18"/>
    </row>
    <row r="2717" spans="1:4" ht="15" x14ac:dyDescent="0.25">
      <c r="A2717" s="18"/>
      <c r="B2717" s="18"/>
      <c r="C2717" s="18"/>
      <c r="D2717" s="18"/>
    </row>
    <row r="2718" spans="1:4" ht="15" x14ac:dyDescent="0.25">
      <c r="A2718" s="18"/>
      <c r="B2718" s="18"/>
      <c r="C2718" s="18"/>
      <c r="D2718" s="18"/>
    </row>
    <row r="2719" spans="1:4" ht="15" x14ac:dyDescent="0.25">
      <c r="A2719" s="18"/>
      <c r="B2719" s="18"/>
      <c r="C2719" s="18"/>
      <c r="D2719" s="18"/>
    </row>
    <row r="2720" spans="1:4" ht="15" x14ac:dyDescent="0.25">
      <c r="A2720" s="18"/>
      <c r="B2720" s="18"/>
      <c r="C2720" s="18"/>
      <c r="D2720" s="18"/>
    </row>
    <row r="2721" spans="1:4" ht="15" x14ac:dyDescent="0.25">
      <c r="A2721" s="18"/>
      <c r="B2721" s="18"/>
      <c r="C2721" s="18"/>
      <c r="D2721" s="18"/>
    </row>
    <row r="2722" spans="1:4" ht="15" x14ac:dyDescent="0.25">
      <c r="A2722" s="18"/>
      <c r="B2722" s="18"/>
      <c r="C2722" s="18"/>
      <c r="D2722" s="18"/>
    </row>
    <row r="2723" spans="1:4" ht="15" x14ac:dyDescent="0.25">
      <c r="A2723" s="18"/>
      <c r="B2723" s="18"/>
      <c r="C2723" s="18"/>
      <c r="D2723" s="18"/>
    </row>
    <row r="2724" spans="1:4" ht="15" x14ac:dyDescent="0.25">
      <c r="A2724" s="18"/>
      <c r="B2724" s="18"/>
      <c r="C2724" s="18"/>
      <c r="D2724" s="18"/>
    </row>
    <row r="2725" spans="1:4" ht="15" x14ac:dyDescent="0.25">
      <c r="A2725" s="18"/>
      <c r="B2725" s="18"/>
      <c r="C2725" s="18"/>
      <c r="D2725" s="18"/>
    </row>
    <row r="2726" spans="1:4" ht="15" x14ac:dyDescent="0.25">
      <c r="A2726" s="18"/>
      <c r="B2726" s="18"/>
      <c r="C2726" s="18"/>
      <c r="D2726" s="18"/>
    </row>
    <row r="2727" spans="1:4" ht="15" x14ac:dyDescent="0.25">
      <c r="A2727" s="18"/>
      <c r="B2727" s="18"/>
      <c r="C2727" s="18"/>
      <c r="D2727" s="18"/>
    </row>
    <row r="2728" spans="1:4" ht="15" x14ac:dyDescent="0.25">
      <c r="A2728" s="18"/>
      <c r="B2728" s="18"/>
      <c r="C2728" s="18"/>
      <c r="D2728" s="18"/>
    </row>
    <row r="2729" spans="1:4" ht="15" x14ac:dyDescent="0.25">
      <c r="A2729" s="18"/>
      <c r="B2729" s="18"/>
      <c r="C2729" s="18"/>
      <c r="D2729" s="18"/>
    </row>
    <row r="2730" spans="1:4" ht="15" x14ac:dyDescent="0.25">
      <c r="A2730" s="18"/>
      <c r="B2730" s="18"/>
      <c r="C2730" s="18"/>
      <c r="D2730" s="18"/>
    </row>
    <row r="2731" spans="1:4" ht="15" x14ac:dyDescent="0.25">
      <c r="A2731" s="18"/>
      <c r="B2731" s="18"/>
      <c r="C2731" s="18"/>
      <c r="D2731" s="18"/>
    </row>
    <row r="2732" spans="1:4" ht="15" x14ac:dyDescent="0.25">
      <c r="A2732" s="18"/>
      <c r="B2732" s="18"/>
      <c r="C2732" s="18"/>
      <c r="D2732" s="18"/>
    </row>
    <row r="2733" spans="1:4" ht="15" x14ac:dyDescent="0.25">
      <c r="A2733" s="18"/>
      <c r="B2733" s="18"/>
      <c r="C2733" s="18"/>
      <c r="D2733" s="18"/>
    </row>
    <row r="2734" spans="1:4" ht="15" x14ac:dyDescent="0.25">
      <c r="A2734" s="18"/>
      <c r="B2734" s="18"/>
      <c r="C2734" s="18"/>
      <c r="D2734" s="18"/>
    </row>
    <row r="2735" spans="1:4" ht="15" x14ac:dyDescent="0.25">
      <c r="A2735" s="18"/>
      <c r="B2735" s="18"/>
      <c r="C2735" s="18"/>
      <c r="D2735" s="18"/>
    </row>
    <row r="2736" spans="1:4" ht="15" x14ac:dyDescent="0.25">
      <c r="A2736" s="18"/>
      <c r="B2736" s="18"/>
      <c r="C2736" s="18"/>
      <c r="D2736" s="18"/>
    </row>
    <row r="2737" spans="1:4" ht="15" x14ac:dyDescent="0.25">
      <c r="A2737" s="18"/>
      <c r="B2737" s="18"/>
      <c r="C2737" s="18"/>
      <c r="D2737" s="18"/>
    </row>
    <row r="2738" spans="1:4" ht="15" x14ac:dyDescent="0.25">
      <c r="A2738" s="18"/>
      <c r="B2738" s="18"/>
      <c r="C2738" s="18"/>
      <c r="D2738" s="18"/>
    </row>
    <row r="2739" spans="1:4" ht="15" x14ac:dyDescent="0.25">
      <c r="A2739" s="18"/>
      <c r="B2739" s="18"/>
      <c r="C2739" s="18"/>
      <c r="D2739" s="18"/>
    </row>
    <row r="2740" spans="1:4" ht="15" x14ac:dyDescent="0.25">
      <c r="A2740" s="18"/>
      <c r="B2740" s="18"/>
      <c r="C2740" s="18"/>
      <c r="D2740" s="18"/>
    </row>
    <row r="2741" spans="1:4" ht="15" x14ac:dyDescent="0.25">
      <c r="A2741" s="18"/>
      <c r="B2741" s="18"/>
      <c r="C2741" s="18"/>
      <c r="D2741" s="18"/>
    </row>
    <row r="2742" spans="1:4" ht="15" x14ac:dyDescent="0.25">
      <c r="A2742" s="18"/>
      <c r="B2742" s="18"/>
      <c r="C2742" s="18"/>
      <c r="D2742" s="18"/>
    </row>
    <row r="2743" spans="1:4" ht="15" x14ac:dyDescent="0.25">
      <c r="A2743" s="18"/>
      <c r="B2743" s="18"/>
      <c r="C2743" s="18"/>
      <c r="D2743" s="18"/>
    </row>
    <row r="2744" spans="1:4" ht="15" x14ac:dyDescent="0.25">
      <c r="A2744" s="18"/>
      <c r="B2744" s="18"/>
      <c r="C2744" s="18"/>
      <c r="D2744" s="18"/>
    </row>
    <row r="2745" spans="1:4" ht="15" x14ac:dyDescent="0.25">
      <c r="A2745" s="18"/>
      <c r="B2745" s="18"/>
      <c r="C2745" s="18"/>
      <c r="D2745" s="18"/>
    </row>
    <row r="2746" spans="1:4" ht="15" x14ac:dyDescent="0.25">
      <c r="A2746" s="18"/>
      <c r="B2746" s="18"/>
      <c r="C2746" s="18"/>
      <c r="D2746" s="18"/>
    </row>
    <row r="2747" spans="1:4" ht="15" x14ac:dyDescent="0.25">
      <c r="A2747" s="18"/>
      <c r="B2747" s="18"/>
      <c r="C2747" s="18"/>
      <c r="D2747" s="18"/>
    </row>
    <row r="2748" spans="1:4" ht="15" x14ac:dyDescent="0.25">
      <c r="A2748" s="18"/>
      <c r="B2748" s="18"/>
      <c r="C2748" s="18"/>
      <c r="D2748" s="18"/>
    </row>
    <row r="2749" spans="1:4" ht="15" x14ac:dyDescent="0.25">
      <c r="A2749" s="18"/>
      <c r="B2749" s="18"/>
      <c r="C2749" s="18"/>
      <c r="D2749" s="18"/>
    </row>
    <row r="2750" spans="1:4" ht="15" x14ac:dyDescent="0.25">
      <c r="A2750" s="18"/>
      <c r="B2750" s="18"/>
      <c r="C2750" s="18"/>
      <c r="D2750" s="18"/>
    </row>
    <row r="2751" spans="1:4" ht="15" x14ac:dyDescent="0.25">
      <c r="A2751" s="18"/>
      <c r="B2751" s="18"/>
      <c r="C2751" s="18"/>
      <c r="D2751" s="18"/>
    </row>
    <row r="2752" spans="1:4" ht="15" x14ac:dyDescent="0.25">
      <c r="A2752" s="18"/>
      <c r="B2752" s="18"/>
      <c r="C2752" s="18"/>
      <c r="D2752" s="18"/>
    </row>
    <row r="2753" spans="1:4" ht="15" x14ac:dyDescent="0.25">
      <c r="A2753" s="18"/>
      <c r="B2753" s="18"/>
      <c r="C2753" s="18"/>
      <c r="D2753" s="18"/>
    </row>
    <row r="2754" spans="1:4" ht="15" x14ac:dyDescent="0.25">
      <c r="A2754" s="18"/>
      <c r="B2754" s="18"/>
      <c r="C2754" s="18"/>
      <c r="D2754" s="18"/>
    </row>
    <row r="2755" spans="1:4" ht="15" x14ac:dyDescent="0.25">
      <c r="A2755" s="18"/>
      <c r="B2755" s="18"/>
      <c r="C2755" s="18"/>
      <c r="D2755" s="18"/>
    </row>
    <row r="2756" spans="1:4" ht="15" x14ac:dyDescent="0.25">
      <c r="A2756" s="18"/>
      <c r="B2756" s="18"/>
      <c r="C2756" s="18"/>
      <c r="D2756" s="18"/>
    </row>
    <row r="2757" spans="1:4" ht="15" x14ac:dyDescent="0.25">
      <c r="A2757" s="18"/>
      <c r="B2757" s="18"/>
      <c r="C2757" s="18"/>
      <c r="D2757" s="18"/>
    </row>
    <row r="2758" spans="1:4" ht="15" x14ac:dyDescent="0.25">
      <c r="A2758" s="18"/>
      <c r="B2758" s="18"/>
      <c r="C2758" s="18"/>
      <c r="D2758" s="18"/>
    </row>
    <row r="2759" spans="1:4" ht="15" x14ac:dyDescent="0.25">
      <c r="A2759" s="18"/>
      <c r="B2759" s="18"/>
      <c r="C2759" s="18"/>
      <c r="D2759" s="18"/>
    </row>
    <row r="2760" spans="1:4" ht="15" x14ac:dyDescent="0.25">
      <c r="A2760" s="18"/>
      <c r="B2760" s="18"/>
      <c r="C2760" s="18"/>
      <c r="D2760" s="18"/>
    </row>
    <row r="2761" spans="1:4" ht="15" x14ac:dyDescent="0.25">
      <c r="A2761" s="18"/>
      <c r="B2761" s="18"/>
      <c r="C2761" s="18"/>
      <c r="D2761" s="18"/>
    </row>
    <row r="2762" spans="1:4" ht="15" x14ac:dyDescent="0.25">
      <c r="A2762" s="18"/>
      <c r="B2762" s="18"/>
      <c r="C2762" s="18"/>
      <c r="D2762" s="18"/>
    </row>
    <row r="2763" spans="1:4" ht="15" x14ac:dyDescent="0.25">
      <c r="A2763" s="18"/>
      <c r="B2763" s="18"/>
      <c r="C2763" s="18"/>
      <c r="D2763" s="18"/>
    </row>
    <row r="2764" spans="1:4" ht="15" x14ac:dyDescent="0.25">
      <c r="A2764" s="18"/>
      <c r="B2764" s="18"/>
      <c r="C2764" s="18"/>
      <c r="D2764" s="18"/>
    </row>
    <row r="2765" spans="1:4" ht="15" x14ac:dyDescent="0.25">
      <c r="A2765" s="18"/>
      <c r="B2765" s="18"/>
      <c r="C2765" s="18"/>
      <c r="D2765" s="18"/>
    </row>
    <row r="2766" spans="1:4" ht="15" x14ac:dyDescent="0.25">
      <c r="A2766" s="18"/>
      <c r="B2766" s="18"/>
      <c r="C2766" s="18"/>
      <c r="D2766" s="18"/>
    </row>
    <row r="2767" spans="1:4" ht="15" x14ac:dyDescent="0.25">
      <c r="A2767" s="18"/>
      <c r="B2767" s="18"/>
      <c r="C2767" s="18"/>
      <c r="D2767" s="18"/>
    </row>
    <row r="2768" spans="1:4" ht="15" x14ac:dyDescent="0.25">
      <c r="A2768" s="18"/>
      <c r="B2768" s="18"/>
      <c r="C2768" s="18"/>
      <c r="D2768" s="18"/>
    </row>
    <row r="2769" spans="1:4" ht="15" x14ac:dyDescent="0.25">
      <c r="A2769" s="18"/>
      <c r="B2769" s="18"/>
      <c r="C2769" s="18"/>
      <c r="D2769" s="18"/>
    </row>
    <row r="2770" spans="1:4" ht="15" x14ac:dyDescent="0.25">
      <c r="A2770" s="18"/>
      <c r="B2770" s="18"/>
      <c r="C2770" s="18"/>
      <c r="D2770" s="18"/>
    </row>
    <row r="2771" spans="1:4" ht="15" x14ac:dyDescent="0.25">
      <c r="A2771" s="18"/>
      <c r="B2771" s="18"/>
      <c r="C2771" s="18"/>
      <c r="D2771" s="18"/>
    </row>
    <row r="2772" spans="1:4" ht="15" x14ac:dyDescent="0.25">
      <c r="A2772" s="18"/>
      <c r="B2772" s="18"/>
      <c r="C2772" s="18"/>
      <c r="D2772" s="18"/>
    </row>
    <row r="2773" spans="1:4" ht="15" x14ac:dyDescent="0.25">
      <c r="A2773" s="18"/>
      <c r="B2773" s="18"/>
      <c r="C2773" s="18"/>
      <c r="D2773" s="18"/>
    </row>
    <row r="2774" spans="1:4" ht="15" x14ac:dyDescent="0.25">
      <c r="A2774" s="18"/>
      <c r="B2774" s="18"/>
      <c r="C2774" s="18"/>
      <c r="D2774" s="18"/>
    </row>
    <row r="2775" spans="1:4" ht="15" x14ac:dyDescent="0.25">
      <c r="A2775" s="18"/>
      <c r="B2775" s="18"/>
      <c r="C2775" s="18"/>
      <c r="D2775" s="18"/>
    </row>
    <row r="2776" spans="1:4" ht="15" x14ac:dyDescent="0.25">
      <c r="A2776" s="18"/>
      <c r="B2776" s="18"/>
      <c r="C2776" s="18"/>
      <c r="D2776" s="18"/>
    </row>
    <row r="2777" spans="1:4" ht="15" x14ac:dyDescent="0.25">
      <c r="A2777" s="18"/>
      <c r="B2777" s="18"/>
      <c r="C2777" s="18"/>
      <c r="D2777" s="18"/>
    </row>
    <row r="2778" spans="1:4" ht="15" x14ac:dyDescent="0.25">
      <c r="A2778" s="18"/>
      <c r="B2778" s="18"/>
      <c r="C2778" s="18"/>
      <c r="D2778" s="18"/>
    </row>
    <row r="2779" spans="1:4" ht="15" x14ac:dyDescent="0.25">
      <c r="A2779" s="18"/>
      <c r="B2779" s="18"/>
      <c r="C2779" s="18"/>
      <c r="D2779" s="18"/>
    </row>
    <row r="2780" spans="1:4" ht="15" x14ac:dyDescent="0.25">
      <c r="A2780" s="18"/>
      <c r="B2780" s="18"/>
      <c r="C2780" s="18"/>
      <c r="D2780" s="18"/>
    </row>
    <row r="2781" spans="1:4" ht="15" x14ac:dyDescent="0.25">
      <c r="A2781" s="18"/>
      <c r="B2781" s="18"/>
      <c r="C2781" s="18"/>
      <c r="D2781" s="18"/>
    </row>
    <row r="2782" spans="1:4" ht="15" x14ac:dyDescent="0.25">
      <c r="A2782" s="18"/>
      <c r="B2782" s="18"/>
      <c r="C2782" s="18"/>
      <c r="D2782" s="18"/>
    </row>
    <row r="2783" spans="1:4" ht="15" x14ac:dyDescent="0.25">
      <c r="A2783" s="18"/>
      <c r="B2783" s="18"/>
      <c r="C2783" s="18"/>
      <c r="D2783" s="18"/>
    </row>
    <row r="2784" spans="1:4" ht="15" x14ac:dyDescent="0.25">
      <c r="A2784" s="18"/>
      <c r="B2784" s="18"/>
      <c r="C2784" s="18"/>
      <c r="D2784" s="18"/>
    </row>
    <row r="2785" spans="1:4" ht="15" x14ac:dyDescent="0.25">
      <c r="A2785" s="18"/>
      <c r="B2785" s="18"/>
      <c r="C2785" s="18"/>
      <c r="D2785" s="18"/>
    </row>
    <row r="2786" spans="1:4" ht="15" x14ac:dyDescent="0.25">
      <c r="A2786" s="18"/>
      <c r="B2786" s="18"/>
      <c r="C2786" s="18"/>
      <c r="D2786" s="18"/>
    </row>
    <row r="2787" spans="1:4" ht="15" x14ac:dyDescent="0.25">
      <c r="A2787" s="18"/>
      <c r="B2787" s="18"/>
      <c r="C2787" s="18"/>
      <c r="D2787" s="18"/>
    </row>
    <row r="2788" spans="1:4" ht="15" x14ac:dyDescent="0.25">
      <c r="A2788" s="18"/>
      <c r="B2788" s="18"/>
      <c r="C2788" s="18"/>
      <c r="D2788" s="18"/>
    </row>
    <row r="2789" spans="1:4" ht="15" x14ac:dyDescent="0.25">
      <c r="A2789" s="18"/>
      <c r="B2789" s="18"/>
      <c r="C2789" s="18"/>
      <c r="D2789" s="18"/>
    </row>
    <row r="2790" spans="1:4" ht="15" x14ac:dyDescent="0.25">
      <c r="A2790" s="18"/>
      <c r="B2790" s="18"/>
      <c r="C2790" s="18"/>
      <c r="D2790" s="18"/>
    </row>
    <row r="2791" spans="1:4" ht="15" x14ac:dyDescent="0.25">
      <c r="A2791" s="18"/>
      <c r="B2791" s="18"/>
      <c r="C2791" s="18"/>
      <c r="D2791" s="18"/>
    </row>
    <row r="2792" spans="1:4" ht="15" x14ac:dyDescent="0.25">
      <c r="A2792" s="18"/>
      <c r="B2792" s="18"/>
      <c r="C2792" s="18"/>
      <c r="D2792" s="18"/>
    </row>
    <row r="2793" spans="1:4" ht="15" x14ac:dyDescent="0.25">
      <c r="A2793" s="18"/>
      <c r="B2793" s="18"/>
      <c r="C2793" s="18"/>
      <c r="D2793" s="18"/>
    </row>
    <row r="2794" spans="1:4" ht="15" x14ac:dyDescent="0.25">
      <c r="A2794" s="18"/>
      <c r="B2794" s="18"/>
      <c r="C2794" s="18"/>
      <c r="D2794" s="18"/>
    </row>
    <row r="2795" spans="1:4" ht="15" x14ac:dyDescent="0.25">
      <c r="A2795" s="18"/>
      <c r="B2795" s="18"/>
      <c r="C2795" s="18"/>
      <c r="D2795" s="18"/>
    </row>
    <row r="2796" spans="1:4" ht="15" x14ac:dyDescent="0.25">
      <c r="A2796" s="18"/>
      <c r="B2796" s="18"/>
      <c r="C2796" s="18"/>
      <c r="D2796" s="18"/>
    </row>
    <row r="2797" spans="1:4" ht="15" x14ac:dyDescent="0.25">
      <c r="A2797" s="18"/>
      <c r="B2797" s="18"/>
      <c r="C2797" s="18"/>
      <c r="D2797" s="18"/>
    </row>
    <row r="2798" spans="1:4" ht="15" x14ac:dyDescent="0.25">
      <c r="A2798" s="18"/>
      <c r="B2798" s="18"/>
      <c r="C2798" s="18"/>
      <c r="D2798" s="18"/>
    </row>
    <row r="2799" spans="1:4" ht="15" x14ac:dyDescent="0.25">
      <c r="A2799" s="18"/>
      <c r="B2799" s="18"/>
      <c r="C2799" s="18"/>
      <c r="D2799" s="18"/>
    </row>
    <row r="2800" spans="1:4" ht="15" x14ac:dyDescent="0.25">
      <c r="A2800" s="18"/>
      <c r="B2800" s="18"/>
      <c r="C2800" s="18"/>
      <c r="D2800" s="18"/>
    </row>
    <row r="2801" spans="1:4" ht="15" x14ac:dyDescent="0.25">
      <c r="A2801" s="18"/>
      <c r="B2801" s="18"/>
      <c r="C2801" s="18"/>
      <c r="D2801" s="18"/>
    </row>
    <row r="2802" spans="1:4" ht="15" x14ac:dyDescent="0.25">
      <c r="A2802" s="18"/>
      <c r="B2802" s="18"/>
      <c r="C2802" s="18"/>
      <c r="D2802" s="18"/>
    </row>
    <row r="2803" spans="1:4" ht="15" x14ac:dyDescent="0.25">
      <c r="A2803" s="18"/>
      <c r="B2803" s="18"/>
      <c r="C2803" s="18"/>
      <c r="D2803" s="18"/>
    </row>
    <row r="2804" spans="1:4" ht="15" x14ac:dyDescent="0.25">
      <c r="A2804" s="18"/>
      <c r="B2804" s="18"/>
      <c r="C2804" s="18"/>
      <c r="D2804" s="18"/>
    </row>
    <row r="2805" spans="1:4" ht="15" x14ac:dyDescent="0.25">
      <c r="A2805" s="18"/>
      <c r="B2805" s="18"/>
      <c r="C2805" s="18"/>
      <c r="D2805" s="18"/>
    </row>
    <row r="2806" spans="1:4" ht="15" x14ac:dyDescent="0.25">
      <c r="A2806" s="18"/>
      <c r="B2806" s="18"/>
      <c r="C2806" s="18"/>
      <c r="D2806" s="18"/>
    </row>
    <row r="2807" spans="1:4" ht="15" x14ac:dyDescent="0.25">
      <c r="A2807" s="18"/>
      <c r="B2807" s="18"/>
      <c r="C2807" s="18"/>
      <c r="D2807" s="18"/>
    </row>
    <row r="2808" spans="1:4" ht="15" x14ac:dyDescent="0.25">
      <c r="A2808" s="18"/>
      <c r="B2808" s="18"/>
      <c r="C2808" s="18"/>
      <c r="D2808" s="18"/>
    </row>
    <row r="2809" spans="1:4" ht="15" x14ac:dyDescent="0.25">
      <c r="A2809" s="18"/>
      <c r="B2809" s="18"/>
      <c r="C2809" s="18"/>
      <c r="D2809" s="18"/>
    </row>
    <row r="2810" spans="1:4" ht="15" x14ac:dyDescent="0.25">
      <c r="A2810" s="18"/>
      <c r="B2810" s="18"/>
      <c r="C2810" s="18"/>
      <c r="D2810" s="18"/>
    </row>
    <row r="2811" spans="1:4" ht="15" x14ac:dyDescent="0.25">
      <c r="A2811" s="18"/>
      <c r="B2811" s="18"/>
      <c r="C2811" s="18"/>
      <c r="D2811" s="18"/>
    </row>
    <row r="2812" spans="1:4" ht="15" x14ac:dyDescent="0.25">
      <c r="A2812" s="18"/>
      <c r="B2812" s="18"/>
      <c r="C2812" s="18"/>
      <c r="D2812" s="18"/>
    </row>
    <row r="2813" spans="1:4" ht="15" x14ac:dyDescent="0.25">
      <c r="A2813" s="18"/>
      <c r="B2813" s="18"/>
      <c r="C2813" s="18"/>
      <c r="D2813" s="18"/>
    </row>
    <row r="2814" spans="1:4" ht="15" x14ac:dyDescent="0.25">
      <c r="A2814" s="18"/>
      <c r="B2814" s="18"/>
      <c r="C2814" s="18"/>
      <c r="D2814" s="18"/>
    </row>
    <row r="2815" spans="1:4" ht="15" x14ac:dyDescent="0.25">
      <c r="A2815" s="18"/>
      <c r="B2815" s="18"/>
      <c r="C2815" s="18"/>
      <c r="D2815" s="18"/>
    </row>
    <row r="2816" spans="1:4" ht="15" x14ac:dyDescent="0.25">
      <c r="A2816" s="18"/>
      <c r="B2816" s="18"/>
      <c r="C2816" s="18"/>
      <c r="D2816" s="18"/>
    </row>
    <row r="2817" spans="1:4" ht="15" x14ac:dyDescent="0.25">
      <c r="A2817" s="18"/>
      <c r="B2817" s="18"/>
      <c r="C2817" s="18"/>
      <c r="D2817" s="18"/>
    </row>
    <row r="2818" spans="1:4" ht="15" x14ac:dyDescent="0.25">
      <c r="A2818" s="18"/>
      <c r="B2818" s="18"/>
      <c r="C2818" s="18"/>
      <c r="D2818" s="18"/>
    </row>
    <row r="2819" spans="1:4" ht="15" x14ac:dyDescent="0.25">
      <c r="A2819" s="18"/>
      <c r="B2819" s="18"/>
      <c r="C2819" s="18"/>
      <c r="D2819" s="18"/>
    </row>
    <row r="2820" spans="1:4" ht="15" x14ac:dyDescent="0.25">
      <c r="A2820" s="18"/>
      <c r="B2820" s="18"/>
      <c r="C2820" s="18"/>
      <c r="D2820" s="18"/>
    </row>
    <row r="2821" spans="1:4" ht="15" x14ac:dyDescent="0.25">
      <c r="A2821" s="18"/>
      <c r="B2821" s="18"/>
      <c r="C2821" s="18"/>
      <c r="D2821" s="18"/>
    </row>
    <row r="2822" spans="1:4" ht="15" x14ac:dyDescent="0.25">
      <c r="A2822" s="18"/>
      <c r="B2822" s="18"/>
      <c r="C2822" s="18"/>
      <c r="D2822" s="18"/>
    </row>
    <row r="2823" spans="1:4" ht="15" x14ac:dyDescent="0.25">
      <c r="A2823" s="18"/>
      <c r="B2823" s="18"/>
      <c r="C2823" s="18"/>
      <c r="D2823" s="18"/>
    </row>
    <row r="2824" spans="1:4" ht="15" x14ac:dyDescent="0.25">
      <c r="A2824" s="18"/>
      <c r="B2824" s="18"/>
      <c r="C2824" s="18"/>
      <c r="D2824" s="18"/>
    </row>
    <row r="2825" spans="1:4" ht="15" x14ac:dyDescent="0.25">
      <c r="A2825" s="18"/>
      <c r="B2825" s="18"/>
      <c r="C2825" s="18"/>
      <c r="D2825" s="18"/>
    </row>
    <row r="2826" spans="1:4" ht="15" x14ac:dyDescent="0.25">
      <c r="A2826" s="18"/>
      <c r="B2826" s="18"/>
      <c r="C2826" s="18"/>
      <c r="D2826" s="18"/>
    </row>
    <row r="2827" spans="1:4" ht="15" x14ac:dyDescent="0.25">
      <c r="A2827" s="18"/>
      <c r="B2827" s="18"/>
      <c r="C2827" s="18"/>
      <c r="D2827" s="18"/>
    </row>
    <row r="2828" spans="1:4" ht="15" x14ac:dyDescent="0.25">
      <c r="A2828" s="18"/>
      <c r="B2828" s="18"/>
      <c r="C2828" s="18"/>
      <c r="D2828" s="18"/>
    </row>
    <row r="2829" spans="1:4" ht="15" x14ac:dyDescent="0.25">
      <c r="A2829" s="18"/>
      <c r="B2829" s="18"/>
      <c r="C2829" s="18"/>
      <c r="D2829" s="18"/>
    </row>
    <row r="2830" spans="1:4" ht="15" x14ac:dyDescent="0.25">
      <c r="A2830" s="18"/>
      <c r="B2830" s="18"/>
      <c r="C2830" s="18"/>
      <c r="D2830" s="18"/>
    </row>
    <row r="2831" spans="1:4" ht="15" x14ac:dyDescent="0.25">
      <c r="A2831" s="18"/>
      <c r="B2831" s="18"/>
      <c r="C2831" s="18"/>
      <c r="D2831" s="18"/>
    </row>
    <row r="2832" spans="1:4" ht="15" x14ac:dyDescent="0.25">
      <c r="A2832" s="18"/>
      <c r="B2832" s="18"/>
      <c r="C2832" s="18"/>
      <c r="D2832" s="18"/>
    </row>
    <row r="2833" spans="1:4" ht="15" x14ac:dyDescent="0.25">
      <c r="A2833" s="18"/>
      <c r="B2833" s="18"/>
      <c r="C2833" s="18"/>
      <c r="D2833" s="18"/>
    </row>
    <row r="2834" spans="1:4" ht="15" x14ac:dyDescent="0.25">
      <c r="A2834" s="18"/>
      <c r="B2834" s="18"/>
      <c r="C2834" s="18"/>
      <c r="D2834" s="18"/>
    </row>
    <row r="2835" spans="1:4" ht="15" x14ac:dyDescent="0.25">
      <c r="A2835" s="18"/>
      <c r="B2835" s="18"/>
      <c r="C2835" s="18"/>
      <c r="D2835" s="18"/>
    </row>
    <row r="2836" spans="1:4" ht="15" x14ac:dyDescent="0.25">
      <c r="A2836" s="18"/>
      <c r="B2836" s="18"/>
      <c r="C2836" s="18"/>
      <c r="D2836" s="18"/>
    </row>
    <row r="2837" spans="1:4" ht="15" x14ac:dyDescent="0.25">
      <c r="A2837" s="18"/>
      <c r="B2837" s="18"/>
      <c r="C2837" s="18"/>
      <c r="D2837" s="18"/>
    </row>
    <row r="2838" spans="1:4" ht="15" x14ac:dyDescent="0.25">
      <c r="A2838" s="18"/>
      <c r="B2838" s="18"/>
      <c r="C2838" s="18"/>
      <c r="D2838" s="18"/>
    </row>
    <row r="2839" spans="1:4" ht="15" x14ac:dyDescent="0.25">
      <c r="A2839" s="18"/>
      <c r="B2839" s="18"/>
      <c r="C2839" s="18"/>
      <c r="D2839" s="18"/>
    </row>
    <row r="2840" spans="1:4" ht="15" x14ac:dyDescent="0.25">
      <c r="A2840" s="18"/>
      <c r="B2840" s="18"/>
      <c r="C2840" s="18"/>
      <c r="D2840" s="18"/>
    </row>
    <row r="2841" spans="1:4" ht="15" x14ac:dyDescent="0.25">
      <c r="A2841" s="18"/>
      <c r="B2841" s="18"/>
      <c r="C2841" s="18"/>
      <c r="D2841" s="18"/>
    </row>
    <row r="2842" spans="1:4" ht="15" x14ac:dyDescent="0.25">
      <c r="A2842" s="18"/>
      <c r="B2842" s="18"/>
      <c r="C2842" s="18"/>
      <c r="D2842" s="18"/>
    </row>
    <row r="2843" spans="1:4" ht="15" x14ac:dyDescent="0.25">
      <c r="A2843" s="18"/>
      <c r="B2843" s="18"/>
      <c r="C2843" s="18"/>
      <c r="D2843" s="18"/>
    </row>
    <row r="2844" spans="1:4" ht="15" x14ac:dyDescent="0.25">
      <c r="A2844" s="18"/>
      <c r="B2844" s="18"/>
      <c r="C2844" s="18"/>
      <c r="D2844" s="18"/>
    </row>
    <row r="2845" spans="1:4" ht="15" x14ac:dyDescent="0.25">
      <c r="A2845" s="18"/>
      <c r="B2845" s="18"/>
      <c r="C2845" s="18"/>
      <c r="D2845" s="18"/>
    </row>
    <row r="2846" spans="1:4" ht="15" x14ac:dyDescent="0.25">
      <c r="A2846" s="18"/>
      <c r="B2846" s="18"/>
      <c r="C2846" s="18"/>
      <c r="D2846" s="18"/>
    </row>
    <row r="2847" spans="1:4" ht="15" x14ac:dyDescent="0.25">
      <c r="A2847" s="18"/>
      <c r="B2847" s="18"/>
      <c r="C2847" s="18"/>
      <c r="D2847" s="18"/>
    </row>
    <row r="2848" spans="1:4" ht="15" x14ac:dyDescent="0.25">
      <c r="A2848" s="18"/>
      <c r="B2848" s="18"/>
      <c r="C2848" s="18"/>
      <c r="D2848" s="18"/>
    </row>
    <row r="2849" spans="1:4" ht="15" x14ac:dyDescent="0.25">
      <c r="A2849" s="18"/>
      <c r="B2849" s="18"/>
      <c r="C2849" s="18"/>
      <c r="D2849" s="18"/>
    </row>
    <row r="2850" spans="1:4" ht="15" x14ac:dyDescent="0.25">
      <c r="A2850" s="18"/>
      <c r="B2850" s="18"/>
      <c r="C2850" s="18"/>
      <c r="D2850" s="18"/>
    </row>
    <row r="2851" spans="1:4" ht="15" x14ac:dyDescent="0.25">
      <c r="A2851" s="18"/>
      <c r="B2851" s="18"/>
      <c r="C2851" s="18"/>
      <c r="D2851" s="18"/>
    </row>
    <row r="2852" spans="1:4" ht="15" x14ac:dyDescent="0.25">
      <c r="A2852" s="18"/>
      <c r="B2852" s="18"/>
      <c r="C2852" s="18"/>
      <c r="D2852" s="18"/>
    </row>
    <row r="2853" spans="1:4" ht="15" x14ac:dyDescent="0.25">
      <c r="A2853" s="18"/>
      <c r="B2853" s="18"/>
      <c r="C2853" s="18"/>
      <c r="D2853" s="18"/>
    </row>
    <row r="2854" spans="1:4" ht="15" x14ac:dyDescent="0.25">
      <c r="A2854" s="18"/>
      <c r="B2854" s="18"/>
      <c r="C2854" s="18"/>
      <c r="D2854" s="18"/>
    </row>
    <row r="2855" spans="1:4" ht="15" x14ac:dyDescent="0.25">
      <c r="A2855" s="18"/>
      <c r="B2855" s="18"/>
      <c r="C2855" s="18"/>
      <c r="D2855" s="18"/>
    </row>
    <row r="2856" spans="1:4" ht="15" x14ac:dyDescent="0.25">
      <c r="A2856" s="18"/>
      <c r="B2856" s="18"/>
      <c r="C2856" s="18"/>
      <c r="D2856" s="18"/>
    </row>
    <row r="2857" spans="1:4" ht="15" x14ac:dyDescent="0.25">
      <c r="A2857" s="18"/>
      <c r="B2857" s="18"/>
      <c r="C2857" s="18"/>
      <c r="D2857" s="18"/>
    </row>
    <row r="2858" spans="1:4" ht="15" x14ac:dyDescent="0.25">
      <c r="A2858" s="18"/>
      <c r="B2858" s="18"/>
      <c r="C2858" s="18"/>
      <c r="D2858" s="18"/>
    </row>
    <row r="2859" spans="1:4" ht="15" x14ac:dyDescent="0.25">
      <c r="A2859" s="18"/>
      <c r="B2859" s="18"/>
      <c r="C2859" s="18"/>
      <c r="D2859" s="18"/>
    </row>
    <row r="2860" spans="1:4" ht="15" x14ac:dyDescent="0.25">
      <c r="A2860" s="18"/>
      <c r="B2860" s="18"/>
      <c r="C2860" s="18"/>
      <c r="D2860" s="18"/>
    </row>
    <row r="2861" spans="1:4" ht="15" x14ac:dyDescent="0.25">
      <c r="A2861" s="18"/>
      <c r="B2861" s="18"/>
      <c r="C2861" s="18"/>
      <c r="D2861" s="18"/>
    </row>
    <row r="2862" spans="1:4" ht="15" x14ac:dyDescent="0.25">
      <c r="A2862" s="18"/>
      <c r="B2862" s="18"/>
      <c r="C2862" s="18"/>
      <c r="D2862" s="18"/>
    </row>
    <row r="2863" spans="1:4" ht="15" x14ac:dyDescent="0.25">
      <c r="A2863" s="18"/>
      <c r="B2863" s="18"/>
      <c r="C2863" s="18"/>
      <c r="D2863" s="18"/>
    </row>
    <row r="2864" spans="1:4" ht="15" x14ac:dyDescent="0.25">
      <c r="A2864" s="18"/>
      <c r="B2864" s="18"/>
      <c r="C2864" s="18"/>
      <c r="D2864" s="18"/>
    </row>
    <row r="2865" spans="1:4" ht="15" x14ac:dyDescent="0.25">
      <c r="A2865" s="18"/>
      <c r="B2865" s="18"/>
      <c r="C2865" s="18"/>
      <c r="D2865" s="18"/>
    </row>
    <row r="2866" spans="1:4" ht="15" x14ac:dyDescent="0.25">
      <c r="A2866" s="18"/>
      <c r="B2866" s="18"/>
      <c r="C2866" s="18"/>
      <c r="D2866" s="18"/>
    </row>
    <row r="2867" spans="1:4" ht="15" x14ac:dyDescent="0.25">
      <c r="A2867" s="18"/>
      <c r="B2867" s="18"/>
      <c r="C2867" s="18"/>
      <c r="D2867" s="18"/>
    </row>
    <row r="2868" spans="1:4" ht="15" x14ac:dyDescent="0.25">
      <c r="A2868" s="18"/>
      <c r="B2868" s="18"/>
      <c r="C2868" s="18"/>
      <c r="D2868" s="18"/>
    </row>
    <row r="2869" spans="1:4" ht="15" x14ac:dyDescent="0.25">
      <c r="A2869" s="18"/>
      <c r="B2869" s="18"/>
      <c r="C2869" s="18"/>
      <c r="D2869" s="18"/>
    </row>
    <row r="2870" spans="1:4" ht="15" x14ac:dyDescent="0.25">
      <c r="A2870" s="18"/>
      <c r="B2870" s="18"/>
      <c r="C2870" s="18"/>
      <c r="D2870" s="18"/>
    </row>
    <row r="2871" spans="1:4" ht="15" x14ac:dyDescent="0.25">
      <c r="A2871" s="18"/>
      <c r="B2871" s="18"/>
      <c r="C2871" s="18"/>
      <c r="D2871" s="18"/>
    </row>
    <row r="2872" spans="1:4" ht="15" x14ac:dyDescent="0.25">
      <c r="A2872" s="18"/>
      <c r="B2872" s="18"/>
      <c r="C2872" s="18"/>
      <c r="D2872" s="18"/>
    </row>
    <row r="2873" spans="1:4" ht="15" x14ac:dyDescent="0.25">
      <c r="A2873" s="18"/>
      <c r="B2873" s="18"/>
      <c r="C2873" s="18"/>
      <c r="D2873" s="18"/>
    </row>
    <row r="2874" spans="1:4" ht="15" x14ac:dyDescent="0.25">
      <c r="A2874" s="18"/>
      <c r="B2874" s="18"/>
      <c r="C2874" s="18"/>
      <c r="D2874" s="18"/>
    </row>
    <row r="2875" spans="1:4" ht="15" x14ac:dyDescent="0.25">
      <c r="A2875" s="18"/>
      <c r="B2875" s="18"/>
      <c r="C2875" s="18"/>
      <c r="D2875" s="18"/>
    </row>
    <row r="2876" spans="1:4" ht="15" x14ac:dyDescent="0.25">
      <c r="A2876" s="18"/>
      <c r="B2876" s="18"/>
      <c r="C2876" s="18"/>
      <c r="D2876" s="18"/>
    </row>
    <row r="2877" spans="1:4" ht="15" x14ac:dyDescent="0.25">
      <c r="A2877" s="18"/>
      <c r="B2877" s="18"/>
      <c r="C2877" s="18"/>
      <c r="D2877" s="18"/>
    </row>
    <row r="2878" spans="1:4" ht="15" x14ac:dyDescent="0.25">
      <c r="A2878" s="18"/>
      <c r="B2878" s="18"/>
      <c r="C2878" s="18"/>
      <c r="D2878" s="18"/>
    </row>
    <row r="2879" spans="1:4" ht="15" x14ac:dyDescent="0.25">
      <c r="A2879" s="18"/>
      <c r="B2879" s="18"/>
      <c r="C2879" s="18"/>
      <c r="D2879" s="18"/>
    </row>
    <row r="2880" spans="1:4" ht="15" x14ac:dyDescent="0.25">
      <c r="A2880" s="18"/>
      <c r="B2880" s="18"/>
      <c r="C2880" s="18"/>
      <c r="D2880" s="18"/>
    </row>
    <row r="2881" spans="1:4" ht="15" x14ac:dyDescent="0.25">
      <c r="A2881" s="18"/>
      <c r="B2881" s="18"/>
      <c r="C2881" s="18"/>
      <c r="D2881" s="18"/>
    </row>
    <row r="2882" spans="1:4" ht="15" x14ac:dyDescent="0.25">
      <c r="A2882" s="18"/>
      <c r="B2882" s="18"/>
      <c r="C2882" s="18"/>
      <c r="D2882" s="18"/>
    </row>
    <row r="2883" spans="1:4" ht="15" x14ac:dyDescent="0.25">
      <c r="A2883" s="18"/>
      <c r="B2883" s="18"/>
      <c r="C2883" s="18"/>
      <c r="D2883" s="18"/>
    </row>
    <row r="2884" spans="1:4" ht="15" x14ac:dyDescent="0.25">
      <c r="A2884" s="18"/>
      <c r="B2884" s="18"/>
      <c r="C2884" s="18"/>
      <c r="D2884" s="18"/>
    </row>
    <row r="2885" spans="1:4" ht="15" x14ac:dyDescent="0.25">
      <c r="A2885" s="18"/>
      <c r="B2885" s="18"/>
      <c r="C2885" s="18"/>
      <c r="D2885" s="18"/>
    </row>
    <row r="2886" spans="1:4" ht="15" x14ac:dyDescent="0.25">
      <c r="A2886" s="18"/>
      <c r="B2886" s="18"/>
      <c r="C2886" s="18"/>
      <c r="D2886" s="18"/>
    </row>
    <row r="2887" spans="1:4" ht="15" x14ac:dyDescent="0.25">
      <c r="A2887" s="18"/>
      <c r="B2887" s="18"/>
      <c r="C2887" s="18"/>
      <c r="D2887" s="18"/>
    </row>
    <row r="2888" spans="1:4" ht="15" x14ac:dyDescent="0.25">
      <c r="A2888" s="18"/>
      <c r="B2888" s="18"/>
      <c r="C2888" s="18"/>
      <c r="D2888" s="18"/>
    </row>
    <row r="2889" spans="1:4" ht="15" x14ac:dyDescent="0.25">
      <c r="A2889" s="18"/>
      <c r="B2889" s="18"/>
      <c r="C2889" s="18"/>
      <c r="D2889" s="18"/>
    </row>
    <row r="2890" spans="1:4" ht="15" x14ac:dyDescent="0.25">
      <c r="A2890" s="18"/>
      <c r="B2890" s="18"/>
      <c r="C2890" s="18"/>
      <c r="D2890" s="18"/>
    </row>
    <row r="2891" spans="1:4" ht="15" x14ac:dyDescent="0.25">
      <c r="A2891" s="18"/>
      <c r="B2891" s="18"/>
      <c r="C2891" s="18"/>
      <c r="D2891" s="18"/>
    </row>
    <row r="2892" spans="1:4" ht="15" x14ac:dyDescent="0.25">
      <c r="A2892" s="18"/>
      <c r="B2892" s="18"/>
      <c r="C2892" s="18"/>
      <c r="D2892" s="18"/>
    </row>
    <row r="2893" spans="1:4" ht="15" x14ac:dyDescent="0.25">
      <c r="A2893" s="18"/>
      <c r="B2893" s="18"/>
      <c r="C2893" s="18"/>
      <c r="D2893" s="18"/>
    </row>
    <row r="2894" spans="1:4" ht="15" x14ac:dyDescent="0.25">
      <c r="A2894" s="18"/>
      <c r="B2894" s="18"/>
      <c r="C2894" s="18"/>
      <c r="D2894" s="18"/>
    </row>
    <row r="2895" spans="1:4" ht="15" x14ac:dyDescent="0.25">
      <c r="A2895" s="18"/>
      <c r="B2895" s="18"/>
      <c r="C2895" s="18"/>
      <c r="D2895" s="18"/>
    </row>
    <row r="2896" spans="1:4" ht="15" x14ac:dyDescent="0.25">
      <c r="A2896" s="18"/>
      <c r="B2896" s="18"/>
      <c r="C2896" s="18"/>
      <c r="D2896" s="18"/>
    </row>
    <row r="2897" spans="1:4" ht="15" x14ac:dyDescent="0.25">
      <c r="A2897" s="18"/>
      <c r="B2897" s="18"/>
      <c r="C2897" s="18"/>
      <c r="D2897" s="18"/>
    </row>
    <row r="2898" spans="1:4" ht="15" x14ac:dyDescent="0.25">
      <c r="A2898" s="18"/>
      <c r="B2898" s="18"/>
      <c r="C2898" s="18"/>
      <c r="D2898" s="18"/>
    </row>
    <row r="2899" spans="1:4" ht="15" x14ac:dyDescent="0.25">
      <c r="A2899" s="18"/>
      <c r="B2899" s="18"/>
      <c r="C2899" s="18"/>
      <c r="D2899" s="18"/>
    </row>
    <row r="2900" spans="1:4" ht="15" x14ac:dyDescent="0.25">
      <c r="A2900" s="18"/>
      <c r="B2900" s="18"/>
      <c r="C2900" s="18"/>
      <c r="D2900" s="18"/>
    </row>
    <row r="2901" spans="1:4" ht="15" x14ac:dyDescent="0.25">
      <c r="A2901" s="18"/>
      <c r="B2901" s="18"/>
      <c r="C2901" s="18"/>
      <c r="D2901" s="18"/>
    </row>
    <row r="2902" spans="1:4" ht="15" x14ac:dyDescent="0.25">
      <c r="A2902" s="18"/>
      <c r="B2902" s="18"/>
      <c r="C2902" s="18"/>
      <c r="D2902" s="18"/>
    </row>
    <row r="2903" spans="1:4" ht="15" x14ac:dyDescent="0.25">
      <c r="A2903" s="18"/>
      <c r="B2903" s="18"/>
      <c r="C2903" s="18"/>
      <c r="D2903" s="18"/>
    </row>
    <row r="2904" spans="1:4" ht="15" x14ac:dyDescent="0.25">
      <c r="A2904" s="18"/>
      <c r="B2904" s="18"/>
      <c r="C2904" s="18"/>
      <c r="D2904" s="18"/>
    </row>
    <row r="2905" spans="1:4" ht="15" x14ac:dyDescent="0.25">
      <c r="A2905" s="18"/>
      <c r="B2905" s="18"/>
      <c r="C2905" s="18"/>
      <c r="D2905" s="18"/>
    </row>
    <row r="2906" spans="1:4" ht="15" x14ac:dyDescent="0.25">
      <c r="A2906" s="18"/>
      <c r="B2906" s="18"/>
      <c r="C2906" s="18"/>
      <c r="D2906" s="18"/>
    </row>
    <row r="2907" spans="1:4" ht="15" x14ac:dyDescent="0.25">
      <c r="A2907" s="18"/>
      <c r="B2907" s="18"/>
      <c r="C2907" s="18"/>
      <c r="D2907" s="18"/>
    </row>
    <row r="2908" spans="1:4" ht="15" x14ac:dyDescent="0.25">
      <c r="A2908" s="18"/>
      <c r="B2908" s="18"/>
      <c r="C2908" s="18"/>
      <c r="D2908" s="18"/>
    </row>
    <row r="2909" spans="1:4" ht="15" x14ac:dyDescent="0.25">
      <c r="A2909" s="18"/>
      <c r="B2909" s="18"/>
      <c r="C2909" s="18"/>
      <c r="D2909" s="18"/>
    </row>
    <row r="2910" spans="1:4" ht="15" x14ac:dyDescent="0.25">
      <c r="A2910" s="18"/>
      <c r="B2910" s="18"/>
      <c r="C2910" s="18"/>
      <c r="D2910" s="18"/>
    </row>
    <row r="2911" spans="1:4" ht="15" x14ac:dyDescent="0.25">
      <c r="A2911" s="18"/>
      <c r="B2911" s="18"/>
      <c r="C2911" s="18"/>
      <c r="D2911" s="18"/>
    </row>
    <row r="2912" spans="1:4" ht="15" x14ac:dyDescent="0.25">
      <c r="A2912" s="18"/>
      <c r="B2912" s="18"/>
      <c r="C2912" s="18"/>
      <c r="D2912" s="18"/>
    </row>
    <row r="2913" spans="1:4" ht="15" x14ac:dyDescent="0.25">
      <c r="A2913" s="18"/>
      <c r="B2913" s="18"/>
      <c r="C2913" s="18"/>
      <c r="D2913" s="18"/>
    </row>
    <row r="2914" spans="1:4" ht="15" x14ac:dyDescent="0.25">
      <c r="A2914" s="18"/>
      <c r="B2914" s="18"/>
      <c r="C2914" s="18"/>
      <c r="D2914" s="18"/>
    </row>
    <row r="2915" spans="1:4" ht="15" x14ac:dyDescent="0.25">
      <c r="A2915" s="18"/>
      <c r="B2915" s="18"/>
      <c r="C2915" s="18"/>
      <c r="D2915" s="18"/>
    </row>
    <row r="2916" spans="1:4" ht="15" x14ac:dyDescent="0.25">
      <c r="A2916" s="18"/>
      <c r="B2916" s="18"/>
      <c r="C2916" s="18"/>
      <c r="D2916" s="18"/>
    </row>
    <row r="2917" spans="1:4" ht="15" x14ac:dyDescent="0.25">
      <c r="A2917" s="18"/>
      <c r="B2917" s="18"/>
      <c r="C2917" s="18"/>
      <c r="D2917" s="18"/>
    </row>
    <row r="2918" spans="1:4" ht="15" x14ac:dyDescent="0.25">
      <c r="A2918" s="18"/>
      <c r="B2918" s="18"/>
      <c r="C2918" s="18"/>
      <c r="D2918" s="18"/>
    </row>
    <row r="2919" spans="1:4" ht="15" x14ac:dyDescent="0.25">
      <c r="A2919" s="18"/>
      <c r="B2919" s="18"/>
      <c r="C2919" s="18"/>
      <c r="D2919" s="18"/>
    </row>
    <row r="2920" spans="1:4" ht="15" x14ac:dyDescent="0.25">
      <c r="A2920" s="18"/>
      <c r="B2920" s="18"/>
      <c r="C2920" s="18"/>
      <c r="D2920" s="18"/>
    </row>
    <row r="2921" spans="1:4" ht="15" x14ac:dyDescent="0.25">
      <c r="A2921" s="18"/>
      <c r="B2921" s="18"/>
      <c r="C2921" s="18"/>
      <c r="D2921" s="18"/>
    </row>
    <row r="2922" spans="1:4" ht="15" x14ac:dyDescent="0.25">
      <c r="A2922" s="18"/>
      <c r="B2922" s="18"/>
      <c r="C2922" s="18"/>
      <c r="D2922" s="18"/>
    </row>
    <row r="2923" spans="1:4" ht="15" x14ac:dyDescent="0.25">
      <c r="A2923" s="18"/>
      <c r="B2923" s="18"/>
      <c r="C2923" s="18"/>
      <c r="D2923" s="18"/>
    </row>
    <row r="2924" spans="1:4" ht="15" x14ac:dyDescent="0.25">
      <c r="A2924" s="18"/>
      <c r="B2924" s="18"/>
      <c r="C2924" s="18"/>
      <c r="D2924" s="18"/>
    </row>
    <row r="2925" spans="1:4" ht="15" x14ac:dyDescent="0.25">
      <c r="A2925" s="18"/>
      <c r="B2925" s="18"/>
      <c r="C2925" s="18"/>
      <c r="D2925" s="18"/>
    </row>
    <row r="2926" spans="1:4" ht="15" x14ac:dyDescent="0.25">
      <c r="A2926" s="18"/>
      <c r="B2926" s="18"/>
      <c r="C2926" s="18"/>
      <c r="D2926" s="18"/>
    </row>
    <row r="2927" spans="1:4" ht="15" x14ac:dyDescent="0.25">
      <c r="A2927" s="18"/>
      <c r="B2927" s="18"/>
      <c r="C2927" s="18"/>
      <c r="D2927" s="18"/>
    </row>
    <row r="2928" spans="1:4" ht="15" x14ac:dyDescent="0.25">
      <c r="A2928" s="18"/>
      <c r="B2928" s="18"/>
      <c r="C2928" s="18"/>
      <c r="D2928" s="18"/>
    </row>
    <row r="2929" spans="1:4" ht="15" x14ac:dyDescent="0.25">
      <c r="A2929" s="18"/>
      <c r="B2929" s="18"/>
      <c r="C2929" s="18"/>
      <c r="D2929" s="18"/>
    </row>
    <row r="2930" spans="1:4" ht="15" x14ac:dyDescent="0.25">
      <c r="A2930" s="18"/>
      <c r="B2930" s="18"/>
      <c r="C2930" s="18"/>
      <c r="D2930" s="18"/>
    </row>
    <row r="2931" spans="1:4" ht="15" x14ac:dyDescent="0.25">
      <c r="A2931" s="18"/>
      <c r="B2931" s="18"/>
      <c r="C2931" s="18"/>
      <c r="D2931" s="18"/>
    </row>
    <row r="2932" spans="1:4" ht="15" x14ac:dyDescent="0.25">
      <c r="A2932" s="18"/>
      <c r="B2932" s="18"/>
      <c r="C2932" s="18"/>
      <c r="D2932" s="18"/>
    </row>
    <row r="2933" spans="1:4" ht="15" x14ac:dyDescent="0.25">
      <c r="A2933" s="18"/>
      <c r="B2933" s="18"/>
      <c r="C2933" s="18"/>
      <c r="D2933" s="18"/>
    </row>
    <row r="2934" spans="1:4" ht="15" x14ac:dyDescent="0.25">
      <c r="A2934" s="18"/>
      <c r="B2934" s="18"/>
      <c r="C2934" s="18"/>
      <c r="D2934" s="18"/>
    </row>
    <row r="2935" spans="1:4" ht="15" x14ac:dyDescent="0.25">
      <c r="A2935" s="18"/>
      <c r="B2935" s="18"/>
      <c r="C2935" s="18"/>
      <c r="D2935" s="18"/>
    </row>
    <row r="2936" spans="1:4" ht="15" x14ac:dyDescent="0.25">
      <c r="A2936" s="18"/>
      <c r="B2936" s="18"/>
      <c r="C2936" s="18"/>
      <c r="D2936" s="18"/>
    </row>
    <row r="2937" spans="1:4" ht="15" x14ac:dyDescent="0.25">
      <c r="A2937" s="18"/>
      <c r="B2937" s="18"/>
      <c r="C2937" s="18"/>
      <c r="D2937" s="18"/>
    </row>
    <row r="2938" spans="1:4" ht="15" x14ac:dyDescent="0.25">
      <c r="A2938" s="18"/>
      <c r="B2938" s="18"/>
      <c r="C2938" s="18"/>
      <c r="D2938" s="18"/>
    </row>
    <row r="2939" spans="1:4" ht="15" x14ac:dyDescent="0.25">
      <c r="A2939" s="18"/>
      <c r="B2939" s="18"/>
      <c r="C2939" s="18"/>
      <c r="D2939" s="18"/>
    </row>
    <row r="2940" spans="1:4" ht="15" x14ac:dyDescent="0.25">
      <c r="A2940" s="18"/>
      <c r="B2940" s="18"/>
      <c r="C2940" s="18"/>
      <c r="D2940" s="18"/>
    </row>
    <row r="2941" spans="1:4" ht="15" x14ac:dyDescent="0.25">
      <c r="A2941" s="18"/>
      <c r="B2941" s="18"/>
      <c r="C2941" s="18"/>
      <c r="D2941" s="18"/>
    </row>
    <row r="2942" spans="1:4" ht="15" x14ac:dyDescent="0.25">
      <c r="A2942" s="18"/>
      <c r="B2942" s="18"/>
      <c r="C2942" s="18"/>
      <c r="D2942" s="18"/>
    </row>
    <row r="2943" spans="1:4" ht="15" x14ac:dyDescent="0.25">
      <c r="A2943" s="18"/>
      <c r="B2943" s="18"/>
      <c r="C2943" s="18"/>
      <c r="D2943" s="18"/>
    </row>
    <row r="2944" spans="1:4" ht="15" x14ac:dyDescent="0.25">
      <c r="A2944" s="18"/>
      <c r="B2944" s="18"/>
      <c r="C2944" s="18"/>
      <c r="D2944" s="18"/>
    </row>
    <row r="2945" spans="1:4" ht="15" x14ac:dyDescent="0.25">
      <c r="A2945" s="18"/>
      <c r="B2945" s="18"/>
      <c r="C2945" s="18"/>
      <c r="D2945" s="18"/>
    </row>
    <row r="2946" spans="1:4" ht="15" x14ac:dyDescent="0.25">
      <c r="A2946" s="18"/>
      <c r="B2946" s="18"/>
      <c r="C2946" s="18"/>
      <c r="D2946" s="18"/>
    </row>
    <row r="2947" spans="1:4" ht="15" x14ac:dyDescent="0.25">
      <c r="A2947" s="18"/>
      <c r="B2947" s="18"/>
      <c r="C2947" s="18"/>
      <c r="D2947" s="18"/>
    </row>
    <row r="2948" spans="1:4" ht="15" x14ac:dyDescent="0.25">
      <c r="A2948" s="18"/>
      <c r="B2948" s="18"/>
      <c r="C2948" s="18"/>
      <c r="D2948" s="18"/>
    </row>
    <row r="2949" spans="1:4" ht="15" x14ac:dyDescent="0.25">
      <c r="A2949" s="18"/>
      <c r="B2949" s="18"/>
      <c r="C2949" s="18"/>
      <c r="D2949" s="18"/>
    </row>
    <row r="2950" spans="1:4" ht="15" x14ac:dyDescent="0.25">
      <c r="A2950" s="18"/>
      <c r="B2950" s="18"/>
      <c r="C2950" s="18"/>
      <c r="D2950" s="18"/>
    </row>
    <row r="2951" spans="1:4" ht="15" x14ac:dyDescent="0.25">
      <c r="A2951" s="18"/>
      <c r="B2951" s="18"/>
      <c r="C2951" s="18"/>
      <c r="D2951" s="18"/>
    </row>
    <row r="2952" spans="1:4" ht="15" x14ac:dyDescent="0.25">
      <c r="A2952" s="18"/>
      <c r="B2952" s="18"/>
      <c r="C2952" s="18"/>
      <c r="D2952" s="18"/>
    </row>
    <row r="2953" spans="1:4" ht="15" x14ac:dyDescent="0.25">
      <c r="A2953" s="18"/>
      <c r="B2953" s="18"/>
      <c r="C2953" s="18"/>
      <c r="D2953" s="18"/>
    </row>
    <row r="2954" spans="1:4" ht="15" x14ac:dyDescent="0.25">
      <c r="A2954" s="18"/>
      <c r="B2954" s="18"/>
      <c r="C2954" s="18"/>
      <c r="D2954" s="18"/>
    </row>
    <row r="2955" spans="1:4" ht="15" x14ac:dyDescent="0.25">
      <c r="A2955" s="18"/>
      <c r="B2955" s="18"/>
      <c r="C2955" s="18"/>
      <c r="D2955" s="18"/>
    </row>
    <row r="2956" spans="1:4" ht="15" x14ac:dyDescent="0.25">
      <c r="A2956" s="18"/>
      <c r="B2956" s="18"/>
      <c r="C2956" s="18"/>
      <c r="D2956" s="18"/>
    </row>
    <row r="2957" spans="1:4" ht="15" x14ac:dyDescent="0.25">
      <c r="A2957" s="18"/>
      <c r="B2957" s="18"/>
      <c r="C2957" s="18"/>
      <c r="D2957" s="18"/>
    </row>
    <row r="2958" spans="1:4" ht="15" x14ac:dyDescent="0.25">
      <c r="A2958" s="18"/>
      <c r="B2958" s="18"/>
      <c r="C2958" s="18"/>
      <c r="D2958" s="18"/>
    </row>
    <row r="2959" spans="1:4" ht="15" x14ac:dyDescent="0.25">
      <c r="A2959" s="18"/>
      <c r="B2959" s="18"/>
      <c r="C2959" s="18"/>
      <c r="D2959" s="18"/>
    </row>
    <row r="2960" spans="1:4" ht="15" x14ac:dyDescent="0.25">
      <c r="A2960" s="18"/>
      <c r="B2960" s="18"/>
      <c r="C2960" s="18"/>
      <c r="D2960" s="18"/>
    </row>
    <row r="2961" spans="1:4" ht="15" x14ac:dyDescent="0.25">
      <c r="A2961" s="18"/>
      <c r="B2961" s="18"/>
      <c r="C2961" s="18"/>
      <c r="D2961" s="18"/>
    </row>
    <row r="2962" spans="1:4" ht="15" x14ac:dyDescent="0.25">
      <c r="A2962" s="18"/>
      <c r="B2962" s="18"/>
      <c r="C2962" s="18"/>
      <c r="D2962" s="18"/>
    </row>
    <row r="2963" spans="1:4" ht="15" x14ac:dyDescent="0.25">
      <c r="A2963" s="18"/>
      <c r="B2963" s="18"/>
      <c r="C2963" s="18"/>
      <c r="D2963" s="18"/>
    </row>
    <row r="2964" spans="1:4" ht="15" x14ac:dyDescent="0.25">
      <c r="A2964" s="18"/>
      <c r="B2964" s="18"/>
      <c r="C2964" s="18"/>
      <c r="D2964" s="18"/>
    </row>
    <row r="2965" spans="1:4" ht="15" x14ac:dyDescent="0.25">
      <c r="A2965" s="18"/>
      <c r="B2965" s="18"/>
      <c r="C2965" s="18"/>
      <c r="D2965" s="18"/>
    </row>
    <row r="2966" spans="1:4" ht="15" x14ac:dyDescent="0.25">
      <c r="A2966" s="18"/>
      <c r="B2966" s="18"/>
      <c r="C2966" s="18"/>
      <c r="D2966" s="18"/>
    </row>
    <row r="2967" spans="1:4" ht="15" x14ac:dyDescent="0.25">
      <c r="A2967" s="18"/>
      <c r="B2967" s="18"/>
      <c r="C2967" s="18"/>
      <c r="D2967" s="18"/>
    </row>
    <row r="2968" spans="1:4" ht="15" x14ac:dyDescent="0.25">
      <c r="A2968" s="18"/>
      <c r="B2968" s="18"/>
      <c r="C2968" s="18"/>
      <c r="D2968" s="18"/>
    </row>
    <row r="2969" spans="1:4" ht="15" x14ac:dyDescent="0.25">
      <c r="A2969" s="18"/>
      <c r="B2969" s="18"/>
      <c r="C2969" s="18"/>
      <c r="D2969" s="18"/>
    </row>
    <row r="2970" spans="1:4" ht="15" x14ac:dyDescent="0.25">
      <c r="A2970" s="18"/>
      <c r="B2970" s="18"/>
      <c r="C2970" s="18"/>
      <c r="D2970" s="18"/>
    </row>
    <row r="2971" spans="1:4" ht="15" x14ac:dyDescent="0.25">
      <c r="A2971" s="18"/>
      <c r="B2971" s="18"/>
      <c r="C2971" s="18"/>
      <c r="D2971" s="18"/>
    </row>
    <row r="2972" spans="1:4" ht="15" x14ac:dyDescent="0.25">
      <c r="A2972" s="18"/>
      <c r="B2972" s="18"/>
      <c r="C2972" s="18"/>
      <c r="D2972" s="18"/>
    </row>
    <row r="2973" spans="1:4" ht="15" x14ac:dyDescent="0.25">
      <c r="A2973" s="18"/>
      <c r="B2973" s="18"/>
      <c r="C2973" s="18"/>
      <c r="D2973" s="18"/>
    </row>
    <row r="2974" spans="1:4" ht="15" x14ac:dyDescent="0.25">
      <c r="A2974" s="18"/>
      <c r="B2974" s="18"/>
      <c r="C2974" s="18"/>
      <c r="D2974" s="18"/>
    </row>
    <row r="2975" spans="1:4" ht="15" x14ac:dyDescent="0.25">
      <c r="A2975" s="18"/>
      <c r="B2975" s="18"/>
      <c r="C2975" s="18"/>
      <c r="D2975" s="18"/>
    </row>
    <row r="2976" spans="1:4" ht="15" x14ac:dyDescent="0.25">
      <c r="A2976" s="18"/>
      <c r="B2976" s="18"/>
      <c r="C2976" s="18"/>
      <c r="D2976" s="18"/>
    </row>
    <row r="2977" spans="1:4" ht="15" x14ac:dyDescent="0.25">
      <c r="A2977" s="18"/>
      <c r="B2977" s="18"/>
      <c r="C2977" s="18"/>
      <c r="D2977" s="18"/>
    </row>
    <row r="2978" spans="1:4" ht="15" x14ac:dyDescent="0.25">
      <c r="A2978" s="18"/>
      <c r="B2978" s="18"/>
      <c r="C2978" s="18"/>
      <c r="D2978" s="18"/>
    </row>
    <row r="2979" spans="1:4" ht="15" x14ac:dyDescent="0.25">
      <c r="A2979" s="18"/>
      <c r="B2979" s="18"/>
      <c r="C2979" s="18"/>
      <c r="D2979" s="18"/>
    </row>
    <row r="2980" spans="1:4" ht="15" x14ac:dyDescent="0.25">
      <c r="A2980" s="18"/>
      <c r="B2980" s="18"/>
      <c r="C2980" s="18"/>
      <c r="D2980" s="18"/>
    </row>
    <row r="2981" spans="1:4" ht="15" x14ac:dyDescent="0.25">
      <c r="A2981" s="18"/>
      <c r="B2981" s="18"/>
      <c r="C2981" s="18"/>
      <c r="D2981" s="18"/>
    </row>
    <row r="2982" spans="1:4" ht="15" x14ac:dyDescent="0.25">
      <c r="A2982" s="18"/>
      <c r="B2982" s="18"/>
      <c r="C2982" s="18"/>
      <c r="D2982" s="18"/>
    </row>
    <row r="2983" spans="1:4" ht="15" x14ac:dyDescent="0.25">
      <c r="A2983" s="18"/>
      <c r="B2983" s="18"/>
      <c r="C2983" s="18"/>
      <c r="D2983" s="18"/>
    </row>
    <row r="2984" spans="1:4" ht="15" x14ac:dyDescent="0.25">
      <c r="A2984" s="18"/>
      <c r="B2984" s="18"/>
      <c r="C2984" s="18"/>
      <c r="D2984" s="18"/>
    </row>
    <row r="2985" spans="1:4" ht="15" x14ac:dyDescent="0.25">
      <c r="A2985" s="18"/>
      <c r="B2985" s="18"/>
      <c r="C2985" s="18"/>
      <c r="D2985" s="18"/>
    </row>
    <row r="2986" spans="1:4" ht="15" x14ac:dyDescent="0.25">
      <c r="A2986" s="18"/>
      <c r="B2986" s="18"/>
      <c r="C2986" s="18"/>
      <c r="D2986" s="18"/>
    </row>
    <row r="2987" spans="1:4" ht="15" x14ac:dyDescent="0.25">
      <c r="A2987" s="18"/>
      <c r="B2987" s="18"/>
      <c r="C2987" s="18"/>
      <c r="D2987" s="18"/>
    </row>
    <row r="2988" spans="1:4" ht="15" x14ac:dyDescent="0.25">
      <c r="A2988" s="18"/>
      <c r="B2988" s="18"/>
      <c r="C2988" s="18"/>
      <c r="D2988" s="18"/>
    </row>
    <row r="2989" spans="1:4" ht="15" x14ac:dyDescent="0.25">
      <c r="A2989" s="18"/>
      <c r="B2989" s="18"/>
      <c r="C2989" s="18"/>
      <c r="D2989" s="18"/>
    </row>
    <row r="2990" spans="1:4" ht="15" x14ac:dyDescent="0.25">
      <c r="A2990" s="18"/>
      <c r="B2990" s="18"/>
      <c r="C2990" s="18"/>
      <c r="D2990" s="18"/>
    </row>
    <row r="2991" spans="1:4" ht="15" x14ac:dyDescent="0.25">
      <c r="A2991" s="18"/>
      <c r="B2991" s="18"/>
      <c r="C2991" s="18"/>
      <c r="D2991" s="18"/>
    </row>
    <row r="2992" spans="1:4" ht="15" x14ac:dyDescent="0.25">
      <c r="A2992" s="18"/>
      <c r="B2992" s="18"/>
      <c r="C2992" s="18"/>
      <c r="D2992" s="18"/>
    </row>
    <row r="2993" spans="1:4" ht="15" x14ac:dyDescent="0.25">
      <c r="A2993" s="18"/>
      <c r="B2993" s="18"/>
      <c r="C2993" s="18"/>
      <c r="D2993" s="18"/>
    </row>
    <row r="2994" spans="1:4" ht="15" x14ac:dyDescent="0.25">
      <c r="A2994" s="18"/>
      <c r="B2994" s="18"/>
      <c r="C2994" s="18"/>
      <c r="D2994" s="18"/>
    </row>
    <row r="2995" spans="1:4" ht="15" x14ac:dyDescent="0.25">
      <c r="A2995" s="18"/>
      <c r="B2995" s="18"/>
      <c r="C2995" s="18"/>
      <c r="D2995" s="18"/>
    </row>
    <row r="2996" spans="1:4" ht="15" x14ac:dyDescent="0.25">
      <c r="A2996" s="18"/>
      <c r="B2996" s="18"/>
      <c r="C2996" s="18"/>
      <c r="D2996" s="18"/>
    </row>
    <row r="2997" spans="1:4" ht="15" x14ac:dyDescent="0.25">
      <c r="A2997" s="18"/>
      <c r="B2997" s="18"/>
      <c r="C2997" s="18"/>
      <c r="D2997" s="18"/>
    </row>
    <row r="2998" spans="1:4" ht="15" x14ac:dyDescent="0.25">
      <c r="A2998" s="18"/>
      <c r="B2998" s="18"/>
      <c r="C2998" s="18"/>
      <c r="D2998" s="18"/>
    </row>
    <row r="2999" spans="1:4" ht="15" x14ac:dyDescent="0.25">
      <c r="A2999" s="18"/>
      <c r="B2999" s="18"/>
      <c r="C2999" s="18"/>
      <c r="D2999" s="18"/>
    </row>
    <row r="3000" spans="1:4" ht="15" x14ac:dyDescent="0.25">
      <c r="A3000" s="18"/>
      <c r="B3000" s="18"/>
      <c r="C3000" s="18"/>
      <c r="D3000" s="18"/>
    </row>
    <row r="3001" spans="1:4" ht="15" x14ac:dyDescent="0.25">
      <c r="A3001" s="18"/>
      <c r="B3001" s="18"/>
      <c r="C3001" s="18"/>
      <c r="D3001" s="18"/>
    </row>
    <row r="3002" spans="1:4" ht="15" x14ac:dyDescent="0.25">
      <c r="A3002" s="18"/>
      <c r="B3002" s="18"/>
      <c r="C3002" s="18"/>
      <c r="D3002" s="18"/>
    </row>
    <row r="3003" spans="1:4" ht="15" x14ac:dyDescent="0.25">
      <c r="A3003" s="18"/>
      <c r="B3003" s="18"/>
      <c r="C3003" s="18"/>
      <c r="D3003" s="18"/>
    </row>
    <row r="3004" spans="1:4" ht="15" x14ac:dyDescent="0.25">
      <c r="A3004" s="18"/>
      <c r="B3004" s="18"/>
      <c r="C3004" s="18"/>
      <c r="D3004" s="18"/>
    </row>
    <row r="3005" spans="1:4" ht="15" x14ac:dyDescent="0.25">
      <c r="A3005" s="18"/>
      <c r="B3005" s="18"/>
      <c r="C3005" s="18"/>
      <c r="D3005" s="18"/>
    </row>
    <row r="3006" spans="1:4" ht="15" x14ac:dyDescent="0.25">
      <c r="A3006" s="18"/>
      <c r="B3006" s="18"/>
      <c r="C3006" s="18"/>
      <c r="D3006" s="18"/>
    </row>
    <row r="3007" spans="1:4" ht="15" x14ac:dyDescent="0.25">
      <c r="A3007" s="18"/>
      <c r="B3007" s="18"/>
      <c r="C3007" s="18"/>
      <c r="D3007" s="18"/>
    </row>
    <row r="3008" spans="1:4" ht="15" x14ac:dyDescent="0.25">
      <c r="A3008" s="18"/>
      <c r="B3008" s="18"/>
      <c r="C3008" s="18"/>
      <c r="D3008" s="18"/>
    </row>
    <row r="3009" spans="1:4" ht="15" x14ac:dyDescent="0.25">
      <c r="A3009" s="18"/>
      <c r="B3009" s="18"/>
      <c r="C3009" s="18"/>
      <c r="D3009" s="18"/>
    </row>
    <row r="3010" spans="1:4" ht="15" x14ac:dyDescent="0.25">
      <c r="A3010" s="18"/>
      <c r="B3010" s="18"/>
      <c r="C3010" s="18"/>
      <c r="D3010" s="18"/>
    </row>
    <row r="3011" spans="1:4" ht="15" x14ac:dyDescent="0.25">
      <c r="A3011" s="18"/>
      <c r="B3011" s="18"/>
      <c r="C3011" s="18"/>
      <c r="D3011" s="18"/>
    </row>
    <row r="3012" spans="1:4" ht="15" x14ac:dyDescent="0.25">
      <c r="A3012" s="18"/>
      <c r="B3012" s="18"/>
      <c r="C3012" s="18"/>
      <c r="D3012" s="18"/>
    </row>
    <row r="3013" spans="1:4" ht="15" x14ac:dyDescent="0.25">
      <c r="A3013" s="18"/>
      <c r="B3013" s="18"/>
      <c r="C3013" s="18"/>
      <c r="D3013" s="18"/>
    </row>
    <row r="3014" spans="1:4" ht="15" x14ac:dyDescent="0.25">
      <c r="A3014" s="18"/>
      <c r="B3014" s="18"/>
      <c r="C3014" s="18"/>
      <c r="D3014" s="18"/>
    </row>
    <row r="3015" spans="1:4" ht="15" x14ac:dyDescent="0.25">
      <c r="A3015" s="18"/>
      <c r="B3015" s="18"/>
      <c r="C3015" s="18"/>
      <c r="D3015" s="18"/>
    </row>
    <row r="3016" spans="1:4" ht="15" x14ac:dyDescent="0.25">
      <c r="A3016" s="18"/>
      <c r="B3016" s="18"/>
      <c r="C3016" s="18"/>
      <c r="D3016" s="18"/>
    </row>
    <row r="3017" spans="1:4" ht="15" x14ac:dyDescent="0.25">
      <c r="A3017" s="18"/>
      <c r="B3017" s="18"/>
      <c r="C3017" s="18"/>
      <c r="D3017" s="18"/>
    </row>
    <row r="3018" spans="1:4" ht="15" x14ac:dyDescent="0.25">
      <c r="A3018" s="18"/>
      <c r="B3018" s="18"/>
      <c r="C3018" s="18"/>
      <c r="D3018" s="18"/>
    </row>
    <row r="3019" spans="1:4" ht="15" x14ac:dyDescent="0.25">
      <c r="A3019" s="18"/>
      <c r="B3019" s="18"/>
      <c r="C3019" s="18"/>
      <c r="D3019" s="18"/>
    </row>
    <row r="3020" spans="1:4" ht="15" x14ac:dyDescent="0.25">
      <c r="A3020" s="18"/>
      <c r="B3020" s="18"/>
      <c r="C3020" s="18"/>
      <c r="D3020" s="18"/>
    </row>
    <row r="3021" spans="1:4" ht="15" x14ac:dyDescent="0.25">
      <c r="A3021" s="18"/>
      <c r="B3021" s="18"/>
      <c r="C3021" s="18"/>
      <c r="D3021" s="18"/>
    </row>
    <row r="3022" spans="1:4" ht="15" x14ac:dyDescent="0.25">
      <c r="A3022" s="18"/>
      <c r="B3022" s="18"/>
      <c r="C3022" s="18"/>
      <c r="D3022" s="18"/>
    </row>
    <row r="3023" spans="1:4" ht="15" x14ac:dyDescent="0.25">
      <c r="A3023" s="18"/>
      <c r="B3023" s="18"/>
      <c r="C3023" s="18"/>
      <c r="D3023" s="18"/>
    </row>
    <row r="3024" spans="1:4" ht="15" x14ac:dyDescent="0.25">
      <c r="A3024" s="18"/>
      <c r="B3024" s="18"/>
      <c r="C3024" s="18"/>
      <c r="D3024" s="18"/>
    </row>
    <row r="3025" spans="1:4" ht="15" x14ac:dyDescent="0.25">
      <c r="A3025" s="18"/>
      <c r="B3025" s="18"/>
      <c r="C3025" s="18"/>
      <c r="D3025" s="18"/>
    </row>
    <row r="3026" spans="1:4" ht="15" x14ac:dyDescent="0.25">
      <c r="A3026" s="18"/>
      <c r="B3026" s="18"/>
      <c r="C3026" s="18"/>
      <c r="D3026" s="18"/>
    </row>
    <row r="3027" spans="1:4" ht="15" x14ac:dyDescent="0.25">
      <c r="A3027" s="18"/>
      <c r="B3027" s="18"/>
      <c r="C3027" s="18"/>
      <c r="D3027" s="18"/>
    </row>
    <row r="3028" spans="1:4" ht="15" x14ac:dyDescent="0.25">
      <c r="A3028" s="18"/>
      <c r="B3028" s="18"/>
      <c r="C3028" s="18"/>
      <c r="D3028" s="18"/>
    </row>
    <row r="3029" spans="1:4" ht="15" x14ac:dyDescent="0.25">
      <c r="A3029" s="18"/>
      <c r="B3029" s="18"/>
      <c r="C3029" s="18"/>
      <c r="D3029" s="18"/>
    </row>
    <row r="3030" spans="1:4" ht="15" x14ac:dyDescent="0.25">
      <c r="A3030" s="18"/>
      <c r="B3030" s="18"/>
      <c r="C3030" s="18"/>
      <c r="D3030" s="18"/>
    </row>
    <row r="3031" spans="1:4" ht="15" x14ac:dyDescent="0.25">
      <c r="A3031" s="18"/>
      <c r="B3031" s="18"/>
      <c r="C3031" s="18"/>
      <c r="D3031" s="18"/>
    </row>
    <row r="3032" spans="1:4" ht="15" x14ac:dyDescent="0.25">
      <c r="A3032" s="18"/>
      <c r="B3032" s="18"/>
      <c r="C3032" s="18"/>
      <c r="D3032" s="18"/>
    </row>
    <row r="3033" spans="1:4" ht="15" x14ac:dyDescent="0.25">
      <c r="A3033" s="18"/>
      <c r="B3033" s="18"/>
      <c r="C3033" s="18"/>
      <c r="D3033" s="18"/>
    </row>
    <row r="3034" spans="1:4" ht="15" x14ac:dyDescent="0.25">
      <c r="A3034" s="18"/>
      <c r="B3034" s="18"/>
      <c r="C3034" s="18"/>
      <c r="D3034" s="18"/>
    </row>
    <row r="3035" spans="1:4" ht="15" x14ac:dyDescent="0.25">
      <c r="A3035" s="18"/>
      <c r="B3035" s="18"/>
      <c r="C3035" s="18"/>
      <c r="D3035" s="18"/>
    </row>
    <row r="3036" spans="1:4" ht="15" x14ac:dyDescent="0.25">
      <c r="A3036" s="18"/>
      <c r="B3036" s="18"/>
      <c r="C3036" s="18"/>
      <c r="D3036" s="18"/>
    </row>
    <row r="3037" spans="1:4" ht="15" x14ac:dyDescent="0.25">
      <c r="A3037" s="18"/>
      <c r="B3037" s="18"/>
      <c r="C3037" s="18"/>
      <c r="D3037" s="18"/>
    </row>
    <row r="3038" spans="1:4" ht="15" x14ac:dyDescent="0.25">
      <c r="A3038" s="18"/>
      <c r="B3038" s="18"/>
      <c r="C3038" s="18"/>
      <c r="D3038" s="18"/>
    </row>
    <row r="3039" spans="1:4" ht="15" x14ac:dyDescent="0.25">
      <c r="A3039" s="18"/>
      <c r="B3039" s="18"/>
      <c r="C3039" s="18"/>
      <c r="D3039" s="18"/>
    </row>
    <row r="3040" spans="1:4" ht="15" x14ac:dyDescent="0.25">
      <c r="A3040" s="18"/>
      <c r="B3040" s="18"/>
      <c r="C3040" s="18"/>
      <c r="D3040" s="18"/>
    </row>
    <row r="3041" spans="1:4" ht="15" x14ac:dyDescent="0.25">
      <c r="A3041" s="18"/>
      <c r="B3041" s="18"/>
      <c r="C3041" s="18"/>
      <c r="D3041" s="18"/>
    </row>
    <row r="3042" spans="1:4" ht="15" x14ac:dyDescent="0.25">
      <c r="A3042" s="18"/>
      <c r="B3042" s="18"/>
      <c r="C3042" s="18"/>
      <c r="D3042" s="18"/>
    </row>
    <row r="3043" spans="1:4" ht="15" x14ac:dyDescent="0.25">
      <c r="A3043" s="18"/>
      <c r="B3043" s="18"/>
      <c r="C3043" s="18"/>
      <c r="D3043" s="18"/>
    </row>
    <row r="3044" spans="1:4" ht="15" x14ac:dyDescent="0.25">
      <c r="A3044" s="18"/>
      <c r="B3044" s="18"/>
      <c r="C3044" s="18"/>
      <c r="D3044" s="18"/>
    </row>
    <row r="3045" spans="1:4" ht="15" x14ac:dyDescent="0.25">
      <c r="A3045" s="18"/>
      <c r="B3045" s="18"/>
      <c r="C3045" s="18"/>
      <c r="D3045" s="18"/>
    </row>
    <row r="3046" spans="1:4" ht="15" x14ac:dyDescent="0.25">
      <c r="A3046" s="18"/>
      <c r="B3046" s="18"/>
      <c r="C3046" s="18"/>
      <c r="D3046" s="18"/>
    </row>
    <row r="3047" spans="1:4" ht="15" x14ac:dyDescent="0.25">
      <c r="A3047" s="18"/>
      <c r="B3047" s="18"/>
      <c r="C3047" s="18"/>
      <c r="D3047" s="18"/>
    </row>
    <row r="3048" spans="1:4" ht="15" x14ac:dyDescent="0.25">
      <c r="A3048" s="18"/>
      <c r="B3048" s="18"/>
      <c r="C3048" s="18"/>
      <c r="D3048" s="18"/>
    </row>
    <row r="3049" spans="1:4" ht="15" x14ac:dyDescent="0.25">
      <c r="A3049" s="18"/>
      <c r="B3049" s="18"/>
      <c r="C3049" s="18"/>
      <c r="D3049" s="18"/>
    </row>
    <row r="3050" spans="1:4" ht="15" x14ac:dyDescent="0.25">
      <c r="A3050" s="18"/>
      <c r="B3050" s="18"/>
      <c r="C3050" s="18"/>
      <c r="D3050" s="18"/>
    </row>
    <row r="3051" spans="1:4" ht="15" x14ac:dyDescent="0.25">
      <c r="A3051" s="18"/>
      <c r="B3051" s="18"/>
      <c r="C3051" s="18"/>
      <c r="D3051" s="18"/>
    </row>
    <row r="3052" spans="1:4" ht="15" x14ac:dyDescent="0.25">
      <c r="A3052" s="18"/>
      <c r="B3052" s="18"/>
      <c r="C3052" s="18"/>
      <c r="D3052" s="18"/>
    </row>
    <row r="3053" spans="1:4" ht="15" x14ac:dyDescent="0.25">
      <c r="A3053" s="18"/>
      <c r="B3053" s="18"/>
      <c r="C3053" s="18"/>
      <c r="D3053" s="18"/>
    </row>
    <row r="3054" spans="1:4" ht="15" x14ac:dyDescent="0.25">
      <c r="A3054" s="18"/>
      <c r="B3054" s="18"/>
      <c r="C3054" s="18"/>
      <c r="D3054" s="18"/>
    </row>
    <row r="3055" spans="1:4" ht="15" x14ac:dyDescent="0.25">
      <c r="A3055" s="18"/>
      <c r="B3055" s="18"/>
      <c r="C3055" s="18"/>
      <c r="D3055" s="18"/>
    </row>
    <row r="3056" spans="1:4" ht="15" x14ac:dyDescent="0.25">
      <c r="A3056" s="18"/>
      <c r="B3056" s="18"/>
      <c r="C3056" s="18"/>
      <c r="D3056" s="18"/>
    </row>
    <row r="3057" spans="1:4" ht="15" x14ac:dyDescent="0.25">
      <c r="A3057" s="18"/>
      <c r="B3057" s="18"/>
      <c r="C3057" s="18"/>
      <c r="D3057" s="18"/>
    </row>
    <row r="3058" spans="1:4" ht="15" x14ac:dyDescent="0.25">
      <c r="A3058" s="18"/>
      <c r="B3058" s="18"/>
      <c r="C3058" s="18"/>
      <c r="D3058" s="18"/>
    </row>
    <row r="3059" spans="1:4" ht="15" x14ac:dyDescent="0.25">
      <c r="A3059" s="18"/>
      <c r="B3059" s="18"/>
      <c r="C3059" s="18"/>
      <c r="D3059" s="18"/>
    </row>
    <row r="3060" spans="1:4" ht="15" x14ac:dyDescent="0.25">
      <c r="A3060" s="18"/>
      <c r="B3060" s="18"/>
      <c r="C3060" s="18"/>
      <c r="D3060" s="18"/>
    </row>
    <row r="3061" spans="1:4" ht="15" x14ac:dyDescent="0.25">
      <c r="A3061" s="18"/>
      <c r="B3061" s="18"/>
      <c r="C3061" s="18"/>
      <c r="D3061" s="18"/>
    </row>
    <row r="3062" spans="1:4" ht="15" x14ac:dyDescent="0.25">
      <c r="A3062" s="18"/>
      <c r="B3062" s="18"/>
      <c r="C3062" s="18"/>
      <c r="D3062" s="18"/>
    </row>
    <row r="3063" spans="1:4" ht="15" x14ac:dyDescent="0.25">
      <c r="A3063" s="18"/>
      <c r="B3063" s="18"/>
      <c r="C3063" s="18"/>
      <c r="D3063" s="18"/>
    </row>
    <row r="3064" spans="1:4" ht="15" x14ac:dyDescent="0.25">
      <c r="A3064" s="18"/>
      <c r="B3064" s="18"/>
      <c r="C3064" s="18"/>
      <c r="D3064" s="18"/>
    </row>
    <row r="3065" spans="1:4" ht="15" x14ac:dyDescent="0.25">
      <c r="A3065" s="18"/>
      <c r="B3065" s="18"/>
      <c r="C3065" s="18"/>
      <c r="D3065" s="18"/>
    </row>
    <row r="3066" spans="1:4" ht="15" x14ac:dyDescent="0.25">
      <c r="A3066" s="18"/>
      <c r="B3066" s="18"/>
      <c r="C3066" s="18"/>
      <c r="D3066" s="18"/>
    </row>
    <row r="3067" spans="1:4" ht="15" x14ac:dyDescent="0.25">
      <c r="A3067" s="18"/>
      <c r="B3067" s="18"/>
      <c r="C3067" s="18"/>
      <c r="D3067" s="18"/>
    </row>
    <row r="3068" spans="1:4" ht="15" x14ac:dyDescent="0.25">
      <c r="A3068" s="18"/>
      <c r="B3068" s="18"/>
      <c r="C3068" s="18"/>
      <c r="D3068" s="18"/>
    </row>
    <row r="3069" spans="1:4" ht="15" x14ac:dyDescent="0.25">
      <c r="A3069" s="18"/>
      <c r="B3069" s="18"/>
      <c r="C3069" s="18"/>
      <c r="D3069" s="18"/>
    </row>
    <row r="3070" spans="1:4" ht="15" x14ac:dyDescent="0.25">
      <c r="A3070" s="18"/>
      <c r="B3070" s="18"/>
      <c r="C3070" s="18"/>
      <c r="D3070" s="18"/>
    </row>
    <row r="3071" spans="1:4" ht="15" x14ac:dyDescent="0.25">
      <c r="A3071" s="18"/>
      <c r="B3071" s="18"/>
      <c r="C3071" s="18"/>
      <c r="D3071" s="18"/>
    </row>
    <row r="3072" spans="1:4" ht="15" x14ac:dyDescent="0.25">
      <c r="A3072" s="18"/>
      <c r="B3072" s="18"/>
      <c r="C3072" s="18"/>
      <c r="D3072" s="18"/>
    </row>
    <row r="3073" spans="1:4" ht="15" x14ac:dyDescent="0.25">
      <c r="A3073" s="18"/>
      <c r="B3073" s="18"/>
      <c r="C3073" s="18"/>
      <c r="D3073" s="18"/>
    </row>
    <row r="3074" spans="1:4" ht="15" x14ac:dyDescent="0.25">
      <c r="A3074" s="18"/>
      <c r="B3074" s="18"/>
      <c r="C3074" s="18"/>
      <c r="D3074" s="18"/>
    </row>
    <row r="3075" spans="1:4" ht="15" x14ac:dyDescent="0.25">
      <c r="A3075" s="18"/>
      <c r="B3075" s="18"/>
      <c r="C3075" s="18"/>
      <c r="D3075" s="18"/>
    </row>
    <row r="3076" spans="1:4" ht="15" x14ac:dyDescent="0.25">
      <c r="A3076" s="18"/>
      <c r="B3076" s="18"/>
      <c r="C3076" s="18"/>
      <c r="D3076" s="18"/>
    </row>
    <row r="3077" spans="1:4" ht="15" x14ac:dyDescent="0.25">
      <c r="A3077" s="18"/>
      <c r="B3077" s="18"/>
      <c r="C3077" s="18"/>
      <c r="D3077" s="18"/>
    </row>
    <row r="3078" spans="1:4" ht="15" x14ac:dyDescent="0.25">
      <c r="A3078" s="18"/>
      <c r="B3078" s="18"/>
      <c r="C3078" s="18"/>
      <c r="D3078" s="18"/>
    </row>
    <row r="3079" spans="1:4" ht="15" x14ac:dyDescent="0.25">
      <c r="A3079" s="18"/>
      <c r="B3079" s="18"/>
      <c r="C3079" s="18"/>
      <c r="D3079" s="18"/>
    </row>
    <row r="3080" spans="1:4" ht="15" x14ac:dyDescent="0.25">
      <c r="A3080" s="18"/>
      <c r="B3080" s="18"/>
      <c r="C3080" s="18"/>
      <c r="D3080" s="18"/>
    </row>
    <row r="3081" spans="1:4" ht="15" x14ac:dyDescent="0.25">
      <c r="A3081" s="18"/>
      <c r="B3081" s="18"/>
      <c r="C3081" s="18"/>
      <c r="D3081" s="18"/>
    </row>
    <row r="3082" spans="1:4" ht="15" x14ac:dyDescent="0.25">
      <c r="A3082" s="18"/>
      <c r="B3082" s="18"/>
      <c r="C3082" s="18"/>
      <c r="D3082" s="18"/>
    </row>
    <row r="3083" spans="1:4" ht="15" x14ac:dyDescent="0.25">
      <c r="A3083" s="18"/>
      <c r="B3083" s="18"/>
      <c r="C3083" s="18"/>
      <c r="D3083" s="18"/>
    </row>
    <row r="3084" spans="1:4" ht="15" x14ac:dyDescent="0.25">
      <c r="A3084" s="18"/>
      <c r="B3084" s="18"/>
      <c r="C3084" s="18"/>
      <c r="D3084" s="18"/>
    </row>
    <row r="3085" spans="1:4" ht="15" x14ac:dyDescent="0.25">
      <c r="A3085" s="18"/>
      <c r="B3085" s="18"/>
      <c r="C3085" s="18"/>
      <c r="D3085" s="18"/>
    </row>
    <row r="3086" spans="1:4" ht="15" x14ac:dyDescent="0.25">
      <c r="A3086" s="18"/>
      <c r="B3086" s="18"/>
      <c r="C3086" s="18"/>
      <c r="D3086" s="18"/>
    </row>
    <row r="3087" spans="1:4" ht="15" x14ac:dyDescent="0.25">
      <c r="A3087" s="18"/>
      <c r="B3087" s="18"/>
      <c r="C3087" s="18"/>
      <c r="D3087" s="18"/>
    </row>
    <row r="3088" spans="1:4" ht="15" x14ac:dyDescent="0.25">
      <c r="A3088" s="18"/>
      <c r="B3088" s="18"/>
      <c r="C3088" s="18"/>
      <c r="D3088" s="18"/>
    </row>
    <row r="3089" spans="1:4" ht="15" x14ac:dyDescent="0.25">
      <c r="A3089" s="18"/>
      <c r="B3089" s="18"/>
      <c r="C3089" s="18"/>
      <c r="D3089" s="18"/>
    </row>
    <row r="3090" spans="1:4" ht="15" x14ac:dyDescent="0.25">
      <c r="A3090" s="18"/>
      <c r="B3090" s="18"/>
      <c r="C3090" s="18"/>
      <c r="D3090" s="18"/>
    </row>
    <row r="3091" spans="1:4" ht="15" x14ac:dyDescent="0.25">
      <c r="A3091" s="18"/>
      <c r="B3091" s="18"/>
      <c r="C3091" s="18"/>
      <c r="D3091" s="18"/>
    </row>
    <row r="3092" spans="1:4" ht="15" x14ac:dyDescent="0.25">
      <c r="A3092" s="18"/>
      <c r="B3092" s="18"/>
      <c r="C3092" s="18"/>
      <c r="D3092" s="18"/>
    </row>
    <row r="3093" spans="1:4" ht="15" x14ac:dyDescent="0.25">
      <c r="A3093" s="18"/>
      <c r="B3093" s="18"/>
      <c r="C3093" s="18"/>
      <c r="D3093" s="18"/>
    </row>
    <row r="3094" spans="1:4" ht="15" x14ac:dyDescent="0.25">
      <c r="A3094" s="18"/>
      <c r="B3094" s="18"/>
      <c r="C3094" s="18"/>
      <c r="D3094" s="18"/>
    </row>
    <row r="3095" spans="1:4" ht="15" x14ac:dyDescent="0.25">
      <c r="A3095" s="18"/>
      <c r="B3095" s="18"/>
      <c r="C3095" s="18"/>
      <c r="D3095" s="18"/>
    </row>
    <row r="3096" spans="1:4" ht="15" x14ac:dyDescent="0.25">
      <c r="A3096" s="18"/>
      <c r="B3096" s="18"/>
      <c r="C3096" s="18"/>
      <c r="D3096" s="18"/>
    </row>
    <row r="3097" spans="1:4" ht="15" x14ac:dyDescent="0.25">
      <c r="A3097" s="18"/>
      <c r="B3097" s="18"/>
      <c r="C3097" s="18"/>
      <c r="D3097" s="18"/>
    </row>
    <row r="3098" spans="1:4" ht="15" x14ac:dyDescent="0.25">
      <c r="A3098" s="18"/>
      <c r="B3098" s="18"/>
      <c r="C3098" s="18"/>
      <c r="D3098" s="18"/>
    </row>
    <row r="3099" spans="1:4" ht="15" x14ac:dyDescent="0.25">
      <c r="A3099" s="18"/>
      <c r="B3099" s="18"/>
      <c r="C3099" s="18"/>
      <c r="D3099" s="18"/>
    </row>
    <row r="3100" spans="1:4" ht="15" x14ac:dyDescent="0.25">
      <c r="A3100" s="18"/>
      <c r="B3100" s="18"/>
      <c r="C3100" s="18"/>
      <c r="D3100" s="18"/>
    </row>
    <row r="3101" spans="1:4" ht="15" x14ac:dyDescent="0.25">
      <c r="A3101" s="18"/>
      <c r="B3101" s="18"/>
      <c r="C3101" s="18"/>
      <c r="D3101" s="18"/>
    </row>
    <row r="3102" spans="1:4" ht="15" x14ac:dyDescent="0.25">
      <c r="A3102" s="18"/>
      <c r="B3102" s="18"/>
      <c r="C3102" s="18"/>
      <c r="D3102" s="18"/>
    </row>
    <row r="3103" spans="1:4" ht="15" x14ac:dyDescent="0.25">
      <c r="A3103" s="18"/>
      <c r="B3103" s="18"/>
      <c r="C3103" s="18"/>
      <c r="D3103" s="18"/>
    </row>
    <row r="3104" spans="1:4" ht="15" x14ac:dyDescent="0.25">
      <c r="A3104" s="18"/>
      <c r="B3104" s="18"/>
      <c r="C3104" s="18"/>
      <c r="D3104" s="18"/>
    </row>
    <row r="3105" spans="1:4" ht="15" x14ac:dyDescent="0.25">
      <c r="A3105" s="18"/>
      <c r="B3105" s="18"/>
      <c r="C3105" s="18"/>
      <c r="D3105" s="18"/>
    </row>
    <row r="3106" spans="1:4" ht="15" x14ac:dyDescent="0.25">
      <c r="A3106" s="18"/>
      <c r="B3106" s="18"/>
      <c r="C3106" s="18"/>
      <c r="D3106" s="18"/>
    </row>
    <row r="3107" spans="1:4" ht="15" x14ac:dyDescent="0.25">
      <c r="A3107" s="18"/>
      <c r="B3107" s="18"/>
      <c r="C3107" s="18"/>
      <c r="D3107" s="18"/>
    </row>
    <row r="3108" spans="1:4" ht="15" x14ac:dyDescent="0.25">
      <c r="A3108" s="18"/>
      <c r="B3108" s="18"/>
      <c r="C3108" s="18"/>
      <c r="D3108" s="18"/>
    </row>
    <row r="3109" spans="1:4" ht="15" x14ac:dyDescent="0.25">
      <c r="A3109" s="18"/>
      <c r="B3109" s="18"/>
      <c r="C3109" s="18"/>
      <c r="D3109" s="18"/>
    </row>
    <row r="3110" spans="1:4" ht="15" x14ac:dyDescent="0.25">
      <c r="A3110" s="18"/>
      <c r="B3110" s="18"/>
      <c r="C3110" s="18"/>
      <c r="D3110" s="18"/>
    </row>
    <row r="3111" spans="1:4" ht="15" x14ac:dyDescent="0.25">
      <c r="A3111" s="18"/>
      <c r="B3111" s="18"/>
      <c r="C3111" s="18"/>
      <c r="D3111" s="18"/>
    </row>
    <row r="3112" spans="1:4" ht="15" x14ac:dyDescent="0.25">
      <c r="A3112" s="18"/>
      <c r="B3112" s="18"/>
      <c r="C3112" s="18"/>
      <c r="D3112" s="18"/>
    </row>
    <row r="3113" spans="1:4" ht="15" x14ac:dyDescent="0.25">
      <c r="A3113" s="18"/>
      <c r="B3113" s="18"/>
      <c r="C3113" s="18"/>
      <c r="D3113" s="18"/>
    </row>
    <row r="3114" spans="1:4" ht="15" x14ac:dyDescent="0.25">
      <c r="A3114" s="18"/>
      <c r="B3114" s="18"/>
      <c r="C3114" s="18"/>
      <c r="D3114" s="18"/>
    </row>
    <row r="3115" spans="1:4" ht="15" x14ac:dyDescent="0.25">
      <c r="A3115" s="18"/>
      <c r="B3115" s="18"/>
      <c r="C3115" s="18"/>
      <c r="D3115" s="18"/>
    </row>
    <row r="3116" spans="1:4" ht="15" x14ac:dyDescent="0.25">
      <c r="A3116" s="18"/>
      <c r="B3116" s="18"/>
      <c r="C3116" s="18"/>
      <c r="D3116" s="18"/>
    </row>
    <row r="3117" spans="1:4" ht="15" x14ac:dyDescent="0.25">
      <c r="A3117" s="18"/>
      <c r="B3117" s="18"/>
      <c r="C3117" s="18"/>
      <c r="D3117" s="18"/>
    </row>
    <row r="3118" spans="1:4" ht="15" x14ac:dyDescent="0.25">
      <c r="A3118" s="18"/>
      <c r="B3118" s="18"/>
      <c r="C3118" s="18"/>
      <c r="D3118" s="18"/>
    </row>
    <row r="3119" spans="1:4" ht="15" x14ac:dyDescent="0.25">
      <c r="A3119" s="18"/>
      <c r="B3119" s="18"/>
      <c r="C3119" s="18"/>
      <c r="D3119" s="18"/>
    </row>
    <row r="3120" spans="1:4" ht="15" x14ac:dyDescent="0.25">
      <c r="A3120" s="18"/>
      <c r="B3120" s="18"/>
      <c r="C3120" s="18"/>
      <c r="D3120" s="18"/>
    </row>
    <row r="3121" spans="1:4" ht="15" x14ac:dyDescent="0.25">
      <c r="A3121" s="18"/>
      <c r="B3121" s="18"/>
      <c r="C3121" s="18"/>
      <c r="D3121" s="18"/>
    </row>
    <row r="3122" spans="1:4" ht="15" x14ac:dyDescent="0.25">
      <c r="A3122" s="18"/>
      <c r="B3122" s="18"/>
      <c r="C3122" s="18"/>
      <c r="D3122" s="18"/>
    </row>
    <row r="3123" spans="1:4" ht="15" x14ac:dyDescent="0.25">
      <c r="A3123" s="18"/>
      <c r="B3123" s="18"/>
      <c r="C3123" s="18"/>
      <c r="D3123" s="18"/>
    </row>
    <row r="3124" spans="1:4" ht="15" x14ac:dyDescent="0.25">
      <c r="A3124" s="18"/>
      <c r="B3124" s="18"/>
      <c r="C3124" s="18"/>
      <c r="D3124" s="18"/>
    </row>
    <row r="3125" spans="1:4" ht="15" x14ac:dyDescent="0.25">
      <c r="A3125" s="18"/>
      <c r="B3125" s="18"/>
      <c r="C3125" s="18"/>
      <c r="D3125" s="18"/>
    </row>
    <row r="3126" spans="1:4" ht="15" x14ac:dyDescent="0.25">
      <c r="A3126" s="18"/>
      <c r="B3126" s="18"/>
      <c r="C3126" s="18"/>
      <c r="D3126" s="18"/>
    </row>
    <row r="3127" spans="1:4" ht="15" x14ac:dyDescent="0.25">
      <c r="A3127" s="18"/>
      <c r="B3127" s="18"/>
      <c r="C3127" s="18"/>
      <c r="D3127" s="18"/>
    </row>
    <row r="3128" spans="1:4" ht="15" x14ac:dyDescent="0.25">
      <c r="A3128" s="18"/>
      <c r="B3128" s="18"/>
      <c r="C3128" s="18"/>
      <c r="D3128" s="18"/>
    </row>
    <row r="3129" spans="1:4" ht="15" x14ac:dyDescent="0.25">
      <c r="A3129" s="18"/>
      <c r="B3129" s="18"/>
      <c r="C3129" s="18"/>
      <c r="D3129" s="18"/>
    </row>
    <row r="3130" spans="1:4" ht="15" x14ac:dyDescent="0.25">
      <c r="A3130" s="18"/>
      <c r="B3130" s="18"/>
      <c r="C3130" s="18"/>
      <c r="D3130" s="18"/>
    </row>
    <row r="3131" spans="1:4" ht="15" x14ac:dyDescent="0.25">
      <c r="A3131" s="18"/>
      <c r="B3131" s="18"/>
      <c r="C3131" s="18"/>
      <c r="D3131" s="18"/>
    </row>
    <row r="3132" spans="1:4" ht="15" x14ac:dyDescent="0.25">
      <c r="A3132" s="18"/>
      <c r="B3132" s="18"/>
      <c r="C3132" s="18"/>
      <c r="D3132" s="18"/>
    </row>
    <row r="3133" spans="1:4" ht="15" x14ac:dyDescent="0.25">
      <c r="A3133" s="18"/>
      <c r="B3133" s="18"/>
      <c r="C3133" s="18"/>
      <c r="D3133" s="18"/>
    </row>
    <row r="3134" spans="1:4" ht="15" x14ac:dyDescent="0.25">
      <c r="A3134" s="18"/>
      <c r="B3134" s="18"/>
      <c r="C3134" s="18"/>
      <c r="D3134" s="18"/>
    </row>
    <row r="3135" spans="1:4" ht="15" x14ac:dyDescent="0.25">
      <c r="A3135" s="18"/>
      <c r="B3135" s="18"/>
      <c r="C3135" s="18"/>
      <c r="D3135" s="18"/>
    </row>
    <row r="3136" spans="1:4" ht="15" x14ac:dyDescent="0.25">
      <c r="A3136" s="18"/>
      <c r="B3136" s="18"/>
      <c r="C3136" s="18"/>
      <c r="D3136" s="18"/>
    </row>
    <row r="3137" spans="1:4" ht="15" x14ac:dyDescent="0.25">
      <c r="A3137" s="18"/>
      <c r="B3137" s="18"/>
      <c r="C3137" s="18"/>
      <c r="D3137" s="18"/>
    </row>
    <row r="3138" spans="1:4" ht="15" x14ac:dyDescent="0.25">
      <c r="A3138" s="18"/>
      <c r="B3138" s="18"/>
      <c r="C3138" s="18"/>
      <c r="D3138" s="18"/>
    </row>
    <row r="3139" spans="1:4" ht="15" x14ac:dyDescent="0.25">
      <c r="A3139" s="18"/>
      <c r="B3139" s="18"/>
      <c r="C3139" s="18"/>
      <c r="D3139" s="18"/>
    </row>
    <row r="3140" spans="1:4" ht="15" x14ac:dyDescent="0.25">
      <c r="A3140" s="18"/>
      <c r="B3140" s="18"/>
      <c r="C3140" s="18"/>
      <c r="D3140" s="18"/>
    </row>
    <row r="3141" spans="1:4" ht="15" x14ac:dyDescent="0.25">
      <c r="A3141" s="18"/>
      <c r="B3141" s="18"/>
      <c r="C3141" s="18"/>
      <c r="D3141" s="18"/>
    </row>
    <row r="3142" spans="1:4" ht="15" x14ac:dyDescent="0.25">
      <c r="A3142" s="18"/>
      <c r="B3142" s="18"/>
      <c r="C3142" s="18"/>
      <c r="D3142" s="18"/>
    </row>
    <row r="3143" spans="1:4" ht="15" x14ac:dyDescent="0.25">
      <c r="A3143" s="18"/>
      <c r="B3143" s="18"/>
      <c r="C3143" s="18"/>
      <c r="D3143" s="18"/>
    </row>
    <row r="3144" spans="1:4" ht="15" x14ac:dyDescent="0.25">
      <c r="A3144" s="18"/>
      <c r="B3144" s="18"/>
      <c r="C3144" s="18"/>
      <c r="D3144" s="18"/>
    </row>
    <row r="3145" spans="1:4" ht="15" x14ac:dyDescent="0.25">
      <c r="A3145" s="18"/>
      <c r="B3145" s="18"/>
      <c r="C3145" s="18"/>
      <c r="D3145" s="18"/>
    </row>
    <row r="3146" spans="1:4" ht="15" x14ac:dyDescent="0.25">
      <c r="A3146" s="18"/>
      <c r="B3146" s="18"/>
      <c r="C3146" s="18"/>
      <c r="D3146" s="18"/>
    </row>
    <row r="3147" spans="1:4" ht="15" x14ac:dyDescent="0.25">
      <c r="A3147" s="18"/>
      <c r="B3147" s="18"/>
      <c r="C3147" s="18"/>
      <c r="D3147" s="18"/>
    </row>
    <row r="3148" spans="1:4" ht="15" x14ac:dyDescent="0.25">
      <c r="A3148" s="18"/>
      <c r="B3148" s="18"/>
      <c r="C3148" s="18"/>
      <c r="D3148" s="18"/>
    </row>
    <row r="3149" spans="1:4" ht="15" x14ac:dyDescent="0.25">
      <c r="A3149" s="18"/>
      <c r="B3149" s="18"/>
      <c r="C3149" s="18"/>
      <c r="D3149" s="18"/>
    </row>
    <row r="3150" spans="1:4" ht="15" x14ac:dyDescent="0.25">
      <c r="A3150" s="18"/>
      <c r="B3150" s="18"/>
      <c r="C3150" s="18"/>
      <c r="D3150" s="18"/>
    </row>
    <row r="3151" spans="1:4" ht="15" x14ac:dyDescent="0.25">
      <c r="A3151" s="18"/>
      <c r="B3151" s="18"/>
      <c r="C3151" s="18"/>
      <c r="D3151" s="18"/>
    </row>
    <row r="3152" spans="1:4" ht="15" x14ac:dyDescent="0.25">
      <c r="A3152" s="18"/>
      <c r="B3152" s="18"/>
      <c r="C3152" s="18"/>
      <c r="D3152" s="18"/>
    </row>
    <row r="3153" spans="1:4" ht="15" x14ac:dyDescent="0.25">
      <c r="A3153" s="18"/>
      <c r="B3153" s="18"/>
      <c r="C3153" s="18"/>
      <c r="D3153" s="18"/>
    </row>
    <row r="3154" spans="1:4" ht="15" x14ac:dyDescent="0.25">
      <c r="A3154" s="18"/>
      <c r="B3154" s="18"/>
      <c r="C3154" s="18"/>
      <c r="D3154" s="18"/>
    </row>
    <row r="3155" spans="1:4" ht="15" x14ac:dyDescent="0.25">
      <c r="A3155" s="18"/>
      <c r="B3155" s="18"/>
      <c r="C3155" s="18"/>
      <c r="D3155" s="18"/>
    </row>
    <row r="3156" spans="1:4" ht="15" x14ac:dyDescent="0.25">
      <c r="A3156" s="18"/>
      <c r="B3156" s="18"/>
      <c r="C3156" s="18"/>
      <c r="D3156" s="18"/>
    </row>
    <row r="3157" spans="1:4" ht="15" x14ac:dyDescent="0.25">
      <c r="A3157" s="18"/>
      <c r="B3157" s="18"/>
      <c r="C3157" s="18"/>
      <c r="D3157" s="18"/>
    </row>
    <row r="3158" spans="1:4" ht="15" x14ac:dyDescent="0.25">
      <c r="A3158" s="18"/>
      <c r="B3158" s="18"/>
      <c r="C3158" s="18"/>
      <c r="D3158" s="18"/>
    </row>
    <row r="3159" spans="1:4" ht="15" x14ac:dyDescent="0.25">
      <c r="A3159" s="18"/>
      <c r="B3159" s="18"/>
      <c r="C3159" s="18"/>
      <c r="D3159" s="18"/>
    </row>
    <row r="3160" spans="1:4" ht="15" x14ac:dyDescent="0.25">
      <c r="A3160" s="18"/>
      <c r="B3160" s="18"/>
      <c r="C3160" s="18"/>
      <c r="D3160" s="18"/>
    </row>
    <row r="3161" spans="1:4" ht="15" x14ac:dyDescent="0.25">
      <c r="A3161" s="18"/>
      <c r="B3161" s="18"/>
      <c r="C3161" s="18"/>
      <c r="D3161" s="18"/>
    </row>
    <row r="3162" spans="1:4" ht="15" x14ac:dyDescent="0.25">
      <c r="A3162" s="18"/>
      <c r="B3162" s="18"/>
      <c r="C3162" s="18"/>
      <c r="D3162" s="18"/>
    </row>
    <row r="3163" spans="1:4" ht="15" x14ac:dyDescent="0.25">
      <c r="A3163" s="18"/>
      <c r="B3163" s="18"/>
      <c r="C3163" s="18"/>
      <c r="D3163" s="18"/>
    </row>
    <row r="3164" spans="1:4" ht="15" x14ac:dyDescent="0.25">
      <c r="A3164" s="18"/>
      <c r="B3164" s="18"/>
      <c r="C3164" s="18"/>
      <c r="D3164" s="18"/>
    </row>
    <row r="3165" spans="1:4" ht="15" x14ac:dyDescent="0.25">
      <c r="A3165" s="18"/>
      <c r="B3165" s="18"/>
      <c r="C3165" s="18"/>
      <c r="D3165" s="18"/>
    </row>
    <row r="3166" spans="1:4" ht="15" x14ac:dyDescent="0.25">
      <c r="A3166" s="18"/>
      <c r="B3166" s="18"/>
      <c r="C3166" s="18"/>
      <c r="D3166" s="18"/>
    </row>
    <row r="3167" spans="1:4" ht="15" x14ac:dyDescent="0.25">
      <c r="A3167" s="18"/>
      <c r="B3167" s="18"/>
      <c r="C3167" s="18"/>
      <c r="D3167" s="18"/>
    </row>
    <row r="3168" spans="1:4" ht="15" x14ac:dyDescent="0.25">
      <c r="A3168" s="18"/>
      <c r="B3168" s="18"/>
      <c r="C3168" s="18"/>
      <c r="D3168" s="18"/>
    </row>
    <row r="3169" spans="1:4" ht="15" x14ac:dyDescent="0.25">
      <c r="A3169" s="18"/>
      <c r="B3169" s="18"/>
      <c r="C3169" s="18"/>
      <c r="D3169" s="18"/>
    </row>
    <row r="3170" spans="1:4" ht="15" x14ac:dyDescent="0.25">
      <c r="A3170" s="18"/>
      <c r="B3170" s="18"/>
      <c r="C3170" s="18"/>
      <c r="D3170" s="18"/>
    </row>
    <row r="3171" spans="1:4" ht="15" x14ac:dyDescent="0.25">
      <c r="A3171" s="18"/>
      <c r="B3171" s="18"/>
      <c r="C3171" s="18"/>
      <c r="D3171" s="18"/>
    </row>
    <row r="3172" spans="1:4" ht="15" x14ac:dyDescent="0.25">
      <c r="A3172" s="18"/>
      <c r="B3172" s="18"/>
      <c r="C3172" s="18"/>
      <c r="D3172" s="18"/>
    </row>
    <row r="3173" spans="1:4" ht="15" x14ac:dyDescent="0.25">
      <c r="A3173" s="18"/>
      <c r="B3173" s="18"/>
      <c r="C3173" s="18"/>
      <c r="D3173" s="18"/>
    </row>
    <row r="3174" spans="1:4" ht="15" x14ac:dyDescent="0.25">
      <c r="A3174" s="18"/>
      <c r="B3174" s="18"/>
      <c r="C3174" s="18"/>
      <c r="D3174" s="18"/>
    </row>
    <row r="3175" spans="1:4" ht="15" x14ac:dyDescent="0.25">
      <c r="A3175" s="18"/>
      <c r="B3175" s="18"/>
      <c r="C3175" s="18"/>
      <c r="D3175" s="18"/>
    </row>
    <row r="3176" spans="1:4" ht="15" x14ac:dyDescent="0.25">
      <c r="A3176" s="18"/>
      <c r="B3176" s="18"/>
      <c r="C3176" s="18"/>
      <c r="D3176" s="18"/>
    </row>
    <row r="3177" spans="1:4" ht="15" x14ac:dyDescent="0.25">
      <c r="A3177" s="18"/>
      <c r="B3177" s="18"/>
      <c r="C3177" s="18"/>
      <c r="D3177" s="18"/>
    </row>
    <row r="3178" spans="1:4" ht="15" x14ac:dyDescent="0.25">
      <c r="A3178" s="18"/>
      <c r="B3178" s="18"/>
      <c r="C3178" s="18"/>
      <c r="D3178" s="18"/>
    </row>
    <row r="3179" spans="1:4" ht="15" x14ac:dyDescent="0.25">
      <c r="A3179" s="18"/>
      <c r="B3179" s="18"/>
      <c r="C3179" s="18"/>
      <c r="D3179" s="18"/>
    </row>
    <row r="3180" spans="1:4" ht="15" x14ac:dyDescent="0.25">
      <c r="A3180" s="18"/>
      <c r="B3180" s="18"/>
      <c r="C3180" s="18"/>
      <c r="D3180" s="18"/>
    </row>
    <row r="3181" spans="1:4" ht="15" x14ac:dyDescent="0.25">
      <c r="A3181" s="18"/>
      <c r="B3181" s="18"/>
      <c r="C3181" s="18"/>
      <c r="D3181" s="18"/>
    </row>
    <row r="3182" spans="1:4" ht="15" x14ac:dyDescent="0.25">
      <c r="A3182" s="18"/>
      <c r="B3182" s="18"/>
      <c r="C3182" s="18"/>
      <c r="D3182" s="18"/>
    </row>
    <row r="3183" spans="1:4" ht="15" x14ac:dyDescent="0.25">
      <c r="A3183" s="18"/>
      <c r="B3183" s="18"/>
      <c r="C3183" s="18"/>
      <c r="D3183" s="18"/>
    </row>
    <row r="3184" spans="1:4" ht="15" x14ac:dyDescent="0.25">
      <c r="A3184" s="18"/>
      <c r="B3184" s="18"/>
      <c r="C3184" s="18"/>
      <c r="D3184" s="18"/>
    </row>
    <row r="3185" spans="1:4" ht="15" x14ac:dyDescent="0.25">
      <c r="A3185" s="18"/>
      <c r="B3185" s="18"/>
      <c r="C3185" s="18"/>
      <c r="D3185" s="18"/>
    </row>
    <row r="3186" spans="1:4" ht="15" x14ac:dyDescent="0.25">
      <c r="A3186" s="18"/>
      <c r="B3186" s="18"/>
      <c r="C3186" s="18"/>
      <c r="D3186" s="18"/>
    </row>
    <row r="3187" spans="1:4" ht="15" x14ac:dyDescent="0.25">
      <c r="A3187" s="18"/>
      <c r="B3187" s="18"/>
      <c r="C3187" s="18"/>
      <c r="D3187" s="18"/>
    </row>
    <row r="3188" spans="1:4" ht="15" x14ac:dyDescent="0.25">
      <c r="A3188" s="18"/>
      <c r="B3188" s="18"/>
      <c r="C3188" s="18"/>
      <c r="D3188" s="18"/>
    </row>
    <row r="3189" spans="1:4" ht="15" x14ac:dyDescent="0.25">
      <c r="A3189" s="18"/>
      <c r="B3189" s="18"/>
      <c r="C3189" s="18"/>
      <c r="D3189" s="18"/>
    </row>
    <row r="3190" spans="1:4" ht="15" x14ac:dyDescent="0.25">
      <c r="A3190" s="18"/>
      <c r="B3190" s="18"/>
      <c r="C3190" s="18"/>
      <c r="D3190" s="18"/>
    </row>
    <row r="3191" spans="1:4" ht="15" x14ac:dyDescent="0.25">
      <c r="A3191" s="18"/>
      <c r="B3191" s="18"/>
      <c r="C3191" s="18"/>
      <c r="D3191" s="18"/>
    </row>
    <row r="3192" spans="1:4" ht="15" x14ac:dyDescent="0.25">
      <c r="A3192" s="18"/>
      <c r="B3192" s="18"/>
      <c r="C3192" s="18"/>
      <c r="D3192" s="18"/>
    </row>
    <row r="3193" spans="1:4" ht="15" x14ac:dyDescent="0.25">
      <c r="A3193" s="18"/>
      <c r="B3193" s="18"/>
      <c r="C3193" s="18"/>
      <c r="D3193" s="18"/>
    </row>
    <row r="3194" spans="1:4" ht="15" x14ac:dyDescent="0.25">
      <c r="A3194" s="18"/>
      <c r="B3194" s="18"/>
      <c r="C3194" s="18"/>
      <c r="D3194" s="18"/>
    </row>
    <row r="3195" spans="1:4" ht="15" x14ac:dyDescent="0.25">
      <c r="A3195" s="18"/>
      <c r="B3195" s="18"/>
      <c r="C3195" s="18"/>
      <c r="D3195" s="18"/>
    </row>
    <row r="3196" spans="1:4" ht="15" x14ac:dyDescent="0.25">
      <c r="A3196" s="18"/>
      <c r="B3196" s="18"/>
      <c r="C3196" s="18"/>
      <c r="D3196" s="18"/>
    </row>
    <row r="3197" spans="1:4" ht="15" x14ac:dyDescent="0.25">
      <c r="A3197" s="18"/>
      <c r="B3197" s="18"/>
      <c r="C3197" s="18"/>
      <c r="D3197" s="18"/>
    </row>
    <row r="3198" spans="1:4" ht="15" x14ac:dyDescent="0.25">
      <c r="A3198" s="18"/>
      <c r="B3198" s="18"/>
      <c r="C3198" s="18"/>
      <c r="D3198" s="18"/>
    </row>
    <row r="3199" spans="1:4" ht="15" x14ac:dyDescent="0.25">
      <c r="A3199" s="18"/>
      <c r="B3199" s="18"/>
      <c r="C3199" s="18"/>
      <c r="D3199" s="18"/>
    </row>
    <row r="3200" spans="1:4" ht="15" x14ac:dyDescent="0.25">
      <c r="A3200" s="18"/>
      <c r="B3200" s="18"/>
      <c r="C3200" s="18"/>
      <c r="D3200" s="18"/>
    </row>
    <row r="3201" spans="1:4" ht="15" x14ac:dyDescent="0.25">
      <c r="A3201" s="18"/>
      <c r="B3201" s="18"/>
      <c r="C3201" s="18"/>
      <c r="D3201" s="18"/>
    </row>
    <row r="3202" spans="1:4" ht="15" x14ac:dyDescent="0.25">
      <c r="A3202" s="18"/>
      <c r="B3202" s="18"/>
      <c r="C3202" s="18"/>
      <c r="D3202" s="18"/>
    </row>
    <row r="3203" spans="1:4" ht="15" x14ac:dyDescent="0.25">
      <c r="A3203" s="18"/>
      <c r="B3203" s="18"/>
      <c r="C3203" s="18"/>
      <c r="D3203" s="18"/>
    </row>
    <row r="3204" spans="1:4" ht="15" x14ac:dyDescent="0.25">
      <c r="A3204" s="18"/>
      <c r="B3204" s="18"/>
      <c r="C3204" s="18"/>
      <c r="D3204" s="18"/>
    </row>
    <row r="3205" spans="1:4" ht="15" x14ac:dyDescent="0.25">
      <c r="A3205" s="18"/>
      <c r="B3205" s="18"/>
      <c r="C3205" s="18"/>
      <c r="D3205" s="18"/>
    </row>
    <row r="3206" spans="1:4" ht="15" x14ac:dyDescent="0.25">
      <c r="A3206" s="18"/>
      <c r="B3206" s="18"/>
      <c r="C3206" s="18"/>
      <c r="D3206" s="18"/>
    </row>
    <row r="3207" spans="1:4" ht="15" x14ac:dyDescent="0.25">
      <c r="A3207" s="18"/>
      <c r="B3207" s="18"/>
      <c r="C3207" s="18"/>
      <c r="D3207" s="18"/>
    </row>
    <row r="3208" spans="1:4" ht="15" x14ac:dyDescent="0.25">
      <c r="A3208" s="18"/>
      <c r="B3208" s="18"/>
      <c r="C3208" s="18"/>
      <c r="D3208" s="18"/>
    </row>
    <row r="3209" spans="1:4" ht="15" x14ac:dyDescent="0.25">
      <c r="A3209" s="18"/>
      <c r="B3209" s="18"/>
      <c r="C3209" s="18"/>
      <c r="D3209" s="18"/>
    </row>
    <row r="3210" spans="1:4" ht="15" x14ac:dyDescent="0.25">
      <c r="A3210" s="18"/>
      <c r="B3210" s="18"/>
      <c r="C3210" s="18"/>
      <c r="D3210" s="18"/>
    </row>
    <row r="3211" spans="1:4" ht="15" x14ac:dyDescent="0.25">
      <c r="A3211" s="18"/>
      <c r="B3211" s="18"/>
      <c r="C3211" s="18"/>
      <c r="D3211" s="18"/>
    </row>
    <row r="3212" spans="1:4" ht="15" x14ac:dyDescent="0.25">
      <c r="A3212" s="18"/>
      <c r="B3212" s="18"/>
      <c r="C3212" s="18"/>
      <c r="D3212" s="18"/>
    </row>
    <row r="3213" spans="1:4" ht="15" x14ac:dyDescent="0.25">
      <c r="A3213" s="18"/>
      <c r="B3213" s="18"/>
      <c r="C3213" s="18"/>
      <c r="D3213" s="18"/>
    </row>
    <row r="3214" spans="1:4" ht="15" x14ac:dyDescent="0.25">
      <c r="A3214" s="18"/>
      <c r="B3214" s="18"/>
      <c r="C3214" s="18"/>
      <c r="D3214" s="18"/>
    </row>
    <row r="3215" spans="1:4" ht="15" x14ac:dyDescent="0.25">
      <c r="A3215" s="18"/>
      <c r="B3215" s="18"/>
      <c r="C3215" s="18"/>
      <c r="D3215" s="18"/>
    </row>
    <row r="3216" spans="1:4" ht="15" x14ac:dyDescent="0.25">
      <c r="A3216" s="18"/>
      <c r="B3216" s="18"/>
      <c r="C3216" s="18"/>
      <c r="D3216" s="18"/>
    </row>
    <row r="3217" spans="1:4" ht="15" x14ac:dyDescent="0.25">
      <c r="A3217" s="18"/>
      <c r="B3217" s="18"/>
      <c r="C3217" s="18"/>
      <c r="D3217" s="18"/>
    </row>
    <row r="3218" spans="1:4" ht="15" x14ac:dyDescent="0.25">
      <c r="A3218" s="18"/>
      <c r="B3218" s="18"/>
      <c r="C3218" s="18"/>
      <c r="D3218" s="18"/>
    </row>
    <row r="3219" spans="1:4" ht="15" x14ac:dyDescent="0.25">
      <c r="A3219" s="18"/>
      <c r="B3219" s="18"/>
      <c r="C3219" s="18"/>
      <c r="D3219" s="18"/>
    </row>
    <row r="3220" spans="1:4" ht="15" x14ac:dyDescent="0.25">
      <c r="A3220" s="18"/>
      <c r="B3220" s="18"/>
      <c r="C3220" s="18"/>
      <c r="D3220" s="18"/>
    </row>
    <row r="3221" spans="1:4" ht="15" x14ac:dyDescent="0.25">
      <c r="A3221" s="18"/>
      <c r="B3221" s="18"/>
      <c r="C3221" s="18"/>
      <c r="D3221" s="18"/>
    </row>
    <row r="3222" spans="1:4" ht="15" x14ac:dyDescent="0.25">
      <c r="A3222" s="18"/>
      <c r="B3222" s="18"/>
      <c r="C3222" s="18"/>
      <c r="D3222" s="18"/>
    </row>
    <row r="3223" spans="1:4" ht="15" x14ac:dyDescent="0.25">
      <c r="A3223" s="18"/>
      <c r="B3223" s="18"/>
      <c r="C3223" s="18"/>
      <c r="D3223" s="18"/>
    </row>
    <row r="3224" spans="1:4" ht="15" x14ac:dyDescent="0.25">
      <c r="A3224" s="18"/>
      <c r="B3224" s="18"/>
      <c r="C3224" s="18"/>
      <c r="D3224" s="18"/>
    </row>
    <row r="3225" spans="1:4" ht="15" x14ac:dyDescent="0.25">
      <c r="A3225" s="18"/>
      <c r="B3225" s="18"/>
      <c r="C3225" s="18"/>
      <c r="D3225" s="18"/>
    </row>
    <row r="3226" spans="1:4" ht="15" x14ac:dyDescent="0.25">
      <c r="A3226" s="18"/>
      <c r="B3226" s="18"/>
      <c r="C3226" s="18"/>
      <c r="D3226" s="18"/>
    </row>
    <row r="3227" spans="1:4" ht="15" x14ac:dyDescent="0.25">
      <c r="A3227" s="18"/>
      <c r="B3227" s="18"/>
      <c r="C3227" s="18"/>
      <c r="D3227" s="18"/>
    </row>
    <row r="3228" spans="1:4" ht="15" x14ac:dyDescent="0.25">
      <c r="A3228" s="18"/>
      <c r="B3228" s="18"/>
      <c r="C3228" s="18"/>
      <c r="D3228" s="18"/>
    </row>
    <row r="3229" spans="1:4" ht="15" x14ac:dyDescent="0.25">
      <c r="A3229" s="18"/>
      <c r="B3229" s="18"/>
      <c r="C3229" s="18"/>
      <c r="D3229" s="18"/>
    </row>
    <row r="3230" spans="1:4" ht="15" x14ac:dyDescent="0.25">
      <c r="A3230" s="18"/>
      <c r="B3230" s="18"/>
      <c r="C3230" s="18"/>
      <c r="D3230" s="18"/>
    </row>
    <row r="3231" spans="1:4" ht="15" x14ac:dyDescent="0.25">
      <c r="A3231" s="18"/>
      <c r="B3231" s="18"/>
      <c r="C3231" s="18"/>
      <c r="D3231" s="18"/>
    </row>
    <row r="3232" spans="1:4" ht="15" x14ac:dyDescent="0.25">
      <c r="A3232" s="18"/>
      <c r="B3232" s="18"/>
      <c r="C3232" s="18"/>
      <c r="D3232" s="18"/>
    </row>
    <row r="3233" spans="1:4" ht="15" x14ac:dyDescent="0.25">
      <c r="A3233" s="18"/>
      <c r="B3233" s="18"/>
      <c r="C3233" s="18"/>
      <c r="D3233" s="18"/>
    </row>
    <row r="3234" spans="1:4" ht="15" x14ac:dyDescent="0.25">
      <c r="A3234" s="18"/>
      <c r="B3234" s="18"/>
      <c r="C3234" s="18"/>
      <c r="D3234" s="18"/>
    </row>
    <row r="3235" spans="1:4" ht="15" x14ac:dyDescent="0.25">
      <c r="A3235" s="18"/>
      <c r="B3235" s="18"/>
      <c r="C3235" s="18"/>
      <c r="D3235" s="18"/>
    </row>
    <row r="3236" spans="1:4" ht="15" x14ac:dyDescent="0.25">
      <c r="A3236" s="18"/>
      <c r="B3236" s="18"/>
      <c r="C3236" s="18"/>
      <c r="D3236" s="18"/>
    </row>
    <row r="3237" spans="1:4" ht="15" x14ac:dyDescent="0.25">
      <c r="A3237" s="18"/>
      <c r="B3237" s="18"/>
      <c r="C3237" s="18"/>
      <c r="D3237" s="18"/>
    </row>
    <row r="3238" spans="1:4" ht="15" x14ac:dyDescent="0.25">
      <c r="A3238" s="18"/>
      <c r="B3238" s="18"/>
      <c r="C3238" s="18"/>
      <c r="D3238" s="18"/>
    </row>
    <row r="3239" spans="1:4" ht="15" x14ac:dyDescent="0.25">
      <c r="A3239" s="18"/>
      <c r="B3239" s="18"/>
      <c r="C3239" s="18"/>
      <c r="D3239" s="18"/>
    </row>
    <row r="3240" spans="1:4" ht="15" x14ac:dyDescent="0.25">
      <c r="A3240" s="18"/>
      <c r="B3240" s="18"/>
      <c r="C3240" s="18"/>
      <c r="D3240" s="18"/>
    </row>
    <row r="3241" spans="1:4" ht="15" x14ac:dyDescent="0.25">
      <c r="A3241" s="18"/>
      <c r="B3241" s="18"/>
      <c r="C3241" s="18"/>
      <c r="D3241" s="18"/>
    </row>
    <row r="3242" spans="1:4" ht="15" x14ac:dyDescent="0.25">
      <c r="A3242" s="18"/>
      <c r="B3242" s="18"/>
      <c r="C3242" s="18"/>
      <c r="D3242" s="18"/>
    </row>
    <row r="3243" spans="1:4" ht="15" x14ac:dyDescent="0.25">
      <c r="A3243" s="18"/>
      <c r="B3243" s="18"/>
      <c r="C3243" s="18"/>
      <c r="D3243" s="18"/>
    </row>
    <row r="3244" spans="1:4" ht="15" x14ac:dyDescent="0.25">
      <c r="A3244" s="18"/>
      <c r="B3244" s="18"/>
      <c r="C3244" s="18"/>
      <c r="D3244" s="18"/>
    </row>
    <row r="3245" spans="1:4" ht="15" x14ac:dyDescent="0.25">
      <c r="A3245" s="18"/>
      <c r="B3245" s="18"/>
      <c r="C3245" s="18"/>
      <c r="D3245" s="18"/>
    </row>
    <row r="3246" spans="1:4" ht="15" x14ac:dyDescent="0.25">
      <c r="A3246" s="18"/>
      <c r="B3246" s="18"/>
      <c r="C3246" s="18"/>
      <c r="D3246" s="18"/>
    </row>
    <row r="3247" spans="1:4" ht="15" x14ac:dyDescent="0.25">
      <c r="A3247" s="18"/>
      <c r="B3247" s="18"/>
      <c r="C3247" s="18"/>
      <c r="D3247" s="18"/>
    </row>
    <row r="3248" spans="1:4" ht="15" x14ac:dyDescent="0.25">
      <c r="A3248" s="18"/>
      <c r="B3248" s="18"/>
      <c r="C3248" s="18"/>
      <c r="D3248" s="18"/>
    </row>
    <row r="3249" spans="1:4" ht="15" x14ac:dyDescent="0.25">
      <c r="A3249" s="18"/>
      <c r="B3249" s="18"/>
      <c r="C3249" s="18"/>
      <c r="D3249" s="18"/>
    </row>
    <row r="3250" spans="1:4" ht="15" x14ac:dyDescent="0.25">
      <c r="A3250" s="18"/>
      <c r="B3250" s="18"/>
      <c r="C3250" s="18"/>
      <c r="D3250" s="18"/>
    </row>
    <row r="3251" spans="1:4" ht="15" x14ac:dyDescent="0.25">
      <c r="A3251" s="18"/>
      <c r="B3251" s="18"/>
      <c r="C3251" s="18"/>
      <c r="D3251" s="18"/>
    </row>
    <row r="3252" spans="1:4" ht="15" x14ac:dyDescent="0.25">
      <c r="A3252" s="18"/>
      <c r="B3252" s="18"/>
      <c r="C3252" s="18"/>
      <c r="D3252" s="18"/>
    </row>
    <row r="3253" spans="1:4" ht="15" x14ac:dyDescent="0.25">
      <c r="A3253" s="18"/>
      <c r="B3253" s="18"/>
      <c r="C3253" s="18"/>
      <c r="D3253" s="18"/>
    </row>
    <row r="3254" spans="1:4" ht="15" x14ac:dyDescent="0.25">
      <c r="A3254" s="18"/>
      <c r="B3254" s="18"/>
      <c r="C3254" s="18"/>
      <c r="D3254" s="18"/>
    </row>
    <row r="3255" spans="1:4" ht="15" x14ac:dyDescent="0.25">
      <c r="A3255" s="18"/>
      <c r="B3255" s="18"/>
      <c r="C3255" s="18"/>
      <c r="D3255" s="18"/>
    </row>
    <row r="3256" spans="1:4" ht="15" x14ac:dyDescent="0.25">
      <c r="A3256" s="18"/>
      <c r="B3256" s="18"/>
      <c r="C3256" s="18"/>
      <c r="D3256" s="18"/>
    </row>
    <row r="3257" spans="1:4" ht="15" x14ac:dyDescent="0.25">
      <c r="A3257" s="18"/>
      <c r="B3257" s="18"/>
      <c r="C3257" s="18"/>
      <c r="D3257" s="18"/>
    </row>
    <row r="3258" spans="1:4" ht="15" x14ac:dyDescent="0.25">
      <c r="A3258" s="18"/>
      <c r="B3258" s="18"/>
      <c r="C3258" s="18"/>
      <c r="D3258" s="18"/>
    </row>
    <row r="3259" spans="1:4" ht="15" x14ac:dyDescent="0.25">
      <c r="A3259" s="18"/>
      <c r="B3259" s="18"/>
      <c r="C3259" s="18"/>
      <c r="D3259" s="18"/>
    </row>
    <row r="3260" spans="1:4" ht="15" x14ac:dyDescent="0.25">
      <c r="A3260" s="18"/>
      <c r="B3260" s="18"/>
      <c r="C3260" s="18"/>
      <c r="D3260" s="18"/>
    </row>
    <row r="3261" spans="1:4" ht="15" x14ac:dyDescent="0.25">
      <c r="A3261" s="18"/>
      <c r="B3261" s="18"/>
      <c r="C3261" s="18"/>
      <c r="D3261" s="18"/>
    </row>
    <row r="3262" spans="1:4" ht="15" x14ac:dyDescent="0.25">
      <c r="A3262" s="18"/>
      <c r="B3262" s="18"/>
      <c r="C3262" s="18"/>
      <c r="D3262" s="18"/>
    </row>
    <row r="3263" spans="1:4" ht="15" x14ac:dyDescent="0.25">
      <c r="A3263" s="18"/>
      <c r="B3263" s="18"/>
      <c r="C3263" s="18"/>
      <c r="D3263" s="18"/>
    </row>
    <row r="3264" spans="1:4" ht="15" x14ac:dyDescent="0.25">
      <c r="A3264" s="18"/>
      <c r="B3264" s="18"/>
      <c r="C3264" s="18"/>
      <c r="D3264" s="18"/>
    </row>
    <row r="3265" spans="1:4" ht="15" x14ac:dyDescent="0.25">
      <c r="A3265" s="18"/>
      <c r="B3265" s="18"/>
      <c r="C3265" s="18"/>
      <c r="D3265" s="18"/>
    </row>
    <row r="3266" spans="1:4" ht="15" x14ac:dyDescent="0.25">
      <c r="A3266" s="18"/>
      <c r="B3266" s="18"/>
      <c r="C3266" s="18"/>
      <c r="D3266" s="18"/>
    </row>
    <row r="3267" spans="1:4" ht="15" x14ac:dyDescent="0.25">
      <c r="A3267" s="18"/>
      <c r="B3267" s="18"/>
      <c r="C3267" s="18"/>
      <c r="D3267" s="18"/>
    </row>
    <row r="3268" spans="1:4" ht="15" x14ac:dyDescent="0.25">
      <c r="A3268" s="18"/>
      <c r="B3268" s="18"/>
      <c r="C3268" s="18"/>
      <c r="D3268" s="18"/>
    </row>
    <row r="3269" spans="1:4" ht="15" x14ac:dyDescent="0.25">
      <c r="A3269" s="18"/>
      <c r="B3269" s="18"/>
      <c r="C3269" s="18"/>
      <c r="D3269" s="18"/>
    </row>
    <row r="3270" spans="1:4" ht="15" x14ac:dyDescent="0.25">
      <c r="A3270" s="18"/>
      <c r="B3270" s="18"/>
      <c r="C3270" s="18"/>
      <c r="D3270" s="18"/>
    </row>
    <row r="3271" spans="1:4" ht="15" x14ac:dyDescent="0.25">
      <c r="A3271" s="18"/>
      <c r="B3271" s="18"/>
      <c r="C3271" s="18"/>
      <c r="D3271" s="18"/>
    </row>
    <row r="3272" spans="1:4" ht="15" x14ac:dyDescent="0.25">
      <c r="A3272" s="18"/>
      <c r="B3272" s="18"/>
      <c r="C3272" s="18"/>
      <c r="D3272" s="18"/>
    </row>
    <row r="3273" spans="1:4" ht="15" x14ac:dyDescent="0.25">
      <c r="A3273" s="18"/>
      <c r="B3273" s="18"/>
      <c r="C3273" s="18"/>
      <c r="D3273" s="18"/>
    </row>
    <row r="3274" spans="1:4" ht="15" x14ac:dyDescent="0.25">
      <c r="A3274" s="18"/>
      <c r="B3274" s="18"/>
      <c r="C3274" s="18"/>
      <c r="D3274" s="18"/>
    </row>
    <row r="3275" spans="1:4" ht="15" x14ac:dyDescent="0.25">
      <c r="A3275" s="18"/>
      <c r="B3275" s="18"/>
      <c r="C3275" s="18"/>
      <c r="D3275" s="18"/>
    </row>
    <row r="3276" spans="1:4" ht="15" x14ac:dyDescent="0.25">
      <c r="A3276" s="18"/>
      <c r="B3276" s="18"/>
      <c r="C3276" s="18"/>
      <c r="D3276" s="18"/>
    </row>
    <row r="3277" spans="1:4" ht="15" x14ac:dyDescent="0.25">
      <c r="A3277" s="18"/>
      <c r="B3277" s="18"/>
      <c r="C3277" s="18"/>
      <c r="D3277" s="18"/>
    </row>
    <row r="3278" spans="1:4" ht="15" x14ac:dyDescent="0.25">
      <c r="A3278" s="18"/>
      <c r="B3278" s="18"/>
      <c r="C3278" s="18"/>
      <c r="D3278" s="18"/>
    </row>
    <row r="3279" spans="1:4" ht="15" x14ac:dyDescent="0.25">
      <c r="A3279" s="18"/>
      <c r="B3279" s="18"/>
      <c r="C3279" s="18"/>
      <c r="D3279" s="18"/>
    </row>
    <row r="3280" spans="1:4" ht="15" x14ac:dyDescent="0.25">
      <c r="A3280" s="18"/>
      <c r="B3280" s="18"/>
      <c r="C3280" s="18"/>
      <c r="D3280" s="18"/>
    </row>
    <row r="3281" spans="1:4" ht="15" x14ac:dyDescent="0.25">
      <c r="A3281" s="18"/>
      <c r="B3281" s="18"/>
      <c r="C3281" s="18"/>
      <c r="D3281" s="18"/>
    </row>
    <row r="3282" spans="1:4" ht="15" x14ac:dyDescent="0.25">
      <c r="A3282" s="18"/>
      <c r="B3282" s="18"/>
      <c r="C3282" s="18"/>
      <c r="D3282" s="18"/>
    </row>
    <row r="3283" spans="1:4" ht="15" x14ac:dyDescent="0.25">
      <c r="A3283" s="18"/>
      <c r="B3283" s="18"/>
      <c r="C3283" s="18"/>
      <c r="D3283" s="18"/>
    </row>
    <row r="3284" spans="1:4" ht="15" x14ac:dyDescent="0.25">
      <c r="A3284" s="18"/>
      <c r="B3284" s="18"/>
      <c r="C3284" s="18"/>
      <c r="D3284" s="18"/>
    </row>
    <row r="3285" spans="1:4" ht="15" x14ac:dyDescent="0.25">
      <c r="A3285" s="18"/>
      <c r="B3285" s="18"/>
      <c r="C3285" s="18"/>
      <c r="D3285" s="18"/>
    </row>
    <row r="3286" spans="1:4" ht="15" x14ac:dyDescent="0.25">
      <c r="A3286" s="18"/>
      <c r="B3286" s="18"/>
      <c r="C3286" s="18"/>
      <c r="D3286" s="18"/>
    </row>
    <row r="3287" spans="1:4" ht="15" x14ac:dyDescent="0.25">
      <c r="A3287" s="18"/>
      <c r="B3287" s="18"/>
      <c r="C3287" s="18"/>
      <c r="D3287" s="18"/>
    </row>
    <row r="3288" spans="1:4" ht="15" x14ac:dyDescent="0.25">
      <c r="A3288" s="18"/>
      <c r="B3288" s="18"/>
      <c r="C3288" s="18"/>
      <c r="D3288" s="18"/>
    </row>
    <row r="3289" spans="1:4" ht="15" x14ac:dyDescent="0.25">
      <c r="A3289" s="18"/>
      <c r="B3289" s="18"/>
      <c r="C3289" s="18"/>
      <c r="D3289" s="18"/>
    </row>
    <row r="3290" spans="1:4" ht="15" x14ac:dyDescent="0.25">
      <c r="A3290" s="18"/>
      <c r="B3290" s="18"/>
      <c r="C3290" s="18"/>
      <c r="D3290" s="18"/>
    </row>
    <row r="3291" spans="1:4" ht="15" x14ac:dyDescent="0.25">
      <c r="A3291" s="18"/>
      <c r="B3291" s="18"/>
      <c r="C3291" s="18"/>
      <c r="D3291" s="18"/>
    </row>
    <row r="3292" spans="1:4" ht="15" x14ac:dyDescent="0.25">
      <c r="A3292" s="18"/>
      <c r="B3292" s="18"/>
      <c r="C3292" s="18"/>
      <c r="D3292" s="18"/>
    </row>
    <row r="3293" spans="1:4" ht="15" x14ac:dyDescent="0.25">
      <c r="A3293" s="18"/>
      <c r="B3293" s="18"/>
      <c r="C3293" s="18"/>
      <c r="D3293" s="18"/>
    </row>
    <row r="3294" spans="1:4" ht="15" x14ac:dyDescent="0.25">
      <c r="A3294" s="18"/>
      <c r="B3294" s="18"/>
      <c r="C3294" s="18"/>
      <c r="D3294" s="18"/>
    </row>
    <row r="3295" spans="1:4" ht="15" x14ac:dyDescent="0.25">
      <c r="A3295" s="18"/>
      <c r="B3295" s="18"/>
      <c r="C3295" s="18"/>
      <c r="D3295" s="18"/>
    </row>
    <row r="3296" spans="1:4" ht="15" x14ac:dyDescent="0.25">
      <c r="A3296" s="18"/>
      <c r="B3296" s="18"/>
      <c r="C3296" s="18"/>
      <c r="D3296" s="18"/>
    </row>
    <row r="3297" spans="1:4" ht="15" x14ac:dyDescent="0.25">
      <c r="A3297" s="18"/>
      <c r="B3297" s="18"/>
      <c r="C3297" s="18"/>
      <c r="D3297" s="18"/>
    </row>
    <row r="3298" spans="1:4" ht="15" x14ac:dyDescent="0.25">
      <c r="A3298" s="18"/>
      <c r="B3298" s="18"/>
      <c r="C3298" s="18"/>
      <c r="D3298" s="18"/>
    </row>
    <row r="3299" spans="1:4" ht="15" x14ac:dyDescent="0.25">
      <c r="A3299" s="18"/>
      <c r="B3299" s="18"/>
      <c r="C3299" s="18"/>
      <c r="D3299" s="18"/>
    </row>
    <row r="3300" spans="1:4" ht="15" x14ac:dyDescent="0.25">
      <c r="A3300" s="18"/>
      <c r="B3300" s="18"/>
      <c r="C3300" s="18"/>
      <c r="D3300" s="18"/>
    </row>
    <row r="3301" spans="1:4" ht="15" x14ac:dyDescent="0.25">
      <c r="A3301" s="18"/>
      <c r="B3301" s="18"/>
      <c r="C3301" s="18"/>
      <c r="D3301" s="18"/>
    </row>
    <row r="3302" spans="1:4" ht="15" x14ac:dyDescent="0.25">
      <c r="A3302" s="18"/>
      <c r="B3302" s="18"/>
      <c r="C3302" s="18"/>
      <c r="D3302" s="18"/>
    </row>
    <row r="3303" spans="1:4" ht="15" x14ac:dyDescent="0.25">
      <c r="A3303" s="18"/>
      <c r="B3303" s="18"/>
      <c r="C3303" s="18"/>
      <c r="D3303" s="18"/>
    </row>
    <row r="3304" spans="1:4" ht="15" x14ac:dyDescent="0.25">
      <c r="A3304" s="18"/>
      <c r="B3304" s="18"/>
      <c r="C3304" s="18"/>
      <c r="D3304" s="18"/>
    </row>
    <row r="3305" spans="1:4" ht="15" x14ac:dyDescent="0.25">
      <c r="A3305" s="18"/>
      <c r="B3305" s="18"/>
      <c r="C3305" s="18"/>
      <c r="D3305" s="18"/>
    </row>
    <row r="3306" spans="1:4" ht="15" x14ac:dyDescent="0.25">
      <c r="A3306" s="18"/>
      <c r="B3306" s="18"/>
      <c r="C3306" s="18"/>
      <c r="D3306" s="18"/>
    </row>
    <row r="3307" spans="1:4" ht="15" x14ac:dyDescent="0.25">
      <c r="A3307" s="18"/>
      <c r="B3307" s="18"/>
      <c r="C3307" s="18"/>
      <c r="D3307" s="18"/>
    </row>
    <row r="3308" spans="1:4" ht="15" x14ac:dyDescent="0.25">
      <c r="A3308" s="18"/>
      <c r="B3308" s="18"/>
      <c r="C3308" s="18"/>
      <c r="D3308" s="18"/>
    </row>
    <row r="3309" spans="1:4" ht="15" x14ac:dyDescent="0.25">
      <c r="A3309" s="18"/>
      <c r="B3309" s="18"/>
      <c r="C3309" s="18"/>
      <c r="D3309" s="18"/>
    </row>
    <row r="3310" spans="1:4" ht="15" x14ac:dyDescent="0.25">
      <c r="A3310" s="18"/>
      <c r="B3310" s="18"/>
      <c r="C3310" s="18"/>
      <c r="D3310" s="18"/>
    </row>
    <row r="3311" spans="1:4" ht="15" x14ac:dyDescent="0.25">
      <c r="A3311" s="18"/>
      <c r="B3311" s="18"/>
      <c r="C3311" s="18"/>
      <c r="D3311" s="18"/>
    </row>
    <row r="3312" spans="1:4" ht="15" x14ac:dyDescent="0.25">
      <c r="A3312" s="18"/>
      <c r="B3312" s="18"/>
      <c r="C3312" s="18"/>
      <c r="D3312" s="18"/>
    </row>
    <row r="3313" spans="1:4" ht="15" x14ac:dyDescent="0.25">
      <c r="A3313" s="18"/>
      <c r="B3313" s="18"/>
      <c r="C3313" s="18"/>
      <c r="D3313" s="18"/>
    </row>
    <row r="3314" spans="1:4" ht="15" x14ac:dyDescent="0.25">
      <c r="A3314" s="18"/>
      <c r="B3314" s="18"/>
      <c r="C3314" s="18"/>
      <c r="D3314" s="18"/>
    </row>
    <row r="3315" spans="1:4" ht="15" x14ac:dyDescent="0.25">
      <c r="A3315" s="18"/>
      <c r="B3315" s="18"/>
      <c r="C3315" s="18"/>
      <c r="D3315" s="18"/>
    </row>
    <row r="3316" spans="1:4" ht="15" x14ac:dyDescent="0.25">
      <c r="A3316" s="18"/>
      <c r="B3316" s="18"/>
      <c r="C3316" s="18"/>
      <c r="D3316" s="18"/>
    </row>
    <row r="3317" spans="1:4" ht="15" x14ac:dyDescent="0.25">
      <c r="A3317" s="18"/>
      <c r="B3317" s="18"/>
      <c r="C3317" s="18"/>
      <c r="D3317" s="18"/>
    </row>
    <row r="3318" spans="1:4" ht="15" x14ac:dyDescent="0.25">
      <c r="A3318" s="18"/>
      <c r="B3318" s="18"/>
      <c r="C3318" s="18"/>
      <c r="D3318" s="18"/>
    </row>
    <row r="3319" spans="1:4" ht="15" x14ac:dyDescent="0.25">
      <c r="A3319" s="18"/>
      <c r="B3319" s="18"/>
      <c r="C3319" s="18"/>
      <c r="D3319" s="18"/>
    </row>
    <row r="3320" spans="1:4" ht="15" x14ac:dyDescent="0.25">
      <c r="A3320" s="18"/>
      <c r="B3320" s="18"/>
      <c r="C3320" s="18"/>
      <c r="D3320" s="18"/>
    </row>
    <row r="3321" spans="1:4" ht="15" x14ac:dyDescent="0.25">
      <c r="A3321" s="18"/>
      <c r="B3321" s="18"/>
      <c r="C3321" s="18"/>
      <c r="D3321" s="18"/>
    </row>
    <row r="3322" spans="1:4" ht="15" x14ac:dyDescent="0.25">
      <c r="A3322" s="18"/>
      <c r="B3322" s="18"/>
      <c r="C3322" s="18"/>
      <c r="D3322" s="18"/>
    </row>
    <row r="3323" spans="1:4" ht="15" x14ac:dyDescent="0.25">
      <c r="A3323" s="18"/>
      <c r="B3323" s="18"/>
      <c r="C3323" s="18"/>
      <c r="D3323" s="18"/>
    </row>
    <row r="3324" spans="1:4" ht="15" x14ac:dyDescent="0.25">
      <c r="A3324" s="18"/>
      <c r="B3324" s="18"/>
      <c r="C3324" s="18"/>
      <c r="D3324" s="18"/>
    </row>
    <row r="3325" spans="1:4" ht="15" x14ac:dyDescent="0.25">
      <c r="A3325" s="18"/>
      <c r="B3325" s="18"/>
      <c r="C3325" s="18"/>
      <c r="D3325" s="18"/>
    </row>
    <row r="3326" spans="1:4" ht="15" x14ac:dyDescent="0.25">
      <c r="A3326" s="18"/>
      <c r="B3326" s="18"/>
      <c r="C3326" s="18"/>
      <c r="D3326" s="18"/>
    </row>
    <row r="3327" spans="1:4" ht="15" x14ac:dyDescent="0.25">
      <c r="A3327" s="18"/>
      <c r="B3327" s="18"/>
      <c r="C3327" s="18"/>
      <c r="D3327" s="18"/>
    </row>
    <row r="3328" spans="1:4" ht="15" x14ac:dyDescent="0.25">
      <c r="A3328" s="18"/>
      <c r="B3328" s="18"/>
      <c r="C3328" s="18"/>
      <c r="D3328" s="18"/>
    </row>
    <row r="3329" spans="1:4" ht="15" x14ac:dyDescent="0.25">
      <c r="A3329" s="18"/>
      <c r="B3329" s="18"/>
      <c r="C3329" s="18"/>
      <c r="D3329" s="18"/>
    </row>
    <row r="3330" spans="1:4" ht="15" x14ac:dyDescent="0.25">
      <c r="A3330" s="18"/>
      <c r="B3330" s="18"/>
      <c r="C3330" s="18"/>
      <c r="D3330" s="18"/>
    </row>
    <row r="3331" spans="1:4" ht="15" x14ac:dyDescent="0.25">
      <c r="A3331" s="18"/>
      <c r="B3331" s="18"/>
      <c r="C3331" s="18"/>
      <c r="D3331" s="18"/>
    </row>
    <row r="3332" spans="1:4" ht="15" x14ac:dyDescent="0.25">
      <c r="A3332" s="18"/>
      <c r="B3332" s="18"/>
      <c r="C3332" s="18"/>
      <c r="D3332" s="18"/>
    </row>
    <row r="3333" spans="1:4" ht="15" x14ac:dyDescent="0.25">
      <c r="A3333" s="18"/>
      <c r="B3333" s="18"/>
      <c r="C3333" s="18"/>
      <c r="D3333" s="18"/>
    </row>
    <row r="3334" spans="1:4" ht="15" x14ac:dyDescent="0.25">
      <c r="A3334" s="18"/>
      <c r="B3334" s="18"/>
      <c r="C3334" s="18"/>
      <c r="D3334" s="18"/>
    </row>
    <row r="3335" spans="1:4" ht="15" x14ac:dyDescent="0.25">
      <c r="A3335" s="18"/>
      <c r="B3335" s="18"/>
      <c r="C3335" s="18"/>
      <c r="D3335" s="18"/>
    </row>
    <row r="3336" spans="1:4" ht="15" x14ac:dyDescent="0.25">
      <c r="A3336" s="18"/>
      <c r="B3336" s="18"/>
      <c r="C3336" s="18"/>
      <c r="D3336" s="18"/>
    </row>
    <row r="3337" spans="1:4" ht="15" x14ac:dyDescent="0.25">
      <c r="A3337" s="18"/>
      <c r="B3337" s="18"/>
      <c r="C3337" s="18"/>
      <c r="D3337" s="18"/>
    </row>
    <row r="3338" spans="1:4" ht="15" x14ac:dyDescent="0.25">
      <c r="A3338" s="18"/>
      <c r="B3338" s="18"/>
      <c r="C3338" s="18"/>
      <c r="D3338" s="18"/>
    </row>
    <row r="3339" spans="1:4" ht="15" x14ac:dyDescent="0.25">
      <c r="A3339" s="18"/>
      <c r="B3339" s="18"/>
      <c r="C3339" s="18"/>
      <c r="D3339" s="18"/>
    </row>
    <row r="3340" spans="1:4" ht="15" x14ac:dyDescent="0.25">
      <c r="A3340" s="18"/>
      <c r="B3340" s="18"/>
      <c r="C3340" s="18"/>
      <c r="D3340" s="18"/>
    </row>
    <row r="3341" spans="1:4" ht="15" x14ac:dyDescent="0.25">
      <c r="A3341" s="18"/>
      <c r="B3341" s="18"/>
      <c r="C3341" s="18"/>
      <c r="D3341" s="18"/>
    </row>
    <row r="3342" spans="1:4" ht="15" x14ac:dyDescent="0.25">
      <c r="A3342" s="18"/>
      <c r="B3342" s="18"/>
      <c r="C3342" s="18"/>
      <c r="D3342" s="18"/>
    </row>
    <row r="3343" spans="1:4" ht="15" x14ac:dyDescent="0.25">
      <c r="A3343" s="18"/>
      <c r="B3343" s="18"/>
      <c r="C3343" s="18"/>
      <c r="D3343" s="18"/>
    </row>
    <row r="3344" spans="1:4" ht="15" x14ac:dyDescent="0.25">
      <c r="A3344" s="18"/>
      <c r="B3344" s="18"/>
      <c r="C3344" s="18"/>
      <c r="D3344" s="18"/>
    </row>
    <row r="3345" spans="1:4" ht="15" x14ac:dyDescent="0.25">
      <c r="A3345" s="18"/>
      <c r="B3345" s="18"/>
      <c r="C3345" s="18"/>
      <c r="D3345" s="18"/>
    </row>
    <row r="3346" spans="1:4" ht="15" x14ac:dyDescent="0.25">
      <c r="A3346" s="18"/>
      <c r="B3346" s="18"/>
      <c r="C3346" s="18"/>
      <c r="D3346" s="18"/>
    </row>
    <row r="3347" spans="1:4" ht="15" x14ac:dyDescent="0.25">
      <c r="A3347" s="18"/>
      <c r="B3347" s="18"/>
      <c r="C3347" s="18"/>
      <c r="D3347" s="18"/>
    </row>
    <row r="3348" spans="1:4" ht="15" x14ac:dyDescent="0.25">
      <c r="A3348" s="18"/>
      <c r="B3348" s="18"/>
      <c r="C3348" s="18"/>
      <c r="D3348" s="18"/>
    </row>
    <row r="3349" spans="1:4" ht="15" x14ac:dyDescent="0.25">
      <c r="A3349" s="18"/>
      <c r="B3349" s="18"/>
      <c r="C3349" s="18"/>
      <c r="D3349" s="18"/>
    </row>
    <row r="3350" spans="1:4" ht="15" x14ac:dyDescent="0.25">
      <c r="A3350" s="18"/>
      <c r="B3350" s="18"/>
      <c r="C3350" s="18"/>
      <c r="D3350" s="18"/>
    </row>
    <row r="3351" spans="1:4" ht="15" x14ac:dyDescent="0.25">
      <c r="A3351" s="18"/>
      <c r="B3351" s="18"/>
      <c r="C3351" s="18"/>
      <c r="D3351" s="18"/>
    </row>
    <row r="3352" spans="1:4" ht="15" x14ac:dyDescent="0.25">
      <c r="A3352" s="18"/>
      <c r="B3352" s="18"/>
      <c r="C3352" s="18"/>
      <c r="D3352" s="18"/>
    </row>
    <row r="3353" spans="1:4" ht="15" x14ac:dyDescent="0.25">
      <c r="A3353" s="18"/>
      <c r="B3353" s="18"/>
      <c r="C3353" s="18"/>
      <c r="D3353" s="18"/>
    </row>
    <row r="3354" spans="1:4" ht="15" x14ac:dyDescent="0.25">
      <c r="A3354" s="18"/>
      <c r="B3354" s="18"/>
      <c r="C3354" s="18"/>
      <c r="D3354" s="18"/>
    </row>
    <row r="3355" spans="1:4" ht="15" x14ac:dyDescent="0.25">
      <c r="A3355" s="18"/>
      <c r="B3355" s="18"/>
      <c r="C3355" s="18"/>
      <c r="D3355" s="18"/>
    </row>
    <row r="3356" spans="1:4" ht="15" x14ac:dyDescent="0.25">
      <c r="A3356" s="18"/>
      <c r="B3356" s="18"/>
      <c r="C3356" s="18"/>
      <c r="D3356" s="18"/>
    </row>
    <row r="3357" spans="1:4" ht="15" x14ac:dyDescent="0.25">
      <c r="A3357" s="18"/>
      <c r="B3357" s="18"/>
      <c r="C3357" s="18"/>
      <c r="D3357" s="18"/>
    </row>
    <row r="3358" spans="1:4" ht="15" x14ac:dyDescent="0.25">
      <c r="A3358" s="18"/>
      <c r="B3358" s="18"/>
      <c r="C3358" s="18"/>
      <c r="D3358" s="18"/>
    </row>
    <row r="3359" spans="1:4" ht="15" x14ac:dyDescent="0.25">
      <c r="A3359" s="18"/>
      <c r="B3359" s="18"/>
      <c r="C3359" s="18"/>
      <c r="D3359" s="18"/>
    </row>
    <row r="3360" spans="1:4" ht="15" x14ac:dyDescent="0.25">
      <c r="A3360" s="18"/>
      <c r="B3360" s="18"/>
      <c r="C3360" s="18"/>
      <c r="D3360" s="18"/>
    </row>
    <row r="3361" spans="1:4" ht="15" x14ac:dyDescent="0.25">
      <c r="A3361" s="18"/>
      <c r="B3361" s="18"/>
      <c r="C3361" s="18"/>
      <c r="D3361" s="18"/>
    </row>
    <row r="3362" spans="1:4" ht="15" x14ac:dyDescent="0.25">
      <c r="A3362" s="18"/>
      <c r="B3362" s="18"/>
      <c r="C3362" s="18"/>
      <c r="D3362" s="18"/>
    </row>
    <row r="3363" spans="1:4" ht="15" x14ac:dyDescent="0.25">
      <c r="A3363" s="18"/>
      <c r="B3363" s="18"/>
      <c r="C3363" s="18"/>
      <c r="D3363" s="18"/>
    </row>
    <row r="3364" spans="1:4" ht="15" x14ac:dyDescent="0.25">
      <c r="A3364" s="18"/>
      <c r="B3364" s="18"/>
      <c r="C3364" s="18"/>
      <c r="D3364" s="18"/>
    </row>
    <row r="3365" spans="1:4" ht="15" x14ac:dyDescent="0.25">
      <c r="A3365" s="18"/>
      <c r="B3365" s="18"/>
      <c r="C3365" s="18"/>
      <c r="D3365" s="18"/>
    </row>
    <row r="3366" spans="1:4" ht="15" x14ac:dyDescent="0.25">
      <c r="A3366" s="18"/>
      <c r="B3366" s="18"/>
      <c r="C3366" s="18"/>
      <c r="D3366" s="18"/>
    </row>
    <row r="3367" spans="1:4" ht="15" x14ac:dyDescent="0.25">
      <c r="A3367" s="18"/>
      <c r="B3367" s="18"/>
      <c r="C3367" s="18"/>
      <c r="D3367" s="18"/>
    </row>
    <row r="3368" spans="1:4" ht="15" x14ac:dyDescent="0.25">
      <c r="A3368" s="18"/>
      <c r="B3368" s="18"/>
      <c r="C3368" s="18"/>
      <c r="D3368" s="18"/>
    </row>
    <row r="3369" spans="1:4" ht="15" x14ac:dyDescent="0.25">
      <c r="A3369" s="18"/>
      <c r="B3369" s="18"/>
      <c r="C3369" s="18"/>
      <c r="D3369" s="18"/>
    </row>
    <row r="3370" spans="1:4" ht="15" x14ac:dyDescent="0.25">
      <c r="A3370" s="18"/>
      <c r="B3370" s="18"/>
      <c r="C3370" s="18"/>
      <c r="D3370" s="18"/>
    </row>
    <row r="3371" spans="1:4" ht="15" x14ac:dyDescent="0.25">
      <c r="A3371" s="18"/>
      <c r="B3371" s="18"/>
      <c r="C3371" s="18"/>
      <c r="D3371" s="18"/>
    </row>
    <row r="3372" spans="1:4" ht="15" x14ac:dyDescent="0.25">
      <c r="A3372" s="18"/>
      <c r="B3372" s="18"/>
      <c r="C3372" s="18"/>
      <c r="D3372" s="18"/>
    </row>
    <row r="3373" spans="1:4" ht="15" x14ac:dyDescent="0.25">
      <c r="A3373" s="18"/>
      <c r="B3373" s="18"/>
      <c r="C3373" s="18"/>
      <c r="D3373" s="18"/>
    </row>
    <row r="3374" spans="1:4" ht="15" x14ac:dyDescent="0.25">
      <c r="A3374" s="18"/>
      <c r="B3374" s="18"/>
      <c r="C3374" s="18"/>
      <c r="D3374" s="18"/>
    </row>
    <row r="3375" spans="1:4" ht="15" x14ac:dyDescent="0.25">
      <c r="A3375" s="18"/>
      <c r="B3375" s="18"/>
      <c r="C3375" s="18"/>
      <c r="D3375" s="18"/>
    </row>
    <row r="3376" spans="1:4" ht="15" x14ac:dyDescent="0.25">
      <c r="A3376" s="18"/>
      <c r="B3376" s="18"/>
      <c r="C3376" s="18"/>
      <c r="D3376" s="18"/>
    </row>
    <row r="3377" spans="1:4" ht="15" x14ac:dyDescent="0.25">
      <c r="A3377" s="18"/>
      <c r="B3377" s="18"/>
      <c r="C3377" s="18"/>
      <c r="D3377" s="18"/>
    </row>
    <row r="3378" spans="1:4" ht="15" x14ac:dyDescent="0.25">
      <c r="A3378" s="18"/>
      <c r="B3378" s="18"/>
      <c r="C3378" s="18"/>
      <c r="D3378" s="18"/>
    </row>
    <row r="3379" spans="1:4" ht="15" x14ac:dyDescent="0.25">
      <c r="A3379" s="18"/>
      <c r="B3379" s="18"/>
      <c r="C3379" s="18"/>
      <c r="D3379" s="18"/>
    </row>
    <row r="3380" spans="1:4" ht="15" x14ac:dyDescent="0.25">
      <c r="A3380" s="18"/>
      <c r="B3380" s="18"/>
      <c r="C3380" s="18"/>
      <c r="D3380" s="18"/>
    </row>
    <row r="3381" spans="1:4" ht="15" x14ac:dyDescent="0.25">
      <c r="A3381" s="18"/>
      <c r="B3381" s="18"/>
      <c r="C3381" s="18"/>
      <c r="D3381" s="18"/>
    </row>
    <row r="3382" spans="1:4" ht="15" x14ac:dyDescent="0.25">
      <c r="A3382" s="18"/>
      <c r="B3382" s="18"/>
      <c r="C3382" s="18"/>
      <c r="D3382" s="18"/>
    </row>
    <row r="3383" spans="1:4" ht="15" x14ac:dyDescent="0.25">
      <c r="A3383" s="18"/>
      <c r="B3383" s="18"/>
      <c r="C3383" s="18"/>
      <c r="D3383" s="18"/>
    </row>
    <row r="3384" spans="1:4" ht="15" x14ac:dyDescent="0.25">
      <c r="A3384" s="18"/>
      <c r="B3384" s="18"/>
      <c r="C3384" s="18"/>
      <c r="D3384" s="18"/>
    </row>
    <row r="3385" spans="1:4" ht="15" x14ac:dyDescent="0.25">
      <c r="A3385" s="18"/>
      <c r="B3385" s="18"/>
      <c r="C3385" s="18"/>
      <c r="D3385" s="18"/>
    </row>
    <row r="3386" spans="1:4" ht="15" x14ac:dyDescent="0.25">
      <c r="A3386" s="18"/>
      <c r="B3386" s="18"/>
      <c r="C3386" s="18"/>
      <c r="D3386" s="18"/>
    </row>
    <row r="3387" spans="1:4" ht="15" x14ac:dyDescent="0.25">
      <c r="A3387" s="18"/>
      <c r="B3387" s="18"/>
      <c r="C3387" s="18"/>
      <c r="D3387" s="18"/>
    </row>
    <row r="3388" spans="1:4" ht="15" x14ac:dyDescent="0.25">
      <c r="A3388" s="18"/>
      <c r="B3388" s="18"/>
      <c r="C3388" s="18"/>
      <c r="D3388" s="18"/>
    </row>
    <row r="3389" spans="1:4" ht="15" x14ac:dyDescent="0.25">
      <c r="A3389" s="18"/>
      <c r="B3389" s="18"/>
      <c r="C3389" s="18"/>
      <c r="D3389" s="18"/>
    </row>
    <row r="3390" spans="1:4" ht="15" x14ac:dyDescent="0.25">
      <c r="A3390" s="18"/>
      <c r="B3390" s="18"/>
      <c r="C3390" s="18"/>
      <c r="D3390" s="18"/>
    </row>
    <row r="3391" spans="1:4" ht="15" x14ac:dyDescent="0.25">
      <c r="A3391" s="18"/>
      <c r="B3391" s="18"/>
      <c r="C3391" s="18"/>
      <c r="D3391" s="18"/>
    </row>
    <row r="3392" spans="1:4" ht="15" x14ac:dyDescent="0.25">
      <c r="A3392" s="18"/>
      <c r="B3392" s="18"/>
      <c r="C3392" s="18"/>
      <c r="D3392" s="18"/>
    </row>
    <row r="3393" spans="1:4" ht="15" x14ac:dyDescent="0.25">
      <c r="A3393" s="18"/>
      <c r="B3393" s="18"/>
      <c r="C3393" s="18"/>
      <c r="D3393" s="18"/>
    </row>
    <row r="3394" spans="1:4" ht="15" x14ac:dyDescent="0.25">
      <c r="A3394" s="18"/>
      <c r="B3394" s="18"/>
      <c r="C3394" s="18"/>
      <c r="D3394" s="18"/>
    </row>
    <row r="3395" spans="1:4" ht="15" x14ac:dyDescent="0.25">
      <c r="A3395" s="18"/>
      <c r="B3395" s="18"/>
      <c r="C3395" s="18"/>
      <c r="D3395" s="18"/>
    </row>
    <row r="3396" spans="1:4" ht="15" x14ac:dyDescent="0.25">
      <c r="A3396" s="18"/>
      <c r="B3396" s="18"/>
      <c r="C3396" s="18"/>
      <c r="D3396" s="18"/>
    </row>
    <row r="3397" spans="1:4" ht="15" x14ac:dyDescent="0.25">
      <c r="A3397" s="18"/>
      <c r="B3397" s="18"/>
      <c r="C3397" s="18"/>
      <c r="D3397" s="18"/>
    </row>
    <row r="3398" spans="1:4" ht="15" x14ac:dyDescent="0.25">
      <c r="A3398" s="18"/>
      <c r="B3398" s="18"/>
      <c r="C3398" s="18"/>
      <c r="D3398" s="18"/>
    </row>
    <row r="3399" spans="1:4" ht="15" x14ac:dyDescent="0.25">
      <c r="A3399" s="18"/>
      <c r="B3399" s="18"/>
      <c r="C3399" s="18"/>
      <c r="D3399" s="18"/>
    </row>
    <row r="3400" spans="1:4" ht="15" x14ac:dyDescent="0.25">
      <c r="A3400" s="18"/>
      <c r="B3400" s="18"/>
      <c r="C3400" s="18"/>
      <c r="D3400" s="18"/>
    </row>
    <row r="3401" spans="1:4" ht="15" x14ac:dyDescent="0.25">
      <c r="A3401" s="18"/>
      <c r="B3401" s="18"/>
      <c r="C3401" s="18"/>
      <c r="D3401" s="18"/>
    </row>
    <row r="3402" spans="1:4" ht="15" x14ac:dyDescent="0.25">
      <c r="A3402" s="18"/>
      <c r="B3402" s="18"/>
      <c r="C3402" s="18"/>
      <c r="D3402" s="18"/>
    </row>
    <row r="3403" spans="1:4" ht="15" x14ac:dyDescent="0.25">
      <c r="A3403" s="18"/>
      <c r="B3403" s="18"/>
      <c r="C3403" s="18"/>
      <c r="D3403" s="18"/>
    </row>
    <row r="3404" spans="1:4" ht="15" x14ac:dyDescent="0.25">
      <c r="A3404" s="18"/>
      <c r="B3404" s="18"/>
      <c r="C3404" s="18"/>
      <c r="D3404" s="18"/>
    </row>
    <row r="3405" spans="1:4" ht="15" x14ac:dyDescent="0.25">
      <c r="A3405" s="18"/>
      <c r="B3405" s="18"/>
      <c r="C3405" s="18"/>
      <c r="D3405" s="18"/>
    </row>
    <row r="3406" spans="1:4" ht="15" x14ac:dyDescent="0.25">
      <c r="A3406" s="18"/>
      <c r="B3406" s="18"/>
      <c r="C3406" s="18"/>
      <c r="D3406" s="18"/>
    </row>
    <row r="3407" spans="1:4" ht="15" x14ac:dyDescent="0.25">
      <c r="A3407" s="18"/>
      <c r="B3407" s="18"/>
      <c r="C3407" s="18"/>
      <c r="D3407" s="18"/>
    </row>
    <row r="3408" spans="1:4" ht="15" x14ac:dyDescent="0.25">
      <c r="A3408" s="18"/>
      <c r="B3408" s="18"/>
      <c r="C3408" s="18"/>
      <c r="D3408" s="18"/>
    </row>
    <row r="3409" spans="1:4" ht="15" x14ac:dyDescent="0.25">
      <c r="A3409" s="18"/>
      <c r="B3409" s="18"/>
      <c r="C3409" s="18"/>
      <c r="D3409" s="18"/>
    </row>
    <row r="3410" spans="1:4" ht="15" x14ac:dyDescent="0.25">
      <c r="A3410" s="18"/>
      <c r="B3410" s="18"/>
      <c r="C3410" s="18"/>
      <c r="D3410" s="18"/>
    </row>
    <row r="3411" spans="1:4" ht="15" x14ac:dyDescent="0.25">
      <c r="A3411" s="18"/>
      <c r="B3411" s="18"/>
      <c r="C3411" s="18"/>
      <c r="D3411" s="18"/>
    </row>
    <row r="3412" spans="1:4" ht="15" x14ac:dyDescent="0.25">
      <c r="A3412" s="18"/>
      <c r="B3412" s="18"/>
      <c r="C3412" s="18"/>
      <c r="D3412" s="18"/>
    </row>
    <row r="3413" spans="1:4" ht="15" x14ac:dyDescent="0.25">
      <c r="A3413" s="18"/>
      <c r="B3413" s="18"/>
      <c r="C3413" s="18"/>
      <c r="D3413" s="18"/>
    </row>
    <row r="3414" spans="1:4" ht="15" x14ac:dyDescent="0.25">
      <c r="A3414" s="18"/>
      <c r="B3414" s="18"/>
      <c r="C3414" s="18"/>
      <c r="D3414" s="18"/>
    </row>
    <row r="3415" spans="1:4" ht="15" x14ac:dyDescent="0.25">
      <c r="A3415" s="18"/>
      <c r="B3415" s="18"/>
      <c r="C3415" s="18"/>
      <c r="D3415" s="18"/>
    </row>
    <row r="3416" spans="1:4" ht="15" x14ac:dyDescent="0.25">
      <c r="A3416" s="18"/>
      <c r="B3416" s="18"/>
      <c r="C3416" s="18"/>
      <c r="D3416" s="18"/>
    </row>
    <row r="3417" spans="1:4" ht="15" x14ac:dyDescent="0.25">
      <c r="A3417" s="18"/>
      <c r="B3417" s="18"/>
      <c r="C3417" s="18"/>
      <c r="D3417" s="18"/>
    </row>
    <row r="3418" spans="1:4" ht="15" x14ac:dyDescent="0.25">
      <c r="A3418" s="18"/>
      <c r="B3418" s="18"/>
      <c r="C3418" s="18"/>
      <c r="D3418" s="18"/>
    </row>
    <row r="3419" spans="1:4" ht="15" x14ac:dyDescent="0.25">
      <c r="A3419" s="18"/>
      <c r="B3419" s="18"/>
      <c r="C3419" s="18"/>
      <c r="D3419" s="18"/>
    </row>
    <row r="3420" spans="1:4" ht="15" x14ac:dyDescent="0.25">
      <c r="A3420" s="18"/>
      <c r="B3420" s="18"/>
      <c r="C3420" s="18"/>
      <c r="D3420" s="18"/>
    </row>
    <row r="3421" spans="1:4" ht="15" x14ac:dyDescent="0.25">
      <c r="A3421" s="18"/>
      <c r="B3421" s="18"/>
      <c r="C3421" s="18"/>
      <c r="D3421" s="18"/>
    </row>
    <row r="3422" spans="1:4" ht="15" x14ac:dyDescent="0.25">
      <c r="A3422" s="18"/>
      <c r="B3422" s="18"/>
      <c r="C3422" s="18"/>
      <c r="D3422" s="18"/>
    </row>
    <row r="3423" spans="1:4" ht="15" x14ac:dyDescent="0.25">
      <c r="A3423" s="18"/>
      <c r="B3423" s="18"/>
      <c r="C3423" s="18"/>
      <c r="D3423" s="18"/>
    </row>
    <row r="3424" spans="1:4" ht="15" x14ac:dyDescent="0.25">
      <c r="A3424" s="18"/>
      <c r="B3424" s="18"/>
      <c r="C3424" s="18"/>
      <c r="D3424" s="18"/>
    </row>
    <row r="3425" spans="1:4" ht="15" x14ac:dyDescent="0.25">
      <c r="A3425" s="18"/>
      <c r="B3425" s="18"/>
      <c r="C3425" s="18"/>
      <c r="D3425" s="18"/>
    </row>
    <row r="3426" spans="1:4" ht="15" x14ac:dyDescent="0.25">
      <c r="A3426" s="18"/>
      <c r="B3426" s="18"/>
      <c r="C3426" s="18"/>
      <c r="D3426" s="18"/>
    </row>
    <row r="3427" spans="1:4" ht="15" x14ac:dyDescent="0.25">
      <c r="A3427" s="18"/>
      <c r="B3427" s="18"/>
      <c r="C3427" s="18"/>
      <c r="D3427" s="18"/>
    </row>
    <row r="3428" spans="1:4" ht="15" x14ac:dyDescent="0.25">
      <c r="A3428" s="18"/>
      <c r="B3428" s="18"/>
      <c r="C3428" s="18"/>
      <c r="D3428" s="18"/>
    </row>
    <row r="3429" spans="1:4" ht="15" x14ac:dyDescent="0.25">
      <c r="A3429" s="18"/>
      <c r="B3429" s="18"/>
      <c r="C3429" s="18"/>
      <c r="D3429" s="18"/>
    </row>
    <row r="3430" spans="1:4" ht="15" x14ac:dyDescent="0.25">
      <c r="A3430" s="18"/>
      <c r="B3430" s="18"/>
      <c r="C3430" s="18"/>
      <c r="D3430" s="18"/>
    </row>
    <row r="3431" spans="1:4" ht="15" x14ac:dyDescent="0.25">
      <c r="A3431" s="18"/>
      <c r="B3431" s="18"/>
      <c r="C3431" s="18"/>
      <c r="D3431" s="18"/>
    </row>
    <row r="3432" spans="1:4" ht="15" x14ac:dyDescent="0.25">
      <c r="A3432" s="18"/>
      <c r="B3432" s="18"/>
      <c r="C3432" s="18"/>
      <c r="D3432" s="18"/>
    </row>
    <row r="3433" spans="1:4" ht="15" x14ac:dyDescent="0.25">
      <c r="A3433" s="18"/>
      <c r="B3433" s="18"/>
      <c r="C3433" s="18"/>
      <c r="D3433" s="18"/>
    </row>
    <row r="3434" spans="1:4" ht="15" x14ac:dyDescent="0.25">
      <c r="A3434" s="18"/>
      <c r="B3434" s="18"/>
      <c r="C3434" s="18"/>
      <c r="D3434" s="18"/>
    </row>
    <row r="3435" spans="1:4" ht="15" x14ac:dyDescent="0.25">
      <c r="A3435" s="18"/>
      <c r="B3435" s="18"/>
      <c r="C3435" s="18"/>
      <c r="D3435" s="18"/>
    </row>
    <row r="3436" spans="1:4" ht="15" x14ac:dyDescent="0.25">
      <c r="A3436" s="18"/>
      <c r="B3436" s="18"/>
      <c r="C3436" s="18"/>
      <c r="D3436" s="18"/>
    </row>
    <row r="3437" spans="1:4" ht="15" x14ac:dyDescent="0.25">
      <c r="A3437" s="18"/>
      <c r="B3437" s="18"/>
      <c r="C3437" s="18"/>
      <c r="D3437" s="18"/>
    </row>
    <row r="3438" spans="1:4" ht="15" x14ac:dyDescent="0.25">
      <c r="A3438" s="18"/>
      <c r="B3438" s="18"/>
      <c r="C3438" s="18"/>
      <c r="D3438" s="18"/>
    </row>
    <row r="3439" spans="1:4" ht="15" x14ac:dyDescent="0.25">
      <c r="A3439" s="18"/>
      <c r="B3439" s="18"/>
      <c r="C3439" s="18"/>
      <c r="D3439" s="18"/>
    </row>
    <row r="3440" spans="1:4" ht="15" x14ac:dyDescent="0.25">
      <c r="A3440" s="18"/>
      <c r="B3440" s="18"/>
      <c r="C3440" s="18"/>
      <c r="D3440" s="18"/>
    </row>
    <row r="3441" spans="1:4" ht="15" x14ac:dyDescent="0.25">
      <c r="A3441" s="18"/>
      <c r="B3441" s="18"/>
      <c r="C3441" s="18"/>
      <c r="D3441" s="18"/>
    </row>
    <row r="3442" spans="1:4" ht="15" x14ac:dyDescent="0.25">
      <c r="A3442" s="18"/>
      <c r="B3442" s="18"/>
      <c r="C3442" s="18"/>
      <c r="D3442" s="18"/>
    </row>
    <row r="3443" spans="1:4" ht="15" x14ac:dyDescent="0.25">
      <c r="A3443" s="18"/>
      <c r="B3443" s="18"/>
      <c r="C3443" s="18"/>
      <c r="D3443" s="18"/>
    </row>
    <row r="3444" spans="1:4" ht="15" x14ac:dyDescent="0.25">
      <c r="A3444" s="18"/>
      <c r="B3444" s="18"/>
      <c r="C3444" s="18"/>
      <c r="D3444" s="18"/>
    </row>
    <row r="3445" spans="1:4" ht="15" x14ac:dyDescent="0.25">
      <c r="A3445" s="18"/>
      <c r="B3445" s="18"/>
      <c r="C3445" s="18"/>
      <c r="D3445" s="18"/>
    </row>
    <row r="3446" spans="1:4" ht="15" x14ac:dyDescent="0.25">
      <c r="A3446" s="18"/>
      <c r="B3446" s="18"/>
      <c r="C3446" s="18"/>
      <c r="D3446" s="18"/>
    </row>
    <row r="3447" spans="1:4" ht="15" x14ac:dyDescent="0.25">
      <c r="A3447" s="18"/>
      <c r="B3447" s="18"/>
      <c r="C3447" s="18"/>
      <c r="D3447" s="18"/>
    </row>
    <row r="3448" spans="1:4" ht="15" x14ac:dyDescent="0.25">
      <c r="A3448" s="18"/>
      <c r="B3448" s="18"/>
      <c r="C3448" s="18"/>
      <c r="D3448" s="18"/>
    </row>
    <row r="3449" spans="1:4" ht="15" x14ac:dyDescent="0.25">
      <c r="A3449" s="18"/>
      <c r="B3449" s="18"/>
      <c r="C3449" s="18"/>
      <c r="D3449" s="18"/>
    </row>
    <row r="3450" spans="1:4" ht="15" x14ac:dyDescent="0.25">
      <c r="A3450" s="18"/>
      <c r="B3450" s="18"/>
      <c r="C3450" s="18"/>
      <c r="D3450" s="18"/>
    </row>
    <row r="3451" spans="1:4" ht="15" x14ac:dyDescent="0.25">
      <c r="A3451" s="18"/>
      <c r="B3451" s="18"/>
      <c r="C3451" s="18"/>
      <c r="D3451" s="18"/>
    </row>
    <row r="3452" spans="1:4" ht="15" x14ac:dyDescent="0.25">
      <c r="A3452" s="18"/>
      <c r="B3452" s="18"/>
      <c r="C3452" s="18"/>
      <c r="D3452" s="18"/>
    </row>
    <row r="3453" spans="1:4" ht="15" x14ac:dyDescent="0.25">
      <c r="A3453" s="18"/>
      <c r="B3453" s="18"/>
      <c r="C3453" s="18"/>
      <c r="D3453" s="18"/>
    </row>
    <row r="3454" spans="1:4" ht="15" x14ac:dyDescent="0.25">
      <c r="A3454" s="18"/>
      <c r="B3454" s="18"/>
      <c r="C3454" s="18"/>
      <c r="D3454" s="18"/>
    </row>
    <row r="3455" spans="1:4" ht="15" x14ac:dyDescent="0.25">
      <c r="A3455" s="18"/>
      <c r="B3455" s="18"/>
      <c r="C3455" s="18"/>
      <c r="D3455" s="18"/>
    </row>
    <row r="3456" spans="1:4" ht="15" x14ac:dyDescent="0.25">
      <c r="A3456" s="18"/>
      <c r="B3456" s="18"/>
      <c r="C3456" s="18"/>
      <c r="D3456" s="18"/>
    </row>
    <row r="3457" spans="1:4" ht="15" x14ac:dyDescent="0.25">
      <c r="A3457" s="18"/>
      <c r="B3457" s="18"/>
      <c r="C3457" s="18"/>
      <c r="D3457" s="18"/>
    </row>
    <row r="3458" spans="1:4" ht="15" x14ac:dyDescent="0.25">
      <c r="A3458" s="18"/>
      <c r="B3458" s="18"/>
      <c r="C3458" s="18"/>
      <c r="D3458" s="18"/>
    </row>
    <row r="3459" spans="1:4" ht="15" x14ac:dyDescent="0.25">
      <c r="A3459" s="18"/>
      <c r="B3459" s="18"/>
      <c r="C3459" s="18"/>
      <c r="D3459" s="18"/>
    </row>
    <row r="3460" spans="1:4" ht="15" x14ac:dyDescent="0.25">
      <c r="A3460" s="18"/>
      <c r="B3460" s="18"/>
      <c r="C3460" s="18"/>
      <c r="D3460" s="18"/>
    </row>
    <row r="3461" spans="1:4" ht="15" x14ac:dyDescent="0.25">
      <c r="A3461" s="18"/>
      <c r="B3461" s="18"/>
      <c r="C3461" s="18"/>
      <c r="D3461" s="18"/>
    </row>
    <row r="3462" spans="1:4" ht="15" x14ac:dyDescent="0.25">
      <c r="A3462" s="18"/>
      <c r="B3462" s="18"/>
      <c r="C3462" s="18"/>
      <c r="D3462" s="18"/>
    </row>
    <row r="3463" spans="1:4" ht="15" x14ac:dyDescent="0.25">
      <c r="A3463" s="18"/>
      <c r="B3463" s="18"/>
      <c r="C3463" s="18"/>
      <c r="D3463" s="18"/>
    </row>
    <row r="3464" spans="1:4" ht="15" x14ac:dyDescent="0.25">
      <c r="A3464" s="18"/>
      <c r="B3464" s="18"/>
      <c r="C3464" s="18"/>
      <c r="D3464" s="18"/>
    </row>
    <row r="3465" spans="1:4" ht="15" x14ac:dyDescent="0.25">
      <c r="A3465" s="18"/>
      <c r="B3465" s="18"/>
      <c r="C3465" s="18"/>
      <c r="D3465" s="18"/>
    </row>
    <row r="3466" spans="1:4" ht="15" x14ac:dyDescent="0.25">
      <c r="A3466" s="18"/>
      <c r="B3466" s="18"/>
      <c r="C3466" s="18"/>
      <c r="D3466" s="18"/>
    </row>
    <row r="3467" spans="1:4" ht="15" x14ac:dyDescent="0.25">
      <c r="A3467" s="18"/>
      <c r="B3467" s="18"/>
      <c r="C3467" s="18"/>
      <c r="D3467" s="18"/>
    </row>
    <row r="3468" spans="1:4" ht="15" x14ac:dyDescent="0.25">
      <c r="A3468" s="18"/>
      <c r="B3468" s="18"/>
      <c r="C3468" s="18"/>
      <c r="D3468" s="18"/>
    </row>
    <row r="3469" spans="1:4" ht="15" x14ac:dyDescent="0.25">
      <c r="A3469" s="18"/>
      <c r="B3469" s="18"/>
      <c r="C3469" s="18"/>
      <c r="D3469" s="18"/>
    </row>
    <row r="3470" spans="1:4" ht="15" x14ac:dyDescent="0.25">
      <c r="A3470" s="18"/>
      <c r="B3470" s="18"/>
      <c r="C3470" s="18"/>
      <c r="D3470" s="18"/>
    </row>
    <row r="3471" spans="1:4" ht="15" x14ac:dyDescent="0.25">
      <c r="A3471" s="18"/>
      <c r="B3471" s="18"/>
      <c r="C3471" s="18"/>
      <c r="D3471" s="18"/>
    </row>
    <row r="3472" spans="1:4" ht="15" x14ac:dyDescent="0.25">
      <c r="A3472" s="18"/>
      <c r="B3472" s="18"/>
      <c r="C3472" s="18"/>
      <c r="D3472" s="18"/>
    </row>
    <row r="3473" spans="1:4" ht="15" x14ac:dyDescent="0.25">
      <c r="A3473" s="18"/>
      <c r="B3473" s="18"/>
      <c r="C3473" s="18"/>
      <c r="D3473" s="18"/>
    </row>
    <row r="3474" spans="1:4" ht="15" x14ac:dyDescent="0.25">
      <c r="A3474" s="18"/>
      <c r="B3474" s="18"/>
      <c r="C3474" s="18"/>
      <c r="D3474" s="18"/>
    </row>
    <row r="3475" spans="1:4" ht="15" x14ac:dyDescent="0.25">
      <c r="A3475" s="18"/>
      <c r="B3475" s="18"/>
      <c r="C3475" s="18"/>
      <c r="D3475" s="18"/>
    </row>
    <row r="3476" spans="1:4" ht="15" x14ac:dyDescent="0.25">
      <c r="A3476" s="18"/>
      <c r="B3476" s="18"/>
      <c r="C3476" s="18"/>
      <c r="D3476" s="18"/>
    </row>
    <row r="3477" spans="1:4" ht="15" x14ac:dyDescent="0.25">
      <c r="A3477" s="18"/>
      <c r="B3477" s="18"/>
      <c r="C3477" s="18"/>
      <c r="D3477" s="18"/>
    </row>
    <row r="3478" spans="1:4" ht="15" x14ac:dyDescent="0.25">
      <c r="A3478" s="18"/>
      <c r="B3478" s="18"/>
      <c r="C3478" s="18"/>
      <c r="D3478" s="18"/>
    </row>
    <row r="3479" spans="1:4" ht="15" x14ac:dyDescent="0.25">
      <c r="A3479" s="18"/>
      <c r="B3479" s="18"/>
      <c r="C3479" s="18"/>
      <c r="D3479" s="18"/>
    </row>
    <row r="3480" spans="1:4" ht="15" x14ac:dyDescent="0.25">
      <c r="A3480" s="18"/>
      <c r="B3480" s="18"/>
      <c r="C3480" s="18"/>
      <c r="D3480" s="18"/>
    </row>
    <row r="3481" spans="1:4" ht="15" x14ac:dyDescent="0.25">
      <c r="A3481" s="18"/>
      <c r="B3481" s="18"/>
      <c r="C3481" s="18"/>
      <c r="D3481" s="18"/>
    </row>
    <row r="3482" spans="1:4" ht="15" x14ac:dyDescent="0.25">
      <c r="A3482" s="18"/>
      <c r="B3482" s="18"/>
      <c r="C3482" s="18"/>
      <c r="D3482" s="18"/>
    </row>
    <row r="3483" spans="1:4" ht="15" x14ac:dyDescent="0.25">
      <c r="A3483" s="18"/>
      <c r="B3483" s="18"/>
      <c r="C3483" s="18"/>
      <c r="D3483" s="18"/>
    </row>
    <row r="3484" spans="1:4" ht="15" x14ac:dyDescent="0.25">
      <c r="A3484" s="18"/>
      <c r="B3484" s="18"/>
      <c r="C3484" s="18"/>
      <c r="D3484" s="18"/>
    </row>
    <row r="3485" spans="1:4" ht="15" x14ac:dyDescent="0.25">
      <c r="A3485" s="18"/>
      <c r="B3485" s="18"/>
      <c r="C3485" s="18"/>
      <c r="D3485" s="18"/>
    </row>
    <row r="3486" spans="1:4" ht="15" x14ac:dyDescent="0.25">
      <c r="A3486" s="18"/>
      <c r="B3486" s="18"/>
      <c r="C3486" s="18"/>
      <c r="D3486" s="18"/>
    </row>
    <row r="3487" spans="1:4" ht="15" x14ac:dyDescent="0.25">
      <c r="A3487" s="18"/>
      <c r="B3487" s="18"/>
      <c r="C3487" s="18"/>
      <c r="D3487" s="18"/>
    </row>
    <row r="3488" spans="1:4" ht="15" x14ac:dyDescent="0.25">
      <c r="A3488" s="18"/>
      <c r="B3488" s="18"/>
      <c r="C3488" s="18"/>
      <c r="D3488" s="18"/>
    </row>
    <row r="3489" spans="1:4" ht="15" x14ac:dyDescent="0.25">
      <c r="A3489" s="18"/>
      <c r="B3489" s="18"/>
      <c r="C3489" s="18"/>
      <c r="D3489" s="18"/>
    </row>
    <row r="3490" spans="1:4" ht="15" x14ac:dyDescent="0.25">
      <c r="A3490" s="18"/>
      <c r="B3490" s="18"/>
      <c r="C3490" s="18"/>
      <c r="D3490" s="18"/>
    </row>
    <row r="3491" spans="1:4" ht="15" x14ac:dyDescent="0.25">
      <c r="A3491" s="18"/>
      <c r="B3491" s="18"/>
      <c r="C3491" s="18"/>
      <c r="D3491" s="18"/>
    </row>
    <row r="3492" spans="1:4" ht="15" x14ac:dyDescent="0.25">
      <c r="A3492" s="18"/>
      <c r="B3492" s="18"/>
      <c r="C3492" s="18"/>
      <c r="D3492" s="18"/>
    </row>
    <row r="3493" spans="1:4" ht="15" x14ac:dyDescent="0.25">
      <c r="A3493" s="18"/>
      <c r="B3493" s="18"/>
      <c r="C3493" s="18"/>
      <c r="D3493" s="18"/>
    </row>
    <row r="3494" spans="1:4" ht="15" x14ac:dyDescent="0.25">
      <c r="A3494" s="18"/>
      <c r="B3494" s="18"/>
      <c r="C3494" s="18"/>
      <c r="D3494" s="18"/>
    </row>
    <row r="3495" spans="1:4" ht="15" x14ac:dyDescent="0.25">
      <c r="A3495" s="18"/>
      <c r="B3495" s="18"/>
      <c r="C3495" s="18"/>
      <c r="D3495" s="18"/>
    </row>
    <row r="3496" spans="1:4" ht="15" x14ac:dyDescent="0.25">
      <c r="A3496" s="18"/>
      <c r="B3496" s="18"/>
      <c r="C3496" s="18"/>
      <c r="D3496" s="18"/>
    </row>
    <row r="3497" spans="1:4" ht="15" x14ac:dyDescent="0.25">
      <c r="A3497" s="18"/>
      <c r="B3497" s="18"/>
      <c r="C3497" s="18"/>
      <c r="D3497" s="18"/>
    </row>
    <row r="3498" spans="1:4" ht="15" x14ac:dyDescent="0.25">
      <c r="A3498" s="18"/>
      <c r="B3498" s="18"/>
      <c r="C3498" s="18"/>
      <c r="D3498" s="18"/>
    </row>
    <row r="3499" spans="1:4" ht="15" x14ac:dyDescent="0.25">
      <c r="A3499" s="18"/>
      <c r="B3499" s="18"/>
      <c r="C3499" s="18"/>
      <c r="D3499" s="18"/>
    </row>
    <row r="3500" spans="1:4" ht="15" x14ac:dyDescent="0.25">
      <c r="A3500" s="18"/>
      <c r="B3500" s="18"/>
      <c r="C3500" s="18"/>
      <c r="D3500" s="18"/>
    </row>
    <row r="3501" spans="1:4" ht="15" x14ac:dyDescent="0.25">
      <c r="A3501" s="18"/>
      <c r="B3501" s="18"/>
      <c r="C3501" s="18"/>
      <c r="D3501" s="18"/>
    </row>
    <row r="3502" spans="1:4" ht="15" x14ac:dyDescent="0.25">
      <c r="A3502" s="18"/>
      <c r="B3502" s="18"/>
      <c r="C3502" s="18"/>
      <c r="D3502" s="18"/>
    </row>
    <row r="3503" spans="1:4" ht="15" x14ac:dyDescent="0.25">
      <c r="A3503" s="18"/>
      <c r="B3503" s="18"/>
      <c r="C3503" s="18"/>
      <c r="D3503" s="18"/>
    </row>
    <row r="3504" spans="1:4" ht="15" x14ac:dyDescent="0.25">
      <c r="A3504" s="18"/>
      <c r="B3504" s="18"/>
      <c r="C3504" s="18"/>
      <c r="D3504" s="18"/>
    </row>
    <row r="3505" spans="1:4" ht="15" x14ac:dyDescent="0.25">
      <c r="A3505" s="18"/>
      <c r="B3505" s="18"/>
      <c r="C3505" s="18"/>
      <c r="D3505" s="18"/>
    </row>
    <row r="3506" spans="1:4" ht="15" x14ac:dyDescent="0.25">
      <c r="A3506" s="18"/>
      <c r="B3506" s="18"/>
      <c r="C3506" s="18"/>
      <c r="D3506" s="18"/>
    </row>
    <row r="3507" spans="1:4" ht="15" x14ac:dyDescent="0.25">
      <c r="A3507" s="18"/>
      <c r="B3507" s="18"/>
      <c r="C3507" s="18"/>
      <c r="D3507" s="18"/>
    </row>
    <row r="3508" spans="1:4" ht="15" x14ac:dyDescent="0.25">
      <c r="A3508" s="18"/>
      <c r="B3508" s="18"/>
      <c r="C3508" s="18"/>
      <c r="D3508" s="18"/>
    </row>
    <row r="3509" spans="1:4" ht="15" x14ac:dyDescent="0.25">
      <c r="A3509" s="18"/>
      <c r="B3509" s="18"/>
      <c r="C3509" s="18"/>
      <c r="D3509" s="18"/>
    </row>
    <row r="3510" spans="1:4" ht="15" x14ac:dyDescent="0.25">
      <c r="A3510" s="18"/>
      <c r="B3510" s="18"/>
      <c r="C3510" s="18"/>
      <c r="D3510" s="18"/>
    </row>
    <row r="3511" spans="1:4" ht="15" x14ac:dyDescent="0.25">
      <c r="A3511" s="18"/>
      <c r="B3511" s="18"/>
      <c r="C3511" s="18"/>
      <c r="D3511" s="18"/>
    </row>
    <row r="3512" spans="1:4" ht="15" x14ac:dyDescent="0.25">
      <c r="A3512" s="18"/>
      <c r="B3512" s="18"/>
      <c r="C3512" s="18"/>
      <c r="D3512" s="18"/>
    </row>
    <row r="3513" spans="1:4" ht="15" x14ac:dyDescent="0.25">
      <c r="A3513" s="18"/>
      <c r="B3513" s="18"/>
      <c r="C3513" s="18"/>
      <c r="D3513" s="18"/>
    </row>
    <row r="3514" spans="1:4" ht="15" x14ac:dyDescent="0.25">
      <c r="A3514" s="18"/>
      <c r="B3514" s="18"/>
      <c r="C3514" s="18"/>
      <c r="D3514" s="18"/>
    </row>
    <row r="3515" spans="1:4" ht="15" x14ac:dyDescent="0.25">
      <c r="A3515" s="18"/>
      <c r="B3515" s="18"/>
      <c r="C3515" s="18"/>
      <c r="D3515" s="18"/>
    </row>
    <row r="3516" spans="1:4" ht="15" x14ac:dyDescent="0.25">
      <c r="A3516" s="18"/>
      <c r="B3516" s="18"/>
      <c r="C3516" s="18"/>
      <c r="D3516" s="18"/>
    </row>
    <row r="3517" spans="1:4" ht="15" x14ac:dyDescent="0.25">
      <c r="A3517" s="18"/>
      <c r="B3517" s="18"/>
      <c r="C3517" s="18"/>
      <c r="D3517" s="18"/>
    </row>
    <row r="3518" spans="1:4" ht="15" x14ac:dyDescent="0.25">
      <c r="A3518" s="18"/>
      <c r="B3518" s="18"/>
      <c r="C3518" s="18"/>
      <c r="D3518" s="18"/>
    </row>
    <row r="3519" spans="1:4" ht="15" x14ac:dyDescent="0.25">
      <c r="A3519" s="18"/>
      <c r="B3519" s="18"/>
      <c r="C3519" s="18"/>
      <c r="D3519" s="18"/>
    </row>
    <row r="3520" spans="1:4" ht="15" x14ac:dyDescent="0.25">
      <c r="A3520" s="18"/>
      <c r="B3520" s="18"/>
      <c r="C3520" s="18"/>
      <c r="D3520" s="18"/>
    </row>
    <row r="3521" spans="1:4" ht="15" x14ac:dyDescent="0.25">
      <c r="A3521" s="18"/>
      <c r="B3521" s="18"/>
      <c r="C3521" s="18"/>
      <c r="D3521" s="18"/>
    </row>
    <row r="3522" spans="1:4" ht="15" x14ac:dyDescent="0.25">
      <c r="A3522" s="18"/>
      <c r="B3522" s="18"/>
      <c r="C3522" s="18"/>
      <c r="D3522" s="18"/>
    </row>
    <row r="3523" spans="1:4" ht="15" x14ac:dyDescent="0.25">
      <c r="A3523" s="18"/>
      <c r="B3523" s="18"/>
      <c r="C3523" s="18"/>
      <c r="D3523" s="18"/>
    </row>
    <row r="3524" spans="1:4" ht="15" x14ac:dyDescent="0.25">
      <c r="A3524" s="18"/>
      <c r="B3524" s="18"/>
      <c r="C3524" s="18"/>
      <c r="D3524" s="18"/>
    </row>
    <row r="3525" spans="1:4" ht="15" x14ac:dyDescent="0.25">
      <c r="A3525" s="18"/>
      <c r="B3525" s="18"/>
      <c r="C3525" s="18"/>
      <c r="D3525" s="18"/>
    </row>
    <row r="3526" spans="1:4" ht="15" x14ac:dyDescent="0.25">
      <c r="A3526" s="18"/>
      <c r="B3526" s="18"/>
      <c r="C3526" s="18"/>
      <c r="D3526" s="18"/>
    </row>
    <row r="3527" spans="1:4" ht="15" x14ac:dyDescent="0.25">
      <c r="A3527" s="18"/>
      <c r="B3527" s="18"/>
      <c r="C3527" s="18"/>
      <c r="D3527" s="18"/>
    </row>
    <row r="3528" spans="1:4" ht="15" x14ac:dyDescent="0.25">
      <c r="A3528" s="18"/>
      <c r="B3528" s="18"/>
      <c r="C3528" s="18"/>
      <c r="D3528" s="18"/>
    </row>
    <row r="3529" spans="1:4" ht="15" x14ac:dyDescent="0.25">
      <c r="A3529" s="18"/>
      <c r="B3529" s="18"/>
      <c r="C3529" s="18"/>
      <c r="D3529" s="18"/>
    </row>
    <row r="3530" spans="1:4" ht="15" x14ac:dyDescent="0.25">
      <c r="A3530" s="18"/>
      <c r="B3530" s="18"/>
      <c r="C3530" s="18"/>
      <c r="D3530" s="18"/>
    </row>
    <row r="3531" spans="1:4" ht="15" x14ac:dyDescent="0.25">
      <c r="A3531" s="18"/>
      <c r="B3531" s="18"/>
      <c r="C3531" s="18"/>
      <c r="D3531" s="18"/>
    </row>
    <row r="3532" spans="1:4" ht="15" x14ac:dyDescent="0.25">
      <c r="A3532" s="18"/>
      <c r="B3532" s="18"/>
      <c r="C3532" s="18"/>
      <c r="D3532" s="18"/>
    </row>
    <row r="3533" spans="1:4" ht="15" x14ac:dyDescent="0.25">
      <c r="A3533" s="18"/>
      <c r="B3533" s="18"/>
      <c r="C3533" s="18"/>
      <c r="D3533" s="18"/>
    </row>
    <row r="3534" spans="1:4" ht="15" x14ac:dyDescent="0.25">
      <c r="A3534" s="18"/>
      <c r="B3534" s="18"/>
      <c r="C3534" s="18"/>
      <c r="D3534" s="18"/>
    </row>
    <row r="3535" spans="1:4" ht="15" x14ac:dyDescent="0.25">
      <c r="A3535" s="18"/>
      <c r="B3535" s="18"/>
      <c r="C3535" s="18"/>
      <c r="D3535" s="18"/>
    </row>
    <row r="3536" spans="1:4" ht="15" x14ac:dyDescent="0.25">
      <c r="A3536" s="18"/>
      <c r="B3536" s="18"/>
      <c r="C3536" s="18"/>
      <c r="D3536" s="18"/>
    </row>
    <row r="3537" spans="1:4" ht="15" x14ac:dyDescent="0.25">
      <c r="A3537" s="18"/>
      <c r="B3537" s="18"/>
      <c r="C3537" s="18"/>
      <c r="D3537" s="18"/>
    </row>
    <row r="3538" spans="1:4" ht="15" x14ac:dyDescent="0.25">
      <c r="A3538" s="18"/>
      <c r="B3538" s="18"/>
      <c r="C3538" s="18"/>
      <c r="D3538" s="18"/>
    </row>
    <row r="3539" spans="1:4" ht="15" x14ac:dyDescent="0.25">
      <c r="A3539" s="18"/>
      <c r="B3539" s="18"/>
      <c r="C3539" s="18"/>
      <c r="D3539" s="18"/>
    </row>
    <row r="3540" spans="1:4" ht="15" x14ac:dyDescent="0.25">
      <c r="A3540" s="18"/>
      <c r="B3540" s="18"/>
      <c r="C3540" s="18"/>
      <c r="D3540" s="18"/>
    </row>
    <row r="3541" spans="1:4" ht="15" x14ac:dyDescent="0.25">
      <c r="A3541" s="18"/>
      <c r="B3541" s="18"/>
      <c r="C3541" s="18"/>
      <c r="D3541" s="18"/>
    </row>
    <row r="3542" spans="1:4" ht="15" x14ac:dyDescent="0.25">
      <c r="A3542" s="18"/>
      <c r="B3542" s="18"/>
      <c r="C3542" s="18"/>
      <c r="D3542" s="18"/>
    </row>
    <row r="3543" spans="1:4" ht="15" x14ac:dyDescent="0.25">
      <c r="A3543" s="18"/>
      <c r="B3543" s="18"/>
      <c r="C3543" s="18"/>
      <c r="D3543" s="18"/>
    </row>
    <row r="3544" spans="1:4" ht="15" x14ac:dyDescent="0.25">
      <c r="A3544" s="18"/>
      <c r="B3544" s="18"/>
      <c r="C3544" s="18"/>
      <c r="D3544" s="18"/>
    </row>
    <row r="3545" spans="1:4" ht="15" x14ac:dyDescent="0.25">
      <c r="A3545" s="18"/>
      <c r="B3545" s="18"/>
      <c r="C3545" s="18"/>
      <c r="D3545" s="18"/>
    </row>
    <row r="3546" spans="1:4" ht="15" x14ac:dyDescent="0.25">
      <c r="A3546" s="18"/>
      <c r="B3546" s="18"/>
      <c r="C3546" s="18"/>
      <c r="D3546" s="18"/>
    </row>
    <row r="3547" spans="1:4" ht="15" x14ac:dyDescent="0.25">
      <c r="A3547" s="18"/>
      <c r="B3547" s="18"/>
      <c r="C3547" s="18"/>
      <c r="D3547" s="18"/>
    </row>
    <row r="3548" spans="1:4" ht="15" x14ac:dyDescent="0.25">
      <c r="A3548" s="18"/>
      <c r="B3548" s="18"/>
      <c r="C3548" s="18"/>
      <c r="D3548" s="18"/>
    </row>
    <row r="3549" spans="1:4" ht="15" x14ac:dyDescent="0.25">
      <c r="A3549" s="18"/>
      <c r="B3549" s="18"/>
      <c r="C3549" s="18"/>
      <c r="D3549" s="18"/>
    </row>
    <row r="3550" spans="1:4" ht="15" x14ac:dyDescent="0.25">
      <c r="A3550" s="18"/>
      <c r="B3550" s="18"/>
      <c r="C3550" s="18"/>
      <c r="D3550" s="18"/>
    </row>
    <row r="3551" spans="1:4" ht="15" x14ac:dyDescent="0.25">
      <c r="A3551" s="18"/>
      <c r="B3551" s="18"/>
      <c r="C3551" s="18"/>
      <c r="D3551" s="18"/>
    </row>
    <row r="3552" spans="1:4" ht="15" x14ac:dyDescent="0.25">
      <c r="A3552" s="18"/>
      <c r="B3552" s="18"/>
      <c r="C3552" s="18"/>
      <c r="D3552" s="18"/>
    </row>
    <row r="3553" spans="1:4" ht="15" x14ac:dyDescent="0.25">
      <c r="A3553" s="18"/>
      <c r="B3553" s="18"/>
      <c r="C3553" s="18"/>
      <c r="D3553" s="18"/>
    </row>
    <row r="3554" spans="1:4" ht="15" x14ac:dyDescent="0.25">
      <c r="A3554" s="18"/>
      <c r="B3554" s="18"/>
      <c r="C3554" s="18"/>
      <c r="D3554" s="18"/>
    </row>
    <row r="3555" spans="1:4" ht="15" x14ac:dyDescent="0.25">
      <c r="A3555" s="18"/>
      <c r="B3555" s="18"/>
      <c r="C3555" s="18"/>
      <c r="D3555" s="18"/>
    </row>
    <row r="3556" spans="1:4" ht="15" x14ac:dyDescent="0.25">
      <c r="A3556" s="18"/>
      <c r="B3556" s="18"/>
      <c r="C3556" s="18"/>
      <c r="D3556" s="18"/>
    </row>
    <row r="3557" spans="1:4" ht="15" x14ac:dyDescent="0.25">
      <c r="A3557" s="18"/>
      <c r="B3557" s="18"/>
      <c r="C3557" s="18"/>
      <c r="D3557" s="18"/>
    </row>
    <row r="3558" spans="1:4" ht="15" x14ac:dyDescent="0.25">
      <c r="A3558" s="18"/>
      <c r="B3558" s="18"/>
      <c r="C3558" s="18"/>
      <c r="D3558" s="18"/>
    </row>
    <row r="3559" spans="1:4" ht="15" x14ac:dyDescent="0.25">
      <c r="A3559" s="18"/>
      <c r="B3559" s="18"/>
      <c r="C3559" s="18"/>
      <c r="D3559" s="18"/>
    </row>
    <row r="3560" spans="1:4" ht="15" x14ac:dyDescent="0.25">
      <c r="A3560" s="18"/>
      <c r="B3560" s="18"/>
      <c r="C3560" s="18"/>
      <c r="D3560" s="18"/>
    </row>
    <row r="3561" spans="1:4" ht="15" x14ac:dyDescent="0.25">
      <c r="A3561" s="18"/>
      <c r="B3561" s="18"/>
      <c r="C3561" s="18"/>
      <c r="D3561" s="18"/>
    </row>
    <row r="3562" spans="1:4" ht="15" x14ac:dyDescent="0.25">
      <c r="A3562" s="18"/>
      <c r="B3562" s="18"/>
      <c r="C3562" s="18"/>
      <c r="D3562" s="18"/>
    </row>
    <row r="3563" spans="1:4" ht="15" x14ac:dyDescent="0.25">
      <c r="A3563" s="18"/>
      <c r="B3563" s="18"/>
      <c r="C3563" s="18"/>
      <c r="D3563" s="18"/>
    </row>
    <row r="3564" spans="1:4" ht="15" x14ac:dyDescent="0.25">
      <c r="A3564" s="18"/>
      <c r="B3564" s="18"/>
      <c r="C3564" s="18"/>
      <c r="D3564" s="18"/>
    </row>
    <row r="3565" spans="1:4" ht="15" x14ac:dyDescent="0.25">
      <c r="A3565" s="18"/>
      <c r="B3565" s="18"/>
      <c r="C3565" s="18"/>
      <c r="D3565" s="18"/>
    </row>
    <row r="3566" spans="1:4" ht="15" x14ac:dyDescent="0.25">
      <c r="A3566" s="18"/>
      <c r="B3566" s="18"/>
      <c r="C3566" s="18"/>
      <c r="D3566" s="18"/>
    </row>
    <row r="3567" spans="1:4" ht="15" x14ac:dyDescent="0.25">
      <c r="A3567" s="18"/>
      <c r="B3567" s="18"/>
      <c r="C3567" s="18"/>
      <c r="D3567" s="18"/>
    </row>
    <row r="3568" spans="1:4" ht="15" x14ac:dyDescent="0.25">
      <c r="A3568" s="18"/>
      <c r="B3568" s="18"/>
      <c r="C3568" s="18"/>
      <c r="D3568" s="18"/>
    </row>
    <row r="3569" spans="1:4" ht="15" x14ac:dyDescent="0.25">
      <c r="A3569" s="18"/>
      <c r="B3569" s="18"/>
      <c r="C3569" s="18"/>
      <c r="D3569" s="18"/>
    </row>
    <row r="3570" spans="1:4" ht="15" x14ac:dyDescent="0.25">
      <c r="A3570" s="18"/>
      <c r="B3570" s="18"/>
      <c r="C3570" s="18"/>
      <c r="D3570" s="18"/>
    </row>
    <row r="3571" spans="1:4" ht="15" x14ac:dyDescent="0.25">
      <c r="A3571" s="18"/>
      <c r="B3571" s="18"/>
      <c r="C3571" s="18"/>
      <c r="D3571" s="18"/>
    </row>
    <row r="3572" spans="1:4" ht="15" x14ac:dyDescent="0.25">
      <c r="A3572" s="18"/>
      <c r="B3572" s="18"/>
      <c r="C3572" s="18"/>
      <c r="D3572" s="18"/>
    </row>
    <row r="3573" spans="1:4" ht="15" x14ac:dyDescent="0.25">
      <c r="A3573" s="18"/>
      <c r="B3573" s="18"/>
      <c r="C3573" s="18"/>
      <c r="D3573" s="18"/>
    </row>
    <row r="3574" spans="1:4" ht="15" x14ac:dyDescent="0.25">
      <c r="A3574" s="18"/>
      <c r="B3574" s="18"/>
      <c r="C3574" s="18"/>
      <c r="D3574" s="18"/>
    </row>
    <row r="3575" spans="1:4" ht="15" x14ac:dyDescent="0.25">
      <c r="A3575" s="18"/>
      <c r="B3575" s="18"/>
      <c r="C3575" s="18"/>
      <c r="D3575" s="18"/>
    </row>
    <row r="3576" spans="1:4" ht="15" x14ac:dyDescent="0.25">
      <c r="A3576" s="18"/>
      <c r="B3576" s="18"/>
      <c r="C3576" s="18"/>
      <c r="D3576" s="18"/>
    </row>
    <row r="3577" spans="1:4" ht="15" x14ac:dyDescent="0.25">
      <c r="A3577" s="18"/>
      <c r="B3577" s="18"/>
      <c r="C3577" s="18"/>
      <c r="D3577" s="18"/>
    </row>
    <row r="3578" spans="1:4" ht="15" x14ac:dyDescent="0.25">
      <c r="A3578" s="18"/>
      <c r="B3578" s="18"/>
      <c r="C3578" s="18"/>
      <c r="D3578" s="18"/>
    </row>
    <row r="3579" spans="1:4" ht="15" x14ac:dyDescent="0.25">
      <c r="A3579" s="18"/>
      <c r="B3579" s="18"/>
      <c r="C3579" s="18"/>
      <c r="D3579" s="18"/>
    </row>
    <row r="3580" spans="1:4" ht="15" x14ac:dyDescent="0.25">
      <c r="A3580" s="18"/>
      <c r="B3580" s="18"/>
      <c r="C3580" s="18"/>
      <c r="D3580" s="18"/>
    </row>
    <row r="3581" spans="1:4" ht="15" x14ac:dyDescent="0.25">
      <c r="A3581" s="18"/>
      <c r="B3581" s="18"/>
      <c r="C3581" s="18"/>
      <c r="D3581" s="18"/>
    </row>
    <row r="3582" spans="1:4" ht="15" x14ac:dyDescent="0.25">
      <c r="A3582" s="18"/>
      <c r="B3582" s="18"/>
      <c r="C3582" s="18"/>
      <c r="D3582" s="18"/>
    </row>
    <row r="3583" spans="1:4" ht="15" x14ac:dyDescent="0.25">
      <c r="A3583" s="18"/>
      <c r="B3583" s="18"/>
      <c r="C3583" s="18"/>
      <c r="D3583" s="18"/>
    </row>
    <row r="3584" spans="1:4" ht="15" x14ac:dyDescent="0.25">
      <c r="A3584" s="18"/>
      <c r="B3584" s="18"/>
      <c r="C3584" s="18"/>
      <c r="D3584" s="18"/>
    </row>
    <row r="3585" spans="1:4" ht="15" x14ac:dyDescent="0.25">
      <c r="A3585" s="18"/>
      <c r="B3585" s="18"/>
      <c r="C3585" s="18"/>
      <c r="D3585" s="18"/>
    </row>
    <row r="3586" spans="1:4" ht="15" x14ac:dyDescent="0.25">
      <c r="A3586" s="18"/>
      <c r="B3586" s="18"/>
      <c r="C3586" s="18"/>
      <c r="D3586" s="18"/>
    </row>
    <row r="3587" spans="1:4" ht="15" x14ac:dyDescent="0.25">
      <c r="A3587" s="18"/>
      <c r="B3587" s="18"/>
      <c r="C3587" s="18"/>
      <c r="D3587" s="18"/>
    </row>
    <row r="3588" spans="1:4" ht="15" x14ac:dyDescent="0.25">
      <c r="A3588" s="18"/>
      <c r="B3588" s="18"/>
      <c r="C3588" s="18"/>
      <c r="D3588" s="18"/>
    </row>
    <row r="3589" spans="1:4" ht="15" x14ac:dyDescent="0.25">
      <c r="A3589" s="18"/>
      <c r="B3589" s="18"/>
      <c r="C3589" s="18"/>
      <c r="D3589" s="18"/>
    </row>
    <row r="3590" spans="1:4" ht="15" x14ac:dyDescent="0.25">
      <c r="A3590" s="18"/>
      <c r="B3590" s="18"/>
      <c r="C3590" s="18"/>
      <c r="D3590" s="18"/>
    </row>
    <row r="3591" spans="1:4" ht="15" x14ac:dyDescent="0.25">
      <c r="A3591" s="18"/>
      <c r="B3591" s="18"/>
      <c r="C3591" s="18"/>
      <c r="D3591" s="18"/>
    </row>
    <row r="3592" spans="1:4" ht="15" x14ac:dyDescent="0.25">
      <c r="A3592" s="18"/>
      <c r="B3592" s="18"/>
      <c r="C3592" s="18"/>
      <c r="D3592" s="18"/>
    </row>
    <row r="3593" spans="1:4" ht="15" x14ac:dyDescent="0.25">
      <c r="A3593" s="18"/>
      <c r="B3593" s="18"/>
      <c r="C3593" s="18"/>
      <c r="D3593" s="18"/>
    </row>
    <row r="3594" spans="1:4" ht="15" x14ac:dyDescent="0.25">
      <c r="A3594" s="18"/>
      <c r="B3594" s="18"/>
      <c r="C3594" s="18"/>
      <c r="D3594" s="18"/>
    </row>
    <row r="3595" spans="1:4" ht="15" x14ac:dyDescent="0.25">
      <c r="A3595" s="18"/>
      <c r="B3595" s="18"/>
      <c r="C3595" s="18"/>
      <c r="D3595" s="18"/>
    </row>
    <row r="3596" spans="1:4" ht="15" x14ac:dyDescent="0.25">
      <c r="A3596" s="18"/>
      <c r="B3596" s="18"/>
      <c r="C3596" s="18"/>
      <c r="D3596" s="18"/>
    </row>
    <row r="3597" spans="1:4" ht="15" x14ac:dyDescent="0.25">
      <c r="A3597" s="18"/>
      <c r="B3597" s="18"/>
      <c r="C3597" s="18"/>
      <c r="D3597" s="18"/>
    </row>
    <row r="3598" spans="1:4" ht="15" x14ac:dyDescent="0.25">
      <c r="A3598" s="18"/>
      <c r="B3598" s="18"/>
      <c r="C3598" s="18"/>
      <c r="D3598" s="18"/>
    </row>
    <row r="3599" spans="1:4" ht="15" x14ac:dyDescent="0.25">
      <c r="A3599" s="18"/>
      <c r="B3599" s="18"/>
      <c r="C3599" s="18"/>
      <c r="D3599" s="18"/>
    </row>
    <row r="3600" spans="1:4" ht="15" x14ac:dyDescent="0.25">
      <c r="A3600" s="18"/>
      <c r="B3600" s="18"/>
      <c r="C3600" s="18"/>
      <c r="D3600" s="18"/>
    </row>
    <row r="3601" spans="1:4" ht="15" x14ac:dyDescent="0.25">
      <c r="A3601" s="18"/>
      <c r="B3601" s="18"/>
      <c r="C3601" s="18"/>
      <c r="D3601" s="18"/>
    </row>
    <row r="3602" spans="1:4" ht="15" x14ac:dyDescent="0.25">
      <c r="A3602" s="18"/>
      <c r="B3602" s="18"/>
      <c r="C3602" s="18"/>
      <c r="D3602" s="18"/>
    </row>
    <row r="3603" spans="1:4" ht="15" x14ac:dyDescent="0.25">
      <c r="A3603" s="18"/>
      <c r="B3603" s="18"/>
      <c r="C3603" s="18"/>
      <c r="D3603" s="18"/>
    </row>
    <row r="3604" spans="1:4" ht="15" x14ac:dyDescent="0.25">
      <c r="A3604" s="18"/>
      <c r="B3604" s="18"/>
      <c r="C3604" s="18"/>
      <c r="D3604" s="18"/>
    </row>
    <row r="3605" spans="1:4" ht="15" x14ac:dyDescent="0.25">
      <c r="A3605" s="18"/>
      <c r="B3605" s="18"/>
      <c r="C3605" s="18"/>
      <c r="D3605" s="18"/>
    </row>
    <row r="3606" spans="1:4" ht="15" x14ac:dyDescent="0.25">
      <c r="A3606" s="18"/>
      <c r="B3606" s="18"/>
      <c r="C3606" s="18"/>
      <c r="D3606" s="18"/>
    </row>
    <row r="3607" spans="1:4" ht="15" x14ac:dyDescent="0.25">
      <c r="A3607" s="18"/>
      <c r="B3607" s="18"/>
      <c r="C3607" s="18"/>
      <c r="D3607" s="18"/>
    </row>
    <row r="3608" spans="1:4" ht="15" x14ac:dyDescent="0.25">
      <c r="A3608" s="18"/>
      <c r="B3608" s="18"/>
      <c r="C3608" s="18"/>
      <c r="D3608" s="18"/>
    </row>
    <row r="3609" spans="1:4" ht="15" x14ac:dyDescent="0.25">
      <c r="A3609" s="18"/>
      <c r="B3609" s="18"/>
      <c r="C3609" s="18"/>
      <c r="D3609" s="18"/>
    </row>
    <row r="3610" spans="1:4" ht="15" x14ac:dyDescent="0.25">
      <c r="A3610" s="18"/>
      <c r="B3610" s="18"/>
      <c r="C3610" s="18"/>
      <c r="D3610" s="18"/>
    </row>
    <row r="3611" spans="1:4" ht="15" x14ac:dyDescent="0.25">
      <c r="A3611" s="18"/>
      <c r="B3611" s="18"/>
      <c r="C3611" s="18"/>
      <c r="D3611" s="18"/>
    </row>
    <row r="3612" spans="1:4" ht="15" x14ac:dyDescent="0.25">
      <c r="A3612" s="18"/>
      <c r="B3612" s="18"/>
      <c r="C3612" s="18"/>
      <c r="D3612" s="18"/>
    </row>
    <row r="3613" spans="1:4" ht="15" x14ac:dyDescent="0.25">
      <c r="A3613" s="18"/>
      <c r="B3613" s="18"/>
      <c r="C3613" s="18"/>
      <c r="D3613" s="18"/>
    </row>
    <row r="3614" spans="1:4" ht="15" x14ac:dyDescent="0.25">
      <c r="A3614" s="18"/>
      <c r="B3614" s="18"/>
      <c r="C3614" s="18"/>
      <c r="D3614" s="18"/>
    </row>
    <row r="3615" spans="1:4" ht="15" x14ac:dyDescent="0.25">
      <c r="A3615" s="18"/>
      <c r="B3615" s="18"/>
      <c r="C3615" s="18"/>
      <c r="D3615" s="18"/>
    </row>
    <row r="3616" spans="1:4" ht="15" x14ac:dyDescent="0.25">
      <c r="A3616" s="18"/>
      <c r="B3616" s="18"/>
      <c r="C3616" s="18"/>
      <c r="D3616" s="18"/>
    </row>
    <row r="3617" spans="1:4" ht="15" x14ac:dyDescent="0.25">
      <c r="A3617" s="18"/>
      <c r="B3617" s="18"/>
      <c r="C3617" s="18"/>
      <c r="D3617" s="18"/>
    </row>
    <row r="3618" spans="1:4" ht="15" x14ac:dyDescent="0.25">
      <c r="A3618" s="18"/>
      <c r="B3618" s="18"/>
      <c r="C3618" s="18"/>
      <c r="D3618" s="18"/>
    </row>
    <row r="3619" spans="1:4" ht="15" x14ac:dyDescent="0.25">
      <c r="A3619" s="18"/>
      <c r="B3619" s="18"/>
      <c r="C3619" s="18"/>
      <c r="D3619" s="18"/>
    </row>
    <row r="3620" spans="1:4" ht="15" x14ac:dyDescent="0.25">
      <c r="A3620" s="18"/>
      <c r="B3620" s="18"/>
      <c r="C3620" s="18"/>
      <c r="D3620" s="18"/>
    </row>
    <row r="3621" spans="1:4" ht="15" x14ac:dyDescent="0.25">
      <c r="A3621" s="18"/>
      <c r="B3621" s="18"/>
      <c r="C3621" s="18"/>
      <c r="D3621" s="18"/>
    </row>
    <row r="3622" spans="1:4" ht="15" x14ac:dyDescent="0.25">
      <c r="A3622" s="18"/>
      <c r="B3622" s="18"/>
      <c r="C3622" s="18"/>
      <c r="D3622" s="18"/>
    </row>
    <row r="3623" spans="1:4" ht="15" x14ac:dyDescent="0.25">
      <c r="A3623" s="18"/>
      <c r="B3623" s="18"/>
      <c r="C3623" s="18"/>
      <c r="D3623" s="18"/>
    </row>
    <row r="3624" spans="1:4" ht="15" x14ac:dyDescent="0.25">
      <c r="A3624" s="18"/>
      <c r="B3624" s="18"/>
      <c r="C3624" s="18"/>
      <c r="D3624" s="18"/>
    </row>
    <row r="3625" spans="1:4" ht="15" x14ac:dyDescent="0.25">
      <c r="A3625" s="18"/>
      <c r="B3625" s="18"/>
      <c r="C3625" s="18"/>
      <c r="D3625" s="18"/>
    </row>
    <row r="3626" spans="1:4" ht="15" x14ac:dyDescent="0.25">
      <c r="A3626" s="18"/>
      <c r="B3626" s="18"/>
      <c r="C3626" s="18"/>
      <c r="D3626" s="18"/>
    </row>
    <row r="3627" spans="1:4" ht="15" x14ac:dyDescent="0.25">
      <c r="A3627" s="18"/>
      <c r="B3627" s="18"/>
      <c r="C3627" s="18"/>
      <c r="D3627" s="18"/>
    </row>
    <row r="3628" spans="1:4" ht="15" x14ac:dyDescent="0.25">
      <c r="A3628" s="18"/>
      <c r="B3628" s="18"/>
      <c r="C3628" s="18"/>
      <c r="D3628" s="18"/>
    </row>
    <row r="3629" spans="1:4" ht="15" x14ac:dyDescent="0.25">
      <c r="A3629" s="18"/>
      <c r="B3629" s="18"/>
      <c r="C3629" s="18"/>
      <c r="D3629" s="18"/>
    </row>
    <row r="3630" spans="1:4" ht="15" x14ac:dyDescent="0.25">
      <c r="A3630" s="18"/>
      <c r="B3630" s="18"/>
      <c r="C3630" s="18"/>
      <c r="D3630" s="18"/>
    </row>
    <row r="3631" spans="1:4" ht="15" x14ac:dyDescent="0.25">
      <c r="A3631" s="18"/>
      <c r="B3631" s="18"/>
      <c r="C3631" s="18"/>
      <c r="D3631" s="18"/>
    </row>
    <row r="3632" spans="1:4" ht="15" x14ac:dyDescent="0.25">
      <c r="A3632" s="18"/>
      <c r="B3632" s="18"/>
      <c r="C3632" s="18"/>
      <c r="D3632" s="18"/>
    </row>
    <row r="3633" spans="1:4" ht="15" x14ac:dyDescent="0.25">
      <c r="A3633" s="18"/>
      <c r="B3633" s="18"/>
      <c r="C3633" s="18"/>
      <c r="D3633" s="18"/>
    </row>
    <row r="3634" spans="1:4" ht="15" x14ac:dyDescent="0.25">
      <c r="A3634" s="18"/>
      <c r="B3634" s="18"/>
      <c r="C3634" s="18"/>
      <c r="D3634" s="18"/>
    </row>
    <row r="3635" spans="1:4" ht="15" x14ac:dyDescent="0.25">
      <c r="A3635" s="18"/>
      <c r="B3635" s="18"/>
      <c r="C3635" s="18"/>
      <c r="D3635" s="18"/>
    </row>
    <row r="3636" spans="1:4" ht="15" x14ac:dyDescent="0.25">
      <c r="A3636" s="18"/>
      <c r="B3636" s="18"/>
      <c r="C3636" s="18"/>
      <c r="D3636" s="18"/>
    </row>
    <row r="3637" spans="1:4" ht="15" x14ac:dyDescent="0.25">
      <c r="A3637" s="18"/>
      <c r="B3637" s="18"/>
      <c r="C3637" s="18"/>
      <c r="D3637" s="18"/>
    </row>
    <row r="3638" spans="1:4" ht="15" x14ac:dyDescent="0.25">
      <c r="A3638" s="18"/>
      <c r="B3638" s="18"/>
      <c r="C3638" s="18"/>
      <c r="D3638" s="18"/>
    </row>
    <row r="3639" spans="1:4" ht="15" x14ac:dyDescent="0.25">
      <c r="A3639" s="18"/>
      <c r="B3639" s="18"/>
      <c r="C3639" s="18"/>
      <c r="D3639" s="18"/>
    </row>
    <row r="3640" spans="1:4" ht="15" x14ac:dyDescent="0.25">
      <c r="A3640" s="18"/>
      <c r="B3640" s="18"/>
      <c r="C3640" s="18"/>
      <c r="D3640" s="18"/>
    </row>
    <row r="3641" spans="1:4" ht="15" x14ac:dyDescent="0.25">
      <c r="A3641" s="18"/>
      <c r="B3641" s="18"/>
      <c r="C3641" s="18"/>
      <c r="D3641" s="18"/>
    </row>
    <row r="3642" spans="1:4" ht="15" x14ac:dyDescent="0.25">
      <c r="A3642" s="18"/>
      <c r="B3642" s="18"/>
      <c r="C3642" s="18"/>
      <c r="D3642" s="18"/>
    </row>
    <row r="3643" spans="1:4" ht="15" x14ac:dyDescent="0.25">
      <c r="A3643" s="18"/>
      <c r="B3643" s="18"/>
      <c r="C3643" s="18"/>
      <c r="D3643" s="18"/>
    </row>
    <row r="3644" spans="1:4" ht="15" x14ac:dyDescent="0.25">
      <c r="A3644" s="18"/>
      <c r="B3644" s="18"/>
      <c r="C3644" s="18"/>
      <c r="D3644" s="18"/>
    </row>
    <row r="3645" spans="1:4" ht="15" x14ac:dyDescent="0.25">
      <c r="A3645" s="18"/>
      <c r="B3645" s="18"/>
      <c r="C3645" s="18"/>
      <c r="D3645" s="18"/>
    </row>
    <row r="3646" spans="1:4" ht="15" x14ac:dyDescent="0.25">
      <c r="A3646" s="18"/>
      <c r="B3646" s="18"/>
      <c r="C3646" s="18"/>
      <c r="D3646" s="18"/>
    </row>
    <row r="3647" spans="1:4" ht="15" x14ac:dyDescent="0.25">
      <c r="A3647" s="18"/>
      <c r="B3647" s="18"/>
      <c r="C3647" s="18"/>
      <c r="D3647" s="18"/>
    </row>
    <row r="3648" spans="1:4" ht="15" x14ac:dyDescent="0.25">
      <c r="A3648" s="18"/>
      <c r="B3648" s="18"/>
      <c r="C3648" s="18"/>
      <c r="D3648" s="18"/>
    </row>
    <row r="3649" spans="1:4" ht="15" x14ac:dyDescent="0.25">
      <c r="A3649" s="18"/>
      <c r="B3649" s="18"/>
      <c r="C3649" s="18"/>
      <c r="D3649" s="18"/>
    </row>
    <row r="3650" spans="1:4" ht="15" x14ac:dyDescent="0.25">
      <c r="A3650" s="18"/>
      <c r="B3650" s="18"/>
      <c r="C3650" s="18"/>
      <c r="D3650" s="18"/>
    </row>
    <row r="3651" spans="1:4" ht="15" x14ac:dyDescent="0.25">
      <c r="A3651" s="18"/>
      <c r="B3651" s="18"/>
      <c r="C3651" s="18"/>
      <c r="D3651" s="18"/>
    </row>
    <row r="3652" spans="1:4" ht="15" x14ac:dyDescent="0.25">
      <c r="A3652" s="18"/>
      <c r="B3652" s="18"/>
      <c r="C3652" s="18"/>
      <c r="D3652" s="18"/>
    </row>
    <row r="3653" spans="1:4" ht="15" x14ac:dyDescent="0.25">
      <c r="A3653" s="18"/>
      <c r="B3653" s="18"/>
      <c r="C3653" s="18"/>
      <c r="D3653" s="18"/>
    </row>
    <row r="3654" spans="1:4" ht="15" x14ac:dyDescent="0.25">
      <c r="A3654" s="18"/>
      <c r="B3654" s="18"/>
      <c r="C3654" s="18"/>
      <c r="D3654" s="18"/>
    </row>
    <row r="3655" spans="1:4" ht="15" x14ac:dyDescent="0.25">
      <c r="A3655" s="18"/>
      <c r="B3655" s="18"/>
      <c r="C3655" s="18"/>
      <c r="D3655" s="18"/>
    </row>
    <row r="3656" spans="1:4" ht="15" x14ac:dyDescent="0.25">
      <c r="A3656" s="18"/>
      <c r="B3656" s="18"/>
      <c r="C3656" s="18"/>
      <c r="D3656" s="18"/>
    </row>
    <row r="3657" spans="1:4" ht="15" x14ac:dyDescent="0.25">
      <c r="A3657" s="18"/>
      <c r="B3657" s="18"/>
      <c r="C3657" s="18"/>
      <c r="D3657" s="18"/>
    </row>
    <row r="3658" spans="1:4" ht="15" x14ac:dyDescent="0.25">
      <c r="A3658" s="18"/>
      <c r="B3658" s="18"/>
      <c r="C3658" s="18"/>
      <c r="D3658" s="18"/>
    </row>
    <row r="3659" spans="1:4" ht="15" x14ac:dyDescent="0.25">
      <c r="A3659" s="18"/>
      <c r="B3659" s="18"/>
      <c r="C3659" s="18"/>
      <c r="D3659" s="18"/>
    </row>
    <row r="3660" spans="1:4" ht="15" x14ac:dyDescent="0.25">
      <c r="A3660" s="18"/>
      <c r="B3660" s="18"/>
      <c r="C3660" s="18"/>
      <c r="D3660" s="18"/>
    </row>
    <row r="3661" spans="1:4" ht="15" x14ac:dyDescent="0.25">
      <c r="A3661" s="18"/>
      <c r="B3661" s="18"/>
      <c r="C3661" s="18"/>
      <c r="D3661" s="18"/>
    </row>
    <row r="3662" spans="1:4" ht="15" x14ac:dyDescent="0.25">
      <c r="A3662" s="18"/>
      <c r="B3662" s="18"/>
      <c r="C3662" s="18"/>
      <c r="D3662" s="18"/>
    </row>
    <row r="3663" spans="1:4" ht="15" x14ac:dyDescent="0.25">
      <c r="A3663" s="18"/>
      <c r="B3663" s="18"/>
      <c r="C3663" s="18"/>
      <c r="D3663" s="18"/>
    </row>
    <row r="3664" spans="1:4" ht="15" x14ac:dyDescent="0.25">
      <c r="A3664" s="18"/>
      <c r="B3664" s="18"/>
      <c r="C3664" s="18"/>
      <c r="D3664" s="18"/>
    </row>
    <row r="3665" spans="1:4" ht="15" x14ac:dyDescent="0.25">
      <c r="A3665" s="18"/>
      <c r="B3665" s="18"/>
      <c r="C3665" s="18"/>
      <c r="D3665" s="18"/>
    </row>
    <row r="3666" spans="1:4" ht="15" x14ac:dyDescent="0.25">
      <c r="A3666" s="18"/>
      <c r="B3666" s="18"/>
      <c r="C3666" s="18"/>
      <c r="D3666" s="18"/>
    </row>
    <row r="3667" spans="1:4" ht="15" x14ac:dyDescent="0.25">
      <c r="A3667" s="18"/>
      <c r="B3667" s="18"/>
      <c r="C3667" s="18"/>
      <c r="D3667" s="18"/>
    </row>
    <row r="3668" spans="1:4" ht="15" x14ac:dyDescent="0.25">
      <c r="A3668" s="18"/>
      <c r="B3668" s="18"/>
      <c r="C3668" s="18"/>
      <c r="D3668" s="18"/>
    </row>
    <row r="3669" spans="1:4" ht="15" x14ac:dyDescent="0.25">
      <c r="A3669" s="18"/>
      <c r="B3669" s="18"/>
      <c r="C3669" s="18"/>
      <c r="D3669" s="18"/>
    </row>
    <row r="3670" spans="1:4" ht="15" x14ac:dyDescent="0.25">
      <c r="A3670" s="18"/>
      <c r="B3670" s="18"/>
      <c r="C3670" s="18"/>
      <c r="D3670" s="18"/>
    </row>
    <row r="3671" spans="1:4" ht="15" x14ac:dyDescent="0.25">
      <c r="A3671" s="18"/>
      <c r="B3671" s="18"/>
      <c r="C3671" s="18"/>
      <c r="D3671" s="18"/>
    </row>
    <row r="3672" spans="1:4" ht="15" x14ac:dyDescent="0.25">
      <c r="A3672" s="18"/>
      <c r="B3672" s="18"/>
      <c r="C3672" s="18"/>
      <c r="D3672" s="18"/>
    </row>
    <row r="3673" spans="1:4" ht="15" x14ac:dyDescent="0.25">
      <c r="A3673" s="18"/>
      <c r="B3673" s="18"/>
      <c r="C3673" s="18"/>
      <c r="D3673" s="18"/>
    </row>
    <row r="3674" spans="1:4" ht="15" x14ac:dyDescent="0.25">
      <c r="A3674" s="18"/>
      <c r="B3674" s="18"/>
      <c r="C3674" s="18"/>
      <c r="D3674" s="18"/>
    </row>
    <row r="3675" spans="1:4" ht="15" x14ac:dyDescent="0.25">
      <c r="A3675" s="18"/>
      <c r="B3675" s="18"/>
      <c r="C3675" s="18"/>
      <c r="D3675" s="18"/>
    </row>
    <row r="3676" spans="1:4" ht="15" x14ac:dyDescent="0.25">
      <c r="A3676" s="18"/>
      <c r="B3676" s="18"/>
      <c r="C3676" s="18"/>
      <c r="D3676" s="18"/>
    </row>
    <row r="3677" spans="1:4" ht="15" x14ac:dyDescent="0.25">
      <c r="A3677" s="18"/>
      <c r="B3677" s="18"/>
      <c r="C3677" s="18"/>
      <c r="D3677" s="18"/>
    </row>
    <row r="3678" spans="1:4" ht="15" x14ac:dyDescent="0.25">
      <c r="A3678" s="18"/>
      <c r="B3678" s="18"/>
      <c r="C3678" s="18"/>
      <c r="D3678" s="18"/>
    </row>
    <row r="3679" spans="1:4" ht="15" x14ac:dyDescent="0.25">
      <c r="A3679" s="18"/>
      <c r="B3679" s="18"/>
      <c r="C3679" s="18"/>
      <c r="D3679" s="18"/>
    </row>
    <row r="3680" spans="1:4" ht="15" x14ac:dyDescent="0.25">
      <c r="A3680" s="18"/>
      <c r="B3680" s="18"/>
      <c r="C3680" s="18"/>
      <c r="D3680" s="18"/>
    </row>
    <row r="3681" spans="1:4" ht="15" x14ac:dyDescent="0.25">
      <c r="A3681" s="18"/>
      <c r="B3681" s="18"/>
      <c r="C3681" s="18"/>
      <c r="D3681" s="18"/>
    </row>
    <row r="3682" spans="1:4" ht="15" x14ac:dyDescent="0.25">
      <c r="A3682" s="18"/>
      <c r="B3682" s="18"/>
      <c r="C3682" s="18"/>
      <c r="D3682" s="18"/>
    </row>
    <row r="3683" spans="1:4" ht="15" x14ac:dyDescent="0.25">
      <c r="A3683" s="18"/>
      <c r="B3683" s="18"/>
      <c r="C3683" s="18"/>
      <c r="D3683" s="18"/>
    </row>
    <row r="3684" spans="1:4" ht="15" x14ac:dyDescent="0.25">
      <c r="A3684" s="18"/>
      <c r="B3684" s="18"/>
      <c r="C3684" s="18"/>
      <c r="D3684" s="18"/>
    </row>
    <row r="3685" spans="1:4" ht="15" x14ac:dyDescent="0.25">
      <c r="A3685" s="18"/>
      <c r="B3685" s="18"/>
      <c r="C3685" s="18"/>
      <c r="D3685" s="18"/>
    </row>
    <row r="3686" spans="1:4" ht="15" x14ac:dyDescent="0.25">
      <c r="A3686" s="18"/>
      <c r="B3686" s="18"/>
      <c r="C3686" s="18"/>
      <c r="D3686" s="18"/>
    </row>
    <row r="3687" spans="1:4" ht="15" x14ac:dyDescent="0.25">
      <c r="A3687" s="18"/>
      <c r="B3687" s="18"/>
      <c r="C3687" s="18"/>
      <c r="D3687" s="18"/>
    </row>
    <row r="3688" spans="1:4" ht="15" x14ac:dyDescent="0.25">
      <c r="A3688" s="18"/>
      <c r="B3688" s="18"/>
      <c r="C3688" s="18"/>
      <c r="D3688" s="18"/>
    </row>
    <row r="3689" spans="1:4" ht="15" x14ac:dyDescent="0.25">
      <c r="A3689" s="18"/>
      <c r="B3689" s="18"/>
      <c r="C3689" s="18"/>
      <c r="D3689" s="18"/>
    </row>
    <row r="3690" spans="1:4" ht="15" x14ac:dyDescent="0.25">
      <c r="A3690" s="18"/>
      <c r="B3690" s="18"/>
      <c r="C3690" s="18"/>
      <c r="D3690" s="18"/>
    </row>
    <row r="3691" spans="1:4" ht="15" x14ac:dyDescent="0.25">
      <c r="A3691" s="18"/>
      <c r="B3691" s="18"/>
      <c r="C3691" s="18"/>
      <c r="D3691" s="18"/>
    </row>
    <row r="3692" spans="1:4" ht="15" x14ac:dyDescent="0.25">
      <c r="A3692" s="18"/>
      <c r="B3692" s="18"/>
      <c r="C3692" s="18"/>
      <c r="D3692" s="18"/>
    </row>
    <row r="3693" spans="1:4" ht="15" x14ac:dyDescent="0.25">
      <c r="A3693" s="18"/>
      <c r="B3693" s="18"/>
      <c r="C3693" s="18"/>
      <c r="D3693" s="18"/>
    </row>
    <row r="3694" spans="1:4" ht="15" x14ac:dyDescent="0.25">
      <c r="A3694" s="18"/>
      <c r="B3694" s="18"/>
      <c r="C3694" s="18"/>
      <c r="D3694" s="18"/>
    </row>
    <row r="3695" spans="1:4" ht="15" x14ac:dyDescent="0.25">
      <c r="A3695" s="18"/>
      <c r="B3695" s="18"/>
      <c r="C3695" s="18"/>
      <c r="D3695" s="18"/>
    </row>
    <row r="3696" spans="1:4" ht="15" x14ac:dyDescent="0.25">
      <c r="A3696" s="18"/>
      <c r="B3696" s="18"/>
      <c r="C3696" s="18"/>
      <c r="D3696" s="18"/>
    </row>
    <row r="3697" spans="1:4" ht="15" x14ac:dyDescent="0.25">
      <c r="A3697" s="18"/>
      <c r="B3697" s="18"/>
      <c r="C3697" s="18"/>
      <c r="D3697" s="18"/>
    </row>
    <row r="3698" spans="1:4" ht="15" x14ac:dyDescent="0.25">
      <c r="A3698" s="18"/>
      <c r="B3698" s="18"/>
      <c r="C3698" s="18"/>
      <c r="D3698" s="18"/>
    </row>
    <row r="3699" spans="1:4" ht="15" x14ac:dyDescent="0.25">
      <c r="A3699" s="18"/>
      <c r="B3699" s="18"/>
      <c r="C3699" s="18"/>
      <c r="D3699" s="18"/>
    </row>
    <row r="3700" spans="1:4" ht="15" x14ac:dyDescent="0.25">
      <c r="A3700" s="18"/>
      <c r="B3700" s="18"/>
      <c r="C3700" s="18"/>
      <c r="D3700" s="18"/>
    </row>
    <row r="3701" spans="1:4" ht="15" x14ac:dyDescent="0.25">
      <c r="A3701" s="18"/>
      <c r="B3701" s="18"/>
      <c r="C3701" s="18"/>
      <c r="D3701" s="18"/>
    </row>
    <row r="3702" spans="1:4" ht="15" x14ac:dyDescent="0.25">
      <c r="A3702" s="18"/>
      <c r="B3702" s="18"/>
      <c r="C3702" s="18"/>
      <c r="D3702" s="18"/>
    </row>
    <row r="3703" spans="1:4" ht="15" x14ac:dyDescent="0.25">
      <c r="A3703" s="18"/>
      <c r="B3703" s="18"/>
      <c r="C3703" s="18"/>
      <c r="D3703" s="18"/>
    </row>
    <row r="3704" spans="1:4" ht="15" x14ac:dyDescent="0.25">
      <c r="A3704" s="18"/>
      <c r="B3704" s="18"/>
      <c r="C3704" s="18"/>
      <c r="D3704" s="18"/>
    </row>
    <row r="3705" spans="1:4" ht="15" x14ac:dyDescent="0.25">
      <c r="A3705" s="18"/>
      <c r="B3705" s="18"/>
      <c r="C3705" s="18"/>
      <c r="D3705" s="18"/>
    </row>
    <row r="3706" spans="1:4" ht="15" x14ac:dyDescent="0.25">
      <c r="A3706" s="18"/>
      <c r="B3706" s="18"/>
      <c r="C3706" s="18"/>
      <c r="D3706" s="18"/>
    </row>
    <row r="3707" spans="1:4" ht="15" x14ac:dyDescent="0.25">
      <c r="A3707" s="18"/>
      <c r="B3707" s="18"/>
      <c r="C3707" s="18"/>
      <c r="D3707" s="18"/>
    </row>
    <row r="3708" spans="1:4" ht="15" x14ac:dyDescent="0.25">
      <c r="A3708" s="18"/>
      <c r="B3708" s="18"/>
      <c r="C3708" s="18"/>
      <c r="D3708" s="18"/>
    </row>
    <row r="3709" spans="1:4" ht="15" x14ac:dyDescent="0.25">
      <c r="A3709" s="18"/>
      <c r="B3709" s="18"/>
      <c r="C3709" s="18"/>
      <c r="D3709" s="18"/>
    </row>
    <row r="3710" spans="1:4" ht="15" x14ac:dyDescent="0.25">
      <c r="A3710" s="18"/>
      <c r="B3710" s="18"/>
      <c r="C3710" s="18"/>
      <c r="D3710" s="18"/>
    </row>
    <row r="3711" spans="1:4" ht="15" x14ac:dyDescent="0.25">
      <c r="A3711" s="18"/>
      <c r="B3711" s="18"/>
      <c r="C3711" s="18"/>
      <c r="D3711" s="18"/>
    </row>
    <row r="3712" spans="1:4" ht="15" x14ac:dyDescent="0.25">
      <c r="A3712" s="18"/>
      <c r="B3712" s="18"/>
      <c r="C3712" s="18"/>
      <c r="D3712" s="18"/>
    </row>
    <row r="3713" spans="1:4" ht="15" x14ac:dyDescent="0.25">
      <c r="A3713" s="18"/>
      <c r="B3713" s="18"/>
      <c r="C3713" s="18"/>
      <c r="D3713" s="18"/>
    </row>
    <row r="3714" spans="1:4" ht="15" x14ac:dyDescent="0.25">
      <c r="A3714" s="18"/>
      <c r="B3714" s="18"/>
      <c r="C3714" s="18"/>
      <c r="D3714" s="18"/>
    </row>
    <row r="3715" spans="1:4" ht="15" x14ac:dyDescent="0.25">
      <c r="A3715" s="18"/>
      <c r="B3715" s="18"/>
      <c r="C3715" s="18"/>
      <c r="D3715" s="18"/>
    </row>
    <row r="3716" spans="1:4" ht="15" x14ac:dyDescent="0.25">
      <c r="A3716" s="18"/>
      <c r="B3716" s="18"/>
      <c r="C3716" s="18"/>
      <c r="D3716" s="18"/>
    </row>
    <row r="3717" spans="1:4" ht="15" x14ac:dyDescent="0.25">
      <c r="A3717" s="18"/>
      <c r="B3717" s="18"/>
      <c r="C3717" s="18"/>
      <c r="D3717" s="18"/>
    </row>
    <row r="3718" spans="1:4" ht="15" x14ac:dyDescent="0.25">
      <c r="A3718" s="18"/>
      <c r="B3718" s="18"/>
      <c r="C3718" s="18"/>
      <c r="D3718" s="18"/>
    </row>
    <row r="3719" spans="1:4" ht="15" x14ac:dyDescent="0.25">
      <c r="A3719" s="18"/>
      <c r="B3719" s="18"/>
      <c r="C3719" s="18"/>
      <c r="D3719" s="18"/>
    </row>
    <row r="3720" spans="1:4" ht="15" x14ac:dyDescent="0.25">
      <c r="A3720" s="18"/>
      <c r="B3720" s="18"/>
      <c r="C3720" s="18"/>
      <c r="D3720" s="18"/>
    </row>
    <row r="3721" spans="1:4" ht="15" x14ac:dyDescent="0.25">
      <c r="A3721" s="18"/>
      <c r="B3721" s="18"/>
      <c r="C3721" s="18"/>
      <c r="D3721" s="18"/>
    </row>
    <row r="3722" spans="1:4" ht="15" x14ac:dyDescent="0.25">
      <c r="A3722" s="18"/>
      <c r="B3722" s="18"/>
      <c r="C3722" s="18"/>
      <c r="D3722" s="18"/>
    </row>
    <row r="3723" spans="1:4" ht="15" x14ac:dyDescent="0.25">
      <c r="A3723" s="18"/>
      <c r="B3723" s="18"/>
      <c r="C3723" s="18"/>
      <c r="D3723" s="18"/>
    </row>
    <row r="3724" spans="1:4" ht="15" x14ac:dyDescent="0.25">
      <c r="A3724" s="18"/>
      <c r="B3724" s="18"/>
      <c r="C3724" s="18"/>
      <c r="D3724" s="18"/>
    </row>
    <row r="3725" spans="1:4" ht="15" x14ac:dyDescent="0.25">
      <c r="A3725" s="18"/>
      <c r="B3725" s="18"/>
      <c r="C3725" s="18"/>
      <c r="D3725" s="18"/>
    </row>
    <row r="3726" spans="1:4" ht="15" x14ac:dyDescent="0.25">
      <c r="A3726" s="18"/>
      <c r="B3726" s="18"/>
      <c r="C3726" s="18"/>
      <c r="D3726" s="18"/>
    </row>
    <row r="3727" spans="1:4" ht="15" x14ac:dyDescent="0.25">
      <c r="A3727" s="18"/>
      <c r="B3727" s="18"/>
      <c r="C3727" s="18"/>
      <c r="D3727" s="18"/>
    </row>
    <row r="3728" spans="1:4" ht="15" x14ac:dyDescent="0.25">
      <c r="A3728" s="18"/>
      <c r="B3728" s="18"/>
      <c r="C3728" s="18"/>
      <c r="D3728" s="18"/>
    </row>
    <row r="3729" spans="1:4" ht="15" x14ac:dyDescent="0.25">
      <c r="A3729" s="18"/>
      <c r="B3729" s="18"/>
      <c r="C3729" s="18"/>
      <c r="D3729" s="18"/>
    </row>
    <row r="3730" spans="1:4" ht="15" x14ac:dyDescent="0.25">
      <c r="A3730" s="18"/>
      <c r="B3730" s="18"/>
      <c r="C3730" s="18"/>
      <c r="D3730" s="18"/>
    </row>
    <row r="3731" spans="1:4" ht="15" x14ac:dyDescent="0.25">
      <c r="A3731" s="18"/>
      <c r="B3731" s="18"/>
      <c r="C3731" s="18"/>
      <c r="D3731" s="18"/>
    </row>
    <row r="3732" spans="1:4" ht="15" x14ac:dyDescent="0.25">
      <c r="A3732" s="18"/>
      <c r="B3732" s="18"/>
      <c r="C3732" s="18"/>
      <c r="D3732" s="18"/>
    </row>
    <row r="3733" spans="1:4" ht="15" x14ac:dyDescent="0.25">
      <c r="A3733" s="18"/>
      <c r="B3733" s="18"/>
      <c r="C3733" s="18"/>
      <c r="D3733" s="18"/>
    </row>
    <row r="3734" spans="1:4" ht="15" x14ac:dyDescent="0.25">
      <c r="A3734" s="18"/>
      <c r="B3734" s="18"/>
      <c r="C3734" s="18"/>
      <c r="D3734" s="18"/>
    </row>
    <row r="3735" spans="1:4" ht="15" x14ac:dyDescent="0.25">
      <c r="A3735" s="18"/>
      <c r="B3735" s="18"/>
      <c r="C3735" s="18"/>
      <c r="D3735" s="18"/>
    </row>
    <row r="3736" spans="1:4" ht="15" x14ac:dyDescent="0.25">
      <c r="A3736" s="18"/>
      <c r="B3736" s="18"/>
      <c r="C3736" s="18"/>
      <c r="D3736" s="18"/>
    </row>
    <row r="3737" spans="1:4" ht="15" x14ac:dyDescent="0.25">
      <c r="A3737" s="18"/>
      <c r="B3737" s="18"/>
      <c r="C3737" s="18"/>
      <c r="D3737" s="18"/>
    </row>
    <row r="3738" spans="1:4" ht="15" x14ac:dyDescent="0.25">
      <c r="A3738" s="18"/>
      <c r="B3738" s="18"/>
      <c r="C3738" s="18"/>
      <c r="D3738" s="18"/>
    </row>
    <row r="3739" spans="1:4" ht="15" x14ac:dyDescent="0.25">
      <c r="A3739" s="18"/>
      <c r="B3739" s="18"/>
      <c r="C3739" s="18"/>
      <c r="D3739" s="18"/>
    </row>
    <row r="3740" spans="1:4" ht="15" x14ac:dyDescent="0.25">
      <c r="A3740" s="18"/>
      <c r="B3740" s="18"/>
      <c r="C3740" s="18"/>
      <c r="D3740" s="18"/>
    </row>
    <row r="3741" spans="1:4" ht="15" x14ac:dyDescent="0.25">
      <c r="A3741" s="18"/>
      <c r="B3741" s="18"/>
      <c r="C3741" s="18"/>
      <c r="D3741" s="18"/>
    </row>
    <row r="3742" spans="1:4" ht="15" x14ac:dyDescent="0.25">
      <c r="A3742" s="18"/>
      <c r="B3742" s="18"/>
      <c r="C3742" s="18"/>
      <c r="D3742" s="18"/>
    </row>
    <row r="3743" spans="1:4" ht="15" x14ac:dyDescent="0.25">
      <c r="A3743" s="18"/>
      <c r="B3743" s="18"/>
      <c r="C3743" s="18"/>
      <c r="D3743" s="18"/>
    </row>
    <row r="3744" spans="1:4" ht="15" x14ac:dyDescent="0.25">
      <c r="A3744" s="18"/>
      <c r="B3744" s="18"/>
      <c r="C3744" s="18"/>
      <c r="D3744" s="18"/>
    </row>
    <row r="3745" spans="1:4" ht="15" x14ac:dyDescent="0.25">
      <c r="A3745" s="18"/>
      <c r="B3745" s="18"/>
      <c r="C3745" s="18"/>
      <c r="D3745" s="18"/>
    </row>
    <row r="3746" spans="1:4" ht="15" x14ac:dyDescent="0.25">
      <c r="A3746" s="18"/>
      <c r="B3746" s="18"/>
      <c r="C3746" s="18"/>
      <c r="D3746" s="18"/>
    </row>
    <row r="3747" spans="1:4" ht="15" x14ac:dyDescent="0.25">
      <c r="A3747" s="18"/>
      <c r="B3747" s="18"/>
      <c r="C3747" s="18"/>
      <c r="D3747" s="18"/>
    </row>
    <row r="3748" spans="1:4" ht="15" x14ac:dyDescent="0.25">
      <c r="A3748" s="18"/>
      <c r="B3748" s="18"/>
      <c r="C3748" s="18"/>
      <c r="D3748" s="18"/>
    </row>
    <row r="3749" spans="1:4" ht="15" x14ac:dyDescent="0.25">
      <c r="A3749" s="18"/>
      <c r="B3749" s="18"/>
      <c r="C3749" s="18"/>
      <c r="D3749" s="18"/>
    </row>
    <row r="3750" spans="1:4" ht="15" x14ac:dyDescent="0.25">
      <c r="A3750" s="18"/>
      <c r="B3750" s="18"/>
      <c r="C3750" s="18"/>
      <c r="D3750" s="18"/>
    </row>
    <row r="3751" spans="1:4" ht="15" x14ac:dyDescent="0.25">
      <c r="A3751" s="18"/>
      <c r="B3751" s="18"/>
      <c r="C3751" s="18"/>
      <c r="D3751" s="18"/>
    </row>
    <row r="3752" spans="1:4" ht="15" x14ac:dyDescent="0.25">
      <c r="A3752" s="18"/>
      <c r="B3752" s="18"/>
      <c r="C3752" s="18"/>
      <c r="D3752" s="18"/>
    </row>
    <row r="3753" spans="1:4" ht="15" x14ac:dyDescent="0.25">
      <c r="A3753" s="18"/>
      <c r="B3753" s="18"/>
      <c r="C3753" s="18"/>
      <c r="D3753" s="18"/>
    </row>
    <row r="3754" spans="1:4" ht="15" x14ac:dyDescent="0.25">
      <c r="A3754" s="18"/>
      <c r="B3754" s="18"/>
      <c r="C3754" s="18"/>
      <c r="D3754" s="18"/>
    </row>
    <row r="3755" spans="1:4" ht="15" x14ac:dyDescent="0.25">
      <c r="A3755" s="18"/>
      <c r="B3755" s="18"/>
      <c r="C3755" s="18"/>
      <c r="D3755" s="18"/>
    </row>
    <row r="3756" spans="1:4" ht="15" x14ac:dyDescent="0.25">
      <c r="A3756" s="18"/>
      <c r="B3756" s="18"/>
      <c r="C3756" s="18"/>
      <c r="D3756" s="18"/>
    </row>
    <row r="3757" spans="1:4" ht="15" x14ac:dyDescent="0.25">
      <c r="A3757" s="18"/>
      <c r="B3757" s="18"/>
      <c r="C3757" s="18"/>
      <c r="D3757" s="18"/>
    </row>
    <row r="3758" spans="1:4" ht="15" x14ac:dyDescent="0.25">
      <c r="A3758" s="18"/>
      <c r="B3758" s="18"/>
      <c r="C3758" s="18"/>
      <c r="D3758" s="18"/>
    </row>
    <row r="3759" spans="1:4" ht="15" x14ac:dyDescent="0.25">
      <c r="A3759" s="18"/>
      <c r="B3759" s="18"/>
      <c r="C3759" s="18"/>
      <c r="D3759" s="18"/>
    </row>
    <row r="3760" spans="1:4" ht="15" x14ac:dyDescent="0.25">
      <c r="A3760" s="18"/>
      <c r="B3760" s="18"/>
      <c r="C3760" s="18"/>
      <c r="D3760" s="18"/>
    </row>
    <row r="3761" spans="1:4" ht="15" x14ac:dyDescent="0.25">
      <c r="A3761" s="18"/>
      <c r="B3761" s="18"/>
      <c r="C3761" s="18"/>
      <c r="D3761" s="18"/>
    </row>
    <row r="3762" spans="1:4" ht="15" x14ac:dyDescent="0.25">
      <c r="A3762" s="18"/>
      <c r="B3762" s="18"/>
      <c r="C3762" s="18"/>
      <c r="D3762" s="18"/>
    </row>
    <row r="3763" spans="1:4" ht="15" x14ac:dyDescent="0.25">
      <c r="A3763" s="18"/>
      <c r="B3763" s="18"/>
      <c r="C3763" s="18"/>
      <c r="D3763" s="18"/>
    </row>
    <row r="3764" spans="1:4" ht="15" x14ac:dyDescent="0.25">
      <c r="A3764" s="18"/>
      <c r="B3764" s="18"/>
      <c r="C3764" s="18"/>
      <c r="D3764" s="18"/>
    </row>
    <row r="3765" spans="1:4" ht="15" x14ac:dyDescent="0.25">
      <c r="A3765" s="18"/>
      <c r="B3765" s="18"/>
      <c r="C3765" s="18"/>
      <c r="D3765" s="18"/>
    </row>
    <row r="3766" spans="1:4" ht="15" x14ac:dyDescent="0.25">
      <c r="A3766" s="18"/>
      <c r="B3766" s="18"/>
      <c r="C3766" s="18"/>
      <c r="D3766" s="18"/>
    </row>
    <row r="3767" spans="1:4" ht="15" x14ac:dyDescent="0.25">
      <c r="A3767" s="18"/>
      <c r="B3767" s="18"/>
      <c r="C3767" s="18"/>
      <c r="D3767" s="18"/>
    </row>
    <row r="3768" spans="1:4" ht="15" x14ac:dyDescent="0.25">
      <c r="A3768" s="18"/>
      <c r="B3768" s="18"/>
      <c r="C3768" s="18"/>
      <c r="D3768" s="18"/>
    </row>
    <row r="3769" spans="1:4" ht="15" x14ac:dyDescent="0.25">
      <c r="A3769" s="18"/>
      <c r="B3769" s="18"/>
      <c r="C3769" s="18"/>
      <c r="D3769" s="18"/>
    </row>
    <row r="3770" spans="1:4" ht="15" x14ac:dyDescent="0.25">
      <c r="A3770" s="18"/>
      <c r="B3770" s="18"/>
      <c r="C3770" s="18"/>
      <c r="D3770" s="18"/>
    </row>
    <row r="3771" spans="1:4" ht="15" x14ac:dyDescent="0.25">
      <c r="A3771" s="18"/>
      <c r="B3771" s="18"/>
      <c r="C3771" s="18"/>
      <c r="D3771" s="18"/>
    </row>
    <row r="3772" spans="1:4" ht="15" x14ac:dyDescent="0.25">
      <c r="A3772" s="18"/>
      <c r="B3772" s="18"/>
      <c r="C3772" s="18"/>
      <c r="D3772" s="18"/>
    </row>
    <row r="3773" spans="1:4" ht="15" x14ac:dyDescent="0.25">
      <c r="A3773" s="18"/>
      <c r="B3773" s="18"/>
      <c r="C3773" s="18"/>
      <c r="D3773" s="18"/>
    </row>
    <row r="3774" spans="1:4" ht="15" x14ac:dyDescent="0.25">
      <c r="A3774" s="18"/>
      <c r="B3774" s="18"/>
      <c r="C3774" s="18"/>
      <c r="D3774" s="18"/>
    </row>
    <row r="3775" spans="1:4" ht="15" x14ac:dyDescent="0.25">
      <c r="A3775" s="18"/>
      <c r="B3775" s="18"/>
      <c r="C3775" s="18"/>
      <c r="D3775" s="18"/>
    </row>
    <row r="3776" spans="1:4" ht="15" x14ac:dyDescent="0.25">
      <c r="A3776" s="18"/>
      <c r="B3776" s="18"/>
      <c r="C3776" s="18"/>
      <c r="D3776" s="18"/>
    </row>
    <row r="3777" spans="1:4" ht="15" x14ac:dyDescent="0.25">
      <c r="A3777" s="18"/>
      <c r="B3777" s="18"/>
      <c r="C3777" s="18"/>
      <c r="D3777" s="18"/>
    </row>
    <row r="3778" spans="1:4" ht="15" x14ac:dyDescent="0.25">
      <c r="A3778" s="18"/>
      <c r="B3778" s="18"/>
      <c r="C3778" s="18"/>
      <c r="D3778" s="18"/>
    </row>
    <row r="3779" spans="1:4" ht="15" x14ac:dyDescent="0.25">
      <c r="A3779" s="18"/>
      <c r="B3779" s="18"/>
      <c r="C3779" s="18"/>
      <c r="D3779" s="18"/>
    </row>
    <row r="3780" spans="1:4" ht="15" x14ac:dyDescent="0.25">
      <c r="A3780" s="18"/>
      <c r="B3780" s="18"/>
      <c r="C3780" s="18"/>
      <c r="D3780" s="18"/>
    </row>
    <row r="3781" spans="1:4" ht="15" x14ac:dyDescent="0.25">
      <c r="A3781" s="18"/>
      <c r="B3781" s="18"/>
      <c r="C3781" s="18"/>
      <c r="D3781" s="18"/>
    </row>
    <row r="3782" spans="1:4" ht="15" x14ac:dyDescent="0.25">
      <c r="A3782" s="18"/>
      <c r="B3782" s="18"/>
      <c r="C3782" s="18"/>
      <c r="D3782" s="18"/>
    </row>
    <row r="3783" spans="1:4" ht="15" x14ac:dyDescent="0.25">
      <c r="A3783" s="18"/>
      <c r="B3783" s="18"/>
      <c r="C3783" s="18"/>
      <c r="D3783" s="18"/>
    </row>
    <row r="3784" spans="1:4" ht="15" x14ac:dyDescent="0.25">
      <c r="A3784" s="18"/>
      <c r="B3784" s="18"/>
      <c r="C3784" s="18"/>
      <c r="D3784" s="18"/>
    </row>
    <row r="3785" spans="1:4" ht="15" x14ac:dyDescent="0.25">
      <c r="A3785" s="18"/>
      <c r="B3785" s="18"/>
      <c r="C3785" s="18"/>
      <c r="D3785" s="18"/>
    </row>
    <row r="3786" spans="1:4" ht="15" x14ac:dyDescent="0.25">
      <c r="A3786" s="18"/>
      <c r="B3786" s="18"/>
      <c r="C3786" s="18"/>
      <c r="D3786" s="18"/>
    </row>
    <row r="3787" spans="1:4" ht="15" x14ac:dyDescent="0.25">
      <c r="A3787" s="18"/>
      <c r="B3787" s="18"/>
      <c r="C3787" s="18"/>
      <c r="D3787" s="18"/>
    </row>
    <row r="3788" spans="1:4" ht="15" x14ac:dyDescent="0.25">
      <c r="A3788" s="18"/>
      <c r="B3788" s="18"/>
      <c r="C3788" s="18"/>
      <c r="D3788" s="18"/>
    </row>
    <row r="3789" spans="1:4" ht="15" x14ac:dyDescent="0.25">
      <c r="A3789" s="18"/>
      <c r="B3789" s="18"/>
      <c r="C3789" s="18"/>
      <c r="D3789" s="18"/>
    </row>
    <row r="3790" spans="1:4" ht="15" x14ac:dyDescent="0.25">
      <c r="A3790" s="18"/>
      <c r="B3790" s="18"/>
      <c r="C3790" s="18"/>
      <c r="D3790" s="18"/>
    </row>
    <row r="3791" spans="1:4" ht="15" x14ac:dyDescent="0.25">
      <c r="A3791" s="18"/>
      <c r="B3791" s="18"/>
      <c r="C3791" s="18"/>
      <c r="D3791" s="18"/>
    </row>
    <row r="3792" spans="1:4" ht="15" x14ac:dyDescent="0.25">
      <c r="A3792" s="18"/>
      <c r="B3792" s="18"/>
      <c r="C3792" s="18"/>
      <c r="D3792" s="18"/>
    </row>
    <row r="3793" spans="1:4" ht="15" x14ac:dyDescent="0.25">
      <c r="A3793" s="18"/>
      <c r="B3793" s="18"/>
      <c r="C3793" s="18"/>
      <c r="D3793" s="18"/>
    </row>
    <row r="3794" spans="1:4" ht="15" x14ac:dyDescent="0.25">
      <c r="A3794" s="18"/>
      <c r="B3794" s="18"/>
      <c r="C3794" s="18"/>
      <c r="D3794" s="18"/>
    </row>
    <row r="3795" spans="1:4" ht="15" x14ac:dyDescent="0.25">
      <c r="A3795" s="18"/>
      <c r="B3795" s="18"/>
      <c r="C3795" s="18"/>
      <c r="D3795" s="18"/>
    </row>
    <row r="3796" spans="1:4" ht="15" x14ac:dyDescent="0.25">
      <c r="A3796" s="18"/>
      <c r="B3796" s="18"/>
      <c r="C3796" s="18"/>
      <c r="D3796" s="18"/>
    </row>
    <row r="3797" spans="1:4" ht="15" x14ac:dyDescent="0.25">
      <c r="A3797" s="18"/>
      <c r="B3797" s="18"/>
      <c r="C3797" s="18"/>
      <c r="D3797" s="18"/>
    </row>
    <row r="3798" spans="1:4" ht="15" x14ac:dyDescent="0.25">
      <c r="A3798" s="18"/>
      <c r="B3798" s="18"/>
      <c r="C3798" s="18"/>
      <c r="D3798" s="18"/>
    </row>
    <row r="3799" spans="1:4" ht="15" x14ac:dyDescent="0.25">
      <c r="A3799" s="18"/>
      <c r="B3799" s="18"/>
      <c r="C3799" s="18"/>
      <c r="D3799" s="18"/>
    </row>
    <row r="3800" spans="1:4" ht="15" x14ac:dyDescent="0.25">
      <c r="A3800" s="18"/>
      <c r="B3800" s="18"/>
      <c r="C3800" s="18"/>
      <c r="D3800" s="18"/>
    </row>
    <row r="3801" spans="1:4" ht="15" x14ac:dyDescent="0.25">
      <c r="A3801" s="18"/>
      <c r="B3801" s="18"/>
      <c r="C3801" s="18"/>
      <c r="D3801" s="18"/>
    </row>
    <row r="3802" spans="1:4" ht="15" x14ac:dyDescent="0.25">
      <c r="A3802" s="18"/>
      <c r="B3802" s="18"/>
      <c r="C3802" s="18"/>
      <c r="D3802" s="18"/>
    </row>
    <row r="3803" spans="1:4" ht="15" x14ac:dyDescent="0.25">
      <c r="A3803" s="18"/>
      <c r="B3803" s="18"/>
      <c r="C3803" s="18"/>
      <c r="D3803" s="18"/>
    </row>
    <row r="3804" spans="1:4" ht="15" x14ac:dyDescent="0.25">
      <c r="A3804" s="18"/>
      <c r="B3804" s="18"/>
      <c r="C3804" s="18"/>
      <c r="D3804" s="18"/>
    </row>
    <row r="3805" spans="1:4" ht="15" x14ac:dyDescent="0.25">
      <c r="A3805" s="18"/>
      <c r="B3805" s="18"/>
      <c r="C3805" s="18"/>
      <c r="D3805" s="18"/>
    </row>
    <row r="3806" spans="1:4" ht="15" x14ac:dyDescent="0.25">
      <c r="A3806" s="18"/>
      <c r="B3806" s="18"/>
      <c r="C3806" s="18"/>
      <c r="D3806" s="18"/>
    </row>
    <row r="3807" spans="1:4" ht="15" x14ac:dyDescent="0.25">
      <c r="A3807" s="18"/>
      <c r="B3807" s="18"/>
      <c r="C3807" s="18"/>
      <c r="D3807" s="18"/>
    </row>
    <row r="3808" spans="1:4" ht="15" x14ac:dyDescent="0.25">
      <c r="A3808" s="18"/>
      <c r="B3808" s="18"/>
      <c r="C3808" s="18"/>
      <c r="D3808" s="18"/>
    </row>
    <row r="3809" spans="1:4" ht="15" x14ac:dyDescent="0.25">
      <c r="A3809" s="18"/>
      <c r="B3809" s="18"/>
      <c r="C3809" s="18"/>
      <c r="D3809" s="18"/>
    </row>
    <row r="3810" spans="1:4" ht="15" x14ac:dyDescent="0.25">
      <c r="A3810" s="18"/>
      <c r="B3810" s="18"/>
      <c r="C3810" s="18"/>
      <c r="D3810" s="18"/>
    </row>
    <row r="3811" spans="1:4" ht="15" x14ac:dyDescent="0.25">
      <c r="A3811" s="18"/>
      <c r="B3811" s="18"/>
      <c r="C3811" s="18"/>
      <c r="D3811" s="18"/>
    </row>
    <row r="3812" spans="1:4" ht="15" x14ac:dyDescent="0.25">
      <c r="A3812" s="18"/>
      <c r="B3812" s="18"/>
      <c r="C3812" s="18"/>
      <c r="D3812" s="18"/>
    </row>
    <row r="3813" spans="1:4" ht="15" x14ac:dyDescent="0.25">
      <c r="A3813" s="18"/>
      <c r="B3813" s="18"/>
      <c r="C3813" s="18"/>
      <c r="D3813" s="18"/>
    </row>
    <row r="3814" spans="1:4" ht="15" x14ac:dyDescent="0.25">
      <c r="A3814" s="18"/>
      <c r="B3814" s="18"/>
      <c r="C3814" s="18"/>
      <c r="D3814" s="18"/>
    </row>
    <row r="3815" spans="1:4" ht="15" x14ac:dyDescent="0.25">
      <c r="A3815" s="18"/>
      <c r="B3815" s="18"/>
      <c r="C3815" s="18"/>
      <c r="D3815" s="18"/>
    </row>
    <row r="3816" spans="1:4" ht="15" x14ac:dyDescent="0.25">
      <c r="A3816" s="18"/>
      <c r="B3816" s="18"/>
      <c r="C3816" s="18"/>
      <c r="D3816" s="18"/>
    </row>
    <row r="3817" spans="1:4" ht="15" x14ac:dyDescent="0.25">
      <c r="A3817" s="18"/>
      <c r="B3817" s="18"/>
      <c r="C3817" s="18"/>
      <c r="D3817" s="18"/>
    </row>
    <row r="3818" spans="1:4" ht="15" x14ac:dyDescent="0.25">
      <c r="A3818" s="18"/>
      <c r="B3818" s="18"/>
      <c r="C3818" s="18"/>
      <c r="D3818" s="18"/>
    </row>
    <row r="3819" spans="1:4" ht="15" x14ac:dyDescent="0.25">
      <c r="A3819" s="18"/>
      <c r="B3819" s="18"/>
      <c r="C3819" s="18"/>
      <c r="D3819" s="18"/>
    </row>
    <row r="3820" spans="1:4" ht="15" x14ac:dyDescent="0.25">
      <c r="A3820" s="18"/>
      <c r="B3820" s="18"/>
      <c r="C3820" s="18"/>
      <c r="D3820" s="18"/>
    </row>
    <row r="3821" spans="1:4" ht="15" x14ac:dyDescent="0.25">
      <c r="A3821" s="18"/>
      <c r="B3821" s="18"/>
      <c r="C3821" s="18"/>
      <c r="D3821" s="18"/>
    </row>
    <row r="3822" spans="1:4" ht="15" x14ac:dyDescent="0.25">
      <c r="A3822" s="18"/>
      <c r="B3822" s="18"/>
      <c r="C3822" s="18"/>
      <c r="D3822" s="18"/>
    </row>
    <row r="3823" spans="1:4" ht="15" x14ac:dyDescent="0.25">
      <c r="A3823" s="18"/>
      <c r="B3823" s="18"/>
      <c r="C3823" s="18"/>
      <c r="D3823" s="18"/>
    </row>
    <row r="3824" spans="1:4" ht="15" x14ac:dyDescent="0.25">
      <c r="A3824" s="18"/>
      <c r="B3824" s="18"/>
      <c r="C3824" s="18"/>
      <c r="D3824" s="18"/>
    </row>
    <row r="3825" spans="1:4" ht="15" x14ac:dyDescent="0.25">
      <c r="A3825" s="18"/>
      <c r="B3825" s="18"/>
      <c r="C3825" s="18"/>
      <c r="D3825" s="18"/>
    </row>
    <row r="3826" spans="1:4" ht="15" x14ac:dyDescent="0.25">
      <c r="A3826" s="18"/>
      <c r="B3826" s="18"/>
      <c r="C3826" s="18"/>
      <c r="D3826" s="18"/>
    </row>
    <row r="3827" spans="1:4" ht="15" x14ac:dyDescent="0.25">
      <c r="A3827" s="18"/>
      <c r="B3827" s="18"/>
      <c r="C3827" s="18"/>
      <c r="D3827" s="18"/>
    </row>
    <row r="3828" spans="1:4" ht="15" x14ac:dyDescent="0.25">
      <c r="A3828" s="18"/>
      <c r="B3828" s="18"/>
      <c r="C3828" s="18"/>
      <c r="D3828" s="18"/>
    </row>
    <row r="3829" spans="1:4" ht="15" x14ac:dyDescent="0.25">
      <c r="A3829" s="18"/>
      <c r="B3829" s="18"/>
      <c r="C3829" s="18"/>
      <c r="D3829" s="18"/>
    </row>
    <row r="3830" spans="1:4" ht="15" x14ac:dyDescent="0.25">
      <c r="A3830" s="18"/>
      <c r="B3830" s="18"/>
      <c r="C3830" s="18"/>
      <c r="D3830" s="18"/>
    </row>
    <row r="3831" spans="1:4" ht="15" x14ac:dyDescent="0.25">
      <c r="A3831" s="18"/>
      <c r="B3831" s="18"/>
      <c r="C3831" s="18"/>
      <c r="D3831" s="18"/>
    </row>
    <row r="3832" spans="1:4" ht="15" x14ac:dyDescent="0.25">
      <c r="A3832" s="18"/>
      <c r="B3832" s="18"/>
      <c r="C3832" s="18"/>
      <c r="D3832" s="18"/>
    </row>
    <row r="3833" spans="1:4" ht="15" x14ac:dyDescent="0.25">
      <c r="A3833" s="18"/>
      <c r="B3833" s="18"/>
      <c r="C3833" s="18"/>
      <c r="D3833" s="18"/>
    </row>
    <row r="3834" spans="1:4" ht="15" x14ac:dyDescent="0.25">
      <c r="A3834" s="18"/>
      <c r="B3834" s="18"/>
      <c r="C3834" s="18"/>
      <c r="D3834" s="18"/>
    </row>
    <row r="3835" spans="1:4" ht="15" x14ac:dyDescent="0.25">
      <c r="A3835" s="18"/>
      <c r="B3835" s="18"/>
      <c r="C3835" s="18"/>
      <c r="D3835" s="18"/>
    </row>
    <row r="3836" spans="1:4" ht="15" x14ac:dyDescent="0.25">
      <c r="A3836" s="18"/>
      <c r="B3836" s="18"/>
      <c r="C3836" s="18"/>
      <c r="D3836" s="18"/>
    </row>
    <row r="3837" spans="1:4" ht="15" x14ac:dyDescent="0.25">
      <c r="A3837" s="18"/>
      <c r="B3837" s="18"/>
      <c r="C3837" s="18"/>
      <c r="D3837" s="18"/>
    </row>
    <row r="3838" spans="1:4" ht="15" x14ac:dyDescent="0.25">
      <c r="A3838" s="18"/>
      <c r="B3838" s="18"/>
      <c r="C3838" s="18"/>
      <c r="D3838" s="18"/>
    </row>
    <row r="3839" spans="1:4" ht="15" x14ac:dyDescent="0.25">
      <c r="A3839" s="18"/>
      <c r="B3839" s="18"/>
      <c r="C3839" s="18"/>
      <c r="D3839" s="18"/>
    </row>
    <row r="3840" spans="1:4" ht="15" x14ac:dyDescent="0.25">
      <c r="A3840" s="18"/>
      <c r="B3840" s="18"/>
      <c r="C3840" s="18"/>
      <c r="D3840" s="18"/>
    </row>
    <row r="3841" spans="1:4" ht="15" x14ac:dyDescent="0.25">
      <c r="A3841" s="18"/>
      <c r="B3841" s="18"/>
      <c r="C3841" s="18"/>
      <c r="D3841" s="18"/>
    </row>
    <row r="3842" spans="1:4" ht="15" x14ac:dyDescent="0.25">
      <c r="A3842" s="18"/>
      <c r="B3842" s="18"/>
      <c r="C3842" s="18"/>
      <c r="D3842" s="18"/>
    </row>
    <row r="3843" spans="1:4" ht="15" x14ac:dyDescent="0.25">
      <c r="A3843" s="18"/>
      <c r="B3843" s="18"/>
      <c r="C3843" s="18"/>
      <c r="D3843" s="18"/>
    </row>
    <row r="3844" spans="1:4" ht="15" x14ac:dyDescent="0.25">
      <c r="A3844" s="18"/>
      <c r="B3844" s="18"/>
      <c r="C3844" s="18"/>
      <c r="D3844" s="18"/>
    </row>
    <row r="3845" spans="1:4" ht="15" x14ac:dyDescent="0.25">
      <c r="A3845" s="18"/>
      <c r="B3845" s="18"/>
      <c r="C3845" s="18"/>
      <c r="D3845" s="18"/>
    </row>
    <row r="3846" spans="1:4" ht="15" x14ac:dyDescent="0.25">
      <c r="A3846" s="18"/>
      <c r="B3846" s="18"/>
      <c r="C3846" s="18"/>
      <c r="D3846" s="18"/>
    </row>
    <row r="3847" spans="1:4" ht="15" x14ac:dyDescent="0.25">
      <c r="A3847" s="18"/>
      <c r="B3847" s="18"/>
      <c r="C3847" s="18"/>
      <c r="D3847" s="18"/>
    </row>
    <row r="3848" spans="1:4" ht="15" x14ac:dyDescent="0.25">
      <c r="A3848" s="18"/>
      <c r="B3848" s="18"/>
      <c r="C3848" s="18"/>
      <c r="D3848" s="18"/>
    </row>
    <row r="3849" spans="1:4" ht="15" x14ac:dyDescent="0.25">
      <c r="A3849" s="18"/>
      <c r="B3849" s="18"/>
      <c r="C3849" s="18"/>
      <c r="D3849" s="18"/>
    </row>
    <row r="3850" spans="1:4" ht="15" x14ac:dyDescent="0.25">
      <c r="A3850" s="18"/>
      <c r="B3850" s="18"/>
      <c r="C3850" s="18"/>
      <c r="D3850" s="18"/>
    </row>
    <row r="3851" spans="1:4" ht="15" x14ac:dyDescent="0.25">
      <c r="A3851" s="18"/>
      <c r="B3851" s="18"/>
      <c r="C3851" s="18"/>
      <c r="D3851" s="18"/>
    </row>
    <row r="3852" spans="1:4" ht="15" x14ac:dyDescent="0.25">
      <c r="A3852" s="18"/>
      <c r="B3852" s="18"/>
      <c r="C3852" s="18"/>
      <c r="D3852" s="18"/>
    </row>
    <row r="3853" spans="1:4" ht="15" x14ac:dyDescent="0.25">
      <c r="A3853" s="18"/>
      <c r="B3853" s="18"/>
      <c r="C3853" s="18"/>
      <c r="D3853" s="18"/>
    </row>
    <row r="3854" spans="1:4" ht="15" x14ac:dyDescent="0.25">
      <c r="A3854" s="18"/>
      <c r="B3854" s="18"/>
      <c r="C3854" s="18"/>
      <c r="D3854" s="18"/>
    </row>
    <row r="3855" spans="1:4" ht="15" x14ac:dyDescent="0.25">
      <c r="A3855" s="18"/>
      <c r="B3855" s="18"/>
      <c r="C3855" s="18"/>
      <c r="D3855" s="18"/>
    </row>
    <row r="3856" spans="1:4" ht="15" x14ac:dyDescent="0.25">
      <c r="A3856" s="18"/>
      <c r="B3856" s="18"/>
      <c r="C3856" s="18"/>
      <c r="D3856" s="18"/>
    </row>
    <row r="3857" spans="1:4" ht="15" x14ac:dyDescent="0.25">
      <c r="A3857" s="18"/>
      <c r="B3857" s="18"/>
      <c r="C3857" s="18"/>
      <c r="D3857" s="18"/>
    </row>
    <row r="3858" spans="1:4" ht="15" x14ac:dyDescent="0.25">
      <c r="A3858" s="18"/>
      <c r="B3858" s="18"/>
      <c r="C3858" s="18"/>
      <c r="D3858" s="18"/>
    </row>
    <row r="3859" spans="1:4" ht="15" x14ac:dyDescent="0.25">
      <c r="A3859" s="18"/>
      <c r="B3859" s="18"/>
      <c r="C3859" s="18"/>
      <c r="D3859" s="18"/>
    </row>
    <row r="3860" spans="1:4" ht="15" x14ac:dyDescent="0.25">
      <c r="A3860" s="18"/>
      <c r="B3860" s="18"/>
      <c r="C3860" s="18"/>
      <c r="D3860" s="18"/>
    </row>
    <row r="3861" spans="1:4" ht="15" x14ac:dyDescent="0.25">
      <c r="A3861" s="18"/>
      <c r="B3861" s="18"/>
      <c r="C3861" s="18"/>
      <c r="D3861" s="18"/>
    </row>
    <row r="3862" spans="1:4" ht="15" x14ac:dyDescent="0.25">
      <c r="A3862" s="18"/>
      <c r="B3862" s="18"/>
      <c r="C3862" s="18"/>
      <c r="D3862" s="18"/>
    </row>
    <row r="3863" spans="1:4" ht="15" x14ac:dyDescent="0.25">
      <c r="A3863" s="18"/>
      <c r="B3863" s="18"/>
      <c r="C3863" s="18"/>
      <c r="D3863" s="18"/>
    </row>
    <row r="3864" spans="1:4" ht="15" x14ac:dyDescent="0.25">
      <c r="A3864" s="18"/>
      <c r="B3864" s="18"/>
      <c r="C3864" s="18"/>
      <c r="D3864" s="18"/>
    </row>
    <row r="3865" spans="1:4" ht="15" x14ac:dyDescent="0.25">
      <c r="A3865" s="18"/>
      <c r="B3865" s="18"/>
      <c r="C3865" s="18"/>
      <c r="D3865" s="18"/>
    </row>
    <row r="3866" spans="1:4" ht="15" x14ac:dyDescent="0.25">
      <c r="A3866" s="18"/>
      <c r="B3866" s="18"/>
      <c r="C3866" s="18"/>
      <c r="D3866" s="18"/>
    </row>
    <row r="3867" spans="1:4" ht="15" x14ac:dyDescent="0.25">
      <c r="A3867" s="18"/>
      <c r="B3867" s="18"/>
      <c r="C3867" s="18"/>
      <c r="D3867" s="18"/>
    </row>
    <row r="3868" spans="1:4" ht="15" x14ac:dyDescent="0.25">
      <c r="A3868" s="18"/>
      <c r="B3868" s="18"/>
      <c r="C3868" s="18"/>
      <c r="D3868" s="18"/>
    </row>
    <row r="3869" spans="1:4" ht="15" x14ac:dyDescent="0.25">
      <c r="A3869" s="18"/>
      <c r="B3869" s="18"/>
      <c r="C3869" s="18"/>
      <c r="D3869" s="18"/>
    </row>
    <row r="3870" spans="1:4" ht="15" x14ac:dyDescent="0.25">
      <c r="A3870" s="18"/>
      <c r="B3870" s="18"/>
      <c r="C3870" s="18"/>
      <c r="D3870" s="18"/>
    </row>
    <row r="3871" spans="1:4" ht="15" x14ac:dyDescent="0.25">
      <c r="A3871" s="18"/>
      <c r="B3871" s="18"/>
      <c r="C3871" s="18"/>
      <c r="D3871" s="18"/>
    </row>
    <row r="3872" spans="1:4" ht="15" x14ac:dyDescent="0.25">
      <c r="A3872" s="18"/>
      <c r="B3872" s="18"/>
      <c r="C3872" s="18"/>
      <c r="D3872" s="18"/>
    </row>
    <row r="3873" spans="1:4" ht="15" x14ac:dyDescent="0.25">
      <c r="A3873" s="18"/>
      <c r="B3873" s="18"/>
      <c r="C3873" s="18"/>
      <c r="D3873" s="18"/>
    </row>
    <row r="3874" spans="1:4" ht="15" x14ac:dyDescent="0.25">
      <c r="A3874" s="18"/>
      <c r="B3874" s="18"/>
      <c r="C3874" s="18"/>
      <c r="D3874" s="18"/>
    </row>
    <row r="3875" spans="1:4" ht="15" x14ac:dyDescent="0.25">
      <c r="A3875" s="18"/>
      <c r="B3875" s="18"/>
      <c r="C3875" s="18"/>
      <c r="D3875" s="18"/>
    </row>
    <row r="3876" spans="1:4" ht="15" x14ac:dyDescent="0.25">
      <c r="A3876" s="18"/>
      <c r="B3876" s="18"/>
      <c r="C3876" s="18"/>
      <c r="D3876" s="18"/>
    </row>
    <row r="3877" spans="1:4" ht="15" x14ac:dyDescent="0.25">
      <c r="A3877" s="18"/>
      <c r="B3877" s="18"/>
      <c r="C3877" s="18"/>
      <c r="D3877" s="18"/>
    </row>
    <row r="3878" spans="1:4" ht="15" x14ac:dyDescent="0.25">
      <c r="A3878" s="18"/>
      <c r="B3878" s="18"/>
      <c r="C3878" s="18"/>
      <c r="D3878" s="18"/>
    </row>
    <row r="3879" spans="1:4" ht="15" x14ac:dyDescent="0.25">
      <c r="A3879" s="18"/>
      <c r="B3879" s="18"/>
      <c r="C3879" s="18"/>
      <c r="D3879" s="18"/>
    </row>
    <row r="3880" spans="1:4" ht="15" x14ac:dyDescent="0.25">
      <c r="A3880" s="18"/>
      <c r="B3880" s="18"/>
      <c r="C3880" s="18"/>
      <c r="D3880" s="18"/>
    </row>
    <row r="3881" spans="1:4" ht="15" x14ac:dyDescent="0.25">
      <c r="A3881" s="18"/>
      <c r="B3881" s="18"/>
      <c r="C3881" s="18"/>
      <c r="D3881" s="18"/>
    </row>
    <row r="3882" spans="1:4" ht="15" x14ac:dyDescent="0.25">
      <c r="A3882" s="18"/>
      <c r="B3882" s="18"/>
      <c r="C3882" s="18"/>
      <c r="D3882" s="18"/>
    </row>
    <row r="3883" spans="1:4" ht="15" x14ac:dyDescent="0.25">
      <c r="A3883" s="18"/>
      <c r="B3883" s="18"/>
      <c r="C3883" s="18"/>
      <c r="D3883" s="18"/>
    </row>
    <row r="3884" spans="1:4" ht="15" x14ac:dyDescent="0.25">
      <c r="A3884" s="18"/>
      <c r="B3884" s="18"/>
      <c r="C3884" s="18"/>
      <c r="D3884" s="18"/>
    </row>
    <row r="3885" spans="1:4" ht="15" x14ac:dyDescent="0.25">
      <c r="A3885" s="18"/>
      <c r="B3885" s="18"/>
      <c r="C3885" s="18"/>
      <c r="D3885" s="18"/>
    </row>
    <row r="3886" spans="1:4" ht="15" x14ac:dyDescent="0.25">
      <c r="A3886" s="18"/>
      <c r="B3886" s="18"/>
      <c r="C3886" s="18"/>
      <c r="D3886" s="18"/>
    </row>
    <row r="3887" spans="1:4" ht="15" x14ac:dyDescent="0.25">
      <c r="A3887" s="18"/>
      <c r="B3887" s="18"/>
      <c r="C3887" s="18"/>
      <c r="D3887" s="18"/>
    </row>
    <row r="3888" spans="1:4" ht="15" x14ac:dyDescent="0.25">
      <c r="A3888" s="18"/>
      <c r="B3888" s="18"/>
      <c r="C3888" s="18"/>
      <c r="D3888" s="18"/>
    </row>
    <row r="3889" spans="1:4" ht="15" x14ac:dyDescent="0.25">
      <c r="A3889" s="18"/>
      <c r="B3889" s="18"/>
      <c r="C3889" s="18"/>
      <c r="D3889" s="18"/>
    </row>
    <row r="3890" spans="1:4" ht="15" x14ac:dyDescent="0.25">
      <c r="A3890" s="18"/>
      <c r="B3890" s="18"/>
      <c r="C3890" s="18"/>
      <c r="D3890" s="18"/>
    </row>
    <row r="3891" spans="1:4" ht="15" x14ac:dyDescent="0.25">
      <c r="A3891" s="18"/>
      <c r="B3891" s="18"/>
      <c r="C3891" s="18"/>
      <c r="D3891" s="18"/>
    </row>
    <row r="3892" spans="1:4" ht="15" x14ac:dyDescent="0.25">
      <c r="A3892" s="18"/>
      <c r="B3892" s="18"/>
      <c r="C3892" s="18"/>
      <c r="D3892" s="18"/>
    </row>
    <row r="3893" spans="1:4" ht="15" x14ac:dyDescent="0.25">
      <c r="A3893" s="18"/>
      <c r="B3893" s="18"/>
      <c r="C3893" s="18"/>
      <c r="D3893" s="18"/>
    </row>
    <row r="3894" spans="1:4" ht="15" x14ac:dyDescent="0.25">
      <c r="A3894" s="18"/>
      <c r="B3894" s="18"/>
      <c r="C3894" s="18"/>
      <c r="D3894" s="18"/>
    </row>
    <row r="3895" spans="1:4" ht="15" x14ac:dyDescent="0.25">
      <c r="A3895" s="18"/>
      <c r="B3895" s="18"/>
      <c r="C3895" s="18"/>
      <c r="D3895" s="18"/>
    </row>
    <row r="3896" spans="1:4" ht="15" x14ac:dyDescent="0.25">
      <c r="A3896" s="18"/>
      <c r="B3896" s="18"/>
      <c r="C3896" s="18"/>
      <c r="D3896" s="18"/>
    </row>
    <row r="3897" spans="1:4" ht="15" x14ac:dyDescent="0.25">
      <c r="A3897" s="18"/>
      <c r="B3897" s="18"/>
      <c r="C3897" s="18"/>
      <c r="D3897" s="18"/>
    </row>
    <row r="3898" spans="1:4" ht="15" x14ac:dyDescent="0.25">
      <c r="A3898" s="18"/>
      <c r="B3898" s="18"/>
      <c r="C3898" s="18"/>
      <c r="D3898" s="18"/>
    </row>
    <row r="3899" spans="1:4" ht="15" x14ac:dyDescent="0.25">
      <c r="A3899" s="18"/>
      <c r="B3899" s="18"/>
      <c r="C3899" s="18"/>
      <c r="D3899" s="18"/>
    </row>
    <row r="3900" spans="1:4" ht="15" x14ac:dyDescent="0.25">
      <c r="A3900" s="18"/>
      <c r="B3900" s="18"/>
      <c r="C3900" s="18"/>
      <c r="D3900" s="18"/>
    </row>
    <row r="3901" spans="1:4" ht="15" x14ac:dyDescent="0.25">
      <c r="A3901" s="18"/>
      <c r="B3901" s="18"/>
      <c r="C3901" s="18"/>
      <c r="D3901" s="18"/>
    </row>
    <row r="3902" spans="1:4" ht="15" x14ac:dyDescent="0.25">
      <c r="A3902" s="18"/>
      <c r="B3902" s="18"/>
      <c r="C3902" s="18"/>
      <c r="D3902" s="18"/>
    </row>
    <row r="3903" spans="1:4" ht="15" x14ac:dyDescent="0.25">
      <c r="A3903" s="18"/>
      <c r="B3903" s="18"/>
      <c r="C3903" s="18"/>
      <c r="D3903" s="18"/>
    </row>
    <row r="3904" spans="1:4" ht="15" x14ac:dyDescent="0.25">
      <c r="A3904" s="18"/>
      <c r="B3904" s="18"/>
      <c r="C3904" s="18"/>
      <c r="D3904" s="18"/>
    </row>
    <row r="3905" spans="1:4" ht="15" x14ac:dyDescent="0.25">
      <c r="A3905" s="18"/>
      <c r="B3905" s="18"/>
      <c r="C3905" s="18"/>
      <c r="D3905" s="18"/>
    </row>
    <row r="3906" spans="1:4" ht="15" x14ac:dyDescent="0.25">
      <c r="A3906" s="18"/>
      <c r="B3906" s="18"/>
      <c r="C3906" s="18"/>
      <c r="D3906" s="18"/>
    </row>
    <row r="3907" spans="1:4" ht="15" x14ac:dyDescent="0.25">
      <c r="A3907" s="18"/>
      <c r="B3907" s="18"/>
      <c r="C3907" s="18"/>
      <c r="D3907" s="18"/>
    </row>
    <row r="3908" spans="1:4" ht="15" x14ac:dyDescent="0.25">
      <c r="A3908" s="18"/>
      <c r="B3908" s="18"/>
      <c r="C3908" s="18"/>
      <c r="D3908" s="18"/>
    </row>
    <row r="3909" spans="1:4" ht="15" x14ac:dyDescent="0.25">
      <c r="A3909" s="18"/>
      <c r="B3909" s="18"/>
      <c r="C3909" s="18"/>
      <c r="D3909" s="18"/>
    </row>
    <row r="3910" spans="1:4" ht="15" x14ac:dyDescent="0.25">
      <c r="A3910" s="18"/>
      <c r="B3910" s="18"/>
      <c r="C3910" s="18"/>
      <c r="D3910" s="18"/>
    </row>
    <row r="3911" spans="1:4" ht="15" x14ac:dyDescent="0.25">
      <c r="A3911" s="18"/>
      <c r="B3911" s="18"/>
      <c r="C3911" s="18"/>
      <c r="D3911" s="18"/>
    </row>
    <row r="3912" spans="1:4" ht="15" x14ac:dyDescent="0.25">
      <c r="A3912" s="18"/>
      <c r="B3912" s="18"/>
      <c r="C3912" s="18"/>
      <c r="D3912" s="18"/>
    </row>
    <row r="3913" spans="1:4" ht="15" x14ac:dyDescent="0.25">
      <c r="A3913" s="18"/>
      <c r="B3913" s="18"/>
      <c r="C3913" s="18"/>
      <c r="D3913" s="18"/>
    </row>
    <row r="3914" spans="1:4" ht="15" x14ac:dyDescent="0.25">
      <c r="A3914" s="18"/>
      <c r="B3914" s="18"/>
      <c r="C3914" s="18"/>
      <c r="D3914" s="18"/>
    </row>
    <row r="3915" spans="1:4" ht="15" x14ac:dyDescent="0.25">
      <c r="A3915" s="18"/>
      <c r="B3915" s="18"/>
      <c r="C3915" s="18"/>
      <c r="D3915" s="18"/>
    </row>
    <row r="3916" spans="1:4" ht="15" x14ac:dyDescent="0.25">
      <c r="A3916" s="18"/>
      <c r="B3916" s="18"/>
      <c r="C3916" s="18"/>
      <c r="D3916" s="18"/>
    </row>
    <row r="3917" spans="1:4" ht="15" x14ac:dyDescent="0.25">
      <c r="A3917" s="18"/>
      <c r="B3917" s="18"/>
      <c r="C3917" s="18"/>
      <c r="D3917" s="18"/>
    </row>
    <row r="3918" spans="1:4" ht="15" x14ac:dyDescent="0.25">
      <c r="A3918" s="18"/>
      <c r="B3918" s="18"/>
      <c r="C3918" s="18"/>
      <c r="D3918" s="18"/>
    </row>
    <row r="3919" spans="1:4" ht="15" x14ac:dyDescent="0.25">
      <c r="A3919" s="18"/>
      <c r="B3919" s="18"/>
      <c r="C3919" s="18"/>
      <c r="D3919" s="18"/>
    </row>
    <row r="3920" spans="1:4" ht="15" x14ac:dyDescent="0.25">
      <c r="A3920" s="18"/>
      <c r="B3920" s="18"/>
      <c r="C3920" s="18"/>
      <c r="D3920" s="18"/>
    </row>
    <row r="3921" spans="1:4" ht="15" x14ac:dyDescent="0.25">
      <c r="A3921" s="18"/>
      <c r="B3921" s="18"/>
      <c r="C3921" s="18"/>
      <c r="D3921" s="18"/>
    </row>
    <row r="3922" spans="1:4" ht="15" x14ac:dyDescent="0.25">
      <c r="A3922" s="18"/>
      <c r="B3922" s="18"/>
      <c r="C3922" s="18"/>
      <c r="D3922" s="18"/>
    </row>
    <row r="3923" spans="1:4" ht="15" x14ac:dyDescent="0.25">
      <c r="A3923" s="18"/>
      <c r="B3923" s="18"/>
      <c r="C3923" s="18"/>
      <c r="D3923" s="18"/>
    </row>
    <row r="3924" spans="1:4" ht="15" x14ac:dyDescent="0.25">
      <c r="A3924" s="18"/>
      <c r="B3924" s="18"/>
      <c r="C3924" s="18"/>
      <c r="D3924" s="18"/>
    </row>
    <row r="3925" spans="1:4" ht="15" x14ac:dyDescent="0.25">
      <c r="A3925" s="18"/>
      <c r="B3925" s="18"/>
      <c r="C3925" s="18"/>
      <c r="D3925" s="18"/>
    </row>
    <row r="3926" spans="1:4" ht="15" x14ac:dyDescent="0.25">
      <c r="A3926" s="18"/>
      <c r="B3926" s="18"/>
      <c r="C3926" s="18"/>
      <c r="D3926" s="18"/>
    </row>
    <row r="3927" spans="1:4" ht="15" x14ac:dyDescent="0.25">
      <c r="A3927" s="18"/>
      <c r="B3927" s="18"/>
      <c r="C3927" s="18"/>
      <c r="D3927" s="18"/>
    </row>
    <row r="3928" spans="1:4" ht="15" x14ac:dyDescent="0.25">
      <c r="A3928" s="18"/>
      <c r="B3928" s="18"/>
      <c r="C3928" s="18"/>
      <c r="D3928" s="18"/>
    </row>
    <row r="3929" spans="1:4" ht="15" x14ac:dyDescent="0.25">
      <c r="A3929" s="18"/>
      <c r="B3929" s="18"/>
      <c r="C3929" s="18"/>
      <c r="D3929" s="18"/>
    </row>
    <row r="3930" spans="1:4" ht="15" x14ac:dyDescent="0.25">
      <c r="A3930" s="18"/>
      <c r="B3930" s="18"/>
      <c r="C3930" s="18"/>
      <c r="D3930" s="18"/>
    </row>
    <row r="3931" spans="1:4" ht="15" x14ac:dyDescent="0.25">
      <c r="A3931" s="18"/>
      <c r="B3931" s="18"/>
      <c r="C3931" s="18"/>
      <c r="D3931" s="18"/>
    </row>
    <row r="3932" spans="1:4" ht="15" x14ac:dyDescent="0.25">
      <c r="A3932" s="18"/>
      <c r="B3932" s="18"/>
      <c r="C3932" s="18"/>
      <c r="D3932" s="18"/>
    </row>
    <row r="3933" spans="1:4" ht="15" x14ac:dyDescent="0.25">
      <c r="A3933" s="18"/>
      <c r="B3933" s="18"/>
      <c r="C3933" s="18"/>
      <c r="D3933" s="18"/>
    </row>
    <row r="3934" spans="1:4" ht="15" x14ac:dyDescent="0.25">
      <c r="A3934" s="18"/>
      <c r="B3934" s="18"/>
      <c r="C3934" s="18"/>
      <c r="D3934" s="18"/>
    </row>
    <row r="3935" spans="1:4" ht="15" x14ac:dyDescent="0.25">
      <c r="A3935" s="18"/>
      <c r="B3935" s="18"/>
      <c r="C3935" s="18"/>
      <c r="D3935" s="18"/>
    </row>
    <row r="3936" spans="1:4" ht="15" x14ac:dyDescent="0.25">
      <c r="A3936" s="18"/>
      <c r="B3936" s="18"/>
      <c r="C3936" s="18"/>
      <c r="D3936" s="18"/>
    </row>
    <row r="3937" spans="1:4" ht="15" x14ac:dyDescent="0.25">
      <c r="A3937" s="18"/>
      <c r="B3937" s="18"/>
      <c r="C3937" s="18"/>
      <c r="D3937" s="18"/>
    </row>
    <row r="3938" spans="1:4" ht="15" x14ac:dyDescent="0.25">
      <c r="A3938" s="18"/>
      <c r="B3938" s="18"/>
      <c r="C3938" s="18"/>
      <c r="D3938" s="18"/>
    </row>
    <row r="3939" spans="1:4" ht="15" x14ac:dyDescent="0.25">
      <c r="A3939" s="18"/>
      <c r="B3939" s="18"/>
      <c r="C3939" s="18"/>
      <c r="D3939" s="18"/>
    </row>
    <row r="3940" spans="1:4" ht="15" x14ac:dyDescent="0.25">
      <c r="A3940" s="18"/>
      <c r="B3940" s="18"/>
      <c r="C3940" s="18"/>
      <c r="D3940" s="18"/>
    </row>
    <row r="3941" spans="1:4" ht="15" x14ac:dyDescent="0.25">
      <c r="A3941" s="18"/>
      <c r="B3941" s="18"/>
      <c r="C3941" s="18"/>
      <c r="D3941" s="18"/>
    </row>
    <row r="3942" spans="1:4" ht="15" x14ac:dyDescent="0.25">
      <c r="A3942" s="18"/>
      <c r="B3942" s="18"/>
      <c r="C3942" s="18"/>
      <c r="D3942" s="18"/>
    </row>
    <row r="3943" spans="1:4" ht="15" x14ac:dyDescent="0.25">
      <c r="A3943" s="18"/>
      <c r="B3943" s="18"/>
      <c r="C3943" s="18"/>
      <c r="D3943" s="18"/>
    </row>
    <row r="3944" spans="1:4" ht="15" x14ac:dyDescent="0.25">
      <c r="A3944" s="18"/>
      <c r="B3944" s="18"/>
      <c r="C3944" s="18"/>
      <c r="D3944" s="18"/>
    </row>
    <row r="3945" spans="1:4" ht="15" x14ac:dyDescent="0.25">
      <c r="A3945" s="18"/>
      <c r="B3945" s="18"/>
      <c r="C3945" s="18"/>
      <c r="D3945" s="18"/>
    </row>
    <row r="3946" spans="1:4" ht="15" x14ac:dyDescent="0.25">
      <c r="A3946" s="18"/>
      <c r="B3946" s="18"/>
      <c r="C3946" s="18"/>
      <c r="D3946" s="18"/>
    </row>
    <row r="3947" spans="1:4" ht="15" x14ac:dyDescent="0.25">
      <c r="A3947" s="18"/>
      <c r="B3947" s="18"/>
      <c r="C3947" s="18"/>
      <c r="D3947" s="18"/>
    </row>
    <row r="3948" spans="1:4" ht="15" x14ac:dyDescent="0.25">
      <c r="A3948" s="18"/>
      <c r="B3948" s="18"/>
      <c r="C3948" s="18"/>
      <c r="D3948" s="18"/>
    </row>
    <row r="3949" spans="1:4" ht="15" x14ac:dyDescent="0.25">
      <c r="A3949" s="18"/>
      <c r="B3949" s="18"/>
      <c r="C3949" s="18"/>
      <c r="D3949" s="18"/>
    </row>
    <row r="3950" spans="1:4" ht="15" x14ac:dyDescent="0.25">
      <c r="A3950" s="18"/>
      <c r="B3950" s="18"/>
      <c r="C3950" s="18"/>
      <c r="D3950" s="18"/>
    </row>
    <row r="3951" spans="1:4" ht="15" x14ac:dyDescent="0.25">
      <c r="A3951" s="18"/>
      <c r="B3951" s="18"/>
      <c r="C3951" s="18"/>
      <c r="D3951" s="18"/>
    </row>
    <row r="3952" spans="1:4" ht="15" x14ac:dyDescent="0.25">
      <c r="A3952" s="18"/>
      <c r="B3952" s="18"/>
      <c r="C3952" s="18"/>
      <c r="D3952" s="18"/>
    </row>
    <row r="3953" spans="1:4" ht="15" x14ac:dyDescent="0.25">
      <c r="A3953" s="18"/>
      <c r="B3953" s="18"/>
      <c r="C3953" s="18"/>
      <c r="D3953" s="18"/>
    </row>
    <row r="3954" spans="1:4" ht="15" x14ac:dyDescent="0.25">
      <c r="A3954" s="18"/>
      <c r="B3954" s="18"/>
      <c r="C3954" s="18"/>
      <c r="D3954" s="18"/>
    </row>
    <row r="3955" spans="1:4" ht="15" x14ac:dyDescent="0.25">
      <c r="A3955" s="18"/>
      <c r="B3955" s="18"/>
      <c r="C3955" s="18"/>
      <c r="D3955" s="18"/>
    </row>
    <row r="3956" spans="1:4" ht="15" x14ac:dyDescent="0.25">
      <c r="A3956" s="18"/>
      <c r="B3956" s="18"/>
      <c r="C3956" s="18"/>
      <c r="D3956" s="18"/>
    </row>
    <row r="3957" spans="1:4" ht="15" x14ac:dyDescent="0.25">
      <c r="A3957" s="18"/>
      <c r="B3957" s="18"/>
      <c r="C3957" s="18"/>
      <c r="D3957" s="18"/>
    </row>
    <row r="3958" spans="1:4" ht="15" x14ac:dyDescent="0.25">
      <c r="A3958" s="18"/>
      <c r="B3958" s="18"/>
      <c r="C3958" s="18"/>
      <c r="D3958" s="18"/>
    </row>
    <row r="3959" spans="1:4" ht="15" x14ac:dyDescent="0.25">
      <c r="A3959" s="18"/>
      <c r="B3959" s="18"/>
      <c r="C3959" s="18"/>
      <c r="D3959" s="18"/>
    </row>
    <row r="3960" spans="1:4" ht="15" x14ac:dyDescent="0.25">
      <c r="A3960" s="18"/>
      <c r="B3960" s="18"/>
      <c r="C3960" s="18"/>
      <c r="D3960" s="18"/>
    </row>
    <row r="3961" spans="1:4" ht="15" x14ac:dyDescent="0.25">
      <c r="A3961" s="18"/>
      <c r="B3961" s="18"/>
      <c r="C3961" s="18"/>
      <c r="D3961" s="18"/>
    </row>
    <row r="3962" spans="1:4" ht="15" x14ac:dyDescent="0.25">
      <c r="A3962" s="18"/>
      <c r="B3962" s="18"/>
      <c r="C3962" s="18"/>
      <c r="D3962" s="18"/>
    </row>
    <row r="3963" spans="1:4" ht="15" x14ac:dyDescent="0.25">
      <c r="A3963" s="18"/>
      <c r="B3963" s="18"/>
      <c r="C3963" s="18"/>
      <c r="D3963" s="18"/>
    </row>
    <row r="3964" spans="1:4" ht="15" x14ac:dyDescent="0.25">
      <c r="A3964" s="18"/>
      <c r="B3964" s="18"/>
      <c r="C3964" s="18"/>
      <c r="D3964" s="18"/>
    </row>
    <row r="3965" spans="1:4" ht="15" x14ac:dyDescent="0.25">
      <c r="A3965" s="18"/>
      <c r="B3965" s="18"/>
      <c r="C3965" s="18"/>
      <c r="D3965" s="18"/>
    </row>
    <row r="3966" spans="1:4" ht="15" x14ac:dyDescent="0.25">
      <c r="A3966" s="18"/>
      <c r="B3966" s="18"/>
      <c r="C3966" s="18"/>
      <c r="D3966" s="18"/>
    </row>
    <row r="3967" spans="1:4" ht="15" x14ac:dyDescent="0.25">
      <c r="A3967" s="18"/>
      <c r="B3967" s="18"/>
      <c r="C3967" s="18"/>
      <c r="D3967" s="18"/>
    </row>
    <row r="3968" spans="1:4" ht="15" x14ac:dyDescent="0.25">
      <c r="A3968" s="18"/>
      <c r="B3968" s="18"/>
      <c r="C3968" s="18"/>
      <c r="D3968" s="18"/>
    </row>
    <row r="3969" spans="1:4" ht="15" x14ac:dyDescent="0.25">
      <c r="A3969" s="18"/>
      <c r="B3969" s="18"/>
      <c r="C3969" s="18"/>
      <c r="D3969" s="18"/>
    </row>
    <row r="3970" spans="1:4" ht="15" x14ac:dyDescent="0.25">
      <c r="A3970" s="18"/>
      <c r="B3970" s="18"/>
      <c r="C3970" s="18"/>
      <c r="D3970" s="18"/>
    </row>
    <row r="3971" spans="1:4" ht="15" x14ac:dyDescent="0.25">
      <c r="A3971" s="18"/>
      <c r="B3971" s="18"/>
      <c r="C3971" s="18"/>
      <c r="D3971" s="18"/>
    </row>
    <row r="3972" spans="1:4" ht="15" x14ac:dyDescent="0.25">
      <c r="A3972" s="18"/>
      <c r="B3972" s="18"/>
      <c r="C3972" s="18"/>
      <c r="D3972" s="18"/>
    </row>
    <row r="3973" spans="1:4" ht="15" x14ac:dyDescent="0.25">
      <c r="A3973" s="18"/>
      <c r="B3973" s="18"/>
      <c r="C3973" s="18"/>
      <c r="D3973" s="18"/>
    </row>
    <row r="3974" spans="1:4" ht="15" x14ac:dyDescent="0.25">
      <c r="A3974" s="18"/>
      <c r="B3974" s="18"/>
      <c r="C3974" s="18"/>
      <c r="D3974" s="18"/>
    </row>
    <row r="3975" spans="1:4" ht="15" x14ac:dyDescent="0.25">
      <c r="A3975" s="18"/>
      <c r="B3975" s="18"/>
      <c r="C3975" s="18"/>
      <c r="D3975" s="18"/>
    </row>
    <row r="3976" spans="1:4" ht="15" x14ac:dyDescent="0.25">
      <c r="A3976" s="18"/>
      <c r="B3976" s="18"/>
      <c r="C3976" s="18"/>
      <c r="D3976" s="18"/>
    </row>
    <row r="3977" spans="1:4" ht="15" x14ac:dyDescent="0.25">
      <c r="A3977" s="18"/>
      <c r="B3977" s="18"/>
      <c r="C3977" s="18"/>
      <c r="D3977" s="18"/>
    </row>
    <row r="3978" spans="1:4" ht="15" x14ac:dyDescent="0.25">
      <c r="A3978" s="18"/>
      <c r="B3978" s="18"/>
      <c r="C3978" s="18"/>
      <c r="D3978" s="18"/>
    </row>
    <row r="3979" spans="1:4" ht="15" x14ac:dyDescent="0.25">
      <c r="A3979" s="18"/>
      <c r="B3979" s="18"/>
      <c r="C3979" s="18"/>
      <c r="D3979" s="18"/>
    </row>
    <row r="3980" spans="1:4" ht="15" x14ac:dyDescent="0.25">
      <c r="A3980" s="18"/>
      <c r="B3980" s="18"/>
      <c r="C3980" s="18"/>
      <c r="D3980" s="18"/>
    </row>
    <row r="3981" spans="1:4" ht="15" x14ac:dyDescent="0.25">
      <c r="A3981" s="18"/>
      <c r="B3981" s="18"/>
      <c r="C3981" s="18"/>
      <c r="D3981" s="18"/>
    </row>
    <row r="3982" spans="1:4" ht="15" x14ac:dyDescent="0.25">
      <c r="A3982" s="18"/>
      <c r="B3982" s="18"/>
      <c r="C3982" s="18"/>
      <c r="D3982" s="18"/>
    </row>
    <row r="3983" spans="1:4" ht="15" x14ac:dyDescent="0.25">
      <c r="A3983" s="18"/>
      <c r="B3983" s="18"/>
      <c r="C3983" s="18"/>
      <c r="D3983" s="18"/>
    </row>
    <row r="3984" spans="1:4" ht="15" x14ac:dyDescent="0.25">
      <c r="A3984" s="18"/>
      <c r="B3984" s="18"/>
      <c r="C3984" s="18"/>
      <c r="D3984" s="18"/>
    </row>
    <row r="3985" spans="1:4" ht="15" x14ac:dyDescent="0.25">
      <c r="A3985" s="18"/>
      <c r="B3985" s="18"/>
      <c r="C3985" s="18"/>
      <c r="D3985" s="18"/>
    </row>
    <row r="3986" spans="1:4" ht="15" x14ac:dyDescent="0.25">
      <c r="A3986" s="18"/>
      <c r="B3986" s="18"/>
      <c r="C3986" s="18"/>
      <c r="D3986" s="18"/>
    </row>
    <row r="3987" spans="1:4" ht="15" x14ac:dyDescent="0.25">
      <c r="A3987" s="18"/>
      <c r="B3987" s="18"/>
      <c r="C3987" s="18"/>
      <c r="D3987" s="18"/>
    </row>
    <row r="3988" spans="1:4" ht="15" x14ac:dyDescent="0.25">
      <c r="A3988" s="18"/>
      <c r="B3988" s="18"/>
      <c r="C3988" s="18"/>
      <c r="D3988" s="18"/>
    </row>
    <row r="3989" spans="1:4" ht="15" x14ac:dyDescent="0.25">
      <c r="A3989" s="18"/>
      <c r="B3989" s="18"/>
      <c r="C3989" s="18"/>
      <c r="D3989" s="18"/>
    </row>
    <row r="3990" spans="1:4" ht="15" x14ac:dyDescent="0.25">
      <c r="A3990" s="18"/>
      <c r="B3990" s="18"/>
      <c r="C3990" s="18"/>
      <c r="D3990" s="18"/>
    </row>
    <row r="3991" spans="1:4" ht="15" x14ac:dyDescent="0.25">
      <c r="A3991" s="18"/>
      <c r="B3991" s="18"/>
      <c r="C3991" s="18"/>
      <c r="D3991" s="18"/>
    </row>
    <row r="3992" spans="1:4" ht="15" x14ac:dyDescent="0.25">
      <c r="A3992" s="18"/>
      <c r="B3992" s="18"/>
      <c r="C3992" s="18"/>
      <c r="D3992" s="18"/>
    </row>
    <row r="3993" spans="1:4" ht="15" x14ac:dyDescent="0.25">
      <c r="A3993" s="18"/>
      <c r="B3993" s="18"/>
      <c r="C3993" s="18"/>
      <c r="D3993" s="18"/>
    </row>
    <row r="3994" spans="1:4" ht="15" x14ac:dyDescent="0.25">
      <c r="A3994" s="18"/>
      <c r="B3994" s="18"/>
      <c r="C3994" s="18"/>
      <c r="D3994" s="18"/>
    </row>
    <row r="3995" spans="1:4" ht="15" x14ac:dyDescent="0.25">
      <c r="A3995" s="18"/>
      <c r="B3995" s="18"/>
      <c r="C3995" s="18"/>
      <c r="D3995" s="18"/>
    </row>
    <row r="3996" spans="1:4" ht="15" x14ac:dyDescent="0.25">
      <c r="A3996" s="18"/>
      <c r="B3996" s="18"/>
      <c r="C3996" s="18"/>
      <c r="D3996" s="18"/>
    </row>
    <row r="3997" spans="1:4" ht="15" x14ac:dyDescent="0.25">
      <c r="A3997" s="18"/>
      <c r="B3997" s="18"/>
      <c r="C3997" s="18"/>
      <c r="D3997" s="18"/>
    </row>
    <row r="3998" spans="1:4" ht="15" x14ac:dyDescent="0.25">
      <c r="A3998" s="18"/>
      <c r="B3998" s="18"/>
      <c r="C3998" s="18"/>
      <c r="D3998" s="18"/>
    </row>
    <row r="3999" spans="1:4" ht="15" x14ac:dyDescent="0.25">
      <c r="A3999" s="18"/>
      <c r="B3999" s="18"/>
      <c r="C3999" s="18"/>
      <c r="D3999" s="18"/>
    </row>
    <row r="4000" spans="1:4" ht="15" x14ac:dyDescent="0.25">
      <c r="A4000" s="18"/>
      <c r="B4000" s="18"/>
      <c r="C4000" s="18"/>
      <c r="D4000" s="18"/>
    </row>
    <row r="4001" spans="1:4" ht="15" x14ac:dyDescent="0.25">
      <c r="A4001" s="18"/>
      <c r="B4001" s="18"/>
      <c r="C4001" s="18"/>
      <c r="D4001" s="18"/>
    </row>
    <row r="4002" spans="1:4" ht="15" x14ac:dyDescent="0.25">
      <c r="A4002" s="18"/>
      <c r="B4002" s="18"/>
      <c r="C4002" s="18"/>
      <c r="D4002" s="18"/>
    </row>
    <row r="4003" spans="1:4" ht="15" x14ac:dyDescent="0.25">
      <c r="A4003" s="18"/>
      <c r="B4003" s="18"/>
      <c r="C4003" s="18"/>
      <c r="D4003" s="18"/>
    </row>
    <row r="4004" spans="1:4" ht="15" x14ac:dyDescent="0.25">
      <c r="A4004" s="18"/>
      <c r="B4004" s="18"/>
      <c r="C4004" s="18"/>
      <c r="D4004" s="18"/>
    </row>
    <row r="4005" spans="1:4" ht="15" x14ac:dyDescent="0.25">
      <c r="A4005" s="18"/>
      <c r="B4005" s="18"/>
      <c r="C4005" s="18"/>
      <c r="D4005" s="18"/>
    </row>
    <row r="4006" spans="1:4" ht="15" x14ac:dyDescent="0.25">
      <c r="A4006" s="18"/>
      <c r="B4006" s="18"/>
      <c r="C4006" s="18"/>
      <c r="D4006" s="18"/>
    </row>
    <row r="4007" spans="1:4" ht="15" x14ac:dyDescent="0.25">
      <c r="A4007" s="18"/>
      <c r="B4007" s="18"/>
      <c r="C4007" s="18"/>
      <c r="D4007" s="18"/>
    </row>
    <row r="4008" spans="1:4" ht="15" x14ac:dyDescent="0.25">
      <c r="A4008" s="18"/>
      <c r="B4008" s="18"/>
      <c r="C4008" s="18"/>
      <c r="D4008" s="18"/>
    </row>
    <row r="4009" spans="1:4" ht="15" x14ac:dyDescent="0.25">
      <c r="A4009" s="18"/>
      <c r="B4009" s="18"/>
      <c r="C4009" s="18"/>
      <c r="D4009" s="18"/>
    </row>
    <row r="4010" spans="1:4" ht="15" x14ac:dyDescent="0.25">
      <c r="A4010" s="18"/>
      <c r="B4010" s="18"/>
      <c r="C4010" s="18"/>
      <c r="D4010" s="18"/>
    </row>
    <row r="4011" spans="1:4" ht="15" x14ac:dyDescent="0.25">
      <c r="A4011" s="18"/>
      <c r="B4011" s="18"/>
      <c r="C4011" s="18"/>
      <c r="D4011" s="18"/>
    </row>
    <row r="4012" spans="1:4" ht="15" x14ac:dyDescent="0.25">
      <c r="A4012" s="18"/>
      <c r="B4012" s="18"/>
      <c r="C4012" s="18"/>
      <c r="D4012" s="18"/>
    </row>
    <row r="4013" spans="1:4" ht="15" x14ac:dyDescent="0.25">
      <c r="A4013" s="18"/>
      <c r="B4013" s="18"/>
      <c r="C4013" s="18"/>
      <c r="D4013" s="18"/>
    </row>
    <row r="4014" spans="1:4" ht="15" x14ac:dyDescent="0.25">
      <c r="A4014" s="18"/>
      <c r="B4014" s="18"/>
      <c r="C4014" s="18"/>
      <c r="D4014" s="18"/>
    </row>
    <row r="4015" spans="1:4" ht="15" x14ac:dyDescent="0.25">
      <c r="A4015" s="18"/>
      <c r="B4015" s="18"/>
      <c r="C4015" s="18"/>
      <c r="D4015" s="18"/>
    </row>
    <row r="4016" spans="1:4" ht="15" x14ac:dyDescent="0.25">
      <c r="A4016" s="18"/>
      <c r="B4016" s="18"/>
      <c r="C4016" s="18"/>
      <c r="D4016" s="18"/>
    </row>
    <row r="4017" spans="1:4" ht="15" x14ac:dyDescent="0.25">
      <c r="A4017" s="18"/>
      <c r="B4017" s="18"/>
      <c r="C4017" s="18"/>
      <c r="D4017" s="18"/>
    </row>
    <row r="4018" spans="1:4" ht="15" x14ac:dyDescent="0.25">
      <c r="A4018" s="18"/>
      <c r="B4018" s="18"/>
      <c r="C4018" s="18"/>
      <c r="D4018" s="18"/>
    </row>
    <row r="4019" spans="1:4" ht="15" x14ac:dyDescent="0.25">
      <c r="A4019" s="18"/>
      <c r="B4019" s="18"/>
      <c r="C4019" s="18"/>
      <c r="D4019" s="18"/>
    </row>
    <row r="4020" spans="1:4" ht="15" x14ac:dyDescent="0.25">
      <c r="A4020" s="18"/>
      <c r="B4020" s="18"/>
      <c r="C4020" s="18"/>
      <c r="D4020" s="18"/>
    </row>
    <row r="4021" spans="1:4" ht="15" x14ac:dyDescent="0.25">
      <c r="A4021" s="18"/>
      <c r="B4021" s="18"/>
      <c r="C4021" s="18"/>
      <c r="D4021" s="18"/>
    </row>
    <row r="4022" spans="1:4" ht="15" x14ac:dyDescent="0.25">
      <c r="A4022" s="18"/>
      <c r="B4022" s="18"/>
      <c r="C4022" s="18"/>
      <c r="D4022" s="18"/>
    </row>
    <row r="4023" spans="1:4" ht="15" x14ac:dyDescent="0.25">
      <c r="A4023" s="18"/>
      <c r="B4023" s="18"/>
      <c r="C4023" s="18"/>
      <c r="D4023" s="18"/>
    </row>
    <row r="4024" spans="1:4" ht="15" x14ac:dyDescent="0.25">
      <c r="A4024" s="18"/>
      <c r="B4024" s="18"/>
      <c r="C4024" s="18"/>
      <c r="D4024" s="18"/>
    </row>
    <row r="4025" spans="1:4" ht="15" x14ac:dyDescent="0.25">
      <c r="A4025" s="18"/>
      <c r="B4025" s="18"/>
      <c r="C4025" s="18"/>
      <c r="D4025" s="18"/>
    </row>
    <row r="4026" spans="1:4" ht="15" x14ac:dyDescent="0.25">
      <c r="A4026" s="18"/>
      <c r="B4026" s="18"/>
      <c r="C4026" s="18"/>
      <c r="D4026" s="18"/>
    </row>
    <row r="4027" spans="1:4" ht="15" x14ac:dyDescent="0.25">
      <c r="A4027" s="18"/>
      <c r="B4027" s="18"/>
      <c r="C4027" s="18"/>
      <c r="D4027" s="18"/>
    </row>
    <row r="4028" spans="1:4" ht="15" x14ac:dyDescent="0.25">
      <c r="A4028" s="18"/>
      <c r="B4028" s="18"/>
      <c r="C4028" s="18"/>
      <c r="D4028" s="18"/>
    </row>
    <row r="4029" spans="1:4" ht="15" x14ac:dyDescent="0.25">
      <c r="A4029" s="18"/>
      <c r="B4029" s="18"/>
      <c r="C4029" s="18"/>
      <c r="D4029" s="18"/>
    </row>
    <row r="4030" spans="1:4" ht="15" x14ac:dyDescent="0.25">
      <c r="A4030" s="18"/>
      <c r="B4030" s="18"/>
      <c r="C4030" s="18"/>
      <c r="D4030" s="18"/>
    </row>
    <row r="4031" spans="1:4" ht="15" x14ac:dyDescent="0.25">
      <c r="A4031" s="18"/>
      <c r="B4031" s="18"/>
      <c r="C4031" s="18"/>
      <c r="D4031" s="18"/>
    </row>
    <row r="4032" spans="1:4" ht="15" x14ac:dyDescent="0.25">
      <c r="A4032" s="18"/>
      <c r="B4032" s="18"/>
      <c r="C4032" s="18"/>
      <c r="D4032" s="18"/>
    </row>
    <row r="4033" spans="1:4" ht="15" x14ac:dyDescent="0.25">
      <c r="A4033" s="18"/>
      <c r="B4033" s="18"/>
      <c r="C4033" s="18"/>
      <c r="D4033" s="18"/>
    </row>
    <row r="4034" spans="1:4" ht="15" x14ac:dyDescent="0.25">
      <c r="A4034" s="18"/>
      <c r="B4034" s="18"/>
      <c r="C4034" s="18"/>
      <c r="D4034" s="18"/>
    </row>
    <row r="4035" spans="1:4" ht="15" x14ac:dyDescent="0.25">
      <c r="A4035" s="18"/>
      <c r="B4035" s="18"/>
      <c r="C4035" s="18"/>
      <c r="D4035" s="18"/>
    </row>
    <row r="4036" spans="1:4" ht="15" x14ac:dyDescent="0.25">
      <c r="A4036" s="18"/>
      <c r="B4036" s="18"/>
      <c r="C4036" s="18"/>
      <c r="D4036" s="18"/>
    </row>
    <row r="4037" spans="1:4" ht="15" x14ac:dyDescent="0.25">
      <c r="A4037" s="18"/>
      <c r="B4037" s="18"/>
      <c r="C4037" s="18"/>
      <c r="D4037" s="18"/>
    </row>
    <row r="4038" spans="1:4" ht="15" x14ac:dyDescent="0.25">
      <c r="A4038" s="18"/>
      <c r="B4038" s="18"/>
      <c r="C4038" s="18"/>
      <c r="D4038" s="18"/>
    </row>
    <row r="4039" spans="1:4" ht="15" x14ac:dyDescent="0.25">
      <c r="A4039" s="18"/>
      <c r="B4039" s="18"/>
      <c r="C4039" s="18"/>
      <c r="D4039" s="18"/>
    </row>
    <row r="4040" spans="1:4" ht="15" x14ac:dyDescent="0.25">
      <c r="A4040" s="18"/>
      <c r="B4040" s="18"/>
      <c r="C4040" s="18"/>
      <c r="D4040" s="18"/>
    </row>
    <row r="4041" spans="1:4" ht="15" x14ac:dyDescent="0.25">
      <c r="A4041" s="18"/>
      <c r="B4041" s="18"/>
      <c r="C4041" s="18"/>
      <c r="D4041" s="18"/>
    </row>
    <row r="4042" spans="1:4" ht="15" x14ac:dyDescent="0.25">
      <c r="A4042" s="18"/>
      <c r="B4042" s="18"/>
      <c r="C4042" s="18"/>
      <c r="D4042" s="18"/>
    </row>
    <row r="4043" spans="1:4" ht="15" x14ac:dyDescent="0.25">
      <c r="A4043" s="18"/>
      <c r="B4043" s="18"/>
      <c r="C4043" s="18"/>
      <c r="D4043" s="18"/>
    </row>
    <row r="4044" spans="1:4" ht="15" x14ac:dyDescent="0.25">
      <c r="A4044" s="18"/>
      <c r="B4044" s="18"/>
      <c r="C4044" s="18"/>
      <c r="D4044" s="18"/>
    </row>
    <row r="4045" spans="1:4" ht="15" x14ac:dyDescent="0.25">
      <c r="A4045" s="18"/>
      <c r="B4045" s="18"/>
      <c r="C4045" s="18"/>
      <c r="D4045" s="18"/>
    </row>
    <row r="4046" spans="1:4" ht="15" x14ac:dyDescent="0.25">
      <c r="A4046" s="18"/>
      <c r="B4046" s="18"/>
      <c r="C4046" s="18"/>
      <c r="D4046" s="18"/>
    </row>
    <row r="4047" spans="1:4" ht="15" x14ac:dyDescent="0.25">
      <c r="A4047" s="18"/>
      <c r="B4047" s="18"/>
      <c r="C4047" s="18"/>
      <c r="D4047" s="18"/>
    </row>
    <row r="4048" spans="1:4" ht="15" x14ac:dyDescent="0.25">
      <c r="A4048" s="18"/>
      <c r="B4048" s="18"/>
      <c r="C4048" s="18"/>
      <c r="D4048" s="18"/>
    </row>
    <row r="4049" spans="1:4" ht="15" x14ac:dyDescent="0.25">
      <c r="A4049" s="18"/>
      <c r="B4049" s="18"/>
      <c r="C4049" s="18"/>
      <c r="D4049" s="18"/>
    </row>
    <row r="4050" spans="1:4" ht="15" x14ac:dyDescent="0.25">
      <c r="A4050" s="18"/>
      <c r="B4050" s="18"/>
      <c r="C4050" s="18"/>
      <c r="D4050" s="18"/>
    </row>
    <row r="4051" spans="1:4" ht="15" x14ac:dyDescent="0.25">
      <c r="A4051" s="18"/>
      <c r="B4051" s="18"/>
      <c r="C4051" s="18"/>
      <c r="D4051" s="18"/>
    </row>
    <row r="4052" spans="1:4" ht="15" x14ac:dyDescent="0.25">
      <c r="A4052" s="18"/>
      <c r="B4052" s="18"/>
      <c r="C4052" s="18"/>
      <c r="D4052" s="18"/>
    </row>
    <row r="4053" spans="1:4" ht="15" x14ac:dyDescent="0.25">
      <c r="A4053" s="18"/>
      <c r="B4053" s="18"/>
      <c r="C4053" s="18"/>
      <c r="D4053" s="18"/>
    </row>
    <row r="4054" spans="1:4" ht="15" x14ac:dyDescent="0.25">
      <c r="A4054" s="18"/>
      <c r="B4054" s="18"/>
      <c r="C4054" s="18"/>
      <c r="D4054" s="18"/>
    </row>
    <row r="4055" spans="1:4" ht="15" x14ac:dyDescent="0.25">
      <c r="A4055" s="18"/>
      <c r="B4055" s="18"/>
      <c r="C4055" s="18"/>
      <c r="D4055" s="18"/>
    </row>
    <row r="4056" spans="1:4" ht="15" x14ac:dyDescent="0.25">
      <c r="A4056" s="18"/>
      <c r="B4056" s="18"/>
      <c r="C4056" s="18"/>
      <c r="D4056" s="18"/>
    </row>
    <row r="4057" spans="1:4" ht="15" x14ac:dyDescent="0.25">
      <c r="A4057" s="18"/>
      <c r="B4057" s="18"/>
      <c r="C4057" s="18"/>
      <c r="D4057" s="18"/>
    </row>
    <row r="4058" spans="1:4" ht="15" x14ac:dyDescent="0.25">
      <c r="A4058" s="18"/>
      <c r="B4058" s="18"/>
      <c r="C4058" s="18"/>
      <c r="D4058" s="18"/>
    </row>
    <row r="4059" spans="1:4" ht="15" x14ac:dyDescent="0.25">
      <c r="A4059" s="18"/>
      <c r="B4059" s="18"/>
      <c r="C4059" s="18"/>
      <c r="D4059" s="18"/>
    </row>
    <row r="4060" spans="1:4" ht="15" x14ac:dyDescent="0.25">
      <c r="A4060" s="18"/>
      <c r="B4060" s="18"/>
      <c r="C4060" s="18"/>
      <c r="D4060" s="18"/>
    </row>
    <row r="4061" spans="1:4" ht="15" x14ac:dyDescent="0.25">
      <c r="A4061" s="18"/>
      <c r="B4061" s="18"/>
      <c r="C4061" s="18"/>
      <c r="D4061" s="18"/>
    </row>
    <row r="4062" spans="1:4" ht="15" x14ac:dyDescent="0.25">
      <c r="A4062" s="18"/>
      <c r="B4062" s="18"/>
      <c r="C4062" s="18"/>
      <c r="D4062" s="18"/>
    </row>
    <row r="4063" spans="1:4" ht="15" x14ac:dyDescent="0.25">
      <c r="A4063" s="18"/>
      <c r="B4063" s="18"/>
      <c r="C4063" s="18"/>
      <c r="D4063" s="18"/>
    </row>
    <row r="4064" spans="1:4" ht="15" x14ac:dyDescent="0.25">
      <c r="A4064" s="18"/>
      <c r="B4064" s="18"/>
      <c r="C4064" s="18"/>
      <c r="D4064" s="18"/>
    </row>
    <row r="4065" spans="1:4" ht="15" x14ac:dyDescent="0.25">
      <c r="A4065" s="18"/>
      <c r="B4065" s="18"/>
      <c r="C4065" s="18"/>
      <c r="D4065" s="18"/>
    </row>
    <row r="4066" spans="1:4" ht="15" x14ac:dyDescent="0.25">
      <c r="A4066" s="18"/>
      <c r="B4066" s="18"/>
      <c r="C4066" s="18"/>
      <c r="D4066" s="18"/>
    </row>
    <row r="4067" spans="1:4" ht="15" x14ac:dyDescent="0.25">
      <c r="A4067" s="18"/>
      <c r="B4067" s="18"/>
      <c r="C4067" s="18"/>
      <c r="D4067" s="18"/>
    </row>
    <row r="4068" spans="1:4" ht="15" x14ac:dyDescent="0.25">
      <c r="A4068" s="18"/>
      <c r="B4068" s="18"/>
      <c r="C4068" s="18"/>
      <c r="D4068" s="18"/>
    </row>
    <row r="4069" spans="1:4" ht="15" x14ac:dyDescent="0.25">
      <c r="A4069" s="18"/>
      <c r="B4069" s="18"/>
      <c r="C4069" s="18"/>
      <c r="D4069" s="18"/>
    </row>
    <row r="4070" spans="1:4" ht="15" x14ac:dyDescent="0.25">
      <c r="A4070" s="18"/>
      <c r="B4070" s="18"/>
      <c r="C4070" s="18"/>
      <c r="D4070" s="18"/>
    </row>
    <row r="4071" spans="1:4" ht="15" x14ac:dyDescent="0.25">
      <c r="A4071" s="18"/>
      <c r="B4071" s="18"/>
      <c r="C4071" s="18"/>
      <c r="D4071" s="18"/>
    </row>
    <row r="4072" spans="1:4" ht="15" x14ac:dyDescent="0.25">
      <c r="A4072" s="18"/>
      <c r="B4072" s="18"/>
      <c r="C4072" s="18"/>
      <c r="D4072" s="18"/>
    </row>
    <row r="4073" spans="1:4" ht="15" x14ac:dyDescent="0.25">
      <c r="A4073" s="18"/>
      <c r="B4073" s="18"/>
      <c r="C4073" s="18"/>
      <c r="D4073" s="18"/>
    </row>
    <row r="4074" spans="1:4" ht="15" x14ac:dyDescent="0.25">
      <c r="A4074" s="18"/>
      <c r="B4074" s="18"/>
      <c r="C4074" s="18"/>
      <c r="D4074" s="18"/>
    </row>
    <row r="4075" spans="1:4" ht="15" x14ac:dyDescent="0.25">
      <c r="A4075" s="18"/>
      <c r="B4075" s="18"/>
      <c r="C4075" s="18"/>
      <c r="D4075" s="18"/>
    </row>
    <row r="4076" spans="1:4" ht="15" x14ac:dyDescent="0.25">
      <c r="A4076" s="18"/>
      <c r="B4076" s="18"/>
      <c r="C4076" s="18"/>
      <c r="D4076" s="18"/>
    </row>
    <row r="4077" spans="1:4" ht="15" x14ac:dyDescent="0.25">
      <c r="A4077" s="18"/>
      <c r="B4077" s="18"/>
      <c r="C4077" s="18"/>
      <c r="D4077" s="18"/>
    </row>
    <row r="4078" spans="1:4" ht="15" x14ac:dyDescent="0.25">
      <c r="A4078" s="18"/>
      <c r="B4078" s="18"/>
      <c r="C4078" s="18"/>
      <c r="D4078" s="18"/>
    </row>
    <row r="4079" spans="1:4" ht="15" x14ac:dyDescent="0.25">
      <c r="A4079" s="18"/>
      <c r="B4079" s="18"/>
      <c r="C4079" s="18"/>
      <c r="D4079" s="18"/>
    </row>
    <row r="4080" spans="1:4" ht="15" x14ac:dyDescent="0.25">
      <c r="A4080" s="18"/>
      <c r="B4080" s="18"/>
      <c r="C4080" s="18"/>
      <c r="D4080" s="18"/>
    </row>
    <row r="4081" spans="1:4" ht="15" x14ac:dyDescent="0.25">
      <c r="A4081" s="18"/>
      <c r="B4081" s="18"/>
      <c r="C4081" s="18"/>
      <c r="D4081" s="18"/>
    </row>
    <row r="4082" spans="1:4" ht="15" x14ac:dyDescent="0.25">
      <c r="A4082" s="18"/>
      <c r="B4082" s="18"/>
      <c r="C4082" s="18"/>
      <c r="D4082" s="18"/>
    </row>
    <row r="4083" spans="1:4" ht="15" x14ac:dyDescent="0.25">
      <c r="A4083" s="18"/>
      <c r="B4083" s="18"/>
      <c r="C4083" s="18"/>
      <c r="D4083" s="18"/>
    </row>
    <row r="4084" spans="1:4" ht="15" x14ac:dyDescent="0.25">
      <c r="A4084" s="18"/>
      <c r="B4084" s="18"/>
      <c r="C4084" s="18"/>
      <c r="D4084" s="18"/>
    </row>
    <row r="4085" spans="1:4" ht="15" x14ac:dyDescent="0.25">
      <c r="A4085" s="18"/>
      <c r="B4085" s="18"/>
      <c r="C4085" s="18"/>
      <c r="D4085" s="18"/>
    </row>
    <row r="4086" spans="1:4" ht="15" x14ac:dyDescent="0.25">
      <c r="A4086" s="18"/>
      <c r="B4086" s="18"/>
      <c r="C4086" s="18"/>
      <c r="D4086" s="18"/>
    </row>
    <row r="4087" spans="1:4" ht="15" x14ac:dyDescent="0.25">
      <c r="A4087" s="18"/>
      <c r="B4087" s="18"/>
      <c r="C4087" s="18"/>
      <c r="D4087" s="18"/>
    </row>
    <row r="4088" spans="1:4" ht="15" x14ac:dyDescent="0.25">
      <c r="A4088" s="18"/>
      <c r="B4088" s="18"/>
      <c r="C4088" s="18"/>
      <c r="D4088" s="18"/>
    </row>
    <row r="4089" spans="1:4" ht="15" x14ac:dyDescent="0.25">
      <c r="A4089" s="18"/>
      <c r="B4089" s="18"/>
      <c r="C4089" s="18"/>
      <c r="D4089" s="18"/>
    </row>
    <row r="4090" spans="1:4" ht="15" x14ac:dyDescent="0.25">
      <c r="A4090" s="18"/>
      <c r="B4090" s="18"/>
      <c r="C4090" s="18"/>
      <c r="D4090" s="18"/>
    </row>
    <row r="4091" spans="1:4" ht="15" x14ac:dyDescent="0.25">
      <c r="A4091" s="18"/>
      <c r="B4091" s="18"/>
      <c r="C4091" s="18"/>
      <c r="D4091" s="18"/>
    </row>
    <row r="4092" spans="1:4" ht="15" x14ac:dyDescent="0.25">
      <c r="A4092" s="18"/>
      <c r="B4092" s="18"/>
      <c r="C4092" s="18"/>
      <c r="D4092" s="18"/>
    </row>
    <row r="4093" spans="1:4" ht="15" x14ac:dyDescent="0.25">
      <c r="A4093" s="18"/>
      <c r="B4093" s="18"/>
      <c r="C4093" s="18"/>
      <c r="D4093" s="18"/>
    </row>
    <row r="4094" spans="1:4" ht="15" x14ac:dyDescent="0.25">
      <c r="A4094" s="18"/>
      <c r="B4094" s="18"/>
      <c r="C4094" s="18"/>
      <c r="D4094" s="18"/>
    </row>
    <row r="4095" spans="1:4" ht="15" x14ac:dyDescent="0.25">
      <c r="A4095" s="18"/>
      <c r="B4095" s="18"/>
      <c r="C4095" s="18"/>
      <c r="D4095" s="18"/>
    </row>
    <row r="4096" spans="1:4" ht="15" x14ac:dyDescent="0.25">
      <c r="A4096" s="18"/>
      <c r="B4096" s="18"/>
      <c r="C4096" s="18"/>
      <c r="D4096" s="18"/>
    </row>
    <row r="4097" spans="1:4" ht="15" x14ac:dyDescent="0.25">
      <c r="A4097" s="18"/>
      <c r="B4097" s="18"/>
      <c r="C4097" s="18"/>
      <c r="D4097" s="18"/>
    </row>
    <row r="4098" spans="1:4" ht="15" x14ac:dyDescent="0.25">
      <c r="A4098" s="18"/>
      <c r="B4098" s="18"/>
      <c r="C4098" s="18"/>
      <c r="D4098" s="18"/>
    </row>
    <row r="4099" spans="1:4" ht="15" x14ac:dyDescent="0.25">
      <c r="A4099" s="18"/>
      <c r="B4099" s="18"/>
      <c r="C4099" s="18"/>
      <c r="D4099" s="18"/>
    </row>
    <row r="4100" spans="1:4" ht="15" x14ac:dyDescent="0.25">
      <c r="A4100" s="18"/>
      <c r="B4100" s="18"/>
      <c r="C4100" s="18"/>
      <c r="D4100" s="18"/>
    </row>
    <row r="4101" spans="1:4" ht="15" x14ac:dyDescent="0.25">
      <c r="A4101" s="18"/>
      <c r="B4101" s="18"/>
      <c r="C4101" s="18"/>
      <c r="D4101" s="18"/>
    </row>
    <row r="4102" spans="1:4" ht="15" x14ac:dyDescent="0.25">
      <c r="A4102" s="18"/>
      <c r="B4102" s="18"/>
      <c r="C4102" s="18"/>
      <c r="D4102" s="18"/>
    </row>
    <row r="4103" spans="1:4" ht="15" x14ac:dyDescent="0.25">
      <c r="A4103" s="18"/>
      <c r="B4103" s="18"/>
      <c r="C4103" s="18"/>
      <c r="D4103" s="18"/>
    </row>
    <row r="4104" spans="1:4" ht="15" x14ac:dyDescent="0.25">
      <c r="A4104" s="18"/>
      <c r="B4104" s="18"/>
      <c r="C4104" s="18"/>
      <c r="D4104" s="18"/>
    </row>
    <row r="4105" spans="1:4" ht="15" x14ac:dyDescent="0.25">
      <c r="A4105" s="18"/>
      <c r="B4105" s="18"/>
      <c r="C4105" s="18"/>
      <c r="D4105" s="18"/>
    </row>
    <row r="4106" spans="1:4" ht="15" x14ac:dyDescent="0.25">
      <c r="A4106" s="18"/>
      <c r="B4106" s="18"/>
      <c r="C4106" s="18"/>
      <c r="D4106" s="18"/>
    </row>
    <row r="4107" spans="1:4" ht="15" x14ac:dyDescent="0.25">
      <c r="A4107" s="18"/>
      <c r="B4107" s="18"/>
      <c r="C4107" s="18"/>
      <c r="D4107" s="18"/>
    </row>
    <row r="4108" spans="1:4" ht="15" x14ac:dyDescent="0.25">
      <c r="A4108" s="18"/>
      <c r="B4108" s="18"/>
      <c r="C4108" s="18"/>
      <c r="D4108" s="18"/>
    </row>
    <row r="4109" spans="1:4" ht="15" x14ac:dyDescent="0.25">
      <c r="A4109" s="18"/>
      <c r="B4109" s="18"/>
      <c r="C4109" s="18"/>
      <c r="D4109" s="18"/>
    </row>
    <row r="4110" spans="1:4" ht="15" x14ac:dyDescent="0.25">
      <c r="A4110" s="18"/>
      <c r="B4110" s="18"/>
      <c r="C4110" s="18"/>
      <c r="D4110" s="18"/>
    </row>
    <row r="4111" spans="1:4" ht="15" x14ac:dyDescent="0.25">
      <c r="A4111" s="18"/>
      <c r="B4111" s="18"/>
      <c r="C4111" s="18"/>
      <c r="D4111" s="18"/>
    </row>
    <row r="4112" spans="1:4" ht="15" x14ac:dyDescent="0.25">
      <c r="A4112" s="18"/>
      <c r="B4112" s="18"/>
      <c r="C4112" s="18"/>
      <c r="D4112" s="18"/>
    </row>
    <row r="4113" spans="1:4" ht="15" x14ac:dyDescent="0.25">
      <c r="A4113" s="18"/>
      <c r="B4113" s="18"/>
      <c r="C4113" s="18"/>
      <c r="D4113" s="18"/>
    </row>
    <row r="4114" spans="1:4" ht="15" x14ac:dyDescent="0.25">
      <c r="A4114" s="18"/>
      <c r="B4114" s="18"/>
      <c r="C4114" s="18"/>
      <c r="D4114" s="18"/>
    </row>
    <row r="4115" spans="1:4" ht="15" x14ac:dyDescent="0.25">
      <c r="A4115" s="18"/>
      <c r="B4115" s="18"/>
      <c r="C4115" s="18"/>
      <c r="D4115" s="18"/>
    </row>
    <row r="4116" spans="1:4" ht="15" x14ac:dyDescent="0.25">
      <c r="A4116" s="18"/>
      <c r="B4116" s="18"/>
      <c r="C4116" s="18"/>
      <c r="D4116" s="18"/>
    </row>
    <row r="4117" spans="1:4" ht="15" x14ac:dyDescent="0.25">
      <c r="A4117" s="18"/>
      <c r="B4117" s="18"/>
      <c r="C4117" s="18"/>
      <c r="D4117" s="18"/>
    </row>
    <row r="4118" spans="1:4" ht="15" x14ac:dyDescent="0.25">
      <c r="A4118" s="18"/>
      <c r="B4118" s="18"/>
      <c r="C4118" s="18"/>
      <c r="D4118" s="18"/>
    </row>
    <row r="4119" spans="1:4" ht="15" x14ac:dyDescent="0.25">
      <c r="A4119" s="18"/>
      <c r="B4119" s="18"/>
      <c r="C4119" s="18"/>
      <c r="D4119" s="18"/>
    </row>
    <row r="4120" spans="1:4" ht="15" x14ac:dyDescent="0.25">
      <c r="A4120" s="18"/>
      <c r="B4120" s="18"/>
      <c r="C4120" s="18"/>
      <c r="D4120" s="18"/>
    </row>
    <row r="4121" spans="1:4" ht="15" x14ac:dyDescent="0.25">
      <c r="A4121" s="18"/>
      <c r="B4121" s="18"/>
      <c r="C4121" s="18"/>
      <c r="D4121" s="18"/>
    </row>
    <row r="4122" spans="1:4" ht="15" x14ac:dyDescent="0.25">
      <c r="A4122" s="18"/>
      <c r="B4122" s="18"/>
      <c r="C4122" s="18"/>
      <c r="D4122" s="18"/>
    </row>
    <row r="4123" spans="1:4" ht="15" x14ac:dyDescent="0.25">
      <c r="A4123" s="18"/>
      <c r="B4123" s="18"/>
      <c r="C4123" s="18"/>
      <c r="D4123" s="18"/>
    </row>
    <row r="4124" spans="1:4" ht="15" x14ac:dyDescent="0.25">
      <c r="A4124" s="18"/>
      <c r="B4124" s="18"/>
      <c r="C4124" s="18"/>
      <c r="D4124" s="18"/>
    </row>
    <row r="4125" spans="1:4" ht="15" x14ac:dyDescent="0.25">
      <c r="A4125" s="18"/>
      <c r="B4125" s="18"/>
      <c r="C4125" s="18"/>
      <c r="D4125" s="18"/>
    </row>
    <row r="4126" spans="1:4" ht="15" x14ac:dyDescent="0.25">
      <c r="A4126" s="18"/>
      <c r="B4126" s="18"/>
      <c r="C4126" s="18"/>
      <c r="D4126" s="18"/>
    </row>
    <row r="4127" spans="1:4" ht="15" x14ac:dyDescent="0.25">
      <c r="A4127" s="18"/>
      <c r="B4127" s="18"/>
      <c r="C4127" s="18"/>
      <c r="D4127" s="18"/>
    </row>
    <row r="4128" spans="1:4" ht="15" x14ac:dyDescent="0.25">
      <c r="A4128" s="18"/>
      <c r="B4128" s="18"/>
      <c r="C4128" s="18"/>
      <c r="D4128" s="18"/>
    </row>
    <row r="4129" spans="1:4" ht="15" x14ac:dyDescent="0.25">
      <c r="A4129" s="18"/>
      <c r="B4129" s="18"/>
      <c r="C4129" s="18"/>
      <c r="D4129" s="18"/>
    </row>
    <row r="4130" spans="1:4" ht="15" x14ac:dyDescent="0.25">
      <c r="A4130" s="18"/>
      <c r="B4130" s="18"/>
      <c r="C4130" s="18"/>
      <c r="D4130" s="18"/>
    </row>
    <row r="4131" spans="1:4" ht="15" x14ac:dyDescent="0.25">
      <c r="A4131" s="18"/>
      <c r="B4131" s="18"/>
      <c r="C4131" s="18"/>
      <c r="D4131" s="18"/>
    </row>
    <row r="4132" spans="1:4" ht="15" x14ac:dyDescent="0.25">
      <c r="A4132" s="18"/>
      <c r="B4132" s="18"/>
      <c r="C4132" s="18"/>
      <c r="D4132" s="18"/>
    </row>
    <row r="4133" spans="1:4" ht="15" x14ac:dyDescent="0.25">
      <c r="A4133" s="18"/>
      <c r="B4133" s="18"/>
      <c r="C4133" s="18"/>
      <c r="D4133" s="18"/>
    </row>
    <row r="4134" spans="1:4" ht="15" x14ac:dyDescent="0.25">
      <c r="A4134" s="18"/>
      <c r="B4134" s="18"/>
      <c r="C4134" s="18"/>
      <c r="D4134" s="18"/>
    </row>
    <row r="4135" spans="1:4" ht="15" x14ac:dyDescent="0.25">
      <c r="A4135" s="18"/>
      <c r="B4135" s="18"/>
      <c r="C4135" s="18"/>
      <c r="D4135" s="18"/>
    </row>
    <row r="4136" spans="1:4" ht="15" x14ac:dyDescent="0.25">
      <c r="A4136" s="18"/>
      <c r="B4136" s="18"/>
      <c r="C4136" s="18"/>
      <c r="D4136" s="18"/>
    </row>
    <row r="4137" spans="1:4" ht="15" x14ac:dyDescent="0.25">
      <c r="A4137" s="18"/>
      <c r="B4137" s="18"/>
      <c r="C4137" s="18"/>
      <c r="D4137" s="18"/>
    </row>
    <row r="4138" spans="1:4" ht="15" x14ac:dyDescent="0.25">
      <c r="A4138" s="18"/>
      <c r="B4138" s="18"/>
      <c r="C4138" s="18"/>
      <c r="D4138" s="18"/>
    </row>
    <row r="4139" spans="1:4" ht="15" x14ac:dyDescent="0.25">
      <c r="A4139" s="18"/>
      <c r="B4139" s="18"/>
      <c r="C4139" s="18"/>
      <c r="D4139" s="18"/>
    </row>
    <row r="4140" spans="1:4" ht="15" x14ac:dyDescent="0.25">
      <c r="A4140" s="18"/>
      <c r="B4140" s="18"/>
      <c r="C4140" s="18"/>
      <c r="D4140" s="18"/>
    </row>
    <row r="4141" spans="1:4" ht="15" x14ac:dyDescent="0.25">
      <c r="A4141" s="18"/>
      <c r="B4141" s="18"/>
      <c r="C4141" s="18"/>
      <c r="D4141" s="18"/>
    </row>
    <row r="4142" spans="1:4" ht="15" x14ac:dyDescent="0.25">
      <c r="A4142" s="18"/>
      <c r="B4142" s="18"/>
      <c r="C4142" s="18"/>
      <c r="D4142" s="18"/>
    </row>
    <row r="4143" spans="1:4" ht="15" x14ac:dyDescent="0.25">
      <c r="A4143" s="18"/>
      <c r="B4143" s="18"/>
      <c r="C4143" s="18"/>
      <c r="D4143" s="18"/>
    </row>
    <row r="4144" spans="1:4" ht="15" x14ac:dyDescent="0.25">
      <c r="A4144" s="18"/>
      <c r="B4144" s="18"/>
      <c r="C4144" s="18"/>
      <c r="D4144" s="18"/>
    </row>
    <row r="4145" spans="1:4" ht="15" x14ac:dyDescent="0.25">
      <c r="A4145" s="18"/>
      <c r="B4145" s="18"/>
      <c r="C4145" s="18"/>
      <c r="D4145" s="18"/>
    </row>
    <row r="4146" spans="1:4" ht="15" x14ac:dyDescent="0.25">
      <c r="A4146" s="18"/>
      <c r="B4146" s="18"/>
      <c r="C4146" s="18"/>
      <c r="D4146" s="18"/>
    </row>
    <row r="4147" spans="1:4" ht="15" x14ac:dyDescent="0.25">
      <c r="A4147" s="18"/>
      <c r="B4147" s="18"/>
      <c r="C4147" s="18"/>
      <c r="D4147" s="18"/>
    </row>
    <row r="4148" spans="1:4" ht="15" x14ac:dyDescent="0.25">
      <c r="A4148" s="18"/>
      <c r="B4148" s="18"/>
      <c r="C4148" s="18"/>
      <c r="D4148" s="18"/>
    </row>
    <row r="4149" spans="1:4" ht="15" x14ac:dyDescent="0.25">
      <c r="A4149" s="18"/>
      <c r="B4149" s="18"/>
      <c r="C4149" s="18"/>
      <c r="D4149" s="18"/>
    </row>
    <row r="4150" spans="1:4" ht="15" x14ac:dyDescent="0.25">
      <c r="A4150" s="18"/>
      <c r="B4150" s="18"/>
      <c r="C4150" s="18"/>
      <c r="D4150" s="18"/>
    </row>
    <row r="4151" spans="1:4" ht="15" x14ac:dyDescent="0.25">
      <c r="A4151" s="18"/>
      <c r="B4151" s="18"/>
      <c r="C4151" s="18"/>
      <c r="D4151" s="18"/>
    </row>
    <row r="4152" spans="1:4" ht="15" x14ac:dyDescent="0.25">
      <c r="A4152" s="18"/>
      <c r="B4152" s="18"/>
      <c r="C4152" s="18"/>
      <c r="D4152" s="18"/>
    </row>
    <row r="4153" spans="1:4" ht="15" x14ac:dyDescent="0.25">
      <c r="A4153" s="18"/>
      <c r="B4153" s="18"/>
      <c r="C4153" s="18"/>
      <c r="D4153" s="18"/>
    </row>
    <row r="4154" spans="1:4" ht="15" x14ac:dyDescent="0.25">
      <c r="A4154" s="18"/>
      <c r="B4154" s="18"/>
      <c r="C4154" s="18"/>
      <c r="D4154" s="18"/>
    </row>
    <row r="4155" spans="1:4" ht="15" x14ac:dyDescent="0.25">
      <c r="A4155" s="18"/>
      <c r="B4155" s="18"/>
      <c r="C4155" s="18"/>
      <c r="D4155" s="18"/>
    </row>
    <row r="4156" spans="1:4" ht="15" x14ac:dyDescent="0.25">
      <c r="A4156" s="18"/>
      <c r="B4156" s="18"/>
      <c r="C4156" s="18"/>
      <c r="D4156" s="18"/>
    </row>
    <row r="4157" spans="1:4" ht="15" x14ac:dyDescent="0.25">
      <c r="A4157" s="18"/>
      <c r="B4157" s="18"/>
      <c r="C4157" s="18"/>
      <c r="D4157" s="18"/>
    </row>
    <row r="4158" spans="1:4" ht="15" x14ac:dyDescent="0.25">
      <c r="A4158" s="18"/>
      <c r="B4158" s="18"/>
      <c r="C4158" s="18"/>
      <c r="D4158" s="18"/>
    </row>
    <row r="4159" spans="1:4" ht="15" x14ac:dyDescent="0.25">
      <c r="A4159" s="18"/>
      <c r="B4159" s="18"/>
      <c r="C4159" s="18"/>
      <c r="D4159" s="18"/>
    </row>
    <row r="4160" spans="1:4" ht="15" x14ac:dyDescent="0.25">
      <c r="A4160" s="18"/>
      <c r="B4160" s="18"/>
      <c r="C4160" s="18"/>
      <c r="D4160" s="18"/>
    </row>
    <row r="4161" spans="1:4" ht="15" x14ac:dyDescent="0.25">
      <c r="A4161" s="18"/>
      <c r="B4161" s="18"/>
      <c r="C4161" s="18"/>
      <c r="D4161" s="18"/>
    </row>
    <row r="4162" spans="1:4" ht="15" x14ac:dyDescent="0.25">
      <c r="A4162" s="18"/>
      <c r="B4162" s="18"/>
      <c r="C4162" s="18"/>
      <c r="D4162" s="18"/>
    </row>
    <row r="4163" spans="1:4" ht="15" x14ac:dyDescent="0.25">
      <c r="A4163" s="18"/>
      <c r="B4163" s="18"/>
      <c r="C4163" s="18"/>
      <c r="D4163" s="18"/>
    </row>
    <row r="4164" spans="1:4" ht="15" x14ac:dyDescent="0.25">
      <c r="A4164" s="18"/>
      <c r="B4164" s="18"/>
      <c r="C4164" s="18"/>
      <c r="D4164" s="18"/>
    </row>
    <row r="4165" spans="1:4" ht="15" x14ac:dyDescent="0.25">
      <c r="A4165" s="18"/>
      <c r="B4165" s="18"/>
      <c r="C4165" s="18"/>
      <c r="D4165" s="18"/>
    </row>
    <row r="4166" spans="1:4" ht="15" x14ac:dyDescent="0.25">
      <c r="A4166" s="18"/>
      <c r="B4166" s="18"/>
      <c r="C4166" s="18"/>
      <c r="D4166" s="18"/>
    </row>
    <row r="4167" spans="1:4" ht="15" x14ac:dyDescent="0.25">
      <c r="A4167" s="18"/>
      <c r="B4167" s="18"/>
      <c r="C4167" s="18"/>
      <c r="D4167" s="18"/>
    </row>
    <row r="4168" spans="1:4" ht="15" x14ac:dyDescent="0.25">
      <c r="A4168" s="18"/>
      <c r="B4168" s="18"/>
      <c r="C4168" s="18"/>
      <c r="D4168" s="18"/>
    </row>
    <row r="4169" spans="1:4" ht="15" x14ac:dyDescent="0.25">
      <c r="A4169" s="18"/>
      <c r="B4169" s="18"/>
      <c r="C4169" s="18"/>
      <c r="D4169" s="18"/>
    </row>
    <row r="4170" spans="1:4" ht="15" x14ac:dyDescent="0.25">
      <c r="A4170" s="18"/>
      <c r="B4170" s="18"/>
      <c r="C4170" s="18"/>
      <c r="D4170" s="18"/>
    </row>
    <row r="4171" spans="1:4" ht="15" x14ac:dyDescent="0.25">
      <c r="A4171" s="18"/>
      <c r="B4171" s="18"/>
      <c r="C4171" s="18"/>
      <c r="D4171" s="18"/>
    </row>
    <row r="4172" spans="1:4" ht="15" x14ac:dyDescent="0.25">
      <c r="A4172" s="18"/>
      <c r="B4172" s="18"/>
      <c r="C4172" s="18"/>
      <c r="D4172" s="18"/>
    </row>
    <row r="4173" spans="1:4" ht="15" x14ac:dyDescent="0.25">
      <c r="A4173" s="18"/>
      <c r="B4173" s="18"/>
      <c r="C4173" s="18"/>
      <c r="D4173" s="18"/>
    </row>
    <row r="4174" spans="1:4" ht="15" x14ac:dyDescent="0.25">
      <c r="A4174" s="18"/>
      <c r="B4174" s="18"/>
      <c r="C4174" s="18"/>
      <c r="D4174" s="18"/>
    </row>
    <row r="4175" spans="1:4" ht="15" x14ac:dyDescent="0.25">
      <c r="A4175" s="18"/>
      <c r="B4175" s="18"/>
      <c r="C4175" s="18"/>
      <c r="D4175" s="18"/>
    </row>
    <row r="4176" spans="1:4" ht="15" x14ac:dyDescent="0.25">
      <c r="A4176" s="18"/>
      <c r="B4176" s="18"/>
      <c r="C4176" s="18"/>
      <c r="D4176" s="18"/>
    </row>
    <row r="4177" spans="1:4" ht="15" x14ac:dyDescent="0.25">
      <c r="A4177" s="18"/>
      <c r="B4177" s="18"/>
      <c r="C4177" s="18"/>
      <c r="D4177" s="18"/>
    </row>
    <row r="4178" spans="1:4" ht="15" x14ac:dyDescent="0.25">
      <c r="A4178" s="18"/>
      <c r="B4178" s="18"/>
      <c r="C4178" s="18"/>
      <c r="D4178" s="18"/>
    </row>
    <row r="4179" spans="1:4" ht="15" x14ac:dyDescent="0.25">
      <c r="A4179" s="18"/>
      <c r="B4179" s="18"/>
      <c r="C4179" s="18"/>
      <c r="D4179" s="18"/>
    </row>
    <row r="4180" spans="1:4" ht="15" x14ac:dyDescent="0.25">
      <c r="A4180" s="18"/>
      <c r="B4180" s="18"/>
      <c r="C4180" s="18"/>
      <c r="D4180" s="18"/>
    </row>
    <row r="4181" spans="1:4" ht="15" x14ac:dyDescent="0.25">
      <c r="A4181" s="18"/>
      <c r="B4181" s="18"/>
      <c r="C4181" s="18"/>
      <c r="D4181" s="18"/>
    </row>
    <row r="4182" spans="1:4" ht="15" x14ac:dyDescent="0.25">
      <c r="A4182" s="18"/>
      <c r="B4182" s="18"/>
      <c r="C4182" s="18"/>
      <c r="D4182" s="18"/>
    </row>
    <row r="4183" spans="1:4" ht="15" x14ac:dyDescent="0.25">
      <c r="A4183" s="18"/>
      <c r="B4183" s="18"/>
      <c r="C4183" s="18"/>
      <c r="D4183" s="18"/>
    </row>
    <row r="4184" spans="1:4" ht="15" x14ac:dyDescent="0.25">
      <c r="A4184" s="18"/>
      <c r="B4184" s="18"/>
      <c r="C4184" s="18"/>
      <c r="D4184" s="18"/>
    </row>
    <row r="4185" spans="1:4" ht="15" x14ac:dyDescent="0.25">
      <c r="A4185" s="18"/>
      <c r="B4185" s="18"/>
      <c r="C4185" s="18"/>
      <c r="D4185" s="18"/>
    </row>
    <row r="4186" spans="1:4" ht="15" x14ac:dyDescent="0.25">
      <c r="A4186" s="18"/>
      <c r="B4186" s="18"/>
      <c r="C4186" s="18"/>
      <c r="D4186" s="18"/>
    </row>
    <row r="4187" spans="1:4" ht="15" x14ac:dyDescent="0.25">
      <c r="A4187" s="18"/>
      <c r="B4187" s="18"/>
      <c r="C4187" s="18"/>
      <c r="D4187" s="18"/>
    </row>
    <row r="4188" spans="1:4" ht="15" x14ac:dyDescent="0.25">
      <c r="A4188" s="18"/>
      <c r="B4188" s="18"/>
      <c r="C4188" s="18"/>
      <c r="D4188" s="18"/>
    </row>
    <row r="4189" spans="1:4" ht="15" x14ac:dyDescent="0.25">
      <c r="A4189" s="18"/>
      <c r="B4189" s="18"/>
      <c r="C4189" s="18"/>
      <c r="D4189" s="18"/>
    </row>
    <row r="4190" spans="1:4" ht="15" x14ac:dyDescent="0.25">
      <c r="A4190" s="18"/>
      <c r="B4190" s="18"/>
      <c r="C4190" s="18"/>
      <c r="D4190" s="18"/>
    </row>
    <row r="4191" spans="1:4" ht="15" x14ac:dyDescent="0.25">
      <c r="A4191" s="18"/>
      <c r="B4191" s="18"/>
      <c r="C4191" s="18"/>
      <c r="D4191" s="18"/>
    </row>
    <row r="4192" spans="1:4" ht="15" x14ac:dyDescent="0.25">
      <c r="A4192" s="18"/>
      <c r="B4192" s="18"/>
      <c r="C4192" s="18"/>
      <c r="D4192" s="18"/>
    </row>
    <row r="4193" spans="1:4" ht="15" x14ac:dyDescent="0.25">
      <c r="A4193" s="18"/>
      <c r="B4193" s="18"/>
      <c r="C4193" s="18"/>
      <c r="D4193" s="18"/>
    </row>
    <row r="4194" spans="1:4" ht="15" x14ac:dyDescent="0.25">
      <c r="A4194" s="18"/>
      <c r="B4194" s="18"/>
      <c r="C4194" s="18"/>
      <c r="D4194" s="18"/>
    </row>
    <row r="4195" spans="1:4" ht="15" x14ac:dyDescent="0.25">
      <c r="A4195" s="18"/>
      <c r="B4195" s="18"/>
      <c r="C4195" s="18"/>
      <c r="D4195" s="18"/>
    </row>
    <row r="4196" spans="1:4" ht="15" x14ac:dyDescent="0.25">
      <c r="A4196" s="18"/>
      <c r="B4196" s="18"/>
      <c r="C4196" s="18"/>
      <c r="D4196" s="18"/>
    </row>
    <row r="4197" spans="1:4" ht="15" x14ac:dyDescent="0.25">
      <c r="A4197" s="18"/>
      <c r="B4197" s="18"/>
      <c r="C4197" s="18"/>
      <c r="D4197" s="18"/>
    </row>
    <row r="4198" spans="1:4" ht="15" x14ac:dyDescent="0.25">
      <c r="A4198" s="18"/>
      <c r="B4198" s="18"/>
      <c r="C4198" s="18"/>
      <c r="D4198" s="18"/>
    </row>
    <row r="4199" spans="1:4" ht="15" x14ac:dyDescent="0.25">
      <c r="A4199" s="18"/>
      <c r="B4199" s="18"/>
      <c r="C4199" s="18"/>
      <c r="D4199" s="18"/>
    </row>
    <row r="4200" spans="1:4" ht="15" x14ac:dyDescent="0.25">
      <c r="A4200" s="18"/>
      <c r="B4200" s="18"/>
      <c r="C4200" s="18"/>
      <c r="D4200" s="18"/>
    </row>
    <row r="4201" spans="1:4" ht="15" x14ac:dyDescent="0.25">
      <c r="A4201" s="18"/>
      <c r="B4201" s="18"/>
      <c r="C4201" s="18"/>
      <c r="D4201" s="18"/>
    </row>
    <row r="4202" spans="1:4" ht="15" x14ac:dyDescent="0.25">
      <c r="A4202" s="18"/>
      <c r="B4202" s="18"/>
      <c r="C4202" s="18"/>
      <c r="D4202" s="18"/>
    </row>
    <row r="4203" spans="1:4" ht="15" x14ac:dyDescent="0.25">
      <c r="A4203" s="18"/>
      <c r="B4203" s="18"/>
      <c r="C4203" s="18"/>
      <c r="D4203" s="18"/>
    </row>
    <row r="4204" spans="1:4" ht="15" x14ac:dyDescent="0.25">
      <c r="A4204" s="18"/>
      <c r="B4204" s="18"/>
      <c r="C4204" s="18"/>
      <c r="D4204" s="18"/>
    </row>
    <row r="4205" spans="1:4" ht="15" x14ac:dyDescent="0.25">
      <c r="A4205" s="18"/>
      <c r="B4205" s="18"/>
      <c r="C4205" s="18"/>
      <c r="D4205" s="18"/>
    </row>
    <row r="4206" spans="1:4" ht="15" x14ac:dyDescent="0.25">
      <c r="A4206" s="18"/>
      <c r="B4206" s="18"/>
      <c r="C4206" s="18"/>
      <c r="D4206" s="18"/>
    </row>
    <row r="4207" spans="1:4" ht="15" x14ac:dyDescent="0.25">
      <c r="A4207" s="18"/>
      <c r="B4207" s="18"/>
      <c r="C4207" s="18"/>
      <c r="D4207" s="18"/>
    </row>
    <row r="4208" spans="1:4" ht="15" x14ac:dyDescent="0.25">
      <c r="A4208" s="18"/>
      <c r="B4208" s="18"/>
      <c r="C4208" s="18"/>
      <c r="D4208" s="18"/>
    </row>
    <row r="4209" spans="1:4" ht="15" x14ac:dyDescent="0.25">
      <c r="A4209" s="18"/>
      <c r="B4209" s="18"/>
      <c r="C4209" s="18"/>
      <c r="D4209" s="18"/>
    </row>
    <row r="4210" spans="1:4" ht="15" x14ac:dyDescent="0.25">
      <c r="A4210" s="18"/>
      <c r="B4210" s="18"/>
      <c r="C4210" s="18"/>
      <c r="D4210" s="18"/>
    </row>
    <row r="4211" spans="1:4" ht="15" x14ac:dyDescent="0.25">
      <c r="A4211" s="18"/>
      <c r="B4211" s="18"/>
      <c r="C4211" s="18"/>
      <c r="D4211" s="18"/>
    </row>
    <row r="4212" spans="1:4" ht="15" x14ac:dyDescent="0.25">
      <c r="A4212" s="18"/>
      <c r="B4212" s="18"/>
      <c r="C4212" s="18"/>
      <c r="D4212" s="18"/>
    </row>
    <row r="4213" spans="1:4" ht="15" x14ac:dyDescent="0.25">
      <c r="A4213" s="18"/>
      <c r="B4213" s="18"/>
      <c r="C4213" s="18"/>
      <c r="D4213" s="18"/>
    </row>
    <row r="4214" spans="1:4" ht="15" x14ac:dyDescent="0.25">
      <c r="A4214" s="18"/>
      <c r="B4214" s="18"/>
      <c r="C4214" s="18"/>
      <c r="D4214" s="18"/>
    </row>
    <row r="4215" spans="1:4" ht="15" x14ac:dyDescent="0.25">
      <c r="A4215" s="18"/>
      <c r="B4215" s="18"/>
      <c r="C4215" s="18"/>
      <c r="D4215" s="18"/>
    </row>
    <row r="4216" spans="1:4" ht="15" x14ac:dyDescent="0.25">
      <c r="A4216" s="18"/>
      <c r="B4216" s="18"/>
      <c r="C4216" s="18"/>
      <c r="D4216" s="18"/>
    </row>
    <row r="4217" spans="1:4" ht="15" x14ac:dyDescent="0.25">
      <c r="A4217" s="18"/>
      <c r="B4217" s="18"/>
      <c r="C4217" s="18"/>
      <c r="D4217" s="18"/>
    </row>
    <row r="4218" spans="1:4" ht="15" x14ac:dyDescent="0.25">
      <c r="A4218" s="18"/>
      <c r="B4218" s="18"/>
      <c r="C4218" s="18"/>
      <c r="D4218" s="18"/>
    </row>
    <row r="4219" spans="1:4" ht="15" x14ac:dyDescent="0.25">
      <c r="A4219" s="18"/>
      <c r="B4219" s="18"/>
      <c r="C4219" s="18"/>
      <c r="D4219" s="18"/>
    </row>
    <row r="4220" spans="1:4" ht="15" x14ac:dyDescent="0.25">
      <c r="A4220" s="18"/>
      <c r="B4220" s="18"/>
      <c r="C4220" s="18"/>
      <c r="D4220" s="18"/>
    </row>
    <row r="4221" spans="1:4" ht="15" x14ac:dyDescent="0.25">
      <c r="A4221" s="18"/>
      <c r="B4221" s="18"/>
      <c r="C4221" s="18"/>
      <c r="D4221" s="18"/>
    </row>
    <row r="4222" spans="1:4" ht="15" x14ac:dyDescent="0.25">
      <c r="A4222" s="18"/>
      <c r="B4222" s="18"/>
      <c r="C4222" s="18"/>
      <c r="D4222" s="18"/>
    </row>
    <row r="4223" spans="1:4" ht="15" x14ac:dyDescent="0.25">
      <c r="A4223" s="18"/>
      <c r="B4223" s="18"/>
      <c r="C4223" s="18"/>
      <c r="D4223" s="18"/>
    </row>
    <row r="4224" spans="1:4" ht="15" x14ac:dyDescent="0.25">
      <c r="A4224" s="18"/>
      <c r="B4224" s="18"/>
      <c r="C4224" s="18"/>
      <c r="D4224" s="18"/>
    </row>
    <row r="4225" spans="1:4" ht="15" x14ac:dyDescent="0.25">
      <c r="A4225" s="18"/>
      <c r="B4225" s="18"/>
      <c r="C4225" s="18"/>
      <c r="D4225" s="18"/>
    </row>
    <row r="4226" spans="1:4" ht="15" x14ac:dyDescent="0.25">
      <c r="A4226" s="18"/>
      <c r="B4226" s="18"/>
      <c r="C4226" s="18"/>
      <c r="D4226" s="18"/>
    </row>
    <row r="4227" spans="1:4" ht="15" x14ac:dyDescent="0.25">
      <c r="A4227" s="18"/>
      <c r="B4227" s="18"/>
      <c r="C4227" s="18"/>
      <c r="D4227" s="18"/>
    </row>
    <row r="4228" spans="1:4" ht="15" x14ac:dyDescent="0.25">
      <c r="A4228" s="18"/>
      <c r="B4228" s="18"/>
      <c r="C4228" s="18"/>
      <c r="D4228" s="18"/>
    </row>
    <row r="4229" spans="1:4" ht="15" x14ac:dyDescent="0.25">
      <c r="A4229" s="18"/>
      <c r="B4229" s="18"/>
      <c r="C4229" s="18"/>
      <c r="D4229" s="18"/>
    </row>
    <row r="4230" spans="1:4" ht="15" x14ac:dyDescent="0.25">
      <c r="A4230" s="18"/>
      <c r="B4230" s="18"/>
      <c r="C4230" s="18"/>
      <c r="D4230" s="18"/>
    </row>
    <row r="4231" spans="1:4" ht="15" x14ac:dyDescent="0.25">
      <c r="A4231" s="18"/>
      <c r="B4231" s="18"/>
      <c r="C4231" s="18"/>
      <c r="D4231" s="18"/>
    </row>
    <row r="4232" spans="1:4" ht="15" x14ac:dyDescent="0.25">
      <c r="A4232" s="18"/>
      <c r="B4232" s="18"/>
      <c r="C4232" s="18"/>
      <c r="D4232" s="18"/>
    </row>
    <row r="4233" spans="1:4" ht="15" x14ac:dyDescent="0.25">
      <c r="A4233" s="18"/>
      <c r="B4233" s="18"/>
      <c r="C4233" s="18"/>
      <c r="D4233" s="18"/>
    </row>
    <row r="4234" spans="1:4" ht="15" x14ac:dyDescent="0.25">
      <c r="A4234" s="18"/>
      <c r="B4234" s="18"/>
      <c r="C4234" s="18"/>
      <c r="D4234" s="18"/>
    </row>
    <row r="4235" spans="1:4" ht="15" x14ac:dyDescent="0.25">
      <c r="A4235" s="18"/>
      <c r="B4235" s="18"/>
      <c r="C4235" s="18"/>
      <c r="D4235" s="18"/>
    </row>
    <row r="4236" spans="1:4" ht="15" x14ac:dyDescent="0.25">
      <c r="A4236" s="18"/>
      <c r="B4236" s="18"/>
      <c r="C4236" s="18"/>
      <c r="D4236" s="18"/>
    </row>
    <row r="4237" spans="1:4" ht="15" x14ac:dyDescent="0.25">
      <c r="A4237" s="18"/>
      <c r="B4237" s="18"/>
      <c r="C4237" s="18"/>
      <c r="D4237" s="18"/>
    </row>
    <row r="4238" spans="1:4" ht="15" x14ac:dyDescent="0.25">
      <c r="A4238" s="18"/>
      <c r="B4238" s="18"/>
      <c r="C4238" s="18"/>
      <c r="D4238" s="18"/>
    </row>
    <row r="4239" spans="1:4" ht="15" x14ac:dyDescent="0.25">
      <c r="A4239" s="18"/>
      <c r="B4239" s="18"/>
      <c r="C4239" s="18"/>
      <c r="D4239" s="18"/>
    </row>
    <row r="4240" spans="1:4" ht="15" x14ac:dyDescent="0.25">
      <c r="A4240" s="18"/>
      <c r="B4240" s="18"/>
      <c r="C4240" s="18"/>
      <c r="D4240" s="18"/>
    </row>
    <row r="4241" spans="1:4" ht="15" x14ac:dyDescent="0.25">
      <c r="A4241" s="18"/>
      <c r="B4241" s="18"/>
      <c r="C4241" s="18"/>
      <c r="D4241" s="18"/>
    </row>
    <row r="4242" spans="1:4" ht="15" x14ac:dyDescent="0.25">
      <c r="A4242" s="18"/>
      <c r="B4242" s="18"/>
      <c r="C4242" s="18"/>
      <c r="D4242" s="18"/>
    </row>
    <row r="4243" spans="1:4" ht="15" x14ac:dyDescent="0.25">
      <c r="A4243" s="18"/>
      <c r="B4243" s="18"/>
      <c r="C4243" s="18"/>
      <c r="D4243" s="18"/>
    </row>
    <row r="4244" spans="1:4" ht="15" x14ac:dyDescent="0.25">
      <c r="A4244" s="18"/>
      <c r="B4244" s="18"/>
      <c r="C4244" s="18"/>
      <c r="D4244" s="18"/>
    </row>
    <row r="4245" spans="1:4" ht="15" x14ac:dyDescent="0.25">
      <c r="A4245" s="18"/>
      <c r="B4245" s="18"/>
      <c r="C4245" s="18"/>
      <c r="D4245" s="18"/>
    </row>
    <row r="4246" spans="1:4" ht="15" x14ac:dyDescent="0.25">
      <c r="A4246" s="18"/>
      <c r="B4246" s="18"/>
      <c r="C4246" s="18"/>
      <c r="D4246" s="18"/>
    </row>
    <row r="4247" spans="1:4" ht="15" x14ac:dyDescent="0.25">
      <c r="A4247" s="18"/>
      <c r="B4247" s="18"/>
      <c r="C4247" s="18"/>
      <c r="D4247" s="18"/>
    </row>
    <row r="4248" spans="1:4" ht="15" x14ac:dyDescent="0.25">
      <c r="A4248" s="18"/>
      <c r="B4248" s="18"/>
      <c r="C4248" s="18"/>
      <c r="D4248" s="18"/>
    </row>
    <row r="4249" spans="1:4" ht="15" x14ac:dyDescent="0.25">
      <c r="A4249" s="18"/>
      <c r="B4249" s="18"/>
      <c r="C4249" s="18"/>
      <c r="D4249" s="18"/>
    </row>
    <row r="4250" spans="1:4" ht="15" x14ac:dyDescent="0.25">
      <c r="A4250" s="18"/>
      <c r="B4250" s="18"/>
      <c r="C4250" s="18"/>
      <c r="D4250" s="18"/>
    </row>
    <row r="4251" spans="1:4" ht="15" x14ac:dyDescent="0.25">
      <c r="A4251" s="18"/>
      <c r="B4251" s="18"/>
      <c r="C4251" s="18"/>
      <c r="D4251" s="18"/>
    </row>
    <row r="4252" spans="1:4" ht="15" x14ac:dyDescent="0.25">
      <c r="A4252" s="18"/>
      <c r="B4252" s="18"/>
      <c r="C4252" s="18"/>
      <c r="D4252" s="18"/>
    </row>
    <row r="4253" spans="1:4" ht="15" x14ac:dyDescent="0.25">
      <c r="A4253" s="18"/>
      <c r="B4253" s="18"/>
      <c r="C4253" s="18"/>
      <c r="D4253" s="18"/>
    </row>
    <row r="4254" spans="1:4" ht="15" x14ac:dyDescent="0.25">
      <c r="A4254" s="18"/>
      <c r="B4254" s="18"/>
      <c r="C4254" s="18"/>
      <c r="D4254" s="18"/>
    </row>
    <row r="4255" spans="1:4" ht="15" x14ac:dyDescent="0.25">
      <c r="A4255" s="18"/>
      <c r="B4255" s="18"/>
      <c r="C4255" s="18"/>
      <c r="D4255" s="18"/>
    </row>
    <row r="4256" spans="1:4" ht="15" x14ac:dyDescent="0.25">
      <c r="A4256" s="18"/>
      <c r="B4256" s="18"/>
      <c r="C4256" s="18"/>
      <c r="D4256" s="18"/>
    </row>
    <row r="4257" spans="1:4" ht="15" x14ac:dyDescent="0.25">
      <c r="A4257" s="18"/>
      <c r="B4257" s="18"/>
      <c r="C4257" s="18"/>
      <c r="D4257" s="18"/>
    </row>
    <row r="4258" spans="1:4" ht="15" x14ac:dyDescent="0.25">
      <c r="A4258" s="18"/>
      <c r="B4258" s="18"/>
      <c r="C4258" s="18"/>
      <c r="D4258" s="18"/>
    </row>
    <row r="4259" spans="1:4" ht="15" x14ac:dyDescent="0.25">
      <c r="A4259" s="18"/>
      <c r="B4259" s="18"/>
      <c r="C4259" s="18"/>
      <c r="D4259" s="18"/>
    </row>
    <row r="4260" spans="1:4" ht="15" x14ac:dyDescent="0.25">
      <c r="A4260" s="18"/>
      <c r="B4260" s="18"/>
      <c r="C4260" s="18"/>
      <c r="D4260" s="18"/>
    </row>
    <row r="4261" spans="1:4" ht="15" x14ac:dyDescent="0.25">
      <c r="A4261" s="18"/>
      <c r="B4261" s="18"/>
      <c r="C4261" s="18"/>
      <c r="D4261" s="18"/>
    </row>
    <row r="4262" spans="1:4" ht="15" x14ac:dyDescent="0.25">
      <c r="A4262" s="18"/>
      <c r="B4262" s="18"/>
      <c r="C4262" s="18"/>
      <c r="D4262" s="18"/>
    </row>
    <row r="4263" spans="1:4" ht="15" x14ac:dyDescent="0.25">
      <c r="A4263" s="18"/>
      <c r="B4263" s="18"/>
      <c r="C4263" s="18"/>
      <c r="D4263" s="18"/>
    </row>
    <row r="4264" spans="1:4" ht="15" x14ac:dyDescent="0.25">
      <c r="A4264" s="18"/>
      <c r="B4264" s="18"/>
      <c r="C4264" s="18"/>
      <c r="D4264" s="18"/>
    </row>
    <row r="4265" spans="1:4" ht="15" x14ac:dyDescent="0.25">
      <c r="A4265" s="18"/>
      <c r="B4265" s="18"/>
      <c r="C4265" s="18"/>
      <c r="D4265" s="18"/>
    </row>
    <row r="4266" spans="1:4" ht="15" x14ac:dyDescent="0.25">
      <c r="A4266" s="18"/>
      <c r="B4266" s="18"/>
      <c r="C4266" s="18"/>
      <c r="D4266" s="18"/>
    </row>
    <row r="4267" spans="1:4" ht="15" x14ac:dyDescent="0.25">
      <c r="A4267" s="18"/>
      <c r="B4267" s="18"/>
      <c r="C4267" s="18"/>
      <c r="D4267" s="18"/>
    </row>
    <row r="4268" spans="1:4" ht="15" x14ac:dyDescent="0.25">
      <c r="A4268" s="18"/>
      <c r="B4268" s="18"/>
      <c r="C4268" s="18"/>
      <c r="D4268" s="18"/>
    </row>
    <row r="4269" spans="1:4" ht="15" x14ac:dyDescent="0.25">
      <c r="A4269" s="18"/>
      <c r="B4269" s="18"/>
      <c r="C4269" s="18"/>
      <c r="D4269" s="18"/>
    </row>
    <row r="4270" spans="1:4" ht="15" x14ac:dyDescent="0.25">
      <c r="A4270" s="18"/>
      <c r="B4270" s="18"/>
      <c r="C4270" s="18"/>
      <c r="D4270" s="18"/>
    </row>
    <row r="4271" spans="1:4" ht="15" x14ac:dyDescent="0.25">
      <c r="A4271" s="18"/>
      <c r="B4271" s="18"/>
      <c r="C4271" s="18"/>
      <c r="D4271" s="18"/>
    </row>
    <row r="4272" spans="1:4" ht="15" x14ac:dyDescent="0.25">
      <c r="A4272" s="18"/>
      <c r="B4272" s="18"/>
      <c r="C4272" s="18"/>
      <c r="D4272" s="18"/>
    </row>
    <row r="4273" spans="1:4" ht="15" x14ac:dyDescent="0.25">
      <c r="A4273" s="18"/>
      <c r="B4273" s="18"/>
      <c r="C4273" s="18"/>
      <c r="D4273" s="18"/>
    </row>
    <row r="4274" spans="1:4" ht="15" x14ac:dyDescent="0.25">
      <c r="A4274" s="18"/>
      <c r="B4274" s="18"/>
      <c r="C4274" s="18"/>
      <c r="D4274" s="18"/>
    </row>
    <row r="4275" spans="1:4" ht="15" x14ac:dyDescent="0.25">
      <c r="A4275" s="18"/>
      <c r="B4275" s="18"/>
      <c r="C4275" s="18"/>
      <c r="D4275" s="18"/>
    </row>
    <row r="4276" spans="1:4" ht="15" x14ac:dyDescent="0.25">
      <c r="A4276" s="18"/>
      <c r="B4276" s="18"/>
      <c r="C4276" s="18"/>
      <c r="D4276" s="18"/>
    </row>
    <row r="4277" spans="1:4" ht="15" x14ac:dyDescent="0.25">
      <c r="A4277" s="18"/>
      <c r="B4277" s="18"/>
      <c r="C4277" s="18"/>
      <c r="D4277" s="18"/>
    </row>
    <row r="4278" spans="1:4" ht="15" x14ac:dyDescent="0.25">
      <c r="A4278" s="18"/>
      <c r="B4278" s="18"/>
      <c r="C4278" s="18"/>
      <c r="D4278" s="18"/>
    </row>
    <row r="4279" spans="1:4" ht="15" x14ac:dyDescent="0.25">
      <c r="A4279" s="18"/>
      <c r="B4279" s="18"/>
      <c r="C4279" s="18"/>
      <c r="D4279" s="18"/>
    </row>
    <row r="4280" spans="1:4" ht="15" x14ac:dyDescent="0.25">
      <c r="A4280" s="18"/>
      <c r="B4280" s="18"/>
      <c r="C4280" s="18"/>
      <c r="D4280" s="18"/>
    </row>
    <row r="4281" spans="1:4" ht="15" x14ac:dyDescent="0.25">
      <c r="A4281" s="18"/>
      <c r="B4281" s="18"/>
      <c r="C4281" s="18"/>
      <c r="D4281" s="18"/>
    </row>
    <row r="4282" spans="1:4" ht="15" x14ac:dyDescent="0.25">
      <c r="A4282" s="18"/>
      <c r="B4282" s="18"/>
      <c r="C4282" s="18"/>
      <c r="D4282" s="18"/>
    </row>
    <row r="4283" spans="1:4" ht="15" x14ac:dyDescent="0.25">
      <c r="A4283" s="18"/>
      <c r="B4283" s="18"/>
      <c r="C4283" s="18"/>
      <c r="D4283" s="18"/>
    </row>
    <row r="4284" spans="1:4" ht="15" x14ac:dyDescent="0.25">
      <c r="A4284" s="18"/>
      <c r="B4284" s="18"/>
      <c r="C4284" s="18"/>
      <c r="D4284" s="18"/>
    </row>
    <row r="4285" spans="1:4" ht="15" x14ac:dyDescent="0.25">
      <c r="A4285" s="18"/>
      <c r="B4285" s="18"/>
      <c r="C4285" s="18"/>
      <c r="D4285" s="18"/>
    </row>
    <row r="4286" spans="1:4" ht="15" x14ac:dyDescent="0.25">
      <c r="A4286" s="18"/>
      <c r="B4286" s="18"/>
      <c r="C4286" s="18"/>
      <c r="D4286" s="18"/>
    </row>
    <row r="4287" spans="1:4" ht="15" x14ac:dyDescent="0.25">
      <c r="A4287" s="18"/>
      <c r="B4287" s="18"/>
      <c r="C4287" s="18"/>
      <c r="D4287" s="18"/>
    </row>
    <row r="4288" spans="1:4" ht="15" x14ac:dyDescent="0.25">
      <c r="A4288" s="18"/>
      <c r="B4288" s="18"/>
      <c r="C4288" s="18"/>
      <c r="D4288" s="18"/>
    </row>
    <row r="4289" spans="1:4" ht="15" x14ac:dyDescent="0.25">
      <c r="A4289" s="18"/>
      <c r="B4289" s="18"/>
      <c r="C4289" s="18"/>
      <c r="D4289" s="18"/>
    </row>
    <row r="4290" spans="1:4" ht="15" x14ac:dyDescent="0.25">
      <c r="A4290" s="18"/>
      <c r="B4290" s="18"/>
      <c r="C4290" s="18"/>
      <c r="D4290" s="18"/>
    </row>
    <row r="4291" spans="1:4" ht="15" x14ac:dyDescent="0.25">
      <c r="A4291" s="18"/>
      <c r="B4291" s="18"/>
      <c r="C4291" s="18"/>
      <c r="D4291" s="18"/>
    </row>
    <row r="4292" spans="1:4" ht="15" x14ac:dyDescent="0.25">
      <c r="A4292" s="18"/>
      <c r="B4292" s="18"/>
      <c r="C4292" s="18"/>
      <c r="D4292" s="18"/>
    </row>
    <row r="4293" spans="1:4" ht="15" x14ac:dyDescent="0.25">
      <c r="A4293" s="18"/>
      <c r="B4293" s="18"/>
      <c r="C4293" s="18"/>
      <c r="D4293" s="18"/>
    </row>
    <row r="4294" spans="1:4" ht="15" x14ac:dyDescent="0.25">
      <c r="A4294" s="18"/>
      <c r="B4294" s="18"/>
      <c r="C4294" s="18"/>
      <c r="D4294" s="18"/>
    </row>
    <row r="4295" spans="1:4" ht="15" x14ac:dyDescent="0.25">
      <c r="A4295" s="18"/>
      <c r="B4295" s="18"/>
      <c r="C4295" s="18"/>
      <c r="D4295" s="18"/>
    </row>
    <row r="4296" spans="1:4" ht="15" x14ac:dyDescent="0.25">
      <c r="A4296" s="18"/>
      <c r="B4296" s="18"/>
      <c r="C4296" s="18"/>
      <c r="D4296" s="18"/>
    </row>
    <row r="4297" spans="1:4" ht="15" x14ac:dyDescent="0.25">
      <c r="A4297" s="18"/>
      <c r="B4297" s="18"/>
      <c r="C4297" s="18"/>
      <c r="D4297" s="18"/>
    </row>
    <row r="4298" spans="1:4" ht="15" x14ac:dyDescent="0.25">
      <c r="A4298" s="18"/>
      <c r="B4298" s="18"/>
      <c r="C4298" s="18"/>
      <c r="D4298" s="18"/>
    </row>
    <row r="4299" spans="1:4" ht="15" x14ac:dyDescent="0.25">
      <c r="A4299" s="18"/>
      <c r="B4299" s="18"/>
      <c r="C4299" s="18"/>
      <c r="D4299" s="18"/>
    </row>
    <row r="4300" spans="1:4" ht="15" x14ac:dyDescent="0.25">
      <c r="A4300" s="18"/>
      <c r="B4300" s="18"/>
      <c r="C4300" s="18"/>
      <c r="D4300" s="18"/>
    </row>
    <row r="4301" spans="1:4" ht="15" x14ac:dyDescent="0.25">
      <c r="A4301" s="18"/>
      <c r="B4301" s="18"/>
      <c r="C4301" s="18"/>
      <c r="D4301" s="18"/>
    </row>
    <row r="4302" spans="1:4" ht="15" x14ac:dyDescent="0.25">
      <c r="A4302" s="18"/>
      <c r="B4302" s="18"/>
      <c r="C4302" s="18"/>
      <c r="D4302" s="18"/>
    </row>
    <row r="4303" spans="1:4" ht="15" x14ac:dyDescent="0.25">
      <c r="A4303" s="18"/>
      <c r="B4303" s="18"/>
      <c r="C4303" s="18"/>
      <c r="D4303" s="18"/>
    </row>
    <row r="4304" spans="1:4" ht="15" x14ac:dyDescent="0.25">
      <c r="A4304" s="18"/>
      <c r="B4304" s="18"/>
      <c r="C4304" s="18"/>
      <c r="D4304" s="18"/>
    </row>
    <row r="4305" spans="1:4" ht="15" x14ac:dyDescent="0.25">
      <c r="A4305" s="18"/>
      <c r="B4305" s="18"/>
      <c r="C4305" s="18"/>
      <c r="D4305" s="18"/>
    </row>
    <row r="4306" spans="1:4" ht="15" x14ac:dyDescent="0.25">
      <c r="A4306" s="18"/>
      <c r="B4306" s="18"/>
      <c r="C4306" s="18"/>
      <c r="D4306" s="18"/>
    </row>
    <row r="4307" spans="1:4" ht="15" x14ac:dyDescent="0.25">
      <c r="A4307" s="18"/>
      <c r="B4307" s="18"/>
      <c r="C4307" s="18"/>
      <c r="D4307" s="18"/>
    </row>
    <row r="4308" spans="1:4" ht="15" x14ac:dyDescent="0.25">
      <c r="A4308" s="18"/>
      <c r="B4308" s="18"/>
      <c r="C4308" s="18"/>
      <c r="D4308" s="18"/>
    </row>
    <row r="4309" spans="1:4" ht="15" x14ac:dyDescent="0.25">
      <c r="A4309" s="18"/>
      <c r="B4309" s="18"/>
      <c r="C4309" s="18"/>
      <c r="D4309" s="18"/>
    </row>
    <row r="4310" spans="1:4" ht="15" x14ac:dyDescent="0.25">
      <c r="A4310" s="18"/>
      <c r="B4310" s="18"/>
      <c r="C4310" s="18"/>
      <c r="D4310" s="18"/>
    </row>
    <row r="4311" spans="1:4" ht="15" x14ac:dyDescent="0.25">
      <c r="A4311" s="18"/>
      <c r="B4311" s="18"/>
      <c r="C4311" s="18"/>
      <c r="D4311" s="18"/>
    </row>
    <row r="4312" spans="1:4" ht="15" x14ac:dyDescent="0.25">
      <c r="A4312" s="18"/>
      <c r="B4312" s="18"/>
      <c r="C4312" s="18"/>
      <c r="D4312" s="18"/>
    </row>
    <row r="4313" spans="1:4" ht="15" x14ac:dyDescent="0.25">
      <c r="A4313" s="18"/>
      <c r="B4313" s="18"/>
      <c r="C4313" s="18"/>
      <c r="D4313" s="18"/>
    </row>
    <row r="4314" spans="1:4" ht="15" x14ac:dyDescent="0.25">
      <c r="A4314" s="18"/>
      <c r="B4314" s="18"/>
      <c r="C4314" s="18"/>
      <c r="D4314" s="18"/>
    </row>
    <row r="4315" spans="1:4" ht="15" x14ac:dyDescent="0.25">
      <c r="A4315" s="18"/>
      <c r="B4315" s="18"/>
      <c r="C4315" s="18"/>
      <c r="D4315" s="18"/>
    </row>
    <row r="4316" spans="1:4" ht="15" x14ac:dyDescent="0.25">
      <c r="A4316" s="18"/>
      <c r="B4316" s="18"/>
      <c r="C4316" s="18"/>
      <c r="D4316" s="18"/>
    </row>
    <row r="4317" spans="1:4" ht="15" x14ac:dyDescent="0.25">
      <c r="A4317" s="18"/>
      <c r="B4317" s="18"/>
      <c r="C4317" s="18"/>
      <c r="D4317" s="18"/>
    </row>
    <row r="4318" spans="1:4" ht="15" x14ac:dyDescent="0.25">
      <c r="A4318" s="18"/>
      <c r="B4318" s="18"/>
      <c r="C4318" s="18"/>
      <c r="D4318" s="18"/>
    </row>
    <row r="4319" spans="1:4" ht="15" x14ac:dyDescent="0.25">
      <c r="A4319" s="18"/>
      <c r="B4319" s="18"/>
      <c r="C4319" s="18"/>
      <c r="D4319" s="18"/>
    </row>
    <row r="4320" spans="1:4" ht="15" x14ac:dyDescent="0.25">
      <c r="A4320" s="18"/>
      <c r="B4320" s="18"/>
      <c r="C4320" s="18"/>
      <c r="D4320" s="18"/>
    </row>
    <row r="4321" spans="1:4" ht="15" x14ac:dyDescent="0.25">
      <c r="A4321" s="18"/>
      <c r="B4321" s="18"/>
      <c r="C4321" s="18"/>
      <c r="D4321" s="18"/>
    </row>
    <row r="4322" spans="1:4" ht="15" x14ac:dyDescent="0.25">
      <c r="A4322" s="18"/>
      <c r="B4322" s="18"/>
      <c r="C4322" s="18"/>
      <c r="D4322" s="18"/>
    </row>
    <row r="4323" spans="1:4" ht="15" x14ac:dyDescent="0.25">
      <c r="A4323" s="18"/>
      <c r="B4323" s="18"/>
      <c r="C4323" s="18"/>
      <c r="D4323" s="18"/>
    </row>
    <row r="4324" spans="1:4" ht="15" x14ac:dyDescent="0.25">
      <c r="A4324" s="18"/>
      <c r="B4324" s="18"/>
      <c r="C4324" s="18"/>
      <c r="D4324" s="18"/>
    </row>
    <row r="4325" spans="1:4" ht="15" x14ac:dyDescent="0.25">
      <c r="A4325" s="18"/>
      <c r="B4325" s="18"/>
      <c r="C4325" s="18"/>
      <c r="D4325" s="18"/>
    </row>
    <row r="4326" spans="1:4" ht="15" x14ac:dyDescent="0.25">
      <c r="A4326" s="18"/>
      <c r="B4326" s="18"/>
      <c r="C4326" s="18"/>
      <c r="D4326" s="18"/>
    </row>
    <row r="4327" spans="1:4" ht="15" x14ac:dyDescent="0.25">
      <c r="A4327" s="18"/>
      <c r="B4327" s="18"/>
      <c r="C4327" s="18"/>
      <c r="D4327" s="18"/>
    </row>
    <row r="4328" spans="1:4" ht="15" x14ac:dyDescent="0.25">
      <c r="A4328" s="18"/>
      <c r="B4328" s="18"/>
      <c r="C4328" s="18"/>
      <c r="D4328" s="18"/>
    </row>
    <row r="4329" spans="1:4" ht="15" x14ac:dyDescent="0.25">
      <c r="A4329" s="18"/>
      <c r="B4329" s="18"/>
      <c r="C4329" s="18"/>
      <c r="D4329" s="18"/>
    </row>
    <row r="4330" spans="1:4" ht="15" x14ac:dyDescent="0.25">
      <c r="A4330" s="18"/>
      <c r="B4330" s="18"/>
      <c r="C4330" s="18"/>
      <c r="D4330" s="18"/>
    </row>
    <row r="4331" spans="1:4" ht="15" x14ac:dyDescent="0.25">
      <c r="A4331" s="18"/>
      <c r="B4331" s="18"/>
      <c r="C4331" s="18"/>
      <c r="D4331" s="18"/>
    </row>
    <row r="4332" spans="1:4" ht="15" x14ac:dyDescent="0.25">
      <c r="A4332" s="18"/>
      <c r="B4332" s="18"/>
      <c r="C4332" s="18"/>
      <c r="D4332" s="18"/>
    </row>
    <row r="4333" spans="1:4" ht="15" x14ac:dyDescent="0.25">
      <c r="A4333" s="18"/>
      <c r="B4333" s="18"/>
      <c r="C4333" s="18"/>
      <c r="D4333" s="18"/>
    </row>
    <row r="4334" spans="1:4" ht="15" x14ac:dyDescent="0.25">
      <c r="A4334" s="18"/>
      <c r="B4334" s="18"/>
      <c r="C4334" s="18"/>
      <c r="D4334" s="18"/>
    </row>
    <row r="4335" spans="1:4" ht="15" x14ac:dyDescent="0.25">
      <c r="A4335" s="18"/>
      <c r="B4335" s="18"/>
      <c r="C4335" s="18"/>
      <c r="D4335" s="18"/>
    </row>
    <row r="4336" spans="1:4" ht="15" x14ac:dyDescent="0.25">
      <c r="A4336" s="18"/>
      <c r="B4336" s="18"/>
      <c r="C4336" s="18"/>
      <c r="D4336" s="18"/>
    </row>
    <row r="4337" spans="1:4" ht="15" x14ac:dyDescent="0.25">
      <c r="A4337" s="18"/>
      <c r="B4337" s="18"/>
      <c r="C4337" s="18"/>
      <c r="D4337" s="18"/>
    </row>
    <row r="4338" spans="1:4" ht="15" x14ac:dyDescent="0.25">
      <c r="A4338" s="18"/>
      <c r="B4338" s="18"/>
      <c r="C4338" s="18"/>
      <c r="D4338" s="18"/>
    </row>
    <row r="4339" spans="1:4" ht="15" x14ac:dyDescent="0.25">
      <c r="A4339" s="18"/>
      <c r="B4339" s="18"/>
      <c r="C4339" s="18"/>
      <c r="D4339" s="18"/>
    </row>
    <row r="4340" spans="1:4" ht="15" x14ac:dyDescent="0.25">
      <c r="A4340" s="18"/>
      <c r="B4340" s="18"/>
      <c r="C4340" s="18"/>
      <c r="D4340" s="18"/>
    </row>
    <row r="4341" spans="1:4" ht="15" x14ac:dyDescent="0.25">
      <c r="A4341" s="18"/>
      <c r="B4341" s="18"/>
      <c r="C4341" s="18"/>
      <c r="D4341" s="18"/>
    </row>
    <row r="4342" spans="1:4" ht="15" x14ac:dyDescent="0.25">
      <c r="A4342" s="18"/>
      <c r="B4342" s="18"/>
      <c r="C4342" s="18"/>
      <c r="D4342" s="18"/>
    </row>
    <row r="4343" spans="1:4" ht="15" x14ac:dyDescent="0.25">
      <c r="A4343" s="18"/>
      <c r="B4343" s="18"/>
      <c r="C4343" s="18"/>
      <c r="D4343" s="18"/>
    </row>
    <row r="4344" spans="1:4" ht="15" x14ac:dyDescent="0.25">
      <c r="A4344" s="18"/>
      <c r="B4344" s="18"/>
      <c r="C4344" s="18"/>
      <c r="D4344" s="18"/>
    </row>
    <row r="4345" spans="1:4" ht="15" x14ac:dyDescent="0.25">
      <c r="A4345" s="18"/>
      <c r="B4345" s="18"/>
      <c r="C4345" s="18"/>
      <c r="D4345" s="18"/>
    </row>
    <row r="4346" spans="1:4" ht="15" x14ac:dyDescent="0.25">
      <c r="A4346" s="18"/>
      <c r="B4346" s="18"/>
      <c r="C4346" s="18"/>
      <c r="D4346" s="18"/>
    </row>
    <row r="4347" spans="1:4" ht="15" x14ac:dyDescent="0.25">
      <c r="A4347" s="18"/>
      <c r="B4347" s="18"/>
      <c r="C4347" s="18"/>
      <c r="D4347" s="18"/>
    </row>
    <row r="4348" spans="1:4" ht="15" x14ac:dyDescent="0.25">
      <c r="A4348" s="18"/>
      <c r="B4348" s="18"/>
      <c r="C4348" s="18"/>
      <c r="D4348" s="18"/>
    </row>
    <row r="4349" spans="1:4" ht="15" x14ac:dyDescent="0.25">
      <c r="A4349" s="18"/>
      <c r="B4349" s="18"/>
      <c r="C4349" s="18"/>
      <c r="D4349" s="18"/>
    </row>
    <row r="4350" spans="1:4" ht="15" x14ac:dyDescent="0.25">
      <c r="A4350" s="18"/>
      <c r="B4350" s="18"/>
      <c r="C4350" s="18"/>
      <c r="D4350" s="18"/>
    </row>
    <row r="4351" spans="1:4" ht="15" x14ac:dyDescent="0.25">
      <c r="A4351" s="18"/>
      <c r="B4351" s="18"/>
      <c r="C4351" s="18"/>
      <c r="D4351" s="18"/>
    </row>
    <row r="4352" spans="1:4" ht="15" x14ac:dyDescent="0.25">
      <c r="A4352" s="18"/>
      <c r="B4352" s="18"/>
      <c r="C4352" s="18"/>
      <c r="D4352" s="18"/>
    </row>
    <row r="4353" spans="1:4" ht="15" x14ac:dyDescent="0.25">
      <c r="A4353" s="18"/>
      <c r="B4353" s="18"/>
      <c r="C4353" s="18"/>
      <c r="D4353" s="18"/>
    </row>
    <row r="4354" spans="1:4" ht="15" x14ac:dyDescent="0.25">
      <c r="A4354" s="18"/>
      <c r="B4354" s="18"/>
      <c r="C4354" s="18"/>
      <c r="D4354" s="18"/>
    </row>
    <row r="4355" spans="1:4" ht="15" x14ac:dyDescent="0.25">
      <c r="A4355" s="18"/>
      <c r="B4355" s="18"/>
      <c r="C4355" s="18"/>
      <c r="D4355" s="18"/>
    </row>
    <row r="4356" spans="1:4" ht="15" x14ac:dyDescent="0.25">
      <c r="A4356" s="18"/>
      <c r="B4356" s="18"/>
      <c r="C4356" s="18"/>
      <c r="D4356" s="18"/>
    </row>
    <row r="4357" spans="1:4" ht="15" x14ac:dyDescent="0.25">
      <c r="A4357" s="18"/>
      <c r="B4357" s="18"/>
      <c r="C4357" s="18"/>
      <c r="D4357" s="18"/>
    </row>
    <row r="4358" spans="1:4" ht="15" x14ac:dyDescent="0.25">
      <c r="A4358" s="18"/>
      <c r="B4358" s="18"/>
      <c r="C4358" s="18"/>
      <c r="D4358" s="18"/>
    </row>
    <row r="4359" spans="1:4" ht="15" x14ac:dyDescent="0.25">
      <c r="A4359" s="18"/>
      <c r="B4359" s="18"/>
      <c r="C4359" s="18"/>
      <c r="D4359" s="18"/>
    </row>
    <row r="4360" spans="1:4" ht="15" x14ac:dyDescent="0.25">
      <c r="A4360" s="18"/>
      <c r="B4360" s="18"/>
      <c r="C4360" s="18"/>
      <c r="D4360" s="18"/>
    </row>
    <row r="4361" spans="1:4" ht="15" x14ac:dyDescent="0.25">
      <c r="A4361" s="18"/>
      <c r="B4361" s="18"/>
      <c r="C4361" s="18"/>
      <c r="D4361" s="18"/>
    </row>
    <row r="4362" spans="1:4" ht="15" x14ac:dyDescent="0.25">
      <c r="A4362" s="18"/>
      <c r="B4362" s="18"/>
      <c r="C4362" s="18"/>
      <c r="D4362" s="18"/>
    </row>
    <row r="4363" spans="1:4" ht="15" x14ac:dyDescent="0.25">
      <c r="A4363" s="18"/>
      <c r="B4363" s="18"/>
      <c r="C4363" s="18"/>
      <c r="D4363" s="18"/>
    </row>
    <row r="4364" spans="1:4" ht="15" x14ac:dyDescent="0.25">
      <c r="A4364" s="18"/>
      <c r="B4364" s="18"/>
      <c r="C4364" s="18"/>
      <c r="D4364" s="18"/>
    </row>
    <row r="4365" spans="1:4" ht="15" x14ac:dyDescent="0.25">
      <c r="A4365" s="18"/>
      <c r="B4365" s="18"/>
      <c r="C4365" s="18"/>
      <c r="D4365" s="18"/>
    </row>
    <row r="4366" spans="1:4" ht="15" x14ac:dyDescent="0.25">
      <c r="A4366" s="18"/>
      <c r="B4366" s="18"/>
      <c r="C4366" s="18"/>
      <c r="D4366" s="18"/>
    </row>
    <row r="4367" spans="1:4" ht="15" x14ac:dyDescent="0.25">
      <c r="A4367" s="18"/>
      <c r="B4367" s="18"/>
      <c r="C4367" s="18"/>
      <c r="D4367" s="18"/>
    </row>
    <row r="4368" spans="1:4" ht="15" x14ac:dyDescent="0.25">
      <c r="A4368" s="18"/>
      <c r="B4368" s="18"/>
      <c r="C4368" s="18"/>
      <c r="D4368" s="18"/>
    </row>
    <row r="4369" spans="1:4" ht="15" x14ac:dyDescent="0.25">
      <c r="A4369" s="18"/>
      <c r="B4369" s="18"/>
      <c r="C4369" s="18"/>
      <c r="D4369" s="18"/>
    </row>
    <row r="4370" spans="1:4" ht="15" x14ac:dyDescent="0.25">
      <c r="A4370" s="18"/>
      <c r="B4370" s="18"/>
      <c r="C4370" s="18"/>
      <c r="D4370" s="18"/>
    </row>
    <row r="4371" spans="1:4" ht="15" x14ac:dyDescent="0.25">
      <c r="A4371" s="18"/>
      <c r="B4371" s="18"/>
      <c r="C4371" s="18"/>
      <c r="D4371" s="18"/>
    </row>
    <row r="4372" spans="1:4" ht="15" x14ac:dyDescent="0.25">
      <c r="A4372" s="18"/>
      <c r="B4372" s="18"/>
      <c r="C4372" s="18"/>
      <c r="D4372" s="18"/>
    </row>
    <row r="4373" spans="1:4" ht="15" x14ac:dyDescent="0.25">
      <c r="A4373" s="18"/>
      <c r="B4373" s="18"/>
      <c r="C4373" s="18"/>
      <c r="D4373" s="18"/>
    </row>
    <row r="4374" spans="1:4" ht="15" x14ac:dyDescent="0.25">
      <c r="A4374" s="18"/>
      <c r="B4374" s="18"/>
      <c r="C4374" s="18"/>
      <c r="D4374" s="18"/>
    </row>
    <row r="4375" spans="1:4" ht="15" x14ac:dyDescent="0.25">
      <c r="A4375" s="18"/>
      <c r="B4375" s="18"/>
      <c r="C4375" s="18"/>
      <c r="D4375" s="18"/>
    </row>
    <row r="4376" spans="1:4" ht="15" x14ac:dyDescent="0.25">
      <c r="A4376" s="18"/>
      <c r="B4376" s="18"/>
      <c r="C4376" s="18"/>
      <c r="D4376" s="18"/>
    </row>
    <row r="4377" spans="1:4" ht="15" x14ac:dyDescent="0.25">
      <c r="A4377" s="18"/>
      <c r="B4377" s="18"/>
      <c r="C4377" s="18"/>
      <c r="D4377" s="18"/>
    </row>
    <row r="4378" spans="1:4" ht="15" x14ac:dyDescent="0.25">
      <c r="A4378" s="18"/>
      <c r="B4378" s="18"/>
      <c r="C4378" s="18"/>
      <c r="D4378" s="18"/>
    </row>
    <row r="4379" spans="1:4" ht="15" x14ac:dyDescent="0.25">
      <c r="A4379" s="18"/>
      <c r="B4379" s="18"/>
      <c r="C4379" s="18"/>
      <c r="D4379" s="18"/>
    </row>
    <row r="4380" spans="1:4" ht="15" x14ac:dyDescent="0.25">
      <c r="A4380" s="18"/>
      <c r="B4380" s="18"/>
      <c r="C4380" s="18"/>
      <c r="D4380" s="18"/>
    </row>
    <row r="4381" spans="1:4" ht="15" x14ac:dyDescent="0.25">
      <c r="A4381" s="18"/>
      <c r="B4381" s="18"/>
      <c r="C4381" s="18"/>
      <c r="D4381" s="18"/>
    </row>
    <row r="4382" spans="1:4" ht="15" x14ac:dyDescent="0.25">
      <c r="A4382" s="18"/>
      <c r="B4382" s="18"/>
      <c r="C4382" s="18"/>
      <c r="D4382" s="18"/>
    </row>
    <row r="4383" spans="1:4" ht="15" x14ac:dyDescent="0.25">
      <c r="A4383" s="18"/>
      <c r="B4383" s="18"/>
      <c r="C4383" s="18"/>
      <c r="D4383" s="18"/>
    </row>
    <row r="4384" spans="1:4" ht="15" x14ac:dyDescent="0.25">
      <c r="A4384" s="18"/>
      <c r="B4384" s="18"/>
      <c r="C4384" s="18"/>
      <c r="D4384" s="18"/>
    </row>
    <row r="4385" spans="1:4" ht="15" x14ac:dyDescent="0.25">
      <c r="A4385" s="18"/>
      <c r="B4385" s="18"/>
      <c r="C4385" s="18"/>
      <c r="D4385" s="18"/>
    </row>
    <row r="4386" spans="1:4" ht="15" x14ac:dyDescent="0.25">
      <c r="A4386" s="18"/>
      <c r="B4386" s="18"/>
      <c r="C4386" s="18"/>
      <c r="D4386" s="18"/>
    </row>
    <row r="4387" spans="1:4" ht="15" x14ac:dyDescent="0.25">
      <c r="A4387" s="18"/>
      <c r="B4387" s="18"/>
      <c r="C4387" s="18"/>
      <c r="D4387" s="18"/>
    </row>
    <row r="4388" spans="1:4" ht="15" x14ac:dyDescent="0.25">
      <c r="A4388" s="18"/>
      <c r="B4388" s="18"/>
      <c r="C4388" s="18"/>
      <c r="D4388" s="18"/>
    </row>
    <row r="4389" spans="1:4" ht="15" x14ac:dyDescent="0.25">
      <c r="A4389" s="18"/>
      <c r="B4389" s="18"/>
      <c r="C4389" s="18"/>
      <c r="D4389" s="18"/>
    </row>
    <row r="4390" spans="1:4" ht="15" x14ac:dyDescent="0.25">
      <c r="A4390" s="18"/>
      <c r="B4390" s="18"/>
      <c r="C4390" s="18"/>
      <c r="D4390" s="18"/>
    </row>
    <row r="4391" spans="1:4" ht="15" x14ac:dyDescent="0.25">
      <c r="A4391" s="18"/>
      <c r="B4391" s="18"/>
      <c r="C4391" s="18"/>
      <c r="D4391" s="18"/>
    </row>
    <row r="4392" spans="1:4" ht="15" x14ac:dyDescent="0.25">
      <c r="A4392" s="18"/>
      <c r="B4392" s="18"/>
      <c r="C4392" s="18"/>
      <c r="D4392" s="18"/>
    </row>
    <row r="4393" spans="1:4" ht="15" x14ac:dyDescent="0.25">
      <c r="A4393" s="18"/>
      <c r="B4393" s="18"/>
      <c r="C4393" s="18"/>
      <c r="D4393" s="18"/>
    </row>
    <row r="4394" spans="1:4" ht="15" x14ac:dyDescent="0.25">
      <c r="A4394" s="18"/>
      <c r="B4394" s="18"/>
      <c r="C4394" s="18"/>
      <c r="D4394" s="18"/>
    </row>
    <row r="4395" spans="1:4" ht="15" x14ac:dyDescent="0.25">
      <c r="A4395" s="18"/>
      <c r="B4395" s="18"/>
      <c r="C4395" s="18"/>
      <c r="D4395" s="18"/>
    </row>
    <row r="4396" spans="1:4" ht="15" x14ac:dyDescent="0.25">
      <c r="A4396" s="18"/>
      <c r="B4396" s="18"/>
      <c r="C4396" s="18"/>
      <c r="D4396" s="18"/>
    </row>
    <row r="4397" spans="1:4" ht="15" x14ac:dyDescent="0.25">
      <c r="A4397" s="18"/>
      <c r="B4397" s="18"/>
      <c r="C4397" s="18"/>
      <c r="D4397" s="18"/>
    </row>
    <row r="4398" spans="1:4" ht="15" x14ac:dyDescent="0.25">
      <c r="A4398" s="18"/>
      <c r="B4398" s="18"/>
      <c r="C4398" s="18"/>
      <c r="D4398" s="18"/>
    </row>
    <row r="4399" spans="1:4" ht="15" x14ac:dyDescent="0.25">
      <c r="A4399" s="18"/>
      <c r="B4399" s="18"/>
      <c r="C4399" s="18"/>
      <c r="D4399" s="18"/>
    </row>
    <row r="4400" spans="1:4" ht="15" x14ac:dyDescent="0.25">
      <c r="A4400" s="18"/>
      <c r="B4400" s="18"/>
      <c r="C4400" s="18"/>
      <c r="D4400" s="18"/>
    </row>
    <row r="4401" spans="1:4" ht="15" x14ac:dyDescent="0.25">
      <c r="A4401" s="18"/>
      <c r="B4401" s="18"/>
      <c r="C4401" s="18"/>
      <c r="D4401" s="18"/>
    </row>
    <row r="4402" spans="1:4" ht="15" x14ac:dyDescent="0.25">
      <c r="A4402" s="18"/>
      <c r="B4402" s="18"/>
      <c r="C4402" s="18"/>
      <c r="D4402" s="18"/>
    </row>
    <row r="4403" spans="1:4" ht="15" x14ac:dyDescent="0.25">
      <c r="A4403" s="18"/>
      <c r="B4403" s="18"/>
      <c r="C4403" s="18"/>
      <c r="D4403" s="18"/>
    </row>
    <row r="4404" spans="1:4" ht="15" x14ac:dyDescent="0.25">
      <c r="A4404" s="18"/>
      <c r="B4404" s="18"/>
      <c r="C4404" s="18"/>
      <c r="D4404" s="18"/>
    </row>
    <row r="4405" spans="1:4" ht="15" x14ac:dyDescent="0.25">
      <c r="A4405" s="18"/>
      <c r="B4405" s="18"/>
      <c r="C4405" s="18"/>
      <c r="D4405" s="18"/>
    </row>
    <row r="4406" spans="1:4" ht="15" x14ac:dyDescent="0.25">
      <c r="A4406" s="18"/>
      <c r="B4406" s="18"/>
      <c r="C4406" s="18"/>
      <c r="D4406" s="18"/>
    </row>
    <row r="4407" spans="1:4" ht="15" x14ac:dyDescent="0.25">
      <c r="A4407" s="18"/>
      <c r="B4407" s="18"/>
      <c r="C4407" s="18"/>
      <c r="D4407" s="18"/>
    </row>
    <row r="4408" spans="1:4" ht="15" x14ac:dyDescent="0.25">
      <c r="A4408" s="18"/>
      <c r="B4408" s="18"/>
      <c r="C4408" s="18"/>
      <c r="D4408" s="18"/>
    </row>
    <row r="4409" spans="1:4" ht="15" x14ac:dyDescent="0.25">
      <c r="A4409" s="18"/>
      <c r="B4409" s="18"/>
      <c r="C4409" s="18"/>
      <c r="D4409" s="18"/>
    </row>
    <row r="4410" spans="1:4" ht="15" x14ac:dyDescent="0.25">
      <c r="A4410" s="18"/>
      <c r="B4410" s="18"/>
      <c r="C4410" s="18"/>
      <c r="D4410" s="18"/>
    </row>
    <row r="4411" spans="1:4" ht="15" x14ac:dyDescent="0.25">
      <c r="A4411" s="18"/>
      <c r="B4411" s="18"/>
      <c r="C4411" s="18"/>
      <c r="D4411" s="18"/>
    </row>
    <row r="4412" spans="1:4" ht="15" x14ac:dyDescent="0.25">
      <c r="A4412" s="18"/>
      <c r="B4412" s="18"/>
      <c r="C4412" s="18"/>
      <c r="D4412" s="18"/>
    </row>
    <row r="4413" spans="1:4" ht="15" x14ac:dyDescent="0.25">
      <c r="A4413" s="18"/>
      <c r="B4413" s="18"/>
      <c r="C4413" s="18"/>
      <c r="D4413" s="18"/>
    </row>
    <row r="4414" spans="1:4" ht="15" x14ac:dyDescent="0.25">
      <c r="A4414" s="18"/>
      <c r="B4414" s="18"/>
      <c r="C4414" s="18"/>
      <c r="D4414" s="18"/>
    </row>
    <row r="4415" spans="1:4" ht="15" x14ac:dyDescent="0.25">
      <c r="A4415" s="18"/>
      <c r="B4415" s="18"/>
      <c r="C4415" s="18"/>
      <c r="D4415" s="18"/>
    </row>
    <row r="4416" spans="1:4" ht="15" x14ac:dyDescent="0.25">
      <c r="A4416" s="18"/>
      <c r="B4416" s="18"/>
      <c r="C4416" s="18"/>
      <c r="D4416" s="18"/>
    </row>
    <row r="4417" spans="1:4" ht="15" x14ac:dyDescent="0.25">
      <c r="A4417" s="18"/>
      <c r="B4417" s="18"/>
      <c r="C4417" s="18"/>
      <c r="D4417" s="18"/>
    </row>
    <row r="4418" spans="1:4" ht="15" x14ac:dyDescent="0.25">
      <c r="A4418" s="18"/>
      <c r="B4418" s="18"/>
      <c r="C4418" s="18"/>
      <c r="D4418" s="18"/>
    </row>
    <row r="4419" spans="1:4" ht="15" x14ac:dyDescent="0.25">
      <c r="A4419" s="18"/>
      <c r="B4419" s="18"/>
      <c r="C4419" s="18"/>
      <c r="D4419" s="18"/>
    </row>
    <row r="4420" spans="1:4" ht="15" x14ac:dyDescent="0.25">
      <c r="A4420" s="18"/>
      <c r="B4420" s="18"/>
      <c r="C4420" s="18"/>
      <c r="D4420" s="18"/>
    </row>
    <row r="4421" spans="1:4" ht="15" x14ac:dyDescent="0.25">
      <c r="A4421" s="18"/>
      <c r="B4421" s="18"/>
      <c r="C4421" s="18"/>
      <c r="D4421" s="18"/>
    </row>
    <row r="4422" spans="1:4" ht="15" x14ac:dyDescent="0.25">
      <c r="A4422" s="18"/>
      <c r="B4422" s="18"/>
      <c r="C4422" s="18"/>
      <c r="D4422" s="18"/>
    </row>
    <row r="4423" spans="1:4" ht="15" x14ac:dyDescent="0.25">
      <c r="A4423" s="18"/>
      <c r="B4423" s="18"/>
      <c r="C4423" s="18"/>
      <c r="D4423" s="18"/>
    </row>
    <row r="4424" spans="1:4" ht="15" x14ac:dyDescent="0.25">
      <c r="A4424" s="18"/>
      <c r="B4424" s="18"/>
      <c r="C4424" s="18"/>
      <c r="D4424" s="18"/>
    </row>
    <row r="4425" spans="1:4" ht="15" x14ac:dyDescent="0.25">
      <c r="A4425" s="18"/>
      <c r="B4425" s="18"/>
      <c r="C4425" s="18"/>
      <c r="D4425" s="18"/>
    </row>
    <row r="4426" spans="1:4" ht="15" x14ac:dyDescent="0.25">
      <c r="A4426" s="18"/>
      <c r="B4426" s="18"/>
      <c r="C4426" s="18"/>
      <c r="D4426" s="18"/>
    </row>
    <row r="4427" spans="1:4" ht="15" x14ac:dyDescent="0.25">
      <c r="A4427" s="18"/>
      <c r="B4427" s="18"/>
      <c r="C4427" s="18"/>
      <c r="D4427" s="18"/>
    </row>
    <row r="4428" spans="1:4" ht="15" x14ac:dyDescent="0.25">
      <c r="A4428" s="18"/>
      <c r="B4428" s="18"/>
      <c r="C4428" s="18"/>
      <c r="D4428" s="18"/>
    </row>
    <row r="4429" spans="1:4" ht="15" x14ac:dyDescent="0.25">
      <c r="A4429" s="18"/>
      <c r="B4429" s="18"/>
      <c r="C4429" s="18"/>
      <c r="D4429" s="18"/>
    </row>
    <row r="4430" spans="1:4" ht="15" x14ac:dyDescent="0.25">
      <c r="A4430" s="18"/>
      <c r="B4430" s="18"/>
      <c r="C4430" s="18"/>
      <c r="D4430" s="18"/>
    </row>
    <row r="4431" spans="1:4" ht="15" x14ac:dyDescent="0.25">
      <c r="A4431" s="18"/>
      <c r="B4431" s="18"/>
      <c r="C4431" s="18"/>
      <c r="D4431" s="18"/>
    </row>
    <row r="4432" spans="1:4" ht="15" x14ac:dyDescent="0.25">
      <c r="A4432" s="18"/>
      <c r="B4432" s="18"/>
      <c r="C4432" s="18"/>
      <c r="D4432" s="18"/>
    </row>
    <row r="4433" spans="1:4" ht="15" x14ac:dyDescent="0.25">
      <c r="A4433" s="18"/>
      <c r="B4433" s="18"/>
      <c r="C4433" s="18"/>
      <c r="D4433" s="18"/>
    </row>
    <row r="4434" spans="1:4" ht="15" x14ac:dyDescent="0.25">
      <c r="A4434" s="18"/>
      <c r="B4434" s="18"/>
      <c r="C4434" s="18"/>
      <c r="D4434" s="18"/>
    </row>
    <row r="4435" spans="1:4" ht="15" x14ac:dyDescent="0.25">
      <c r="A4435" s="18"/>
      <c r="B4435" s="18"/>
      <c r="C4435" s="18"/>
      <c r="D4435" s="18"/>
    </row>
    <row r="4436" spans="1:4" ht="15" x14ac:dyDescent="0.25">
      <c r="A4436" s="18"/>
      <c r="B4436" s="18"/>
      <c r="C4436" s="18"/>
      <c r="D4436" s="18"/>
    </row>
    <row r="4437" spans="1:4" ht="15" x14ac:dyDescent="0.25">
      <c r="A4437" s="18"/>
      <c r="B4437" s="18"/>
      <c r="C4437" s="18"/>
      <c r="D4437" s="18"/>
    </row>
    <row r="4438" spans="1:4" ht="15" x14ac:dyDescent="0.25">
      <c r="A4438" s="18"/>
      <c r="B4438" s="18"/>
      <c r="C4438" s="18"/>
      <c r="D4438" s="18"/>
    </row>
    <row r="4439" spans="1:4" ht="15" x14ac:dyDescent="0.25">
      <c r="A4439" s="18"/>
      <c r="B4439" s="18"/>
      <c r="C4439" s="18"/>
      <c r="D4439" s="18"/>
    </row>
    <row r="4440" spans="1:4" ht="15" x14ac:dyDescent="0.25">
      <c r="A4440" s="18"/>
      <c r="B4440" s="18"/>
      <c r="C4440" s="18"/>
      <c r="D4440" s="18"/>
    </row>
    <row r="4441" spans="1:4" ht="15" x14ac:dyDescent="0.25">
      <c r="A4441" s="18"/>
      <c r="B4441" s="18"/>
      <c r="C4441" s="18"/>
      <c r="D4441" s="18"/>
    </row>
    <row r="4442" spans="1:4" ht="15" x14ac:dyDescent="0.25">
      <c r="A4442" s="18"/>
      <c r="B4442" s="18"/>
      <c r="C4442" s="18"/>
      <c r="D4442" s="18"/>
    </row>
    <row r="4443" spans="1:4" ht="15" x14ac:dyDescent="0.25">
      <c r="A4443" s="18"/>
      <c r="B4443" s="18"/>
      <c r="C4443" s="18"/>
      <c r="D4443" s="18"/>
    </row>
    <row r="4444" spans="1:4" ht="15" x14ac:dyDescent="0.25">
      <c r="A4444" s="18"/>
      <c r="B4444" s="18"/>
      <c r="C4444" s="18"/>
      <c r="D4444" s="18"/>
    </row>
    <row r="4445" spans="1:4" ht="15" x14ac:dyDescent="0.25">
      <c r="A4445" s="18"/>
      <c r="B4445" s="18"/>
      <c r="C4445" s="18"/>
      <c r="D4445" s="18"/>
    </row>
    <row r="4446" spans="1:4" ht="15" x14ac:dyDescent="0.25">
      <c r="A4446" s="18"/>
      <c r="B4446" s="18"/>
      <c r="C4446" s="18"/>
      <c r="D4446" s="18"/>
    </row>
    <row r="4447" spans="1:4" ht="15" x14ac:dyDescent="0.25">
      <c r="A4447" s="18"/>
      <c r="B4447" s="18"/>
      <c r="C4447" s="18"/>
      <c r="D4447" s="18"/>
    </row>
    <row r="4448" spans="1:4" ht="15" x14ac:dyDescent="0.25">
      <c r="A4448" s="18"/>
      <c r="B4448" s="18"/>
      <c r="C4448" s="18"/>
      <c r="D4448" s="18"/>
    </row>
    <row r="4449" spans="1:4" ht="15" x14ac:dyDescent="0.25">
      <c r="A4449" s="18"/>
      <c r="B4449" s="18"/>
      <c r="C4449" s="18"/>
      <c r="D4449" s="18"/>
    </row>
    <row r="4450" spans="1:4" ht="15" x14ac:dyDescent="0.25">
      <c r="A4450" s="18"/>
      <c r="B4450" s="18"/>
      <c r="C4450" s="18"/>
      <c r="D4450" s="18"/>
    </row>
    <row r="4451" spans="1:4" ht="15" x14ac:dyDescent="0.25">
      <c r="A4451" s="18"/>
      <c r="B4451" s="18"/>
      <c r="C4451" s="18"/>
      <c r="D4451" s="18"/>
    </row>
    <row r="4452" spans="1:4" ht="15" x14ac:dyDescent="0.25">
      <c r="A4452" s="18"/>
      <c r="B4452" s="18"/>
      <c r="C4452" s="18"/>
      <c r="D4452" s="18"/>
    </row>
    <row r="4453" spans="1:4" ht="15" x14ac:dyDescent="0.25">
      <c r="A4453" s="18"/>
      <c r="B4453" s="18"/>
      <c r="C4453" s="18"/>
      <c r="D4453" s="18"/>
    </row>
    <row r="4454" spans="1:4" ht="15" x14ac:dyDescent="0.25">
      <c r="A4454" s="18"/>
      <c r="B4454" s="18"/>
      <c r="C4454" s="18"/>
      <c r="D4454" s="18"/>
    </row>
    <row r="4455" spans="1:4" ht="15" x14ac:dyDescent="0.25">
      <c r="A4455" s="18"/>
      <c r="B4455" s="18"/>
      <c r="C4455" s="18"/>
      <c r="D4455" s="18"/>
    </row>
    <row r="4456" spans="1:4" ht="15" x14ac:dyDescent="0.25">
      <c r="A4456" s="18"/>
      <c r="B4456" s="18"/>
      <c r="C4456" s="18"/>
      <c r="D4456" s="18"/>
    </row>
    <row r="4457" spans="1:4" ht="15" x14ac:dyDescent="0.25">
      <c r="A4457" s="18"/>
      <c r="B4457" s="18"/>
      <c r="C4457" s="18"/>
      <c r="D4457" s="18"/>
    </row>
    <row r="4458" spans="1:4" ht="15" x14ac:dyDescent="0.25">
      <c r="A4458" s="18"/>
      <c r="B4458" s="18"/>
      <c r="C4458" s="18"/>
      <c r="D4458" s="18"/>
    </row>
    <row r="4459" spans="1:4" ht="15" x14ac:dyDescent="0.25">
      <c r="A4459" s="18"/>
      <c r="B4459" s="18"/>
      <c r="C4459" s="18"/>
      <c r="D4459" s="18"/>
    </row>
    <row r="4460" spans="1:4" ht="15" x14ac:dyDescent="0.25">
      <c r="A4460" s="18"/>
      <c r="B4460" s="18"/>
      <c r="C4460" s="18"/>
      <c r="D4460" s="18"/>
    </row>
    <row r="4461" spans="1:4" ht="15" x14ac:dyDescent="0.25">
      <c r="A4461" s="18"/>
      <c r="B4461" s="18"/>
      <c r="C4461" s="18"/>
      <c r="D4461" s="18"/>
    </row>
    <row r="4462" spans="1:4" ht="15" x14ac:dyDescent="0.25">
      <c r="A4462" s="18"/>
      <c r="B4462" s="18"/>
      <c r="C4462" s="18"/>
      <c r="D4462" s="18"/>
    </row>
    <row r="4463" spans="1:4" ht="15" x14ac:dyDescent="0.25">
      <c r="A4463" s="18"/>
      <c r="B4463" s="18"/>
      <c r="C4463" s="18"/>
      <c r="D4463" s="18"/>
    </row>
    <row r="4464" spans="1:4" ht="15" x14ac:dyDescent="0.25">
      <c r="A4464" s="18"/>
      <c r="B4464" s="18"/>
      <c r="C4464" s="18"/>
      <c r="D4464" s="18"/>
    </row>
    <row r="4465" spans="1:4" ht="15" x14ac:dyDescent="0.25">
      <c r="A4465" s="18"/>
      <c r="B4465" s="18"/>
      <c r="C4465" s="18"/>
      <c r="D4465" s="18"/>
    </row>
    <row r="4466" spans="1:4" ht="15" x14ac:dyDescent="0.25">
      <c r="A4466" s="18"/>
      <c r="B4466" s="18"/>
      <c r="C4466" s="18"/>
      <c r="D4466" s="18"/>
    </row>
    <row r="4467" spans="1:4" ht="15" x14ac:dyDescent="0.25">
      <c r="A4467" s="18"/>
      <c r="B4467" s="18"/>
      <c r="C4467" s="18"/>
      <c r="D4467" s="18"/>
    </row>
    <row r="4468" spans="1:4" ht="15" x14ac:dyDescent="0.25">
      <c r="A4468" s="18"/>
      <c r="B4468" s="18"/>
      <c r="C4468" s="18"/>
      <c r="D4468" s="18"/>
    </row>
    <row r="4469" spans="1:4" ht="15" x14ac:dyDescent="0.25">
      <c r="A4469" s="18"/>
      <c r="B4469" s="18"/>
      <c r="C4469" s="18"/>
      <c r="D4469" s="18"/>
    </row>
    <row r="4470" spans="1:4" ht="15" x14ac:dyDescent="0.25">
      <c r="A4470" s="18"/>
      <c r="B4470" s="18"/>
      <c r="C4470" s="18"/>
      <c r="D4470" s="18"/>
    </row>
    <row r="4471" spans="1:4" ht="15" x14ac:dyDescent="0.25">
      <c r="A4471" s="18"/>
      <c r="B4471" s="18"/>
      <c r="C4471" s="18"/>
      <c r="D4471" s="18"/>
    </row>
    <row r="4472" spans="1:4" ht="15" x14ac:dyDescent="0.25">
      <c r="A4472" s="18"/>
      <c r="B4472" s="18"/>
      <c r="C4472" s="18"/>
      <c r="D4472" s="18"/>
    </row>
    <row r="4473" spans="1:4" ht="15" x14ac:dyDescent="0.25">
      <c r="A4473" s="18"/>
      <c r="B4473" s="18"/>
      <c r="C4473" s="18"/>
      <c r="D4473" s="18"/>
    </row>
    <row r="4474" spans="1:4" ht="15" x14ac:dyDescent="0.25">
      <c r="A4474" s="18"/>
      <c r="B4474" s="18"/>
      <c r="C4474" s="18"/>
      <c r="D4474" s="18"/>
    </row>
    <row r="4475" spans="1:4" ht="15" x14ac:dyDescent="0.25">
      <c r="A4475" s="18"/>
      <c r="B4475" s="18"/>
      <c r="C4475" s="18"/>
      <c r="D4475" s="18"/>
    </row>
    <row r="4476" spans="1:4" ht="15" x14ac:dyDescent="0.25">
      <c r="A4476" s="18"/>
      <c r="B4476" s="18"/>
      <c r="C4476" s="18"/>
      <c r="D4476" s="18"/>
    </row>
    <row r="4477" spans="1:4" ht="15" x14ac:dyDescent="0.25">
      <c r="A4477" s="18"/>
      <c r="B4477" s="18"/>
      <c r="C4477" s="18"/>
      <c r="D4477" s="18"/>
    </row>
    <row r="4478" spans="1:4" ht="15" x14ac:dyDescent="0.25">
      <c r="A4478" s="18"/>
      <c r="B4478" s="18"/>
      <c r="C4478" s="18"/>
      <c r="D4478" s="18"/>
    </row>
    <row r="4479" spans="1:4" ht="15" x14ac:dyDescent="0.25">
      <c r="A4479" s="18"/>
      <c r="B4479" s="18"/>
      <c r="C4479" s="18"/>
      <c r="D4479" s="18"/>
    </row>
    <row r="4480" spans="1:4" ht="15" x14ac:dyDescent="0.25">
      <c r="A4480" s="18"/>
      <c r="B4480" s="18"/>
      <c r="C4480" s="18"/>
      <c r="D4480" s="18"/>
    </row>
    <row r="4481" spans="1:4" ht="15" x14ac:dyDescent="0.25">
      <c r="A4481" s="18"/>
      <c r="B4481" s="18"/>
      <c r="C4481" s="18"/>
      <c r="D4481" s="18"/>
    </row>
    <row r="4482" spans="1:4" ht="15" x14ac:dyDescent="0.25">
      <c r="A4482" s="18"/>
      <c r="B4482" s="18"/>
      <c r="C4482" s="18"/>
      <c r="D4482" s="18"/>
    </row>
    <row r="4483" spans="1:4" ht="15" x14ac:dyDescent="0.25">
      <c r="A4483" s="18"/>
      <c r="B4483" s="18"/>
      <c r="C4483" s="18"/>
      <c r="D4483" s="18"/>
    </row>
    <row r="4484" spans="1:4" ht="15" x14ac:dyDescent="0.25">
      <c r="A4484" s="18"/>
      <c r="B4484" s="18"/>
      <c r="C4484" s="18"/>
      <c r="D4484" s="18"/>
    </row>
    <row r="4485" spans="1:4" ht="15" x14ac:dyDescent="0.25">
      <c r="A4485" s="18"/>
      <c r="B4485" s="18"/>
      <c r="C4485" s="18"/>
      <c r="D4485" s="18"/>
    </row>
    <row r="4486" spans="1:4" ht="15" x14ac:dyDescent="0.25">
      <c r="A4486" s="18"/>
      <c r="B4486" s="18"/>
      <c r="C4486" s="18"/>
      <c r="D4486" s="18"/>
    </row>
    <row r="4487" spans="1:4" ht="15" x14ac:dyDescent="0.25">
      <c r="A4487" s="18"/>
      <c r="B4487" s="18"/>
      <c r="C4487" s="18"/>
      <c r="D4487" s="18"/>
    </row>
    <row r="4488" spans="1:4" ht="15" x14ac:dyDescent="0.25">
      <c r="A4488" s="18"/>
      <c r="B4488" s="18"/>
      <c r="C4488" s="18"/>
      <c r="D4488" s="18"/>
    </row>
    <row r="4489" spans="1:4" ht="15" x14ac:dyDescent="0.25">
      <c r="A4489" s="18"/>
      <c r="B4489" s="18"/>
      <c r="C4489" s="18"/>
      <c r="D4489" s="18"/>
    </row>
    <row r="4490" spans="1:4" ht="15" x14ac:dyDescent="0.25">
      <c r="A4490" s="18"/>
      <c r="B4490" s="18"/>
      <c r="C4490" s="18"/>
      <c r="D4490" s="18"/>
    </row>
    <row r="4491" spans="1:4" ht="15" x14ac:dyDescent="0.25">
      <c r="A4491" s="18"/>
      <c r="B4491" s="18"/>
      <c r="C4491" s="18"/>
      <c r="D4491" s="18"/>
    </row>
    <row r="4492" spans="1:4" ht="15" x14ac:dyDescent="0.25">
      <c r="A4492" s="18"/>
      <c r="B4492" s="18"/>
      <c r="C4492" s="18"/>
      <c r="D4492" s="18"/>
    </row>
    <row r="4493" spans="1:4" ht="15" x14ac:dyDescent="0.25">
      <c r="A4493" s="18"/>
      <c r="B4493" s="18"/>
      <c r="C4493" s="18"/>
      <c r="D4493" s="18"/>
    </row>
    <row r="4494" spans="1:4" ht="15" x14ac:dyDescent="0.25">
      <c r="A4494" s="18"/>
      <c r="B4494" s="18"/>
      <c r="C4494" s="18"/>
      <c r="D4494" s="18"/>
    </row>
    <row r="4495" spans="1:4" ht="15" x14ac:dyDescent="0.25">
      <c r="A4495" s="18"/>
      <c r="B4495" s="18"/>
      <c r="C4495" s="18"/>
      <c r="D4495" s="18"/>
    </row>
    <row r="4496" spans="1:4" ht="15" x14ac:dyDescent="0.25">
      <c r="A4496" s="18"/>
      <c r="B4496" s="18"/>
      <c r="C4496" s="18"/>
      <c r="D4496" s="18"/>
    </row>
    <row r="4497" spans="1:4" ht="15" x14ac:dyDescent="0.25">
      <c r="A4497" s="18"/>
      <c r="B4497" s="18"/>
      <c r="C4497" s="18"/>
      <c r="D4497" s="18"/>
    </row>
    <row r="4498" spans="1:4" ht="15" x14ac:dyDescent="0.25">
      <c r="A4498" s="18"/>
      <c r="B4498" s="18"/>
      <c r="C4498" s="18"/>
      <c r="D4498" s="18"/>
    </row>
    <row r="4499" spans="1:4" ht="15" x14ac:dyDescent="0.25">
      <c r="A4499" s="18"/>
      <c r="B4499" s="18"/>
      <c r="C4499" s="18"/>
      <c r="D4499" s="18"/>
    </row>
    <row r="4500" spans="1:4" ht="15" x14ac:dyDescent="0.25">
      <c r="A4500" s="18"/>
      <c r="B4500" s="18"/>
      <c r="C4500" s="18"/>
      <c r="D4500" s="18"/>
    </row>
    <row r="4501" spans="1:4" ht="15" x14ac:dyDescent="0.25">
      <c r="A4501" s="18"/>
      <c r="B4501" s="18"/>
      <c r="C4501" s="18"/>
      <c r="D4501" s="18"/>
    </row>
    <row r="4502" spans="1:4" ht="15" x14ac:dyDescent="0.25">
      <c r="A4502" s="18"/>
      <c r="B4502" s="18"/>
      <c r="C4502" s="18"/>
      <c r="D4502" s="18"/>
    </row>
    <row r="4503" spans="1:4" ht="15" x14ac:dyDescent="0.25">
      <c r="A4503" s="18"/>
      <c r="B4503" s="18"/>
      <c r="C4503" s="18"/>
      <c r="D4503" s="18"/>
    </row>
    <row r="4504" spans="1:4" ht="15" x14ac:dyDescent="0.25">
      <c r="A4504" s="18"/>
      <c r="B4504" s="18"/>
      <c r="C4504" s="18"/>
      <c r="D4504" s="18"/>
    </row>
    <row r="4505" spans="1:4" ht="15" x14ac:dyDescent="0.25">
      <c r="A4505" s="18"/>
      <c r="B4505" s="18"/>
      <c r="C4505" s="18"/>
      <c r="D4505" s="18"/>
    </row>
    <row r="4506" spans="1:4" ht="15" x14ac:dyDescent="0.25">
      <c r="A4506" s="18"/>
      <c r="B4506" s="18"/>
      <c r="C4506" s="18"/>
      <c r="D4506" s="18"/>
    </row>
    <row r="4507" spans="1:4" ht="15" x14ac:dyDescent="0.25">
      <c r="A4507" s="18"/>
      <c r="B4507" s="18"/>
      <c r="C4507" s="18"/>
      <c r="D4507" s="18"/>
    </row>
    <row r="4508" spans="1:4" ht="15" x14ac:dyDescent="0.25">
      <c r="A4508" s="18"/>
      <c r="B4508" s="18"/>
      <c r="C4508" s="18"/>
      <c r="D4508" s="18"/>
    </row>
    <row r="4509" spans="1:4" ht="15" x14ac:dyDescent="0.25">
      <c r="A4509" s="18"/>
      <c r="B4509" s="18"/>
      <c r="C4509" s="18"/>
      <c r="D4509" s="18"/>
    </row>
    <row r="4510" spans="1:4" ht="15" x14ac:dyDescent="0.25">
      <c r="A4510" s="18"/>
      <c r="B4510" s="18"/>
      <c r="C4510" s="18"/>
      <c r="D4510" s="18"/>
    </row>
    <row r="4511" spans="1:4" ht="15" x14ac:dyDescent="0.25">
      <c r="A4511" s="18"/>
      <c r="B4511" s="18"/>
      <c r="C4511" s="18"/>
      <c r="D4511" s="18"/>
    </row>
    <row r="4512" spans="1:4" ht="15" x14ac:dyDescent="0.25">
      <c r="A4512" s="18"/>
      <c r="B4512" s="18"/>
      <c r="C4512" s="18"/>
      <c r="D4512" s="18"/>
    </row>
    <row r="4513" spans="1:4" ht="15" x14ac:dyDescent="0.25">
      <c r="A4513" s="18"/>
      <c r="B4513" s="18"/>
      <c r="C4513" s="18"/>
      <c r="D4513" s="18"/>
    </row>
    <row r="4514" spans="1:4" ht="15" x14ac:dyDescent="0.25">
      <c r="A4514" s="18"/>
      <c r="B4514" s="18"/>
      <c r="C4514" s="18"/>
      <c r="D4514" s="18"/>
    </row>
    <row r="4515" spans="1:4" ht="15" x14ac:dyDescent="0.25">
      <c r="A4515" s="18"/>
      <c r="B4515" s="18"/>
      <c r="C4515" s="18"/>
      <c r="D4515" s="18"/>
    </row>
    <row r="4516" spans="1:4" ht="15" x14ac:dyDescent="0.25">
      <c r="A4516" s="18"/>
      <c r="B4516" s="18"/>
      <c r="C4516" s="18"/>
      <c r="D4516" s="18"/>
    </row>
    <row r="4517" spans="1:4" ht="15" x14ac:dyDescent="0.25">
      <c r="A4517" s="18"/>
      <c r="B4517" s="18"/>
      <c r="C4517" s="18"/>
      <c r="D4517" s="18"/>
    </row>
    <row r="4518" spans="1:4" ht="15" x14ac:dyDescent="0.25">
      <c r="A4518" s="18"/>
      <c r="B4518" s="18"/>
      <c r="C4518" s="18"/>
      <c r="D4518" s="18"/>
    </row>
    <row r="4519" spans="1:4" ht="15" x14ac:dyDescent="0.25">
      <c r="A4519" s="18"/>
      <c r="B4519" s="18"/>
      <c r="C4519" s="18"/>
      <c r="D4519" s="18"/>
    </row>
    <row r="4520" spans="1:4" ht="15" x14ac:dyDescent="0.25">
      <c r="A4520" s="18"/>
      <c r="B4520" s="18"/>
      <c r="C4520" s="18"/>
      <c r="D4520" s="18"/>
    </row>
    <row r="4521" spans="1:4" ht="15" x14ac:dyDescent="0.25">
      <c r="A4521" s="18"/>
      <c r="B4521" s="18"/>
      <c r="C4521" s="18"/>
      <c r="D4521" s="18"/>
    </row>
    <row r="4522" spans="1:4" ht="15" x14ac:dyDescent="0.25">
      <c r="A4522" s="18"/>
      <c r="B4522" s="18"/>
      <c r="C4522" s="18"/>
      <c r="D4522" s="18"/>
    </row>
    <row r="4523" spans="1:4" ht="15" x14ac:dyDescent="0.25">
      <c r="A4523" s="18"/>
      <c r="B4523" s="18"/>
      <c r="C4523" s="18"/>
      <c r="D4523" s="18"/>
    </row>
    <row r="4524" spans="1:4" ht="15" x14ac:dyDescent="0.25">
      <c r="A4524" s="18"/>
      <c r="B4524" s="18"/>
      <c r="C4524" s="18"/>
      <c r="D4524" s="18"/>
    </row>
    <row r="4525" spans="1:4" ht="15" x14ac:dyDescent="0.25">
      <c r="A4525" s="18"/>
      <c r="B4525" s="18"/>
      <c r="C4525" s="18"/>
      <c r="D4525" s="18"/>
    </row>
    <row r="4526" spans="1:4" ht="15" x14ac:dyDescent="0.25">
      <c r="A4526" s="18"/>
      <c r="B4526" s="18"/>
      <c r="C4526" s="18"/>
      <c r="D4526" s="18"/>
    </row>
    <row r="4527" spans="1:4" ht="15" x14ac:dyDescent="0.25">
      <c r="A4527" s="18"/>
      <c r="B4527" s="18"/>
      <c r="C4527" s="18"/>
      <c r="D4527" s="18"/>
    </row>
    <row r="4528" spans="1:4" ht="15" x14ac:dyDescent="0.25">
      <c r="A4528" s="18"/>
      <c r="B4528" s="18"/>
      <c r="C4528" s="18"/>
      <c r="D4528" s="18"/>
    </row>
    <row r="4529" spans="1:4" ht="15" x14ac:dyDescent="0.25">
      <c r="A4529" s="18"/>
      <c r="B4529" s="18"/>
      <c r="C4529" s="18"/>
      <c r="D4529" s="18"/>
    </row>
    <row r="4530" spans="1:4" ht="15" x14ac:dyDescent="0.25">
      <c r="A4530" s="18"/>
      <c r="B4530" s="18"/>
      <c r="C4530" s="18"/>
      <c r="D4530" s="18"/>
    </row>
    <row r="4531" spans="1:4" ht="15" x14ac:dyDescent="0.25">
      <c r="A4531" s="18"/>
      <c r="B4531" s="18"/>
      <c r="C4531" s="18"/>
      <c r="D4531" s="18"/>
    </row>
    <row r="4532" spans="1:4" ht="15" x14ac:dyDescent="0.25">
      <c r="A4532" s="18"/>
      <c r="B4532" s="18"/>
      <c r="C4532" s="18"/>
      <c r="D4532" s="18"/>
    </row>
    <row r="4533" spans="1:4" ht="15" x14ac:dyDescent="0.25">
      <c r="A4533" s="18"/>
      <c r="B4533" s="18"/>
      <c r="C4533" s="18"/>
      <c r="D4533" s="18"/>
    </row>
    <row r="4534" spans="1:4" ht="15" x14ac:dyDescent="0.25">
      <c r="A4534" s="18"/>
      <c r="B4534" s="18"/>
      <c r="C4534" s="18"/>
      <c r="D4534" s="18"/>
    </row>
    <row r="4535" spans="1:4" ht="15" x14ac:dyDescent="0.25">
      <c r="A4535" s="18"/>
      <c r="B4535" s="18"/>
      <c r="C4535" s="18"/>
      <c r="D4535" s="18"/>
    </row>
    <row r="4536" spans="1:4" ht="15" x14ac:dyDescent="0.25">
      <c r="A4536" s="18"/>
      <c r="B4536" s="18"/>
      <c r="C4536" s="18"/>
      <c r="D4536" s="18"/>
    </row>
    <row r="4537" spans="1:4" ht="15" x14ac:dyDescent="0.25">
      <c r="A4537" s="18"/>
      <c r="B4537" s="18"/>
      <c r="C4537" s="18"/>
      <c r="D4537" s="18"/>
    </row>
    <row r="4538" spans="1:4" ht="15" x14ac:dyDescent="0.25">
      <c r="A4538" s="18"/>
      <c r="B4538" s="18"/>
      <c r="C4538" s="18"/>
      <c r="D4538" s="18"/>
    </row>
    <row r="4539" spans="1:4" ht="15" x14ac:dyDescent="0.25">
      <c r="A4539" s="18"/>
      <c r="B4539" s="18"/>
      <c r="C4539" s="18"/>
      <c r="D4539" s="18"/>
    </row>
    <row r="4540" spans="1:4" ht="15" x14ac:dyDescent="0.25">
      <c r="A4540" s="18"/>
      <c r="B4540" s="18"/>
      <c r="C4540" s="18"/>
      <c r="D4540" s="18"/>
    </row>
    <row r="4541" spans="1:4" ht="15" x14ac:dyDescent="0.25">
      <c r="A4541" s="18"/>
      <c r="B4541" s="18"/>
      <c r="C4541" s="18"/>
      <c r="D4541" s="18"/>
    </row>
    <row r="4542" spans="1:4" ht="15" x14ac:dyDescent="0.25">
      <c r="A4542" s="18"/>
      <c r="B4542" s="18"/>
      <c r="C4542" s="18"/>
      <c r="D4542" s="18"/>
    </row>
    <row r="4543" spans="1:4" ht="15" x14ac:dyDescent="0.25">
      <c r="A4543" s="18"/>
      <c r="B4543" s="18"/>
      <c r="C4543" s="18"/>
      <c r="D4543" s="18"/>
    </row>
    <row r="4544" spans="1:4" ht="15" x14ac:dyDescent="0.25">
      <c r="A4544" s="18"/>
      <c r="B4544" s="18"/>
      <c r="C4544" s="18"/>
      <c r="D4544" s="18"/>
    </row>
    <row r="4545" spans="1:4" ht="15" x14ac:dyDescent="0.25">
      <c r="A4545" s="18"/>
      <c r="B4545" s="18"/>
      <c r="C4545" s="18"/>
      <c r="D4545" s="18"/>
    </row>
    <row r="4546" spans="1:4" ht="15" x14ac:dyDescent="0.25">
      <c r="A4546" s="18"/>
      <c r="B4546" s="18"/>
      <c r="C4546" s="18"/>
      <c r="D4546" s="18"/>
    </row>
    <row r="4547" spans="1:4" ht="15" x14ac:dyDescent="0.25">
      <c r="A4547" s="18"/>
      <c r="B4547" s="18"/>
      <c r="C4547" s="18"/>
      <c r="D4547" s="18"/>
    </row>
    <row r="4548" spans="1:4" ht="15" x14ac:dyDescent="0.25">
      <c r="A4548" s="18"/>
      <c r="B4548" s="18"/>
      <c r="C4548" s="18"/>
      <c r="D4548" s="18"/>
    </row>
    <row r="4549" spans="1:4" ht="15" x14ac:dyDescent="0.25">
      <c r="A4549" s="18"/>
      <c r="B4549" s="18"/>
      <c r="C4549" s="18"/>
      <c r="D4549" s="18"/>
    </row>
    <row r="4550" spans="1:4" ht="15" x14ac:dyDescent="0.25">
      <c r="A4550" s="18"/>
      <c r="B4550" s="18"/>
      <c r="C4550" s="18"/>
      <c r="D4550" s="18"/>
    </row>
    <row r="4551" spans="1:4" ht="15" x14ac:dyDescent="0.25">
      <c r="A4551" s="18"/>
      <c r="B4551" s="18"/>
      <c r="C4551" s="18"/>
      <c r="D4551" s="18"/>
    </row>
    <row r="4552" spans="1:4" ht="15" x14ac:dyDescent="0.25">
      <c r="A4552" s="18"/>
      <c r="B4552" s="18"/>
      <c r="C4552" s="18"/>
      <c r="D4552" s="18"/>
    </row>
    <row r="4553" spans="1:4" ht="15" x14ac:dyDescent="0.25">
      <c r="A4553" s="18"/>
      <c r="B4553" s="18"/>
      <c r="C4553" s="18"/>
      <c r="D4553" s="18"/>
    </row>
    <row r="4554" spans="1:4" ht="15" x14ac:dyDescent="0.25">
      <c r="A4554" s="18"/>
      <c r="B4554" s="18"/>
      <c r="C4554" s="18"/>
      <c r="D4554" s="18"/>
    </row>
    <row r="4555" spans="1:4" ht="15" x14ac:dyDescent="0.25">
      <c r="A4555" s="18"/>
      <c r="B4555" s="18"/>
      <c r="C4555" s="18"/>
      <c r="D4555" s="18"/>
    </row>
    <row r="4556" spans="1:4" ht="15" x14ac:dyDescent="0.25">
      <c r="A4556" s="18"/>
      <c r="B4556" s="18"/>
      <c r="C4556" s="18"/>
      <c r="D4556" s="18"/>
    </row>
    <row r="4557" spans="1:4" ht="15" x14ac:dyDescent="0.25">
      <c r="A4557" s="18"/>
      <c r="B4557" s="18"/>
      <c r="C4557" s="18"/>
      <c r="D4557" s="18"/>
    </row>
    <row r="4558" spans="1:4" ht="15" x14ac:dyDescent="0.25">
      <c r="A4558" s="18"/>
      <c r="B4558" s="18"/>
      <c r="C4558" s="18"/>
      <c r="D4558" s="18"/>
    </row>
    <row r="4559" spans="1:4" ht="15" x14ac:dyDescent="0.25">
      <c r="A4559" s="18"/>
      <c r="B4559" s="18"/>
      <c r="C4559" s="18"/>
      <c r="D4559" s="18"/>
    </row>
    <row r="4560" spans="1:4" ht="15" x14ac:dyDescent="0.25">
      <c r="A4560" s="18"/>
      <c r="B4560" s="18"/>
      <c r="C4560" s="18"/>
      <c r="D4560" s="18"/>
    </row>
    <row r="4561" spans="1:4" ht="15" x14ac:dyDescent="0.25">
      <c r="A4561" s="18"/>
      <c r="B4561" s="18"/>
      <c r="C4561" s="18"/>
      <c r="D4561" s="18"/>
    </row>
    <row r="4562" spans="1:4" ht="15" x14ac:dyDescent="0.25">
      <c r="A4562" s="18"/>
      <c r="B4562" s="18"/>
      <c r="C4562" s="18"/>
      <c r="D4562" s="18"/>
    </row>
    <row r="4563" spans="1:4" ht="15" x14ac:dyDescent="0.25">
      <c r="A4563" s="18"/>
      <c r="B4563" s="18"/>
      <c r="C4563" s="18"/>
      <c r="D4563" s="18"/>
    </row>
    <row r="4564" spans="1:4" ht="15" x14ac:dyDescent="0.25">
      <c r="A4564" s="18"/>
      <c r="B4564" s="18"/>
      <c r="C4564" s="18"/>
      <c r="D4564" s="18"/>
    </row>
    <row r="4565" spans="1:4" ht="15" x14ac:dyDescent="0.25">
      <c r="A4565" s="18"/>
      <c r="B4565" s="18"/>
      <c r="C4565" s="18"/>
      <c r="D4565" s="18"/>
    </row>
    <row r="4566" spans="1:4" ht="15" x14ac:dyDescent="0.25">
      <c r="A4566" s="18"/>
      <c r="B4566" s="18"/>
      <c r="C4566" s="18"/>
      <c r="D4566" s="18"/>
    </row>
    <row r="4567" spans="1:4" ht="15" x14ac:dyDescent="0.25">
      <c r="A4567" s="18"/>
      <c r="B4567" s="18"/>
      <c r="C4567" s="18"/>
      <c r="D4567" s="18"/>
    </row>
    <row r="4568" spans="1:4" ht="15" x14ac:dyDescent="0.25">
      <c r="A4568" s="18"/>
      <c r="B4568" s="18"/>
      <c r="C4568" s="18"/>
      <c r="D4568" s="18"/>
    </row>
    <row r="4569" spans="1:4" ht="15" x14ac:dyDescent="0.25">
      <c r="A4569" s="18"/>
      <c r="B4569" s="18"/>
      <c r="C4569" s="18"/>
      <c r="D4569" s="18"/>
    </row>
    <row r="4570" spans="1:4" ht="15" x14ac:dyDescent="0.25">
      <c r="A4570" s="18"/>
      <c r="B4570" s="18"/>
      <c r="C4570" s="18"/>
      <c r="D4570" s="18"/>
    </row>
    <row r="4571" spans="1:4" ht="15" x14ac:dyDescent="0.25">
      <c r="A4571" s="18"/>
      <c r="B4571" s="18"/>
      <c r="C4571" s="18"/>
      <c r="D4571" s="18"/>
    </row>
    <row r="4572" spans="1:4" ht="15" x14ac:dyDescent="0.25">
      <c r="A4572" s="18"/>
      <c r="B4572" s="18"/>
      <c r="C4572" s="18"/>
      <c r="D4572" s="18"/>
    </row>
    <row r="4573" spans="1:4" ht="15" x14ac:dyDescent="0.25">
      <c r="A4573" s="18"/>
      <c r="B4573" s="18"/>
      <c r="C4573" s="18"/>
      <c r="D4573" s="18"/>
    </row>
    <row r="4574" spans="1:4" ht="15" x14ac:dyDescent="0.25">
      <c r="A4574" s="18"/>
      <c r="B4574" s="18"/>
      <c r="C4574" s="18"/>
      <c r="D4574" s="18"/>
    </row>
    <row r="4575" spans="1:4" ht="15" x14ac:dyDescent="0.25">
      <c r="A4575" s="18"/>
      <c r="B4575" s="18"/>
      <c r="C4575" s="18"/>
      <c r="D4575" s="18"/>
    </row>
    <row r="4576" spans="1:4" ht="15" x14ac:dyDescent="0.25">
      <c r="A4576" s="18"/>
      <c r="B4576" s="18"/>
      <c r="C4576" s="18"/>
      <c r="D4576" s="18"/>
    </row>
    <row r="4577" spans="1:4" ht="15" x14ac:dyDescent="0.25">
      <c r="A4577" s="18"/>
      <c r="B4577" s="18"/>
      <c r="C4577" s="18"/>
      <c r="D4577" s="18"/>
    </row>
    <row r="4578" spans="1:4" ht="15" x14ac:dyDescent="0.25">
      <c r="A4578" s="18"/>
      <c r="B4578" s="18"/>
      <c r="C4578" s="18"/>
      <c r="D4578" s="18"/>
    </row>
    <row r="4579" spans="1:4" ht="15" x14ac:dyDescent="0.25">
      <c r="A4579" s="18"/>
      <c r="B4579" s="18"/>
      <c r="C4579" s="18"/>
      <c r="D4579" s="18"/>
    </row>
    <row r="4580" spans="1:4" ht="15" x14ac:dyDescent="0.25">
      <c r="A4580" s="18"/>
      <c r="B4580" s="18"/>
      <c r="C4580" s="18"/>
      <c r="D4580" s="18"/>
    </row>
    <row r="4581" spans="1:4" ht="15" x14ac:dyDescent="0.25">
      <c r="A4581" s="18"/>
      <c r="B4581" s="18"/>
      <c r="C4581" s="18"/>
      <c r="D4581" s="18"/>
    </row>
    <row r="4582" spans="1:4" ht="15" x14ac:dyDescent="0.25">
      <c r="A4582" s="18"/>
      <c r="B4582" s="18"/>
      <c r="C4582" s="18"/>
      <c r="D4582" s="18"/>
    </row>
    <row r="4583" spans="1:4" ht="15" x14ac:dyDescent="0.25">
      <c r="A4583" s="18"/>
      <c r="B4583" s="18"/>
      <c r="C4583" s="18"/>
      <c r="D4583" s="18"/>
    </row>
    <row r="4584" spans="1:4" ht="15" x14ac:dyDescent="0.25">
      <c r="A4584" s="18"/>
      <c r="B4584" s="18"/>
      <c r="C4584" s="18"/>
      <c r="D4584" s="18"/>
    </row>
    <row r="4585" spans="1:4" ht="15" x14ac:dyDescent="0.25">
      <c r="A4585" s="18"/>
      <c r="B4585" s="18"/>
      <c r="C4585" s="18"/>
      <c r="D4585" s="18"/>
    </row>
    <row r="4586" spans="1:4" ht="15" x14ac:dyDescent="0.25">
      <c r="A4586" s="18"/>
      <c r="B4586" s="18"/>
      <c r="C4586" s="18"/>
      <c r="D4586" s="18"/>
    </row>
    <row r="4587" spans="1:4" ht="15" x14ac:dyDescent="0.25">
      <c r="A4587" s="18"/>
      <c r="B4587" s="18"/>
      <c r="C4587" s="18"/>
      <c r="D4587" s="18"/>
    </row>
    <row r="4588" spans="1:4" ht="15" x14ac:dyDescent="0.25">
      <c r="A4588" s="18"/>
      <c r="B4588" s="18"/>
      <c r="C4588" s="18"/>
      <c r="D4588" s="18"/>
    </row>
    <row r="4589" spans="1:4" ht="15" x14ac:dyDescent="0.25">
      <c r="A4589" s="18"/>
      <c r="B4589" s="18"/>
      <c r="C4589" s="18"/>
      <c r="D4589" s="18"/>
    </row>
    <row r="4590" spans="1:4" ht="15" x14ac:dyDescent="0.25">
      <c r="A4590" s="18"/>
      <c r="B4590" s="18"/>
      <c r="C4590" s="18"/>
      <c r="D4590" s="18"/>
    </row>
    <row r="4591" spans="1:4" ht="15" x14ac:dyDescent="0.25">
      <c r="A4591" s="18"/>
      <c r="B4591" s="18"/>
      <c r="C4591" s="18"/>
      <c r="D4591" s="18"/>
    </row>
    <row r="4592" spans="1:4" ht="15" x14ac:dyDescent="0.25">
      <c r="A4592" s="18"/>
      <c r="B4592" s="18"/>
      <c r="C4592" s="18"/>
      <c r="D4592" s="18"/>
    </row>
    <row r="4593" spans="1:4" ht="15" x14ac:dyDescent="0.25">
      <c r="A4593" s="18"/>
      <c r="B4593" s="18"/>
      <c r="C4593" s="18"/>
      <c r="D4593" s="18"/>
    </row>
    <row r="4594" spans="1:4" ht="15" x14ac:dyDescent="0.25">
      <c r="A4594" s="18"/>
      <c r="B4594" s="18"/>
      <c r="C4594" s="18"/>
      <c r="D4594" s="18"/>
    </row>
    <row r="4595" spans="1:4" ht="15" x14ac:dyDescent="0.25">
      <c r="A4595" s="18"/>
      <c r="B4595" s="18"/>
      <c r="C4595" s="18"/>
      <c r="D4595" s="18"/>
    </row>
    <row r="4596" spans="1:4" ht="15" x14ac:dyDescent="0.25">
      <c r="A4596" s="18"/>
      <c r="B4596" s="18"/>
      <c r="C4596" s="18"/>
      <c r="D4596" s="18"/>
    </row>
    <row r="4597" spans="1:4" ht="15" x14ac:dyDescent="0.25">
      <c r="A4597" s="18"/>
      <c r="B4597" s="18"/>
      <c r="C4597" s="18"/>
      <c r="D4597" s="18"/>
    </row>
    <row r="4598" spans="1:4" ht="15" x14ac:dyDescent="0.25">
      <c r="A4598" s="18"/>
      <c r="B4598" s="18"/>
      <c r="C4598" s="18"/>
      <c r="D4598" s="18"/>
    </row>
    <row r="4599" spans="1:4" ht="15" x14ac:dyDescent="0.25">
      <c r="A4599" s="18"/>
      <c r="B4599" s="18"/>
      <c r="C4599" s="18"/>
      <c r="D4599" s="18"/>
    </row>
    <row r="4600" spans="1:4" ht="15" x14ac:dyDescent="0.25">
      <c r="A4600" s="18"/>
      <c r="B4600" s="18"/>
      <c r="C4600" s="18"/>
      <c r="D4600" s="18"/>
    </row>
    <row r="4601" spans="1:4" ht="15" x14ac:dyDescent="0.25">
      <c r="A4601" s="18"/>
      <c r="B4601" s="18"/>
      <c r="C4601" s="18"/>
      <c r="D4601" s="18"/>
    </row>
    <row r="4602" spans="1:4" ht="15" x14ac:dyDescent="0.25">
      <c r="A4602" s="18"/>
      <c r="B4602" s="18"/>
      <c r="C4602" s="18"/>
      <c r="D4602" s="18"/>
    </row>
    <row r="4603" spans="1:4" ht="15" x14ac:dyDescent="0.25">
      <c r="A4603" s="18"/>
      <c r="B4603" s="18"/>
      <c r="C4603" s="18"/>
      <c r="D4603" s="18"/>
    </row>
    <row r="4604" spans="1:4" ht="15" x14ac:dyDescent="0.25">
      <c r="A4604" s="18"/>
      <c r="B4604" s="18"/>
      <c r="C4604" s="18"/>
      <c r="D4604" s="18"/>
    </row>
    <row r="4605" spans="1:4" ht="15" x14ac:dyDescent="0.25">
      <c r="A4605" s="18"/>
      <c r="B4605" s="18"/>
      <c r="C4605" s="18"/>
      <c r="D4605" s="18"/>
    </row>
    <row r="4606" spans="1:4" ht="15" x14ac:dyDescent="0.25">
      <c r="A4606" s="18"/>
      <c r="B4606" s="18"/>
      <c r="C4606" s="18"/>
      <c r="D4606" s="18"/>
    </row>
    <row r="4607" spans="1:4" ht="15" x14ac:dyDescent="0.25">
      <c r="A4607" s="18"/>
      <c r="B4607" s="18"/>
      <c r="C4607" s="18"/>
      <c r="D4607" s="18"/>
    </row>
    <row r="4608" spans="1:4" ht="15" x14ac:dyDescent="0.25">
      <c r="A4608" s="18"/>
      <c r="B4608" s="18"/>
      <c r="C4608" s="18"/>
      <c r="D4608" s="18"/>
    </row>
    <row r="4609" spans="1:4" ht="15" x14ac:dyDescent="0.25">
      <c r="A4609" s="18"/>
      <c r="B4609" s="18"/>
      <c r="C4609" s="18"/>
      <c r="D4609" s="18"/>
    </row>
    <row r="4610" spans="1:4" ht="15" x14ac:dyDescent="0.25">
      <c r="A4610" s="18"/>
      <c r="B4610" s="18"/>
      <c r="C4610" s="18"/>
      <c r="D4610" s="18"/>
    </row>
    <row r="4611" spans="1:4" ht="15" x14ac:dyDescent="0.25">
      <c r="A4611" s="18"/>
      <c r="B4611" s="18"/>
      <c r="C4611" s="18"/>
      <c r="D4611" s="18"/>
    </row>
    <row r="4612" spans="1:4" ht="15" x14ac:dyDescent="0.25">
      <c r="A4612" s="18"/>
      <c r="B4612" s="18"/>
      <c r="C4612" s="18"/>
      <c r="D4612" s="18"/>
    </row>
    <row r="4613" spans="1:4" ht="15" x14ac:dyDescent="0.25">
      <c r="A4613" s="18"/>
      <c r="B4613" s="18"/>
      <c r="C4613" s="18"/>
      <c r="D4613" s="18"/>
    </row>
    <row r="4614" spans="1:4" ht="15" x14ac:dyDescent="0.25">
      <c r="A4614" s="18"/>
      <c r="B4614" s="18"/>
      <c r="C4614" s="18"/>
      <c r="D4614" s="18"/>
    </row>
    <row r="4615" spans="1:4" ht="15" x14ac:dyDescent="0.25">
      <c r="A4615" s="18"/>
      <c r="B4615" s="18"/>
      <c r="C4615" s="18"/>
      <c r="D4615" s="18"/>
    </row>
    <row r="4616" spans="1:4" ht="15" x14ac:dyDescent="0.25">
      <c r="A4616" s="18"/>
      <c r="B4616" s="18"/>
      <c r="C4616" s="18"/>
      <c r="D4616" s="18"/>
    </row>
    <row r="4617" spans="1:4" ht="15" x14ac:dyDescent="0.25">
      <c r="A4617" s="18"/>
      <c r="B4617" s="18"/>
      <c r="C4617" s="18"/>
      <c r="D4617" s="18"/>
    </row>
    <row r="4618" spans="1:4" ht="15" x14ac:dyDescent="0.25">
      <c r="A4618" s="18"/>
      <c r="B4618" s="18"/>
      <c r="C4618" s="18"/>
      <c r="D4618" s="18"/>
    </row>
    <row r="4619" spans="1:4" ht="15" x14ac:dyDescent="0.25">
      <c r="A4619" s="18"/>
      <c r="B4619" s="18"/>
      <c r="C4619" s="18"/>
      <c r="D4619" s="18"/>
    </row>
    <row r="4620" spans="1:4" ht="15" x14ac:dyDescent="0.25">
      <c r="A4620" s="18"/>
      <c r="B4620" s="18"/>
      <c r="C4620" s="18"/>
      <c r="D4620" s="18"/>
    </row>
    <row r="4621" spans="1:4" ht="15" x14ac:dyDescent="0.25">
      <c r="A4621" s="18"/>
      <c r="B4621" s="18"/>
      <c r="C4621" s="18"/>
      <c r="D4621" s="18"/>
    </row>
    <row r="4622" spans="1:4" ht="15" x14ac:dyDescent="0.25">
      <c r="A4622" s="18"/>
      <c r="B4622" s="18"/>
      <c r="C4622" s="18"/>
      <c r="D4622" s="18"/>
    </row>
    <row r="4623" spans="1:4" ht="15" x14ac:dyDescent="0.25">
      <c r="A4623" s="18"/>
      <c r="B4623" s="18"/>
      <c r="C4623" s="18"/>
      <c r="D4623" s="18"/>
    </row>
    <row r="4624" spans="1:4" ht="15" x14ac:dyDescent="0.25">
      <c r="A4624" s="18"/>
      <c r="B4624" s="18"/>
      <c r="C4624" s="18"/>
      <c r="D4624" s="18"/>
    </row>
    <row r="4625" spans="1:4" ht="15" x14ac:dyDescent="0.25">
      <c r="A4625" s="18"/>
      <c r="B4625" s="18"/>
      <c r="C4625" s="18"/>
      <c r="D4625" s="18"/>
    </row>
    <row r="4626" spans="1:4" ht="15" x14ac:dyDescent="0.25">
      <c r="A4626" s="18"/>
      <c r="B4626" s="18"/>
      <c r="C4626" s="18"/>
      <c r="D4626" s="18"/>
    </row>
    <row r="4627" spans="1:4" ht="15" x14ac:dyDescent="0.25">
      <c r="A4627" s="18"/>
      <c r="B4627" s="18"/>
      <c r="C4627" s="18"/>
      <c r="D4627" s="18"/>
    </row>
    <row r="4628" spans="1:4" ht="15" x14ac:dyDescent="0.25">
      <c r="A4628" s="18"/>
      <c r="B4628" s="18"/>
      <c r="C4628" s="18"/>
      <c r="D4628" s="18"/>
    </row>
    <row r="4629" spans="1:4" ht="15" x14ac:dyDescent="0.25">
      <c r="A4629" s="18"/>
      <c r="B4629" s="18"/>
      <c r="C4629" s="18"/>
      <c r="D4629" s="18"/>
    </row>
    <row r="4630" spans="1:4" ht="15" x14ac:dyDescent="0.25">
      <c r="A4630" s="18"/>
      <c r="B4630" s="18"/>
      <c r="C4630" s="18"/>
      <c r="D4630" s="18"/>
    </row>
    <row r="4631" spans="1:4" ht="15" x14ac:dyDescent="0.25">
      <c r="A4631" s="18"/>
      <c r="B4631" s="18"/>
      <c r="C4631" s="18"/>
      <c r="D4631" s="18"/>
    </row>
    <row r="4632" spans="1:4" ht="15" x14ac:dyDescent="0.25">
      <c r="A4632" s="18"/>
      <c r="B4632" s="18"/>
      <c r="C4632" s="18"/>
      <c r="D4632" s="18"/>
    </row>
    <row r="4633" spans="1:4" ht="15" x14ac:dyDescent="0.25">
      <c r="A4633" s="18"/>
      <c r="B4633" s="18"/>
      <c r="C4633" s="18"/>
      <c r="D4633" s="18"/>
    </row>
    <row r="4634" spans="1:4" ht="15" x14ac:dyDescent="0.25">
      <c r="A4634" s="18"/>
      <c r="B4634" s="18"/>
      <c r="C4634" s="18"/>
      <c r="D4634" s="18"/>
    </row>
    <row r="4635" spans="1:4" ht="15" x14ac:dyDescent="0.25">
      <c r="A4635" s="18"/>
      <c r="B4635" s="18"/>
      <c r="C4635" s="18"/>
      <c r="D4635" s="18"/>
    </row>
    <row r="4636" spans="1:4" ht="15" x14ac:dyDescent="0.25">
      <c r="A4636" s="18"/>
      <c r="B4636" s="18"/>
      <c r="C4636" s="18"/>
      <c r="D4636" s="18"/>
    </row>
    <row r="4637" spans="1:4" ht="15" x14ac:dyDescent="0.25">
      <c r="A4637" s="18"/>
      <c r="B4637" s="18"/>
      <c r="C4637" s="18"/>
      <c r="D4637" s="18"/>
    </row>
    <row r="4638" spans="1:4" ht="15" x14ac:dyDescent="0.25">
      <c r="A4638" s="18"/>
      <c r="B4638" s="18"/>
      <c r="C4638" s="18"/>
      <c r="D4638" s="18"/>
    </row>
    <row r="4639" spans="1:4" ht="15" x14ac:dyDescent="0.25">
      <c r="A4639" s="18"/>
      <c r="B4639" s="18"/>
      <c r="C4639" s="18"/>
      <c r="D4639" s="18"/>
    </row>
    <row r="4640" spans="1:4" ht="15" x14ac:dyDescent="0.25">
      <c r="A4640" s="18"/>
      <c r="B4640" s="18"/>
      <c r="C4640" s="18"/>
      <c r="D4640" s="18"/>
    </row>
    <row r="4641" spans="1:4" ht="15" x14ac:dyDescent="0.25">
      <c r="A4641" s="18"/>
      <c r="B4641" s="18"/>
      <c r="C4641" s="18"/>
      <c r="D4641" s="18"/>
    </row>
    <row r="4642" spans="1:4" ht="15" x14ac:dyDescent="0.25">
      <c r="A4642" s="18"/>
      <c r="B4642" s="18"/>
      <c r="C4642" s="18"/>
      <c r="D4642" s="18"/>
    </row>
    <row r="4643" spans="1:4" ht="15" x14ac:dyDescent="0.25">
      <c r="A4643" s="18"/>
      <c r="B4643" s="18"/>
      <c r="C4643" s="18"/>
      <c r="D4643" s="18"/>
    </row>
    <row r="4644" spans="1:4" ht="15" x14ac:dyDescent="0.25">
      <c r="A4644" s="18"/>
      <c r="B4644" s="18"/>
      <c r="C4644" s="18"/>
      <c r="D4644" s="18"/>
    </row>
    <row r="4645" spans="1:4" ht="15" x14ac:dyDescent="0.25">
      <c r="A4645" s="18"/>
      <c r="B4645" s="18"/>
      <c r="C4645" s="18"/>
      <c r="D4645" s="18"/>
    </row>
    <row r="4646" spans="1:4" ht="15" x14ac:dyDescent="0.25">
      <c r="A4646" s="18"/>
      <c r="B4646" s="18"/>
      <c r="C4646" s="18"/>
      <c r="D4646" s="18"/>
    </row>
    <row r="4647" spans="1:4" ht="15" x14ac:dyDescent="0.25">
      <c r="A4647" s="18"/>
      <c r="B4647" s="18"/>
      <c r="C4647" s="18"/>
      <c r="D4647" s="18"/>
    </row>
    <row r="4648" spans="1:4" ht="15" x14ac:dyDescent="0.25">
      <c r="A4648" s="18"/>
      <c r="B4648" s="18"/>
      <c r="C4648" s="18"/>
      <c r="D4648" s="18"/>
    </row>
    <row r="4649" spans="1:4" ht="15" x14ac:dyDescent="0.25">
      <c r="A4649" s="18"/>
      <c r="B4649" s="18"/>
      <c r="C4649" s="18"/>
      <c r="D4649" s="18"/>
    </row>
    <row r="4650" spans="1:4" ht="15" x14ac:dyDescent="0.25">
      <c r="A4650" s="18"/>
      <c r="B4650" s="18"/>
      <c r="C4650" s="18"/>
      <c r="D4650" s="18"/>
    </row>
    <row r="4651" spans="1:4" ht="15" x14ac:dyDescent="0.25">
      <c r="A4651" s="18"/>
      <c r="B4651" s="18"/>
      <c r="C4651" s="18"/>
      <c r="D4651" s="18"/>
    </row>
    <row r="4652" spans="1:4" ht="15" x14ac:dyDescent="0.25">
      <c r="A4652" s="18"/>
      <c r="B4652" s="18"/>
      <c r="C4652" s="18"/>
      <c r="D4652" s="18"/>
    </row>
    <row r="4653" spans="1:4" ht="15" x14ac:dyDescent="0.25">
      <c r="A4653" s="18"/>
      <c r="B4653" s="18"/>
      <c r="C4653" s="18"/>
      <c r="D4653" s="18"/>
    </row>
    <row r="4654" spans="1:4" ht="15" x14ac:dyDescent="0.25">
      <c r="A4654" s="18"/>
      <c r="B4654" s="18"/>
      <c r="C4654" s="18"/>
      <c r="D4654" s="18"/>
    </row>
    <row r="4655" spans="1:4" ht="15" x14ac:dyDescent="0.25">
      <c r="A4655" s="18"/>
      <c r="B4655" s="18"/>
      <c r="C4655" s="18"/>
      <c r="D4655" s="18"/>
    </row>
    <row r="4656" spans="1:4" ht="15" x14ac:dyDescent="0.25">
      <c r="A4656" s="18"/>
      <c r="B4656" s="18"/>
      <c r="C4656" s="18"/>
      <c r="D4656" s="18"/>
    </row>
    <row r="4657" spans="1:4" ht="15" x14ac:dyDescent="0.25">
      <c r="A4657" s="18"/>
      <c r="B4657" s="18"/>
      <c r="C4657" s="18"/>
      <c r="D4657" s="18"/>
    </row>
    <row r="4658" spans="1:4" ht="15" x14ac:dyDescent="0.25">
      <c r="A4658" s="18"/>
      <c r="B4658" s="18"/>
      <c r="C4658" s="18"/>
      <c r="D4658" s="18"/>
    </row>
    <row r="4659" spans="1:4" ht="15" x14ac:dyDescent="0.25">
      <c r="A4659" s="18"/>
      <c r="B4659" s="18"/>
      <c r="C4659" s="18"/>
      <c r="D4659" s="18"/>
    </row>
    <row r="4660" spans="1:4" ht="15" x14ac:dyDescent="0.25">
      <c r="A4660" s="18"/>
      <c r="B4660" s="18"/>
      <c r="C4660" s="18"/>
      <c r="D4660" s="18"/>
    </row>
    <row r="4661" spans="1:4" ht="15" x14ac:dyDescent="0.25">
      <c r="A4661" s="18"/>
      <c r="B4661" s="18"/>
      <c r="C4661" s="18"/>
      <c r="D4661" s="18"/>
    </row>
    <row r="4662" spans="1:4" ht="15" x14ac:dyDescent="0.25">
      <c r="A4662" s="18"/>
      <c r="B4662" s="18"/>
      <c r="C4662" s="18"/>
      <c r="D4662" s="18"/>
    </row>
    <row r="4663" spans="1:4" ht="15" x14ac:dyDescent="0.25">
      <c r="A4663" s="18"/>
      <c r="B4663" s="18"/>
      <c r="C4663" s="18"/>
      <c r="D4663" s="18"/>
    </row>
    <row r="4664" spans="1:4" ht="15" x14ac:dyDescent="0.25">
      <c r="A4664" s="18"/>
      <c r="B4664" s="18"/>
      <c r="C4664" s="18"/>
      <c r="D4664" s="18"/>
    </row>
    <row r="4665" spans="1:4" ht="15" x14ac:dyDescent="0.25">
      <c r="A4665" s="18"/>
      <c r="B4665" s="18"/>
      <c r="C4665" s="18"/>
      <c r="D4665" s="18"/>
    </row>
    <row r="4666" spans="1:4" ht="15" x14ac:dyDescent="0.25">
      <c r="A4666" s="18"/>
      <c r="B4666" s="18"/>
      <c r="C4666" s="18"/>
      <c r="D4666" s="18"/>
    </row>
    <row r="4667" spans="1:4" ht="15" x14ac:dyDescent="0.25">
      <c r="A4667" s="18"/>
      <c r="B4667" s="18"/>
      <c r="C4667" s="18"/>
      <c r="D4667" s="18"/>
    </row>
    <row r="4668" spans="1:4" ht="15" x14ac:dyDescent="0.25">
      <c r="A4668" s="18"/>
      <c r="B4668" s="18"/>
      <c r="C4668" s="18"/>
      <c r="D4668" s="18"/>
    </row>
    <row r="4669" spans="1:4" ht="15" x14ac:dyDescent="0.25">
      <c r="A4669" s="18"/>
      <c r="B4669" s="18"/>
      <c r="C4669" s="18"/>
      <c r="D4669" s="18"/>
    </row>
    <row r="4670" spans="1:4" ht="15" x14ac:dyDescent="0.25">
      <c r="A4670" s="18"/>
      <c r="B4670" s="18"/>
      <c r="C4670" s="18"/>
      <c r="D4670" s="18"/>
    </row>
    <row r="4671" spans="1:4" ht="15" x14ac:dyDescent="0.25">
      <c r="A4671" s="18"/>
      <c r="B4671" s="18"/>
      <c r="C4671" s="18"/>
      <c r="D4671" s="18"/>
    </row>
    <row r="4672" spans="1:4" ht="15" x14ac:dyDescent="0.25">
      <c r="A4672" s="18"/>
      <c r="B4672" s="18"/>
      <c r="C4672" s="18"/>
      <c r="D4672" s="18"/>
    </row>
    <row r="4673" spans="1:4" ht="15" x14ac:dyDescent="0.25">
      <c r="A4673" s="18"/>
      <c r="B4673" s="18"/>
      <c r="C4673" s="18"/>
      <c r="D4673" s="18"/>
    </row>
    <row r="4674" spans="1:4" ht="15" x14ac:dyDescent="0.25">
      <c r="A4674" s="18"/>
      <c r="B4674" s="18"/>
      <c r="C4674" s="18"/>
      <c r="D4674" s="18"/>
    </row>
    <row r="4675" spans="1:4" ht="15" x14ac:dyDescent="0.25">
      <c r="A4675" s="18"/>
      <c r="B4675" s="18"/>
      <c r="C4675" s="18"/>
      <c r="D4675" s="18"/>
    </row>
    <row r="4676" spans="1:4" ht="15" x14ac:dyDescent="0.25">
      <c r="A4676" s="18"/>
      <c r="B4676" s="18"/>
      <c r="C4676" s="18"/>
      <c r="D4676" s="18"/>
    </row>
    <row r="4677" spans="1:4" ht="15" x14ac:dyDescent="0.25">
      <c r="A4677" s="18"/>
      <c r="B4677" s="18"/>
      <c r="C4677" s="18"/>
      <c r="D4677" s="18"/>
    </row>
    <row r="4678" spans="1:4" ht="15" x14ac:dyDescent="0.25">
      <c r="A4678" s="18"/>
      <c r="B4678" s="18"/>
      <c r="C4678" s="18"/>
      <c r="D4678" s="18"/>
    </row>
    <row r="4679" spans="1:4" ht="15" x14ac:dyDescent="0.25">
      <c r="A4679" s="18"/>
      <c r="B4679" s="18"/>
      <c r="C4679" s="18"/>
      <c r="D4679" s="18"/>
    </row>
    <row r="4680" spans="1:4" ht="15" x14ac:dyDescent="0.25">
      <c r="A4680" s="18"/>
      <c r="B4680" s="18"/>
      <c r="C4680" s="18"/>
      <c r="D4680" s="18"/>
    </row>
    <row r="4681" spans="1:4" ht="15" x14ac:dyDescent="0.25">
      <c r="A4681" s="18"/>
      <c r="B4681" s="18"/>
      <c r="C4681" s="18"/>
      <c r="D4681" s="18"/>
    </row>
    <row r="4682" spans="1:4" ht="15" x14ac:dyDescent="0.25">
      <c r="A4682" s="18"/>
      <c r="B4682" s="18"/>
      <c r="C4682" s="18"/>
      <c r="D4682" s="18"/>
    </row>
    <row r="4683" spans="1:4" ht="15" x14ac:dyDescent="0.25">
      <c r="A4683" s="18"/>
      <c r="B4683" s="18"/>
      <c r="C4683" s="18"/>
      <c r="D4683" s="18"/>
    </row>
    <row r="4684" spans="1:4" ht="15" x14ac:dyDescent="0.25">
      <c r="A4684" s="18"/>
      <c r="B4684" s="18"/>
      <c r="C4684" s="18"/>
      <c r="D4684" s="18"/>
    </row>
    <row r="4685" spans="1:4" ht="15" x14ac:dyDescent="0.25">
      <c r="A4685" s="18"/>
      <c r="B4685" s="18"/>
      <c r="C4685" s="18"/>
      <c r="D4685" s="18"/>
    </row>
    <row r="4686" spans="1:4" ht="15" x14ac:dyDescent="0.25">
      <c r="A4686" s="18"/>
      <c r="B4686" s="18"/>
      <c r="C4686" s="18"/>
      <c r="D4686" s="18"/>
    </row>
    <row r="4687" spans="1:4" ht="15" x14ac:dyDescent="0.25">
      <c r="A4687" s="18"/>
      <c r="B4687" s="18"/>
      <c r="C4687" s="18"/>
      <c r="D4687" s="18"/>
    </row>
    <row r="4688" spans="1:4" ht="15" x14ac:dyDescent="0.25">
      <c r="A4688" s="18"/>
      <c r="B4688" s="18"/>
      <c r="C4688" s="18"/>
      <c r="D4688" s="18"/>
    </row>
    <row r="4689" spans="1:4" ht="15" x14ac:dyDescent="0.25">
      <c r="A4689" s="18"/>
      <c r="B4689" s="18"/>
      <c r="C4689" s="18"/>
      <c r="D4689" s="18"/>
    </row>
    <row r="4690" spans="1:4" ht="15" x14ac:dyDescent="0.25">
      <c r="A4690" s="18"/>
      <c r="B4690" s="18"/>
      <c r="C4690" s="18"/>
      <c r="D4690" s="18"/>
    </row>
    <row r="4691" spans="1:4" ht="15" x14ac:dyDescent="0.25">
      <c r="A4691" s="18"/>
      <c r="B4691" s="18"/>
      <c r="C4691" s="18"/>
      <c r="D4691" s="18"/>
    </row>
    <row r="4692" spans="1:4" ht="15" x14ac:dyDescent="0.25">
      <c r="A4692" s="18"/>
      <c r="B4692" s="18"/>
      <c r="C4692" s="18"/>
      <c r="D4692" s="18"/>
    </row>
    <row r="4693" spans="1:4" ht="15" x14ac:dyDescent="0.25">
      <c r="A4693" s="18"/>
      <c r="B4693" s="18"/>
      <c r="C4693" s="18"/>
      <c r="D4693" s="18"/>
    </row>
    <row r="4694" spans="1:4" ht="15" x14ac:dyDescent="0.25">
      <c r="A4694" s="18"/>
      <c r="B4694" s="18"/>
      <c r="C4694" s="18"/>
      <c r="D4694" s="18"/>
    </row>
    <row r="4695" spans="1:4" ht="15" x14ac:dyDescent="0.25">
      <c r="A4695" s="18"/>
      <c r="B4695" s="18"/>
      <c r="C4695" s="18"/>
      <c r="D4695" s="18"/>
    </row>
    <row r="4696" spans="1:4" ht="15" x14ac:dyDescent="0.25">
      <c r="A4696" s="18"/>
      <c r="B4696" s="18"/>
      <c r="C4696" s="18"/>
      <c r="D4696" s="18"/>
    </row>
    <row r="4697" spans="1:4" ht="15" x14ac:dyDescent="0.25">
      <c r="A4697" s="18"/>
      <c r="B4697" s="18"/>
      <c r="C4697" s="18"/>
      <c r="D4697" s="18"/>
    </row>
    <row r="4698" spans="1:4" ht="15" x14ac:dyDescent="0.25">
      <c r="A4698" s="18"/>
      <c r="B4698" s="18"/>
      <c r="C4698" s="18"/>
      <c r="D4698" s="18"/>
    </row>
    <row r="4699" spans="1:4" ht="15" x14ac:dyDescent="0.25">
      <c r="A4699" s="18"/>
      <c r="B4699" s="18"/>
      <c r="C4699" s="18"/>
      <c r="D4699" s="18"/>
    </row>
    <row r="4700" spans="1:4" ht="15" x14ac:dyDescent="0.25">
      <c r="A4700" s="18"/>
      <c r="B4700" s="18"/>
      <c r="C4700" s="18"/>
      <c r="D4700" s="18"/>
    </row>
    <row r="4701" spans="1:4" ht="15" x14ac:dyDescent="0.25">
      <c r="A4701" s="18"/>
      <c r="B4701" s="18"/>
      <c r="C4701" s="18"/>
      <c r="D4701" s="18"/>
    </row>
    <row r="4702" spans="1:4" ht="15" x14ac:dyDescent="0.25">
      <c r="A4702" s="18"/>
      <c r="B4702" s="18"/>
      <c r="C4702" s="18"/>
      <c r="D4702" s="18"/>
    </row>
    <row r="4703" spans="1:4" ht="15" x14ac:dyDescent="0.25">
      <c r="A4703" s="18"/>
      <c r="B4703" s="18"/>
      <c r="C4703" s="18"/>
      <c r="D4703" s="18"/>
    </row>
    <row r="4704" spans="1:4" ht="15" x14ac:dyDescent="0.25">
      <c r="A4704" s="18"/>
      <c r="B4704" s="18"/>
      <c r="C4704" s="18"/>
      <c r="D4704" s="18"/>
    </row>
    <row r="4705" spans="1:4" ht="15" x14ac:dyDescent="0.25">
      <c r="A4705" s="18"/>
      <c r="B4705" s="18"/>
      <c r="C4705" s="18"/>
      <c r="D4705" s="18"/>
    </row>
    <row r="4706" spans="1:4" ht="15" x14ac:dyDescent="0.25">
      <c r="A4706" s="18"/>
      <c r="B4706" s="18"/>
      <c r="C4706" s="18"/>
      <c r="D4706" s="18"/>
    </row>
    <row r="4707" spans="1:4" ht="15" x14ac:dyDescent="0.25">
      <c r="A4707" s="18"/>
      <c r="B4707" s="18"/>
      <c r="C4707" s="18"/>
      <c r="D4707" s="18"/>
    </row>
    <row r="4708" spans="1:4" ht="15" x14ac:dyDescent="0.25">
      <c r="A4708" s="18"/>
      <c r="B4708" s="18"/>
      <c r="C4708" s="18"/>
      <c r="D4708" s="18"/>
    </row>
    <row r="4709" spans="1:4" ht="15" x14ac:dyDescent="0.25">
      <c r="A4709" s="18"/>
      <c r="B4709" s="18"/>
      <c r="C4709" s="18"/>
      <c r="D4709" s="18"/>
    </row>
    <row r="4710" spans="1:4" ht="15" x14ac:dyDescent="0.25">
      <c r="A4710" s="18"/>
      <c r="B4710" s="18"/>
      <c r="C4710" s="18"/>
      <c r="D4710" s="18"/>
    </row>
    <row r="4711" spans="1:4" ht="15" x14ac:dyDescent="0.25">
      <c r="A4711" s="18"/>
      <c r="B4711" s="18"/>
      <c r="C4711" s="18"/>
      <c r="D4711" s="18"/>
    </row>
    <row r="4712" spans="1:4" ht="15" x14ac:dyDescent="0.25">
      <c r="A4712" s="18"/>
      <c r="B4712" s="18"/>
      <c r="C4712" s="18"/>
      <c r="D4712" s="18"/>
    </row>
    <row r="4713" spans="1:4" ht="15" x14ac:dyDescent="0.25">
      <c r="A4713" s="18"/>
      <c r="B4713" s="18"/>
      <c r="C4713" s="18"/>
      <c r="D4713" s="18"/>
    </row>
    <row r="4714" spans="1:4" ht="15" x14ac:dyDescent="0.25">
      <c r="A4714" s="18"/>
      <c r="B4714" s="18"/>
      <c r="C4714" s="18"/>
      <c r="D4714" s="18"/>
    </row>
    <row r="4715" spans="1:4" ht="15" x14ac:dyDescent="0.25">
      <c r="A4715" s="18"/>
      <c r="B4715" s="18"/>
      <c r="C4715" s="18"/>
      <c r="D4715" s="18"/>
    </row>
    <row r="4716" spans="1:4" ht="15" x14ac:dyDescent="0.25">
      <c r="A4716" s="18"/>
      <c r="B4716" s="18"/>
      <c r="C4716" s="18"/>
      <c r="D4716" s="18"/>
    </row>
    <row r="4717" spans="1:4" ht="15" x14ac:dyDescent="0.25">
      <c r="A4717" s="18"/>
      <c r="B4717" s="18"/>
      <c r="C4717" s="18"/>
      <c r="D4717" s="18"/>
    </row>
    <row r="4718" spans="1:4" ht="15" x14ac:dyDescent="0.25">
      <c r="A4718" s="18"/>
      <c r="B4718" s="18"/>
      <c r="C4718" s="18"/>
      <c r="D4718" s="18"/>
    </row>
    <row r="4719" spans="1:4" ht="15" x14ac:dyDescent="0.25">
      <c r="A4719" s="18"/>
      <c r="B4719" s="18"/>
      <c r="C4719" s="18"/>
      <c r="D4719" s="18"/>
    </row>
    <row r="4720" spans="1:4" ht="15" x14ac:dyDescent="0.25">
      <c r="A4720" s="18"/>
      <c r="B4720" s="18"/>
      <c r="C4720" s="18"/>
      <c r="D4720" s="18"/>
    </row>
    <row r="4721" spans="1:4" ht="15" x14ac:dyDescent="0.25">
      <c r="A4721" s="18"/>
      <c r="B4721" s="18"/>
      <c r="C4721" s="18"/>
      <c r="D4721" s="18"/>
    </row>
    <row r="4722" spans="1:4" ht="15" x14ac:dyDescent="0.25">
      <c r="A4722" s="18"/>
      <c r="B4722" s="18"/>
      <c r="C4722" s="18"/>
      <c r="D4722" s="18"/>
    </row>
    <row r="4723" spans="1:4" ht="15" x14ac:dyDescent="0.25">
      <c r="A4723" s="18"/>
      <c r="B4723" s="18"/>
      <c r="C4723" s="18"/>
      <c r="D4723" s="18"/>
    </row>
    <row r="4724" spans="1:4" ht="15" x14ac:dyDescent="0.25">
      <c r="A4724" s="18"/>
      <c r="B4724" s="18"/>
      <c r="C4724" s="18"/>
      <c r="D4724" s="18"/>
    </row>
    <row r="4725" spans="1:4" ht="15" x14ac:dyDescent="0.25">
      <c r="A4725" s="18"/>
      <c r="B4725" s="18"/>
      <c r="C4725" s="18"/>
      <c r="D4725" s="18"/>
    </row>
    <row r="4726" spans="1:4" ht="15" x14ac:dyDescent="0.25">
      <c r="A4726" s="18"/>
      <c r="B4726" s="18"/>
      <c r="C4726" s="18"/>
      <c r="D4726" s="18"/>
    </row>
    <row r="4727" spans="1:4" ht="15" x14ac:dyDescent="0.25">
      <c r="A4727" s="18"/>
      <c r="B4727" s="18"/>
      <c r="C4727" s="18"/>
      <c r="D4727" s="18"/>
    </row>
    <row r="4728" spans="1:4" ht="15" x14ac:dyDescent="0.25">
      <c r="A4728" s="18"/>
      <c r="B4728" s="18"/>
      <c r="C4728" s="18"/>
      <c r="D4728" s="18"/>
    </row>
    <row r="4729" spans="1:4" ht="15" x14ac:dyDescent="0.25">
      <c r="A4729" s="18"/>
      <c r="B4729" s="18"/>
      <c r="C4729" s="18"/>
      <c r="D4729" s="18"/>
    </row>
    <row r="4730" spans="1:4" ht="15" x14ac:dyDescent="0.25">
      <c r="A4730" s="18"/>
      <c r="B4730" s="18"/>
      <c r="C4730" s="18"/>
      <c r="D4730" s="18"/>
    </row>
    <row r="4731" spans="1:4" ht="15" x14ac:dyDescent="0.25">
      <c r="A4731" s="18"/>
      <c r="B4731" s="18"/>
      <c r="C4731" s="18"/>
      <c r="D4731" s="18"/>
    </row>
    <row r="4732" spans="1:4" ht="15" x14ac:dyDescent="0.25">
      <c r="A4732" s="18"/>
      <c r="B4732" s="18"/>
      <c r="C4732" s="18"/>
      <c r="D4732" s="18"/>
    </row>
    <row r="4733" spans="1:4" ht="15" x14ac:dyDescent="0.25">
      <c r="A4733" s="18"/>
      <c r="B4733" s="18"/>
      <c r="C4733" s="18"/>
      <c r="D4733" s="18"/>
    </row>
    <row r="4734" spans="1:4" ht="15" x14ac:dyDescent="0.25">
      <c r="A4734" s="18"/>
      <c r="B4734" s="18"/>
      <c r="C4734" s="18"/>
      <c r="D4734" s="18"/>
    </row>
    <row r="4735" spans="1:4" ht="15" x14ac:dyDescent="0.25">
      <c r="A4735" s="18"/>
      <c r="B4735" s="18"/>
      <c r="C4735" s="18"/>
      <c r="D4735" s="18"/>
    </row>
    <row r="4736" spans="1:4" ht="15" x14ac:dyDescent="0.25">
      <c r="A4736" s="18"/>
      <c r="B4736" s="18"/>
      <c r="C4736" s="18"/>
      <c r="D4736" s="18"/>
    </row>
    <row r="4737" spans="1:4" ht="15" x14ac:dyDescent="0.25">
      <c r="A4737" s="18"/>
      <c r="B4737" s="18"/>
      <c r="C4737" s="18"/>
      <c r="D4737" s="18"/>
    </row>
    <row r="4738" spans="1:4" ht="15" x14ac:dyDescent="0.25">
      <c r="A4738" s="18"/>
      <c r="B4738" s="18"/>
      <c r="C4738" s="18"/>
      <c r="D4738" s="18"/>
    </row>
    <row r="4739" spans="1:4" ht="15" x14ac:dyDescent="0.25">
      <c r="A4739" s="18"/>
      <c r="B4739" s="18"/>
      <c r="C4739" s="18"/>
      <c r="D4739" s="18"/>
    </row>
    <row r="4740" spans="1:4" ht="15" x14ac:dyDescent="0.25">
      <c r="A4740" s="18"/>
      <c r="B4740" s="18"/>
      <c r="C4740" s="18"/>
      <c r="D4740" s="18"/>
    </row>
    <row r="4741" spans="1:4" ht="15" x14ac:dyDescent="0.25">
      <c r="A4741" s="18"/>
      <c r="B4741" s="18"/>
      <c r="C4741" s="18"/>
      <c r="D4741" s="18"/>
    </row>
    <row r="4742" spans="1:4" ht="15" x14ac:dyDescent="0.25">
      <c r="A4742" s="18"/>
      <c r="B4742" s="18"/>
      <c r="C4742" s="18"/>
      <c r="D4742" s="18"/>
    </row>
    <row r="4743" spans="1:4" ht="15" x14ac:dyDescent="0.25">
      <c r="A4743" s="18"/>
      <c r="B4743" s="18"/>
      <c r="C4743" s="18"/>
      <c r="D4743" s="18"/>
    </row>
    <row r="4744" spans="1:4" ht="15" x14ac:dyDescent="0.25">
      <c r="A4744" s="18"/>
      <c r="B4744" s="18"/>
      <c r="C4744" s="18"/>
      <c r="D4744" s="18"/>
    </row>
    <row r="4745" spans="1:4" ht="15" x14ac:dyDescent="0.25">
      <c r="A4745" s="18"/>
      <c r="B4745" s="18"/>
      <c r="C4745" s="18"/>
      <c r="D4745" s="18"/>
    </row>
    <row r="4746" spans="1:4" ht="15" x14ac:dyDescent="0.25">
      <c r="A4746" s="18"/>
      <c r="B4746" s="18"/>
      <c r="C4746" s="18"/>
      <c r="D4746" s="18"/>
    </row>
    <row r="4747" spans="1:4" ht="15" x14ac:dyDescent="0.25">
      <c r="A4747" s="18"/>
      <c r="B4747" s="18"/>
      <c r="C4747" s="18"/>
      <c r="D4747" s="18"/>
    </row>
    <row r="4748" spans="1:4" ht="15" x14ac:dyDescent="0.25">
      <c r="A4748" s="18"/>
      <c r="B4748" s="18"/>
      <c r="C4748" s="18"/>
      <c r="D4748" s="18"/>
    </row>
    <row r="4749" spans="1:4" ht="15" x14ac:dyDescent="0.25">
      <c r="A4749" s="18"/>
      <c r="B4749" s="18"/>
      <c r="C4749" s="18"/>
      <c r="D4749" s="18"/>
    </row>
    <row r="4750" spans="1:4" ht="15" x14ac:dyDescent="0.25">
      <c r="A4750" s="18"/>
      <c r="B4750" s="18"/>
      <c r="C4750" s="18"/>
      <c r="D4750" s="18"/>
    </row>
    <row r="4751" spans="1:4" ht="15" x14ac:dyDescent="0.25">
      <c r="A4751" s="18"/>
      <c r="B4751" s="18"/>
      <c r="C4751" s="18"/>
      <c r="D4751" s="18"/>
    </row>
    <row r="4752" spans="1:4" ht="15" x14ac:dyDescent="0.25">
      <c r="A4752" s="18"/>
      <c r="B4752" s="18"/>
      <c r="C4752" s="18"/>
      <c r="D4752" s="18"/>
    </row>
    <row r="4753" spans="1:4" ht="15" x14ac:dyDescent="0.25">
      <c r="A4753" s="18"/>
      <c r="B4753" s="18"/>
      <c r="C4753" s="18"/>
      <c r="D4753" s="18"/>
    </row>
    <row r="4754" spans="1:4" ht="15" x14ac:dyDescent="0.25">
      <c r="A4754" s="18"/>
      <c r="B4754" s="18"/>
      <c r="C4754" s="18"/>
      <c r="D4754" s="18"/>
    </row>
    <row r="4755" spans="1:4" ht="15" x14ac:dyDescent="0.25">
      <c r="A4755" s="18"/>
      <c r="B4755" s="18"/>
      <c r="C4755" s="18"/>
      <c r="D4755" s="18"/>
    </row>
    <row r="4756" spans="1:4" ht="15" x14ac:dyDescent="0.25">
      <c r="A4756" s="18"/>
      <c r="B4756" s="18"/>
      <c r="C4756" s="18"/>
      <c r="D4756" s="18"/>
    </row>
    <row r="4757" spans="1:4" ht="15" x14ac:dyDescent="0.25">
      <c r="A4757" s="18"/>
      <c r="B4757" s="18"/>
      <c r="C4757" s="18"/>
      <c r="D4757" s="18"/>
    </row>
    <row r="4758" spans="1:4" ht="15" x14ac:dyDescent="0.25">
      <c r="A4758" s="18"/>
      <c r="B4758" s="18"/>
      <c r="C4758" s="18"/>
      <c r="D4758" s="18"/>
    </row>
    <row r="4759" spans="1:4" ht="15" x14ac:dyDescent="0.25">
      <c r="A4759" s="18"/>
      <c r="B4759" s="18"/>
      <c r="C4759" s="18"/>
      <c r="D4759" s="18"/>
    </row>
    <row r="4760" spans="1:4" ht="15" x14ac:dyDescent="0.25">
      <c r="A4760" s="18"/>
      <c r="B4760" s="18"/>
      <c r="C4760" s="18"/>
      <c r="D4760" s="18"/>
    </row>
    <row r="4761" spans="1:4" ht="15" x14ac:dyDescent="0.25">
      <c r="A4761" s="18"/>
      <c r="B4761" s="18"/>
      <c r="C4761" s="18"/>
      <c r="D4761" s="18"/>
    </row>
    <row r="4762" spans="1:4" ht="15" x14ac:dyDescent="0.25">
      <c r="A4762" s="18"/>
      <c r="B4762" s="18"/>
      <c r="C4762" s="18"/>
      <c r="D4762" s="18"/>
    </row>
    <row r="4763" spans="1:4" ht="15" x14ac:dyDescent="0.25">
      <c r="A4763" s="18"/>
      <c r="B4763" s="18"/>
      <c r="C4763" s="18"/>
      <c r="D4763" s="18"/>
    </row>
    <row r="4764" spans="1:4" ht="15" x14ac:dyDescent="0.25">
      <c r="A4764" s="18"/>
      <c r="B4764" s="18"/>
      <c r="C4764" s="18"/>
      <c r="D4764" s="18"/>
    </row>
    <row r="4765" spans="1:4" ht="15" x14ac:dyDescent="0.25">
      <c r="A4765" s="18"/>
      <c r="B4765" s="18"/>
      <c r="C4765" s="18"/>
      <c r="D4765" s="18"/>
    </row>
    <row r="4766" spans="1:4" ht="15" x14ac:dyDescent="0.25">
      <c r="A4766" s="18"/>
      <c r="B4766" s="18"/>
      <c r="C4766" s="18"/>
      <c r="D4766" s="18"/>
    </row>
    <row r="4767" spans="1:4" ht="15" x14ac:dyDescent="0.25">
      <c r="A4767" s="18"/>
      <c r="B4767" s="18"/>
      <c r="C4767" s="18"/>
      <c r="D4767" s="18"/>
    </row>
    <row r="4768" spans="1:4" ht="15" x14ac:dyDescent="0.25">
      <c r="A4768" s="18"/>
      <c r="B4768" s="18"/>
      <c r="C4768" s="18"/>
      <c r="D4768" s="18"/>
    </row>
    <row r="4769" spans="1:4" ht="15" x14ac:dyDescent="0.25">
      <c r="A4769" s="18"/>
      <c r="B4769" s="18"/>
      <c r="C4769" s="18"/>
      <c r="D4769" s="18"/>
    </row>
    <row r="4770" spans="1:4" ht="15" x14ac:dyDescent="0.25">
      <c r="A4770" s="18"/>
      <c r="B4770" s="18"/>
      <c r="C4770" s="18"/>
      <c r="D4770" s="18"/>
    </row>
    <row r="4771" spans="1:4" ht="15" x14ac:dyDescent="0.25">
      <c r="A4771" s="18"/>
      <c r="B4771" s="18"/>
      <c r="C4771" s="18"/>
      <c r="D4771" s="18"/>
    </row>
    <row r="4772" spans="1:4" ht="15" x14ac:dyDescent="0.25">
      <c r="A4772" s="18"/>
      <c r="B4772" s="18"/>
      <c r="C4772" s="18"/>
      <c r="D4772" s="18"/>
    </row>
    <row r="4773" spans="1:4" ht="15" x14ac:dyDescent="0.25">
      <c r="A4773" s="18"/>
      <c r="B4773" s="18"/>
      <c r="C4773" s="18"/>
      <c r="D4773" s="18"/>
    </row>
    <row r="4774" spans="1:4" ht="15" x14ac:dyDescent="0.25">
      <c r="A4774" s="18"/>
      <c r="B4774" s="18"/>
      <c r="C4774" s="18"/>
      <c r="D4774" s="18"/>
    </row>
    <row r="4775" spans="1:4" ht="15" x14ac:dyDescent="0.25">
      <c r="A4775" s="18"/>
      <c r="B4775" s="18"/>
      <c r="C4775" s="18"/>
      <c r="D4775" s="18"/>
    </row>
    <row r="4776" spans="1:4" ht="15" x14ac:dyDescent="0.25">
      <c r="A4776" s="18"/>
      <c r="B4776" s="18"/>
      <c r="C4776" s="18"/>
      <c r="D4776" s="18"/>
    </row>
    <row r="4777" spans="1:4" ht="15" x14ac:dyDescent="0.25">
      <c r="A4777" s="18"/>
      <c r="B4777" s="18"/>
      <c r="C4777" s="18"/>
      <c r="D4777" s="18"/>
    </row>
    <row r="4778" spans="1:4" ht="15" x14ac:dyDescent="0.25">
      <c r="A4778" s="18"/>
      <c r="B4778" s="18"/>
      <c r="C4778" s="18"/>
      <c r="D4778" s="18"/>
    </row>
    <row r="4779" spans="1:4" ht="15" x14ac:dyDescent="0.25">
      <c r="A4779" s="18"/>
      <c r="B4779" s="18"/>
      <c r="C4779" s="18"/>
      <c r="D4779" s="18"/>
    </row>
    <row r="4780" spans="1:4" ht="15" x14ac:dyDescent="0.25">
      <c r="A4780" s="18"/>
      <c r="B4780" s="18"/>
      <c r="C4780" s="18"/>
      <c r="D4780" s="18"/>
    </row>
    <row r="4781" spans="1:4" ht="15" x14ac:dyDescent="0.25">
      <c r="A4781" s="18"/>
      <c r="B4781" s="18"/>
      <c r="C4781" s="18"/>
      <c r="D4781" s="18"/>
    </row>
    <row r="4782" spans="1:4" ht="15" x14ac:dyDescent="0.25">
      <c r="A4782" s="18"/>
      <c r="B4782" s="18"/>
      <c r="C4782" s="18"/>
      <c r="D4782" s="18"/>
    </row>
    <row r="4783" spans="1:4" ht="15" x14ac:dyDescent="0.25">
      <c r="A4783" s="18"/>
      <c r="B4783" s="18"/>
      <c r="C4783" s="18"/>
      <c r="D4783" s="18"/>
    </row>
    <row r="4784" spans="1:4" ht="15" x14ac:dyDescent="0.25">
      <c r="A4784" s="18"/>
      <c r="B4784" s="18"/>
      <c r="C4784" s="18"/>
      <c r="D4784" s="18"/>
    </row>
    <row r="4785" spans="1:4" ht="15" x14ac:dyDescent="0.25">
      <c r="A4785" s="18"/>
      <c r="B4785" s="18"/>
      <c r="C4785" s="18"/>
      <c r="D4785" s="18"/>
    </row>
    <row r="4786" spans="1:4" ht="15" x14ac:dyDescent="0.25">
      <c r="A4786" s="18"/>
      <c r="B4786" s="18"/>
      <c r="C4786" s="18"/>
      <c r="D4786" s="18"/>
    </row>
    <row r="4787" spans="1:4" ht="15" x14ac:dyDescent="0.25">
      <c r="A4787" s="18"/>
      <c r="B4787" s="18"/>
      <c r="C4787" s="18"/>
      <c r="D4787" s="18"/>
    </row>
    <row r="4788" spans="1:4" ht="15" x14ac:dyDescent="0.25">
      <c r="A4788" s="18"/>
      <c r="B4788" s="18"/>
      <c r="C4788" s="18"/>
      <c r="D4788" s="18"/>
    </row>
    <row r="4789" spans="1:4" ht="15" x14ac:dyDescent="0.25">
      <c r="A4789" s="18"/>
      <c r="B4789" s="18"/>
      <c r="C4789" s="18"/>
      <c r="D4789" s="18"/>
    </row>
    <row r="4790" spans="1:4" ht="15" x14ac:dyDescent="0.25">
      <c r="A4790" s="18"/>
      <c r="B4790" s="18"/>
      <c r="C4790" s="18"/>
      <c r="D4790" s="18"/>
    </row>
    <row r="4791" spans="1:4" ht="15" x14ac:dyDescent="0.25">
      <c r="A4791" s="18"/>
      <c r="B4791" s="18"/>
      <c r="C4791" s="18"/>
      <c r="D4791" s="18"/>
    </row>
    <row r="4792" spans="1:4" ht="15" x14ac:dyDescent="0.25">
      <c r="A4792" s="18"/>
      <c r="B4792" s="18"/>
      <c r="C4792" s="18"/>
      <c r="D4792" s="18"/>
    </row>
    <row r="4793" spans="1:4" ht="15" x14ac:dyDescent="0.25">
      <c r="A4793" s="18"/>
      <c r="B4793" s="18"/>
      <c r="C4793" s="18"/>
      <c r="D4793" s="18"/>
    </row>
    <row r="4794" spans="1:4" ht="15" x14ac:dyDescent="0.25">
      <c r="A4794" s="18"/>
      <c r="B4794" s="18"/>
      <c r="C4794" s="18"/>
      <c r="D4794" s="18"/>
    </row>
    <row r="4795" spans="1:4" ht="15" x14ac:dyDescent="0.25">
      <c r="A4795" s="18"/>
      <c r="B4795" s="18"/>
      <c r="C4795" s="18"/>
      <c r="D4795" s="18"/>
    </row>
    <row r="4796" spans="1:4" ht="15" x14ac:dyDescent="0.25">
      <c r="A4796" s="18"/>
      <c r="B4796" s="18"/>
      <c r="C4796" s="18"/>
      <c r="D4796" s="18"/>
    </row>
    <row r="4797" spans="1:4" ht="15" x14ac:dyDescent="0.25">
      <c r="A4797" s="18"/>
      <c r="B4797" s="18"/>
      <c r="C4797" s="18"/>
      <c r="D4797" s="18"/>
    </row>
    <row r="4798" spans="1:4" ht="15" x14ac:dyDescent="0.25">
      <c r="A4798" s="18"/>
      <c r="B4798" s="18"/>
      <c r="C4798" s="18"/>
      <c r="D4798" s="18"/>
    </row>
    <row r="4799" spans="1:4" ht="15" x14ac:dyDescent="0.25">
      <c r="A4799" s="18"/>
      <c r="B4799" s="18"/>
      <c r="C4799" s="18"/>
      <c r="D4799" s="18"/>
    </row>
    <row r="4800" spans="1:4" ht="15" x14ac:dyDescent="0.25">
      <c r="A4800" s="18"/>
      <c r="B4800" s="18"/>
      <c r="C4800" s="18"/>
      <c r="D4800" s="18"/>
    </row>
    <row r="4801" spans="1:4" ht="15" x14ac:dyDescent="0.25">
      <c r="A4801" s="18"/>
      <c r="B4801" s="18"/>
      <c r="C4801" s="18"/>
      <c r="D4801" s="18"/>
    </row>
    <row r="4802" spans="1:4" ht="15" x14ac:dyDescent="0.25">
      <c r="A4802" s="18"/>
      <c r="B4802" s="18"/>
      <c r="C4802" s="18"/>
      <c r="D4802" s="18"/>
    </row>
    <row r="4803" spans="1:4" ht="15" x14ac:dyDescent="0.25">
      <c r="A4803" s="18"/>
      <c r="B4803" s="18"/>
      <c r="C4803" s="18"/>
      <c r="D4803" s="18"/>
    </row>
    <row r="4804" spans="1:4" ht="15" x14ac:dyDescent="0.25">
      <c r="A4804" s="18"/>
      <c r="B4804" s="18"/>
      <c r="C4804" s="18"/>
      <c r="D4804" s="18"/>
    </row>
    <row r="4805" spans="1:4" ht="15" x14ac:dyDescent="0.25">
      <c r="A4805" s="18"/>
      <c r="B4805" s="18"/>
      <c r="C4805" s="18"/>
      <c r="D4805" s="18"/>
    </row>
    <row r="4806" spans="1:4" ht="15" x14ac:dyDescent="0.25">
      <c r="A4806" s="18"/>
      <c r="B4806" s="18"/>
      <c r="C4806" s="18"/>
      <c r="D4806" s="18"/>
    </row>
    <row r="4807" spans="1:4" ht="15" x14ac:dyDescent="0.25">
      <c r="A4807" s="18"/>
      <c r="B4807" s="18"/>
      <c r="C4807" s="18"/>
      <c r="D4807" s="18"/>
    </row>
    <row r="4808" spans="1:4" ht="15" x14ac:dyDescent="0.25">
      <c r="A4808" s="18"/>
      <c r="B4808" s="18"/>
      <c r="C4808" s="18"/>
      <c r="D4808" s="18"/>
    </row>
    <row r="4809" spans="1:4" ht="15" x14ac:dyDescent="0.25">
      <c r="A4809" s="18"/>
      <c r="B4809" s="18"/>
      <c r="C4809" s="18"/>
      <c r="D4809" s="18"/>
    </row>
    <row r="4810" spans="1:4" ht="15" x14ac:dyDescent="0.25">
      <c r="A4810" s="18"/>
      <c r="B4810" s="18"/>
      <c r="C4810" s="18"/>
      <c r="D4810" s="18"/>
    </row>
    <row r="4811" spans="1:4" ht="15" x14ac:dyDescent="0.25">
      <c r="A4811" s="18"/>
      <c r="B4811" s="18"/>
      <c r="C4811" s="18"/>
      <c r="D4811" s="18"/>
    </row>
    <row r="4812" spans="1:4" ht="15" x14ac:dyDescent="0.25">
      <c r="A4812" s="18"/>
      <c r="B4812" s="18"/>
      <c r="C4812" s="18"/>
      <c r="D4812" s="18"/>
    </row>
    <row r="4813" spans="1:4" ht="15" x14ac:dyDescent="0.25">
      <c r="A4813" s="18"/>
      <c r="B4813" s="18"/>
      <c r="C4813" s="18"/>
      <c r="D4813" s="18"/>
    </row>
    <row r="4814" spans="1:4" ht="15" x14ac:dyDescent="0.25">
      <c r="A4814" s="18"/>
      <c r="B4814" s="18"/>
      <c r="C4814" s="18"/>
      <c r="D4814" s="18"/>
    </row>
    <row r="4815" spans="1:4" ht="15" x14ac:dyDescent="0.25">
      <c r="A4815" s="18"/>
      <c r="B4815" s="18"/>
      <c r="C4815" s="18"/>
      <c r="D4815" s="18"/>
    </row>
    <row r="4816" spans="1:4" ht="15" x14ac:dyDescent="0.25">
      <c r="A4816" s="18"/>
      <c r="B4816" s="18"/>
      <c r="C4816" s="18"/>
      <c r="D4816" s="18"/>
    </row>
    <row r="4817" spans="1:4" ht="15" x14ac:dyDescent="0.25">
      <c r="A4817" s="18"/>
      <c r="B4817" s="18"/>
      <c r="C4817" s="18"/>
      <c r="D4817" s="18"/>
    </row>
    <row r="4818" spans="1:4" ht="15" x14ac:dyDescent="0.25">
      <c r="A4818" s="18"/>
      <c r="B4818" s="18"/>
      <c r="C4818" s="18"/>
      <c r="D4818" s="18"/>
    </row>
    <row r="4819" spans="1:4" ht="15" x14ac:dyDescent="0.25">
      <c r="A4819" s="18"/>
      <c r="B4819" s="18"/>
      <c r="C4819" s="18"/>
      <c r="D4819" s="18"/>
    </row>
    <row r="4820" spans="1:4" ht="15" x14ac:dyDescent="0.25">
      <c r="A4820" s="18"/>
      <c r="B4820" s="18"/>
      <c r="C4820" s="18"/>
      <c r="D4820" s="18"/>
    </row>
    <row r="4821" spans="1:4" ht="15" x14ac:dyDescent="0.25">
      <c r="A4821" s="18"/>
      <c r="B4821" s="18"/>
      <c r="C4821" s="18"/>
      <c r="D4821" s="18"/>
    </row>
    <row r="4822" spans="1:4" ht="15" x14ac:dyDescent="0.25">
      <c r="A4822" s="18"/>
      <c r="B4822" s="18"/>
      <c r="C4822" s="18"/>
      <c r="D4822" s="18"/>
    </row>
    <row r="4823" spans="1:4" ht="15" x14ac:dyDescent="0.25">
      <c r="A4823" s="18"/>
      <c r="B4823" s="18"/>
      <c r="C4823" s="18"/>
      <c r="D4823" s="18"/>
    </row>
    <row r="4824" spans="1:4" ht="15" x14ac:dyDescent="0.25">
      <c r="A4824" s="18"/>
      <c r="B4824" s="18"/>
      <c r="C4824" s="18"/>
      <c r="D4824" s="18"/>
    </row>
    <row r="4825" spans="1:4" ht="15" x14ac:dyDescent="0.25">
      <c r="A4825" s="18"/>
      <c r="B4825" s="18"/>
      <c r="C4825" s="18"/>
      <c r="D4825" s="18"/>
    </row>
    <row r="4826" spans="1:4" ht="15" x14ac:dyDescent="0.25">
      <c r="A4826" s="18"/>
      <c r="B4826" s="18"/>
      <c r="C4826" s="18"/>
      <c r="D4826" s="18"/>
    </row>
    <row r="4827" spans="1:4" ht="15" x14ac:dyDescent="0.25">
      <c r="A4827" s="18"/>
      <c r="B4827" s="18"/>
      <c r="C4827" s="18"/>
      <c r="D4827" s="18"/>
    </row>
    <row r="4828" spans="1:4" ht="15" x14ac:dyDescent="0.25">
      <c r="A4828" s="18"/>
      <c r="B4828" s="18"/>
      <c r="C4828" s="18"/>
      <c r="D4828" s="18"/>
    </row>
    <row r="4829" spans="1:4" ht="15" x14ac:dyDescent="0.25">
      <c r="A4829" s="18"/>
      <c r="B4829" s="18"/>
      <c r="C4829" s="18"/>
      <c r="D4829" s="18"/>
    </row>
    <row r="4830" spans="1:4" ht="15" x14ac:dyDescent="0.25">
      <c r="A4830" s="18"/>
      <c r="B4830" s="18"/>
      <c r="C4830" s="18"/>
      <c r="D4830" s="18"/>
    </row>
    <row r="4831" spans="1:4" ht="15" x14ac:dyDescent="0.25">
      <c r="A4831" s="18"/>
      <c r="B4831" s="18"/>
      <c r="C4831" s="18"/>
      <c r="D4831" s="18"/>
    </row>
    <row r="4832" spans="1:4" ht="15" x14ac:dyDescent="0.25">
      <c r="A4832" s="18"/>
      <c r="B4832" s="18"/>
      <c r="C4832" s="18"/>
      <c r="D4832" s="18"/>
    </row>
    <row r="4833" spans="1:4" ht="15" x14ac:dyDescent="0.25">
      <c r="A4833" s="18"/>
      <c r="B4833" s="18"/>
      <c r="C4833" s="18"/>
      <c r="D4833" s="18"/>
    </row>
    <row r="4834" spans="1:4" ht="15" x14ac:dyDescent="0.25">
      <c r="A4834" s="18"/>
      <c r="B4834" s="18"/>
      <c r="C4834" s="18"/>
      <c r="D4834" s="18"/>
    </row>
    <row r="4835" spans="1:4" ht="15" x14ac:dyDescent="0.25">
      <c r="A4835" s="18"/>
      <c r="B4835" s="18"/>
      <c r="C4835" s="18"/>
      <c r="D4835" s="18"/>
    </row>
    <row r="4836" spans="1:4" ht="15" x14ac:dyDescent="0.25">
      <c r="A4836" s="18"/>
      <c r="B4836" s="18"/>
      <c r="C4836" s="18"/>
      <c r="D4836" s="18"/>
    </row>
    <row r="4837" spans="1:4" ht="15" x14ac:dyDescent="0.25">
      <c r="A4837" s="18"/>
      <c r="B4837" s="18"/>
      <c r="C4837" s="18"/>
      <c r="D4837" s="18"/>
    </row>
    <row r="4838" spans="1:4" ht="15" x14ac:dyDescent="0.25">
      <c r="A4838" s="18"/>
      <c r="B4838" s="18"/>
      <c r="C4838" s="18"/>
      <c r="D4838" s="18"/>
    </row>
    <row r="4839" spans="1:4" ht="15" x14ac:dyDescent="0.25">
      <c r="A4839" s="18"/>
      <c r="B4839" s="18"/>
      <c r="C4839" s="18"/>
      <c r="D4839" s="18"/>
    </row>
    <row r="4840" spans="1:4" ht="15" x14ac:dyDescent="0.25">
      <c r="A4840" s="18"/>
      <c r="B4840" s="18"/>
      <c r="C4840" s="18"/>
      <c r="D4840" s="18"/>
    </row>
    <row r="4841" spans="1:4" ht="15" x14ac:dyDescent="0.25">
      <c r="A4841" s="18"/>
      <c r="B4841" s="18"/>
      <c r="C4841" s="18"/>
      <c r="D4841" s="18"/>
    </row>
    <row r="4842" spans="1:4" ht="15" x14ac:dyDescent="0.25">
      <c r="A4842" s="18"/>
      <c r="B4842" s="18"/>
      <c r="C4842" s="18"/>
      <c r="D4842" s="18"/>
    </row>
    <row r="4843" spans="1:4" ht="15" x14ac:dyDescent="0.25">
      <c r="A4843" s="18"/>
      <c r="B4843" s="18"/>
      <c r="C4843" s="18"/>
      <c r="D4843" s="18"/>
    </row>
    <row r="4844" spans="1:4" ht="15" x14ac:dyDescent="0.25">
      <c r="A4844" s="18"/>
      <c r="B4844" s="18"/>
      <c r="C4844" s="18"/>
      <c r="D4844" s="18"/>
    </row>
    <row r="4845" spans="1:4" ht="15" x14ac:dyDescent="0.25">
      <c r="A4845" s="18"/>
      <c r="B4845" s="18"/>
      <c r="C4845" s="18"/>
      <c r="D4845" s="18"/>
    </row>
    <row r="4846" spans="1:4" ht="15" x14ac:dyDescent="0.25">
      <c r="A4846" s="18"/>
      <c r="B4846" s="18"/>
      <c r="C4846" s="18"/>
      <c r="D4846" s="18"/>
    </row>
    <row r="4847" spans="1:4" ht="15" x14ac:dyDescent="0.25">
      <c r="A4847" s="18"/>
      <c r="B4847" s="18"/>
      <c r="C4847" s="18"/>
      <c r="D4847" s="18"/>
    </row>
    <row r="4848" spans="1:4" ht="15" x14ac:dyDescent="0.25">
      <c r="A4848" s="18"/>
      <c r="B4848" s="18"/>
      <c r="C4848" s="18"/>
      <c r="D4848" s="18"/>
    </row>
    <row r="4849" spans="1:4" ht="15" x14ac:dyDescent="0.25">
      <c r="A4849" s="18"/>
      <c r="B4849" s="18"/>
      <c r="C4849" s="18"/>
      <c r="D4849" s="18"/>
    </row>
    <row r="4850" spans="1:4" ht="15" x14ac:dyDescent="0.25">
      <c r="A4850" s="18"/>
      <c r="B4850" s="18"/>
      <c r="C4850" s="18"/>
      <c r="D4850" s="18"/>
    </row>
    <row r="4851" spans="1:4" ht="15" x14ac:dyDescent="0.25">
      <c r="A4851" s="18"/>
      <c r="B4851" s="18"/>
      <c r="C4851" s="18"/>
      <c r="D4851" s="18"/>
    </row>
    <row r="4852" spans="1:4" ht="15" x14ac:dyDescent="0.25">
      <c r="A4852" s="18"/>
      <c r="B4852" s="18"/>
      <c r="C4852" s="18"/>
      <c r="D4852" s="18"/>
    </row>
    <row r="4853" spans="1:4" ht="15" x14ac:dyDescent="0.25">
      <c r="A4853" s="18"/>
      <c r="B4853" s="18"/>
      <c r="C4853" s="18"/>
      <c r="D4853" s="18"/>
    </row>
    <row r="4854" spans="1:4" ht="15" x14ac:dyDescent="0.25">
      <c r="A4854" s="18"/>
      <c r="B4854" s="18"/>
      <c r="C4854" s="18"/>
      <c r="D4854" s="18"/>
    </row>
    <row r="4855" spans="1:4" ht="15" x14ac:dyDescent="0.25">
      <c r="A4855" s="18"/>
      <c r="B4855" s="18"/>
      <c r="C4855" s="18"/>
      <c r="D4855" s="18"/>
    </row>
    <row r="4856" spans="1:4" ht="15" x14ac:dyDescent="0.25">
      <c r="A4856" s="18"/>
      <c r="B4856" s="18"/>
      <c r="C4856" s="18"/>
      <c r="D4856" s="18"/>
    </row>
    <row r="4857" spans="1:4" ht="15" x14ac:dyDescent="0.25">
      <c r="A4857" s="18"/>
      <c r="B4857" s="18"/>
      <c r="C4857" s="18"/>
      <c r="D4857" s="18"/>
    </row>
    <row r="4858" spans="1:4" ht="15" x14ac:dyDescent="0.25">
      <c r="A4858" s="18"/>
      <c r="B4858" s="18"/>
      <c r="C4858" s="18"/>
      <c r="D4858" s="18"/>
    </row>
    <row r="4859" spans="1:4" ht="15" x14ac:dyDescent="0.25">
      <c r="A4859" s="18"/>
      <c r="B4859" s="18"/>
      <c r="C4859" s="18"/>
      <c r="D4859" s="18"/>
    </row>
    <row r="4860" spans="1:4" ht="15" x14ac:dyDescent="0.25">
      <c r="A4860" s="18"/>
      <c r="B4860" s="18"/>
      <c r="C4860" s="18"/>
      <c r="D4860" s="18"/>
    </row>
    <row r="4861" spans="1:4" ht="15" x14ac:dyDescent="0.25">
      <c r="A4861" s="18"/>
      <c r="B4861" s="18"/>
      <c r="C4861" s="18"/>
      <c r="D4861" s="18"/>
    </row>
    <row r="4862" spans="1:4" ht="15" x14ac:dyDescent="0.25">
      <c r="A4862" s="18"/>
      <c r="B4862" s="18"/>
      <c r="C4862" s="18"/>
      <c r="D4862" s="18"/>
    </row>
    <row r="4863" spans="1:4" ht="15" x14ac:dyDescent="0.25">
      <c r="A4863" s="18"/>
      <c r="B4863" s="18"/>
      <c r="C4863" s="18"/>
      <c r="D4863" s="18"/>
    </row>
    <row r="4864" spans="1:4" ht="15" x14ac:dyDescent="0.25">
      <c r="A4864" s="18"/>
      <c r="B4864" s="18"/>
      <c r="C4864" s="18"/>
      <c r="D4864" s="18"/>
    </row>
    <row r="4865" spans="1:4" ht="15" x14ac:dyDescent="0.25">
      <c r="A4865" s="18"/>
      <c r="B4865" s="18"/>
      <c r="C4865" s="18"/>
      <c r="D4865" s="18"/>
    </row>
    <row r="4866" spans="1:4" ht="15" x14ac:dyDescent="0.25">
      <c r="A4866" s="18"/>
      <c r="B4866" s="18"/>
      <c r="C4866" s="18"/>
      <c r="D4866" s="18"/>
    </row>
    <row r="4867" spans="1:4" ht="15" x14ac:dyDescent="0.25">
      <c r="A4867" s="18"/>
      <c r="B4867" s="18"/>
      <c r="C4867" s="18"/>
      <c r="D4867" s="18"/>
    </row>
    <row r="4868" spans="1:4" ht="15" x14ac:dyDescent="0.25">
      <c r="A4868" s="18"/>
      <c r="B4868" s="18"/>
      <c r="C4868" s="18"/>
      <c r="D4868" s="18"/>
    </row>
    <row r="4869" spans="1:4" ht="15" x14ac:dyDescent="0.25">
      <c r="A4869" s="18"/>
      <c r="B4869" s="18"/>
      <c r="C4869" s="18"/>
      <c r="D4869" s="18"/>
    </row>
    <row r="4870" spans="1:4" ht="15" x14ac:dyDescent="0.25">
      <c r="A4870" s="18"/>
      <c r="B4870" s="18"/>
      <c r="C4870" s="18"/>
      <c r="D4870" s="18"/>
    </row>
    <row r="4871" spans="1:4" ht="15" x14ac:dyDescent="0.25">
      <c r="A4871" s="18"/>
      <c r="B4871" s="18"/>
      <c r="C4871" s="18"/>
      <c r="D4871" s="18"/>
    </row>
    <row r="4872" spans="1:4" ht="15" x14ac:dyDescent="0.25">
      <c r="A4872" s="18"/>
      <c r="B4872" s="18"/>
      <c r="C4872" s="18"/>
      <c r="D4872" s="18"/>
    </row>
    <row r="4873" spans="1:4" ht="15" x14ac:dyDescent="0.25">
      <c r="A4873" s="18"/>
      <c r="B4873" s="18"/>
      <c r="C4873" s="18"/>
      <c r="D4873" s="18"/>
    </row>
    <row r="4874" spans="1:4" ht="15" x14ac:dyDescent="0.25">
      <c r="A4874" s="18"/>
      <c r="B4874" s="18"/>
      <c r="C4874" s="18"/>
      <c r="D4874" s="18"/>
    </row>
    <row r="4875" spans="1:4" ht="15" x14ac:dyDescent="0.25">
      <c r="A4875" s="18"/>
      <c r="B4875" s="18"/>
      <c r="C4875" s="18"/>
      <c r="D4875" s="18"/>
    </row>
    <row r="4876" spans="1:4" ht="15" x14ac:dyDescent="0.25">
      <c r="A4876" s="18"/>
      <c r="B4876" s="18"/>
      <c r="C4876" s="18"/>
      <c r="D4876" s="18"/>
    </row>
    <row r="4877" spans="1:4" ht="15" x14ac:dyDescent="0.25">
      <c r="A4877" s="18"/>
      <c r="B4877" s="18"/>
      <c r="C4877" s="18"/>
      <c r="D4877" s="18"/>
    </row>
    <row r="4878" spans="1:4" ht="15" x14ac:dyDescent="0.25">
      <c r="A4878" s="18"/>
      <c r="B4878" s="18"/>
      <c r="C4878" s="18"/>
      <c r="D4878" s="18"/>
    </row>
    <row r="4879" spans="1:4" ht="15" x14ac:dyDescent="0.25">
      <c r="A4879" s="18"/>
      <c r="B4879" s="18"/>
      <c r="C4879" s="18"/>
      <c r="D4879" s="18"/>
    </row>
    <row r="4880" spans="1:4" ht="15" x14ac:dyDescent="0.25">
      <c r="A4880" s="18"/>
      <c r="B4880" s="18"/>
      <c r="C4880" s="18"/>
      <c r="D4880" s="18"/>
    </row>
    <row r="4881" spans="1:4" ht="15" x14ac:dyDescent="0.25">
      <c r="A4881" s="18"/>
      <c r="B4881" s="18"/>
      <c r="C4881" s="18"/>
      <c r="D4881" s="18"/>
    </row>
    <row r="4882" spans="1:4" ht="15" x14ac:dyDescent="0.25">
      <c r="A4882" s="18"/>
      <c r="B4882" s="18"/>
      <c r="C4882" s="18"/>
      <c r="D4882" s="18"/>
    </row>
    <row r="4883" spans="1:4" ht="15" x14ac:dyDescent="0.25">
      <c r="A4883" s="18"/>
      <c r="B4883" s="18"/>
      <c r="C4883" s="18"/>
      <c r="D4883" s="18"/>
    </row>
    <row r="4884" spans="1:4" ht="15" x14ac:dyDescent="0.25">
      <c r="A4884" s="18"/>
      <c r="B4884" s="18"/>
      <c r="C4884" s="18"/>
      <c r="D4884" s="18"/>
    </row>
    <row r="4885" spans="1:4" ht="15" x14ac:dyDescent="0.25">
      <c r="A4885" s="18"/>
      <c r="B4885" s="18"/>
      <c r="C4885" s="18"/>
      <c r="D4885" s="18"/>
    </row>
    <row r="4886" spans="1:4" ht="15" x14ac:dyDescent="0.25">
      <c r="A4886" s="18"/>
      <c r="B4886" s="18"/>
      <c r="C4886" s="18"/>
      <c r="D4886" s="18"/>
    </row>
    <row r="4887" spans="1:4" ht="15" x14ac:dyDescent="0.25">
      <c r="A4887" s="18"/>
      <c r="B4887" s="18"/>
      <c r="C4887" s="18"/>
      <c r="D4887" s="18"/>
    </row>
    <row r="4888" spans="1:4" ht="15" x14ac:dyDescent="0.25">
      <c r="A4888" s="18"/>
      <c r="B4888" s="18"/>
      <c r="C4888" s="18"/>
      <c r="D4888" s="18"/>
    </row>
    <row r="4889" spans="1:4" ht="15" x14ac:dyDescent="0.25">
      <c r="A4889" s="18"/>
      <c r="B4889" s="18"/>
      <c r="C4889" s="18"/>
      <c r="D4889" s="18"/>
    </row>
    <row r="4890" spans="1:4" ht="15" x14ac:dyDescent="0.25">
      <c r="A4890" s="18"/>
      <c r="B4890" s="18"/>
      <c r="C4890" s="18"/>
      <c r="D4890" s="18"/>
    </row>
    <row r="4891" spans="1:4" ht="15" x14ac:dyDescent="0.25">
      <c r="A4891" s="18"/>
      <c r="B4891" s="18"/>
      <c r="C4891" s="18"/>
      <c r="D4891" s="18"/>
    </row>
    <row r="4892" spans="1:4" ht="15" x14ac:dyDescent="0.25">
      <c r="A4892" s="18"/>
      <c r="B4892" s="18"/>
      <c r="C4892" s="18"/>
      <c r="D4892" s="18"/>
    </row>
    <row r="4893" spans="1:4" ht="15" x14ac:dyDescent="0.25">
      <c r="A4893" s="18"/>
      <c r="B4893" s="18"/>
      <c r="C4893" s="18"/>
      <c r="D4893" s="18"/>
    </row>
    <row r="4894" spans="1:4" ht="15" x14ac:dyDescent="0.25">
      <c r="A4894" s="18"/>
      <c r="B4894" s="18"/>
      <c r="C4894" s="18"/>
      <c r="D4894" s="18"/>
    </row>
    <row r="4895" spans="1:4" ht="15" x14ac:dyDescent="0.25">
      <c r="A4895" s="18"/>
      <c r="B4895" s="18"/>
      <c r="C4895" s="18"/>
      <c r="D4895" s="18"/>
    </row>
    <row r="4896" spans="1:4" ht="15" x14ac:dyDescent="0.25">
      <c r="A4896" s="18"/>
      <c r="B4896" s="18"/>
      <c r="C4896" s="18"/>
      <c r="D4896" s="18"/>
    </row>
    <row r="4897" spans="1:4" ht="15" x14ac:dyDescent="0.25">
      <c r="A4897" s="18"/>
      <c r="B4897" s="18"/>
      <c r="C4897" s="18"/>
      <c r="D4897" s="18"/>
    </row>
    <row r="4898" spans="1:4" ht="15" x14ac:dyDescent="0.25">
      <c r="A4898" s="18"/>
      <c r="B4898" s="18"/>
      <c r="C4898" s="18"/>
      <c r="D4898" s="18"/>
    </row>
    <row r="4899" spans="1:4" ht="15" x14ac:dyDescent="0.25">
      <c r="A4899" s="18"/>
      <c r="B4899" s="18"/>
      <c r="C4899" s="18"/>
      <c r="D4899" s="18"/>
    </row>
    <row r="4900" spans="1:4" ht="15" x14ac:dyDescent="0.25">
      <c r="A4900" s="18"/>
      <c r="B4900" s="18"/>
      <c r="C4900" s="18"/>
      <c r="D4900" s="18"/>
    </row>
    <row r="4901" spans="1:4" ht="15" x14ac:dyDescent="0.25">
      <c r="A4901" s="18"/>
      <c r="B4901" s="18"/>
      <c r="C4901" s="18"/>
      <c r="D4901" s="18"/>
    </row>
    <row r="4902" spans="1:4" ht="15" x14ac:dyDescent="0.25">
      <c r="A4902" s="18"/>
      <c r="B4902" s="18"/>
      <c r="C4902" s="18"/>
      <c r="D4902" s="18"/>
    </row>
    <row r="4903" spans="1:4" ht="15" x14ac:dyDescent="0.25">
      <c r="A4903" s="18"/>
      <c r="B4903" s="18"/>
      <c r="C4903" s="18"/>
      <c r="D4903" s="18"/>
    </row>
    <row r="4904" spans="1:4" ht="15" x14ac:dyDescent="0.25">
      <c r="A4904" s="18"/>
      <c r="B4904" s="18"/>
      <c r="C4904" s="18"/>
      <c r="D4904" s="18"/>
    </row>
    <row r="4905" spans="1:4" ht="15" x14ac:dyDescent="0.25">
      <c r="A4905" s="18"/>
      <c r="B4905" s="18"/>
      <c r="C4905" s="18"/>
      <c r="D4905" s="18"/>
    </row>
    <row r="4906" spans="1:4" ht="15" x14ac:dyDescent="0.25">
      <c r="A4906" s="18"/>
      <c r="B4906" s="18"/>
      <c r="C4906" s="18"/>
      <c r="D4906" s="18"/>
    </row>
    <row r="4907" spans="1:4" ht="15" x14ac:dyDescent="0.25">
      <c r="A4907" s="18"/>
      <c r="B4907" s="18"/>
      <c r="C4907" s="18"/>
      <c r="D4907" s="18"/>
    </row>
    <row r="4908" spans="1:4" ht="15" x14ac:dyDescent="0.25">
      <c r="A4908" s="18"/>
      <c r="B4908" s="18"/>
      <c r="C4908" s="18"/>
      <c r="D4908" s="18"/>
    </row>
    <row r="4909" spans="1:4" ht="15" x14ac:dyDescent="0.25">
      <c r="A4909" s="18"/>
      <c r="B4909" s="18"/>
      <c r="C4909" s="18"/>
      <c r="D4909" s="18"/>
    </row>
    <row r="4910" spans="1:4" ht="15" x14ac:dyDescent="0.25">
      <c r="A4910" s="18"/>
      <c r="B4910" s="18"/>
      <c r="C4910" s="18"/>
      <c r="D4910" s="18"/>
    </row>
    <row r="4911" spans="1:4" ht="15" x14ac:dyDescent="0.25">
      <c r="A4911" s="18"/>
      <c r="B4911" s="18"/>
      <c r="C4911" s="18"/>
      <c r="D4911" s="18"/>
    </row>
    <row r="4912" spans="1:4" ht="15" x14ac:dyDescent="0.25">
      <c r="A4912" s="18"/>
      <c r="B4912" s="18"/>
      <c r="C4912" s="18"/>
      <c r="D4912" s="18"/>
    </row>
    <row r="4913" spans="1:4" ht="15" x14ac:dyDescent="0.25">
      <c r="A4913" s="18"/>
      <c r="B4913" s="18"/>
      <c r="C4913" s="18"/>
      <c r="D4913" s="18"/>
    </row>
    <row r="4914" spans="1:4" ht="15" x14ac:dyDescent="0.25">
      <c r="A4914" s="18"/>
      <c r="B4914" s="18"/>
      <c r="C4914" s="18"/>
      <c r="D4914" s="18"/>
    </row>
    <row r="4915" spans="1:4" ht="15" x14ac:dyDescent="0.25">
      <c r="A4915" s="18"/>
      <c r="B4915" s="18"/>
      <c r="C4915" s="18"/>
      <c r="D4915" s="18"/>
    </row>
    <row r="4916" spans="1:4" ht="15" x14ac:dyDescent="0.25">
      <c r="A4916" s="18"/>
      <c r="B4916" s="18"/>
      <c r="C4916" s="18"/>
      <c r="D4916" s="18"/>
    </row>
    <row r="4917" spans="1:4" ht="15" x14ac:dyDescent="0.25">
      <c r="A4917" s="18"/>
      <c r="B4917" s="18"/>
      <c r="C4917" s="18"/>
      <c r="D4917" s="18"/>
    </row>
    <row r="4918" spans="1:4" ht="15" x14ac:dyDescent="0.25">
      <c r="A4918" s="18"/>
      <c r="B4918" s="18"/>
      <c r="C4918" s="18"/>
      <c r="D4918" s="18"/>
    </row>
    <row r="4919" spans="1:4" ht="15" x14ac:dyDescent="0.25">
      <c r="A4919" s="18"/>
      <c r="B4919" s="18"/>
      <c r="C4919" s="18"/>
      <c r="D4919" s="18"/>
    </row>
    <row r="4920" spans="1:4" ht="15" x14ac:dyDescent="0.25">
      <c r="A4920" s="18"/>
      <c r="B4920" s="18"/>
      <c r="C4920" s="18"/>
      <c r="D4920" s="18"/>
    </row>
    <row r="4921" spans="1:4" ht="15" x14ac:dyDescent="0.25">
      <c r="A4921" s="18"/>
      <c r="B4921" s="18"/>
      <c r="C4921" s="18"/>
      <c r="D4921" s="18"/>
    </row>
    <row r="4922" spans="1:4" ht="15" x14ac:dyDescent="0.25">
      <c r="A4922" s="18"/>
      <c r="B4922" s="18"/>
      <c r="C4922" s="18"/>
      <c r="D4922" s="18"/>
    </row>
    <row r="4923" spans="1:4" ht="15" x14ac:dyDescent="0.25">
      <c r="A4923" s="18"/>
      <c r="B4923" s="18"/>
      <c r="C4923" s="18"/>
      <c r="D4923" s="18"/>
    </row>
    <row r="4924" spans="1:4" ht="15" x14ac:dyDescent="0.25">
      <c r="A4924" s="18"/>
      <c r="B4924" s="18"/>
      <c r="C4924" s="18"/>
      <c r="D4924" s="18"/>
    </row>
    <row r="4925" spans="1:4" ht="15" x14ac:dyDescent="0.25">
      <c r="A4925" s="18"/>
      <c r="B4925" s="18"/>
      <c r="C4925" s="18"/>
      <c r="D4925" s="18"/>
    </row>
    <row r="4926" spans="1:4" ht="15" x14ac:dyDescent="0.25">
      <c r="A4926" s="18"/>
      <c r="B4926" s="18"/>
      <c r="C4926" s="18"/>
      <c r="D4926" s="18"/>
    </row>
    <row r="4927" spans="1:4" ht="15" x14ac:dyDescent="0.25">
      <c r="A4927" s="18"/>
      <c r="B4927" s="18"/>
      <c r="C4927" s="18"/>
      <c r="D4927" s="18"/>
    </row>
    <row r="4928" spans="1:4" ht="15" x14ac:dyDescent="0.25">
      <c r="A4928" s="18"/>
      <c r="B4928" s="18"/>
      <c r="C4928" s="18"/>
      <c r="D4928" s="18"/>
    </row>
    <row r="4929" spans="1:4" ht="15" x14ac:dyDescent="0.25">
      <c r="A4929" s="18"/>
      <c r="B4929" s="18"/>
      <c r="C4929" s="18"/>
      <c r="D4929" s="18"/>
    </row>
    <row r="4930" spans="1:4" ht="15" x14ac:dyDescent="0.25">
      <c r="A4930" s="18"/>
      <c r="B4930" s="18"/>
      <c r="C4930" s="18"/>
      <c r="D4930" s="18"/>
    </row>
    <row r="4931" spans="1:4" ht="15" x14ac:dyDescent="0.25">
      <c r="A4931" s="18"/>
      <c r="B4931" s="18"/>
      <c r="C4931" s="18"/>
      <c r="D4931" s="18"/>
    </row>
    <row r="4932" spans="1:4" ht="15" x14ac:dyDescent="0.25">
      <c r="A4932" s="18"/>
      <c r="B4932" s="18"/>
      <c r="C4932" s="18"/>
      <c r="D4932" s="18"/>
    </row>
    <row r="4933" spans="1:4" ht="15" x14ac:dyDescent="0.25">
      <c r="A4933" s="18"/>
      <c r="B4933" s="18"/>
      <c r="C4933" s="18"/>
      <c r="D4933" s="18"/>
    </row>
    <row r="4934" spans="1:4" ht="15" x14ac:dyDescent="0.25">
      <c r="A4934" s="18"/>
      <c r="B4934" s="18"/>
      <c r="C4934" s="18"/>
      <c r="D4934" s="18"/>
    </row>
    <row r="4935" spans="1:4" ht="15" x14ac:dyDescent="0.25">
      <c r="A4935" s="18"/>
      <c r="B4935" s="18"/>
      <c r="C4935" s="18"/>
      <c r="D4935" s="18"/>
    </row>
    <row r="4936" spans="1:4" ht="15" x14ac:dyDescent="0.25">
      <c r="A4936" s="18"/>
      <c r="B4936" s="18"/>
      <c r="C4936" s="18"/>
      <c r="D4936" s="18"/>
    </row>
    <row r="4937" spans="1:4" ht="15" x14ac:dyDescent="0.25">
      <c r="A4937" s="18"/>
      <c r="B4937" s="18"/>
      <c r="C4937" s="18"/>
      <c r="D4937" s="18"/>
    </row>
    <row r="4938" spans="1:4" ht="15" x14ac:dyDescent="0.25">
      <c r="A4938" s="18"/>
      <c r="B4938" s="18"/>
      <c r="C4938" s="18"/>
      <c r="D4938" s="18"/>
    </row>
    <row r="4939" spans="1:4" ht="15" x14ac:dyDescent="0.25">
      <c r="A4939" s="18"/>
      <c r="B4939" s="18"/>
      <c r="C4939" s="18"/>
      <c r="D4939" s="18"/>
    </row>
    <row r="4940" spans="1:4" ht="15" x14ac:dyDescent="0.25">
      <c r="A4940" s="18"/>
      <c r="B4940" s="18"/>
      <c r="C4940" s="18"/>
      <c r="D4940" s="18"/>
    </row>
    <row r="4941" spans="1:4" ht="15" x14ac:dyDescent="0.25">
      <c r="A4941" s="18"/>
      <c r="B4941" s="18"/>
      <c r="C4941" s="18"/>
      <c r="D4941" s="18"/>
    </row>
    <row r="4942" spans="1:4" ht="15" x14ac:dyDescent="0.25">
      <c r="A4942" s="18"/>
      <c r="B4942" s="18"/>
      <c r="C4942" s="18"/>
      <c r="D4942" s="18"/>
    </row>
    <row r="4943" spans="1:4" ht="15" x14ac:dyDescent="0.25">
      <c r="A4943" s="18"/>
      <c r="B4943" s="18"/>
      <c r="C4943" s="18"/>
      <c r="D4943" s="18"/>
    </row>
    <row r="4944" spans="1:4" ht="15" x14ac:dyDescent="0.25">
      <c r="A4944" s="18"/>
      <c r="B4944" s="18"/>
      <c r="C4944" s="18"/>
      <c r="D4944" s="18"/>
    </row>
    <row r="4945" spans="1:4" ht="15" x14ac:dyDescent="0.25">
      <c r="A4945" s="18"/>
      <c r="B4945" s="18"/>
      <c r="C4945" s="18"/>
      <c r="D4945" s="18"/>
    </row>
    <row r="4946" spans="1:4" ht="15" x14ac:dyDescent="0.25">
      <c r="A4946" s="18"/>
      <c r="B4946" s="18"/>
      <c r="C4946" s="18"/>
      <c r="D4946" s="18"/>
    </row>
    <row r="4947" spans="1:4" ht="15" x14ac:dyDescent="0.25">
      <c r="A4947" s="18"/>
      <c r="B4947" s="18"/>
      <c r="C4947" s="18"/>
      <c r="D4947" s="18"/>
    </row>
    <row r="4948" spans="1:4" ht="15" x14ac:dyDescent="0.25">
      <c r="A4948" s="18"/>
      <c r="B4948" s="18"/>
      <c r="C4948" s="18"/>
      <c r="D4948" s="18"/>
    </row>
    <row r="4949" spans="1:4" ht="15" x14ac:dyDescent="0.25">
      <c r="A4949" s="18"/>
      <c r="B4949" s="18"/>
      <c r="C4949" s="18"/>
      <c r="D4949" s="18"/>
    </row>
    <row r="4950" spans="1:4" ht="15" x14ac:dyDescent="0.25">
      <c r="A4950" s="18"/>
      <c r="B4950" s="18"/>
      <c r="C4950" s="18"/>
      <c r="D4950" s="18"/>
    </row>
    <row r="4951" spans="1:4" ht="15" x14ac:dyDescent="0.25">
      <c r="A4951" s="18"/>
      <c r="B4951" s="18"/>
      <c r="C4951" s="18"/>
      <c r="D4951" s="18"/>
    </row>
    <row r="4952" spans="1:4" ht="15" x14ac:dyDescent="0.25">
      <c r="A4952" s="18"/>
      <c r="B4952" s="18"/>
      <c r="C4952" s="18"/>
      <c r="D4952" s="18"/>
    </row>
    <row r="4953" spans="1:4" ht="15" x14ac:dyDescent="0.25">
      <c r="A4953" s="18"/>
      <c r="B4953" s="18"/>
      <c r="C4953" s="18"/>
      <c r="D4953" s="18"/>
    </row>
    <row r="4954" spans="1:4" ht="15" x14ac:dyDescent="0.25">
      <c r="A4954" s="18"/>
      <c r="B4954" s="18"/>
      <c r="C4954" s="18"/>
      <c r="D4954" s="18"/>
    </row>
    <row r="4955" spans="1:4" ht="15" x14ac:dyDescent="0.25">
      <c r="A4955" s="18"/>
      <c r="B4955" s="18"/>
      <c r="C4955" s="18"/>
      <c r="D4955" s="18"/>
    </row>
    <row r="4956" spans="1:4" ht="15" x14ac:dyDescent="0.25">
      <c r="A4956" s="18"/>
      <c r="B4956" s="18"/>
      <c r="C4956" s="18"/>
      <c r="D4956" s="18"/>
    </row>
    <row r="4957" spans="1:4" ht="15" x14ac:dyDescent="0.25">
      <c r="A4957" s="18"/>
      <c r="B4957" s="18"/>
      <c r="C4957" s="18"/>
      <c r="D4957" s="18"/>
    </row>
    <row r="4958" spans="1:4" ht="15" x14ac:dyDescent="0.25">
      <c r="A4958" s="18"/>
      <c r="B4958" s="18"/>
      <c r="C4958" s="18"/>
      <c r="D4958" s="18"/>
    </row>
    <row r="4959" spans="1:4" ht="15" x14ac:dyDescent="0.25">
      <c r="A4959" s="18"/>
      <c r="B4959" s="18"/>
      <c r="C4959" s="18"/>
      <c r="D4959" s="18"/>
    </row>
    <row r="4960" spans="1:4" ht="15" x14ac:dyDescent="0.25">
      <c r="A4960" s="18"/>
      <c r="B4960" s="18"/>
      <c r="C4960" s="18"/>
      <c r="D4960" s="18"/>
    </row>
    <row r="4961" spans="1:4" ht="15" x14ac:dyDescent="0.25">
      <c r="A4961" s="18"/>
      <c r="B4961" s="18"/>
      <c r="C4961" s="18"/>
      <c r="D4961" s="18"/>
    </row>
    <row r="4962" spans="1:4" ht="15" x14ac:dyDescent="0.25">
      <c r="A4962" s="18"/>
      <c r="B4962" s="18"/>
      <c r="C4962" s="18"/>
      <c r="D4962" s="18"/>
    </row>
    <row r="4963" spans="1:4" ht="15" x14ac:dyDescent="0.25">
      <c r="A4963" s="18"/>
      <c r="B4963" s="18"/>
      <c r="C4963" s="18"/>
      <c r="D4963" s="18"/>
    </row>
    <row r="4964" spans="1:4" ht="15" x14ac:dyDescent="0.25">
      <c r="A4964" s="18"/>
      <c r="B4964" s="18"/>
      <c r="C4964" s="18"/>
      <c r="D4964" s="18"/>
    </row>
    <row r="4965" spans="1:4" ht="15" x14ac:dyDescent="0.25">
      <c r="A4965" s="18"/>
      <c r="B4965" s="18"/>
      <c r="C4965" s="18"/>
      <c r="D4965" s="18"/>
    </row>
    <row r="4966" spans="1:4" ht="15" x14ac:dyDescent="0.25">
      <c r="A4966" s="18"/>
      <c r="B4966" s="18"/>
      <c r="C4966" s="18"/>
      <c r="D4966" s="18"/>
    </row>
    <row r="4967" spans="1:4" ht="15" x14ac:dyDescent="0.25">
      <c r="A4967" s="18"/>
      <c r="B4967" s="18"/>
      <c r="C4967" s="18"/>
      <c r="D4967" s="18"/>
    </row>
    <row r="4968" spans="1:4" ht="15" x14ac:dyDescent="0.25">
      <c r="A4968" s="18"/>
      <c r="B4968" s="18"/>
      <c r="C4968" s="18"/>
      <c r="D4968" s="18"/>
    </row>
    <row r="4969" spans="1:4" ht="15" x14ac:dyDescent="0.25">
      <c r="A4969" s="18"/>
      <c r="B4969" s="18"/>
      <c r="C4969" s="18"/>
      <c r="D4969" s="18"/>
    </row>
    <row r="4970" spans="1:4" ht="15" x14ac:dyDescent="0.25">
      <c r="A4970" s="18"/>
      <c r="B4970" s="18"/>
      <c r="C4970" s="18"/>
      <c r="D4970" s="18"/>
    </row>
    <row r="4971" spans="1:4" ht="15" x14ac:dyDescent="0.25">
      <c r="A4971" s="18"/>
      <c r="B4971" s="18"/>
      <c r="C4971" s="18"/>
      <c r="D4971" s="18"/>
    </row>
    <row r="4972" spans="1:4" ht="15" x14ac:dyDescent="0.25">
      <c r="A4972" s="18"/>
      <c r="B4972" s="18"/>
      <c r="C4972" s="18"/>
      <c r="D4972" s="18"/>
    </row>
    <row r="4973" spans="1:4" ht="15" x14ac:dyDescent="0.25">
      <c r="A4973" s="18"/>
      <c r="B4973" s="18"/>
      <c r="C4973" s="18"/>
      <c r="D4973" s="18"/>
    </row>
    <row r="4974" spans="1:4" ht="15" x14ac:dyDescent="0.25">
      <c r="A4974" s="18"/>
      <c r="B4974" s="18"/>
      <c r="C4974" s="18"/>
      <c r="D4974" s="18"/>
    </row>
    <row r="4975" spans="1:4" ht="15" x14ac:dyDescent="0.25">
      <c r="A4975" s="18"/>
      <c r="B4975" s="18"/>
      <c r="C4975" s="18"/>
      <c r="D4975" s="18"/>
    </row>
    <row r="4976" spans="1:4" ht="15" x14ac:dyDescent="0.25">
      <c r="A4976" s="18"/>
      <c r="B4976" s="18"/>
      <c r="C4976" s="18"/>
      <c r="D4976" s="18"/>
    </row>
    <row r="4977" spans="1:4" ht="15" x14ac:dyDescent="0.25">
      <c r="A4977" s="18"/>
      <c r="B4977" s="18"/>
      <c r="C4977" s="18"/>
      <c r="D4977" s="18"/>
    </row>
    <row r="4978" spans="1:4" ht="15" x14ac:dyDescent="0.25">
      <c r="A4978" s="18"/>
      <c r="B4978" s="18"/>
      <c r="C4978" s="18"/>
      <c r="D4978" s="18"/>
    </row>
    <row r="4979" spans="1:4" ht="15" x14ac:dyDescent="0.25">
      <c r="A4979" s="18"/>
      <c r="B4979" s="18"/>
      <c r="C4979" s="18"/>
      <c r="D4979" s="18"/>
    </row>
    <row r="4980" spans="1:4" ht="15" x14ac:dyDescent="0.25">
      <c r="A4980" s="18"/>
      <c r="B4980" s="18"/>
      <c r="C4980" s="18"/>
      <c r="D4980" s="18"/>
    </row>
    <row r="4981" spans="1:4" ht="15" x14ac:dyDescent="0.25">
      <c r="A4981" s="18"/>
      <c r="B4981" s="18"/>
      <c r="C4981" s="18"/>
      <c r="D4981" s="18"/>
    </row>
    <row r="4982" spans="1:4" ht="15" x14ac:dyDescent="0.25">
      <c r="A4982" s="18"/>
      <c r="B4982" s="18"/>
      <c r="C4982" s="18"/>
      <c r="D4982" s="18"/>
    </row>
    <row r="4983" spans="1:4" ht="15" x14ac:dyDescent="0.25">
      <c r="A4983" s="18"/>
      <c r="B4983" s="18"/>
      <c r="C4983" s="18"/>
      <c r="D4983" s="18"/>
    </row>
    <row r="4984" spans="1:4" ht="15" x14ac:dyDescent="0.25">
      <c r="A4984" s="18"/>
      <c r="B4984" s="18"/>
      <c r="C4984" s="18"/>
      <c r="D4984" s="18"/>
    </row>
    <row r="4985" spans="1:4" ht="15" x14ac:dyDescent="0.25">
      <c r="A4985" s="18"/>
      <c r="B4985" s="18"/>
      <c r="C4985" s="18"/>
      <c r="D4985" s="18"/>
    </row>
    <row r="4986" spans="1:4" ht="15" x14ac:dyDescent="0.25">
      <c r="A4986" s="18"/>
      <c r="B4986" s="18"/>
      <c r="C4986" s="18"/>
      <c r="D4986" s="18"/>
    </row>
    <row r="4987" spans="1:4" ht="15" x14ac:dyDescent="0.25">
      <c r="A4987" s="18"/>
      <c r="B4987" s="18"/>
      <c r="C4987" s="18"/>
      <c r="D4987" s="18"/>
    </row>
    <row r="4988" spans="1:4" ht="15" x14ac:dyDescent="0.25">
      <c r="A4988" s="18"/>
      <c r="B4988" s="18"/>
      <c r="C4988" s="18"/>
      <c r="D4988" s="18"/>
    </row>
    <row r="4989" spans="1:4" ht="15" x14ac:dyDescent="0.25">
      <c r="A4989" s="18"/>
      <c r="B4989" s="18"/>
      <c r="C4989" s="18"/>
      <c r="D4989" s="18"/>
    </row>
    <row r="4990" spans="1:4" ht="15" x14ac:dyDescent="0.25">
      <c r="A4990" s="18"/>
      <c r="B4990" s="18"/>
      <c r="C4990" s="18"/>
      <c r="D4990" s="18"/>
    </row>
    <row r="4991" spans="1:4" ht="15" x14ac:dyDescent="0.25">
      <c r="A4991" s="18"/>
      <c r="B4991" s="18"/>
      <c r="C4991" s="18"/>
      <c r="D4991" s="18"/>
    </row>
    <row r="4992" spans="1:4" ht="15" x14ac:dyDescent="0.25">
      <c r="A4992" s="18"/>
      <c r="B4992" s="18"/>
      <c r="C4992" s="18"/>
      <c r="D4992" s="18"/>
    </row>
    <row r="4993" spans="1:4" ht="15" x14ac:dyDescent="0.25">
      <c r="A4993" s="18"/>
      <c r="B4993" s="18"/>
      <c r="C4993" s="18"/>
      <c r="D4993" s="18"/>
    </row>
    <row r="4994" spans="1:4" ht="15" x14ac:dyDescent="0.25">
      <c r="A4994" s="18"/>
      <c r="B4994" s="18"/>
      <c r="C4994" s="18"/>
      <c r="D4994" s="18"/>
    </row>
    <row r="4995" spans="1:4" ht="15" x14ac:dyDescent="0.25">
      <c r="A4995" s="18"/>
      <c r="B4995" s="18"/>
      <c r="C4995" s="18"/>
      <c r="D4995" s="18"/>
    </row>
    <row r="4996" spans="1:4" ht="15" x14ac:dyDescent="0.25">
      <c r="A4996" s="18"/>
      <c r="B4996" s="18"/>
      <c r="C4996" s="18"/>
      <c r="D4996" s="18"/>
    </row>
    <row r="4997" spans="1:4" ht="15" x14ac:dyDescent="0.25">
      <c r="A4997" s="18"/>
      <c r="B4997" s="18"/>
      <c r="C4997" s="18"/>
      <c r="D4997" s="18"/>
    </row>
    <row r="4998" spans="1:4" ht="15" x14ac:dyDescent="0.25">
      <c r="A4998" s="18"/>
      <c r="B4998" s="18"/>
      <c r="C4998" s="18"/>
      <c r="D4998" s="18"/>
    </row>
    <row r="4999" spans="1:4" ht="15" x14ac:dyDescent="0.25">
      <c r="A4999" s="18"/>
      <c r="B4999" s="18"/>
      <c r="C4999" s="18"/>
      <c r="D4999" s="18"/>
    </row>
    <row r="5000" spans="1:4" ht="15" x14ac:dyDescent="0.25">
      <c r="A5000" s="18"/>
      <c r="B5000" s="18"/>
      <c r="C5000" s="18"/>
      <c r="D5000" s="18"/>
    </row>
    <row r="5001" spans="1:4" ht="15" x14ac:dyDescent="0.25">
      <c r="A5001" s="18"/>
      <c r="B5001" s="18"/>
      <c r="C5001" s="18"/>
      <c r="D5001" s="18"/>
    </row>
    <row r="5002" spans="1:4" ht="15" x14ac:dyDescent="0.25">
      <c r="A5002" s="18"/>
      <c r="B5002" s="18"/>
      <c r="C5002" s="18"/>
      <c r="D5002" s="18"/>
    </row>
    <row r="5003" spans="1:4" ht="15" x14ac:dyDescent="0.25">
      <c r="A5003" s="18"/>
      <c r="B5003" s="18"/>
      <c r="C5003" s="18"/>
      <c r="D5003" s="18"/>
    </row>
    <row r="5004" spans="1:4" ht="15" x14ac:dyDescent="0.25">
      <c r="A5004" s="18"/>
      <c r="B5004" s="18"/>
      <c r="C5004" s="18"/>
      <c r="D5004" s="18"/>
    </row>
    <row r="5005" spans="1:4" ht="15" x14ac:dyDescent="0.25">
      <c r="A5005" s="18"/>
      <c r="B5005" s="18"/>
      <c r="C5005" s="18"/>
      <c r="D5005" s="18"/>
    </row>
    <row r="5006" spans="1:4" ht="15" x14ac:dyDescent="0.25">
      <c r="A5006" s="18"/>
      <c r="B5006" s="18"/>
      <c r="C5006" s="18"/>
      <c r="D5006" s="18"/>
    </row>
    <row r="5007" spans="1:4" ht="15" x14ac:dyDescent="0.25">
      <c r="A5007" s="18"/>
      <c r="B5007" s="18"/>
      <c r="C5007" s="18"/>
      <c r="D5007" s="18"/>
    </row>
    <row r="5008" spans="1:4" ht="15" x14ac:dyDescent="0.25">
      <c r="A5008" s="18"/>
      <c r="B5008" s="18"/>
      <c r="C5008" s="18"/>
      <c r="D5008" s="18"/>
    </row>
    <row r="5009" spans="1:4" ht="15" x14ac:dyDescent="0.25">
      <c r="A5009" s="18"/>
      <c r="B5009" s="18"/>
      <c r="C5009" s="18"/>
      <c r="D5009" s="18"/>
    </row>
    <row r="5010" spans="1:4" ht="15" x14ac:dyDescent="0.25">
      <c r="A5010" s="18"/>
      <c r="B5010" s="18"/>
      <c r="C5010" s="18"/>
      <c r="D5010" s="18"/>
    </row>
    <row r="5011" spans="1:4" ht="15" x14ac:dyDescent="0.25">
      <c r="A5011" s="18"/>
      <c r="B5011" s="18"/>
      <c r="C5011" s="18"/>
      <c r="D5011" s="18"/>
    </row>
    <row r="5012" spans="1:4" ht="15" x14ac:dyDescent="0.25">
      <c r="A5012" s="18"/>
      <c r="B5012" s="18"/>
      <c r="C5012" s="18"/>
      <c r="D5012" s="18"/>
    </row>
    <row r="5013" spans="1:4" ht="15" x14ac:dyDescent="0.25">
      <c r="A5013" s="18"/>
      <c r="B5013" s="18"/>
      <c r="C5013" s="18"/>
      <c r="D5013" s="18"/>
    </row>
    <row r="5014" spans="1:4" ht="15" x14ac:dyDescent="0.25">
      <c r="A5014" s="18"/>
      <c r="B5014" s="18"/>
      <c r="C5014" s="18"/>
      <c r="D5014" s="18"/>
    </row>
    <row r="5015" spans="1:4" ht="15" x14ac:dyDescent="0.25">
      <c r="A5015" s="18"/>
      <c r="B5015" s="18"/>
      <c r="C5015" s="18"/>
      <c r="D5015" s="18"/>
    </row>
    <row r="5016" spans="1:4" ht="15" x14ac:dyDescent="0.25">
      <c r="A5016" s="18"/>
      <c r="B5016" s="18"/>
      <c r="C5016" s="18"/>
      <c r="D5016" s="18"/>
    </row>
    <row r="5017" spans="1:4" ht="15" x14ac:dyDescent="0.25">
      <c r="A5017" s="18"/>
      <c r="B5017" s="18"/>
      <c r="C5017" s="18"/>
      <c r="D5017" s="18"/>
    </row>
    <row r="5018" spans="1:4" ht="15" x14ac:dyDescent="0.25">
      <c r="A5018" s="18"/>
      <c r="B5018" s="18"/>
      <c r="C5018" s="18"/>
      <c r="D5018" s="18"/>
    </row>
    <row r="5019" spans="1:4" ht="15" x14ac:dyDescent="0.25">
      <c r="A5019" s="18"/>
      <c r="B5019" s="18"/>
      <c r="C5019" s="18"/>
      <c r="D5019" s="18"/>
    </row>
    <row r="5020" spans="1:4" ht="15" x14ac:dyDescent="0.25">
      <c r="A5020" s="18"/>
      <c r="B5020" s="18"/>
      <c r="C5020" s="18"/>
      <c r="D5020" s="18"/>
    </row>
    <row r="5021" spans="1:4" ht="15" x14ac:dyDescent="0.25">
      <c r="A5021" s="18"/>
      <c r="B5021" s="18"/>
      <c r="C5021" s="18"/>
      <c r="D5021" s="18"/>
    </row>
    <row r="5022" spans="1:4" ht="15" x14ac:dyDescent="0.25">
      <c r="A5022" s="18"/>
      <c r="B5022" s="18"/>
      <c r="C5022" s="18"/>
      <c r="D5022" s="18"/>
    </row>
    <row r="5023" spans="1:4" ht="15" x14ac:dyDescent="0.25">
      <c r="A5023" s="18"/>
      <c r="B5023" s="18"/>
      <c r="C5023" s="18"/>
      <c r="D5023" s="18"/>
    </row>
    <row r="5024" spans="1:4" ht="15" x14ac:dyDescent="0.25">
      <c r="A5024" s="18"/>
      <c r="B5024" s="18"/>
      <c r="C5024" s="18"/>
      <c r="D5024" s="18"/>
    </row>
    <row r="5025" spans="1:4" ht="15" x14ac:dyDescent="0.25">
      <c r="A5025" s="18"/>
      <c r="B5025" s="18"/>
      <c r="C5025" s="18"/>
      <c r="D5025" s="18"/>
    </row>
    <row r="5026" spans="1:4" ht="15" x14ac:dyDescent="0.25">
      <c r="A5026" s="18"/>
      <c r="B5026" s="18"/>
      <c r="C5026" s="18"/>
      <c r="D5026" s="18"/>
    </row>
    <row r="5027" spans="1:4" ht="15" x14ac:dyDescent="0.25">
      <c r="A5027" s="18"/>
      <c r="B5027" s="18"/>
      <c r="C5027" s="18"/>
      <c r="D5027" s="18"/>
    </row>
    <row r="5028" spans="1:4" ht="15" x14ac:dyDescent="0.25">
      <c r="A5028" s="18"/>
      <c r="B5028" s="18"/>
      <c r="C5028" s="18"/>
      <c r="D5028" s="18"/>
    </row>
    <row r="5029" spans="1:4" ht="15" x14ac:dyDescent="0.25">
      <c r="A5029" s="18"/>
      <c r="B5029" s="18"/>
      <c r="C5029" s="18"/>
      <c r="D5029" s="18"/>
    </row>
    <row r="5030" spans="1:4" ht="15" x14ac:dyDescent="0.25">
      <c r="A5030" s="18"/>
      <c r="B5030" s="18"/>
      <c r="C5030" s="18"/>
      <c r="D5030" s="18"/>
    </row>
    <row r="5031" spans="1:4" ht="15" x14ac:dyDescent="0.25">
      <c r="A5031" s="18"/>
      <c r="B5031" s="18"/>
      <c r="C5031" s="18"/>
      <c r="D5031" s="18"/>
    </row>
    <row r="5032" spans="1:4" ht="15" x14ac:dyDescent="0.25">
      <c r="A5032" s="18"/>
      <c r="B5032" s="18"/>
      <c r="C5032" s="18"/>
      <c r="D5032" s="18"/>
    </row>
    <row r="5033" spans="1:4" ht="15" x14ac:dyDescent="0.25">
      <c r="A5033" s="18"/>
      <c r="B5033" s="18"/>
      <c r="C5033" s="18"/>
      <c r="D5033" s="18"/>
    </row>
    <row r="5034" spans="1:4" ht="15" x14ac:dyDescent="0.25">
      <c r="A5034" s="18"/>
      <c r="B5034" s="18"/>
      <c r="C5034" s="18"/>
      <c r="D5034" s="18"/>
    </row>
    <row r="5035" spans="1:4" ht="15" x14ac:dyDescent="0.25">
      <c r="A5035" s="18"/>
      <c r="B5035" s="18"/>
      <c r="C5035" s="18"/>
      <c r="D5035" s="18"/>
    </row>
    <row r="5036" spans="1:4" ht="15" x14ac:dyDescent="0.25">
      <c r="A5036" s="18"/>
      <c r="B5036" s="18"/>
      <c r="C5036" s="18"/>
      <c r="D5036" s="18"/>
    </row>
    <row r="5037" spans="1:4" ht="15" x14ac:dyDescent="0.25">
      <c r="A5037" s="18"/>
      <c r="B5037" s="18"/>
      <c r="C5037" s="18"/>
      <c r="D5037" s="18"/>
    </row>
    <row r="5038" spans="1:4" ht="15" x14ac:dyDescent="0.25">
      <c r="A5038" s="18"/>
      <c r="B5038" s="18"/>
      <c r="C5038" s="18"/>
      <c r="D5038" s="18"/>
    </row>
    <row r="5039" spans="1:4" ht="15" x14ac:dyDescent="0.25">
      <c r="A5039" s="18"/>
      <c r="B5039" s="18"/>
      <c r="C5039" s="18"/>
      <c r="D5039" s="18"/>
    </row>
    <row r="5040" spans="1:4" ht="15" x14ac:dyDescent="0.25">
      <c r="A5040" s="18"/>
      <c r="B5040" s="18"/>
      <c r="C5040" s="18"/>
      <c r="D5040" s="18"/>
    </row>
    <row r="5041" spans="1:4" ht="15" x14ac:dyDescent="0.25">
      <c r="A5041" s="18"/>
      <c r="B5041" s="18"/>
      <c r="C5041" s="18"/>
      <c r="D5041" s="18"/>
    </row>
    <row r="5042" spans="1:4" ht="15" x14ac:dyDescent="0.25">
      <c r="A5042" s="18"/>
      <c r="B5042" s="18"/>
      <c r="C5042" s="18"/>
      <c r="D5042" s="18"/>
    </row>
    <row r="5043" spans="1:4" ht="15" x14ac:dyDescent="0.25">
      <c r="A5043" s="18"/>
      <c r="B5043" s="18"/>
      <c r="C5043" s="18"/>
      <c r="D5043" s="18"/>
    </row>
    <row r="5044" spans="1:4" ht="15" x14ac:dyDescent="0.25">
      <c r="A5044" s="18"/>
      <c r="B5044" s="18"/>
      <c r="C5044" s="18"/>
      <c r="D5044" s="18"/>
    </row>
    <row r="5045" spans="1:4" ht="15" x14ac:dyDescent="0.25">
      <c r="A5045" s="18"/>
      <c r="B5045" s="18"/>
      <c r="C5045" s="18"/>
      <c r="D5045" s="18"/>
    </row>
    <row r="5046" spans="1:4" ht="15" x14ac:dyDescent="0.25">
      <c r="A5046" s="18"/>
      <c r="B5046" s="18"/>
      <c r="C5046" s="18"/>
      <c r="D5046" s="18"/>
    </row>
    <row r="5047" spans="1:4" ht="15" x14ac:dyDescent="0.25">
      <c r="A5047" s="18"/>
      <c r="B5047" s="18"/>
      <c r="C5047" s="18"/>
      <c r="D5047" s="18"/>
    </row>
    <row r="5048" spans="1:4" ht="15" x14ac:dyDescent="0.25">
      <c r="A5048" s="18"/>
      <c r="B5048" s="18"/>
      <c r="C5048" s="18"/>
      <c r="D5048" s="18"/>
    </row>
    <row r="5049" spans="1:4" ht="15" x14ac:dyDescent="0.25">
      <c r="A5049" s="18"/>
      <c r="B5049" s="18"/>
      <c r="C5049" s="18"/>
      <c r="D5049" s="18"/>
    </row>
    <row r="5050" spans="1:4" ht="15" x14ac:dyDescent="0.25">
      <c r="A5050" s="18"/>
      <c r="B5050" s="18"/>
      <c r="C5050" s="18"/>
      <c r="D5050" s="18"/>
    </row>
    <row r="5051" spans="1:4" ht="15" x14ac:dyDescent="0.25">
      <c r="A5051" s="18"/>
      <c r="B5051" s="18"/>
      <c r="C5051" s="18"/>
      <c r="D5051" s="18"/>
    </row>
    <row r="5052" spans="1:4" ht="15" x14ac:dyDescent="0.25">
      <c r="A5052" s="18"/>
      <c r="B5052" s="18"/>
      <c r="C5052" s="18"/>
      <c r="D5052" s="18"/>
    </row>
    <row r="5053" spans="1:4" ht="15" x14ac:dyDescent="0.25">
      <c r="A5053" s="18"/>
      <c r="B5053" s="18"/>
      <c r="C5053" s="18"/>
      <c r="D5053" s="18"/>
    </row>
    <row r="5054" spans="1:4" ht="15" x14ac:dyDescent="0.25">
      <c r="A5054" s="18"/>
      <c r="B5054" s="18"/>
      <c r="C5054" s="18"/>
      <c r="D5054" s="18"/>
    </row>
    <row r="5055" spans="1:4" ht="15" x14ac:dyDescent="0.25">
      <c r="A5055" s="18"/>
      <c r="B5055" s="18"/>
      <c r="C5055" s="18"/>
      <c r="D5055" s="18"/>
    </row>
    <row r="5056" spans="1:4" ht="15" x14ac:dyDescent="0.25">
      <c r="A5056" s="18"/>
      <c r="B5056" s="18"/>
      <c r="C5056" s="18"/>
      <c r="D5056" s="18"/>
    </row>
    <row r="5057" spans="1:4" ht="15" x14ac:dyDescent="0.25">
      <c r="A5057" s="18"/>
      <c r="B5057" s="18"/>
      <c r="C5057" s="18"/>
      <c r="D5057" s="18"/>
    </row>
    <row r="5058" spans="1:4" ht="15" x14ac:dyDescent="0.25">
      <c r="A5058" s="18"/>
      <c r="B5058" s="18"/>
      <c r="C5058" s="18"/>
      <c r="D5058" s="18"/>
    </row>
    <row r="5059" spans="1:4" ht="15" x14ac:dyDescent="0.25">
      <c r="A5059" s="18"/>
      <c r="B5059" s="18"/>
      <c r="C5059" s="18"/>
      <c r="D5059" s="18"/>
    </row>
    <row r="5060" spans="1:4" ht="15" x14ac:dyDescent="0.25">
      <c r="A5060" s="18"/>
      <c r="B5060" s="18"/>
      <c r="C5060" s="18"/>
      <c r="D5060" s="18"/>
    </row>
    <row r="5061" spans="1:4" ht="15" x14ac:dyDescent="0.25">
      <c r="A5061" s="18"/>
      <c r="B5061" s="18"/>
      <c r="C5061" s="18"/>
      <c r="D5061" s="18"/>
    </row>
    <row r="5062" spans="1:4" ht="15" x14ac:dyDescent="0.25">
      <c r="A5062" s="18"/>
      <c r="B5062" s="18"/>
      <c r="C5062" s="18"/>
      <c r="D5062" s="18"/>
    </row>
    <row r="5063" spans="1:4" ht="15" x14ac:dyDescent="0.25">
      <c r="A5063" s="18"/>
      <c r="B5063" s="18"/>
      <c r="C5063" s="18"/>
      <c r="D5063" s="18"/>
    </row>
    <row r="5064" spans="1:4" ht="15" x14ac:dyDescent="0.25">
      <c r="A5064" s="18"/>
      <c r="B5064" s="18"/>
      <c r="C5064" s="18"/>
      <c r="D5064" s="18"/>
    </row>
    <row r="5065" spans="1:4" ht="15" x14ac:dyDescent="0.25">
      <c r="A5065" s="18"/>
      <c r="B5065" s="18"/>
      <c r="C5065" s="18"/>
      <c r="D5065" s="18"/>
    </row>
    <row r="5066" spans="1:4" ht="15" x14ac:dyDescent="0.25">
      <c r="A5066" s="18"/>
      <c r="B5066" s="18"/>
      <c r="C5066" s="18"/>
      <c r="D5066" s="18"/>
    </row>
    <row r="5067" spans="1:4" ht="15" x14ac:dyDescent="0.25">
      <c r="A5067" s="18"/>
      <c r="B5067" s="18"/>
      <c r="C5067" s="18"/>
      <c r="D5067" s="18"/>
    </row>
    <row r="5068" spans="1:4" ht="15" x14ac:dyDescent="0.25">
      <c r="A5068" s="18"/>
      <c r="B5068" s="18"/>
      <c r="C5068" s="18"/>
      <c r="D5068" s="18"/>
    </row>
    <row r="5069" spans="1:4" ht="15" x14ac:dyDescent="0.25">
      <c r="A5069" s="18"/>
      <c r="B5069" s="18"/>
      <c r="C5069" s="18"/>
      <c r="D5069" s="18"/>
    </row>
    <row r="5070" spans="1:4" ht="15" x14ac:dyDescent="0.25">
      <c r="A5070" s="18"/>
      <c r="B5070" s="18"/>
      <c r="C5070" s="18"/>
      <c r="D5070" s="18"/>
    </row>
    <row r="5071" spans="1:4" ht="15" x14ac:dyDescent="0.25">
      <c r="A5071" s="18"/>
      <c r="B5071" s="18"/>
      <c r="C5071" s="18"/>
      <c r="D5071" s="18"/>
    </row>
    <row r="5072" spans="1:4" ht="15" x14ac:dyDescent="0.25">
      <c r="A5072" s="18"/>
      <c r="B5072" s="18"/>
      <c r="C5072" s="18"/>
      <c r="D5072" s="18"/>
    </row>
    <row r="5073" spans="1:4" ht="15" x14ac:dyDescent="0.25">
      <c r="A5073" s="18"/>
      <c r="B5073" s="18"/>
      <c r="C5073" s="18"/>
      <c r="D5073" s="18"/>
    </row>
    <row r="5074" spans="1:4" ht="15" x14ac:dyDescent="0.25">
      <c r="A5074" s="18"/>
      <c r="B5074" s="18"/>
      <c r="C5074" s="18"/>
      <c r="D5074" s="18"/>
    </row>
    <row r="5075" spans="1:4" ht="15" x14ac:dyDescent="0.25">
      <c r="A5075" s="18"/>
      <c r="B5075" s="18"/>
      <c r="C5075" s="18"/>
      <c r="D5075" s="18"/>
    </row>
    <row r="5076" spans="1:4" ht="15" x14ac:dyDescent="0.25">
      <c r="A5076" s="18"/>
      <c r="B5076" s="18"/>
      <c r="C5076" s="18"/>
      <c r="D5076" s="18"/>
    </row>
    <row r="5077" spans="1:4" ht="15" x14ac:dyDescent="0.25">
      <c r="A5077" s="18"/>
      <c r="B5077" s="18"/>
      <c r="C5077" s="18"/>
      <c r="D5077" s="18"/>
    </row>
    <row r="5078" spans="1:4" ht="15" x14ac:dyDescent="0.25">
      <c r="A5078" s="18"/>
      <c r="B5078" s="18"/>
      <c r="C5078" s="18"/>
      <c r="D5078" s="18"/>
    </row>
    <row r="5079" spans="1:4" ht="15" x14ac:dyDescent="0.25">
      <c r="A5079" s="18"/>
      <c r="B5079" s="18"/>
      <c r="C5079" s="18"/>
      <c r="D5079" s="18"/>
    </row>
    <row r="5080" spans="1:4" ht="15" x14ac:dyDescent="0.25">
      <c r="A5080" s="18"/>
      <c r="B5080" s="18"/>
      <c r="C5080" s="18"/>
      <c r="D5080" s="18"/>
    </row>
    <row r="5081" spans="1:4" ht="15" x14ac:dyDescent="0.25">
      <c r="A5081" s="18"/>
      <c r="B5081" s="18"/>
      <c r="C5081" s="18"/>
      <c r="D5081" s="18"/>
    </row>
    <row r="5082" spans="1:4" ht="15" x14ac:dyDescent="0.25">
      <c r="A5082" s="18"/>
      <c r="B5082" s="18"/>
      <c r="C5082" s="18"/>
      <c r="D5082" s="18"/>
    </row>
    <row r="5083" spans="1:4" ht="15" x14ac:dyDescent="0.25">
      <c r="A5083" s="18"/>
      <c r="B5083" s="18"/>
      <c r="C5083" s="18"/>
      <c r="D5083" s="18"/>
    </row>
    <row r="5084" spans="1:4" ht="15" x14ac:dyDescent="0.25">
      <c r="A5084" s="18"/>
      <c r="B5084" s="18"/>
      <c r="C5084" s="18"/>
      <c r="D5084" s="18"/>
    </row>
    <row r="5085" spans="1:4" ht="15" x14ac:dyDescent="0.25">
      <c r="A5085" s="18"/>
      <c r="B5085" s="18"/>
      <c r="C5085" s="18"/>
      <c r="D5085" s="18"/>
    </row>
    <row r="5086" spans="1:4" ht="15" x14ac:dyDescent="0.25">
      <c r="A5086" s="18"/>
      <c r="B5086" s="18"/>
      <c r="C5086" s="18"/>
      <c r="D5086" s="18"/>
    </row>
    <row r="5087" spans="1:4" ht="15" x14ac:dyDescent="0.25">
      <c r="A5087" s="18"/>
      <c r="B5087" s="18"/>
      <c r="C5087" s="18"/>
      <c r="D5087" s="18"/>
    </row>
    <row r="5088" spans="1:4" ht="15" x14ac:dyDescent="0.25">
      <c r="A5088" s="18"/>
      <c r="B5088" s="18"/>
      <c r="C5088" s="18"/>
      <c r="D5088" s="18"/>
    </row>
    <row r="5089" spans="1:4" ht="15" x14ac:dyDescent="0.25">
      <c r="A5089" s="18"/>
      <c r="B5089" s="18"/>
      <c r="C5089" s="18"/>
      <c r="D5089" s="18"/>
    </row>
    <row r="5090" spans="1:4" ht="15" x14ac:dyDescent="0.25">
      <c r="A5090" s="18"/>
      <c r="B5090" s="18"/>
      <c r="C5090" s="18"/>
      <c r="D5090" s="18"/>
    </row>
    <row r="5091" spans="1:4" ht="15" x14ac:dyDescent="0.25">
      <c r="A5091" s="18"/>
      <c r="B5091" s="18"/>
      <c r="C5091" s="18"/>
      <c r="D5091" s="18"/>
    </row>
    <row r="5092" spans="1:4" ht="15" x14ac:dyDescent="0.25">
      <c r="A5092" s="18"/>
      <c r="B5092" s="18"/>
      <c r="C5092" s="18"/>
      <c r="D5092" s="18"/>
    </row>
    <row r="5093" spans="1:4" ht="15" x14ac:dyDescent="0.25">
      <c r="A5093" s="18"/>
      <c r="B5093" s="18"/>
      <c r="C5093" s="18"/>
      <c r="D5093" s="18"/>
    </row>
    <row r="5094" spans="1:4" ht="15" x14ac:dyDescent="0.25">
      <c r="A5094" s="18"/>
      <c r="B5094" s="18"/>
      <c r="C5094" s="18"/>
      <c r="D5094" s="18"/>
    </row>
    <row r="5095" spans="1:4" ht="15" x14ac:dyDescent="0.25">
      <c r="A5095" s="18"/>
      <c r="B5095" s="18"/>
      <c r="C5095" s="18"/>
      <c r="D5095" s="18"/>
    </row>
    <row r="5096" spans="1:4" ht="15" x14ac:dyDescent="0.25">
      <c r="A5096" s="18"/>
      <c r="B5096" s="18"/>
      <c r="C5096" s="18"/>
      <c r="D5096" s="18"/>
    </row>
    <row r="5097" spans="1:4" ht="15" x14ac:dyDescent="0.25">
      <c r="A5097" s="18"/>
      <c r="B5097" s="18"/>
      <c r="C5097" s="18"/>
      <c r="D5097" s="18"/>
    </row>
    <row r="5098" spans="1:4" ht="15" x14ac:dyDescent="0.25">
      <c r="A5098" s="18"/>
      <c r="B5098" s="18"/>
      <c r="C5098" s="18"/>
      <c r="D5098" s="18"/>
    </row>
    <row r="5099" spans="1:4" ht="15" x14ac:dyDescent="0.25">
      <c r="A5099" s="18"/>
      <c r="B5099" s="18"/>
      <c r="C5099" s="18"/>
      <c r="D5099" s="18"/>
    </row>
    <row r="5100" spans="1:4" ht="15" x14ac:dyDescent="0.25">
      <c r="A5100" s="18"/>
      <c r="B5100" s="18"/>
      <c r="C5100" s="18"/>
      <c r="D5100" s="18"/>
    </row>
    <row r="5101" spans="1:4" ht="15" x14ac:dyDescent="0.25">
      <c r="A5101" s="18"/>
      <c r="B5101" s="18"/>
      <c r="C5101" s="18"/>
      <c r="D5101" s="18"/>
    </row>
    <row r="5102" spans="1:4" ht="15" x14ac:dyDescent="0.25">
      <c r="A5102" s="18"/>
      <c r="B5102" s="18"/>
      <c r="C5102" s="18"/>
      <c r="D5102" s="18"/>
    </row>
    <row r="5103" spans="1:4" ht="15" x14ac:dyDescent="0.25">
      <c r="A5103" s="18"/>
      <c r="B5103" s="18"/>
      <c r="C5103" s="18"/>
      <c r="D5103" s="18"/>
    </row>
    <row r="5104" spans="1:4" ht="15" x14ac:dyDescent="0.25">
      <c r="A5104" s="18"/>
      <c r="B5104" s="18"/>
      <c r="C5104" s="18"/>
      <c r="D5104" s="18"/>
    </row>
    <row r="5105" spans="1:4" ht="15" x14ac:dyDescent="0.25">
      <c r="A5105" s="18"/>
      <c r="B5105" s="18"/>
      <c r="C5105" s="18"/>
      <c r="D5105" s="18"/>
    </row>
    <row r="5106" spans="1:4" ht="15" x14ac:dyDescent="0.25">
      <c r="A5106" s="18"/>
      <c r="B5106" s="18"/>
      <c r="C5106" s="18"/>
      <c r="D5106" s="18"/>
    </row>
    <row r="5107" spans="1:4" ht="15" x14ac:dyDescent="0.25">
      <c r="A5107" s="18"/>
      <c r="B5107" s="18"/>
      <c r="C5107" s="18"/>
      <c r="D5107" s="18"/>
    </row>
    <row r="5108" spans="1:4" ht="15" x14ac:dyDescent="0.25">
      <c r="A5108" s="18"/>
      <c r="B5108" s="18"/>
      <c r="C5108" s="18"/>
      <c r="D5108" s="18"/>
    </row>
    <row r="5109" spans="1:4" ht="15" x14ac:dyDescent="0.25">
      <c r="A5109" s="18"/>
      <c r="B5109" s="18"/>
      <c r="C5109" s="18"/>
      <c r="D5109" s="18"/>
    </row>
    <row r="5110" spans="1:4" ht="15" x14ac:dyDescent="0.25">
      <c r="A5110" s="18"/>
      <c r="B5110" s="18"/>
      <c r="C5110" s="18"/>
      <c r="D5110" s="18"/>
    </row>
    <row r="5111" spans="1:4" ht="15" x14ac:dyDescent="0.25">
      <c r="A5111" s="18"/>
      <c r="B5111" s="18"/>
      <c r="C5111" s="18"/>
      <c r="D5111" s="18"/>
    </row>
    <row r="5112" spans="1:4" ht="15" x14ac:dyDescent="0.25">
      <c r="A5112" s="18"/>
      <c r="B5112" s="18"/>
      <c r="C5112" s="18"/>
      <c r="D5112" s="18"/>
    </row>
    <row r="5113" spans="1:4" ht="15" x14ac:dyDescent="0.25">
      <c r="A5113" s="18"/>
      <c r="B5113" s="18"/>
      <c r="C5113" s="18"/>
      <c r="D5113" s="18"/>
    </row>
    <row r="5114" spans="1:4" ht="15" x14ac:dyDescent="0.25">
      <c r="A5114" s="18"/>
      <c r="B5114" s="18"/>
      <c r="C5114" s="18"/>
      <c r="D5114" s="18"/>
    </row>
    <row r="5115" spans="1:4" ht="15" x14ac:dyDescent="0.25">
      <c r="A5115" s="18"/>
      <c r="B5115" s="18"/>
      <c r="C5115" s="18"/>
      <c r="D5115" s="18"/>
    </row>
    <row r="5116" spans="1:4" ht="15" x14ac:dyDescent="0.25">
      <c r="A5116" s="18"/>
      <c r="B5116" s="18"/>
      <c r="C5116" s="18"/>
      <c r="D5116" s="18"/>
    </row>
    <row r="5117" spans="1:4" ht="15" x14ac:dyDescent="0.25">
      <c r="A5117" s="18"/>
      <c r="B5117" s="18"/>
      <c r="C5117" s="18"/>
      <c r="D5117" s="18"/>
    </row>
    <row r="5118" spans="1:4" ht="15" x14ac:dyDescent="0.25">
      <c r="A5118" s="18"/>
      <c r="B5118" s="18"/>
      <c r="C5118" s="18"/>
      <c r="D5118" s="18"/>
    </row>
    <row r="5119" spans="1:4" ht="15" x14ac:dyDescent="0.25">
      <c r="A5119" s="18"/>
      <c r="B5119" s="18"/>
      <c r="C5119" s="18"/>
      <c r="D5119" s="18"/>
    </row>
    <row r="5120" spans="1:4" ht="15" x14ac:dyDescent="0.25">
      <c r="A5120" s="18"/>
      <c r="B5120" s="18"/>
      <c r="C5120" s="18"/>
      <c r="D5120" s="18"/>
    </row>
    <row r="5121" spans="1:4" ht="15" x14ac:dyDescent="0.25">
      <c r="A5121" s="18"/>
      <c r="B5121" s="18"/>
      <c r="C5121" s="18"/>
      <c r="D5121" s="18"/>
    </row>
    <row r="5122" spans="1:4" ht="15" x14ac:dyDescent="0.25">
      <c r="A5122" s="18"/>
      <c r="B5122" s="18"/>
      <c r="C5122" s="18"/>
      <c r="D5122" s="18"/>
    </row>
    <row r="5123" spans="1:4" ht="15" x14ac:dyDescent="0.25">
      <c r="A5123" s="18"/>
      <c r="B5123" s="18"/>
      <c r="C5123" s="18"/>
      <c r="D5123" s="18"/>
    </row>
    <row r="5124" spans="1:4" ht="15" x14ac:dyDescent="0.25">
      <c r="A5124" s="18"/>
      <c r="B5124" s="18"/>
      <c r="C5124" s="18"/>
      <c r="D5124" s="18"/>
    </row>
    <row r="5125" spans="1:4" ht="15" x14ac:dyDescent="0.25">
      <c r="A5125" s="18"/>
      <c r="B5125" s="18"/>
      <c r="C5125" s="18"/>
      <c r="D5125" s="18"/>
    </row>
    <row r="5126" spans="1:4" ht="15" x14ac:dyDescent="0.25">
      <c r="A5126" s="18"/>
      <c r="B5126" s="18"/>
      <c r="C5126" s="18"/>
      <c r="D5126" s="18"/>
    </row>
    <row r="5127" spans="1:4" ht="15" x14ac:dyDescent="0.25">
      <c r="A5127" s="18"/>
      <c r="B5127" s="18"/>
      <c r="C5127" s="18"/>
      <c r="D5127" s="18"/>
    </row>
    <row r="5128" spans="1:4" ht="15" x14ac:dyDescent="0.25">
      <c r="A5128" s="18"/>
      <c r="B5128" s="18"/>
      <c r="C5128" s="18"/>
      <c r="D5128" s="18"/>
    </row>
    <row r="5129" spans="1:4" ht="15" x14ac:dyDescent="0.25">
      <c r="A5129" s="18"/>
      <c r="B5129" s="18"/>
      <c r="C5129" s="18"/>
      <c r="D5129" s="18"/>
    </row>
    <row r="5130" spans="1:4" ht="15" x14ac:dyDescent="0.25">
      <c r="A5130" s="18"/>
      <c r="B5130" s="18"/>
      <c r="C5130" s="18"/>
      <c r="D5130" s="18"/>
    </row>
    <row r="5131" spans="1:4" ht="15" x14ac:dyDescent="0.25">
      <c r="A5131" s="18"/>
      <c r="B5131" s="18"/>
      <c r="C5131" s="18"/>
      <c r="D5131" s="18"/>
    </row>
    <row r="5132" spans="1:4" ht="15" x14ac:dyDescent="0.25">
      <c r="A5132" s="18"/>
      <c r="B5132" s="18"/>
      <c r="C5132" s="18"/>
      <c r="D5132" s="18"/>
    </row>
    <row r="5133" spans="1:4" ht="15" x14ac:dyDescent="0.25">
      <c r="A5133" s="18"/>
      <c r="B5133" s="18"/>
      <c r="C5133" s="18"/>
      <c r="D5133" s="18"/>
    </row>
    <row r="5134" spans="1:4" ht="15" x14ac:dyDescent="0.25">
      <c r="A5134" s="18"/>
      <c r="B5134" s="18"/>
      <c r="C5134" s="18"/>
      <c r="D5134" s="18"/>
    </row>
    <row r="5135" spans="1:4" ht="15" x14ac:dyDescent="0.25">
      <c r="A5135" s="18"/>
      <c r="B5135" s="18"/>
      <c r="C5135" s="18"/>
      <c r="D5135" s="18"/>
    </row>
    <row r="5136" spans="1:4" ht="15" x14ac:dyDescent="0.25">
      <c r="A5136" s="18"/>
      <c r="B5136" s="18"/>
      <c r="C5136" s="18"/>
      <c r="D5136" s="18"/>
    </row>
    <row r="5137" spans="1:4" ht="15" x14ac:dyDescent="0.25">
      <c r="A5137" s="18"/>
      <c r="B5137" s="18"/>
      <c r="C5137" s="18"/>
      <c r="D5137" s="18"/>
    </row>
    <row r="5138" spans="1:4" ht="15" x14ac:dyDescent="0.25">
      <c r="A5138" s="18"/>
      <c r="B5138" s="18"/>
      <c r="C5138" s="18"/>
      <c r="D5138" s="18"/>
    </row>
    <row r="5139" spans="1:4" ht="15" x14ac:dyDescent="0.25">
      <c r="A5139" s="18"/>
      <c r="B5139" s="18"/>
      <c r="C5139" s="18"/>
      <c r="D5139" s="18"/>
    </row>
    <row r="5140" spans="1:4" ht="15" x14ac:dyDescent="0.25">
      <c r="A5140" s="18"/>
      <c r="B5140" s="18"/>
      <c r="C5140" s="18"/>
      <c r="D5140" s="18"/>
    </row>
    <row r="5141" spans="1:4" ht="15" x14ac:dyDescent="0.25">
      <c r="A5141" s="18"/>
      <c r="B5141" s="18"/>
      <c r="C5141" s="18"/>
      <c r="D5141" s="18"/>
    </row>
    <row r="5142" spans="1:4" ht="15" x14ac:dyDescent="0.25">
      <c r="A5142" s="18"/>
      <c r="B5142" s="18"/>
      <c r="C5142" s="18"/>
      <c r="D5142" s="18"/>
    </row>
    <row r="5143" spans="1:4" ht="15" x14ac:dyDescent="0.25">
      <c r="A5143" s="18"/>
      <c r="B5143" s="18"/>
      <c r="C5143" s="18"/>
      <c r="D5143" s="18"/>
    </row>
    <row r="5144" spans="1:4" ht="15" x14ac:dyDescent="0.25">
      <c r="A5144" s="18"/>
      <c r="B5144" s="18"/>
      <c r="C5144" s="18"/>
      <c r="D5144" s="18"/>
    </row>
    <row r="5145" spans="1:4" ht="15" x14ac:dyDescent="0.25">
      <c r="A5145" s="18"/>
      <c r="B5145" s="18"/>
      <c r="C5145" s="18"/>
      <c r="D5145" s="18"/>
    </row>
    <row r="5146" spans="1:4" ht="15" x14ac:dyDescent="0.25">
      <c r="A5146" s="18"/>
      <c r="B5146" s="18"/>
      <c r="C5146" s="18"/>
      <c r="D5146" s="18"/>
    </row>
    <row r="5147" spans="1:4" ht="15" x14ac:dyDescent="0.25">
      <c r="A5147" s="18"/>
      <c r="B5147" s="18"/>
      <c r="C5147" s="18"/>
      <c r="D5147" s="18"/>
    </row>
    <row r="5148" spans="1:4" ht="15" x14ac:dyDescent="0.25">
      <c r="A5148" s="18"/>
      <c r="B5148" s="18"/>
      <c r="C5148" s="18"/>
      <c r="D5148" s="18"/>
    </row>
    <row r="5149" spans="1:4" ht="15" x14ac:dyDescent="0.25">
      <c r="A5149" s="18"/>
      <c r="B5149" s="18"/>
      <c r="C5149" s="18"/>
      <c r="D5149" s="18"/>
    </row>
    <row r="5150" spans="1:4" ht="15" x14ac:dyDescent="0.25">
      <c r="A5150" s="18"/>
      <c r="B5150" s="18"/>
      <c r="C5150" s="18"/>
      <c r="D5150" s="18"/>
    </row>
    <row r="5151" spans="1:4" ht="15" x14ac:dyDescent="0.25">
      <c r="A5151" s="18"/>
      <c r="B5151" s="18"/>
      <c r="C5151" s="18"/>
      <c r="D5151" s="18"/>
    </row>
    <row r="5152" spans="1:4" ht="15" x14ac:dyDescent="0.25">
      <c r="A5152" s="18"/>
      <c r="B5152" s="18"/>
      <c r="C5152" s="18"/>
      <c r="D5152" s="18"/>
    </row>
    <row r="5153" spans="1:4" ht="15" x14ac:dyDescent="0.25">
      <c r="A5153" s="18"/>
      <c r="B5153" s="18"/>
      <c r="C5153" s="18"/>
      <c r="D5153" s="18"/>
    </row>
    <row r="5154" spans="1:4" ht="15" x14ac:dyDescent="0.25">
      <c r="A5154" s="18"/>
      <c r="B5154" s="18"/>
      <c r="C5154" s="18"/>
      <c r="D5154" s="18"/>
    </row>
    <row r="5155" spans="1:4" ht="15" x14ac:dyDescent="0.25">
      <c r="A5155" s="18"/>
      <c r="B5155" s="18"/>
      <c r="C5155" s="18"/>
      <c r="D5155" s="18"/>
    </row>
    <row r="5156" spans="1:4" ht="15" x14ac:dyDescent="0.25">
      <c r="A5156" s="18"/>
      <c r="B5156" s="18"/>
      <c r="C5156" s="18"/>
      <c r="D5156" s="18"/>
    </row>
    <row r="5157" spans="1:4" ht="15" x14ac:dyDescent="0.25">
      <c r="A5157" s="18"/>
      <c r="B5157" s="18"/>
      <c r="C5157" s="18"/>
      <c r="D5157" s="18"/>
    </row>
    <row r="5158" spans="1:4" ht="15" x14ac:dyDescent="0.25">
      <c r="A5158" s="18"/>
      <c r="B5158" s="18"/>
      <c r="C5158" s="18"/>
      <c r="D5158" s="18"/>
    </row>
    <row r="5159" spans="1:4" ht="15" x14ac:dyDescent="0.25">
      <c r="A5159" s="18"/>
      <c r="B5159" s="18"/>
      <c r="C5159" s="18"/>
      <c r="D5159" s="18"/>
    </row>
    <row r="5160" spans="1:4" ht="15" x14ac:dyDescent="0.25">
      <c r="A5160" s="18"/>
      <c r="B5160" s="18"/>
      <c r="C5160" s="18"/>
      <c r="D5160" s="18"/>
    </row>
    <row r="5161" spans="1:4" ht="15" x14ac:dyDescent="0.25">
      <c r="A5161" s="18"/>
      <c r="B5161" s="18"/>
      <c r="C5161" s="18"/>
      <c r="D5161" s="18"/>
    </row>
    <row r="5162" spans="1:4" ht="15" x14ac:dyDescent="0.25">
      <c r="A5162" s="18"/>
      <c r="B5162" s="18"/>
      <c r="C5162" s="18"/>
      <c r="D5162" s="18"/>
    </row>
    <row r="5163" spans="1:4" ht="15" x14ac:dyDescent="0.25">
      <c r="A5163" s="18"/>
      <c r="B5163" s="18"/>
      <c r="C5163" s="18"/>
      <c r="D5163" s="18"/>
    </row>
    <row r="5164" spans="1:4" ht="15" x14ac:dyDescent="0.25">
      <c r="A5164" s="18"/>
      <c r="B5164" s="18"/>
      <c r="C5164" s="18"/>
      <c r="D5164" s="18"/>
    </row>
    <row r="5165" spans="1:4" ht="15" x14ac:dyDescent="0.25">
      <c r="A5165" s="18"/>
      <c r="B5165" s="18"/>
      <c r="C5165" s="18"/>
      <c r="D5165" s="18"/>
    </row>
    <row r="5166" spans="1:4" ht="15" x14ac:dyDescent="0.25">
      <c r="A5166" s="18"/>
      <c r="B5166" s="18"/>
      <c r="C5166" s="18"/>
      <c r="D5166" s="18"/>
    </row>
    <row r="5167" spans="1:4" ht="15" x14ac:dyDescent="0.25">
      <c r="A5167" s="18"/>
      <c r="B5167" s="18"/>
      <c r="C5167" s="18"/>
      <c r="D5167" s="18"/>
    </row>
    <row r="5168" spans="1:4" ht="15" x14ac:dyDescent="0.25">
      <c r="A5168" s="18"/>
      <c r="B5168" s="18"/>
      <c r="C5168" s="18"/>
      <c r="D5168" s="18"/>
    </row>
    <row r="5169" spans="1:4" ht="15" x14ac:dyDescent="0.25">
      <c r="A5169" s="18"/>
      <c r="B5169" s="18"/>
      <c r="C5169" s="18"/>
      <c r="D5169" s="18"/>
    </row>
    <row r="5170" spans="1:4" ht="15" x14ac:dyDescent="0.25">
      <c r="A5170" s="18"/>
      <c r="B5170" s="18"/>
      <c r="C5170" s="18"/>
      <c r="D5170" s="18"/>
    </row>
    <row r="5171" spans="1:4" ht="15" x14ac:dyDescent="0.25">
      <c r="A5171" s="18"/>
      <c r="B5171" s="18"/>
      <c r="C5171" s="18"/>
      <c r="D5171" s="18"/>
    </row>
    <row r="5172" spans="1:4" ht="15" x14ac:dyDescent="0.25">
      <c r="A5172" s="18"/>
      <c r="B5172" s="18"/>
      <c r="C5172" s="18"/>
      <c r="D5172" s="18"/>
    </row>
    <row r="5173" spans="1:4" ht="15" x14ac:dyDescent="0.25">
      <c r="A5173" s="18"/>
      <c r="B5173" s="18"/>
      <c r="C5173" s="18"/>
      <c r="D5173" s="18"/>
    </row>
    <row r="5174" spans="1:4" ht="15" x14ac:dyDescent="0.25">
      <c r="A5174" s="18"/>
      <c r="B5174" s="18"/>
      <c r="C5174" s="18"/>
      <c r="D5174" s="18"/>
    </row>
    <row r="5175" spans="1:4" ht="15" x14ac:dyDescent="0.25">
      <c r="A5175" s="18"/>
      <c r="B5175" s="18"/>
      <c r="C5175" s="18"/>
      <c r="D5175" s="18"/>
    </row>
    <row r="5176" spans="1:4" ht="15" x14ac:dyDescent="0.25">
      <c r="A5176" s="18"/>
      <c r="B5176" s="18"/>
      <c r="C5176" s="18"/>
      <c r="D5176" s="18"/>
    </row>
    <row r="5177" spans="1:4" ht="15" x14ac:dyDescent="0.25">
      <c r="A5177" s="18"/>
      <c r="B5177" s="18"/>
      <c r="C5177" s="18"/>
      <c r="D5177" s="18"/>
    </row>
  </sheetData>
  <mergeCells count="6">
    <mergeCell ref="C6:D6"/>
    <mergeCell ref="C1:D1"/>
    <mergeCell ref="C2:D2"/>
    <mergeCell ref="C3:D3"/>
    <mergeCell ref="C4:D4"/>
    <mergeCell ref="C5:D5"/>
  </mergeCells>
  <conditionalFormatting pivot="1" sqref="D19:D39">
    <cfRule type="cellIs" dxfId="497" priority="4" operator="lessThan">
      <formula>0.75</formula>
    </cfRule>
  </conditionalFormatting>
  <conditionalFormatting pivot="1" sqref="D19:D39">
    <cfRule type="cellIs" dxfId="496" priority="3" operator="between">
      <formula>0.75</formula>
      <formula>0.85</formula>
    </cfRule>
  </conditionalFormatting>
  <conditionalFormatting pivot="1" sqref="D19:D39">
    <cfRule type="cellIs" dxfId="495" priority="2" operator="between">
      <formula>0.85</formula>
      <formula>0.95</formula>
    </cfRule>
  </conditionalFormatting>
  <conditionalFormatting pivot="1" sqref="D19:D39">
    <cfRule type="cellIs" dxfId="494" priority="1" operator="greaterThan">
      <formula>0.95</formula>
    </cfRule>
  </conditionalFormatting>
  <pageMargins left="0.7" right="0.7" top="0.75" bottom="0.75" header="0.3" footer="0.3"/>
  <pageSetup paperSize="8" orientation="landscape"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1F22B-EB6B-45E6-9A32-59B30019C502}">
  <dimension ref="A12:P2667"/>
  <sheetViews>
    <sheetView showGridLines="0" topLeftCell="A45" zoomScale="80" zoomScaleNormal="80" workbookViewId="0">
      <selection activeCell="C26" sqref="C26"/>
    </sheetView>
  </sheetViews>
  <sheetFormatPr defaultRowHeight="15" x14ac:dyDescent="0.25"/>
  <cols>
    <col min="1" max="1" width="30.140625" customWidth="1"/>
    <col min="2" max="5" width="22.140625" style="4" customWidth="1"/>
    <col min="6" max="6" width="22.140625" style="17" customWidth="1"/>
    <col min="7" max="7" width="9.140625" style="4"/>
    <col min="12" max="16" width="9.140625" hidden="1" customWidth="1"/>
  </cols>
  <sheetData>
    <row r="12" spans="1:16" ht="60" x14ac:dyDescent="0.25">
      <c r="L12" s="34" t="s">
        <v>1</v>
      </c>
      <c r="M12" s="26" t="s">
        <v>110</v>
      </c>
      <c r="N12" s="26" t="s">
        <v>113</v>
      </c>
      <c r="O12" s="26" t="s">
        <v>111</v>
      </c>
      <c r="P12" s="26" t="s">
        <v>112</v>
      </c>
    </row>
    <row r="13" spans="1:16" x14ac:dyDescent="0.25">
      <c r="L13" s="36">
        <v>44415</v>
      </c>
      <c r="M13" s="37"/>
      <c r="N13" s="37"/>
      <c r="O13" s="37"/>
      <c r="P13" s="37"/>
    </row>
    <row r="14" spans="1:16" x14ac:dyDescent="0.25">
      <c r="E14" s="17"/>
      <c r="L14" s="19" t="s">
        <v>79</v>
      </c>
      <c r="M14" s="37">
        <v>410</v>
      </c>
      <c r="N14" s="37">
        <v>379</v>
      </c>
      <c r="O14" s="37">
        <v>330</v>
      </c>
      <c r="P14" s="37">
        <v>133</v>
      </c>
    </row>
    <row r="15" spans="1:16" s="35" customFormat="1" ht="30" x14ac:dyDescent="0.25">
      <c r="A15" s="34" t="s">
        <v>1</v>
      </c>
      <c r="B15" s="26" t="s">
        <v>111</v>
      </c>
      <c r="C15" s="26" t="s">
        <v>112</v>
      </c>
      <c r="D15" s="26" t="s">
        <v>113</v>
      </c>
      <c r="E15" s="26" t="s">
        <v>110</v>
      </c>
      <c r="F15" s="26" t="s">
        <v>100</v>
      </c>
      <c r="G15" s="26" t="s">
        <v>109</v>
      </c>
      <c r="L15" s="19" t="s">
        <v>78</v>
      </c>
      <c r="M15" s="37">
        <v>386</v>
      </c>
      <c r="N15" s="37">
        <v>360</v>
      </c>
      <c r="O15" s="37">
        <v>171</v>
      </c>
      <c r="P15" s="37">
        <v>106</v>
      </c>
    </row>
    <row r="16" spans="1:16" s="18" customFormat="1" x14ac:dyDescent="0.25">
      <c r="A16" s="36">
        <v>44415</v>
      </c>
      <c r="B16" s="37">
        <v>705</v>
      </c>
      <c r="C16" s="37">
        <v>295</v>
      </c>
      <c r="D16" s="37">
        <v>1265</v>
      </c>
      <c r="E16" s="37">
        <v>1228</v>
      </c>
      <c r="F16" s="37"/>
      <c r="G16" s="37">
        <v>3493</v>
      </c>
      <c r="L16" s="19" t="s">
        <v>80</v>
      </c>
      <c r="M16" s="37">
        <v>432</v>
      </c>
      <c r="N16" s="37">
        <v>526</v>
      </c>
      <c r="O16" s="37">
        <v>204</v>
      </c>
      <c r="P16" s="37">
        <v>56</v>
      </c>
    </row>
    <row r="17" spans="1:16" s="18" customFormat="1" x14ac:dyDescent="0.25">
      <c r="A17" s="19" t="s">
        <v>79</v>
      </c>
      <c r="B17" s="37">
        <v>330</v>
      </c>
      <c r="C17" s="37">
        <v>133</v>
      </c>
      <c r="D17" s="37">
        <v>379</v>
      </c>
      <c r="E17" s="37">
        <v>410</v>
      </c>
      <c r="F17" s="37"/>
      <c r="G17" s="37">
        <v>1252</v>
      </c>
      <c r="L17" s="36">
        <v>44416</v>
      </c>
      <c r="M17" s="37"/>
      <c r="N17" s="37"/>
      <c r="O17" s="37"/>
      <c r="P17" s="37"/>
    </row>
    <row r="18" spans="1:16" s="18" customFormat="1" x14ac:dyDescent="0.25">
      <c r="A18" s="19" t="s">
        <v>78</v>
      </c>
      <c r="B18" s="37">
        <v>171</v>
      </c>
      <c r="C18" s="37">
        <v>106</v>
      </c>
      <c r="D18" s="37">
        <v>360</v>
      </c>
      <c r="E18" s="37">
        <v>386</v>
      </c>
      <c r="F18" s="37"/>
      <c r="G18" s="37">
        <v>1023</v>
      </c>
      <c r="L18" s="19" t="s">
        <v>77</v>
      </c>
      <c r="M18" s="37">
        <v>549</v>
      </c>
      <c r="N18" s="37">
        <v>585</v>
      </c>
      <c r="O18" s="37"/>
      <c r="P18" s="37"/>
    </row>
    <row r="19" spans="1:16" s="18" customFormat="1" x14ac:dyDescent="0.25">
      <c r="A19" s="19" t="s">
        <v>80</v>
      </c>
      <c r="B19" s="37">
        <v>204</v>
      </c>
      <c r="C19" s="37">
        <v>56</v>
      </c>
      <c r="D19" s="37">
        <v>526</v>
      </c>
      <c r="E19" s="37">
        <v>432</v>
      </c>
      <c r="F19" s="37"/>
      <c r="G19" s="37">
        <v>1218</v>
      </c>
      <c r="L19" s="36">
        <v>44429</v>
      </c>
      <c r="M19" s="37"/>
      <c r="N19" s="37"/>
      <c r="O19" s="37"/>
      <c r="P19" s="37"/>
    </row>
    <row r="20" spans="1:16" s="18" customFormat="1" x14ac:dyDescent="0.25">
      <c r="A20" s="36">
        <v>44416</v>
      </c>
      <c r="B20" s="37"/>
      <c r="C20" s="37"/>
      <c r="D20" s="37">
        <v>585</v>
      </c>
      <c r="E20" s="37">
        <v>549</v>
      </c>
      <c r="F20" s="37"/>
      <c r="G20" s="37">
        <v>1134</v>
      </c>
      <c r="L20" s="19" t="s">
        <v>79</v>
      </c>
      <c r="M20" s="37">
        <v>324</v>
      </c>
      <c r="N20" s="37">
        <v>196</v>
      </c>
      <c r="O20" s="37">
        <v>1011</v>
      </c>
      <c r="P20" s="37">
        <v>49</v>
      </c>
    </row>
    <row r="21" spans="1:16" s="18" customFormat="1" x14ac:dyDescent="0.25">
      <c r="A21" s="19" t="s">
        <v>77</v>
      </c>
      <c r="B21" s="37"/>
      <c r="C21" s="37"/>
      <c r="D21" s="37">
        <v>585</v>
      </c>
      <c r="E21" s="37">
        <v>549</v>
      </c>
      <c r="F21" s="37"/>
      <c r="G21" s="37">
        <v>1134</v>
      </c>
      <c r="L21" s="36">
        <v>44450</v>
      </c>
      <c r="M21" s="37"/>
      <c r="N21" s="37"/>
      <c r="O21" s="37"/>
      <c r="P21" s="37"/>
    </row>
    <row r="22" spans="1:16" s="18" customFormat="1" x14ac:dyDescent="0.25">
      <c r="A22" s="36">
        <v>44429</v>
      </c>
      <c r="B22" s="37">
        <v>1011</v>
      </c>
      <c r="C22" s="37">
        <v>49</v>
      </c>
      <c r="D22" s="37">
        <v>196</v>
      </c>
      <c r="E22" s="37">
        <v>324</v>
      </c>
      <c r="F22" s="37"/>
      <c r="G22" s="37">
        <v>1580</v>
      </c>
      <c r="L22" s="19" t="s">
        <v>79</v>
      </c>
      <c r="M22" s="37">
        <v>391</v>
      </c>
      <c r="N22" s="37">
        <v>321</v>
      </c>
      <c r="O22" s="37">
        <v>314</v>
      </c>
      <c r="P22" s="37">
        <v>162</v>
      </c>
    </row>
    <row r="23" spans="1:16" s="18" customFormat="1" x14ac:dyDescent="0.25">
      <c r="A23" s="19" t="s">
        <v>79</v>
      </c>
      <c r="B23" s="37">
        <v>1011</v>
      </c>
      <c r="C23" s="37">
        <v>49</v>
      </c>
      <c r="D23" s="37">
        <v>196</v>
      </c>
      <c r="E23" s="37">
        <v>324</v>
      </c>
      <c r="F23" s="37"/>
      <c r="G23" s="37">
        <v>1580</v>
      </c>
      <c r="L23" s="19" t="s">
        <v>78</v>
      </c>
      <c r="M23" s="37">
        <v>392</v>
      </c>
      <c r="N23" s="37">
        <v>290</v>
      </c>
      <c r="O23" s="37">
        <v>205</v>
      </c>
      <c r="P23" s="37">
        <v>100</v>
      </c>
    </row>
    <row r="24" spans="1:16" x14ac:dyDescent="0.25">
      <c r="A24" s="36">
        <v>44450</v>
      </c>
      <c r="B24" s="37">
        <v>728</v>
      </c>
      <c r="C24" s="37">
        <v>356</v>
      </c>
      <c r="D24" s="37">
        <v>1078</v>
      </c>
      <c r="E24" s="37">
        <v>1205</v>
      </c>
      <c r="F24" s="37">
        <v>3</v>
      </c>
      <c r="G24" s="37">
        <v>3370</v>
      </c>
      <c r="L24" s="19" t="s">
        <v>80</v>
      </c>
      <c r="M24" s="37">
        <v>422</v>
      </c>
      <c r="N24" s="37">
        <v>467</v>
      </c>
      <c r="O24" s="37">
        <v>209</v>
      </c>
      <c r="P24" s="37">
        <v>94</v>
      </c>
    </row>
    <row r="25" spans="1:16" x14ac:dyDescent="0.25">
      <c r="A25" s="19" t="s">
        <v>79</v>
      </c>
      <c r="B25" s="37">
        <v>314</v>
      </c>
      <c r="C25" s="37">
        <v>162</v>
      </c>
      <c r="D25" s="37">
        <v>321</v>
      </c>
      <c r="E25" s="37">
        <v>391</v>
      </c>
      <c r="F25" s="37"/>
      <c r="G25" s="37">
        <v>1188</v>
      </c>
      <c r="L25" s="36">
        <v>44451</v>
      </c>
      <c r="M25" s="37"/>
      <c r="N25" s="37"/>
      <c r="O25" s="37"/>
      <c r="P25" s="37"/>
    </row>
    <row r="26" spans="1:16" x14ac:dyDescent="0.25">
      <c r="A26" s="19" t="s">
        <v>78</v>
      </c>
      <c r="B26" s="37">
        <v>205</v>
      </c>
      <c r="C26" s="37">
        <v>100</v>
      </c>
      <c r="D26" s="37">
        <v>290</v>
      </c>
      <c r="E26" s="37">
        <v>392</v>
      </c>
      <c r="F26" s="37">
        <v>1</v>
      </c>
      <c r="G26" s="37">
        <v>988</v>
      </c>
      <c r="L26" s="19" t="s">
        <v>77</v>
      </c>
      <c r="M26" s="37">
        <v>521</v>
      </c>
      <c r="N26" s="37">
        <v>526</v>
      </c>
      <c r="O26" s="37"/>
      <c r="P26" s="37"/>
    </row>
    <row r="27" spans="1:16" x14ac:dyDescent="0.25">
      <c r="A27" s="19" t="s">
        <v>80</v>
      </c>
      <c r="B27" s="37">
        <v>209</v>
      </c>
      <c r="C27" s="37">
        <v>94</v>
      </c>
      <c r="D27" s="37">
        <v>467</v>
      </c>
      <c r="E27" s="37">
        <v>422</v>
      </c>
      <c r="F27" s="37">
        <v>2</v>
      </c>
      <c r="G27" s="37">
        <v>1194</v>
      </c>
      <c r="L27" s="36">
        <v>44474</v>
      </c>
      <c r="M27" s="37"/>
      <c r="N27" s="37"/>
      <c r="O27" s="37"/>
      <c r="P27" s="37"/>
    </row>
    <row r="28" spans="1:16" x14ac:dyDescent="0.25">
      <c r="A28" s="36">
        <v>44451</v>
      </c>
      <c r="B28" s="37"/>
      <c r="C28" s="37"/>
      <c r="D28" s="37">
        <v>526</v>
      </c>
      <c r="E28" s="37">
        <v>521</v>
      </c>
      <c r="F28" s="37"/>
      <c r="G28" s="37">
        <v>1047</v>
      </c>
      <c r="L28" s="19" t="s">
        <v>79</v>
      </c>
      <c r="M28" s="37">
        <v>265</v>
      </c>
      <c r="N28" s="37">
        <v>146</v>
      </c>
      <c r="O28" s="37">
        <v>118</v>
      </c>
      <c r="P28" s="37">
        <v>108</v>
      </c>
    </row>
    <row r="29" spans="1:16" x14ac:dyDescent="0.25">
      <c r="A29" s="19" t="s">
        <v>77</v>
      </c>
      <c r="B29" s="37"/>
      <c r="C29" s="37"/>
      <c r="D29" s="37">
        <v>526</v>
      </c>
      <c r="E29" s="37">
        <v>521</v>
      </c>
      <c r="F29" s="37"/>
      <c r="G29" s="37">
        <v>1047</v>
      </c>
      <c r="L29" s="19" t="s">
        <v>78</v>
      </c>
      <c r="M29" s="37">
        <v>269</v>
      </c>
      <c r="N29" s="37">
        <v>150</v>
      </c>
      <c r="O29" s="37">
        <v>150</v>
      </c>
      <c r="P29" s="37">
        <v>101</v>
      </c>
    </row>
    <row r="30" spans="1:16" x14ac:dyDescent="0.25">
      <c r="A30" s="36">
        <v>44474</v>
      </c>
      <c r="B30" s="37">
        <v>440</v>
      </c>
      <c r="C30" s="37">
        <v>225</v>
      </c>
      <c r="D30" s="37">
        <v>667</v>
      </c>
      <c r="E30" s="37">
        <v>903</v>
      </c>
      <c r="F30" s="37">
        <v>1</v>
      </c>
      <c r="G30" s="37">
        <v>2236</v>
      </c>
      <c r="L30" s="19" t="s">
        <v>80</v>
      </c>
      <c r="M30" s="37">
        <v>369</v>
      </c>
      <c r="N30" s="37">
        <v>371</v>
      </c>
      <c r="O30" s="37">
        <v>172</v>
      </c>
      <c r="P30" s="37">
        <v>16</v>
      </c>
    </row>
    <row r="31" spans="1:16" x14ac:dyDescent="0.25">
      <c r="A31" s="19" t="s">
        <v>79</v>
      </c>
      <c r="B31" s="37">
        <v>118</v>
      </c>
      <c r="C31" s="37">
        <v>108</v>
      </c>
      <c r="D31" s="37">
        <v>146</v>
      </c>
      <c r="E31" s="37">
        <v>265</v>
      </c>
      <c r="F31" s="37"/>
      <c r="G31" s="37">
        <v>637</v>
      </c>
      <c r="L31" s="36">
        <v>44475</v>
      </c>
      <c r="M31" s="37"/>
      <c r="N31" s="37"/>
      <c r="O31" s="37"/>
      <c r="P31" s="37"/>
    </row>
    <row r="32" spans="1:16" x14ac:dyDescent="0.25">
      <c r="A32" s="19" t="s">
        <v>78</v>
      </c>
      <c r="B32" s="37">
        <v>150</v>
      </c>
      <c r="C32" s="37">
        <v>101</v>
      </c>
      <c r="D32" s="37">
        <v>150</v>
      </c>
      <c r="E32" s="37">
        <v>269</v>
      </c>
      <c r="F32" s="37"/>
      <c r="G32" s="37">
        <v>670</v>
      </c>
      <c r="L32" s="19" t="s">
        <v>77</v>
      </c>
      <c r="M32" s="37">
        <v>490</v>
      </c>
      <c r="N32" s="37">
        <v>426</v>
      </c>
      <c r="O32" s="37"/>
      <c r="P32" s="37"/>
    </row>
    <row r="33" spans="1:16" x14ac:dyDescent="0.25">
      <c r="A33" s="19" t="s">
        <v>80</v>
      </c>
      <c r="B33" s="37">
        <v>172</v>
      </c>
      <c r="C33" s="37">
        <v>16</v>
      </c>
      <c r="D33" s="37">
        <v>371</v>
      </c>
      <c r="E33" s="37">
        <v>369</v>
      </c>
      <c r="F33" s="37">
        <v>1</v>
      </c>
      <c r="G33" s="37">
        <v>929</v>
      </c>
      <c r="L33" s="36" t="s">
        <v>39</v>
      </c>
      <c r="M33" s="37">
        <v>5220</v>
      </c>
      <c r="N33" s="37">
        <v>4743</v>
      </c>
      <c r="O33" s="37">
        <v>2884</v>
      </c>
      <c r="P33" s="37">
        <v>925</v>
      </c>
    </row>
    <row r="34" spans="1:16" x14ac:dyDescent="0.25">
      <c r="A34" s="36">
        <v>44475</v>
      </c>
      <c r="B34" s="37"/>
      <c r="C34" s="37"/>
      <c r="D34" s="37">
        <v>426</v>
      </c>
      <c r="E34" s="37">
        <v>490</v>
      </c>
      <c r="F34" s="37"/>
      <c r="G34" s="37">
        <v>916</v>
      </c>
    </row>
    <row r="35" spans="1:16" x14ac:dyDescent="0.25">
      <c r="A35" s="19" t="s">
        <v>77</v>
      </c>
      <c r="B35" s="37"/>
      <c r="C35" s="37"/>
      <c r="D35" s="37">
        <v>426</v>
      </c>
      <c r="E35" s="37">
        <v>490</v>
      </c>
      <c r="F35" s="37"/>
      <c r="G35" s="37">
        <v>916</v>
      </c>
    </row>
    <row r="36" spans="1:16" x14ac:dyDescent="0.25">
      <c r="A36" s="36" t="s">
        <v>39</v>
      </c>
      <c r="B36" s="37">
        <v>2884</v>
      </c>
      <c r="C36" s="37">
        <v>925</v>
      </c>
      <c r="D36" s="37">
        <v>4743</v>
      </c>
      <c r="E36" s="37">
        <v>5220</v>
      </c>
      <c r="F36" s="37">
        <v>4</v>
      </c>
      <c r="G36" s="37">
        <v>13776</v>
      </c>
    </row>
    <row r="37" spans="1:16" x14ac:dyDescent="0.25">
      <c r="F37" s="4"/>
    </row>
    <row r="38" spans="1:16" x14ac:dyDescent="0.25">
      <c r="F38" s="4"/>
    </row>
    <row r="39" spans="1:16" x14ac:dyDescent="0.25">
      <c r="F39" s="4"/>
    </row>
    <row r="40" spans="1:16" x14ac:dyDescent="0.25">
      <c r="F40" s="4"/>
    </row>
    <row r="41" spans="1:16" x14ac:dyDescent="0.25">
      <c r="F41" s="4"/>
    </row>
    <row r="42" spans="1:16" x14ac:dyDescent="0.25">
      <c r="F42" s="4"/>
    </row>
    <row r="43" spans="1:16" x14ac:dyDescent="0.25">
      <c r="F43" s="4"/>
    </row>
    <row r="44" spans="1:16" x14ac:dyDescent="0.25">
      <c r="F44" s="4"/>
    </row>
    <row r="45" spans="1:16" x14ac:dyDescent="0.25">
      <c r="F45" s="4"/>
    </row>
    <row r="46" spans="1:16" x14ac:dyDescent="0.25">
      <c r="F46" s="4"/>
    </row>
    <row r="47" spans="1:16" x14ac:dyDescent="0.25">
      <c r="F47" s="4"/>
    </row>
    <row r="48" spans="1:16" x14ac:dyDescent="0.25">
      <c r="F48" s="4"/>
    </row>
    <row r="49" spans="6:6" x14ac:dyDescent="0.25">
      <c r="F49" s="4"/>
    </row>
    <row r="50" spans="6:6" x14ac:dyDescent="0.25">
      <c r="F50" s="4"/>
    </row>
    <row r="51" spans="6:6" x14ac:dyDescent="0.25">
      <c r="F51" s="4"/>
    </row>
    <row r="52" spans="6:6" x14ac:dyDescent="0.25">
      <c r="F52" s="4"/>
    </row>
    <row r="53" spans="6:6" x14ac:dyDescent="0.25">
      <c r="F53" s="4"/>
    </row>
    <row r="54" spans="6:6" x14ac:dyDescent="0.25">
      <c r="F54" s="4"/>
    </row>
    <row r="55" spans="6:6" x14ac:dyDescent="0.25">
      <c r="F55" s="4"/>
    </row>
    <row r="56" spans="6:6" x14ac:dyDescent="0.25">
      <c r="F56" s="4"/>
    </row>
    <row r="57" spans="6:6" x14ac:dyDescent="0.25">
      <c r="F57" s="4"/>
    </row>
    <row r="58" spans="6:6" x14ac:dyDescent="0.25">
      <c r="F58" s="4"/>
    </row>
    <row r="59" spans="6:6" x14ac:dyDescent="0.25">
      <c r="F59" s="4"/>
    </row>
    <row r="60" spans="6:6" x14ac:dyDescent="0.25">
      <c r="F60" s="4"/>
    </row>
    <row r="61" spans="6:6" x14ac:dyDescent="0.25">
      <c r="F61" s="4"/>
    </row>
    <row r="62" spans="6:6" x14ac:dyDescent="0.25">
      <c r="F62" s="4"/>
    </row>
    <row r="63" spans="6:6" x14ac:dyDescent="0.25">
      <c r="F63" s="4"/>
    </row>
    <row r="64" spans="6:6" x14ac:dyDescent="0.25">
      <c r="F64" s="4"/>
    </row>
    <row r="65" spans="6:6" x14ac:dyDescent="0.25">
      <c r="F65" s="4"/>
    </row>
    <row r="66" spans="6:6" x14ac:dyDescent="0.25">
      <c r="F66" s="4"/>
    </row>
    <row r="67" spans="6:6" x14ac:dyDescent="0.25">
      <c r="F67" s="4"/>
    </row>
    <row r="68" spans="6:6" x14ac:dyDescent="0.25">
      <c r="F68" s="4"/>
    </row>
    <row r="69" spans="6:6" x14ac:dyDescent="0.25">
      <c r="F69" s="4"/>
    </row>
    <row r="70" spans="6:6" x14ac:dyDescent="0.25">
      <c r="F70" s="4"/>
    </row>
    <row r="71" spans="6:6" x14ac:dyDescent="0.25">
      <c r="F71" s="4"/>
    </row>
    <row r="72" spans="6:6" x14ac:dyDescent="0.25">
      <c r="F72" s="4"/>
    </row>
    <row r="73" spans="6:6" x14ac:dyDescent="0.25">
      <c r="F73" s="4"/>
    </row>
    <row r="74" spans="6:6" x14ac:dyDescent="0.25">
      <c r="F74" s="4"/>
    </row>
    <row r="75" spans="6:6" x14ac:dyDescent="0.25">
      <c r="F75" s="4"/>
    </row>
    <row r="76" spans="6:6" x14ac:dyDescent="0.25">
      <c r="F76" s="4"/>
    </row>
    <row r="77" spans="6:6" x14ac:dyDescent="0.25">
      <c r="F77" s="4"/>
    </row>
    <row r="78" spans="6:6" x14ac:dyDescent="0.25">
      <c r="F78" s="4"/>
    </row>
    <row r="79" spans="6:6" x14ac:dyDescent="0.25">
      <c r="F79" s="4"/>
    </row>
    <row r="80" spans="6:6" x14ac:dyDescent="0.25">
      <c r="F80" s="4"/>
    </row>
    <row r="81" spans="6:6" x14ac:dyDescent="0.25">
      <c r="F81" s="4"/>
    </row>
    <row r="82" spans="6:6" x14ac:dyDescent="0.25">
      <c r="F82" s="4"/>
    </row>
    <row r="83" spans="6:6" x14ac:dyDescent="0.25">
      <c r="F83" s="4"/>
    </row>
    <row r="84" spans="6:6" x14ac:dyDescent="0.25">
      <c r="F84" s="4"/>
    </row>
    <row r="85" spans="6:6" x14ac:dyDescent="0.25">
      <c r="F85" s="4"/>
    </row>
    <row r="86" spans="6:6" x14ac:dyDescent="0.25">
      <c r="F86" s="4"/>
    </row>
    <row r="87" spans="6:6" x14ac:dyDescent="0.25">
      <c r="F87" s="4"/>
    </row>
    <row r="88" spans="6:6" x14ac:dyDescent="0.25">
      <c r="F88" s="4"/>
    </row>
    <row r="89" spans="6:6" x14ac:dyDescent="0.25">
      <c r="F89" s="4"/>
    </row>
    <row r="90" spans="6:6" x14ac:dyDescent="0.25">
      <c r="F90" s="4"/>
    </row>
    <row r="91" spans="6:6" x14ac:dyDescent="0.25">
      <c r="F91" s="4"/>
    </row>
    <row r="92" spans="6:6" x14ac:dyDescent="0.25">
      <c r="F92" s="4"/>
    </row>
    <row r="93" spans="6:6" x14ac:dyDescent="0.25">
      <c r="F93" s="4"/>
    </row>
    <row r="94" spans="6:6" x14ac:dyDescent="0.25">
      <c r="F94" s="4"/>
    </row>
    <row r="95" spans="6:6" x14ac:dyDescent="0.25">
      <c r="F95" s="4"/>
    </row>
    <row r="96" spans="6:6" x14ac:dyDescent="0.25">
      <c r="F96" s="4"/>
    </row>
    <row r="97" spans="6:6" x14ac:dyDescent="0.25">
      <c r="F97" s="4"/>
    </row>
    <row r="98" spans="6:6" x14ac:dyDescent="0.25">
      <c r="F98" s="4"/>
    </row>
    <row r="99" spans="6:6" x14ac:dyDescent="0.25">
      <c r="F99" s="4"/>
    </row>
    <row r="100" spans="6:6" x14ac:dyDescent="0.25">
      <c r="F100" s="4"/>
    </row>
    <row r="101" spans="6:6" x14ac:dyDescent="0.25">
      <c r="F101" s="4"/>
    </row>
    <row r="102" spans="6:6" x14ac:dyDescent="0.25">
      <c r="F102" s="4"/>
    </row>
    <row r="103" spans="6:6" x14ac:dyDescent="0.25">
      <c r="F103" s="4"/>
    </row>
    <row r="104" spans="6:6" x14ac:dyDescent="0.25">
      <c r="F104" s="4"/>
    </row>
    <row r="105" spans="6:6" x14ac:dyDescent="0.25">
      <c r="F105" s="4"/>
    </row>
    <row r="106" spans="6:6" x14ac:dyDescent="0.25">
      <c r="F106" s="4"/>
    </row>
    <row r="107" spans="6:6" x14ac:dyDescent="0.25">
      <c r="F107" s="4"/>
    </row>
    <row r="108" spans="6:6" x14ac:dyDescent="0.25">
      <c r="F108" s="4"/>
    </row>
    <row r="109" spans="6:6" x14ac:dyDescent="0.25">
      <c r="F109" s="4"/>
    </row>
    <row r="110" spans="6:6" x14ac:dyDescent="0.25">
      <c r="F110" s="4"/>
    </row>
    <row r="111" spans="6:6" x14ac:dyDescent="0.25">
      <c r="F111" s="4"/>
    </row>
    <row r="112" spans="6:6" x14ac:dyDescent="0.25">
      <c r="F112" s="4"/>
    </row>
    <row r="113" spans="6:6" x14ac:dyDescent="0.25">
      <c r="F113" s="4"/>
    </row>
    <row r="114" spans="6:6" x14ac:dyDescent="0.25">
      <c r="F114" s="4"/>
    </row>
    <row r="115" spans="6:6" x14ac:dyDescent="0.25">
      <c r="F115" s="4"/>
    </row>
    <row r="116" spans="6:6" x14ac:dyDescent="0.25">
      <c r="F116" s="4"/>
    </row>
    <row r="117" spans="6:6" x14ac:dyDescent="0.25">
      <c r="F117" s="4"/>
    </row>
    <row r="118" spans="6:6" x14ac:dyDescent="0.25">
      <c r="F118" s="4"/>
    </row>
    <row r="119" spans="6:6" x14ac:dyDescent="0.25">
      <c r="F119" s="4"/>
    </row>
    <row r="120" spans="6:6" x14ac:dyDescent="0.25">
      <c r="F120" s="4"/>
    </row>
    <row r="121" spans="6:6" x14ac:dyDescent="0.25">
      <c r="F121" s="4"/>
    </row>
    <row r="122" spans="6:6" x14ac:dyDescent="0.25">
      <c r="F122" s="4"/>
    </row>
    <row r="123" spans="6:6" x14ac:dyDescent="0.25">
      <c r="F123" s="4"/>
    </row>
    <row r="124" spans="6:6" x14ac:dyDescent="0.25">
      <c r="F124" s="4"/>
    </row>
    <row r="125" spans="6:6" x14ac:dyDescent="0.25">
      <c r="F125" s="4"/>
    </row>
    <row r="126" spans="6:6" x14ac:dyDescent="0.25">
      <c r="F126" s="4"/>
    </row>
    <row r="127" spans="6:6" x14ac:dyDescent="0.25">
      <c r="F127" s="4"/>
    </row>
    <row r="128" spans="6:6" x14ac:dyDescent="0.25">
      <c r="F128" s="4"/>
    </row>
    <row r="129" spans="6:6" x14ac:dyDescent="0.25">
      <c r="F129" s="4"/>
    </row>
    <row r="130" spans="6:6" x14ac:dyDescent="0.25">
      <c r="F130" s="4"/>
    </row>
    <row r="131" spans="6:6" x14ac:dyDescent="0.25">
      <c r="F131" s="4"/>
    </row>
    <row r="132" spans="6:6" x14ac:dyDescent="0.25">
      <c r="F132" s="4"/>
    </row>
    <row r="133" spans="6:6" x14ac:dyDescent="0.25">
      <c r="F133" s="4"/>
    </row>
    <row r="134" spans="6:6" x14ac:dyDescent="0.25">
      <c r="F134" s="4"/>
    </row>
    <row r="135" spans="6:6" x14ac:dyDescent="0.25">
      <c r="F135" s="4"/>
    </row>
    <row r="136" spans="6:6" x14ac:dyDescent="0.25">
      <c r="F136" s="4"/>
    </row>
    <row r="137" spans="6:6" x14ac:dyDescent="0.25">
      <c r="F137" s="4"/>
    </row>
    <row r="138" spans="6:6" x14ac:dyDescent="0.25">
      <c r="F138" s="4"/>
    </row>
    <row r="139" spans="6:6" x14ac:dyDescent="0.25">
      <c r="F139" s="4"/>
    </row>
    <row r="140" spans="6:6" x14ac:dyDescent="0.25">
      <c r="F140" s="4"/>
    </row>
    <row r="141" spans="6:6" x14ac:dyDescent="0.25">
      <c r="F141" s="4"/>
    </row>
    <row r="142" spans="6:6" x14ac:dyDescent="0.25">
      <c r="F142" s="4"/>
    </row>
    <row r="143" spans="6:6" x14ac:dyDescent="0.25">
      <c r="F143" s="4"/>
    </row>
    <row r="144" spans="6:6" x14ac:dyDescent="0.25">
      <c r="F144" s="4"/>
    </row>
    <row r="145" spans="6:6" x14ac:dyDescent="0.25">
      <c r="F145" s="4"/>
    </row>
    <row r="146" spans="6:6" x14ac:dyDescent="0.25">
      <c r="F146" s="4"/>
    </row>
    <row r="147" spans="6:6" x14ac:dyDescent="0.25">
      <c r="F147" s="4"/>
    </row>
    <row r="148" spans="6:6" x14ac:dyDescent="0.25">
      <c r="F148" s="4"/>
    </row>
    <row r="149" spans="6:6" x14ac:dyDescent="0.25">
      <c r="F149" s="4"/>
    </row>
    <row r="150" spans="6:6" x14ac:dyDescent="0.25">
      <c r="F150" s="4"/>
    </row>
    <row r="151" spans="6:6" x14ac:dyDescent="0.25">
      <c r="F151" s="4"/>
    </row>
    <row r="152" spans="6:6" x14ac:dyDescent="0.25">
      <c r="F152" s="4"/>
    </row>
    <row r="153" spans="6:6" x14ac:dyDescent="0.25">
      <c r="F153" s="4"/>
    </row>
    <row r="154" spans="6:6" x14ac:dyDescent="0.25">
      <c r="F154" s="4"/>
    </row>
    <row r="155" spans="6:6" x14ac:dyDescent="0.25">
      <c r="F155" s="4"/>
    </row>
    <row r="156" spans="6:6" x14ac:dyDescent="0.25">
      <c r="F156" s="4"/>
    </row>
    <row r="157" spans="6:6" x14ac:dyDescent="0.25">
      <c r="F157" s="4"/>
    </row>
    <row r="158" spans="6:6" x14ac:dyDescent="0.25">
      <c r="F158" s="4"/>
    </row>
    <row r="159" spans="6:6" x14ac:dyDescent="0.25">
      <c r="F159" s="4"/>
    </row>
    <row r="160" spans="6:6" x14ac:dyDescent="0.25">
      <c r="F160" s="4"/>
    </row>
    <row r="161" spans="6:6" x14ac:dyDescent="0.25">
      <c r="F161" s="4"/>
    </row>
    <row r="162" spans="6:6" x14ac:dyDescent="0.25">
      <c r="F162" s="4"/>
    </row>
    <row r="163" spans="6:6" x14ac:dyDescent="0.25">
      <c r="F163" s="4"/>
    </row>
    <row r="164" spans="6:6" x14ac:dyDescent="0.25">
      <c r="F164" s="4"/>
    </row>
    <row r="165" spans="6:6" x14ac:dyDescent="0.25">
      <c r="F165" s="4"/>
    </row>
    <row r="166" spans="6:6" x14ac:dyDescent="0.25">
      <c r="F166" s="4"/>
    </row>
    <row r="167" spans="6:6" x14ac:dyDescent="0.25">
      <c r="F167" s="4"/>
    </row>
    <row r="168" spans="6:6" x14ac:dyDescent="0.25">
      <c r="F168" s="4"/>
    </row>
    <row r="169" spans="6:6" x14ac:dyDescent="0.25">
      <c r="F169" s="4"/>
    </row>
    <row r="170" spans="6:6" x14ac:dyDescent="0.25">
      <c r="F170" s="4"/>
    </row>
    <row r="171" spans="6:6" x14ac:dyDescent="0.25">
      <c r="F171" s="4"/>
    </row>
    <row r="172" spans="6:6" x14ac:dyDescent="0.25">
      <c r="F172" s="4"/>
    </row>
    <row r="173" spans="6:6" x14ac:dyDescent="0.25">
      <c r="F173" s="4"/>
    </row>
    <row r="174" spans="6:6" x14ac:dyDescent="0.25">
      <c r="F174" s="4"/>
    </row>
    <row r="175" spans="6:6" x14ac:dyDescent="0.25">
      <c r="F175" s="4"/>
    </row>
    <row r="176" spans="6:6" x14ac:dyDescent="0.25">
      <c r="F176" s="4"/>
    </row>
    <row r="177" spans="6:6" x14ac:dyDescent="0.25">
      <c r="F177" s="4"/>
    </row>
    <row r="178" spans="6:6" x14ac:dyDescent="0.25">
      <c r="F178" s="4"/>
    </row>
    <row r="179" spans="6:6" x14ac:dyDescent="0.25">
      <c r="F179" s="4"/>
    </row>
    <row r="180" spans="6:6" x14ac:dyDescent="0.25">
      <c r="F180" s="4"/>
    </row>
    <row r="181" spans="6:6" x14ac:dyDescent="0.25">
      <c r="F181" s="4"/>
    </row>
    <row r="182" spans="6:6" x14ac:dyDescent="0.25">
      <c r="F182" s="4"/>
    </row>
    <row r="183" spans="6:6" x14ac:dyDescent="0.25">
      <c r="F183" s="4"/>
    </row>
    <row r="184" spans="6:6" x14ac:dyDescent="0.25">
      <c r="F184" s="4"/>
    </row>
    <row r="185" spans="6:6" x14ac:dyDescent="0.25">
      <c r="F185" s="4"/>
    </row>
    <row r="186" spans="6:6" x14ac:dyDescent="0.25">
      <c r="F186" s="4"/>
    </row>
    <row r="187" spans="6:6" x14ac:dyDescent="0.25">
      <c r="F187" s="4"/>
    </row>
    <row r="188" spans="6:6" x14ac:dyDescent="0.25">
      <c r="F188" s="4"/>
    </row>
    <row r="189" spans="6:6" x14ac:dyDescent="0.25">
      <c r="F189" s="4"/>
    </row>
    <row r="190" spans="6:6" x14ac:dyDescent="0.25">
      <c r="F190" s="4"/>
    </row>
    <row r="191" spans="6:6" x14ac:dyDescent="0.25">
      <c r="F191" s="4"/>
    </row>
    <row r="192" spans="6:6" x14ac:dyDescent="0.25">
      <c r="F192" s="4"/>
    </row>
    <row r="193" spans="6:6" x14ac:dyDescent="0.25">
      <c r="F193" s="4"/>
    </row>
    <row r="194" spans="6:6" x14ac:dyDescent="0.25">
      <c r="F194" s="4"/>
    </row>
    <row r="195" spans="6:6" x14ac:dyDescent="0.25">
      <c r="F195" s="4"/>
    </row>
    <row r="196" spans="6:6" x14ac:dyDescent="0.25">
      <c r="F196" s="4"/>
    </row>
    <row r="197" spans="6:6" x14ac:dyDescent="0.25">
      <c r="F197" s="4"/>
    </row>
    <row r="198" spans="6:6" x14ac:dyDescent="0.25">
      <c r="F198" s="4"/>
    </row>
    <row r="199" spans="6:6" x14ac:dyDescent="0.25">
      <c r="F199" s="4"/>
    </row>
    <row r="200" spans="6:6" x14ac:dyDescent="0.25">
      <c r="F200" s="4"/>
    </row>
    <row r="201" spans="6:6" x14ac:dyDescent="0.25">
      <c r="F201" s="4"/>
    </row>
    <row r="202" spans="6:6" x14ac:dyDescent="0.25">
      <c r="F202" s="4"/>
    </row>
    <row r="203" spans="6:6" x14ac:dyDescent="0.25">
      <c r="F203" s="4"/>
    </row>
    <row r="204" spans="6:6" x14ac:dyDescent="0.25">
      <c r="F204" s="4"/>
    </row>
    <row r="205" spans="6:6" x14ac:dyDescent="0.25">
      <c r="F205" s="4"/>
    </row>
    <row r="206" spans="6:6" x14ac:dyDescent="0.25">
      <c r="F206" s="4"/>
    </row>
    <row r="207" spans="6:6" x14ac:dyDescent="0.25">
      <c r="F207" s="4"/>
    </row>
    <row r="208" spans="6:6" x14ac:dyDescent="0.25">
      <c r="F208" s="4"/>
    </row>
    <row r="209" spans="6:6" x14ac:dyDescent="0.25">
      <c r="F209" s="4"/>
    </row>
    <row r="210" spans="6:6" x14ac:dyDescent="0.25">
      <c r="F210" s="4"/>
    </row>
    <row r="211" spans="6:6" x14ac:dyDescent="0.25">
      <c r="F211" s="4"/>
    </row>
    <row r="212" spans="6:6" x14ac:dyDescent="0.25">
      <c r="F212" s="4"/>
    </row>
    <row r="213" spans="6:6" x14ac:dyDescent="0.25">
      <c r="F213" s="4"/>
    </row>
    <row r="214" spans="6:6" x14ac:dyDescent="0.25">
      <c r="F214" s="4"/>
    </row>
    <row r="215" spans="6:6" x14ac:dyDescent="0.25">
      <c r="F215" s="4"/>
    </row>
    <row r="216" spans="6:6" x14ac:dyDescent="0.25">
      <c r="F216" s="4"/>
    </row>
    <row r="217" spans="6:6" x14ac:dyDescent="0.25">
      <c r="F217" s="4"/>
    </row>
    <row r="218" spans="6:6" x14ac:dyDescent="0.25">
      <c r="F218" s="4"/>
    </row>
    <row r="219" spans="6:6" x14ac:dyDescent="0.25">
      <c r="F219" s="4"/>
    </row>
    <row r="220" spans="6:6" x14ac:dyDescent="0.25">
      <c r="F220" s="4"/>
    </row>
    <row r="221" spans="6:6" x14ac:dyDescent="0.25">
      <c r="F221" s="4"/>
    </row>
    <row r="222" spans="6:6" x14ac:dyDescent="0.25">
      <c r="F222" s="4"/>
    </row>
    <row r="223" spans="6:6" x14ac:dyDescent="0.25">
      <c r="F223" s="4"/>
    </row>
    <row r="224" spans="6:6" x14ac:dyDescent="0.25">
      <c r="F224" s="4"/>
    </row>
    <row r="225" spans="6:6" x14ac:dyDescent="0.25">
      <c r="F225" s="4"/>
    </row>
    <row r="226" spans="6:6" x14ac:dyDescent="0.25">
      <c r="F226" s="4"/>
    </row>
    <row r="227" spans="6:6" x14ac:dyDescent="0.25">
      <c r="F227" s="4"/>
    </row>
    <row r="228" spans="6:6" x14ac:dyDescent="0.25">
      <c r="F228" s="4"/>
    </row>
    <row r="229" spans="6:6" x14ac:dyDescent="0.25">
      <c r="F229" s="4"/>
    </row>
    <row r="230" spans="6:6" x14ac:dyDescent="0.25">
      <c r="F230" s="4"/>
    </row>
    <row r="231" spans="6:6" x14ac:dyDescent="0.25">
      <c r="F231" s="4"/>
    </row>
    <row r="232" spans="6:6" x14ac:dyDescent="0.25">
      <c r="F232" s="4"/>
    </row>
    <row r="233" spans="6:6" x14ac:dyDescent="0.25">
      <c r="F233" s="4"/>
    </row>
    <row r="234" spans="6:6" x14ac:dyDescent="0.25">
      <c r="F234" s="4"/>
    </row>
    <row r="235" spans="6:6" x14ac:dyDescent="0.25">
      <c r="F235" s="4"/>
    </row>
    <row r="236" spans="6:6" x14ac:dyDescent="0.25">
      <c r="F236" s="4"/>
    </row>
    <row r="237" spans="6:6" x14ac:dyDescent="0.25">
      <c r="F237" s="4"/>
    </row>
    <row r="238" spans="6:6" x14ac:dyDescent="0.25">
      <c r="F238" s="4"/>
    </row>
    <row r="239" spans="6:6" x14ac:dyDescent="0.25">
      <c r="F239" s="4"/>
    </row>
    <row r="240" spans="6:6" x14ac:dyDescent="0.25">
      <c r="F240" s="4"/>
    </row>
    <row r="241" spans="6:6" x14ac:dyDescent="0.25">
      <c r="F241" s="4"/>
    </row>
    <row r="242" spans="6:6" x14ac:dyDescent="0.25">
      <c r="F242" s="4"/>
    </row>
    <row r="243" spans="6:6" x14ac:dyDescent="0.25">
      <c r="F243" s="4"/>
    </row>
    <row r="244" spans="6:6" x14ac:dyDescent="0.25">
      <c r="F244" s="4"/>
    </row>
    <row r="245" spans="6:6" x14ac:dyDescent="0.25">
      <c r="F245" s="4"/>
    </row>
    <row r="246" spans="6:6" x14ac:dyDescent="0.25">
      <c r="F246" s="4"/>
    </row>
    <row r="247" spans="6:6" x14ac:dyDescent="0.25">
      <c r="F247" s="4"/>
    </row>
    <row r="248" spans="6:6" x14ac:dyDescent="0.25">
      <c r="F248" s="4"/>
    </row>
    <row r="249" spans="6:6" x14ac:dyDescent="0.25">
      <c r="F249" s="4"/>
    </row>
    <row r="250" spans="6:6" x14ac:dyDescent="0.25">
      <c r="F250" s="4"/>
    </row>
    <row r="251" spans="6:6" x14ac:dyDescent="0.25">
      <c r="F251" s="4"/>
    </row>
    <row r="252" spans="6:6" x14ac:dyDescent="0.25">
      <c r="F252" s="4"/>
    </row>
    <row r="253" spans="6:6" x14ac:dyDescent="0.25">
      <c r="F253" s="4"/>
    </row>
    <row r="254" spans="6:6" x14ac:dyDescent="0.25">
      <c r="F254" s="4"/>
    </row>
    <row r="255" spans="6:6" x14ac:dyDescent="0.25">
      <c r="F255" s="4"/>
    </row>
    <row r="256" spans="6:6" x14ac:dyDescent="0.25">
      <c r="F256" s="4"/>
    </row>
    <row r="257" spans="6:6" x14ac:dyDescent="0.25">
      <c r="F257" s="4"/>
    </row>
    <row r="258" spans="6:6" x14ac:dyDescent="0.25">
      <c r="F258" s="4"/>
    </row>
    <row r="259" spans="6:6" x14ac:dyDescent="0.25">
      <c r="F259" s="4"/>
    </row>
    <row r="260" spans="6:6" x14ac:dyDescent="0.25">
      <c r="F260" s="4"/>
    </row>
    <row r="261" spans="6:6" x14ac:dyDescent="0.25">
      <c r="F261" s="4"/>
    </row>
    <row r="262" spans="6:6" x14ac:dyDescent="0.25">
      <c r="F262" s="4"/>
    </row>
    <row r="263" spans="6:6" x14ac:dyDescent="0.25">
      <c r="F263" s="4"/>
    </row>
    <row r="264" spans="6:6" x14ac:dyDescent="0.25">
      <c r="F264" s="4"/>
    </row>
    <row r="265" spans="6:6" x14ac:dyDescent="0.25">
      <c r="F265" s="4"/>
    </row>
    <row r="266" spans="6:6" x14ac:dyDescent="0.25">
      <c r="F266" s="4"/>
    </row>
    <row r="267" spans="6:6" x14ac:dyDescent="0.25">
      <c r="F267" s="4"/>
    </row>
    <row r="268" spans="6:6" x14ac:dyDescent="0.25">
      <c r="F268" s="4"/>
    </row>
    <row r="269" spans="6:6" x14ac:dyDescent="0.25">
      <c r="F269" s="4"/>
    </row>
    <row r="270" spans="6:6" x14ac:dyDescent="0.25">
      <c r="F270" s="4"/>
    </row>
    <row r="271" spans="6:6" x14ac:dyDescent="0.25">
      <c r="F271" s="4"/>
    </row>
    <row r="272" spans="6:6" x14ac:dyDescent="0.25">
      <c r="F272" s="4"/>
    </row>
    <row r="273" spans="6:6" x14ac:dyDescent="0.25">
      <c r="F273" s="4"/>
    </row>
    <row r="274" spans="6:6" x14ac:dyDescent="0.25">
      <c r="F274" s="4"/>
    </row>
    <row r="275" spans="6:6" x14ac:dyDescent="0.25">
      <c r="F275" s="4"/>
    </row>
    <row r="276" spans="6:6" x14ac:dyDescent="0.25">
      <c r="F276" s="4"/>
    </row>
    <row r="277" spans="6:6" x14ac:dyDescent="0.25">
      <c r="F277" s="4"/>
    </row>
    <row r="278" spans="6:6" x14ac:dyDescent="0.25">
      <c r="F278" s="4"/>
    </row>
    <row r="279" spans="6:6" x14ac:dyDescent="0.25">
      <c r="F279" s="4"/>
    </row>
    <row r="280" spans="6:6" x14ac:dyDescent="0.25">
      <c r="F280" s="4"/>
    </row>
    <row r="281" spans="6:6" x14ac:dyDescent="0.25">
      <c r="F281" s="4"/>
    </row>
    <row r="282" spans="6:6" x14ac:dyDescent="0.25">
      <c r="F282" s="4"/>
    </row>
    <row r="283" spans="6:6" x14ac:dyDescent="0.25">
      <c r="F283" s="4"/>
    </row>
    <row r="284" spans="6:6" x14ac:dyDescent="0.25">
      <c r="F284" s="4"/>
    </row>
    <row r="285" spans="6:6" x14ac:dyDescent="0.25">
      <c r="F285" s="4"/>
    </row>
    <row r="286" spans="6:6" x14ac:dyDescent="0.25">
      <c r="F286" s="4"/>
    </row>
    <row r="287" spans="6:6" x14ac:dyDescent="0.25">
      <c r="F287" s="4"/>
    </row>
    <row r="288" spans="6:6" x14ac:dyDescent="0.25">
      <c r="F288" s="4"/>
    </row>
    <row r="289" spans="6:6" x14ac:dyDescent="0.25">
      <c r="F289" s="4"/>
    </row>
    <row r="290" spans="6:6" x14ac:dyDescent="0.25">
      <c r="F290" s="4"/>
    </row>
    <row r="291" spans="6:6" x14ac:dyDescent="0.25">
      <c r="F291" s="4"/>
    </row>
    <row r="292" spans="6:6" x14ac:dyDescent="0.25">
      <c r="F292" s="4"/>
    </row>
    <row r="293" spans="6:6" x14ac:dyDescent="0.25">
      <c r="F293" s="4"/>
    </row>
    <row r="294" spans="6:6" x14ac:dyDescent="0.25">
      <c r="F294" s="4"/>
    </row>
    <row r="295" spans="6:6" x14ac:dyDescent="0.25">
      <c r="F295" s="4"/>
    </row>
    <row r="296" spans="6:6" x14ac:dyDescent="0.25">
      <c r="F296" s="4"/>
    </row>
    <row r="297" spans="6:6" x14ac:dyDescent="0.25">
      <c r="F297" s="4"/>
    </row>
    <row r="298" spans="6:6" x14ac:dyDescent="0.25">
      <c r="F298" s="4"/>
    </row>
    <row r="299" spans="6:6" x14ac:dyDescent="0.25">
      <c r="F299" s="4"/>
    </row>
    <row r="300" spans="6:6" x14ac:dyDescent="0.25">
      <c r="F300" s="4"/>
    </row>
    <row r="301" spans="6:6" x14ac:dyDescent="0.25">
      <c r="F301" s="4"/>
    </row>
    <row r="302" spans="6:6" x14ac:dyDescent="0.25">
      <c r="F302" s="4"/>
    </row>
    <row r="303" spans="6:6" x14ac:dyDescent="0.25">
      <c r="F303" s="4"/>
    </row>
    <row r="304" spans="6:6" x14ac:dyDescent="0.25">
      <c r="F304" s="4"/>
    </row>
    <row r="305" spans="6:6" x14ac:dyDescent="0.25">
      <c r="F305" s="4"/>
    </row>
    <row r="306" spans="6:6" x14ac:dyDescent="0.25">
      <c r="F306" s="4"/>
    </row>
    <row r="307" spans="6:6" x14ac:dyDescent="0.25">
      <c r="F307" s="4"/>
    </row>
    <row r="308" spans="6:6" x14ac:dyDescent="0.25">
      <c r="F308" s="4"/>
    </row>
    <row r="309" spans="6:6" x14ac:dyDescent="0.25">
      <c r="F309" s="4"/>
    </row>
    <row r="310" spans="6:6" x14ac:dyDescent="0.25">
      <c r="F310" s="4"/>
    </row>
    <row r="311" spans="6:6" x14ac:dyDescent="0.25">
      <c r="F311" s="4"/>
    </row>
    <row r="312" spans="6:6" x14ac:dyDescent="0.25">
      <c r="F312" s="4"/>
    </row>
    <row r="313" spans="6:6" x14ac:dyDescent="0.25">
      <c r="F313" s="4"/>
    </row>
    <row r="314" spans="6:6" x14ac:dyDescent="0.25">
      <c r="F314" s="4"/>
    </row>
    <row r="315" spans="6:6" x14ac:dyDescent="0.25">
      <c r="F315" s="4"/>
    </row>
    <row r="316" spans="6:6" x14ac:dyDescent="0.25">
      <c r="F316" s="4"/>
    </row>
    <row r="317" spans="6:6" x14ac:dyDescent="0.25">
      <c r="F317" s="4"/>
    </row>
    <row r="318" spans="6:6" x14ac:dyDescent="0.25">
      <c r="F318" s="4"/>
    </row>
    <row r="319" spans="6:6" x14ac:dyDescent="0.25">
      <c r="F319" s="4"/>
    </row>
    <row r="320" spans="6:6" x14ac:dyDescent="0.25">
      <c r="F320" s="4"/>
    </row>
    <row r="321" spans="6:6" x14ac:dyDescent="0.25">
      <c r="F321" s="4"/>
    </row>
    <row r="322" spans="6:6" x14ac:dyDescent="0.25">
      <c r="F322" s="4"/>
    </row>
    <row r="323" spans="6:6" x14ac:dyDescent="0.25">
      <c r="F323" s="4"/>
    </row>
    <row r="324" spans="6:6" x14ac:dyDescent="0.25">
      <c r="F324" s="4"/>
    </row>
    <row r="325" spans="6:6" x14ac:dyDescent="0.25">
      <c r="F325" s="4"/>
    </row>
    <row r="326" spans="6:6" x14ac:dyDescent="0.25">
      <c r="F326" s="4"/>
    </row>
    <row r="327" spans="6:6" x14ac:dyDescent="0.25">
      <c r="F327" s="4"/>
    </row>
    <row r="328" spans="6:6" x14ac:dyDescent="0.25">
      <c r="F328" s="4"/>
    </row>
    <row r="329" spans="6:6" x14ac:dyDescent="0.25">
      <c r="F329" s="4"/>
    </row>
    <row r="330" spans="6:6" x14ac:dyDescent="0.25">
      <c r="F330" s="4"/>
    </row>
    <row r="331" spans="6:6" x14ac:dyDescent="0.25">
      <c r="F331" s="4"/>
    </row>
    <row r="332" spans="6:6" x14ac:dyDescent="0.25">
      <c r="F332" s="4"/>
    </row>
    <row r="333" spans="6:6" x14ac:dyDescent="0.25">
      <c r="F333" s="4"/>
    </row>
    <row r="334" spans="6:6" x14ac:dyDescent="0.25">
      <c r="F334" s="4"/>
    </row>
    <row r="335" spans="6:6" x14ac:dyDescent="0.25">
      <c r="F335" s="4"/>
    </row>
    <row r="336" spans="6:6" x14ac:dyDescent="0.25">
      <c r="F336" s="4"/>
    </row>
    <row r="337" spans="6:6" x14ac:dyDescent="0.25">
      <c r="F337" s="4"/>
    </row>
    <row r="338" spans="6:6" x14ac:dyDescent="0.25">
      <c r="F338" s="4"/>
    </row>
    <row r="339" spans="6:6" x14ac:dyDescent="0.25">
      <c r="F339" s="4"/>
    </row>
    <row r="340" spans="6:6" x14ac:dyDescent="0.25">
      <c r="F340" s="4"/>
    </row>
    <row r="341" spans="6:6" x14ac:dyDescent="0.25">
      <c r="F341" s="4"/>
    </row>
    <row r="342" spans="6:6" x14ac:dyDescent="0.25">
      <c r="F342" s="4"/>
    </row>
    <row r="343" spans="6:6" x14ac:dyDescent="0.25">
      <c r="F343" s="4"/>
    </row>
    <row r="344" spans="6:6" x14ac:dyDescent="0.25">
      <c r="F344" s="4"/>
    </row>
    <row r="345" spans="6:6" x14ac:dyDescent="0.25">
      <c r="F345" s="4"/>
    </row>
    <row r="346" spans="6:6" x14ac:dyDescent="0.25">
      <c r="F346" s="4"/>
    </row>
    <row r="347" spans="6:6" x14ac:dyDescent="0.25">
      <c r="F347" s="4"/>
    </row>
    <row r="348" spans="6:6" x14ac:dyDescent="0.25">
      <c r="F348" s="4"/>
    </row>
    <row r="349" spans="6:6" x14ac:dyDescent="0.25">
      <c r="F349" s="4"/>
    </row>
    <row r="350" spans="6:6" x14ac:dyDescent="0.25">
      <c r="F350" s="4"/>
    </row>
    <row r="351" spans="6:6" x14ac:dyDescent="0.25">
      <c r="F351" s="4"/>
    </row>
    <row r="352" spans="6:6" x14ac:dyDescent="0.25">
      <c r="F352" s="4"/>
    </row>
    <row r="353" spans="6:6" x14ac:dyDescent="0.25">
      <c r="F353" s="4"/>
    </row>
    <row r="354" spans="6:6" x14ac:dyDescent="0.25">
      <c r="F354" s="4"/>
    </row>
    <row r="355" spans="6:6" x14ac:dyDescent="0.25">
      <c r="F355" s="4"/>
    </row>
    <row r="356" spans="6:6" x14ac:dyDescent="0.25">
      <c r="F356" s="4"/>
    </row>
    <row r="357" spans="6:6" x14ac:dyDescent="0.25">
      <c r="F357" s="4"/>
    </row>
    <row r="358" spans="6:6" x14ac:dyDescent="0.25">
      <c r="F358" s="4"/>
    </row>
    <row r="359" spans="6:6" x14ac:dyDescent="0.25">
      <c r="F359" s="4"/>
    </row>
    <row r="360" spans="6:6" x14ac:dyDescent="0.25">
      <c r="F360" s="4"/>
    </row>
    <row r="361" spans="6:6" x14ac:dyDescent="0.25">
      <c r="F361" s="4"/>
    </row>
    <row r="362" spans="6:6" x14ac:dyDescent="0.25">
      <c r="F362" s="4"/>
    </row>
    <row r="363" spans="6:6" x14ac:dyDescent="0.25">
      <c r="F363" s="4"/>
    </row>
    <row r="364" spans="6:6" x14ac:dyDescent="0.25">
      <c r="F364" s="4"/>
    </row>
    <row r="365" spans="6:6" x14ac:dyDescent="0.25">
      <c r="F365" s="4"/>
    </row>
    <row r="366" spans="6:6" x14ac:dyDescent="0.25">
      <c r="F366" s="4"/>
    </row>
    <row r="367" spans="6:6" x14ac:dyDescent="0.25">
      <c r="F367" s="4"/>
    </row>
    <row r="368" spans="6:6" x14ac:dyDescent="0.25">
      <c r="F368" s="4"/>
    </row>
    <row r="369" spans="6:6" x14ac:dyDescent="0.25">
      <c r="F369" s="4"/>
    </row>
    <row r="370" spans="6:6" x14ac:dyDescent="0.25">
      <c r="F370" s="4"/>
    </row>
    <row r="371" spans="6:6" x14ac:dyDescent="0.25">
      <c r="F371" s="4"/>
    </row>
    <row r="372" spans="6:6" x14ac:dyDescent="0.25">
      <c r="F372" s="4"/>
    </row>
    <row r="373" spans="6:6" x14ac:dyDescent="0.25">
      <c r="F373" s="4"/>
    </row>
    <row r="374" spans="6:6" x14ac:dyDescent="0.25">
      <c r="F374" s="4"/>
    </row>
    <row r="375" spans="6:6" x14ac:dyDescent="0.25">
      <c r="F375" s="4"/>
    </row>
    <row r="376" spans="6:6" x14ac:dyDescent="0.25">
      <c r="F376" s="4"/>
    </row>
    <row r="377" spans="6:6" x14ac:dyDescent="0.25">
      <c r="F377" s="4"/>
    </row>
    <row r="378" spans="6:6" x14ac:dyDescent="0.25">
      <c r="F378" s="4"/>
    </row>
    <row r="379" spans="6:6" x14ac:dyDescent="0.25">
      <c r="F379" s="4"/>
    </row>
    <row r="380" spans="6:6" x14ac:dyDescent="0.25">
      <c r="F380" s="4"/>
    </row>
    <row r="381" spans="6:6" x14ac:dyDescent="0.25">
      <c r="F381" s="4"/>
    </row>
    <row r="382" spans="6:6" x14ac:dyDescent="0.25">
      <c r="F382" s="4"/>
    </row>
    <row r="383" spans="6:6" x14ac:dyDescent="0.25">
      <c r="F383" s="4"/>
    </row>
    <row r="384" spans="6:6" x14ac:dyDescent="0.25">
      <c r="F384" s="4"/>
    </row>
    <row r="385" spans="6:6" x14ac:dyDescent="0.25">
      <c r="F385" s="4"/>
    </row>
    <row r="386" spans="6:6" x14ac:dyDescent="0.25">
      <c r="F386" s="4"/>
    </row>
    <row r="387" spans="6:6" x14ac:dyDescent="0.25">
      <c r="F387" s="4"/>
    </row>
    <row r="388" spans="6:6" x14ac:dyDescent="0.25">
      <c r="F388" s="4"/>
    </row>
    <row r="389" spans="6:6" x14ac:dyDescent="0.25">
      <c r="F389" s="4"/>
    </row>
    <row r="390" spans="6:6" x14ac:dyDescent="0.25">
      <c r="F390" s="4"/>
    </row>
    <row r="391" spans="6:6" x14ac:dyDescent="0.25">
      <c r="F391" s="4"/>
    </row>
    <row r="392" spans="6:6" x14ac:dyDescent="0.25">
      <c r="F392" s="4"/>
    </row>
    <row r="393" spans="6:6" x14ac:dyDescent="0.25">
      <c r="F393" s="4"/>
    </row>
    <row r="394" spans="6:6" x14ac:dyDescent="0.25">
      <c r="F394" s="4"/>
    </row>
    <row r="395" spans="6:6" x14ac:dyDescent="0.25">
      <c r="F395" s="4"/>
    </row>
    <row r="396" spans="6:6" x14ac:dyDescent="0.25">
      <c r="F396" s="4"/>
    </row>
    <row r="397" spans="6:6" x14ac:dyDescent="0.25">
      <c r="F397" s="4"/>
    </row>
    <row r="398" spans="6:6" x14ac:dyDescent="0.25">
      <c r="F398" s="4"/>
    </row>
    <row r="399" spans="6:6" x14ac:dyDescent="0.25">
      <c r="F399" s="4"/>
    </row>
    <row r="400" spans="6:6" x14ac:dyDescent="0.25">
      <c r="F400" s="4"/>
    </row>
    <row r="401" spans="6:6" x14ac:dyDescent="0.25">
      <c r="F401" s="4"/>
    </row>
    <row r="402" spans="6:6" x14ac:dyDescent="0.25">
      <c r="F402" s="4"/>
    </row>
    <row r="403" spans="6:6" x14ac:dyDescent="0.25">
      <c r="F403" s="4"/>
    </row>
    <row r="404" spans="6:6" x14ac:dyDescent="0.25">
      <c r="F404" s="4"/>
    </row>
    <row r="405" spans="6:6" x14ac:dyDescent="0.25">
      <c r="F405" s="4"/>
    </row>
    <row r="406" spans="6:6" x14ac:dyDescent="0.25">
      <c r="F406" s="4"/>
    </row>
    <row r="407" spans="6:6" x14ac:dyDescent="0.25">
      <c r="F407" s="4"/>
    </row>
    <row r="408" spans="6:6" x14ac:dyDescent="0.25">
      <c r="F408" s="4"/>
    </row>
    <row r="409" spans="6:6" x14ac:dyDescent="0.25">
      <c r="F409" s="4"/>
    </row>
    <row r="410" spans="6:6" x14ac:dyDescent="0.25">
      <c r="F410" s="4"/>
    </row>
    <row r="411" spans="6:6" x14ac:dyDescent="0.25">
      <c r="F411" s="4"/>
    </row>
    <row r="412" spans="6:6" x14ac:dyDescent="0.25">
      <c r="F412" s="4"/>
    </row>
    <row r="413" spans="6:6" x14ac:dyDescent="0.25">
      <c r="F413" s="4"/>
    </row>
    <row r="414" spans="6:6" x14ac:dyDescent="0.25">
      <c r="F414" s="4"/>
    </row>
    <row r="415" spans="6:6" x14ac:dyDescent="0.25">
      <c r="F415" s="4"/>
    </row>
    <row r="416" spans="6:6" x14ac:dyDescent="0.25">
      <c r="F416" s="4"/>
    </row>
    <row r="417" spans="6:6" x14ac:dyDescent="0.25">
      <c r="F417" s="4"/>
    </row>
    <row r="418" spans="6:6" x14ac:dyDescent="0.25">
      <c r="F418" s="4"/>
    </row>
    <row r="419" spans="6:6" x14ac:dyDescent="0.25">
      <c r="F419" s="4"/>
    </row>
    <row r="420" spans="6:6" x14ac:dyDescent="0.25">
      <c r="F420" s="4"/>
    </row>
    <row r="421" spans="6:6" x14ac:dyDescent="0.25">
      <c r="F421" s="4"/>
    </row>
    <row r="422" spans="6:6" x14ac:dyDescent="0.25">
      <c r="F422" s="4"/>
    </row>
    <row r="423" spans="6:6" x14ac:dyDescent="0.25">
      <c r="F423" s="4"/>
    </row>
    <row r="424" spans="6:6" x14ac:dyDescent="0.25">
      <c r="F424" s="4"/>
    </row>
    <row r="425" spans="6:6" x14ac:dyDescent="0.25">
      <c r="F425" s="4"/>
    </row>
    <row r="426" spans="6:6" x14ac:dyDescent="0.25">
      <c r="F426" s="4"/>
    </row>
    <row r="427" spans="6:6" x14ac:dyDescent="0.25">
      <c r="F427" s="4"/>
    </row>
    <row r="428" spans="6:6" x14ac:dyDescent="0.25">
      <c r="F428" s="4"/>
    </row>
    <row r="429" spans="6:6" x14ac:dyDescent="0.25">
      <c r="F429" s="4"/>
    </row>
    <row r="430" spans="6:6" x14ac:dyDescent="0.25">
      <c r="F430" s="4"/>
    </row>
    <row r="431" spans="6:6" x14ac:dyDescent="0.25">
      <c r="F431" s="4"/>
    </row>
    <row r="432" spans="6:6" x14ac:dyDescent="0.25">
      <c r="F432" s="4"/>
    </row>
    <row r="433" spans="6:6" x14ac:dyDescent="0.25">
      <c r="F433" s="4"/>
    </row>
    <row r="434" spans="6:6" x14ac:dyDescent="0.25">
      <c r="F434" s="4"/>
    </row>
    <row r="435" spans="6:6" x14ac:dyDescent="0.25">
      <c r="F435" s="4"/>
    </row>
    <row r="436" spans="6:6" x14ac:dyDescent="0.25">
      <c r="F436" s="4"/>
    </row>
    <row r="437" spans="6:6" x14ac:dyDescent="0.25">
      <c r="F437" s="4"/>
    </row>
    <row r="438" spans="6:6" x14ac:dyDescent="0.25">
      <c r="F438" s="4"/>
    </row>
    <row r="439" spans="6:6" x14ac:dyDescent="0.25">
      <c r="F439" s="4"/>
    </row>
    <row r="440" spans="6:6" x14ac:dyDescent="0.25">
      <c r="F440" s="4"/>
    </row>
    <row r="441" spans="6:6" x14ac:dyDescent="0.25">
      <c r="F441" s="4"/>
    </row>
    <row r="442" spans="6:6" x14ac:dyDescent="0.25">
      <c r="F442" s="4"/>
    </row>
    <row r="443" spans="6:6" x14ac:dyDescent="0.25">
      <c r="F443" s="4"/>
    </row>
    <row r="444" spans="6:6" x14ac:dyDescent="0.25">
      <c r="F444" s="4"/>
    </row>
    <row r="445" spans="6:6" x14ac:dyDescent="0.25">
      <c r="F445" s="4"/>
    </row>
    <row r="446" spans="6:6" x14ac:dyDescent="0.25">
      <c r="F446" s="4"/>
    </row>
    <row r="447" spans="6:6" x14ac:dyDescent="0.25">
      <c r="F447" s="4"/>
    </row>
    <row r="448" spans="6:6" x14ac:dyDescent="0.25">
      <c r="F448" s="4"/>
    </row>
    <row r="449" spans="6:6" x14ac:dyDescent="0.25">
      <c r="F449" s="4"/>
    </row>
    <row r="450" spans="6:6" x14ac:dyDescent="0.25">
      <c r="F450" s="4"/>
    </row>
    <row r="451" spans="6:6" x14ac:dyDescent="0.25">
      <c r="F451" s="4"/>
    </row>
    <row r="452" spans="6:6" x14ac:dyDescent="0.25">
      <c r="F452" s="4"/>
    </row>
    <row r="453" spans="6:6" x14ac:dyDescent="0.25">
      <c r="F453" s="4"/>
    </row>
    <row r="454" spans="6:6" x14ac:dyDescent="0.25">
      <c r="F454" s="4"/>
    </row>
    <row r="455" spans="6:6" x14ac:dyDescent="0.25">
      <c r="F455" s="4"/>
    </row>
    <row r="456" spans="6:6" x14ac:dyDescent="0.25">
      <c r="F456" s="4"/>
    </row>
    <row r="457" spans="6:6" x14ac:dyDescent="0.25">
      <c r="F457" s="4"/>
    </row>
    <row r="458" spans="6:6" x14ac:dyDescent="0.25">
      <c r="F458" s="4"/>
    </row>
    <row r="459" spans="6:6" x14ac:dyDescent="0.25">
      <c r="F459" s="4"/>
    </row>
    <row r="460" spans="6:6" x14ac:dyDescent="0.25">
      <c r="F460" s="4"/>
    </row>
    <row r="461" spans="6:6" x14ac:dyDescent="0.25">
      <c r="F461" s="4"/>
    </row>
    <row r="462" spans="6:6" x14ac:dyDescent="0.25">
      <c r="F462" s="4"/>
    </row>
    <row r="463" spans="6:6" x14ac:dyDescent="0.25">
      <c r="F463" s="4"/>
    </row>
    <row r="464" spans="6:6" x14ac:dyDescent="0.25">
      <c r="F464" s="4"/>
    </row>
    <row r="465" spans="6:6" x14ac:dyDescent="0.25">
      <c r="F465" s="4"/>
    </row>
    <row r="466" spans="6:6" x14ac:dyDescent="0.25">
      <c r="F466" s="4"/>
    </row>
    <row r="467" spans="6:6" x14ac:dyDescent="0.25">
      <c r="F467" s="4"/>
    </row>
    <row r="468" spans="6:6" x14ac:dyDescent="0.25">
      <c r="F468" s="4"/>
    </row>
    <row r="469" spans="6:6" x14ac:dyDescent="0.25">
      <c r="F469" s="4"/>
    </row>
    <row r="470" spans="6:6" x14ac:dyDescent="0.25">
      <c r="F470" s="4"/>
    </row>
    <row r="471" spans="6:6" x14ac:dyDescent="0.25">
      <c r="F471" s="4"/>
    </row>
    <row r="472" spans="6:6" x14ac:dyDescent="0.25">
      <c r="F472" s="4"/>
    </row>
    <row r="473" spans="6:6" x14ac:dyDescent="0.25">
      <c r="F473" s="4"/>
    </row>
    <row r="474" spans="6:6" x14ac:dyDescent="0.25">
      <c r="F474" s="4"/>
    </row>
    <row r="475" spans="6:6" x14ac:dyDescent="0.25">
      <c r="F475" s="4"/>
    </row>
    <row r="476" spans="6:6" x14ac:dyDescent="0.25">
      <c r="F476" s="4"/>
    </row>
    <row r="477" spans="6:6" x14ac:dyDescent="0.25">
      <c r="F477" s="4"/>
    </row>
    <row r="478" spans="6:6" x14ac:dyDescent="0.25">
      <c r="F478" s="4"/>
    </row>
    <row r="479" spans="6:6" x14ac:dyDescent="0.25">
      <c r="F479" s="4"/>
    </row>
    <row r="480" spans="6:6" x14ac:dyDescent="0.25">
      <c r="F480" s="4"/>
    </row>
    <row r="481" spans="6:6" x14ac:dyDescent="0.25">
      <c r="F481" s="4"/>
    </row>
    <row r="482" spans="6:6" x14ac:dyDescent="0.25">
      <c r="F482" s="4"/>
    </row>
    <row r="483" spans="6:6" x14ac:dyDescent="0.25">
      <c r="F483" s="4"/>
    </row>
    <row r="484" spans="6:6" x14ac:dyDescent="0.25">
      <c r="F484" s="4"/>
    </row>
    <row r="485" spans="6:6" x14ac:dyDescent="0.25">
      <c r="F485" s="4"/>
    </row>
    <row r="486" spans="6:6" x14ac:dyDescent="0.25">
      <c r="F486" s="4"/>
    </row>
    <row r="487" spans="6:6" x14ac:dyDescent="0.25">
      <c r="F487" s="4"/>
    </row>
    <row r="488" spans="6:6" x14ac:dyDescent="0.25">
      <c r="F488" s="4"/>
    </row>
    <row r="489" spans="6:6" x14ac:dyDescent="0.25">
      <c r="F489" s="4"/>
    </row>
    <row r="490" spans="6:6" x14ac:dyDescent="0.25">
      <c r="F490" s="4"/>
    </row>
    <row r="491" spans="6:6" x14ac:dyDescent="0.25">
      <c r="F491" s="4"/>
    </row>
    <row r="492" spans="6:6" x14ac:dyDescent="0.25">
      <c r="F492" s="4"/>
    </row>
    <row r="493" spans="6:6" x14ac:dyDescent="0.25">
      <c r="F493" s="4"/>
    </row>
    <row r="494" spans="6:6" x14ac:dyDescent="0.25">
      <c r="F494" s="4"/>
    </row>
    <row r="495" spans="6:6" x14ac:dyDescent="0.25">
      <c r="F495" s="4"/>
    </row>
    <row r="496" spans="6:6" x14ac:dyDescent="0.25">
      <c r="F496" s="4"/>
    </row>
    <row r="497" spans="6:6" x14ac:dyDescent="0.25">
      <c r="F497" s="4"/>
    </row>
    <row r="498" spans="6:6" x14ac:dyDescent="0.25">
      <c r="F498" s="4"/>
    </row>
    <row r="499" spans="6:6" x14ac:dyDescent="0.25">
      <c r="F499" s="4"/>
    </row>
    <row r="500" spans="6:6" x14ac:dyDescent="0.25">
      <c r="F500" s="4"/>
    </row>
    <row r="501" spans="6:6" x14ac:dyDescent="0.25">
      <c r="F501" s="4"/>
    </row>
    <row r="502" spans="6:6" x14ac:dyDescent="0.25">
      <c r="F502" s="4"/>
    </row>
    <row r="503" spans="6:6" x14ac:dyDescent="0.25">
      <c r="F503" s="4"/>
    </row>
    <row r="504" spans="6:6" x14ac:dyDescent="0.25">
      <c r="F504" s="4"/>
    </row>
    <row r="505" spans="6:6" x14ac:dyDescent="0.25">
      <c r="F505" s="4"/>
    </row>
    <row r="506" spans="6:6" x14ac:dyDescent="0.25">
      <c r="F506" s="4"/>
    </row>
    <row r="507" spans="6:6" x14ac:dyDescent="0.25">
      <c r="F507" s="4"/>
    </row>
    <row r="508" spans="6:6" x14ac:dyDescent="0.25">
      <c r="F508" s="4"/>
    </row>
    <row r="509" spans="6:6" x14ac:dyDescent="0.25">
      <c r="F509" s="4"/>
    </row>
    <row r="510" spans="6:6" x14ac:dyDescent="0.25">
      <c r="F510" s="4"/>
    </row>
    <row r="511" spans="6:6" x14ac:dyDescent="0.25">
      <c r="F511" s="4"/>
    </row>
    <row r="512" spans="6:6" x14ac:dyDescent="0.25">
      <c r="F512" s="4"/>
    </row>
    <row r="513" spans="6:6" x14ac:dyDescent="0.25">
      <c r="F513" s="4"/>
    </row>
    <row r="514" spans="6:6" x14ac:dyDescent="0.25">
      <c r="F514" s="4"/>
    </row>
    <row r="515" spans="6:6" x14ac:dyDescent="0.25">
      <c r="F515" s="4"/>
    </row>
    <row r="516" spans="6:6" x14ac:dyDescent="0.25">
      <c r="F516" s="4"/>
    </row>
    <row r="517" spans="6:6" x14ac:dyDescent="0.25">
      <c r="F517" s="4"/>
    </row>
    <row r="518" spans="6:6" x14ac:dyDescent="0.25">
      <c r="F518" s="4"/>
    </row>
    <row r="519" spans="6:6" x14ac:dyDescent="0.25">
      <c r="F519" s="4"/>
    </row>
    <row r="520" spans="6:6" x14ac:dyDescent="0.25">
      <c r="F520" s="4"/>
    </row>
    <row r="521" spans="6:6" x14ac:dyDescent="0.25">
      <c r="F521" s="4"/>
    </row>
    <row r="522" spans="6:6" x14ac:dyDescent="0.25">
      <c r="F522" s="4"/>
    </row>
    <row r="523" spans="6:6" x14ac:dyDescent="0.25">
      <c r="F523" s="4"/>
    </row>
    <row r="524" spans="6:6" x14ac:dyDescent="0.25">
      <c r="F524" s="4"/>
    </row>
    <row r="525" spans="6:6" x14ac:dyDescent="0.25">
      <c r="F525" s="4"/>
    </row>
    <row r="526" spans="6:6" x14ac:dyDescent="0.25">
      <c r="F526" s="4"/>
    </row>
    <row r="527" spans="6:6" x14ac:dyDescent="0.25">
      <c r="F527" s="4"/>
    </row>
    <row r="528" spans="6:6" x14ac:dyDescent="0.25">
      <c r="F528" s="4"/>
    </row>
    <row r="529" spans="6:6" x14ac:dyDescent="0.25">
      <c r="F529" s="4"/>
    </row>
    <row r="530" spans="6:6" x14ac:dyDescent="0.25">
      <c r="F530" s="4"/>
    </row>
    <row r="531" spans="6:6" x14ac:dyDescent="0.25">
      <c r="F531" s="4"/>
    </row>
    <row r="532" spans="6:6" x14ac:dyDescent="0.25">
      <c r="F532" s="4"/>
    </row>
    <row r="533" spans="6:6" x14ac:dyDescent="0.25">
      <c r="F533" s="4"/>
    </row>
    <row r="534" spans="6:6" x14ac:dyDescent="0.25">
      <c r="F534" s="4"/>
    </row>
    <row r="535" spans="6:6" x14ac:dyDescent="0.25">
      <c r="F535" s="4"/>
    </row>
    <row r="536" spans="6:6" x14ac:dyDescent="0.25">
      <c r="F536" s="4"/>
    </row>
    <row r="537" spans="6:6" x14ac:dyDescent="0.25">
      <c r="F537" s="4"/>
    </row>
    <row r="538" spans="6:6" x14ac:dyDescent="0.25">
      <c r="F538" s="4"/>
    </row>
    <row r="539" spans="6:6" x14ac:dyDescent="0.25">
      <c r="F539" s="4"/>
    </row>
    <row r="540" spans="6:6" x14ac:dyDescent="0.25">
      <c r="F540" s="4"/>
    </row>
    <row r="541" spans="6:6" x14ac:dyDescent="0.25">
      <c r="F541" s="4"/>
    </row>
    <row r="542" spans="6:6" x14ac:dyDescent="0.25">
      <c r="F542" s="4"/>
    </row>
    <row r="543" spans="6:6" x14ac:dyDescent="0.25">
      <c r="F543" s="4"/>
    </row>
    <row r="544" spans="6:6" x14ac:dyDescent="0.25">
      <c r="F544" s="4"/>
    </row>
    <row r="545" spans="6:6" x14ac:dyDescent="0.25">
      <c r="F545" s="4"/>
    </row>
    <row r="546" spans="6:6" x14ac:dyDescent="0.25">
      <c r="F546" s="4"/>
    </row>
    <row r="547" spans="6:6" x14ac:dyDescent="0.25">
      <c r="F547" s="4"/>
    </row>
    <row r="548" spans="6:6" x14ac:dyDescent="0.25">
      <c r="F548" s="4"/>
    </row>
    <row r="549" spans="6:6" x14ac:dyDescent="0.25">
      <c r="F549" s="4"/>
    </row>
    <row r="550" spans="6:6" x14ac:dyDescent="0.25">
      <c r="F550" s="4"/>
    </row>
    <row r="551" spans="6:6" x14ac:dyDescent="0.25">
      <c r="F551" s="4"/>
    </row>
    <row r="552" spans="6:6" x14ac:dyDescent="0.25">
      <c r="F552" s="4"/>
    </row>
    <row r="553" spans="6:6" x14ac:dyDescent="0.25">
      <c r="F553" s="4"/>
    </row>
    <row r="554" spans="6:6" x14ac:dyDescent="0.25">
      <c r="F554" s="4"/>
    </row>
    <row r="555" spans="6:6" x14ac:dyDescent="0.25">
      <c r="F555" s="4"/>
    </row>
    <row r="556" spans="6:6" x14ac:dyDescent="0.25">
      <c r="F556" s="4"/>
    </row>
    <row r="557" spans="6:6" x14ac:dyDescent="0.25">
      <c r="F557" s="4"/>
    </row>
    <row r="558" spans="6:6" x14ac:dyDescent="0.25">
      <c r="F558" s="4"/>
    </row>
    <row r="559" spans="6:6" x14ac:dyDescent="0.25">
      <c r="F559" s="4"/>
    </row>
    <row r="560" spans="6:6" x14ac:dyDescent="0.25">
      <c r="F560" s="4"/>
    </row>
    <row r="561" spans="6:6" x14ac:dyDescent="0.25">
      <c r="F561" s="4"/>
    </row>
    <row r="562" spans="6:6" x14ac:dyDescent="0.25">
      <c r="F562" s="4"/>
    </row>
    <row r="563" spans="6:6" x14ac:dyDescent="0.25">
      <c r="F563" s="4"/>
    </row>
    <row r="564" spans="6:6" x14ac:dyDescent="0.25">
      <c r="F564" s="4"/>
    </row>
    <row r="565" spans="6:6" x14ac:dyDescent="0.25">
      <c r="F565" s="4"/>
    </row>
    <row r="566" spans="6:6" x14ac:dyDescent="0.25">
      <c r="F566" s="4"/>
    </row>
    <row r="567" spans="6:6" x14ac:dyDescent="0.25">
      <c r="F567" s="4"/>
    </row>
    <row r="568" spans="6:6" x14ac:dyDescent="0.25">
      <c r="F568" s="4"/>
    </row>
    <row r="569" spans="6:6" x14ac:dyDescent="0.25">
      <c r="F569" s="4"/>
    </row>
    <row r="570" spans="6:6" x14ac:dyDescent="0.25">
      <c r="F570" s="4"/>
    </row>
    <row r="571" spans="6:6" x14ac:dyDescent="0.25">
      <c r="F571" s="4"/>
    </row>
    <row r="572" spans="6:6" x14ac:dyDescent="0.25">
      <c r="F572" s="4"/>
    </row>
    <row r="573" spans="6:6" x14ac:dyDescent="0.25">
      <c r="F573" s="4"/>
    </row>
    <row r="574" spans="6:6" x14ac:dyDescent="0.25">
      <c r="F574" s="4"/>
    </row>
    <row r="575" spans="6:6" x14ac:dyDescent="0.25">
      <c r="F575" s="4"/>
    </row>
    <row r="576" spans="6:6" x14ac:dyDescent="0.25">
      <c r="F576" s="4"/>
    </row>
    <row r="577" spans="6:6" x14ac:dyDescent="0.25">
      <c r="F577" s="4"/>
    </row>
    <row r="578" spans="6:6" x14ac:dyDescent="0.25">
      <c r="F578" s="4"/>
    </row>
    <row r="579" spans="6:6" x14ac:dyDescent="0.25">
      <c r="F579" s="4"/>
    </row>
    <row r="580" spans="6:6" x14ac:dyDescent="0.25">
      <c r="F580" s="4"/>
    </row>
    <row r="581" spans="6:6" x14ac:dyDescent="0.25">
      <c r="F581" s="4"/>
    </row>
    <row r="582" spans="6:6" x14ac:dyDescent="0.25">
      <c r="F582" s="4"/>
    </row>
    <row r="583" spans="6:6" x14ac:dyDescent="0.25">
      <c r="F583" s="4"/>
    </row>
    <row r="584" spans="6:6" x14ac:dyDescent="0.25">
      <c r="F584" s="4"/>
    </row>
    <row r="585" spans="6:6" x14ac:dyDescent="0.25">
      <c r="F585" s="4"/>
    </row>
    <row r="586" spans="6:6" x14ac:dyDescent="0.25">
      <c r="F586" s="4"/>
    </row>
    <row r="587" spans="6:6" x14ac:dyDescent="0.25">
      <c r="F587" s="4"/>
    </row>
    <row r="588" spans="6:6" x14ac:dyDescent="0.25">
      <c r="F588" s="4"/>
    </row>
    <row r="589" spans="6:6" x14ac:dyDescent="0.25">
      <c r="F589" s="4"/>
    </row>
    <row r="590" spans="6:6" x14ac:dyDescent="0.25">
      <c r="F590" s="4"/>
    </row>
    <row r="591" spans="6:6" x14ac:dyDescent="0.25">
      <c r="F591" s="4"/>
    </row>
    <row r="592" spans="6:6" x14ac:dyDescent="0.25">
      <c r="F592" s="4"/>
    </row>
    <row r="593" spans="6:6" x14ac:dyDescent="0.25">
      <c r="F593" s="4"/>
    </row>
    <row r="594" spans="6:6" x14ac:dyDescent="0.25">
      <c r="F594" s="4"/>
    </row>
    <row r="595" spans="6:6" x14ac:dyDescent="0.25">
      <c r="F595" s="4"/>
    </row>
    <row r="596" spans="6:6" x14ac:dyDescent="0.25">
      <c r="F596" s="4"/>
    </row>
    <row r="597" spans="6:6" x14ac:dyDescent="0.25">
      <c r="F597" s="4"/>
    </row>
    <row r="598" spans="6:6" x14ac:dyDescent="0.25">
      <c r="F598" s="4"/>
    </row>
    <row r="599" spans="6:6" x14ac:dyDescent="0.25">
      <c r="F599" s="4"/>
    </row>
    <row r="600" spans="6:6" x14ac:dyDescent="0.25">
      <c r="F600" s="4"/>
    </row>
    <row r="601" spans="6:6" x14ac:dyDescent="0.25">
      <c r="F601" s="4"/>
    </row>
    <row r="602" spans="6:6" x14ac:dyDescent="0.25">
      <c r="F602" s="4"/>
    </row>
    <row r="603" spans="6:6" x14ac:dyDescent="0.25">
      <c r="F603" s="4"/>
    </row>
    <row r="604" spans="6:6" x14ac:dyDescent="0.25">
      <c r="F604" s="4"/>
    </row>
    <row r="605" spans="6:6" x14ac:dyDescent="0.25">
      <c r="F605" s="4"/>
    </row>
    <row r="606" spans="6:6" x14ac:dyDescent="0.25">
      <c r="F606" s="4"/>
    </row>
    <row r="607" spans="6:6" x14ac:dyDescent="0.25">
      <c r="F607" s="4"/>
    </row>
    <row r="608" spans="6:6" x14ac:dyDescent="0.25">
      <c r="F608" s="4"/>
    </row>
    <row r="609" spans="6:6" x14ac:dyDescent="0.25">
      <c r="F609" s="4"/>
    </row>
    <row r="610" spans="6:6" x14ac:dyDescent="0.25">
      <c r="F610" s="4"/>
    </row>
    <row r="611" spans="6:6" x14ac:dyDescent="0.25">
      <c r="F611" s="4"/>
    </row>
    <row r="612" spans="6:6" x14ac:dyDescent="0.25">
      <c r="F612" s="4"/>
    </row>
    <row r="613" spans="6:6" x14ac:dyDescent="0.25">
      <c r="F613" s="4"/>
    </row>
    <row r="614" spans="6:6" x14ac:dyDescent="0.25">
      <c r="F614" s="4"/>
    </row>
    <row r="615" spans="6:6" x14ac:dyDescent="0.25">
      <c r="F615" s="4"/>
    </row>
    <row r="616" spans="6:6" x14ac:dyDescent="0.25">
      <c r="F616" s="4"/>
    </row>
    <row r="617" spans="6:6" x14ac:dyDescent="0.25">
      <c r="F617" s="4"/>
    </row>
    <row r="618" spans="6:6" x14ac:dyDescent="0.25">
      <c r="F618" s="4"/>
    </row>
    <row r="619" spans="6:6" x14ac:dyDescent="0.25">
      <c r="F619" s="4"/>
    </row>
    <row r="620" spans="6:6" x14ac:dyDescent="0.25">
      <c r="F620" s="4"/>
    </row>
    <row r="621" spans="6:6" x14ac:dyDescent="0.25">
      <c r="F621" s="4"/>
    </row>
    <row r="622" spans="6:6" x14ac:dyDescent="0.25">
      <c r="F622" s="4"/>
    </row>
    <row r="623" spans="6:6" x14ac:dyDescent="0.25">
      <c r="F623" s="4"/>
    </row>
    <row r="624" spans="6:6" x14ac:dyDescent="0.25">
      <c r="F624" s="4"/>
    </row>
    <row r="625" spans="6:6" x14ac:dyDescent="0.25">
      <c r="F625" s="4"/>
    </row>
    <row r="626" spans="6:6" x14ac:dyDescent="0.25">
      <c r="F626" s="4"/>
    </row>
    <row r="627" spans="6:6" x14ac:dyDescent="0.25">
      <c r="F627" s="4"/>
    </row>
    <row r="628" spans="6:6" x14ac:dyDescent="0.25">
      <c r="F628" s="4"/>
    </row>
    <row r="629" spans="6:6" x14ac:dyDescent="0.25">
      <c r="F629" s="4"/>
    </row>
    <row r="630" spans="6:6" x14ac:dyDescent="0.25">
      <c r="F630" s="4"/>
    </row>
    <row r="631" spans="6:6" x14ac:dyDescent="0.25">
      <c r="F631" s="4"/>
    </row>
    <row r="632" spans="6:6" x14ac:dyDescent="0.25">
      <c r="F632" s="4"/>
    </row>
    <row r="633" spans="6:6" x14ac:dyDescent="0.25">
      <c r="F633" s="4"/>
    </row>
    <row r="634" spans="6:6" x14ac:dyDescent="0.25">
      <c r="F634" s="4"/>
    </row>
    <row r="635" spans="6:6" x14ac:dyDescent="0.25">
      <c r="F635" s="4"/>
    </row>
    <row r="636" spans="6:6" x14ac:dyDescent="0.25">
      <c r="F636" s="4"/>
    </row>
    <row r="637" spans="6:6" x14ac:dyDescent="0.25">
      <c r="F637" s="4"/>
    </row>
    <row r="638" spans="6:6" x14ac:dyDescent="0.25">
      <c r="F638" s="4"/>
    </row>
    <row r="639" spans="6:6" x14ac:dyDescent="0.25">
      <c r="F639" s="4"/>
    </row>
    <row r="640" spans="6:6" x14ac:dyDescent="0.25">
      <c r="F640" s="4"/>
    </row>
    <row r="641" spans="6:6" x14ac:dyDescent="0.25">
      <c r="F641" s="4"/>
    </row>
    <row r="642" spans="6:6" x14ac:dyDescent="0.25">
      <c r="F642" s="4"/>
    </row>
    <row r="643" spans="6:6" x14ac:dyDescent="0.25">
      <c r="F643" s="4"/>
    </row>
    <row r="644" spans="6:6" x14ac:dyDescent="0.25">
      <c r="F644" s="4"/>
    </row>
    <row r="645" spans="6:6" x14ac:dyDescent="0.25">
      <c r="F645" s="4"/>
    </row>
    <row r="646" spans="6:6" x14ac:dyDescent="0.25">
      <c r="F646" s="4"/>
    </row>
    <row r="647" spans="6:6" x14ac:dyDescent="0.25">
      <c r="F647" s="4"/>
    </row>
    <row r="648" spans="6:6" x14ac:dyDescent="0.25">
      <c r="F648" s="4"/>
    </row>
    <row r="649" spans="6:6" x14ac:dyDescent="0.25">
      <c r="F649" s="4"/>
    </row>
    <row r="650" spans="6:6" x14ac:dyDescent="0.25">
      <c r="F650" s="4"/>
    </row>
    <row r="651" spans="6:6" x14ac:dyDescent="0.25">
      <c r="F651" s="4"/>
    </row>
    <row r="652" spans="6:6" x14ac:dyDescent="0.25">
      <c r="F652" s="4"/>
    </row>
    <row r="653" spans="6:6" x14ac:dyDescent="0.25">
      <c r="F653" s="4"/>
    </row>
    <row r="654" spans="6:6" x14ac:dyDescent="0.25">
      <c r="F654" s="4"/>
    </row>
    <row r="655" spans="6:6" x14ac:dyDescent="0.25">
      <c r="F655" s="4"/>
    </row>
    <row r="656" spans="6:6" x14ac:dyDescent="0.25">
      <c r="F656" s="4"/>
    </row>
    <row r="657" spans="6:6" x14ac:dyDescent="0.25">
      <c r="F657" s="4"/>
    </row>
    <row r="658" spans="6:6" x14ac:dyDescent="0.25">
      <c r="F658" s="4"/>
    </row>
    <row r="659" spans="6:6" x14ac:dyDescent="0.25">
      <c r="F659" s="4"/>
    </row>
    <row r="660" spans="6:6" x14ac:dyDescent="0.25">
      <c r="F660" s="4"/>
    </row>
    <row r="661" spans="6:6" x14ac:dyDescent="0.25">
      <c r="F661" s="4"/>
    </row>
    <row r="662" spans="6:6" x14ac:dyDescent="0.25">
      <c r="F662" s="4"/>
    </row>
    <row r="663" spans="6:6" x14ac:dyDescent="0.25">
      <c r="F663" s="4"/>
    </row>
    <row r="664" spans="6:6" x14ac:dyDescent="0.25">
      <c r="F664" s="4"/>
    </row>
    <row r="665" spans="6:6" x14ac:dyDescent="0.25">
      <c r="F665" s="4"/>
    </row>
    <row r="666" spans="6:6" x14ac:dyDescent="0.25">
      <c r="F666" s="4"/>
    </row>
    <row r="667" spans="6:6" x14ac:dyDescent="0.25">
      <c r="F667" s="4"/>
    </row>
    <row r="668" spans="6:6" x14ac:dyDescent="0.25">
      <c r="F668" s="4"/>
    </row>
    <row r="669" spans="6:6" x14ac:dyDescent="0.25">
      <c r="F669" s="4"/>
    </row>
    <row r="670" spans="6:6" x14ac:dyDescent="0.25">
      <c r="F670" s="4"/>
    </row>
    <row r="671" spans="6:6" x14ac:dyDescent="0.25">
      <c r="F671" s="4"/>
    </row>
    <row r="672" spans="6:6" x14ac:dyDescent="0.25">
      <c r="F672" s="4"/>
    </row>
    <row r="673" spans="6:6" x14ac:dyDescent="0.25">
      <c r="F673" s="4"/>
    </row>
    <row r="674" spans="6:6" x14ac:dyDescent="0.25">
      <c r="F674" s="4"/>
    </row>
    <row r="675" spans="6:6" x14ac:dyDescent="0.25">
      <c r="F675" s="4"/>
    </row>
    <row r="676" spans="6:6" x14ac:dyDescent="0.25">
      <c r="F676" s="4"/>
    </row>
    <row r="677" spans="6:6" x14ac:dyDescent="0.25">
      <c r="F677" s="4"/>
    </row>
    <row r="678" spans="6:6" x14ac:dyDescent="0.25">
      <c r="F678" s="4"/>
    </row>
    <row r="679" spans="6:6" x14ac:dyDescent="0.25">
      <c r="F679" s="4"/>
    </row>
    <row r="680" spans="6:6" x14ac:dyDescent="0.25">
      <c r="F680" s="4"/>
    </row>
    <row r="681" spans="6:6" x14ac:dyDescent="0.25">
      <c r="F681" s="4"/>
    </row>
    <row r="682" spans="6:6" x14ac:dyDescent="0.25">
      <c r="F682" s="4"/>
    </row>
    <row r="683" spans="6:6" x14ac:dyDescent="0.25">
      <c r="F683" s="4"/>
    </row>
    <row r="684" spans="6:6" x14ac:dyDescent="0.25">
      <c r="F684" s="4"/>
    </row>
    <row r="685" spans="6:6" x14ac:dyDescent="0.25">
      <c r="F685" s="4"/>
    </row>
    <row r="686" spans="6:6" x14ac:dyDescent="0.25">
      <c r="F686" s="4"/>
    </row>
    <row r="687" spans="6:6" x14ac:dyDescent="0.25">
      <c r="F687" s="4"/>
    </row>
    <row r="688" spans="6:6" x14ac:dyDescent="0.25">
      <c r="F688" s="4"/>
    </row>
    <row r="689" spans="6:6" x14ac:dyDescent="0.25">
      <c r="F689" s="4"/>
    </row>
    <row r="690" spans="6:6" x14ac:dyDescent="0.25">
      <c r="F690" s="4"/>
    </row>
    <row r="691" spans="6:6" x14ac:dyDescent="0.25">
      <c r="F691" s="4"/>
    </row>
    <row r="692" spans="6:6" x14ac:dyDescent="0.25">
      <c r="F692" s="4"/>
    </row>
    <row r="693" spans="6:6" x14ac:dyDescent="0.25">
      <c r="F693" s="4"/>
    </row>
    <row r="694" spans="6:6" x14ac:dyDescent="0.25">
      <c r="F694" s="4"/>
    </row>
    <row r="695" spans="6:6" x14ac:dyDescent="0.25">
      <c r="F695" s="4"/>
    </row>
    <row r="696" spans="6:6" x14ac:dyDescent="0.25">
      <c r="F696" s="4"/>
    </row>
    <row r="697" spans="6:6" x14ac:dyDescent="0.25">
      <c r="F697" s="4"/>
    </row>
    <row r="698" spans="6:6" x14ac:dyDescent="0.25">
      <c r="F698" s="4"/>
    </row>
    <row r="699" spans="6:6" x14ac:dyDescent="0.25">
      <c r="F699" s="4"/>
    </row>
    <row r="700" spans="6:6" x14ac:dyDescent="0.25">
      <c r="F700" s="4"/>
    </row>
    <row r="701" spans="6:6" x14ac:dyDescent="0.25">
      <c r="F701" s="4"/>
    </row>
    <row r="702" spans="6:6" x14ac:dyDescent="0.25">
      <c r="F702" s="4"/>
    </row>
    <row r="703" spans="6:6" x14ac:dyDescent="0.25">
      <c r="F703" s="4"/>
    </row>
    <row r="704" spans="6:6" x14ac:dyDescent="0.25">
      <c r="F704" s="4"/>
    </row>
    <row r="705" spans="6:6" x14ac:dyDescent="0.25">
      <c r="F705" s="4"/>
    </row>
    <row r="706" spans="6:6" x14ac:dyDescent="0.25">
      <c r="F706" s="4"/>
    </row>
    <row r="707" spans="6:6" x14ac:dyDescent="0.25">
      <c r="F707" s="4"/>
    </row>
    <row r="708" spans="6:6" x14ac:dyDescent="0.25">
      <c r="F708" s="4"/>
    </row>
    <row r="709" spans="6:6" x14ac:dyDescent="0.25">
      <c r="F709" s="4"/>
    </row>
    <row r="710" spans="6:6" x14ac:dyDescent="0.25">
      <c r="F710" s="4"/>
    </row>
    <row r="711" spans="6:6" x14ac:dyDescent="0.25">
      <c r="F711" s="4"/>
    </row>
    <row r="712" spans="6:6" x14ac:dyDescent="0.25">
      <c r="F712" s="4"/>
    </row>
    <row r="713" spans="6:6" x14ac:dyDescent="0.25">
      <c r="F713" s="4"/>
    </row>
    <row r="714" spans="6:6" x14ac:dyDescent="0.25">
      <c r="F714" s="4"/>
    </row>
    <row r="715" spans="6:6" x14ac:dyDescent="0.25">
      <c r="F715" s="4"/>
    </row>
    <row r="716" spans="6:6" x14ac:dyDescent="0.25">
      <c r="F716" s="4"/>
    </row>
    <row r="717" spans="6:6" x14ac:dyDescent="0.25">
      <c r="F717" s="4"/>
    </row>
    <row r="718" spans="6:6" x14ac:dyDescent="0.25">
      <c r="F718" s="4"/>
    </row>
    <row r="719" spans="6:6" x14ac:dyDescent="0.25">
      <c r="F719" s="4"/>
    </row>
    <row r="720" spans="6:6" x14ac:dyDescent="0.25">
      <c r="F720" s="4"/>
    </row>
    <row r="721" spans="6:6" x14ac:dyDescent="0.25">
      <c r="F721" s="4"/>
    </row>
    <row r="722" spans="6:6" x14ac:dyDescent="0.25">
      <c r="F722" s="4"/>
    </row>
    <row r="723" spans="6:6" x14ac:dyDescent="0.25">
      <c r="F723" s="4"/>
    </row>
    <row r="724" spans="6:6" x14ac:dyDescent="0.25">
      <c r="F724" s="4"/>
    </row>
    <row r="725" spans="6:6" x14ac:dyDescent="0.25">
      <c r="F725" s="4"/>
    </row>
    <row r="726" spans="6:6" x14ac:dyDescent="0.25">
      <c r="F726" s="4"/>
    </row>
    <row r="727" spans="6:6" x14ac:dyDescent="0.25">
      <c r="F727" s="4"/>
    </row>
    <row r="728" spans="6:6" x14ac:dyDescent="0.25">
      <c r="F728" s="4"/>
    </row>
    <row r="729" spans="6:6" x14ac:dyDescent="0.25">
      <c r="F729" s="4"/>
    </row>
    <row r="730" spans="6:6" x14ac:dyDescent="0.25">
      <c r="F730" s="4"/>
    </row>
    <row r="731" spans="6:6" x14ac:dyDescent="0.25">
      <c r="F731" s="4"/>
    </row>
    <row r="732" spans="6:6" x14ac:dyDescent="0.25">
      <c r="F732" s="4"/>
    </row>
    <row r="733" spans="6:6" x14ac:dyDescent="0.25">
      <c r="F733" s="4"/>
    </row>
    <row r="734" spans="6:6" x14ac:dyDescent="0.25">
      <c r="F734" s="4"/>
    </row>
    <row r="735" spans="6:6" x14ac:dyDescent="0.25">
      <c r="F735" s="4"/>
    </row>
    <row r="736" spans="6:6" x14ac:dyDescent="0.25">
      <c r="F736" s="4"/>
    </row>
    <row r="737" spans="6:6" x14ac:dyDescent="0.25">
      <c r="F737" s="4"/>
    </row>
    <row r="738" spans="6:6" x14ac:dyDescent="0.25">
      <c r="F738" s="4"/>
    </row>
    <row r="739" spans="6:6" x14ac:dyDescent="0.25">
      <c r="F739" s="4"/>
    </row>
    <row r="740" spans="6:6" x14ac:dyDescent="0.25">
      <c r="F740" s="4"/>
    </row>
    <row r="741" spans="6:6" x14ac:dyDescent="0.25">
      <c r="F741" s="4"/>
    </row>
    <row r="742" spans="6:6" x14ac:dyDescent="0.25">
      <c r="F742" s="4"/>
    </row>
    <row r="743" spans="6:6" x14ac:dyDescent="0.25">
      <c r="F743" s="4"/>
    </row>
    <row r="744" spans="6:6" x14ac:dyDescent="0.25">
      <c r="F744" s="4"/>
    </row>
    <row r="745" spans="6:6" x14ac:dyDescent="0.25">
      <c r="F745" s="4"/>
    </row>
    <row r="746" spans="6:6" x14ac:dyDescent="0.25">
      <c r="F746" s="4"/>
    </row>
    <row r="747" spans="6:6" x14ac:dyDescent="0.25">
      <c r="F747" s="4"/>
    </row>
    <row r="748" spans="6:6" x14ac:dyDescent="0.25">
      <c r="F748" s="4"/>
    </row>
    <row r="749" spans="6:6" x14ac:dyDescent="0.25">
      <c r="F749" s="4"/>
    </row>
    <row r="750" spans="6:6" x14ac:dyDescent="0.25">
      <c r="F750" s="4"/>
    </row>
    <row r="751" spans="6:6" x14ac:dyDescent="0.25">
      <c r="F751" s="4"/>
    </row>
    <row r="752" spans="6:6" x14ac:dyDescent="0.25">
      <c r="F752" s="4"/>
    </row>
    <row r="753" spans="6:6" x14ac:dyDescent="0.25">
      <c r="F753" s="4"/>
    </row>
    <row r="754" spans="6:6" x14ac:dyDescent="0.25">
      <c r="F754" s="4"/>
    </row>
    <row r="755" spans="6:6" x14ac:dyDescent="0.25">
      <c r="F755" s="4"/>
    </row>
    <row r="756" spans="6:6" x14ac:dyDescent="0.25">
      <c r="F756" s="4"/>
    </row>
    <row r="757" spans="6:6" x14ac:dyDescent="0.25">
      <c r="F757" s="4"/>
    </row>
    <row r="758" spans="6:6" x14ac:dyDescent="0.25">
      <c r="F758" s="4"/>
    </row>
    <row r="759" spans="6:6" x14ac:dyDescent="0.25">
      <c r="F759" s="4"/>
    </row>
    <row r="760" spans="6:6" x14ac:dyDescent="0.25">
      <c r="F760" s="4"/>
    </row>
    <row r="761" spans="6:6" x14ac:dyDescent="0.25">
      <c r="F761" s="4"/>
    </row>
    <row r="762" spans="6:6" x14ac:dyDescent="0.25">
      <c r="F762" s="4"/>
    </row>
    <row r="763" spans="6:6" x14ac:dyDescent="0.25">
      <c r="F763" s="4"/>
    </row>
    <row r="764" spans="6:6" x14ac:dyDescent="0.25">
      <c r="F764" s="4"/>
    </row>
    <row r="765" spans="6:6" x14ac:dyDescent="0.25">
      <c r="F765" s="4"/>
    </row>
    <row r="766" spans="6:6" x14ac:dyDescent="0.25">
      <c r="F766" s="4"/>
    </row>
    <row r="767" spans="6:6" x14ac:dyDescent="0.25">
      <c r="F767" s="4"/>
    </row>
    <row r="768" spans="6:6" x14ac:dyDescent="0.25">
      <c r="F768" s="4"/>
    </row>
    <row r="769" spans="6:6" x14ac:dyDescent="0.25">
      <c r="F769" s="4"/>
    </row>
    <row r="770" spans="6:6" x14ac:dyDescent="0.25">
      <c r="F770" s="4"/>
    </row>
    <row r="771" spans="6:6" x14ac:dyDescent="0.25">
      <c r="F771" s="4"/>
    </row>
    <row r="772" spans="6:6" x14ac:dyDescent="0.25">
      <c r="F772" s="4"/>
    </row>
    <row r="773" spans="6:6" x14ac:dyDescent="0.25">
      <c r="F773" s="4"/>
    </row>
    <row r="774" spans="6:6" x14ac:dyDescent="0.25">
      <c r="F774" s="4"/>
    </row>
    <row r="775" spans="6:6" x14ac:dyDescent="0.25">
      <c r="F775" s="4"/>
    </row>
    <row r="776" spans="6:6" x14ac:dyDescent="0.25">
      <c r="F776" s="4"/>
    </row>
    <row r="777" spans="6:6" x14ac:dyDescent="0.25">
      <c r="F777" s="4"/>
    </row>
    <row r="778" spans="6:6" x14ac:dyDescent="0.25">
      <c r="F778" s="4"/>
    </row>
    <row r="779" spans="6:6" x14ac:dyDescent="0.25">
      <c r="F779" s="4"/>
    </row>
    <row r="780" spans="6:6" x14ac:dyDescent="0.25">
      <c r="F780" s="4"/>
    </row>
    <row r="781" spans="6:6" x14ac:dyDescent="0.25">
      <c r="F781" s="4"/>
    </row>
    <row r="782" spans="6:6" x14ac:dyDescent="0.25">
      <c r="F782" s="4"/>
    </row>
    <row r="783" spans="6:6" x14ac:dyDescent="0.25">
      <c r="F783" s="4"/>
    </row>
    <row r="784" spans="6:6" x14ac:dyDescent="0.25">
      <c r="F784" s="4"/>
    </row>
    <row r="785" spans="6:6" x14ac:dyDescent="0.25">
      <c r="F785" s="4"/>
    </row>
    <row r="786" spans="6:6" x14ac:dyDescent="0.25">
      <c r="F786" s="4"/>
    </row>
    <row r="787" spans="6:6" x14ac:dyDescent="0.25">
      <c r="F787" s="4"/>
    </row>
    <row r="788" spans="6:6" x14ac:dyDescent="0.25">
      <c r="F788" s="4"/>
    </row>
    <row r="789" spans="6:6" x14ac:dyDescent="0.25">
      <c r="F789" s="4"/>
    </row>
    <row r="790" spans="6:6" x14ac:dyDescent="0.25">
      <c r="F790" s="4"/>
    </row>
    <row r="791" spans="6:6" x14ac:dyDescent="0.25">
      <c r="F791" s="4"/>
    </row>
    <row r="792" spans="6:6" x14ac:dyDescent="0.25">
      <c r="F792" s="4"/>
    </row>
    <row r="793" spans="6:6" x14ac:dyDescent="0.25">
      <c r="F793" s="4"/>
    </row>
    <row r="794" spans="6:6" x14ac:dyDescent="0.25">
      <c r="F794" s="4"/>
    </row>
    <row r="795" spans="6:6" x14ac:dyDescent="0.25">
      <c r="F795" s="4"/>
    </row>
    <row r="796" spans="6:6" x14ac:dyDescent="0.25">
      <c r="F796" s="4"/>
    </row>
    <row r="797" spans="6:6" x14ac:dyDescent="0.25">
      <c r="F797" s="4"/>
    </row>
    <row r="798" spans="6:6" x14ac:dyDescent="0.25">
      <c r="F798" s="4"/>
    </row>
    <row r="799" spans="6:6" x14ac:dyDescent="0.25">
      <c r="F799" s="4"/>
    </row>
    <row r="800" spans="6:6" x14ac:dyDescent="0.25">
      <c r="F800" s="4"/>
    </row>
    <row r="801" spans="6:6" x14ac:dyDescent="0.25">
      <c r="F801" s="4"/>
    </row>
    <row r="802" spans="6:6" x14ac:dyDescent="0.25">
      <c r="F802" s="4"/>
    </row>
    <row r="803" spans="6:6" x14ac:dyDescent="0.25">
      <c r="F803" s="4"/>
    </row>
    <row r="804" spans="6:6" x14ac:dyDescent="0.25">
      <c r="F804" s="4"/>
    </row>
    <row r="805" spans="6:6" x14ac:dyDescent="0.25">
      <c r="F805" s="4"/>
    </row>
    <row r="806" spans="6:6" x14ac:dyDescent="0.25">
      <c r="F806" s="4"/>
    </row>
    <row r="807" spans="6:6" x14ac:dyDescent="0.25">
      <c r="F807" s="4"/>
    </row>
    <row r="808" spans="6:6" x14ac:dyDescent="0.25">
      <c r="F808" s="4"/>
    </row>
    <row r="809" spans="6:6" x14ac:dyDescent="0.25">
      <c r="F809" s="4"/>
    </row>
    <row r="810" spans="6:6" x14ac:dyDescent="0.25">
      <c r="F810" s="4"/>
    </row>
    <row r="811" spans="6:6" x14ac:dyDescent="0.25">
      <c r="F811" s="4"/>
    </row>
    <row r="812" spans="6:6" x14ac:dyDescent="0.25">
      <c r="F812" s="4"/>
    </row>
    <row r="813" spans="6:6" x14ac:dyDescent="0.25">
      <c r="F813" s="4"/>
    </row>
    <row r="814" spans="6:6" x14ac:dyDescent="0.25">
      <c r="F814" s="4"/>
    </row>
    <row r="815" spans="6:6" x14ac:dyDescent="0.25">
      <c r="F815" s="4"/>
    </row>
    <row r="816" spans="6:6" x14ac:dyDescent="0.25">
      <c r="F816" s="4"/>
    </row>
    <row r="817" spans="6:6" x14ac:dyDescent="0.25">
      <c r="F817" s="4"/>
    </row>
    <row r="818" spans="6:6" x14ac:dyDescent="0.25">
      <c r="F818" s="4"/>
    </row>
    <row r="819" spans="6:6" x14ac:dyDescent="0.25">
      <c r="F819" s="4"/>
    </row>
    <row r="820" spans="6:6" x14ac:dyDescent="0.25">
      <c r="F820" s="4"/>
    </row>
    <row r="821" spans="6:6" x14ac:dyDescent="0.25">
      <c r="F821" s="4"/>
    </row>
    <row r="822" spans="6:6" x14ac:dyDescent="0.25">
      <c r="F822" s="4"/>
    </row>
    <row r="823" spans="6:6" x14ac:dyDescent="0.25">
      <c r="F823" s="4"/>
    </row>
    <row r="824" spans="6:6" x14ac:dyDescent="0.25">
      <c r="F824" s="4"/>
    </row>
    <row r="825" spans="6:6" x14ac:dyDescent="0.25">
      <c r="F825" s="4"/>
    </row>
    <row r="826" spans="6:6" x14ac:dyDescent="0.25">
      <c r="F826" s="4"/>
    </row>
    <row r="827" spans="6:6" x14ac:dyDescent="0.25">
      <c r="F827" s="4"/>
    </row>
    <row r="828" spans="6:6" x14ac:dyDescent="0.25">
      <c r="F828" s="4"/>
    </row>
    <row r="829" spans="6:6" x14ac:dyDescent="0.25">
      <c r="F829" s="4"/>
    </row>
    <row r="830" spans="6:6" x14ac:dyDescent="0.25">
      <c r="F830" s="4"/>
    </row>
    <row r="831" spans="6:6" x14ac:dyDescent="0.25">
      <c r="F831" s="4"/>
    </row>
    <row r="832" spans="6:6" x14ac:dyDescent="0.25">
      <c r="F832" s="4"/>
    </row>
    <row r="833" spans="6:6" x14ac:dyDescent="0.25">
      <c r="F833" s="4"/>
    </row>
    <row r="834" spans="6:6" x14ac:dyDescent="0.25">
      <c r="F834" s="4"/>
    </row>
    <row r="835" spans="6:6" x14ac:dyDescent="0.25">
      <c r="F835" s="4"/>
    </row>
    <row r="836" spans="6:6" x14ac:dyDescent="0.25">
      <c r="F836" s="4"/>
    </row>
    <row r="837" spans="6:6" x14ac:dyDescent="0.25">
      <c r="F837" s="4"/>
    </row>
    <row r="838" spans="6:6" x14ac:dyDescent="0.25">
      <c r="F838" s="4"/>
    </row>
    <row r="839" spans="6:6" x14ac:dyDescent="0.25">
      <c r="F839" s="4"/>
    </row>
    <row r="840" spans="6:6" x14ac:dyDescent="0.25">
      <c r="F840" s="4"/>
    </row>
    <row r="841" spans="6:6" x14ac:dyDescent="0.25">
      <c r="F841" s="4"/>
    </row>
    <row r="842" spans="6:6" x14ac:dyDescent="0.25">
      <c r="F842" s="4"/>
    </row>
    <row r="843" spans="6:6" x14ac:dyDescent="0.25">
      <c r="F843" s="4"/>
    </row>
    <row r="844" spans="6:6" x14ac:dyDescent="0.25">
      <c r="F844" s="4"/>
    </row>
    <row r="845" spans="6:6" x14ac:dyDescent="0.25">
      <c r="F845" s="4"/>
    </row>
    <row r="846" spans="6:6" x14ac:dyDescent="0.25">
      <c r="F846" s="4"/>
    </row>
    <row r="847" spans="6:6" x14ac:dyDescent="0.25">
      <c r="F847" s="4"/>
    </row>
    <row r="848" spans="6:6" x14ac:dyDescent="0.25">
      <c r="F848" s="4"/>
    </row>
    <row r="849" spans="6:6" x14ac:dyDescent="0.25">
      <c r="F849" s="4"/>
    </row>
    <row r="850" spans="6:6" x14ac:dyDescent="0.25">
      <c r="F850" s="4"/>
    </row>
    <row r="851" spans="6:6" x14ac:dyDescent="0.25">
      <c r="F851" s="4"/>
    </row>
    <row r="852" spans="6:6" x14ac:dyDescent="0.25">
      <c r="F852" s="4"/>
    </row>
    <row r="853" spans="6:6" x14ac:dyDescent="0.25">
      <c r="F853" s="4"/>
    </row>
    <row r="854" spans="6:6" x14ac:dyDescent="0.25">
      <c r="F854" s="4"/>
    </row>
    <row r="855" spans="6:6" x14ac:dyDescent="0.25">
      <c r="F855" s="4"/>
    </row>
    <row r="856" spans="6:6" x14ac:dyDescent="0.25">
      <c r="F856" s="4"/>
    </row>
    <row r="857" spans="6:6" x14ac:dyDescent="0.25">
      <c r="F857" s="4"/>
    </row>
    <row r="858" spans="6:6" x14ac:dyDescent="0.25">
      <c r="F858" s="4"/>
    </row>
    <row r="859" spans="6:6" x14ac:dyDescent="0.25">
      <c r="F859" s="4"/>
    </row>
    <row r="860" spans="6:6" x14ac:dyDescent="0.25">
      <c r="F860" s="4"/>
    </row>
    <row r="861" spans="6:6" x14ac:dyDescent="0.25">
      <c r="F861" s="4"/>
    </row>
    <row r="862" spans="6:6" x14ac:dyDescent="0.25">
      <c r="F862" s="4"/>
    </row>
    <row r="863" spans="6:6" x14ac:dyDescent="0.25">
      <c r="F863" s="4"/>
    </row>
    <row r="864" spans="6:6" x14ac:dyDescent="0.25">
      <c r="F864" s="4"/>
    </row>
    <row r="865" spans="6:6" x14ac:dyDescent="0.25">
      <c r="F865" s="4"/>
    </row>
    <row r="866" spans="6:6" x14ac:dyDescent="0.25">
      <c r="F866" s="4"/>
    </row>
    <row r="867" spans="6:6" x14ac:dyDescent="0.25">
      <c r="F867" s="4"/>
    </row>
    <row r="868" spans="6:6" x14ac:dyDescent="0.25">
      <c r="F868" s="4"/>
    </row>
    <row r="869" spans="6:6" x14ac:dyDescent="0.25">
      <c r="F869" s="4"/>
    </row>
    <row r="870" spans="6:6" x14ac:dyDescent="0.25">
      <c r="F870" s="4"/>
    </row>
    <row r="871" spans="6:6" x14ac:dyDescent="0.25">
      <c r="F871" s="4"/>
    </row>
    <row r="872" spans="6:6" x14ac:dyDescent="0.25">
      <c r="F872" s="4"/>
    </row>
    <row r="873" spans="6:6" x14ac:dyDescent="0.25">
      <c r="F873" s="4"/>
    </row>
    <row r="874" spans="6:6" x14ac:dyDescent="0.25">
      <c r="F874" s="4"/>
    </row>
    <row r="875" spans="6:6" x14ac:dyDescent="0.25">
      <c r="F875" s="4"/>
    </row>
    <row r="876" spans="6:6" x14ac:dyDescent="0.25">
      <c r="F876" s="4"/>
    </row>
    <row r="877" spans="6:6" x14ac:dyDescent="0.25">
      <c r="F877" s="4"/>
    </row>
    <row r="878" spans="6:6" x14ac:dyDescent="0.25">
      <c r="F878" s="4"/>
    </row>
    <row r="879" spans="6:6" x14ac:dyDescent="0.25">
      <c r="F879" s="4"/>
    </row>
    <row r="880" spans="6:6" x14ac:dyDescent="0.25">
      <c r="F880" s="4"/>
    </row>
    <row r="881" spans="6:6" x14ac:dyDescent="0.25">
      <c r="F881" s="4"/>
    </row>
    <row r="882" spans="6:6" x14ac:dyDescent="0.25">
      <c r="F882" s="4"/>
    </row>
    <row r="883" spans="6:6" x14ac:dyDescent="0.25">
      <c r="F883" s="4"/>
    </row>
    <row r="884" spans="6:6" x14ac:dyDescent="0.25">
      <c r="F884" s="4"/>
    </row>
    <row r="885" spans="6:6" x14ac:dyDescent="0.25">
      <c r="F885" s="4"/>
    </row>
    <row r="886" spans="6:6" x14ac:dyDescent="0.25">
      <c r="F886" s="4"/>
    </row>
    <row r="887" spans="6:6" x14ac:dyDescent="0.25">
      <c r="F887" s="4"/>
    </row>
    <row r="888" spans="6:6" x14ac:dyDescent="0.25">
      <c r="F888" s="4"/>
    </row>
    <row r="889" spans="6:6" x14ac:dyDescent="0.25">
      <c r="F889" s="4"/>
    </row>
    <row r="890" spans="6:6" x14ac:dyDescent="0.25">
      <c r="F890" s="4"/>
    </row>
    <row r="891" spans="6:6" x14ac:dyDescent="0.25">
      <c r="F891" s="4"/>
    </row>
    <row r="892" spans="6:6" x14ac:dyDescent="0.25">
      <c r="F892" s="4"/>
    </row>
    <row r="893" spans="6:6" x14ac:dyDescent="0.25">
      <c r="F893" s="4"/>
    </row>
    <row r="894" spans="6:6" x14ac:dyDescent="0.25">
      <c r="F894" s="4"/>
    </row>
    <row r="895" spans="6:6" x14ac:dyDescent="0.25">
      <c r="F895" s="4"/>
    </row>
    <row r="896" spans="6:6" x14ac:dyDescent="0.25">
      <c r="F896" s="4"/>
    </row>
    <row r="897" spans="6:6" x14ac:dyDescent="0.25">
      <c r="F897" s="4"/>
    </row>
    <row r="898" spans="6:6" x14ac:dyDescent="0.25">
      <c r="F898" s="4"/>
    </row>
    <row r="899" spans="6:6" x14ac:dyDescent="0.25">
      <c r="F899" s="4"/>
    </row>
    <row r="900" spans="6:6" x14ac:dyDescent="0.25">
      <c r="F900" s="4"/>
    </row>
    <row r="901" spans="6:6" x14ac:dyDescent="0.25">
      <c r="F901" s="4"/>
    </row>
    <row r="902" spans="6:6" x14ac:dyDescent="0.25">
      <c r="F902" s="4"/>
    </row>
    <row r="903" spans="6:6" x14ac:dyDescent="0.25">
      <c r="F903" s="4"/>
    </row>
    <row r="904" spans="6:6" x14ac:dyDescent="0.25">
      <c r="F904" s="4"/>
    </row>
    <row r="905" spans="6:6" x14ac:dyDescent="0.25">
      <c r="F905" s="4"/>
    </row>
    <row r="906" spans="6:6" x14ac:dyDescent="0.25">
      <c r="F906" s="4"/>
    </row>
    <row r="907" spans="6:6" x14ac:dyDescent="0.25">
      <c r="F907" s="4"/>
    </row>
    <row r="908" spans="6:6" x14ac:dyDescent="0.25">
      <c r="F908" s="4"/>
    </row>
    <row r="909" spans="6:6" x14ac:dyDescent="0.25">
      <c r="F909" s="4"/>
    </row>
    <row r="910" spans="6:6" x14ac:dyDescent="0.25">
      <c r="F910" s="4"/>
    </row>
    <row r="911" spans="6:6" x14ac:dyDescent="0.25">
      <c r="F911" s="4"/>
    </row>
    <row r="912" spans="6:6" x14ac:dyDescent="0.25">
      <c r="F912" s="4"/>
    </row>
    <row r="913" spans="6:6" x14ac:dyDescent="0.25">
      <c r="F913" s="4"/>
    </row>
    <row r="914" spans="6:6" x14ac:dyDescent="0.25">
      <c r="F914" s="4"/>
    </row>
    <row r="915" spans="6:6" x14ac:dyDescent="0.25">
      <c r="F915" s="4"/>
    </row>
    <row r="916" spans="6:6" x14ac:dyDescent="0.25">
      <c r="F916" s="4"/>
    </row>
    <row r="917" spans="6:6" x14ac:dyDescent="0.25">
      <c r="F917" s="4"/>
    </row>
    <row r="918" spans="6:6" x14ac:dyDescent="0.25">
      <c r="F918" s="4"/>
    </row>
    <row r="919" spans="6:6" x14ac:dyDescent="0.25">
      <c r="F919" s="4"/>
    </row>
    <row r="920" spans="6:6" x14ac:dyDescent="0.25">
      <c r="F920" s="4"/>
    </row>
    <row r="921" spans="6:6" x14ac:dyDescent="0.25">
      <c r="F921" s="4"/>
    </row>
    <row r="922" spans="6:6" x14ac:dyDescent="0.25">
      <c r="F922" s="4"/>
    </row>
    <row r="923" spans="6:6" x14ac:dyDescent="0.25">
      <c r="F923" s="4"/>
    </row>
    <row r="924" spans="6:6" x14ac:dyDescent="0.25">
      <c r="F924" s="4"/>
    </row>
    <row r="925" spans="6:6" x14ac:dyDescent="0.25">
      <c r="F925" s="4"/>
    </row>
    <row r="926" spans="6:6" x14ac:dyDescent="0.25">
      <c r="F926" s="4"/>
    </row>
    <row r="927" spans="6:6" x14ac:dyDescent="0.25">
      <c r="F927" s="4"/>
    </row>
    <row r="928" spans="6:6" x14ac:dyDescent="0.25">
      <c r="F928" s="4"/>
    </row>
    <row r="929" spans="6:6" x14ac:dyDescent="0.25">
      <c r="F929" s="4"/>
    </row>
    <row r="930" spans="6:6" x14ac:dyDescent="0.25">
      <c r="F930" s="4"/>
    </row>
    <row r="931" spans="6:6" x14ac:dyDescent="0.25">
      <c r="F931" s="4"/>
    </row>
    <row r="932" spans="6:6" x14ac:dyDescent="0.25">
      <c r="F932" s="4"/>
    </row>
    <row r="933" spans="6:6" x14ac:dyDescent="0.25">
      <c r="F933" s="4"/>
    </row>
    <row r="934" spans="6:6" x14ac:dyDescent="0.25">
      <c r="F934" s="4"/>
    </row>
    <row r="935" spans="6:6" x14ac:dyDescent="0.25">
      <c r="F935" s="4"/>
    </row>
    <row r="936" spans="6:6" x14ac:dyDescent="0.25">
      <c r="F936" s="4"/>
    </row>
    <row r="937" spans="6:6" x14ac:dyDescent="0.25">
      <c r="F937" s="4"/>
    </row>
    <row r="938" spans="6:6" x14ac:dyDescent="0.25">
      <c r="F938" s="4"/>
    </row>
    <row r="939" spans="6:6" x14ac:dyDescent="0.25">
      <c r="F939" s="4"/>
    </row>
    <row r="940" spans="6:6" x14ac:dyDescent="0.25">
      <c r="F940" s="4"/>
    </row>
    <row r="941" spans="6:6" x14ac:dyDescent="0.25">
      <c r="F941" s="4"/>
    </row>
    <row r="942" spans="6:6" x14ac:dyDescent="0.25">
      <c r="F942" s="4"/>
    </row>
    <row r="943" spans="6:6" x14ac:dyDescent="0.25">
      <c r="F943" s="4"/>
    </row>
    <row r="944" spans="6:6" x14ac:dyDescent="0.25">
      <c r="F944" s="4"/>
    </row>
    <row r="945" spans="6:6" x14ac:dyDescent="0.25">
      <c r="F945" s="4"/>
    </row>
    <row r="946" spans="6:6" x14ac:dyDescent="0.25">
      <c r="F946" s="4"/>
    </row>
    <row r="947" spans="6:6" x14ac:dyDescent="0.25">
      <c r="F947" s="4"/>
    </row>
    <row r="948" spans="6:6" x14ac:dyDescent="0.25">
      <c r="F948" s="4"/>
    </row>
    <row r="949" spans="6:6" x14ac:dyDescent="0.25">
      <c r="F949" s="4"/>
    </row>
    <row r="950" spans="6:6" x14ac:dyDescent="0.25">
      <c r="F950" s="4"/>
    </row>
    <row r="951" spans="6:6" x14ac:dyDescent="0.25">
      <c r="F951" s="4"/>
    </row>
    <row r="952" spans="6:6" x14ac:dyDescent="0.25">
      <c r="F952" s="4"/>
    </row>
    <row r="953" spans="6:6" x14ac:dyDescent="0.25">
      <c r="F953" s="4"/>
    </row>
    <row r="954" spans="6:6" x14ac:dyDescent="0.25">
      <c r="F954" s="4"/>
    </row>
    <row r="955" spans="6:6" x14ac:dyDescent="0.25">
      <c r="F955" s="4"/>
    </row>
    <row r="956" spans="6:6" x14ac:dyDescent="0.25">
      <c r="F956" s="4"/>
    </row>
    <row r="957" spans="6:6" x14ac:dyDescent="0.25">
      <c r="F957" s="4"/>
    </row>
    <row r="958" spans="6:6" x14ac:dyDescent="0.25">
      <c r="F958" s="4"/>
    </row>
    <row r="959" spans="6:6" x14ac:dyDescent="0.25">
      <c r="F959" s="4"/>
    </row>
    <row r="960" spans="6:6" x14ac:dyDescent="0.25">
      <c r="F960" s="4"/>
    </row>
    <row r="961" spans="6:6" x14ac:dyDescent="0.25">
      <c r="F961" s="4"/>
    </row>
    <row r="962" spans="6:6" x14ac:dyDescent="0.25">
      <c r="F962" s="4"/>
    </row>
    <row r="963" spans="6:6" x14ac:dyDescent="0.25">
      <c r="F963" s="4"/>
    </row>
    <row r="964" spans="6:6" x14ac:dyDescent="0.25">
      <c r="F964" s="4"/>
    </row>
    <row r="965" spans="6:6" x14ac:dyDescent="0.25">
      <c r="F965" s="4"/>
    </row>
    <row r="966" spans="6:6" x14ac:dyDescent="0.25">
      <c r="F966" s="4"/>
    </row>
    <row r="967" spans="6:6" x14ac:dyDescent="0.25">
      <c r="F967" s="4"/>
    </row>
    <row r="968" spans="6:6" x14ac:dyDescent="0.25">
      <c r="F968" s="4"/>
    </row>
    <row r="969" spans="6:6" x14ac:dyDescent="0.25">
      <c r="F969" s="4"/>
    </row>
    <row r="970" spans="6:6" x14ac:dyDescent="0.25">
      <c r="F970" s="4"/>
    </row>
    <row r="971" spans="6:6" x14ac:dyDescent="0.25">
      <c r="F971" s="4"/>
    </row>
    <row r="972" spans="6:6" x14ac:dyDescent="0.25">
      <c r="F972" s="4"/>
    </row>
    <row r="973" spans="6:6" x14ac:dyDescent="0.25">
      <c r="F973" s="4"/>
    </row>
    <row r="974" spans="6:6" x14ac:dyDescent="0.25">
      <c r="F974" s="4"/>
    </row>
    <row r="975" spans="6:6" x14ac:dyDescent="0.25">
      <c r="F975" s="4"/>
    </row>
    <row r="976" spans="6:6" x14ac:dyDescent="0.25">
      <c r="F976" s="4"/>
    </row>
    <row r="977" spans="6:6" x14ac:dyDescent="0.25">
      <c r="F977" s="4"/>
    </row>
    <row r="978" spans="6:6" x14ac:dyDescent="0.25">
      <c r="F978" s="4"/>
    </row>
    <row r="979" spans="6:6" x14ac:dyDescent="0.25">
      <c r="F979" s="4"/>
    </row>
    <row r="980" spans="6:6" x14ac:dyDescent="0.25">
      <c r="F980" s="4"/>
    </row>
    <row r="981" spans="6:6" x14ac:dyDescent="0.25">
      <c r="F981" s="4"/>
    </row>
    <row r="982" spans="6:6" x14ac:dyDescent="0.25">
      <c r="F982" s="4"/>
    </row>
    <row r="983" spans="6:6" x14ac:dyDescent="0.25">
      <c r="F983" s="4"/>
    </row>
    <row r="984" spans="6:6" x14ac:dyDescent="0.25">
      <c r="F984" s="4"/>
    </row>
    <row r="985" spans="6:6" x14ac:dyDescent="0.25">
      <c r="F985" s="4"/>
    </row>
    <row r="986" spans="6:6" x14ac:dyDescent="0.25">
      <c r="F986" s="4"/>
    </row>
    <row r="987" spans="6:6" x14ac:dyDescent="0.25">
      <c r="F987" s="4"/>
    </row>
    <row r="988" spans="6:6" x14ac:dyDescent="0.25">
      <c r="F988" s="4"/>
    </row>
    <row r="989" spans="6:6" x14ac:dyDescent="0.25">
      <c r="F989" s="4"/>
    </row>
    <row r="990" spans="6:6" x14ac:dyDescent="0.25">
      <c r="F990" s="4"/>
    </row>
    <row r="991" spans="6:6" x14ac:dyDescent="0.25">
      <c r="F991" s="4"/>
    </row>
    <row r="992" spans="6:6" x14ac:dyDescent="0.25">
      <c r="F992" s="4"/>
    </row>
    <row r="993" spans="6:6" x14ac:dyDescent="0.25">
      <c r="F993" s="4"/>
    </row>
    <row r="994" spans="6:6" x14ac:dyDescent="0.25">
      <c r="F994" s="4"/>
    </row>
    <row r="995" spans="6:6" x14ac:dyDescent="0.25">
      <c r="F995" s="4"/>
    </row>
    <row r="996" spans="6:6" x14ac:dyDescent="0.25">
      <c r="F996" s="4"/>
    </row>
    <row r="997" spans="6:6" x14ac:dyDescent="0.25">
      <c r="F997" s="4"/>
    </row>
    <row r="998" spans="6:6" x14ac:dyDescent="0.25">
      <c r="F998" s="4"/>
    </row>
    <row r="999" spans="6:6" x14ac:dyDescent="0.25">
      <c r="F999" s="4"/>
    </row>
    <row r="1000" spans="6:6" x14ac:dyDescent="0.25">
      <c r="F1000" s="4"/>
    </row>
    <row r="1001" spans="6:6" x14ac:dyDescent="0.25">
      <c r="F1001" s="4"/>
    </row>
    <row r="1002" spans="6:6" x14ac:dyDescent="0.25">
      <c r="F1002" s="4"/>
    </row>
    <row r="1003" spans="6:6" x14ac:dyDescent="0.25">
      <c r="F1003" s="4"/>
    </row>
    <row r="1004" spans="6:6" x14ac:dyDescent="0.25">
      <c r="F1004" s="4"/>
    </row>
    <row r="1005" spans="6:6" x14ac:dyDescent="0.25">
      <c r="F1005" s="4"/>
    </row>
    <row r="1006" spans="6:6" x14ac:dyDescent="0.25">
      <c r="F1006" s="4"/>
    </row>
    <row r="1007" spans="6:6" x14ac:dyDescent="0.25">
      <c r="F1007" s="4"/>
    </row>
    <row r="1008" spans="6:6" x14ac:dyDescent="0.25">
      <c r="F1008" s="4"/>
    </row>
    <row r="1009" spans="6:6" x14ac:dyDescent="0.25">
      <c r="F1009" s="4"/>
    </row>
    <row r="1010" spans="6:6" x14ac:dyDescent="0.25">
      <c r="F1010" s="4"/>
    </row>
    <row r="1011" spans="6:6" x14ac:dyDescent="0.25">
      <c r="F1011" s="4"/>
    </row>
    <row r="1012" spans="6:6" x14ac:dyDescent="0.25">
      <c r="F1012" s="4"/>
    </row>
    <row r="1013" spans="6:6" x14ac:dyDescent="0.25">
      <c r="F1013" s="4"/>
    </row>
    <row r="1014" spans="6:6" x14ac:dyDescent="0.25">
      <c r="F1014" s="4"/>
    </row>
    <row r="1015" spans="6:6" x14ac:dyDescent="0.25">
      <c r="F1015" s="4"/>
    </row>
    <row r="1016" spans="6:6" x14ac:dyDescent="0.25">
      <c r="F1016" s="4"/>
    </row>
    <row r="1017" spans="6:6" x14ac:dyDescent="0.25">
      <c r="F1017" s="4"/>
    </row>
    <row r="1018" spans="6:6" x14ac:dyDescent="0.25">
      <c r="F1018" s="4"/>
    </row>
    <row r="1019" spans="6:6" x14ac:dyDescent="0.25">
      <c r="F1019" s="4"/>
    </row>
    <row r="1020" spans="6:6" x14ac:dyDescent="0.25">
      <c r="F1020" s="4"/>
    </row>
    <row r="1021" spans="6:6" x14ac:dyDescent="0.25">
      <c r="F1021" s="4"/>
    </row>
    <row r="1022" spans="6:6" x14ac:dyDescent="0.25">
      <c r="F1022" s="4"/>
    </row>
    <row r="1023" spans="6:6" x14ac:dyDescent="0.25">
      <c r="F1023" s="4"/>
    </row>
    <row r="1024" spans="6:6" x14ac:dyDescent="0.25">
      <c r="F1024" s="4"/>
    </row>
    <row r="1025" spans="6:6" x14ac:dyDescent="0.25">
      <c r="F1025" s="4"/>
    </row>
    <row r="1026" spans="6:6" x14ac:dyDescent="0.25">
      <c r="F1026" s="4"/>
    </row>
    <row r="1027" spans="6:6" x14ac:dyDescent="0.25">
      <c r="F1027" s="4"/>
    </row>
    <row r="1028" spans="6:6" x14ac:dyDescent="0.25">
      <c r="F1028" s="4"/>
    </row>
    <row r="1029" spans="6:6" x14ac:dyDescent="0.25">
      <c r="F1029" s="4"/>
    </row>
    <row r="1030" spans="6:6" x14ac:dyDescent="0.25">
      <c r="F1030" s="4"/>
    </row>
    <row r="1031" spans="6:6" x14ac:dyDescent="0.25">
      <c r="F1031" s="4"/>
    </row>
    <row r="1032" spans="6:6" x14ac:dyDescent="0.25">
      <c r="F1032" s="4"/>
    </row>
    <row r="1033" spans="6:6" x14ac:dyDescent="0.25">
      <c r="F1033" s="4"/>
    </row>
    <row r="1034" spans="6:6" x14ac:dyDescent="0.25">
      <c r="F1034" s="4"/>
    </row>
    <row r="1035" spans="6:6" x14ac:dyDescent="0.25">
      <c r="F1035" s="4"/>
    </row>
    <row r="1036" spans="6:6" x14ac:dyDescent="0.25">
      <c r="F1036" s="4"/>
    </row>
    <row r="1037" spans="6:6" x14ac:dyDescent="0.25">
      <c r="F1037" s="4"/>
    </row>
    <row r="1038" spans="6:6" x14ac:dyDescent="0.25">
      <c r="F1038" s="4"/>
    </row>
    <row r="1039" spans="6:6" x14ac:dyDescent="0.25">
      <c r="F1039" s="4"/>
    </row>
    <row r="1040" spans="6:6" x14ac:dyDescent="0.25">
      <c r="F1040" s="4"/>
    </row>
    <row r="1041" spans="6:6" x14ac:dyDescent="0.25">
      <c r="F1041" s="4"/>
    </row>
    <row r="1042" spans="6:6" x14ac:dyDescent="0.25">
      <c r="F1042" s="4"/>
    </row>
    <row r="1043" spans="6:6" x14ac:dyDescent="0.25">
      <c r="F1043" s="4"/>
    </row>
    <row r="1044" spans="6:6" x14ac:dyDescent="0.25">
      <c r="F1044" s="4"/>
    </row>
    <row r="1045" spans="6:6" x14ac:dyDescent="0.25">
      <c r="F1045" s="4"/>
    </row>
    <row r="1046" spans="6:6" x14ac:dyDescent="0.25">
      <c r="F1046" s="4"/>
    </row>
    <row r="1047" spans="6:6" x14ac:dyDescent="0.25">
      <c r="F1047" s="4"/>
    </row>
    <row r="1048" spans="6:6" x14ac:dyDescent="0.25">
      <c r="F1048" s="4"/>
    </row>
    <row r="1049" spans="6:6" x14ac:dyDescent="0.25">
      <c r="F1049" s="4"/>
    </row>
    <row r="1050" spans="6:6" x14ac:dyDescent="0.25">
      <c r="F1050" s="4"/>
    </row>
    <row r="1051" spans="6:6" x14ac:dyDescent="0.25">
      <c r="F1051" s="4"/>
    </row>
    <row r="1052" spans="6:6" x14ac:dyDescent="0.25">
      <c r="F1052" s="4"/>
    </row>
    <row r="1053" spans="6:6" x14ac:dyDescent="0.25">
      <c r="F1053" s="4"/>
    </row>
    <row r="1054" spans="6:6" x14ac:dyDescent="0.25">
      <c r="F1054" s="4"/>
    </row>
    <row r="1055" spans="6:6" x14ac:dyDescent="0.25">
      <c r="F1055" s="4"/>
    </row>
    <row r="1056" spans="6:6" x14ac:dyDescent="0.25">
      <c r="F1056" s="4"/>
    </row>
    <row r="1057" spans="6:6" x14ac:dyDescent="0.25">
      <c r="F1057" s="4"/>
    </row>
    <row r="1058" spans="6:6" x14ac:dyDescent="0.25">
      <c r="F1058" s="4"/>
    </row>
    <row r="1059" spans="6:6" x14ac:dyDescent="0.25">
      <c r="F1059" s="4"/>
    </row>
    <row r="1060" spans="6:6" x14ac:dyDescent="0.25">
      <c r="F1060" s="4"/>
    </row>
    <row r="1061" spans="6:6" x14ac:dyDescent="0.25">
      <c r="F1061" s="4"/>
    </row>
    <row r="1062" spans="6:6" x14ac:dyDescent="0.25">
      <c r="F1062" s="4"/>
    </row>
    <row r="1063" spans="6:6" x14ac:dyDescent="0.25">
      <c r="F1063" s="4"/>
    </row>
    <row r="1064" spans="6:6" x14ac:dyDescent="0.25">
      <c r="F1064" s="4"/>
    </row>
    <row r="1065" spans="6:6" x14ac:dyDescent="0.25">
      <c r="F1065" s="4"/>
    </row>
    <row r="1066" spans="6:6" x14ac:dyDescent="0.25">
      <c r="F1066" s="4"/>
    </row>
    <row r="1067" spans="6:6" x14ac:dyDescent="0.25">
      <c r="F1067" s="4"/>
    </row>
    <row r="1068" spans="6:6" x14ac:dyDescent="0.25">
      <c r="F1068" s="4"/>
    </row>
    <row r="1069" spans="6:6" x14ac:dyDescent="0.25">
      <c r="F1069" s="4"/>
    </row>
    <row r="1070" spans="6:6" x14ac:dyDescent="0.25">
      <c r="F1070" s="4"/>
    </row>
    <row r="1071" spans="6:6" x14ac:dyDescent="0.25">
      <c r="F1071" s="4"/>
    </row>
    <row r="1072" spans="6:6" x14ac:dyDescent="0.25">
      <c r="F1072" s="4"/>
    </row>
    <row r="1073" spans="6:6" x14ac:dyDescent="0.25">
      <c r="F1073" s="4"/>
    </row>
    <row r="1074" spans="6:6" x14ac:dyDescent="0.25">
      <c r="F1074" s="4"/>
    </row>
    <row r="1075" spans="6:6" x14ac:dyDescent="0.25">
      <c r="F1075" s="4"/>
    </row>
    <row r="1076" spans="6:6" x14ac:dyDescent="0.25">
      <c r="F1076" s="4"/>
    </row>
    <row r="1077" spans="6:6" x14ac:dyDescent="0.25">
      <c r="F1077" s="4"/>
    </row>
    <row r="1078" spans="6:6" x14ac:dyDescent="0.25">
      <c r="F1078" s="4"/>
    </row>
    <row r="1079" spans="6:6" x14ac:dyDescent="0.25">
      <c r="F1079" s="4"/>
    </row>
    <row r="1080" spans="6:6" x14ac:dyDescent="0.25">
      <c r="F1080" s="4"/>
    </row>
    <row r="1081" spans="6:6" x14ac:dyDescent="0.25">
      <c r="F1081" s="4"/>
    </row>
    <row r="1082" spans="6:6" x14ac:dyDescent="0.25">
      <c r="F1082" s="4"/>
    </row>
    <row r="1083" spans="6:6" x14ac:dyDescent="0.25">
      <c r="F1083" s="4"/>
    </row>
    <row r="1084" spans="6:6" x14ac:dyDescent="0.25">
      <c r="F1084" s="4"/>
    </row>
    <row r="1085" spans="6:6" x14ac:dyDescent="0.25">
      <c r="F1085" s="4"/>
    </row>
    <row r="1086" spans="6:6" x14ac:dyDescent="0.25">
      <c r="F1086" s="4"/>
    </row>
    <row r="1087" spans="6:6" x14ac:dyDescent="0.25">
      <c r="F1087" s="4"/>
    </row>
    <row r="1088" spans="6:6" x14ac:dyDescent="0.25">
      <c r="F1088" s="4"/>
    </row>
    <row r="1089" spans="6:6" x14ac:dyDescent="0.25">
      <c r="F1089" s="4"/>
    </row>
    <row r="1090" spans="6:6" x14ac:dyDescent="0.25">
      <c r="F1090" s="4"/>
    </row>
    <row r="1091" spans="6:6" x14ac:dyDescent="0.25">
      <c r="F1091" s="4"/>
    </row>
    <row r="1092" spans="6:6" x14ac:dyDescent="0.25">
      <c r="F1092" s="4"/>
    </row>
    <row r="1093" spans="6:6" x14ac:dyDescent="0.25">
      <c r="F1093" s="4"/>
    </row>
    <row r="1094" spans="6:6" x14ac:dyDescent="0.25">
      <c r="F1094" s="4"/>
    </row>
    <row r="1095" spans="6:6" x14ac:dyDescent="0.25">
      <c r="F1095" s="4"/>
    </row>
    <row r="1096" spans="6:6" x14ac:dyDescent="0.25">
      <c r="F1096" s="4"/>
    </row>
    <row r="1097" spans="6:6" x14ac:dyDescent="0.25">
      <c r="F1097" s="4"/>
    </row>
    <row r="1098" spans="6:6" x14ac:dyDescent="0.25">
      <c r="F1098" s="4"/>
    </row>
    <row r="1099" spans="6:6" x14ac:dyDescent="0.25">
      <c r="F1099" s="4"/>
    </row>
    <row r="1100" spans="6:6" x14ac:dyDescent="0.25">
      <c r="F1100" s="4"/>
    </row>
    <row r="1101" spans="6:6" x14ac:dyDescent="0.25">
      <c r="F1101" s="4"/>
    </row>
    <row r="1102" spans="6:6" x14ac:dyDescent="0.25">
      <c r="F1102" s="4"/>
    </row>
    <row r="1103" spans="6:6" x14ac:dyDescent="0.25">
      <c r="F1103" s="4"/>
    </row>
    <row r="1104" spans="6:6" x14ac:dyDescent="0.25">
      <c r="F1104" s="4"/>
    </row>
    <row r="1105" spans="6:6" x14ac:dyDescent="0.25">
      <c r="F1105" s="4"/>
    </row>
    <row r="1106" spans="6:6" x14ac:dyDescent="0.25">
      <c r="F1106" s="4"/>
    </row>
    <row r="1107" spans="6:6" x14ac:dyDescent="0.25">
      <c r="F1107" s="4"/>
    </row>
    <row r="1108" spans="6:6" x14ac:dyDescent="0.25">
      <c r="F1108" s="4"/>
    </row>
    <row r="1109" spans="6:6" x14ac:dyDescent="0.25">
      <c r="F1109" s="4"/>
    </row>
    <row r="1110" spans="6:6" x14ac:dyDescent="0.25">
      <c r="F1110" s="4"/>
    </row>
    <row r="1111" spans="6:6" x14ac:dyDescent="0.25">
      <c r="F1111" s="4"/>
    </row>
    <row r="1112" spans="6:6" x14ac:dyDescent="0.25">
      <c r="F1112" s="4"/>
    </row>
    <row r="1113" spans="6:6" x14ac:dyDescent="0.25">
      <c r="F1113" s="4"/>
    </row>
    <row r="1114" spans="6:6" x14ac:dyDescent="0.25">
      <c r="F1114" s="4"/>
    </row>
    <row r="1115" spans="6:6" x14ac:dyDescent="0.25">
      <c r="F1115" s="4"/>
    </row>
    <row r="1116" spans="6:6" x14ac:dyDescent="0.25">
      <c r="F1116" s="4"/>
    </row>
    <row r="1117" spans="6:6" x14ac:dyDescent="0.25">
      <c r="F1117" s="4"/>
    </row>
    <row r="1118" spans="6:6" x14ac:dyDescent="0.25">
      <c r="F1118" s="4"/>
    </row>
    <row r="1119" spans="6:6" x14ac:dyDescent="0.25">
      <c r="F1119" s="4"/>
    </row>
    <row r="1120" spans="6:6" x14ac:dyDescent="0.25">
      <c r="F1120" s="4"/>
    </row>
    <row r="1121" spans="6:6" x14ac:dyDescent="0.25">
      <c r="F1121" s="4"/>
    </row>
    <row r="1122" spans="6:6" x14ac:dyDescent="0.25">
      <c r="F1122" s="4"/>
    </row>
    <row r="1123" spans="6:6" x14ac:dyDescent="0.25">
      <c r="F1123" s="4"/>
    </row>
    <row r="1124" spans="6:6" x14ac:dyDescent="0.25">
      <c r="F1124" s="4"/>
    </row>
    <row r="1125" spans="6:6" x14ac:dyDescent="0.25">
      <c r="F1125" s="4"/>
    </row>
    <row r="1126" spans="6:6" x14ac:dyDescent="0.25">
      <c r="F1126" s="4"/>
    </row>
    <row r="1127" spans="6:6" x14ac:dyDescent="0.25">
      <c r="F1127" s="4"/>
    </row>
    <row r="1128" spans="6:6" x14ac:dyDescent="0.25">
      <c r="F1128" s="4"/>
    </row>
    <row r="1129" spans="6:6" x14ac:dyDescent="0.25">
      <c r="F1129" s="4"/>
    </row>
    <row r="1130" spans="6:6" x14ac:dyDescent="0.25">
      <c r="F1130" s="4"/>
    </row>
    <row r="1131" spans="6:6" x14ac:dyDescent="0.25">
      <c r="F1131" s="4"/>
    </row>
    <row r="1132" spans="6:6" x14ac:dyDescent="0.25">
      <c r="F1132" s="4"/>
    </row>
    <row r="1133" spans="6:6" x14ac:dyDescent="0.25">
      <c r="F1133" s="4"/>
    </row>
    <row r="1134" spans="6:6" x14ac:dyDescent="0.25">
      <c r="F1134" s="4"/>
    </row>
    <row r="1135" spans="6:6" x14ac:dyDescent="0.25">
      <c r="F1135" s="4"/>
    </row>
    <row r="1136" spans="6:6" x14ac:dyDescent="0.25">
      <c r="F1136" s="4"/>
    </row>
    <row r="1137" spans="6:6" x14ac:dyDescent="0.25">
      <c r="F1137" s="4"/>
    </row>
    <row r="1138" spans="6:6" x14ac:dyDescent="0.25">
      <c r="F1138" s="4"/>
    </row>
    <row r="1139" spans="6:6" x14ac:dyDescent="0.25">
      <c r="F1139" s="4"/>
    </row>
    <row r="1140" spans="6:6" x14ac:dyDescent="0.25">
      <c r="F1140" s="4"/>
    </row>
    <row r="1141" spans="6:6" x14ac:dyDescent="0.25">
      <c r="F1141" s="4"/>
    </row>
    <row r="1142" spans="6:6" x14ac:dyDescent="0.25">
      <c r="F1142" s="4"/>
    </row>
    <row r="1143" spans="6:6" x14ac:dyDescent="0.25">
      <c r="F1143" s="4"/>
    </row>
    <row r="1144" spans="6:6" x14ac:dyDescent="0.25">
      <c r="F1144" s="4"/>
    </row>
    <row r="1145" spans="6:6" x14ac:dyDescent="0.25">
      <c r="F1145" s="4"/>
    </row>
    <row r="1146" spans="6:6" x14ac:dyDescent="0.25">
      <c r="F1146" s="4"/>
    </row>
    <row r="1147" spans="6:6" x14ac:dyDescent="0.25">
      <c r="F1147" s="4"/>
    </row>
    <row r="1148" spans="6:6" x14ac:dyDescent="0.25">
      <c r="F1148" s="4"/>
    </row>
    <row r="1149" spans="6:6" x14ac:dyDescent="0.25">
      <c r="F1149" s="4"/>
    </row>
    <row r="1150" spans="6:6" x14ac:dyDescent="0.25">
      <c r="F1150" s="4"/>
    </row>
    <row r="1151" spans="6:6" x14ac:dyDescent="0.25">
      <c r="F1151" s="4"/>
    </row>
    <row r="1152" spans="6:6" x14ac:dyDescent="0.25">
      <c r="F1152" s="4"/>
    </row>
    <row r="1153" spans="6:6" x14ac:dyDescent="0.25">
      <c r="F1153" s="4"/>
    </row>
    <row r="1154" spans="6:6" x14ac:dyDescent="0.25">
      <c r="F1154" s="4"/>
    </row>
    <row r="1155" spans="6:6" x14ac:dyDescent="0.25">
      <c r="F1155" s="4"/>
    </row>
    <row r="1156" spans="6:6" x14ac:dyDescent="0.25">
      <c r="F1156" s="4"/>
    </row>
    <row r="1157" spans="6:6" x14ac:dyDescent="0.25">
      <c r="F1157" s="4"/>
    </row>
    <row r="1158" spans="6:6" x14ac:dyDescent="0.25">
      <c r="F1158" s="4"/>
    </row>
    <row r="1159" spans="6:6" x14ac:dyDescent="0.25">
      <c r="F1159" s="4"/>
    </row>
    <row r="1160" spans="6:6" x14ac:dyDescent="0.25">
      <c r="F1160" s="4"/>
    </row>
    <row r="1161" spans="6:6" x14ac:dyDescent="0.25">
      <c r="F1161" s="4"/>
    </row>
    <row r="1162" spans="6:6" x14ac:dyDescent="0.25">
      <c r="F1162" s="4"/>
    </row>
    <row r="1163" spans="6:6" x14ac:dyDescent="0.25">
      <c r="F1163" s="4"/>
    </row>
    <row r="1164" spans="6:6" x14ac:dyDescent="0.25">
      <c r="F1164" s="4"/>
    </row>
    <row r="1165" spans="6:6" x14ac:dyDescent="0.25">
      <c r="F1165" s="4"/>
    </row>
    <row r="1166" spans="6:6" x14ac:dyDescent="0.25">
      <c r="F1166" s="4"/>
    </row>
    <row r="1167" spans="6:6" x14ac:dyDescent="0.25">
      <c r="F1167" s="4"/>
    </row>
    <row r="1168" spans="6:6" x14ac:dyDescent="0.25">
      <c r="F1168" s="4"/>
    </row>
    <row r="1169" spans="6:6" x14ac:dyDescent="0.25">
      <c r="F1169" s="4"/>
    </row>
    <row r="1170" spans="6:6" x14ac:dyDescent="0.25">
      <c r="F1170" s="4"/>
    </row>
    <row r="1171" spans="6:6" x14ac:dyDescent="0.25">
      <c r="F1171" s="4"/>
    </row>
    <row r="1172" spans="6:6" x14ac:dyDescent="0.25">
      <c r="F1172" s="4"/>
    </row>
    <row r="1173" spans="6:6" x14ac:dyDescent="0.25">
      <c r="F1173" s="4"/>
    </row>
    <row r="1174" spans="6:6" x14ac:dyDescent="0.25">
      <c r="F1174" s="4"/>
    </row>
    <row r="1175" spans="6:6" x14ac:dyDescent="0.25">
      <c r="F1175" s="4"/>
    </row>
    <row r="1176" spans="6:6" x14ac:dyDescent="0.25">
      <c r="F1176" s="4"/>
    </row>
    <row r="1177" spans="6:6" x14ac:dyDescent="0.25">
      <c r="F1177" s="4"/>
    </row>
    <row r="1178" spans="6:6" x14ac:dyDescent="0.25">
      <c r="F1178" s="4"/>
    </row>
    <row r="1179" spans="6:6" x14ac:dyDescent="0.25">
      <c r="F1179" s="4"/>
    </row>
    <row r="1180" spans="6:6" x14ac:dyDescent="0.25">
      <c r="F1180" s="4"/>
    </row>
    <row r="1181" spans="6:6" x14ac:dyDescent="0.25">
      <c r="F1181" s="4"/>
    </row>
    <row r="1182" spans="6:6" x14ac:dyDescent="0.25">
      <c r="F1182" s="4"/>
    </row>
    <row r="1183" spans="6:6" x14ac:dyDescent="0.25">
      <c r="F1183" s="4"/>
    </row>
    <row r="1184" spans="6:6" x14ac:dyDescent="0.25">
      <c r="F1184" s="4"/>
    </row>
    <row r="1185" spans="6:6" x14ac:dyDescent="0.25">
      <c r="F1185" s="4"/>
    </row>
    <row r="1186" spans="6:6" x14ac:dyDescent="0.25">
      <c r="F1186" s="4"/>
    </row>
    <row r="1187" spans="6:6" x14ac:dyDescent="0.25">
      <c r="F1187" s="4"/>
    </row>
    <row r="1188" spans="6:6" x14ac:dyDescent="0.25">
      <c r="F1188" s="4"/>
    </row>
    <row r="1189" spans="6:6" x14ac:dyDescent="0.25">
      <c r="F1189" s="4"/>
    </row>
    <row r="1190" spans="6:6" x14ac:dyDescent="0.25">
      <c r="F1190" s="4"/>
    </row>
    <row r="1191" spans="6:6" x14ac:dyDescent="0.25">
      <c r="F1191" s="4"/>
    </row>
    <row r="1192" spans="6:6" x14ac:dyDescent="0.25">
      <c r="F1192" s="4"/>
    </row>
    <row r="1193" spans="6:6" x14ac:dyDescent="0.25">
      <c r="F1193" s="4"/>
    </row>
    <row r="1194" spans="6:6" x14ac:dyDescent="0.25">
      <c r="F1194" s="4"/>
    </row>
    <row r="1195" spans="6:6" x14ac:dyDescent="0.25">
      <c r="F1195" s="4"/>
    </row>
    <row r="1196" spans="6:6" x14ac:dyDescent="0.25">
      <c r="F1196" s="4"/>
    </row>
    <row r="1197" spans="6:6" x14ac:dyDescent="0.25">
      <c r="F1197" s="4"/>
    </row>
    <row r="1198" spans="6:6" x14ac:dyDescent="0.25">
      <c r="F1198" s="4"/>
    </row>
    <row r="1199" spans="6:6" x14ac:dyDescent="0.25">
      <c r="F1199" s="4"/>
    </row>
    <row r="1200" spans="6:6" x14ac:dyDescent="0.25">
      <c r="F1200" s="4"/>
    </row>
    <row r="1201" spans="6:6" x14ac:dyDescent="0.25">
      <c r="F1201" s="4"/>
    </row>
    <row r="1202" spans="6:6" x14ac:dyDescent="0.25">
      <c r="F1202" s="4"/>
    </row>
    <row r="1203" spans="6:6" x14ac:dyDescent="0.25">
      <c r="F1203" s="4"/>
    </row>
    <row r="1204" spans="6:6" x14ac:dyDescent="0.25">
      <c r="F1204" s="4"/>
    </row>
    <row r="1205" spans="6:6" x14ac:dyDescent="0.25">
      <c r="F1205" s="4"/>
    </row>
    <row r="1206" spans="6:6" x14ac:dyDescent="0.25">
      <c r="F1206" s="4"/>
    </row>
    <row r="1207" spans="6:6" x14ac:dyDescent="0.25">
      <c r="F1207" s="4"/>
    </row>
    <row r="1208" spans="6:6" x14ac:dyDescent="0.25">
      <c r="F1208" s="4"/>
    </row>
    <row r="1209" spans="6:6" x14ac:dyDescent="0.25">
      <c r="F1209" s="4"/>
    </row>
    <row r="1210" spans="6:6" x14ac:dyDescent="0.25">
      <c r="F1210" s="4"/>
    </row>
    <row r="1211" spans="6:6" x14ac:dyDescent="0.25">
      <c r="F1211" s="4"/>
    </row>
    <row r="1212" spans="6:6" x14ac:dyDescent="0.25">
      <c r="F1212" s="4"/>
    </row>
    <row r="1213" spans="6:6" x14ac:dyDescent="0.25">
      <c r="F1213" s="4"/>
    </row>
    <row r="1214" spans="6:6" x14ac:dyDescent="0.25">
      <c r="F1214" s="4"/>
    </row>
    <row r="1215" spans="6:6" x14ac:dyDescent="0.25">
      <c r="F1215" s="4"/>
    </row>
    <row r="1216" spans="6:6" x14ac:dyDescent="0.25">
      <c r="F1216" s="4"/>
    </row>
    <row r="1217" spans="6:6" x14ac:dyDescent="0.25">
      <c r="F1217" s="4"/>
    </row>
    <row r="1218" spans="6:6" x14ac:dyDescent="0.25">
      <c r="F1218" s="4"/>
    </row>
    <row r="1219" spans="6:6" x14ac:dyDescent="0.25">
      <c r="F1219" s="4"/>
    </row>
    <row r="1220" spans="6:6" x14ac:dyDescent="0.25">
      <c r="F1220" s="4"/>
    </row>
    <row r="1221" spans="6:6" x14ac:dyDescent="0.25">
      <c r="F1221" s="4"/>
    </row>
    <row r="1222" spans="6:6" x14ac:dyDescent="0.25">
      <c r="F1222" s="4"/>
    </row>
    <row r="1223" spans="6:6" x14ac:dyDescent="0.25">
      <c r="F1223" s="4"/>
    </row>
    <row r="1224" spans="6:6" x14ac:dyDescent="0.25">
      <c r="F1224" s="4"/>
    </row>
    <row r="1225" spans="6:6" x14ac:dyDescent="0.25">
      <c r="F1225" s="4"/>
    </row>
    <row r="1226" spans="6:6" x14ac:dyDescent="0.25">
      <c r="F1226" s="4"/>
    </row>
    <row r="1227" spans="6:6" x14ac:dyDescent="0.25">
      <c r="F1227" s="4"/>
    </row>
    <row r="1228" spans="6:6" x14ac:dyDescent="0.25">
      <c r="F1228" s="4"/>
    </row>
    <row r="1229" spans="6:6" x14ac:dyDescent="0.25">
      <c r="F1229" s="4"/>
    </row>
    <row r="1230" spans="6:6" x14ac:dyDescent="0.25">
      <c r="F1230" s="4"/>
    </row>
    <row r="1231" spans="6:6" x14ac:dyDescent="0.25">
      <c r="F1231" s="4"/>
    </row>
    <row r="1232" spans="6:6" x14ac:dyDescent="0.25">
      <c r="F1232" s="4"/>
    </row>
    <row r="1233" spans="6:6" x14ac:dyDescent="0.25">
      <c r="F1233" s="4"/>
    </row>
    <row r="1234" spans="6:6" x14ac:dyDescent="0.25">
      <c r="F1234" s="4"/>
    </row>
    <row r="1235" spans="6:6" x14ac:dyDescent="0.25">
      <c r="F1235" s="4"/>
    </row>
    <row r="1236" spans="6:6" x14ac:dyDescent="0.25">
      <c r="F1236" s="4"/>
    </row>
    <row r="1237" spans="6:6" x14ac:dyDescent="0.25">
      <c r="F1237" s="4"/>
    </row>
    <row r="1238" spans="6:6" x14ac:dyDescent="0.25">
      <c r="F1238" s="4"/>
    </row>
    <row r="1239" spans="6:6" x14ac:dyDescent="0.25">
      <c r="F1239" s="4"/>
    </row>
    <row r="1240" spans="6:6" x14ac:dyDescent="0.25">
      <c r="F1240" s="4"/>
    </row>
    <row r="1241" spans="6:6" x14ac:dyDescent="0.25">
      <c r="F1241" s="4"/>
    </row>
    <row r="1242" spans="6:6" x14ac:dyDescent="0.25">
      <c r="F1242" s="4"/>
    </row>
    <row r="1243" spans="6:6" x14ac:dyDescent="0.25">
      <c r="F1243" s="4"/>
    </row>
    <row r="1244" spans="6:6" x14ac:dyDescent="0.25">
      <c r="F1244" s="4"/>
    </row>
    <row r="1245" spans="6:6" x14ac:dyDescent="0.25">
      <c r="F1245" s="4"/>
    </row>
    <row r="1246" spans="6:6" x14ac:dyDescent="0.25">
      <c r="F1246" s="4"/>
    </row>
    <row r="1247" spans="6:6" x14ac:dyDescent="0.25">
      <c r="F1247" s="4"/>
    </row>
    <row r="1248" spans="6:6" x14ac:dyDescent="0.25">
      <c r="F1248" s="4"/>
    </row>
    <row r="1249" spans="6:6" x14ac:dyDescent="0.25">
      <c r="F1249" s="4"/>
    </row>
    <row r="1250" spans="6:6" x14ac:dyDescent="0.25">
      <c r="F1250" s="4"/>
    </row>
    <row r="1251" spans="6:6" x14ac:dyDescent="0.25">
      <c r="F1251" s="4"/>
    </row>
    <row r="1252" spans="6:6" x14ac:dyDescent="0.25">
      <c r="F1252" s="4"/>
    </row>
    <row r="1253" spans="6:6" x14ac:dyDescent="0.25">
      <c r="F1253" s="4"/>
    </row>
    <row r="1254" spans="6:6" x14ac:dyDescent="0.25">
      <c r="F1254" s="4"/>
    </row>
    <row r="1255" spans="6:6" x14ac:dyDescent="0.25">
      <c r="F1255" s="4"/>
    </row>
    <row r="1256" spans="6:6" x14ac:dyDescent="0.25">
      <c r="F1256" s="4"/>
    </row>
    <row r="1257" spans="6:6" x14ac:dyDescent="0.25">
      <c r="F1257" s="4"/>
    </row>
    <row r="1258" spans="6:6" x14ac:dyDescent="0.25">
      <c r="F1258" s="4"/>
    </row>
    <row r="1259" spans="6:6" x14ac:dyDescent="0.25">
      <c r="F1259" s="4"/>
    </row>
    <row r="1260" spans="6:6" x14ac:dyDescent="0.25">
      <c r="F1260" s="4"/>
    </row>
    <row r="1261" spans="6:6" x14ac:dyDescent="0.25">
      <c r="F1261" s="4"/>
    </row>
    <row r="1262" spans="6:6" x14ac:dyDescent="0.25">
      <c r="F1262" s="4"/>
    </row>
    <row r="1263" spans="6:6" x14ac:dyDescent="0.25">
      <c r="F1263" s="4"/>
    </row>
    <row r="1264" spans="6:6" x14ac:dyDescent="0.25">
      <c r="F1264" s="4"/>
    </row>
    <row r="1265" spans="6:6" x14ac:dyDescent="0.25">
      <c r="F1265" s="4"/>
    </row>
    <row r="1266" spans="6:6" x14ac:dyDescent="0.25">
      <c r="F1266" s="4"/>
    </row>
    <row r="1267" spans="6:6" x14ac:dyDescent="0.25">
      <c r="F1267" s="4"/>
    </row>
    <row r="1268" spans="6:6" x14ac:dyDescent="0.25">
      <c r="F1268" s="4"/>
    </row>
    <row r="1269" spans="6:6" x14ac:dyDescent="0.25">
      <c r="F1269" s="4"/>
    </row>
    <row r="1270" spans="6:6" x14ac:dyDescent="0.25">
      <c r="F1270" s="4"/>
    </row>
    <row r="1271" spans="6:6" x14ac:dyDescent="0.25">
      <c r="F1271" s="4"/>
    </row>
    <row r="1272" spans="6:6" x14ac:dyDescent="0.25">
      <c r="F1272" s="4"/>
    </row>
    <row r="1273" spans="6:6" x14ac:dyDescent="0.25">
      <c r="F1273" s="4"/>
    </row>
    <row r="1274" spans="6:6" x14ac:dyDescent="0.25">
      <c r="F1274" s="4"/>
    </row>
    <row r="1275" spans="6:6" x14ac:dyDescent="0.25">
      <c r="F1275" s="4"/>
    </row>
    <row r="1276" spans="6:6" x14ac:dyDescent="0.25">
      <c r="F1276" s="4"/>
    </row>
    <row r="1277" spans="6:6" x14ac:dyDescent="0.25">
      <c r="F1277" s="4"/>
    </row>
    <row r="1278" spans="6:6" x14ac:dyDescent="0.25">
      <c r="F1278" s="4"/>
    </row>
    <row r="1279" spans="6:6" x14ac:dyDescent="0.25">
      <c r="F1279" s="4"/>
    </row>
    <row r="1280" spans="6:6" x14ac:dyDescent="0.25">
      <c r="F1280" s="4"/>
    </row>
    <row r="1281" spans="6:6" x14ac:dyDescent="0.25">
      <c r="F1281" s="4"/>
    </row>
    <row r="1282" spans="6:6" x14ac:dyDescent="0.25">
      <c r="F1282" s="4"/>
    </row>
    <row r="1283" spans="6:6" x14ac:dyDescent="0.25">
      <c r="F1283" s="4"/>
    </row>
    <row r="1284" spans="6:6" x14ac:dyDescent="0.25">
      <c r="F1284" s="4"/>
    </row>
    <row r="1285" spans="6:6" x14ac:dyDescent="0.25">
      <c r="F1285" s="4"/>
    </row>
    <row r="1286" spans="6:6" x14ac:dyDescent="0.25">
      <c r="F1286" s="4"/>
    </row>
    <row r="1287" spans="6:6" x14ac:dyDescent="0.25">
      <c r="F1287" s="4"/>
    </row>
    <row r="1288" spans="6:6" x14ac:dyDescent="0.25">
      <c r="F1288" s="4"/>
    </row>
    <row r="1289" spans="6:6" x14ac:dyDescent="0.25">
      <c r="F1289" s="4"/>
    </row>
    <row r="1290" spans="6:6" x14ac:dyDescent="0.25">
      <c r="F1290" s="4"/>
    </row>
    <row r="1291" spans="6:6" x14ac:dyDescent="0.25">
      <c r="F1291" s="4"/>
    </row>
    <row r="1292" spans="6:6" x14ac:dyDescent="0.25">
      <c r="F1292" s="4"/>
    </row>
    <row r="1293" spans="6:6" x14ac:dyDescent="0.25">
      <c r="F1293" s="4"/>
    </row>
    <row r="1294" spans="6:6" x14ac:dyDescent="0.25">
      <c r="F1294" s="4"/>
    </row>
    <row r="1295" spans="6:6" x14ac:dyDescent="0.25">
      <c r="F1295" s="4"/>
    </row>
    <row r="1296" spans="6:6" x14ac:dyDescent="0.25">
      <c r="F1296" s="4"/>
    </row>
    <row r="1297" spans="6:6" x14ac:dyDescent="0.25">
      <c r="F1297" s="4"/>
    </row>
    <row r="1298" spans="6:6" x14ac:dyDescent="0.25">
      <c r="F1298" s="4"/>
    </row>
    <row r="1299" spans="6:6" x14ac:dyDescent="0.25">
      <c r="F1299" s="4"/>
    </row>
    <row r="1300" spans="6:6" x14ac:dyDescent="0.25">
      <c r="F1300" s="4"/>
    </row>
    <row r="1301" spans="6:6" x14ac:dyDescent="0.25">
      <c r="F1301" s="4"/>
    </row>
    <row r="1302" spans="6:6" x14ac:dyDescent="0.25">
      <c r="F1302" s="4"/>
    </row>
    <row r="1303" spans="6:6" x14ac:dyDescent="0.25">
      <c r="F1303" s="4"/>
    </row>
    <row r="1304" spans="6:6" x14ac:dyDescent="0.25">
      <c r="F1304" s="4"/>
    </row>
    <row r="1305" spans="6:6" x14ac:dyDescent="0.25">
      <c r="F1305" s="4"/>
    </row>
    <row r="1306" spans="6:6" x14ac:dyDescent="0.25">
      <c r="F1306" s="4"/>
    </row>
    <row r="1307" spans="6:6" x14ac:dyDescent="0.25">
      <c r="F1307" s="4"/>
    </row>
    <row r="1308" spans="6:6" x14ac:dyDescent="0.25">
      <c r="F1308" s="4"/>
    </row>
    <row r="1309" spans="6:6" x14ac:dyDescent="0.25">
      <c r="F1309" s="4"/>
    </row>
    <row r="1310" spans="6:6" x14ac:dyDescent="0.25">
      <c r="F1310" s="4"/>
    </row>
    <row r="1311" spans="6:6" x14ac:dyDescent="0.25">
      <c r="F1311" s="4"/>
    </row>
    <row r="1312" spans="6:6" x14ac:dyDescent="0.25">
      <c r="F1312" s="4"/>
    </row>
    <row r="1313" spans="6:6" x14ac:dyDescent="0.25">
      <c r="F1313" s="4"/>
    </row>
    <row r="1314" spans="6:6" x14ac:dyDescent="0.25">
      <c r="F1314" s="4"/>
    </row>
    <row r="1315" spans="6:6" x14ac:dyDescent="0.25">
      <c r="F1315" s="4"/>
    </row>
    <row r="1316" spans="6:6" x14ac:dyDescent="0.25">
      <c r="F1316" s="4"/>
    </row>
    <row r="1317" spans="6:6" x14ac:dyDescent="0.25">
      <c r="F1317" s="4"/>
    </row>
    <row r="1318" spans="6:6" x14ac:dyDescent="0.25">
      <c r="F1318" s="4"/>
    </row>
    <row r="1319" spans="6:6" x14ac:dyDescent="0.25">
      <c r="F1319" s="4"/>
    </row>
    <row r="1320" spans="6:6" x14ac:dyDescent="0.25">
      <c r="F1320" s="4"/>
    </row>
    <row r="1321" spans="6:6" x14ac:dyDescent="0.25">
      <c r="F1321" s="4"/>
    </row>
    <row r="1322" spans="6:6" x14ac:dyDescent="0.25">
      <c r="F1322" s="4"/>
    </row>
    <row r="1323" spans="6:6" x14ac:dyDescent="0.25">
      <c r="F1323" s="4"/>
    </row>
    <row r="1324" spans="6:6" x14ac:dyDescent="0.25">
      <c r="F1324" s="4"/>
    </row>
    <row r="1325" spans="6:6" x14ac:dyDescent="0.25">
      <c r="F1325" s="4"/>
    </row>
    <row r="1326" spans="6:6" x14ac:dyDescent="0.25">
      <c r="F1326" s="4"/>
    </row>
    <row r="1327" spans="6:6" x14ac:dyDescent="0.25">
      <c r="F1327" s="4"/>
    </row>
    <row r="1328" spans="6:6" x14ac:dyDescent="0.25">
      <c r="F1328" s="4"/>
    </row>
    <row r="1329" spans="6:6" x14ac:dyDescent="0.25">
      <c r="F1329" s="4"/>
    </row>
    <row r="1330" spans="6:6" x14ac:dyDescent="0.25">
      <c r="F1330" s="4"/>
    </row>
    <row r="1331" spans="6:6" x14ac:dyDescent="0.25">
      <c r="F1331" s="4"/>
    </row>
    <row r="1332" spans="6:6" x14ac:dyDescent="0.25">
      <c r="F1332" s="4"/>
    </row>
    <row r="1333" spans="6:6" x14ac:dyDescent="0.25">
      <c r="F1333" s="4"/>
    </row>
    <row r="1334" spans="6:6" x14ac:dyDescent="0.25">
      <c r="F1334" s="4"/>
    </row>
    <row r="1335" spans="6:6" x14ac:dyDescent="0.25">
      <c r="F1335" s="4"/>
    </row>
    <row r="1336" spans="6:6" x14ac:dyDescent="0.25">
      <c r="F1336" s="4"/>
    </row>
    <row r="1337" spans="6:6" x14ac:dyDescent="0.25">
      <c r="F1337" s="4"/>
    </row>
    <row r="1338" spans="6:6" x14ac:dyDescent="0.25">
      <c r="F1338" s="4"/>
    </row>
    <row r="1339" spans="6:6" x14ac:dyDescent="0.25">
      <c r="F1339" s="4"/>
    </row>
    <row r="1340" spans="6:6" x14ac:dyDescent="0.25">
      <c r="F1340" s="4"/>
    </row>
    <row r="1341" spans="6:6" x14ac:dyDescent="0.25">
      <c r="F1341" s="4"/>
    </row>
    <row r="1342" spans="6:6" x14ac:dyDescent="0.25">
      <c r="F1342" s="4"/>
    </row>
    <row r="1343" spans="6:6" x14ac:dyDescent="0.25">
      <c r="F1343" s="4"/>
    </row>
    <row r="1344" spans="6:6" x14ac:dyDescent="0.25">
      <c r="F1344" s="4"/>
    </row>
    <row r="1345" spans="6:6" x14ac:dyDescent="0.25">
      <c r="F1345" s="4"/>
    </row>
    <row r="1346" spans="6:6" x14ac:dyDescent="0.25">
      <c r="F1346" s="4"/>
    </row>
    <row r="1347" spans="6:6" x14ac:dyDescent="0.25">
      <c r="F1347" s="4"/>
    </row>
    <row r="1348" spans="6:6" x14ac:dyDescent="0.25">
      <c r="F1348" s="4"/>
    </row>
    <row r="1349" spans="6:6" x14ac:dyDescent="0.25">
      <c r="F1349" s="4"/>
    </row>
    <row r="1350" spans="6:6" x14ac:dyDescent="0.25">
      <c r="F1350" s="4"/>
    </row>
    <row r="1351" spans="6:6" x14ac:dyDescent="0.25">
      <c r="F1351" s="4"/>
    </row>
    <row r="1352" spans="6:6" x14ac:dyDescent="0.25">
      <c r="F1352" s="4"/>
    </row>
    <row r="1353" spans="6:6" x14ac:dyDescent="0.25">
      <c r="F1353" s="4"/>
    </row>
    <row r="1354" spans="6:6" x14ac:dyDescent="0.25">
      <c r="F1354" s="4"/>
    </row>
    <row r="1355" spans="6:6" x14ac:dyDescent="0.25">
      <c r="F1355" s="4"/>
    </row>
    <row r="1356" spans="6:6" x14ac:dyDescent="0.25">
      <c r="F1356" s="4"/>
    </row>
    <row r="1357" spans="6:6" x14ac:dyDescent="0.25">
      <c r="F1357" s="4"/>
    </row>
    <row r="1358" spans="6:6" x14ac:dyDescent="0.25">
      <c r="F1358" s="4"/>
    </row>
    <row r="1359" spans="6:6" x14ac:dyDescent="0.25">
      <c r="F1359" s="4"/>
    </row>
    <row r="1360" spans="6:6" x14ac:dyDescent="0.25">
      <c r="F1360" s="4"/>
    </row>
    <row r="1361" spans="6:6" x14ac:dyDescent="0.25">
      <c r="F1361" s="4"/>
    </row>
    <row r="1362" spans="6:6" x14ac:dyDescent="0.25">
      <c r="F1362" s="4"/>
    </row>
    <row r="1363" spans="6:6" x14ac:dyDescent="0.25">
      <c r="F1363" s="4"/>
    </row>
    <row r="1364" spans="6:6" x14ac:dyDescent="0.25">
      <c r="F1364" s="4"/>
    </row>
    <row r="1365" spans="6:6" x14ac:dyDescent="0.25">
      <c r="F1365" s="4"/>
    </row>
    <row r="1366" spans="6:6" x14ac:dyDescent="0.25">
      <c r="F1366" s="4"/>
    </row>
    <row r="1367" spans="6:6" x14ac:dyDescent="0.25">
      <c r="F1367" s="4"/>
    </row>
    <row r="1368" spans="6:6" x14ac:dyDescent="0.25">
      <c r="F1368" s="4"/>
    </row>
    <row r="1369" spans="6:6" x14ac:dyDescent="0.25">
      <c r="F1369" s="4"/>
    </row>
    <row r="1370" spans="6:6" x14ac:dyDescent="0.25">
      <c r="F1370" s="4"/>
    </row>
    <row r="1371" spans="6:6" x14ac:dyDescent="0.25">
      <c r="F1371" s="4"/>
    </row>
    <row r="1372" spans="6:6" x14ac:dyDescent="0.25">
      <c r="F1372" s="4"/>
    </row>
    <row r="1373" spans="6:6" x14ac:dyDescent="0.25">
      <c r="F1373" s="4"/>
    </row>
    <row r="1374" spans="6:6" x14ac:dyDescent="0.25">
      <c r="F1374" s="4"/>
    </row>
    <row r="1375" spans="6:6" x14ac:dyDescent="0.25">
      <c r="F1375" s="4"/>
    </row>
    <row r="1376" spans="6:6" x14ac:dyDescent="0.25">
      <c r="F1376" s="4"/>
    </row>
    <row r="1377" spans="6:6" x14ac:dyDescent="0.25">
      <c r="F1377" s="4"/>
    </row>
    <row r="1378" spans="6:6" x14ac:dyDescent="0.25">
      <c r="F1378" s="4"/>
    </row>
    <row r="1379" spans="6:6" x14ac:dyDescent="0.25">
      <c r="F1379" s="4"/>
    </row>
    <row r="1380" spans="6:6" x14ac:dyDescent="0.25">
      <c r="F1380" s="4"/>
    </row>
    <row r="1381" spans="6:6" x14ac:dyDescent="0.25">
      <c r="F1381" s="4"/>
    </row>
    <row r="1382" spans="6:6" x14ac:dyDescent="0.25">
      <c r="F1382" s="4"/>
    </row>
    <row r="1383" spans="6:6" x14ac:dyDescent="0.25">
      <c r="F1383" s="4"/>
    </row>
    <row r="1384" spans="6:6" x14ac:dyDescent="0.25">
      <c r="F1384" s="4"/>
    </row>
    <row r="1385" spans="6:6" x14ac:dyDescent="0.25">
      <c r="F1385" s="4"/>
    </row>
    <row r="1386" spans="6:6" x14ac:dyDescent="0.25">
      <c r="F1386" s="4"/>
    </row>
    <row r="1387" spans="6:6" x14ac:dyDescent="0.25">
      <c r="F1387" s="4"/>
    </row>
    <row r="1388" spans="6:6" x14ac:dyDescent="0.25">
      <c r="F1388" s="4"/>
    </row>
    <row r="1389" spans="6:6" x14ac:dyDescent="0.25">
      <c r="F1389" s="4"/>
    </row>
    <row r="1390" spans="6:6" x14ac:dyDescent="0.25">
      <c r="F1390" s="4"/>
    </row>
    <row r="1391" spans="6:6" x14ac:dyDescent="0.25">
      <c r="F1391" s="4"/>
    </row>
    <row r="1392" spans="6:6" x14ac:dyDescent="0.25">
      <c r="F1392" s="4"/>
    </row>
    <row r="1393" spans="6:6" x14ac:dyDescent="0.25">
      <c r="F1393" s="4"/>
    </row>
    <row r="1394" spans="6:6" x14ac:dyDescent="0.25">
      <c r="F1394" s="4"/>
    </row>
    <row r="1395" spans="6:6" x14ac:dyDescent="0.25">
      <c r="F1395" s="4"/>
    </row>
    <row r="1396" spans="6:6" x14ac:dyDescent="0.25">
      <c r="F1396" s="4"/>
    </row>
    <row r="1397" spans="6:6" x14ac:dyDescent="0.25">
      <c r="F1397" s="4"/>
    </row>
    <row r="1398" spans="6:6" x14ac:dyDescent="0.25">
      <c r="F1398" s="4"/>
    </row>
    <row r="1399" spans="6:6" x14ac:dyDescent="0.25">
      <c r="F1399" s="4"/>
    </row>
    <row r="1400" spans="6:6" x14ac:dyDescent="0.25">
      <c r="F1400" s="4"/>
    </row>
    <row r="1401" spans="6:6" x14ac:dyDescent="0.25">
      <c r="F1401" s="4"/>
    </row>
    <row r="1402" spans="6:6" x14ac:dyDescent="0.25">
      <c r="F1402" s="4"/>
    </row>
    <row r="1403" spans="6:6" x14ac:dyDescent="0.25">
      <c r="F1403" s="4"/>
    </row>
    <row r="1404" spans="6:6" x14ac:dyDescent="0.25">
      <c r="F1404" s="4"/>
    </row>
    <row r="1405" spans="6:6" x14ac:dyDescent="0.25">
      <c r="F1405" s="4"/>
    </row>
    <row r="1406" spans="6:6" x14ac:dyDescent="0.25">
      <c r="F1406" s="4"/>
    </row>
    <row r="1407" spans="6:6" x14ac:dyDescent="0.25">
      <c r="F1407" s="4"/>
    </row>
    <row r="1408" spans="6:6" x14ac:dyDescent="0.25">
      <c r="F1408" s="4"/>
    </row>
    <row r="1409" spans="6:6" x14ac:dyDescent="0.25">
      <c r="F1409" s="4"/>
    </row>
    <row r="1410" spans="6:6" x14ac:dyDescent="0.25">
      <c r="F1410" s="4"/>
    </row>
    <row r="1411" spans="6:6" x14ac:dyDescent="0.25">
      <c r="F1411" s="4"/>
    </row>
    <row r="1412" spans="6:6" x14ac:dyDescent="0.25">
      <c r="F1412" s="4"/>
    </row>
    <row r="1413" spans="6:6" x14ac:dyDescent="0.25">
      <c r="F1413" s="4"/>
    </row>
    <row r="1414" spans="6:6" x14ac:dyDescent="0.25">
      <c r="F1414" s="4"/>
    </row>
    <row r="1415" spans="6:6" x14ac:dyDescent="0.25">
      <c r="F1415" s="4"/>
    </row>
    <row r="1416" spans="6:6" x14ac:dyDescent="0.25">
      <c r="F1416" s="4"/>
    </row>
    <row r="1417" spans="6:6" x14ac:dyDescent="0.25">
      <c r="F1417" s="4"/>
    </row>
    <row r="1418" spans="6:6" x14ac:dyDescent="0.25">
      <c r="F1418" s="4"/>
    </row>
    <row r="1419" spans="6:6" x14ac:dyDescent="0.25">
      <c r="F1419" s="4"/>
    </row>
    <row r="1420" spans="6:6" x14ac:dyDescent="0.25">
      <c r="F1420" s="4"/>
    </row>
    <row r="1421" spans="6:6" x14ac:dyDescent="0.25">
      <c r="F1421" s="4"/>
    </row>
    <row r="1422" spans="6:6" x14ac:dyDescent="0.25">
      <c r="F1422" s="4"/>
    </row>
    <row r="1423" spans="6:6" x14ac:dyDescent="0.25">
      <c r="F1423" s="4"/>
    </row>
    <row r="1424" spans="6:6" x14ac:dyDescent="0.25">
      <c r="F1424" s="4"/>
    </row>
    <row r="1425" spans="6:6" x14ac:dyDescent="0.25">
      <c r="F1425" s="4"/>
    </row>
    <row r="1426" spans="6:6" x14ac:dyDescent="0.25">
      <c r="F1426" s="4"/>
    </row>
    <row r="1427" spans="6:6" x14ac:dyDescent="0.25">
      <c r="F1427" s="4"/>
    </row>
    <row r="1428" spans="6:6" x14ac:dyDescent="0.25">
      <c r="F1428" s="4"/>
    </row>
    <row r="1429" spans="6:6" x14ac:dyDescent="0.25">
      <c r="F1429" s="4"/>
    </row>
    <row r="1430" spans="6:6" x14ac:dyDescent="0.25">
      <c r="F1430" s="4"/>
    </row>
    <row r="1431" spans="6:6" x14ac:dyDescent="0.25">
      <c r="F1431" s="4"/>
    </row>
    <row r="1432" spans="6:6" x14ac:dyDescent="0.25">
      <c r="F1432" s="4"/>
    </row>
    <row r="1433" spans="6:6" x14ac:dyDescent="0.25">
      <c r="F1433" s="4"/>
    </row>
    <row r="1434" spans="6:6" x14ac:dyDescent="0.25">
      <c r="F1434" s="4"/>
    </row>
    <row r="1435" spans="6:6" x14ac:dyDescent="0.25">
      <c r="F1435" s="4"/>
    </row>
    <row r="1436" spans="6:6" x14ac:dyDescent="0.25">
      <c r="F1436" s="4"/>
    </row>
    <row r="1437" spans="6:6" x14ac:dyDescent="0.25">
      <c r="F1437" s="4"/>
    </row>
    <row r="1438" spans="6:6" x14ac:dyDescent="0.25">
      <c r="F1438" s="4"/>
    </row>
    <row r="1439" spans="6:6" x14ac:dyDescent="0.25">
      <c r="F1439" s="4"/>
    </row>
    <row r="1440" spans="6:6" x14ac:dyDescent="0.25">
      <c r="F1440" s="4"/>
    </row>
    <row r="1441" spans="6:6" x14ac:dyDescent="0.25">
      <c r="F1441" s="4"/>
    </row>
    <row r="1442" spans="6:6" x14ac:dyDescent="0.25">
      <c r="F1442" s="4"/>
    </row>
    <row r="1443" spans="6:6" x14ac:dyDescent="0.25">
      <c r="F1443" s="4"/>
    </row>
    <row r="1444" spans="6:6" x14ac:dyDescent="0.25">
      <c r="F1444" s="4"/>
    </row>
    <row r="1445" spans="6:6" x14ac:dyDescent="0.25">
      <c r="F1445" s="4"/>
    </row>
    <row r="1446" spans="6:6" x14ac:dyDescent="0.25">
      <c r="F1446" s="4"/>
    </row>
    <row r="1447" spans="6:6" x14ac:dyDescent="0.25">
      <c r="F1447" s="4"/>
    </row>
    <row r="1448" spans="6:6" x14ac:dyDescent="0.25">
      <c r="F1448" s="4"/>
    </row>
    <row r="1449" spans="6:6" x14ac:dyDescent="0.25">
      <c r="F1449" s="4"/>
    </row>
    <row r="1450" spans="6:6" x14ac:dyDescent="0.25">
      <c r="F1450" s="4"/>
    </row>
    <row r="1451" spans="6:6" x14ac:dyDescent="0.25">
      <c r="F1451" s="4"/>
    </row>
    <row r="1452" spans="6:6" x14ac:dyDescent="0.25">
      <c r="F1452" s="4"/>
    </row>
    <row r="1453" spans="6:6" x14ac:dyDescent="0.25">
      <c r="F1453" s="4"/>
    </row>
    <row r="1454" spans="6:6" x14ac:dyDescent="0.25">
      <c r="F1454" s="4"/>
    </row>
    <row r="1455" spans="6:6" x14ac:dyDescent="0.25">
      <c r="F1455" s="4"/>
    </row>
    <row r="1456" spans="6:6" x14ac:dyDescent="0.25">
      <c r="F1456" s="4"/>
    </row>
    <row r="1457" spans="6:6" x14ac:dyDescent="0.25">
      <c r="F1457" s="4"/>
    </row>
    <row r="1458" spans="6:6" x14ac:dyDescent="0.25">
      <c r="F1458" s="4"/>
    </row>
    <row r="1459" spans="6:6" x14ac:dyDescent="0.25">
      <c r="F1459" s="4"/>
    </row>
    <row r="1460" spans="6:6" x14ac:dyDescent="0.25">
      <c r="F1460" s="4"/>
    </row>
    <row r="1461" spans="6:6" x14ac:dyDescent="0.25">
      <c r="F1461" s="4"/>
    </row>
    <row r="1462" spans="6:6" x14ac:dyDescent="0.25">
      <c r="F1462" s="4"/>
    </row>
    <row r="1463" spans="6:6" x14ac:dyDescent="0.25">
      <c r="F1463" s="4"/>
    </row>
    <row r="1464" spans="6:6" x14ac:dyDescent="0.25">
      <c r="F1464" s="4"/>
    </row>
    <row r="1465" spans="6:6" x14ac:dyDescent="0.25">
      <c r="F1465" s="4"/>
    </row>
    <row r="1466" spans="6:6" x14ac:dyDescent="0.25">
      <c r="F1466" s="4"/>
    </row>
    <row r="1467" spans="6:6" x14ac:dyDescent="0.25">
      <c r="F1467" s="4"/>
    </row>
    <row r="1468" spans="6:6" x14ac:dyDescent="0.25">
      <c r="F1468" s="4"/>
    </row>
    <row r="1469" spans="6:6" x14ac:dyDescent="0.25">
      <c r="F1469" s="4"/>
    </row>
    <row r="1470" spans="6:6" x14ac:dyDescent="0.25">
      <c r="F1470" s="4"/>
    </row>
    <row r="1471" spans="6:6" x14ac:dyDescent="0.25">
      <c r="F1471" s="4"/>
    </row>
    <row r="1472" spans="6:6" x14ac:dyDescent="0.25">
      <c r="F1472" s="4"/>
    </row>
    <row r="1473" spans="6:6" x14ac:dyDescent="0.25">
      <c r="F1473" s="4"/>
    </row>
    <row r="1474" spans="6:6" x14ac:dyDescent="0.25">
      <c r="F1474" s="4"/>
    </row>
    <row r="1475" spans="6:6" x14ac:dyDescent="0.25">
      <c r="F1475" s="4"/>
    </row>
    <row r="1476" spans="6:6" x14ac:dyDescent="0.25">
      <c r="F1476" s="4"/>
    </row>
    <row r="1477" spans="6:6" x14ac:dyDescent="0.25">
      <c r="F1477" s="4"/>
    </row>
    <row r="1478" spans="6:6" x14ac:dyDescent="0.25">
      <c r="F1478" s="4"/>
    </row>
    <row r="1479" spans="6:6" x14ac:dyDescent="0.25">
      <c r="F1479" s="4"/>
    </row>
    <row r="1480" spans="6:6" x14ac:dyDescent="0.25">
      <c r="F1480" s="4"/>
    </row>
    <row r="1481" spans="6:6" x14ac:dyDescent="0.25">
      <c r="F1481" s="4"/>
    </row>
    <row r="1482" spans="6:6" x14ac:dyDescent="0.25">
      <c r="F1482" s="4"/>
    </row>
    <row r="1483" spans="6:6" x14ac:dyDescent="0.25">
      <c r="F1483" s="4"/>
    </row>
    <row r="1484" spans="6:6" x14ac:dyDescent="0.25">
      <c r="F1484" s="4"/>
    </row>
    <row r="1485" spans="6:6" x14ac:dyDescent="0.25">
      <c r="F1485" s="4"/>
    </row>
    <row r="1486" spans="6:6" x14ac:dyDescent="0.25">
      <c r="F1486" s="4"/>
    </row>
    <row r="1487" spans="6:6" x14ac:dyDescent="0.25">
      <c r="F1487" s="4"/>
    </row>
    <row r="1488" spans="6:6" x14ac:dyDescent="0.25">
      <c r="F1488" s="4"/>
    </row>
    <row r="1489" spans="6:6" x14ac:dyDescent="0.25">
      <c r="F1489" s="4"/>
    </row>
    <row r="1490" spans="6:6" x14ac:dyDescent="0.25">
      <c r="F1490" s="4"/>
    </row>
    <row r="1491" spans="6:6" x14ac:dyDescent="0.25">
      <c r="F1491" s="4"/>
    </row>
    <row r="1492" spans="6:6" x14ac:dyDescent="0.25">
      <c r="F1492" s="4"/>
    </row>
    <row r="1493" spans="6:6" x14ac:dyDescent="0.25">
      <c r="F1493" s="4"/>
    </row>
    <row r="1494" spans="6:6" x14ac:dyDescent="0.25">
      <c r="F1494" s="4"/>
    </row>
    <row r="1495" spans="6:6" x14ac:dyDescent="0.25">
      <c r="F1495" s="4"/>
    </row>
    <row r="1496" spans="6:6" x14ac:dyDescent="0.25">
      <c r="F1496" s="4"/>
    </row>
    <row r="1497" spans="6:6" x14ac:dyDescent="0.25">
      <c r="F1497" s="4"/>
    </row>
    <row r="1498" spans="6:6" x14ac:dyDescent="0.25">
      <c r="F1498" s="4"/>
    </row>
    <row r="1499" spans="6:6" x14ac:dyDescent="0.25">
      <c r="F1499" s="4"/>
    </row>
    <row r="1500" spans="6:6" x14ac:dyDescent="0.25">
      <c r="F1500" s="4"/>
    </row>
    <row r="1501" spans="6:6" x14ac:dyDescent="0.25">
      <c r="F1501" s="4"/>
    </row>
    <row r="1502" spans="6:6" x14ac:dyDescent="0.25">
      <c r="F1502" s="4"/>
    </row>
    <row r="1503" spans="6:6" x14ac:dyDescent="0.25">
      <c r="F1503" s="4"/>
    </row>
    <row r="1504" spans="6:6" x14ac:dyDescent="0.25">
      <c r="F1504" s="4"/>
    </row>
    <row r="1505" spans="6:6" x14ac:dyDescent="0.25">
      <c r="F1505" s="4"/>
    </row>
    <row r="1506" spans="6:6" x14ac:dyDescent="0.25">
      <c r="F1506" s="4"/>
    </row>
    <row r="1507" spans="6:6" x14ac:dyDescent="0.25">
      <c r="F1507" s="4"/>
    </row>
    <row r="1508" spans="6:6" x14ac:dyDescent="0.25">
      <c r="F1508" s="4"/>
    </row>
    <row r="1509" spans="6:6" x14ac:dyDescent="0.25">
      <c r="F1509" s="4"/>
    </row>
    <row r="1510" spans="6:6" x14ac:dyDescent="0.25">
      <c r="F1510" s="4"/>
    </row>
    <row r="1511" spans="6:6" x14ac:dyDescent="0.25">
      <c r="F1511" s="4"/>
    </row>
    <row r="1512" spans="6:6" x14ac:dyDescent="0.25">
      <c r="F1512" s="4"/>
    </row>
    <row r="1513" spans="6:6" x14ac:dyDescent="0.25">
      <c r="F1513" s="4"/>
    </row>
    <row r="1514" spans="6:6" x14ac:dyDescent="0.25">
      <c r="F1514" s="4"/>
    </row>
    <row r="1515" spans="6:6" x14ac:dyDescent="0.25">
      <c r="F1515" s="4"/>
    </row>
    <row r="1516" spans="6:6" x14ac:dyDescent="0.25">
      <c r="F1516" s="4"/>
    </row>
    <row r="1517" spans="6:6" x14ac:dyDescent="0.25">
      <c r="F1517" s="4"/>
    </row>
    <row r="1518" spans="6:6" x14ac:dyDescent="0.25">
      <c r="F1518" s="4"/>
    </row>
    <row r="1519" spans="6:6" x14ac:dyDescent="0.25">
      <c r="F1519" s="4"/>
    </row>
    <row r="1520" spans="6:6" x14ac:dyDescent="0.25">
      <c r="F1520" s="4"/>
    </row>
    <row r="1521" spans="6:6" x14ac:dyDescent="0.25">
      <c r="F1521" s="4"/>
    </row>
    <row r="1522" spans="6:6" x14ac:dyDescent="0.25">
      <c r="F1522" s="4"/>
    </row>
    <row r="1523" spans="6:6" x14ac:dyDescent="0.25">
      <c r="F1523" s="4"/>
    </row>
    <row r="1524" spans="6:6" x14ac:dyDescent="0.25">
      <c r="F1524" s="4"/>
    </row>
    <row r="1525" spans="6:6" x14ac:dyDescent="0.25">
      <c r="F1525" s="4"/>
    </row>
    <row r="1526" spans="6:6" x14ac:dyDescent="0.25">
      <c r="F1526" s="4"/>
    </row>
    <row r="1527" spans="6:6" x14ac:dyDescent="0.25">
      <c r="F1527" s="4"/>
    </row>
    <row r="1528" spans="6:6" x14ac:dyDescent="0.25">
      <c r="F1528" s="4"/>
    </row>
    <row r="1529" spans="6:6" x14ac:dyDescent="0.25">
      <c r="F1529" s="4"/>
    </row>
    <row r="1530" spans="6:6" x14ac:dyDescent="0.25">
      <c r="F1530" s="4"/>
    </row>
    <row r="1531" spans="6:6" x14ac:dyDescent="0.25">
      <c r="F1531" s="4"/>
    </row>
    <row r="1532" spans="6:6" x14ac:dyDescent="0.25">
      <c r="F1532" s="4"/>
    </row>
    <row r="1533" spans="6:6" x14ac:dyDescent="0.25">
      <c r="F1533" s="4"/>
    </row>
    <row r="1534" spans="6:6" x14ac:dyDescent="0.25">
      <c r="F1534" s="4"/>
    </row>
    <row r="1535" spans="6:6" x14ac:dyDescent="0.25">
      <c r="F1535" s="4"/>
    </row>
    <row r="1536" spans="6:6" x14ac:dyDescent="0.25">
      <c r="F1536" s="4"/>
    </row>
    <row r="1537" spans="6:6" x14ac:dyDescent="0.25">
      <c r="F1537" s="4"/>
    </row>
    <row r="1538" spans="6:6" x14ac:dyDescent="0.25">
      <c r="F1538" s="4"/>
    </row>
    <row r="1539" spans="6:6" x14ac:dyDescent="0.25">
      <c r="F1539" s="4"/>
    </row>
    <row r="1540" spans="6:6" x14ac:dyDescent="0.25">
      <c r="F1540" s="4"/>
    </row>
    <row r="1541" spans="6:6" x14ac:dyDescent="0.25">
      <c r="F1541" s="4"/>
    </row>
    <row r="1542" spans="6:6" x14ac:dyDescent="0.25">
      <c r="F1542" s="4"/>
    </row>
    <row r="1543" spans="6:6" x14ac:dyDescent="0.25">
      <c r="F1543" s="4"/>
    </row>
    <row r="1544" spans="6:6" x14ac:dyDescent="0.25">
      <c r="F1544" s="4"/>
    </row>
    <row r="1545" spans="6:6" x14ac:dyDescent="0.25">
      <c r="F1545" s="4"/>
    </row>
    <row r="1546" spans="6:6" x14ac:dyDescent="0.25">
      <c r="F1546" s="4"/>
    </row>
    <row r="1547" spans="6:6" x14ac:dyDescent="0.25">
      <c r="F1547" s="4"/>
    </row>
    <row r="1548" spans="6:6" x14ac:dyDescent="0.25">
      <c r="F1548" s="4"/>
    </row>
    <row r="1549" spans="6:6" x14ac:dyDescent="0.25">
      <c r="F1549" s="4"/>
    </row>
    <row r="1550" spans="6:6" x14ac:dyDescent="0.25">
      <c r="F1550" s="4"/>
    </row>
    <row r="1551" spans="6:6" x14ac:dyDescent="0.25">
      <c r="F1551" s="4"/>
    </row>
    <row r="1552" spans="6:6" x14ac:dyDescent="0.25">
      <c r="F1552" s="4"/>
    </row>
    <row r="1553" spans="6:6" x14ac:dyDescent="0.25">
      <c r="F1553" s="4"/>
    </row>
    <row r="1554" spans="6:6" x14ac:dyDescent="0.25">
      <c r="F1554" s="4"/>
    </row>
    <row r="1555" spans="6:6" x14ac:dyDescent="0.25">
      <c r="F1555" s="4"/>
    </row>
    <row r="1556" spans="6:6" x14ac:dyDescent="0.25">
      <c r="F1556" s="4"/>
    </row>
    <row r="1557" spans="6:6" x14ac:dyDescent="0.25">
      <c r="F1557" s="4"/>
    </row>
    <row r="1558" spans="6:6" x14ac:dyDescent="0.25">
      <c r="F1558" s="4"/>
    </row>
    <row r="1559" spans="6:6" x14ac:dyDescent="0.25">
      <c r="F1559" s="4"/>
    </row>
    <row r="1560" spans="6:6" x14ac:dyDescent="0.25">
      <c r="F1560" s="4"/>
    </row>
    <row r="1561" spans="6:6" x14ac:dyDescent="0.25">
      <c r="F1561" s="4"/>
    </row>
    <row r="1562" spans="6:6" x14ac:dyDescent="0.25">
      <c r="F1562" s="4"/>
    </row>
    <row r="1563" spans="6:6" x14ac:dyDescent="0.25">
      <c r="F1563" s="4"/>
    </row>
    <row r="1564" spans="6:6" x14ac:dyDescent="0.25">
      <c r="F1564" s="4"/>
    </row>
    <row r="1565" spans="6:6" x14ac:dyDescent="0.25">
      <c r="F1565" s="4"/>
    </row>
    <row r="1566" spans="6:6" x14ac:dyDescent="0.25">
      <c r="F1566" s="4"/>
    </row>
    <row r="1567" spans="6:6" x14ac:dyDescent="0.25">
      <c r="F1567" s="4"/>
    </row>
    <row r="1568" spans="6:6" x14ac:dyDescent="0.25">
      <c r="F1568" s="4"/>
    </row>
    <row r="1569" spans="6:6" x14ac:dyDescent="0.25">
      <c r="F1569" s="4"/>
    </row>
    <row r="1570" spans="6:6" x14ac:dyDescent="0.25">
      <c r="F1570" s="4"/>
    </row>
    <row r="1571" spans="6:6" x14ac:dyDescent="0.25">
      <c r="F1571" s="4"/>
    </row>
    <row r="1572" spans="6:6" x14ac:dyDescent="0.25">
      <c r="F1572" s="4"/>
    </row>
    <row r="1573" spans="6:6" x14ac:dyDescent="0.25">
      <c r="F1573" s="4"/>
    </row>
    <row r="1574" spans="6:6" x14ac:dyDescent="0.25">
      <c r="F1574" s="4"/>
    </row>
    <row r="1575" spans="6:6" x14ac:dyDescent="0.25">
      <c r="F1575" s="4"/>
    </row>
    <row r="1576" spans="6:6" x14ac:dyDescent="0.25">
      <c r="F1576" s="4"/>
    </row>
    <row r="1577" spans="6:6" x14ac:dyDescent="0.25">
      <c r="F1577" s="4"/>
    </row>
    <row r="1578" spans="6:6" x14ac:dyDescent="0.25">
      <c r="F1578" s="4"/>
    </row>
    <row r="1579" spans="6:6" x14ac:dyDescent="0.25">
      <c r="F1579" s="4"/>
    </row>
    <row r="1580" spans="6:6" x14ac:dyDescent="0.25">
      <c r="F1580" s="4"/>
    </row>
    <row r="1581" spans="6:6" x14ac:dyDescent="0.25">
      <c r="F1581" s="4"/>
    </row>
    <row r="1582" spans="6:6" x14ac:dyDescent="0.25">
      <c r="F1582" s="4"/>
    </row>
    <row r="1583" spans="6:6" x14ac:dyDescent="0.25">
      <c r="F1583" s="4"/>
    </row>
    <row r="1584" spans="6:6" x14ac:dyDescent="0.25">
      <c r="F1584" s="4"/>
    </row>
    <row r="1585" spans="6:6" x14ac:dyDescent="0.25">
      <c r="F1585" s="4"/>
    </row>
    <row r="1586" spans="6:6" x14ac:dyDescent="0.25">
      <c r="F1586" s="4"/>
    </row>
    <row r="1587" spans="6:6" x14ac:dyDescent="0.25">
      <c r="F1587" s="4"/>
    </row>
    <row r="1588" spans="6:6" x14ac:dyDescent="0.25">
      <c r="F1588" s="4"/>
    </row>
    <row r="1589" spans="6:6" x14ac:dyDescent="0.25">
      <c r="F1589" s="4"/>
    </row>
    <row r="1590" spans="6:6" x14ac:dyDescent="0.25">
      <c r="F1590" s="4"/>
    </row>
    <row r="1591" spans="6:6" x14ac:dyDescent="0.25">
      <c r="F1591" s="4"/>
    </row>
    <row r="1592" spans="6:6" x14ac:dyDescent="0.25">
      <c r="F1592" s="4"/>
    </row>
    <row r="1593" spans="6:6" x14ac:dyDescent="0.25">
      <c r="F1593" s="4"/>
    </row>
    <row r="1594" spans="6:6" x14ac:dyDescent="0.25">
      <c r="F1594" s="4"/>
    </row>
    <row r="1595" spans="6:6" x14ac:dyDescent="0.25">
      <c r="F1595" s="4"/>
    </row>
    <row r="1596" spans="6:6" x14ac:dyDescent="0.25">
      <c r="F1596" s="4"/>
    </row>
    <row r="1597" spans="6:6" x14ac:dyDescent="0.25">
      <c r="F1597" s="4"/>
    </row>
    <row r="1598" spans="6:6" x14ac:dyDescent="0.25">
      <c r="F1598" s="4"/>
    </row>
    <row r="1599" spans="6:6" x14ac:dyDescent="0.25">
      <c r="F1599" s="4"/>
    </row>
    <row r="1600" spans="6:6" x14ac:dyDescent="0.25">
      <c r="F1600" s="4"/>
    </row>
    <row r="1601" spans="6:6" x14ac:dyDescent="0.25">
      <c r="F1601" s="4"/>
    </row>
    <row r="1602" spans="6:6" x14ac:dyDescent="0.25">
      <c r="F1602" s="4"/>
    </row>
    <row r="1603" spans="6:6" x14ac:dyDescent="0.25">
      <c r="F1603" s="4"/>
    </row>
    <row r="1604" spans="6:6" x14ac:dyDescent="0.25">
      <c r="F1604" s="4"/>
    </row>
    <row r="1605" spans="6:6" x14ac:dyDescent="0.25">
      <c r="F1605" s="4"/>
    </row>
    <row r="1606" spans="6:6" x14ac:dyDescent="0.25">
      <c r="F1606" s="4"/>
    </row>
    <row r="1607" spans="6:6" x14ac:dyDescent="0.25">
      <c r="F1607" s="4"/>
    </row>
    <row r="1608" spans="6:6" x14ac:dyDescent="0.25">
      <c r="F1608" s="4"/>
    </row>
    <row r="1609" spans="6:6" x14ac:dyDescent="0.25">
      <c r="F1609" s="4"/>
    </row>
    <row r="1610" spans="6:6" x14ac:dyDescent="0.25">
      <c r="F1610" s="4"/>
    </row>
    <row r="1611" spans="6:6" x14ac:dyDescent="0.25">
      <c r="F1611" s="4"/>
    </row>
    <row r="1612" spans="6:6" x14ac:dyDescent="0.25">
      <c r="F1612" s="4"/>
    </row>
    <row r="1613" spans="6:6" x14ac:dyDescent="0.25">
      <c r="F1613" s="4"/>
    </row>
    <row r="1614" spans="6:6" x14ac:dyDescent="0.25">
      <c r="F1614" s="4"/>
    </row>
    <row r="1615" spans="6:6" x14ac:dyDescent="0.25">
      <c r="F1615" s="4"/>
    </row>
    <row r="1616" spans="6:6" x14ac:dyDescent="0.25">
      <c r="F1616" s="4"/>
    </row>
    <row r="1617" spans="6:6" x14ac:dyDescent="0.25">
      <c r="F1617" s="4"/>
    </row>
    <row r="1618" spans="6:6" x14ac:dyDescent="0.25">
      <c r="F1618" s="4"/>
    </row>
    <row r="1619" spans="6:6" x14ac:dyDescent="0.25">
      <c r="F1619" s="4"/>
    </row>
    <row r="1620" spans="6:6" x14ac:dyDescent="0.25">
      <c r="F1620" s="4"/>
    </row>
    <row r="1621" spans="6:6" x14ac:dyDescent="0.25">
      <c r="F1621" s="4"/>
    </row>
    <row r="1622" spans="6:6" x14ac:dyDescent="0.25">
      <c r="F1622" s="4"/>
    </row>
    <row r="1623" spans="6:6" x14ac:dyDescent="0.25">
      <c r="F1623" s="4"/>
    </row>
    <row r="1624" spans="6:6" x14ac:dyDescent="0.25">
      <c r="F1624" s="4"/>
    </row>
    <row r="1625" spans="6:6" x14ac:dyDescent="0.25">
      <c r="F1625" s="4"/>
    </row>
    <row r="1626" spans="6:6" x14ac:dyDescent="0.25">
      <c r="F1626" s="4"/>
    </row>
    <row r="1627" spans="6:6" x14ac:dyDescent="0.25">
      <c r="F1627" s="4"/>
    </row>
    <row r="1628" spans="6:6" x14ac:dyDescent="0.25">
      <c r="F1628" s="4"/>
    </row>
    <row r="1629" spans="6:6" x14ac:dyDescent="0.25">
      <c r="F1629" s="4"/>
    </row>
    <row r="1630" spans="6:6" x14ac:dyDescent="0.25">
      <c r="F1630" s="4"/>
    </row>
    <row r="1631" spans="6:6" x14ac:dyDescent="0.25">
      <c r="F1631" s="4"/>
    </row>
    <row r="1632" spans="6:6" x14ac:dyDescent="0.25">
      <c r="F1632" s="4"/>
    </row>
    <row r="1633" spans="6:6" x14ac:dyDescent="0.25">
      <c r="F1633" s="4"/>
    </row>
    <row r="1634" spans="6:6" x14ac:dyDescent="0.25">
      <c r="F1634" s="4"/>
    </row>
    <row r="1635" spans="6:6" x14ac:dyDescent="0.25">
      <c r="F1635" s="4"/>
    </row>
    <row r="1636" spans="6:6" x14ac:dyDescent="0.25">
      <c r="F1636" s="4"/>
    </row>
    <row r="1637" spans="6:6" x14ac:dyDescent="0.25">
      <c r="F1637" s="4"/>
    </row>
    <row r="1638" spans="6:6" x14ac:dyDescent="0.25">
      <c r="F1638" s="4"/>
    </row>
    <row r="1639" spans="6:6" x14ac:dyDescent="0.25">
      <c r="F1639" s="4"/>
    </row>
    <row r="1640" spans="6:6" x14ac:dyDescent="0.25">
      <c r="F1640" s="4"/>
    </row>
    <row r="1641" spans="6:6" x14ac:dyDescent="0.25">
      <c r="F1641" s="4"/>
    </row>
    <row r="1642" spans="6:6" x14ac:dyDescent="0.25">
      <c r="F1642" s="4"/>
    </row>
    <row r="1643" spans="6:6" x14ac:dyDescent="0.25">
      <c r="F1643" s="4"/>
    </row>
    <row r="1644" spans="6:6" x14ac:dyDescent="0.25">
      <c r="F1644" s="4"/>
    </row>
    <row r="1645" spans="6:6" x14ac:dyDescent="0.25">
      <c r="F1645" s="4"/>
    </row>
    <row r="1646" spans="6:6" x14ac:dyDescent="0.25">
      <c r="F1646" s="4"/>
    </row>
    <row r="1647" spans="6:6" x14ac:dyDescent="0.25">
      <c r="F1647" s="4"/>
    </row>
    <row r="1648" spans="6:6" x14ac:dyDescent="0.25">
      <c r="F1648" s="4"/>
    </row>
    <row r="1649" spans="6:6" x14ac:dyDescent="0.25">
      <c r="F1649" s="4"/>
    </row>
    <row r="1650" spans="6:6" x14ac:dyDescent="0.25">
      <c r="F1650" s="4"/>
    </row>
    <row r="1651" spans="6:6" x14ac:dyDescent="0.25">
      <c r="F1651" s="4"/>
    </row>
    <row r="1652" spans="6:6" x14ac:dyDescent="0.25">
      <c r="F1652" s="4"/>
    </row>
    <row r="1653" spans="6:6" x14ac:dyDescent="0.25">
      <c r="F1653" s="4"/>
    </row>
    <row r="1654" spans="6:6" x14ac:dyDescent="0.25">
      <c r="F1654" s="4"/>
    </row>
    <row r="1655" spans="6:6" x14ac:dyDescent="0.25">
      <c r="F1655" s="4"/>
    </row>
    <row r="1656" spans="6:6" x14ac:dyDescent="0.25">
      <c r="F1656" s="4"/>
    </row>
    <row r="1657" spans="6:6" x14ac:dyDescent="0.25">
      <c r="F1657" s="4"/>
    </row>
    <row r="1658" spans="6:6" x14ac:dyDescent="0.25">
      <c r="F1658" s="4"/>
    </row>
    <row r="1659" spans="6:6" x14ac:dyDescent="0.25">
      <c r="F1659" s="4"/>
    </row>
    <row r="1660" spans="6:6" x14ac:dyDescent="0.25">
      <c r="F1660" s="4"/>
    </row>
    <row r="1661" spans="6:6" x14ac:dyDescent="0.25">
      <c r="F1661" s="4"/>
    </row>
    <row r="1662" spans="6:6" x14ac:dyDescent="0.25">
      <c r="F1662" s="4"/>
    </row>
    <row r="1663" spans="6:6" x14ac:dyDescent="0.25">
      <c r="F1663" s="4"/>
    </row>
    <row r="1664" spans="6:6" x14ac:dyDescent="0.25">
      <c r="F1664" s="4"/>
    </row>
    <row r="1665" spans="6:6" x14ac:dyDescent="0.25">
      <c r="F1665" s="4"/>
    </row>
    <row r="1666" spans="6:6" x14ac:dyDescent="0.25">
      <c r="F1666" s="4"/>
    </row>
    <row r="1667" spans="6:6" x14ac:dyDescent="0.25">
      <c r="F1667" s="4"/>
    </row>
    <row r="1668" spans="6:6" x14ac:dyDescent="0.25">
      <c r="F1668" s="4"/>
    </row>
    <row r="1669" spans="6:6" x14ac:dyDescent="0.25">
      <c r="F1669" s="4"/>
    </row>
    <row r="1670" spans="6:6" x14ac:dyDescent="0.25">
      <c r="F1670" s="4"/>
    </row>
    <row r="1671" spans="6:6" x14ac:dyDescent="0.25">
      <c r="F1671" s="4"/>
    </row>
    <row r="1672" spans="6:6" x14ac:dyDescent="0.25">
      <c r="F1672" s="4"/>
    </row>
    <row r="1673" spans="6:6" x14ac:dyDescent="0.25">
      <c r="F1673" s="4"/>
    </row>
    <row r="1674" spans="6:6" x14ac:dyDescent="0.25">
      <c r="F1674" s="4"/>
    </row>
    <row r="1675" spans="6:6" x14ac:dyDescent="0.25">
      <c r="F1675" s="4"/>
    </row>
    <row r="1676" spans="6:6" x14ac:dyDescent="0.25">
      <c r="F1676" s="4"/>
    </row>
    <row r="1677" spans="6:6" x14ac:dyDescent="0.25">
      <c r="F1677" s="4"/>
    </row>
    <row r="1678" spans="6:6" x14ac:dyDescent="0.25">
      <c r="F1678" s="4"/>
    </row>
    <row r="1679" spans="6:6" x14ac:dyDescent="0.25">
      <c r="F1679" s="4"/>
    </row>
    <row r="1680" spans="6:6" x14ac:dyDescent="0.25">
      <c r="F1680" s="4"/>
    </row>
    <row r="1681" spans="6:6" x14ac:dyDescent="0.25">
      <c r="F1681" s="4"/>
    </row>
    <row r="1682" spans="6:6" x14ac:dyDescent="0.25">
      <c r="F1682" s="4"/>
    </row>
    <row r="1683" spans="6:6" x14ac:dyDescent="0.25">
      <c r="F1683" s="4"/>
    </row>
    <row r="1684" spans="6:6" x14ac:dyDescent="0.25">
      <c r="F1684" s="4"/>
    </row>
    <row r="1685" spans="6:6" x14ac:dyDescent="0.25">
      <c r="F1685" s="4"/>
    </row>
    <row r="1686" spans="6:6" x14ac:dyDescent="0.25">
      <c r="F1686" s="4"/>
    </row>
    <row r="1687" spans="6:6" x14ac:dyDescent="0.25">
      <c r="F1687" s="4"/>
    </row>
    <row r="1688" spans="6:6" x14ac:dyDescent="0.25">
      <c r="F1688" s="4"/>
    </row>
    <row r="1689" spans="6:6" x14ac:dyDescent="0.25">
      <c r="F1689" s="4"/>
    </row>
    <row r="1690" spans="6:6" x14ac:dyDescent="0.25">
      <c r="F1690" s="4"/>
    </row>
    <row r="1691" spans="6:6" x14ac:dyDescent="0.25">
      <c r="F1691" s="4"/>
    </row>
    <row r="1692" spans="6:6" x14ac:dyDescent="0.25">
      <c r="F1692" s="4"/>
    </row>
    <row r="1693" spans="6:6" x14ac:dyDescent="0.25">
      <c r="F1693" s="4"/>
    </row>
    <row r="1694" spans="6:6" x14ac:dyDescent="0.25">
      <c r="F1694" s="4"/>
    </row>
    <row r="1695" spans="6:6" x14ac:dyDescent="0.25">
      <c r="F1695" s="4"/>
    </row>
    <row r="1696" spans="6:6" x14ac:dyDescent="0.25">
      <c r="F1696" s="4"/>
    </row>
    <row r="1697" spans="6:6" x14ac:dyDescent="0.25">
      <c r="F1697" s="4"/>
    </row>
    <row r="1698" spans="6:6" x14ac:dyDescent="0.25">
      <c r="F1698" s="4"/>
    </row>
    <row r="1699" spans="6:6" x14ac:dyDescent="0.25">
      <c r="F1699" s="4"/>
    </row>
    <row r="1700" spans="6:6" x14ac:dyDescent="0.25">
      <c r="F1700" s="4"/>
    </row>
    <row r="1701" spans="6:6" x14ac:dyDescent="0.25">
      <c r="F1701" s="4"/>
    </row>
    <row r="1702" spans="6:6" x14ac:dyDescent="0.25">
      <c r="F1702" s="4"/>
    </row>
    <row r="1703" spans="6:6" x14ac:dyDescent="0.25">
      <c r="F1703" s="4"/>
    </row>
    <row r="1704" spans="6:6" x14ac:dyDescent="0.25">
      <c r="F1704" s="4"/>
    </row>
    <row r="1705" spans="6:6" x14ac:dyDescent="0.25">
      <c r="F1705" s="4"/>
    </row>
    <row r="1706" spans="6:6" x14ac:dyDescent="0.25">
      <c r="F1706" s="4"/>
    </row>
    <row r="1707" spans="6:6" x14ac:dyDescent="0.25">
      <c r="F1707" s="4"/>
    </row>
    <row r="1708" spans="6:6" x14ac:dyDescent="0.25">
      <c r="F1708" s="4"/>
    </row>
    <row r="1709" spans="6:6" x14ac:dyDescent="0.25">
      <c r="F1709" s="4"/>
    </row>
    <row r="1710" spans="6:6" x14ac:dyDescent="0.25">
      <c r="F1710" s="4"/>
    </row>
    <row r="1711" spans="6:6" x14ac:dyDescent="0.25">
      <c r="F1711" s="4"/>
    </row>
    <row r="1712" spans="6:6" x14ac:dyDescent="0.25">
      <c r="F1712" s="4"/>
    </row>
    <row r="1713" spans="6:6" x14ac:dyDescent="0.25">
      <c r="F1713" s="4"/>
    </row>
    <row r="1714" spans="6:6" x14ac:dyDescent="0.25">
      <c r="F1714" s="4"/>
    </row>
    <row r="1715" spans="6:6" x14ac:dyDescent="0.25">
      <c r="F1715" s="4"/>
    </row>
    <row r="1716" spans="6:6" x14ac:dyDescent="0.25">
      <c r="F1716" s="4"/>
    </row>
    <row r="1717" spans="6:6" x14ac:dyDescent="0.25">
      <c r="F1717" s="4"/>
    </row>
    <row r="1718" spans="6:6" x14ac:dyDescent="0.25">
      <c r="F1718" s="4"/>
    </row>
    <row r="1719" spans="6:6" x14ac:dyDescent="0.25">
      <c r="F1719" s="4"/>
    </row>
    <row r="1720" spans="6:6" x14ac:dyDescent="0.25">
      <c r="F1720" s="4"/>
    </row>
    <row r="1721" spans="6:6" x14ac:dyDescent="0.25">
      <c r="F1721" s="4"/>
    </row>
    <row r="1722" spans="6:6" x14ac:dyDescent="0.25">
      <c r="F1722" s="4"/>
    </row>
    <row r="1723" spans="6:6" x14ac:dyDescent="0.25">
      <c r="F1723" s="4"/>
    </row>
    <row r="1724" spans="6:6" x14ac:dyDescent="0.25">
      <c r="F1724" s="4"/>
    </row>
    <row r="1725" spans="6:6" x14ac:dyDescent="0.25">
      <c r="F1725" s="4"/>
    </row>
    <row r="1726" spans="6:6" x14ac:dyDescent="0.25">
      <c r="F1726" s="4"/>
    </row>
    <row r="1727" spans="6:6" x14ac:dyDescent="0.25">
      <c r="F1727" s="4"/>
    </row>
    <row r="1728" spans="6:6" x14ac:dyDescent="0.25">
      <c r="F1728" s="4"/>
    </row>
    <row r="1729" spans="6:6" x14ac:dyDescent="0.25">
      <c r="F1729" s="4"/>
    </row>
    <row r="1730" spans="6:6" x14ac:dyDescent="0.25">
      <c r="F1730" s="4"/>
    </row>
    <row r="1731" spans="6:6" x14ac:dyDescent="0.25">
      <c r="F1731" s="4"/>
    </row>
    <row r="1732" spans="6:6" x14ac:dyDescent="0.25">
      <c r="F1732" s="4"/>
    </row>
    <row r="1733" spans="6:6" x14ac:dyDescent="0.25">
      <c r="F1733" s="4"/>
    </row>
    <row r="1734" spans="6:6" x14ac:dyDescent="0.25">
      <c r="F1734" s="4"/>
    </row>
    <row r="1735" spans="6:6" x14ac:dyDescent="0.25">
      <c r="F1735" s="4"/>
    </row>
    <row r="1736" spans="6:6" x14ac:dyDescent="0.25">
      <c r="F1736" s="4"/>
    </row>
    <row r="1737" spans="6:6" x14ac:dyDescent="0.25">
      <c r="F1737" s="4"/>
    </row>
    <row r="1738" spans="6:6" x14ac:dyDescent="0.25">
      <c r="F1738" s="4"/>
    </row>
    <row r="1739" spans="6:6" x14ac:dyDescent="0.25">
      <c r="F1739" s="4"/>
    </row>
    <row r="1740" spans="6:6" x14ac:dyDescent="0.25">
      <c r="F1740" s="4"/>
    </row>
    <row r="1741" spans="6:6" x14ac:dyDescent="0.25">
      <c r="F1741" s="4"/>
    </row>
    <row r="1742" spans="6:6" x14ac:dyDescent="0.25">
      <c r="F1742" s="4"/>
    </row>
    <row r="1743" spans="6:6" x14ac:dyDescent="0.25">
      <c r="F1743" s="4"/>
    </row>
    <row r="1744" spans="6:6" x14ac:dyDescent="0.25">
      <c r="F1744" s="4"/>
    </row>
    <row r="1745" spans="6:6" x14ac:dyDescent="0.25">
      <c r="F1745" s="4"/>
    </row>
    <row r="1746" spans="6:6" x14ac:dyDescent="0.25">
      <c r="F1746" s="4"/>
    </row>
    <row r="1747" spans="6:6" x14ac:dyDescent="0.25">
      <c r="F1747" s="4"/>
    </row>
    <row r="1748" spans="6:6" x14ac:dyDescent="0.25">
      <c r="F1748" s="4"/>
    </row>
    <row r="1749" spans="6:6" x14ac:dyDescent="0.25">
      <c r="F1749" s="4"/>
    </row>
    <row r="1750" spans="6:6" x14ac:dyDescent="0.25">
      <c r="F1750" s="4"/>
    </row>
    <row r="1751" spans="6:6" x14ac:dyDescent="0.25">
      <c r="F1751" s="4"/>
    </row>
    <row r="1752" spans="6:6" x14ac:dyDescent="0.25">
      <c r="F1752" s="4"/>
    </row>
    <row r="1753" spans="6:6" x14ac:dyDescent="0.25">
      <c r="F1753" s="4"/>
    </row>
    <row r="1754" spans="6:6" x14ac:dyDescent="0.25">
      <c r="F1754" s="4"/>
    </row>
    <row r="1755" spans="6:6" x14ac:dyDescent="0.25">
      <c r="F1755" s="4"/>
    </row>
    <row r="1756" spans="6:6" x14ac:dyDescent="0.25">
      <c r="F1756" s="4"/>
    </row>
    <row r="1757" spans="6:6" x14ac:dyDescent="0.25">
      <c r="F1757" s="4"/>
    </row>
    <row r="1758" spans="6:6" x14ac:dyDescent="0.25">
      <c r="F1758" s="4"/>
    </row>
    <row r="1759" spans="6:6" x14ac:dyDescent="0.25">
      <c r="F1759" s="4"/>
    </row>
    <row r="1760" spans="6:6" x14ac:dyDescent="0.25">
      <c r="F1760" s="4"/>
    </row>
    <row r="1761" spans="6:6" x14ac:dyDescent="0.25">
      <c r="F1761" s="4"/>
    </row>
    <row r="1762" spans="6:6" x14ac:dyDescent="0.25">
      <c r="F1762" s="4"/>
    </row>
    <row r="1763" spans="6:6" x14ac:dyDescent="0.25">
      <c r="F1763" s="4"/>
    </row>
    <row r="1764" spans="6:6" x14ac:dyDescent="0.25">
      <c r="F1764" s="4"/>
    </row>
    <row r="1765" spans="6:6" x14ac:dyDescent="0.25">
      <c r="F1765" s="4"/>
    </row>
    <row r="1766" spans="6:6" x14ac:dyDescent="0.25">
      <c r="F1766" s="4"/>
    </row>
    <row r="1767" spans="6:6" x14ac:dyDescent="0.25">
      <c r="F1767" s="4"/>
    </row>
    <row r="1768" spans="6:6" x14ac:dyDescent="0.25">
      <c r="F1768" s="4"/>
    </row>
    <row r="1769" spans="6:6" x14ac:dyDescent="0.25">
      <c r="F1769" s="4"/>
    </row>
    <row r="1770" spans="6:6" x14ac:dyDescent="0.25">
      <c r="F1770" s="4"/>
    </row>
    <row r="1771" spans="6:6" x14ac:dyDescent="0.25">
      <c r="F1771" s="4"/>
    </row>
    <row r="1772" spans="6:6" x14ac:dyDescent="0.25">
      <c r="F1772" s="4"/>
    </row>
    <row r="1773" spans="6:6" x14ac:dyDescent="0.25">
      <c r="F1773" s="4"/>
    </row>
    <row r="1774" spans="6:6" x14ac:dyDescent="0.25">
      <c r="F1774" s="4"/>
    </row>
    <row r="1775" spans="6:6" x14ac:dyDescent="0.25">
      <c r="F1775" s="4"/>
    </row>
    <row r="1776" spans="6:6" x14ac:dyDescent="0.25">
      <c r="F1776" s="4"/>
    </row>
    <row r="1777" spans="6:6" x14ac:dyDescent="0.25">
      <c r="F1777" s="4"/>
    </row>
    <row r="1778" spans="6:6" x14ac:dyDescent="0.25">
      <c r="F1778" s="4"/>
    </row>
    <row r="1779" spans="6:6" x14ac:dyDescent="0.25">
      <c r="F1779" s="4"/>
    </row>
    <row r="1780" spans="6:6" x14ac:dyDescent="0.25">
      <c r="F1780" s="4"/>
    </row>
    <row r="1781" spans="6:6" x14ac:dyDescent="0.25">
      <c r="F1781" s="4"/>
    </row>
    <row r="1782" spans="6:6" x14ac:dyDescent="0.25">
      <c r="F1782" s="4"/>
    </row>
    <row r="1783" spans="6:6" x14ac:dyDescent="0.25">
      <c r="F1783" s="4"/>
    </row>
    <row r="1784" spans="6:6" x14ac:dyDescent="0.25">
      <c r="F1784" s="4"/>
    </row>
    <row r="1785" spans="6:6" x14ac:dyDescent="0.25">
      <c r="F1785" s="4"/>
    </row>
    <row r="1786" spans="6:6" x14ac:dyDescent="0.25">
      <c r="F1786" s="4"/>
    </row>
    <row r="1787" spans="6:6" x14ac:dyDescent="0.25">
      <c r="F1787" s="4"/>
    </row>
    <row r="1788" spans="6:6" x14ac:dyDescent="0.25">
      <c r="F1788" s="4"/>
    </row>
    <row r="1789" spans="6:6" x14ac:dyDescent="0.25">
      <c r="F1789" s="4"/>
    </row>
    <row r="1790" spans="6:6" x14ac:dyDescent="0.25">
      <c r="F1790" s="4"/>
    </row>
    <row r="1791" spans="6:6" x14ac:dyDescent="0.25">
      <c r="F1791" s="4"/>
    </row>
    <row r="1792" spans="6:6" x14ac:dyDescent="0.25">
      <c r="F1792" s="4"/>
    </row>
    <row r="1793" spans="6:6" x14ac:dyDescent="0.25">
      <c r="F1793" s="4"/>
    </row>
    <row r="1794" spans="6:6" x14ac:dyDescent="0.25">
      <c r="F1794" s="4"/>
    </row>
    <row r="1795" spans="6:6" x14ac:dyDescent="0.25">
      <c r="F1795" s="4"/>
    </row>
    <row r="1796" spans="6:6" x14ac:dyDescent="0.25">
      <c r="F1796" s="4"/>
    </row>
    <row r="1797" spans="6:6" x14ac:dyDescent="0.25">
      <c r="F1797" s="4"/>
    </row>
    <row r="1798" spans="6:6" x14ac:dyDescent="0.25">
      <c r="F1798" s="4"/>
    </row>
    <row r="1799" spans="6:6" x14ac:dyDescent="0.25">
      <c r="F1799" s="4"/>
    </row>
    <row r="1800" spans="6:6" x14ac:dyDescent="0.25">
      <c r="F1800" s="4"/>
    </row>
    <row r="1801" spans="6:6" x14ac:dyDescent="0.25">
      <c r="F1801" s="4"/>
    </row>
    <row r="1802" spans="6:6" x14ac:dyDescent="0.25">
      <c r="F1802" s="4"/>
    </row>
    <row r="1803" spans="6:6" x14ac:dyDescent="0.25">
      <c r="F1803" s="4"/>
    </row>
    <row r="1804" spans="6:6" x14ac:dyDescent="0.25">
      <c r="F1804" s="4"/>
    </row>
    <row r="1805" spans="6:6" x14ac:dyDescent="0.25">
      <c r="F1805" s="4"/>
    </row>
    <row r="1806" spans="6:6" x14ac:dyDescent="0.25">
      <c r="F1806" s="4"/>
    </row>
    <row r="1807" spans="6:6" x14ac:dyDescent="0.25">
      <c r="F1807" s="4"/>
    </row>
    <row r="1808" spans="6:6" x14ac:dyDescent="0.25">
      <c r="F1808" s="4"/>
    </row>
    <row r="1809" spans="6:6" x14ac:dyDescent="0.25">
      <c r="F1809" s="4"/>
    </row>
    <row r="1810" spans="6:6" x14ac:dyDescent="0.25">
      <c r="F1810" s="4"/>
    </row>
    <row r="1811" spans="6:6" x14ac:dyDescent="0.25">
      <c r="F1811" s="4"/>
    </row>
    <row r="1812" spans="6:6" x14ac:dyDescent="0.25">
      <c r="F1812" s="4"/>
    </row>
    <row r="1813" spans="6:6" x14ac:dyDescent="0.25">
      <c r="F1813" s="4"/>
    </row>
    <row r="1814" spans="6:6" x14ac:dyDescent="0.25">
      <c r="F1814" s="4"/>
    </row>
    <row r="1815" spans="6:6" x14ac:dyDescent="0.25">
      <c r="F1815" s="4"/>
    </row>
    <row r="1816" spans="6:6" x14ac:dyDescent="0.25">
      <c r="F1816" s="4"/>
    </row>
    <row r="1817" spans="6:6" x14ac:dyDescent="0.25">
      <c r="F1817" s="4"/>
    </row>
    <row r="1818" spans="6:6" x14ac:dyDescent="0.25">
      <c r="F1818" s="4"/>
    </row>
    <row r="1819" spans="6:6" x14ac:dyDescent="0.25">
      <c r="F1819" s="4"/>
    </row>
    <row r="1820" spans="6:6" x14ac:dyDescent="0.25">
      <c r="F1820" s="4"/>
    </row>
    <row r="1821" spans="6:6" x14ac:dyDescent="0.25">
      <c r="F1821" s="4"/>
    </row>
    <row r="1822" spans="6:6" x14ac:dyDescent="0.25">
      <c r="F1822" s="4"/>
    </row>
    <row r="1823" spans="6:6" x14ac:dyDescent="0.25">
      <c r="F1823" s="4"/>
    </row>
    <row r="1824" spans="6:6" x14ac:dyDescent="0.25">
      <c r="F1824" s="4"/>
    </row>
    <row r="1825" spans="6:6" x14ac:dyDescent="0.25">
      <c r="F1825" s="4"/>
    </row>
    <row r="1826" spans="6:6" x14ac:dyDescent="0.25">
      <c r="F1826" s="4"/>
    </row>
    <row r="1827" spans="6:6" x14ac:dyDescent="0.25">
      <c r="F1827" s="4"/>
    </row>
    <row r="1828" spans="6:6" x14ac:dyDescent="0.25">
      <c r="F1828" s="4"/>
    </row>
    <row r="1829" spans="6:6" x14ac:dyDescent="0.25">
      <c r="F1829" s="4"/>
    </row>
    <row r="1830" spans="6:6" x14ac:dyDescent="0.25">
      <c r="F1830" s="4"/>
    </row>
    <row r="1831" spans="6:6" x14ac:dyDescent="0.25">
      <c r="F1831" s="4"/>
    </row>
    <row r="1832" spans="6:6" x14ac:dyDescent="0.25">
      <c r="F1832" s="4"/>
    </row>
    <row r="1833" spans="6:6" x14ac:dyDescent="0.25">
      <c r="F1833" s="4"/>
    </row>
    <row r="1834" spans="6:6" x14ac:dyDescent="0.25">
      <c r="F1834" s="4"/>
    </row>
    <row r="1835" spans="6:6" x14ac:dyDescent="0.25">
      <c r="F1835" s="4"/>
    </row>
    <row r="1836" spans="6:6" x14ac:dyDescent="0.25">
      <c r="F1836" s="4"/>
    </row>
    <row r="1837" spans="6:6" x14ac:dyDescent="0.25">
      <c r="F1837" s="4"/>
    </row>
    <row r="1838" spans="6:6" x14ac:dyDescent="0.25">
      <c r="F1838" s="4"/>
    </row>
    <row r="1839" spans="6:6" x14ac:dyDescent="0.25">
      <c r="F1839" s="4"/>
    </row>
    <row r="1840" spans="6:6" x14ac:dyDescent="0.25">
      <c r="F1840" s="4"/>
    </row>
    <row r="1841" spans="6:6" x14ac:dyDescent="0.25">
      <c r="F1841" s="4"/>
    </row>
    <row r="1842" spans="6:6" x14ac:dyDescent="0.25">
      <c r="F1842" s="4"/>
    </row>
    <row r="1843" spans="6:6" x14ac:dyDescent="0.25">
      <c r="F1843" s="4"/>
    </row>
    <row r="1844" spans="6:6" x14ac:dyDescent="0.25">
      <c r="F1844" s="4"/>
    </row>
    <row r="1845" spans="6:6" x14ac:dyDescent="0.25">
      <c r="F1845" s="4"/>
    </row>
    <row r="1846" spans="6:6" x14ac:dyDescent="0.25">
      <c r="F1846" s="4"/>
    </row>
    <row r="1847" spans="6:6" x14ac:dyDescent="0.25">
      <c r="F1847" s="4"/>
    </row>
    <row r="1848" spans="6:6" x14ac:dyDescent="0.25">
      <c r="F1848" s="4"/>
    </row>
    <row r="1849" spans="6:6" x14ac:dyDescent="0.25">
      <c r="F1849" s="4"/>
    </row>
    <row r="1850" spans="6:6" x14ac:dyDescent="0.25">
      <c r="F1850" s="4"/>
    </row>
    <row r="1851" spans="6:6" x14ac:dyDescent="0.25">
      <c r="F1851" s="4"/>
    </row>
    <row r="1852" spans="6:6" x14ac:dyDescent="0.25">
      <c r="F1852" s="4"/>
    </row>
    <row r="1853" spans="6:6" x14ac:dyDescent="0.25">
      <c r="F1853" s="4"/>
    </row>
    <row r="1854" spans="6:6" x14ac:dyDescent="0.25">
      <c r="F1854" s="4"/>
    </row>
    <row r="1855" spans="6:6" x14ac:dyDescent="0.25">
      <c r="F1855" s="4"/>
    </row>
    <row r="1856" spans="6:6" x14ac:dyDescent="0.25">
      <c r="F1856" s="4"/>
    </row>
    <row r="1857" spans="6:6" x14ac:dyDescent="0.25">
      <c r="F1857" s="4"/>
    </row>
    <row r="1858" spans="6:6" x14ac:dyDescent="0.25">
      <c r="F1858" s="4"/>
    </row>
    <row r="1859" spans="6:6" x14ac:dyDescent="0.25">
      <c r="F1859" s="4"/>
    </row>
    <row r="1860" spans="6:6" x14ac:dyDescent="0.25">
      <c r="F1860" s="4"/>
    </row>
    <row r="1861" spans="6:6" x14ac:dyDescent="0.25">
      <c r="F1861" s="4"/>
    </row>
    <row r="1862" spans="6:6" x14ac:dyDescent="0.25">
      <c r="F1862" s="4"/>
    </row>
    <row r="1863" spans="6:6" x14ac:dyDescent="0.25">
      <c r="F1863" s="4"/>
    </row>
    <row r="1864" spans="6:6" x14ac:dyDescent="0.25">
      <c r="F1864" s="4"/>
    </row>
    <row r="1865" spans="6:6" x14ac:dyDescent="0.25">
      <c r="F1865" s="4"/>
    </row>
    <row r="1866" spans="6:6" x14ac:dyDescent="0.25">
      <c r="F1866" s="4"/>
    </row>
    <row r="1867" spans="6:6" x14ac:dyDescent="0.25">
      <c r="F1867" s="4"/>
    </row>
    <row r="1868" spans="6:6" x14ac:dyDescent="0.25">
      <c r="F1868" s="4"/>
    </row>
    <row r="1869" spans="6:6" x14ac:dyDescent="0.25">
      <c r="F1869" s="4"/>
    </row>
    <row r="1870" spans="6:6" x14ac:dyDescent="0.25">
      <c r="F1870" s="4"/>
    </row>
    <row r="1871" spans="6:6" x14ac:dyDescent="0.25">
      <c r="F1871" s="4"/>
    </row>
    <row r="1872" spans="6:6" x14ac:dyDescent="0.25">
      <c r="F1872" s="4"/>
    </row>
    <row r="1873" spans="6:6" x14ac:dyDescent="0.25">
      <c r="F1873" s="4"/>
    </row>
    <row r="1874" spans="6:6" x14ac:dyDescent="0.25">
      <c r="F1874" s="4"/>
    </row>
    <row r="1875" spans="6:6" x14ac:dyDescent="0.25">
      <c r="F1875" s="4"/>
    </row>
    <row r="1876" spans="6:6" x14ac:dyDescent="0.25">
      <c r="F1876" s="4"/>
    </row>
    <row r="1877" spans="6:6" x14ac:dyDescent="0.25">
      <c r="F1877" s="4"/>
    </row>
    <row r="1878" spans="6:6" x14ac:dyDescent="0.25">
      <c r="F1878" s="4"/>
    </row>
    <row r="1879" spans="6:6" x14ac:dyDescent="0.25">
      <c r="F1879" s="4"/>
    </row>
    <row r="1880" spans="6:6" x14ac:dyDescent="0.25">
      <c r="F1880" s="4"/>
    </row>
    <row r="1881" spans="6:6" x14ac:dyDescent="0.25">
      <c r="F1881" s="4"/>
    </row>
    <row r="1882" spans="6:6" x14ac:dyDescent="0.25">
      <c r="F1882" s="4"/>
    </row>
    <row r="1883" spans="6:6" x14ac:dyDescent="0.25">
      <c r="F1883" s="4"/>
    </row>
    <row r="1884" spans="6:6" x14ac:dyDescent="0.25">
      <c r="F1884" s="4"/>
    </row>
    <row r="1885" spans="6:6" x14ac:dyDescent="0.25">
      <c r="F1885" s="4"/>
    </row>
    <row r="1886" spans="6:6" x14ac:dyDescent="0.25">
      <c r="F1886" s="4"/>
    </row>
    <row r="1887" spans="6:6" x14ac:dyDescent="0.25">
      <c r="F1887" s="4"/>
    </row>
    <row r="1888" spans="6:6" x14ac:dyDescent="0.25">
      <c r="F1888" s="4"/>
    </row>
    <row r="1889" spans="6:6" x14ac:dyDescent="0.25">
      <c r="F1889" s="4"/>
    </row>
    <row r="1890" spans="6:6" x14ac:dyDescent="0.25">
      <c r="F1890" s="4"/>
    </row>
    <row r="1891" spans="6:6" x14ac:dyDescent="0.25">
      <c r="F1891" s="4"/>
    </row>
    <row r="1892" spans="6:6" x14ac:dyDescent="0.25">
      <c r="F1892" s="4"/>
    </row>
    <row r="1893" spans="6:6" x14ac:dyDescent="0.25">
      <c r="F1893" s="4"/>
    </row>
    <row r="1894" spans="6:6" x14ac:dyDescent="0.25">
      <c r="F1894" s="4"/>
    </row>
    <row r="1895" spans="6:6" x14ac:dyDescent="0.25">
      <c r="F1895" s="4"/>
    </row>
    <row r="1896" spans="6:6" x14ac:dyDescent="0.25">
      <c r="F1896" s="4"/>
    </row>
    <row r="1897" spans="6:6" x14ac:dyDescent="0.25">
      <c r="F1897" s="4"/>
    </row>
    <row r="1898" spans="6:6" x14ac:dyDescent="0.25">
      <c r="F1898" s="4"/>
    </row>
    <row r="1899" spans="6:6" x14ac:dyDescent="0.25">
      <c r="F1899" s="4"/>
    </row>
    <row r="1900" spans="6:6" x14ac:dyDescent="0.25">
      <c r="F1900" s="4"/>
    </row>
    <row r="1901" spans="6:6" x14ac:dyDescent="0.25">
      <c r="F1901" s="4"/>
    </row>
    <row r="1902" spans="6:6" x14ac:dyDescent="0.25">
      <c r="F1902" s="4"/>
    </row>
    <row r="1903" spans="6:6" x14ac:dyDescent="0.25">
      <c r="F1903" s="4"/>
    </row>
    <row r="1904" spans="6:6" x14ac:dyDescent="0.25">
      <c r="F1904" s="4"/>
    </row>
    <row r="1905" spans="6:6" x14ac:dyDescent="0.25">
      <c r="F1905" s="4"/>
    </row>
    <row r="1906" spans="6:6" x14ac:dyDescent="0.25">
      <c r="F1906" s="4"/>
    </row>
    <row r="1907" spans="6:6" x14ac:dyDescent="0.25">
      <c r="F1907" s="4"/>
    </row>
    <row r="1908" spans="6:6" x14ac:dyDescent="0.25">
      <c r="F1908" s="4"/>
    </row>
    <row r="1909" spans="6:6" x14ac:dyDescent="0.25">
      <c r="F1909" s="4"/>
    </row>
    <row r="1910" spans="6:6" x14ac:dyDescent="0.25">
      <c r="F1910" s="4"/>
    </row>
    <row r="1911" spans="6:6" x14ac:dyDescent="0.25">
      <c r="F1911" s="4"/>
    </row>
    <row r="1912" spans="6:6" x14ac:dyDescent="0.25">
      <c r="F1912" s="4"/>
    </row>
    <row r="1913" spans="6:6" x14ac:dyDescent="0.25">
      <c r="F1913" s="4"/>
    </row>
    <row r="1914" spans="6:6" x14ac:dyDescent="0.25">
      <c r="F1914" s="4"/>
    </row>
    <row r="1915" spans="6:6" x14ac:dyDescent="0.25">
      <c r="F1915" s="4"/>
    </row>
    <row r="1916" spans="6:6" x14ac:dyDescent="0.25">
      <c r="F1916" s="4"/>
    </row>
    <row r="1917" spans="6:6" x14ac:dyDescent="0.25">
      <c r="F1917" s="4"/>
    </row>
    <row r="1918" spans="6:6" x14ac:dyDescent="0.25">
      <c r="F1918" s="4"/>
    </row>
    <row r="1919" spans="6:6" x14ac:dyDescent="0.25">
      <c r="F1919" s="4"/>
    </row>
    <row r="1920" spans="6:6" x14ac:dyDescent="0.25">
      <c r="F1920" s="4"/>
    </row>
    <row r="1921" spans="6:6" x14ac:dyDescent="0.25">
      <c r="F1921" s="4"/>
    </row>
    <row r="1922" spans="6:6" x14ac:dyDescent="0.25">
      <c r="F1922" s="4"/>
    </row>
    <row r="1923" spans="6:6" x14ac:dyDescent="0.25">
      <c r="F1923" s="4"/>
    </row>
    <row r="1924" spans="6:6" x14ac:dyDescent="0.25">
      <c r="F1924" s="4"/>
    </row>
    <row r="1925" spans="6:6" x14ac:dyDescent="0.25">
      <c r="F1925" s="4"/>
    </row>
    <row r="1926" spans="6:6" x14ac:dyDescent="0.25">
      <c r="F1926" s="4"/>
    </row>
    <row r="1927" spans="6:6" x14ac:dyDescent="0.25">
      <c r="F1927" s="4"/>
    </row>
    <row r="1928" spans="6:6" x14ac:dyDescent="0.25">
      <c r="F1928" s="4"/>
    </row>
    <row r="1929" spans="6:6" x14ac:dyDescent="0.25">
      <c r="F1929" s="4"/>
    </row>
    <row r="1930" spans="6:6" x14ac:dyDescent="0.25">
      <c r="F1930" s="4"/>
    </row>
    <row r="1931" spans="6:6" x14ac:dyDescent="0.25">
      <c r="F1931" s="4"/>
    </row>
    <row r="1932" spans="6:6" x14ac:dyDescent="0.25">
      <c r="F1932" s="4"/>
    </row>
    <row r="1933" spans="6:6" x14ac:dyDescent="0.25">
      <c r="F1933" s="4"/>
    </row>
    <row r="1934" spans="6:6" x14ac:dyDescent="0.25">
      <c r="F1934" s="4"/>
    </row>
    <row r="1935" spans="6:6" x14ac:dyDescent="0.25">
      <c r="F1935" s="4"/>
    </row>
    <row r="1936" spans="6:6" x14ac:dyDescent="0.25">
      <c r="F1936" s="4"/>
    </row>
    <row r="1937" spans="6:6" x14ac:dyDescent="0.25">
      <c r="F1937" s="4"/>
    </row>
    <row r="1938" spans="6:6" x14ac:dyDescent="0.25">
      <c r="F1938" s="4"/>
    </row>
    <row r="1939" spans="6:6" x14ac:dyDescent="0.25">
      <c r="F1939" s="4"/>
    </row>
    <row r="1940" spans="6:6" x14ac:dyDescent="0.25">
      <c r="F1940" s="4"/>
    </row>
    <row r="1941" spans="6:6" x14ac:dyDescent="0.25">
      <c r="F1941" s="4"/>
    </row>
    <row r="1942" spans="6:6" x14ac:dyDescent="0.25">
      <c r="F1942" s="4"/>
    </row>
    <row r="1943" spans="6:6" x14ac:dyDescent="0.25">
      <c r="F1943" s="4"/>
    </row>
    <row r="1944" spans="6:6" x14ac:dyDescent="0.25">
      <c r="F1944" s="4"/>
    </row>
    <row r="1945" spans="6:6" x14ac:dyDescent="0.25">
      <c r="F1945" s="4"/>
    </row>
    <row r="1946" spans="6:6" x14ac:dyDescent="0.25">
      <c r="F1946" s="4"/>
    </row>
    <row r="1947" spans="6:6" x14ac:dyDescent="0.25">
      <c r="F1947" s="4"/>
    </row>
    <row r="1948" spans="6:6" x14ac:dyDescent="0.25">
      <c r="F1948" s="4"/>
    </row>
    <row r="1949" spans="6:6" x14ac:dyDescent="0.25">
      <c r="F1949" s="4"/>
    </row>
    <row r="1950" spans="6:6" x14ac:dyDescent="0.25">
      <c r="F1950" s="4"/>
    </row>
    <row r="1951" spans="6:6" x14ac:dyDescent="0.25">
      <c r="F1951" s="4"/>
    </row>
    <row r="1952" spans="6:6" x14ac:dyDescent="0.25">
      <c r="F1952" s="4"/>
    </row>
    <row r="1953" spans="6:6" x14ac:dyDescent="0.25">
      <c r="F1953" s="4"/>
    </row>
    <row r="1954" spans="6:6" x14ac:dyDescent="0.25">
      <c r="F1954" s="4"/>
    </row>
    <row r="1955" spans="6:6" x14ac:dyDescent="0.25">
      <c r="F1955" s="4"/>
    </row>
    <row r="1956" spans="6:6" x14ac:dyDescent="0.25">
      <c r="F1956" s="4"/>
    </row>
    <row r="1957" spans="6:6" x14ac:dyDescent="0.25">
      <c r="F1957" s="4"/>
    </row>
    <row r="1958" spans="6:6" x14ac:dyDescent="0.25">
      <c r="F1958" s="4"/>
    </row>
    <row r="1959" spans="6:6" x14ac:dyDescent="0.25">
      <c r="F1959" s="4"/>
    </row>
    <row r="1960" spans="6:6" x14ac:dyDescent="0.25">
      <c r="F1960" s="4"/>
    </row>
    <row r="1961" spans="6:6" x14ac:dyDescent="0.25">
      <c r="F1961" s="4"/>
    </row>
    <row r="1962" spans="6:6" x14ac:dyDescent="0.25">
      <c r="F1962" s="4"/>
    </row>
    <row r="1963" spans="6:6" x14ac:dyDescent="0.25">
      <c r="F1963" s="4"/>
    </row>
    <row r="1964" spans="6:6" x14ac:dyDescent="0.25">
      <c r="F1964" s="4"/>
    </row>
    <row r="1965" spans="6:6" x14ac:dyDescent="0.25">
      <c r="F1965" s="4"/>
    </row>
    <row r="1966" spans="6:6" x14ac:dyDescent="0.25">
      <c r="F1966" s="4"/>
    </row>
    <row r="1967" spans="6:6" x14ac:dyDescent="0.25">
      <c r="F1967" s="4"/>
    </row>
    <row r="1968" spans="6:6" x14ac:dyDescent="0.25">
      <c r="F1968" s="4"/>
    </row>
    <row r="1969" spans="6:6" x14ac:dyDescent="0.25">
      <c r="F1969" s="4"/>
    </row>
    <row r="1970" spans="6:6" x14ac:dyDescent="0.25">
      <c r="F1970" s="4"/>
    </row>
    <row r="1971" spans="6:6" x14ac:dyDescent="0.25">
      <c r="F1971" s="4"/>
    </row>
    <row r="1972" spans="6:6" x14ac:dyDescent="0.25">
      <c r="F1972" s="4"/>
    </row>
    <row r="1973" spans="6:6" x14ac:dyDescent="0.25">
      <c r="F1973" s="4"/>
    </row>
    <row r="1974" spans="6:6" x14ac:dyDescent="0.25">
      <c r="F1974" s="4"/>
    </row>
    <row r="1975" spans="6:6" x14ac:dyDescent="0.25">
      <c r="F1975" s="4"/>
    </row>
    <row r="1976" spans="6:6" x14ac:dyDescent="0.25">
      <c r="F1976" s="4"/>
    </row>
    <row r="1977" spans="6:6" x14ac:dyDescent="0.25">
      <c r="F1977" s="4"/>
    </row>
    <row r="1978" spans="6:6" x14ac:dyDescent="0.25">
      <c r="F1978" s="4"/>
    </row>
    <row r="1979" spans="6:6" x14ac:dyDescent="0.25">
      <c r="F1979" s="4"/>
    </row>
    <row r="1980" spans="6:6" x14ac:dyDescent="0.25">
      <c r="F1980" s="4"/>
    </row>
    <row r="1981" spans="6:6" x14ac:dyDescent="0.25">
      <c r="F1981" s="4"/>
    </row>
    <row r="1982" spans="6:6" x14ac:dyDescent="0.25">
      <c r="F1982" s="4"/>
    </row>
    <row r="1983" spans="6:6" x14ac:dyDescent="0.25">
      <c r="F1983" s="4"/>
    </row>
    <row r="1984" spans="6:6" x14ac:dyDescent="0.25">
      <c r="F1984" s="4"/>
    </row>
    <row r="1985" spans="6:6" x14ac:dyDescent="0.25">
      <c r="F1985" s="4"/>
    </row>
    <row r="1986" spans="6:6" x14ac:dyDescent="0.25">
      <c r="F1986" s="4"/>
    </row>
    <row r="1987" spans="6:6" x14ac:dyDescent="0.25">
      <c r="F1987" s="4"/>
    </row>
    <row r="1988" spans="6:6" x14ac:dyDescent="0.25">
      <c r="F1988" s="4"/>
    </row>
    <row r="1989" spans="6:6" x14ac:dyDescent="0.25">
      <c r="F1989" s="4"/>
    </row>
    <row r="1990" spans="6:6" x14ac:dyDescent="0.25">
      <c r="F1990" s="4"/>
    </row>
    <row r="1991" spans="6:6" x14ac:dyDescent="0.25">
      <c r="F1991" s="4"/>
    </row>
    <row r="1992" spans="6:6" x14ac:dyDescent="0.25">
      <c r="F1992" s="4"/>
    </row>
    <row r="1993" spans="6:6" x14ac:dyDescent="0.25">
      <c r="F1993" s="4"/>
    </row>
    <row r="1994" spans="6:6" x14ac:dyDescent="0.25">
      <c r="F1994" s="4"/>
    </row>
    <row r="1995" spans="6:6" x14ac:dyDescent="0.25">
      <c r="F1995" s="4"/>
    </row>
    <row r="1996" spans="6:6" x14ac:dyDescent="0.25">
      <c r="F1996" s="4"/>
    </row>
    <row r="1997" spans="6:6" x14ac:dyDescent="0.25">
      <c r="F1997" s="4"/>
    </row>
    <row r="1998" spans="6:6" x14ac:dyDescent="0.25">
      <c r="F1998" s="4"/>
    </row>
    <row r="1999" spans="6:6" x14ac:dyDescent="0.25">
      <c r="F1999" s="4"/>
    </row>
    <row r="2000" spans="6:6" x14ac:dyDescent="0.25">
      <c r="F2000" s="4"/>
    </row>
    <row r="2001" spans="6:6" x14ac:dyDescent="0.25">
      <c r="F2001" s="4"/>
    </row>
    <row r="2002" spans="6:6" x14ac:dyDescent="0.25">
      <c r="F2002" s="4"/>
    </row>
    <row r="2003" spans="6:6" x14ac:dyDescent="0.25">
      <c r="F2003" s="4"/>
    </row>
    <row r="2004" spans="6:6" x14ac:dyDescent="0.25">
      <c r="F2004" s="4"/>
    </row>
    <row r="2005" spans="6:6" x14ac:dyDescent="0.25">
      <c r="F2005" s="4"/>
    </row>
    <row r="2006" spans="6:6" x14ac:dyDescent="0.25">
      <c r="F2006" s="4"/>
    </row>
    <row r="2007" spans="6:6" x14ac:dyDescent="0.25">
      <c r="F2007" s="4"/>
    </row>
    <row r="2008" spans="6:6" x14ac:dyDescent="0.25">
      <c r="F2008" s="4"/>
    </row>
    <row r="2009" spans="6:6" x14ac:dyDescent="0.25">
      <c r="F2009" s="4"/>
    </row>
    <row r="2010" spans="6:6" x14ac:dyDescent="0.25">
      <c r="F2010" s="4"/>
    </row>
    <row r="2011" spans="6:6" x14ac:dyDescent="0.25">
      <c r="F2011" s="4"/>
    </row>
    <row r="2012" spans="6:6" x14ac:dyDescent="0.25">
      <c r="F2012" s="4"/>
    </row>
    <row r="2013" spans="6:6" x14ac:dyDescent="0.25">
      <c r="F2013" s="4"/>
    </row>
    <row r="2014" spans="6:6" x14ac:dyDescent="0.25">
      <c r="F2014" s="4"/>
    </row>
    <row r="2015" spans="6:6" x14ac:dyDescent="0.25">
      <c r="F2015" s="4"/>
    </row>
    <row r="2016" spans="6:6" x14ac:dyDescent="0.25">
      <c r="F2016" s="4"/>
    </row>
    <row r="2017" spans="6:6" x14ac:dyDescent="0.25">
      <c r="F2017" s="4"/>
    </row>
    <row r="2018" spans="6:6" x14ac:dyDescent="0.25">
      <c r="F2018" s="4"/>
    </row>
    <row r="2019" spans="6:6" x14ac:dyDescent="0.25">
      <c r="F2019" s="4"/>
    </row>
    <row r="2020" spans="6:6" x14ac:dyDescent="0.25">
      <c r="F2020" s="4"/>
    </row>
    <row r="2021" spans="6:6" x14ac:dyDescent="0.25">
      <c r="F2021" s="4"/>
    </row>
    <row r="2022" spans="6:6" x14ac:dyDescent="0.25">
      <c r="F2022" s="4"/>
    </row>
    <row r="2023" spans="6:6" x14ac:dyDescent="0.25">
      <c r="F2023" s="4"/>
    </row>
    <row r="2024" spans="6:6" x14ac:dyDescent="0.25">
      <c r="F2024" s="4"/>
    </row>
    <row r="2025" spans="6:6" x14ac:dyDescent="0.25">
      <c r="F2025" s="4"/>
    </row>
    <row r="2026" spans="6:6" x14ac:dyDescent="0.25">
      <c r="F2026" s="4"/>
    </row>
    <row r="2027" spans="6:6" x14ac:dyDescent="0.25">
      <c r="F2027" s="4"/>
    </row>
    <row r="2028" spans="6:6" x14ac:dyDescent="0.25">
      <c r="F2028" s="4"/>
    </row>
    <row r="2029" spans="6:6" x14ac:dyDescent="0.25">
      <c r="F2029" s="4"/>
    </row>
    <row r="2030" spans="6:6" x14ac:dyDescent="0.25">
      <c r="F2030" s="4"/>
    </row>
    <row r="2031" spans="6:6" x14ac:dyDescent="0.25">
      <c r="F2031" s="4"/>
    </row>
    <row r="2032" spans="6:6" x14ac:dyDescent="0.25">
      <c r="F2032" s="4"/>
    </row>
    <row r="2033" spans="6:6" x14ac:dyDescent="0.25">
      <c r="F2033" s="4"/>
    </row>
    <row r="2034" spans="6:6" x14ac:dyDescent="0.25">
      <c r="F2034" s="4"/>
    </row>
    <row r="2035" spans="6:6" x14ac:dyDescent="0.25">
      <c r="F2035" s="4"/>
    </row>
    <row r="2036" spans="6:6" x14ac:dyDescent="0.25">
      <c r="F2036" s="4"/>
    </row>
    <row r="2037" spans="6:6" x14ac:dyDescent="0.25">
      <c r="F2037" s="4"/>
    </row>
    <row r="2038" spans="6:6" x14ac:dyDescent="0.25">
      <c r="F2038" s="4"/>
    </row>
    <row r="2039" spans="6:6" x14ac:dyDescent="0.25">
      <c r="F2039" s="4"/>
    </row>
    <row r="2040" spans="6:6" x14ac:dyDescent="0.25">
      <c r="F2040" s="4"/>
    </row>
    <row r="2041" spans="6:6" x14ac:dyDescent="0.25">
      <c r="F2041" s="4"/>
    </row>
    <row r="2042" spans="6:6" x14ac:dyDescent="0.25">
      <c r="F2042" s="4"/>
    </row>
    <row r="2043" spans="6:6" x14ac:dyDescent="0.25">
      <c r="F2043" s="4"/>
    </row>
    <row r="2044" spans="6:6" x14ac:dyDescent="0.25">
      <c r="F2044" s="4"/>
    </row>
    <row r="2045" spans="6:6" x14ac:dyDescent="0.25">
      <c r="F2045" s="4"/>
    </row>
    <row r="2046" spans="6:6" x14ac:dyDescent="0.25">
      <c r="F2046" s="4"/>
    </row>
    <row r="2047" spans="6:6" x14ac:dyDescent="0.25">
      <c r="F2047" s="4"/>
    </row>
    <row r="2048" spans="6:6" x14ac:dyDescent="0.25">
      <c r="F2048" s="4"/>
    </row>
    <row r="2049" spans="6:6" x14ac:dyDescent="0.25">
      <c r="F2049" s="4"/>
    </row>
    <row r="2050" spans="6:6" x14ac:dyDescent="0.25">
      <c r="F2050" s="4"/>
    </row>
    <row r="2051" spans="6:6" x14ac:dyDescent="0.25">
      <c r="F2051" s="4"/>
    </row>
    <row r="2052" spans="6:6" x14ac:dyDescent="0.25">
      <c r="F2052" s="4"/>
    </row>
    <row r="2053" spans="6:6" x14ac:dyDescent="0.25">
      <c r="F2053" s="4"/>
    </row>
    <row r="2054" spans="6:6" x14ac:dyDescent="0.25">
      <c r="F2054" s="4"/>
    </row>
    <row r="2055" spans="6:6" x14ac:dyDescent="0.25">
      <c r="F2055" s="4"/>
    </row>
    <row r="2056" spans="6:6" x14ac:dyDescent="0.25">
      <c r="F2056" s="4"/>
    </row>
    <row r="2057" spans="6:6" x14ac:dyDescent="0.25">
      <c r="F2057" s="4"/>
    </row>
    <row r="2058" spans="6:6" x14ac:dyDescent="0.25">
      <c r="F2058" s="4"/>
    </row>
    <row r="2059" spans="6:6" x14ac:dyDescent="0.25">
      <c r="F2059" s="4"/>
    </row>
    <row r="2060" spans="6:6" x14ac:dyDescent="0.25">
      <c r="F2060" s="4"/>
    </row>
    <row r="2061" spans="6:6" x14ac:dyDescent="0.25">
      <c r="F2061" s="4"/>
    </row>
    <row r="2062" spans="6:6" x14ac:dyDescent="0.25">
      <c r="F2062" s="4"/>
    </row>
    <row r="2063" spans="6:6" x14ac:dyDescent="0.25">
      <c r="F2063" s="4"/>
    </row>
    <row r="2064" spans="6:6" x14ac:dyDescent="0.25">
      <c r="F2064" s="4"/>
    </row>
    <row r="2065" spans="6:6" x14ac:dyDescent="0.25">
      <c r="F2065" s="4"/>
    </row>
    <row r="2066" spans="6:6" x14ac:dyDescent="0.25">
      <c r="F2066" s="4"/>
    </row>
    <row r="2067" spans="6:6" x14ac:dyDescent="0.25">
      <c r="F2067" s="4"/>
    </row>
    <row r="2068" spans="6:6" x14ac:dyDescent="0.25">
      <c r="F2068" s="4"/>
    </row>
    <row r="2069" spans="6:6" x14ac:dyDescent="0.25">
      <c r="F2069" s="4"/>
    </row>
    <row r="2070" spans="6:6" x14ac:dyDescent="0.25">
      <c r="F2070" s="4"/>
    </row>
    <row r="2071" spans="6:6" x14ac:dyDescent="0.25">
      <c r="F2071" s="4"/>
    </row>
    <row r="2072" spans="6:6" x14ac:dyDescent="0.25">
      <c r="F2072" s="4"/>
    </row>
    <row r="2073" spans="6:6" x14ac:dyDescent="0.25">
      <c r="F2073" s="4"/>
    </row>
    <row r="2074" spans="6:6" x14ac:dyDescent="0.25">
      <c r="F2074" s="4"/>
    </row>
    <row r="2075" spans="6:6" x14ac:dyDescent="0.25">
      <c r="F2075" s="4"/>
    </row>
    <row r="2076" spans="6:6" x14ac:dyDescent="0.25">
      <c r="F2076" s="4"/>
    </row>
    <row r="2077" spans="6:6" x14ac:dyDescent="0.25">
      <c r="F2077" s="4"/>
    </row>
    <row r="2078" spans="6:6" x14ac:dyDescent="0.25">
      <c r="F2078" s="4"/>
    </row>
    <row r="2079" spans="6:6" x14ac:dyDescent="0.25">
      <c r="F2079" s="4"/>
    </row>
    <row r="2080" spans="6:6" x14ac:dyDescent="0.25">
      <c r="F2080" s="4"/>
    </row>
    <row r="2081" spans="6:6" x14ac:dyDescent="0.25">
      <c r="F2081" s="4"/>
    </row>
    <row r="2082" spans="6:6" x14ac:dyDescent="0.25">
      <c r="F2082" s="4"/>
    </row>
    <row r="2083" spans="6:6" x14ac:dyDescent="0.25">
      <c r="F2083" s="4"/>
    </row>
    <row r="2084" spans="6:6" x14ac:dyDescent="0.25">
      <c r="F2084" s="4"/>
    </row>
    <row r="2085" spans="6:6" x14ac:dyDescent="0.25">
      <c r="F2085" s="4"/>
    </row>
    <row r="2086" spans="6:6" x14ac:dyDescent="0.25">
      <c r="F2086" s="4"/>
    </row>
    <row r="2087" spans="6:6" x14ac:dyDescent="0.25">
      <c r="F2087" s="4"/>
    </row>
    <row r="2088" spans="6:6" x14ac:dyDescent="0.25">
      <c r="F2088" s="4"/>
    </row>
    <row r="2089" spans="6:6" x14ac:dyDescent="0.25">
      <c r="F2089" s="4"/>
    </row>
    <row r="2090" spans="6:6" x14ac:dyDescent="0.25">
      <c r="F2090" s="4"/>
    </row>
    <row r="2091" spans="6:6" x14ac:dyDescent="0.25">
      <c r="F2091" s="4"/>
    </row>
    <row r="2092" spans="6:6" x14ac:dyDescent="0.25">
      <c r="F2092" s="4"/>
    </row>
    <row r="2093" spans="6:6" x14ac:dyDescent="0.25">
      <c r="F2093" s="4"/>
    </row>
    <row r="2094" spans="6:6" x14ac:dyDescent="0.25">
      <c r="F2094" s="4"/>
    </row>
    <row r="2095" spans="6:6" x14ac:dyDescent="0.25">
      <c r="F2095" s="4"/>
    </row>
    <row r="2096" spans="6:6" x14ac:dyDescent="0.25">
      <c r="F2096" s="4"/>
    </row>
    <row r="2097" spans="6:6" x14ac:dyDescent="0.25">
      <c r="F2097" s="4"/>
    </row>
    <row r="2098" spans="6:6" x14ac:dyDescent="0.25">
      <c r="F2098" s="4"/>
    </row>
    <row r="2099" spans="6:6" x14ac:dyDescent="0.25">
      <c r="F2099" s="4"/>
    </row>
    <row r="2100" spans="6:6" x14ac:dyDescent="0.25">
      <c r="F2100" s="4"/>
    </row>
    <row r="2101" spans="6:6" x14ac:dyDescent="0.25">
      <c r="F2101" s="4"/>
    </row>
    <row r="2102" spans="6:6" x14ac:dyDescent="0.25">
      <c r="F2102" s="4"/>
    </row>
    <row r="2103" spans="6:6" x14ac:dyDescent="0.25">
      <c r="F2103" s="4"/>
    </row>
    <row r="2104" spans="6:6" x14ac:dyDescent="0.25">
      <c r="F2104" s="4"/>
    </row>
    <row r="2105" spans="6:6" x14ac:dyDescent="0.25">
      <c r="F2105" s="4"/>
    </row>
    <row r="2106" spans="6:6" x14ac:dyDescent="0.25">
      <c r="F2106" s="4"/>
    </row>
    <row r="2107" spans="6:6" x14ac:dyDescent="0.25">
      <c r="F2107" s="4"/>
    </row>
    <row r="2108" spans="6:6" x14ac:dyDescent="0.25">
      <c r="F2108" s="4"/>
    </row>
    <row r="2109" spans="6:6" x14ac:dyDescent="0.25">
      <c r="F2109" s="4"/>
    </row>
    <row r="2110" spans="6:6" x14ac:dyDescent="0.25">
      <c r="F2110" s="4"/>
    </row>
    <row r="2111" spans="6:6" x14ac:dyDescent="0.25">
      <c r="F2111" s="4"/>
    </row>
    <row r="2112" spans="6:6" x14ac:dyDescent="0.25">
      <c r="F2112" s="4"/>
    </row>
    <row r="2113" spans="6:6" x14ac:dyDescent="0.25">
      <c r="F2113" s="4"/>
    </row>
    <row r="2114" spans="6:6" x14ac:dyDescent="0.25">
      <c r="F2114" s="4"/>
    </row>
    <row r="2115" spans="6:6" x14ac:dyDescent="0.25">
      <c r="F2115" s="4"/>
    </row>
    <row r="2116" spans="6:6" x14ac:dyDescent="0.25">
      <c r="F2116" s="4"/>
    </row>
    <row r="2117" spans="6:6" x14ac:dyDescent="0.25">
      <c r="F2117" s="4"/>
    </row>
    <row r="2118" spans="6:6" x14ac:dyDescent="0.25">
      <c r="F2118" s="4"/>
    </row>
    <row r="2119" spans="6:6" x14ac:dyDescent="0.25">
      <c r="F2119" s="4"/>
    </row>
    <row r="2120" spans="6:6" x14ac:dyDescent="0.25">
      <c r="F2120" s="4"/>
    </row>
    <row r="2121" spans="6:6" x14ac:dyDescent="0.25">
      <c r="F2121" s="4"/>
    </row>
    <row r="2122" spans="6:6" x14ac:dyDescent="0.25">
      <c r="F2122" s="4"/>
    </row>
    <row r="2123" spans="6:6" x14ac:dyDescent="0.25">
      <c r="F2123" s="4"/>
    </row>
    <row r="2124" spans="6:6" x14ac:dyDescent="0.25">
      <c r="F2124" s="4"/>
    </row>
    <row r="2125" spans="6:6" x14ac:dyDescent="0.25">
      <c r="F2125" s="4"/>
    </row>
    <row r="2126" spans="6:6" x14ac:dyDescent="0.25">
      <c r="F2126" s="4"/>
    </row>
    <row r="2127" spans="6:6" x14ac:dyDescent="0.25">
      <c r="F2127" s="4"/>
    </row>
    <row r="2128" spans="6:6" x14ac:dyDescent="0.25">
      <c r="F2128" s="4"/>
    </row>
    <row r="2129" spans="6:6" x14ac:dyDescent="0.25">
      <c r="F2129" s="4"/>
    </row>
    <row r="2130" spans="6:6" x14ac:dyDescent="0.25">
      <c r="F2130" s="4"/>
    </row>
    <row r="2131" spans="6:6" x14ac:dyDescent="0.25">
      <c r="F2131" s="4"/>
    </row>
    <row r="2132" spans="6:6" x14ac:dyDescent="0.25">
      <c r="F2132" s="4"/>
    </row>
    <row r="2133" spans="6:6" x14ac:dyDescent="0.25">
      <c r="F2133" s="4"/>
    </row>
    <row r="2134" spans="6:6" x14ac:dyDescent="0.25">
      <c r="F2134" s="4"/>
    </row>
    <row r="2135" spans="6:6" x14ac:dyDescent="0.25">
      <c r="F2135" s="4"/>
    </row>
    <row r="2136" spans="6:6" x14ac:dyDescent="0.25">
      <c r="F2136" s="4"/>
    </row>
    <row r="2137" spans="6:6" x14ac:dyDescent="0.25">
      <c r="F2137" s="4"/>
    </row>
    <row r="2138" spans="6:6" x14ac:dyDescent="0.25">
      <c r="F2138" s="4"/>
    </row>
    <row r="2139" spans="6:6" x14ac:dyDescent="0.25">
      <c r="F2139" s="4"/>
    </row>
    <row r="2140" spans="6:6" x14ac:dyDescent="0.25">
      <c r="F2140" s="4"/>
    </row>
    <row r="2141" spans="6:6" x14ac:dyDescent="0.25">
      <c r="F2141" s="4"/>
    </row>
    <row r="2142" spans="6:6" x14ac:dyDescent="0.25">
      <c r="F2142" s="4"/>
    </row>
    <row r="2143" spans="6:6" x14ac:dyDescent="0.25">
      <c r="F2143" s="4"/>
    </row>
    <row r="2144" spans="6:6" x14ac:dyDescent="0.25">
      <c r="F2144" s="4"/>
    </row>
    <row r="2145" spans="6:6" x14ac:dyDescent="0.25">
      <c r="F2145" s="4"/>
    </row>
    <row r="2146" spans="6:6" x14ac:dyDescent="0.25">
      <c r="F2146" s="4"/>
    </row>
    <row r="2147" spans="6:6" x14ac:dyDescent="0.25">
      <c r="F2147" s="4"/>
    </row>
    <row r="2148" spans="6:6" x14ac:dyDescent="0.25">
      <c r="F2148" s="4"/>
    </row>
    <row r="2149" spans="6:6" x14ac:dyDescent="0.25">
      <c r="F2149" s="4"/>
    </row>
    <row r="2150" spans="6:6" x14ac:dyDescent="0.25">
      <c r="F2150" s="4"/>
    </row>
    <row r="2151" spans="6:6" x14ac:dyDescent="0.25">
      <c r="F2151" s="4"/>
    </row>
    <row r="2152" spans="6:6" x14ac:dyDescent="0.25">
      <c r="F2152" s="4"/>
    </row>
    <row r="2153" spans="6:6" x14ac:dyDescent="0.25">
      <c r="F2153" s="4"/>
    </row>
    <row r="2154" spans="6:6" x14ac:dyDescent="0.25">
      <c r="F2154" s="4"/>
    </row>
    <row r="2155" spans="6:6" x14ac:dyDescent="0.25">
      <c r="F2155" s="4"/>
    </row>
    <row r="2156" spans="6:6" x14ac:dyDescent="0.25">
      <c r="F2156" s="4"/>
    </row>
    <row r="2157" spans="6:6" x14ac:dyDescent="0.25">
      <c r="F2157" s="4"/>
    </row>
    <row r="2158" spans="6:6" x14ac:dyDescent="0.25">
      <c r="F2158" s="4"/>
    </row>
    <row r="2159" spans="6:6" x14ac:dyDescent="0.25">
      <c r="F2159" s="4"/>
    </row>
    <row r="2160" spans="6:6" x14ac:dyDescent="0.25">
      <c r="F2160" s="4"/>
    </row>
    <row r="2161" spans="6:6" x14ac:dyDescent="0.25">
      <c r="F2161" s="4"/>
    </row>
    <row r="2162" spans="6:6" x14ac:dyDescent="0.25">
      <c r="F2162" s="4"/>
    </row>
    <row r="2163" spans="6:6" x14ac:dyDescent="0.25">
      <c r="F2163" s="4"/>
    </row>
    <row r="2164" spans="6:6" x14ac:dyDescent="0.25">
      <c r="F2164" s="4"/>
    </row>
    <row r="2165" spans="6:6" x14ac:dyDescent="0.25">
      <c r="F2165" s="4"/>
    </row>
    <row r="2166" spans="6:6" x14ac:dyDescent="0.25">
      <c r="F2166" s="4"/>
    </row>
    <row r="2167" spans="6:6" x14ac:dyDescent="0.25">
      <c r="F2167" s="4"/>
    </row>
    <row r="2168" spans="6:6" x14ac:dyDescent="0.25">
      <c r="F2168" s="4"/>
    </row>
    <row r="2169" spans="6:6" x14ac:dyDescent="0.25">
      <c r="F2169" s="4"/>
    </row>
    <row r="2170" spans="6:6" x14ac:dyDescent="0.25">
      <c r="F2170" s="4"/>
    </row>
    <row r="2171" spans="6:6" x14ac:dyDescent="0.25">
      <c r="F2171" s="4"/>
    </row>
    <row r="2172" spans="6:6" x14ac:dyDescent="0.25">
      <c r="F2172" s="4"/>
    </row>
    <row r="2173" spans="6:6" x14ac:dyDescent="0.25">
      <c r="F2173" s="4"/>
    </row>
    <row r="2174" spans="6:6" x14ac:dyDescent="0.25">
      <c r="F2174" s="4"/>
    </row>
    <row r="2175" spans="6:6" x14ac:dyDescent="0.25">
      <c r="F2175" s="4"/>
    </row>
    <row r="2176" spans="6:6" x14ac:dyDescent="0.25">
      <c r="F2176" s="4"/>
    </row>
    <row r="2177" spans="6:6" x14ac:dyDescent="0.25">
      <c r="F2177" s="4"/>
    </row>
    <row r="2178" spans="6:6" x14ac:dyDescent="0.25">
      <c r="F2178" s="4"/>
    </row>
    <row r="2179" spans="6:6" x14ac:dyDescent="0.25">
      <c r="F2179" s="4"/>
    </row>
    <row r="2180" spans="6:6" x14ac:dyDescent="0.25">
      <c r="F2180" s="4"/>
    </row>
    <row r="2181" spans="6:6" x14ac:dyDescent="0.25">
      <c r="F2181" s="4"/>
    </row>
    <row r="2182" spans="6:6" x14ac:dyDescent="0.25">
      <c r="F2182" s="4"/>
    </row>
    <row r="2183" spans="6:6" x14ac:dyDescent="0.25">
      <c r="F2183" s="4"/>
    </row>
    <row r="2184" spans="6:6" x14ac:dyDescent="0.25">
      <c r="F2184" s="4"/>
    </row>
    <row r="2185" spans="6:6" x14ac:dyDescent="0.25">
      <c r="F2185" s="4"/>
    </row>
    <row r="2186" spans="6:6" x14ac:dyDescent="0.25">
      <c r="F2186" s="4"/>
    </row>
    <row r="2187" spans="6:6" x14ac:dyDescent="0.25">
      <c r="F2187" s="4"/>
    </row>
    <row r="2188" spans="6:6" x14ac:dyDescent="0.25">
      <c r="F2188" s="4"/>
    </row>
    <row r="2189" spans="6:6" x14ac:dyDescent="0.25">
      <c r="F2189" s="4"/>
    </row>
    <row r="2190" spans="6:6" x14ac:dyDescent="0.25">
      <c r="F2190" s="4"/>
    </row>
    <row r="2191" spans="6:6" x14ac:dyDescent="0.25">
      <c r="F2191" s="4"/>
    </row>
    <row r="2192" spans="6:6" x14ac:dyDescent="0.25">
      <c r="F2192" s="4"/>
    </row>
    <row r="2193" spans="6:6" x14ac:dyDescent="0.25">
      <c r="F2193" s="4"/>
    </row>
    <row r="2194" spans="6:6" x14ac:dyDescent="0.25">
      <c r="F2194" s="4"/>
    </row>
    <row r="2195" spans="6:6" x14ac:dyDescent="0.25">
      <c r="F2195" s="4"/>
    </row>
    <row r="2196" spans="6:6" x14ac:dyDescent="0.25">
      <c r="F2196" s="4"/>
    </row>
    <row r="2197" spans="6:6" x14ac:dyDescent="0.25">
      <c r="F2197" s="4"/>
    </row>
    <row r="2198" spans="6:6" x14ac:dyDescent="0.25">
      <c r="F2198" s="4"/>
    </row>
    <row r="2199" spans="6:6" x14ac:dyDescent="0.25">
      <c r="F2199" s="4"/>
    </row>
    <row r="2200" spans="6:6" x14ac:dyDescent="0.25">
      <c r="F2200" s="4"/>
    </row>
    <row r="2201" spans="6:6" x14ac:dyDescent="0.25">
      <c r="F2201" s="4"/>
    </row>
    <row r="2202" spans="6:6" x14ac:dyDescent="0.25">
      <c r="F2202" s="4"/>
    </row>
    <row r="2203" spans="6:6" x14ac:dyDescent="0.25">
      <c r="F2203" s="4"/>
    </row>
    <row r="2204" spans="6:6" x14ac:dyDescent="0.25">
      <c r="F2204" s="4"/>
    </row>
    <row r="2205" spans="6:6" x14ac:dyDescent="0.25">
      <c r="F2205" s="4"/>
    </row>
    <row r="2206" spans="6:6" x14ac:dyDescent="0.25">
      <c r="F2206" s="4"/>
    </row>
    <row r="2207" spans="6:6" x14ac:dyDescent="0.25">
      <c r="F2207" s="4"/>
    </row>
    <row r="2208" spans="6:6" x14ac:dyDescent="0.25">
      <c r="F2208" s="4"/>
    </row>
    <row r="2209" spans="6:6" x14ac:dyDescent="0.25">
      <c r="F2209" s="4"/>
    </row>
    <row r="2210" spans="6:6" x14ac:dyDescent="0.25">
      <c r="F2210" s="4"/>
    </row>
    <row r="2211" spans="6:6" x14ac:dyDescent="0.25">
      <c r="F2211" s="4"/>
    </row>
    <row r="2212" spans="6:6" x14ac:dyDescent="0.25">
      <c r="F2212" s="4"/>
    </row>
    <row r="2213" spans="6:6" x14ac:dyDescent="0.25">
      <c r="F2213" s="4"/>
    </row>
    <row r="2214" spans="6:6" x14ac:dyDescent="0.25">
      <c r="F2214" s="4"/>
    </row>
    <row r="2215" spans="6:6" x14ac:dyDescent="0.25">
      <c r="F2215" s="4"/>
    </row>
    <row r="2216" spans="6:6" x14ac:dyDescent="0.25">
      <c r="F2216" s="4"/>
    </row>
    <row r="2217" spans="6:6" x14ac:dyDescent="0.25">
      <c r="F2217" s="4"/>
    </row>
    <row r="2218" spans="6:6" x14ac:dyDescent="0.25">
      <c r="F2218" s="4"/>
    </row>
    <row r="2219" spans="6:6" x14ac:dyDescent="0.25">
      <c r="F2219" s="4"/>
    </row>
    <row r="2220" spans="6:6" x14ac:dyDescent="0.25">
      <c r="F2220" s="4"/>
    </row>
    <row r="2221" spans="6:6" x14ac:dyDescent="0.25">
      <c r="F2221" s="4"/>
    </row>
    <row r="2222" spans="6:6" x14ac:dyDescent="0.25">
      <c r="F2222" s="4"/>
    </row>
    <row r="2223" spans="6:6" x14ac:dyDescent="0.25">
      <c r="F2223" s="4"/>
    </row>
    <row r="2224" spans="6:6" x14ac:dyDescent="0.25">
      <c r="F2224" s="4"/>
    </row>
    <row r="2225" spans="6:6" x14ac:dyDescent="0.25">
      <c r="F2225" s="4"/>
    </row>
    <row r="2226" spans="6:6" x14ac:dyDescent="0.25">
      <c r="F2226" s="4"/>
    </row>
    <row r="2227" spans="6:6" x14ac:dyDescent="0.25">
      <c r="F2227" s="4"/>
    </row>
    <row r="2228" spans="6:6" x14ac:dyDescent="0.25">
      <c r="F2228" s="4"/>
    </row>
    <row r="2229" spans="6:6" x14ac:dyDescent="0.25">
      <c r="F2229" s="4"/>
    </row>
    <row r="2230" spans="6:6" x14ac:dyDescent="0.25">
      <c r="F2230" s="4"/>
    </row>
    <row r="2231" spans="6:6" x14ac:dyDescent="0.25">
      <c r="F2231" s="4"/>
    </row>
    <row r="2232" spans="6:6" x14ac:dyDescent="0.25">
      <c r="F2232" s="4"/>
    </row>
    <row r="2233" spans="6:6" x14ac:dyDescent="0.25">
      <c r="F2233" s="4"/>
    </row>
    <row r="2234" spans="6:6" x14ac:dyDescent="0.25">
      <c r="F2234" s="4"/>
    </row>
    <row r="2235" spans="6:6" x14ac:dyDescent="0.25">
      <c r="F2235" s="4"/>
    </row>
    <row r="2236" spans="6:6" x14ac:dyDescent="0.25">
      <c r="F2236" s="4"/>
    </row>
    <row r="2237" spans="6:6" x14ac:dyDescent="0.25">
      <c r="F2237" s="4"/>
    </row>
    <row r="2238" spans="6:6" x14ac:dyDescent="0.25">
      <c r="F2238" s="4"/>
    </row>
    <row r="2239" spans="6:6" x14ac:dyDescent="0.25">
      <c r="F2239" s="4"/>
    </row>
    <row r="2240" spans="6:6" x14ac:dyDescent="0.25">
      <c r="F2240" s="4"/>
    </row>
    <row r="2241" spans="6:6" x14ac:dyDescent="0.25">
      <c r="F2241" s="4"/>
    </row>
    <row r="2242" spans="6:6" x14ac:dyDescent="0.25">
      <c r="F2242" s="4"/>
    </row>
    <row r="2243" spans="6:6" x14ac:dyDescent="0.25">
      <c r="F2243" s="4"/>
    </row>
    <row r="2244" spans="6:6" x14ac:dyDescent="0.25">
      <c r="F2244" s="4"/>
    </row>
    <row r="2245" spans="6:6" x14ac:dyDescent="0.25">
      <c r="F2245" s="4"/>
    </row>
    <row r="2246" spans="6:6" x14ac:dyDescent="0.25">
      <c r="F2246" s="4"/>
    </row>
    <row r="2247" spans="6:6" x14ac:dyDescent="0.25">
      <c r="F2247" s="4"/>
    </row>
    <row r="2248" spans="6:6" x14ac:dyDescent="0.25">
      <c r="F2248" s="4"/>
    </row>
    <row r="2249" spans="6:6" x14ac:dyDescent="0.25">
      <c r="F2249" s="4"/>
    </row>
    <row r="2250" spans="6:6" x14ac:dyDescent="0.25">
      <c r="F2250" s="4"/>
    </row>
    <row r="2251" spans="6:6" x14ac:dyDescent="0.25">
      <c r="F2251" s="4"/>
    </row>
    <row r="2252" spans="6:6" x14ac:dyDescent="0.25">
      <c r="F2252" s="4"/>
    </row>
    <row r="2253" spans="6:6" x14ac:dyDescent="0.25">
      <c r="F2253" s="4"/>
    </row>
    <row r="2254" spans="6:6" x14ac:dyDescent="0.25">
      <c r="F2254" s="4"/>
    </row>
    <row r="2255" spans="6:6" x14ac:dyDescent="0.25">
      <c r="F2255" s="4"/>
    </row>
    <row r="2256" spans="6:6" x14ac:dyDescent="0.25">
      <c r="F2256" s="4"/>
    </row>
    <row r="2257" spans="6:6" x14ac:dyDescent="0.25">
      <c r="F2257" s="4"/>
    </row>
    <row r="2258" spans="6:6" x14ac:dyDescent="0.25">
      <c r="F2258" s="4"/>
    </row>
    <row r="2259" spans="6:6" x14ac:dyDescent="0.25">
      <c r="F2259" s="4"/>
    </row>
    <row r="2260" spans="6:6" x14ac:dyDescent="0.25">
      <c r="F2260" s="4"/>
    </row>
    <row r="2261" spans="6:6" x14ac:dyDescent="0.25">
      <c r="F2261" s="4"/>
    </row>
    <row r="2262" spans="6:6" x14ac:dyDescent="0.25">
      <c r="F2262" s="4"/>
    </row>
    <row r="2263" spans="6:6" x14ac:dyDescent="0.25">
      <c r="F2263" s="4"/>
    </row>
    <row r="2264" spans="6:6" x14ac:dyDescent="0.25">
      <c r="F2264" s="4"/>
    </row>
    <row r="2265" spans="6:6" x14ac:dyDescent="0.25">
      <c r="F2265" s="4"/>
    </row>
    <row r="2266" spans="6:6" x14ac:dyDescent="0.25">
      <c r="F2266" s="4"/>
    </row>
    <row r="2267" spans="6:6" x14ac:dyDescent="0.25">
      <c r="F2267" s="4"/>
    </row>
    <row r="2268" spans="6:6" x14ac:dyDescent="0.25">
      <c r="F2268" s="4"/>
    </row>
    <row r="2269" spans="6:6" x14ac:dyDescent="0.25">
      <c r="F2269" s="4"/>
    </row>
    <row r="2270" spans="6:6" x14ac:dyDescent="0.25">
      <c r="F2270" s="4"/>
    </row>
    <row r="2271" spans="6:6" x14ac:dyDescent="0.25">
      <c r="F2271" s="4"/>
    </row>
    <row r="2272" spans="6:6" x14ac:dyDescent="0.25">
      <c r="F2272" s="4"/>
    </row>
    <row r="2273" spans="6:6" x14ac:dyDescent="0.25">
      <c r="F2273" s="4"/>
    </row>
    <row r="2274" spans="6:6" x14ac:dyDescent="0.25">
      <c r="F2274" s="4"/>
    </row>
    <row r="2275" spans="6:6" x14ac:dyDescent="0.25">
      <c r="F2275" s="4"/>
    </row>
    <row r="2276" spans="6:6" x14ac:dyDescent="0.25">
      <c r="F2276" s="4"/>
    </row>
    <row r="2277" spans="6:6" x14ac:dyDescent="0.25">
      <c r="F2277" s="4"/>
    </row>
    <row r="2278" spans="6:6" x14ac:dyDescent="0.25">
      <c r="F2278" s="4"/>
    </row>
    <row r="2279" spans="6:6" x14ac:dyDescent="0.25">
      <c r="F2279" s="4"/>
    </row>
    <row r="2280" spans="6:6" x14ac:dyDescent="0.25">
      <c r="F2280" s="4"/>
    </row>
    <row r="2281" spans="6:6" x14ac:dyDescent="0.25">
      <c r="F2281" s="4"/>
    </row>
    <row r="2282" spans="6:6" x14ac:dyDescent="0.25">
      <c r="F2282" s="4"/>
    </row>
    <row r="2283" spans="6:6" x14ac:dyDescent="0.25">
      <c r="F2283" s="4"/>
    </row>
    <row r="2284" spans="6:6" x14ac:dyDescent="0.25">
      <c r="F2284" s="4"/>
    </row>
    <row r="2285" spans="6:6" x14ac:dyDescent="0.25">
      <c r="F2285" s="4"/>
    </row>
    <row r="2286" spans="6:6" x14ac:dyDescent="0.25">
      <c r="F2286" s="4"/>
    </row>
    <row r="2287" spans="6:6" x14ac:dyDescent="0.25">
      <c r="F2287" s="4"/>
    </row>
    <row r="2288" spans="6:6" x14ac:dyDescent="0.25">
      <c r="F2288" s="4"/>
    </row>
    <row r="2289" spans="6:6" x14ac:dyDescent="0.25">
      <c r="F2289" s="4"/>
    </row>
    <row r="2290" spans="6:6" x14ac:dyDescent="0.25">
      <c r="F2290" s="4"/>
    </row>
    <row r="2291" spans="6:6" x14ac:dyDescent="0.25">
      <c r="F2291" s="4"/>
    </row>
    <row r="2292" spans="6:6" x14ac:dyDescent="0.25">
      <c r="F2292" s="4"/>
    </row>
    <row r="2293" spans="6:6" x14ac:dyDescent="0.25">
      <c r="F2293" s="4"/>
    </row>
    <row r="2294" spans="6:6" x14ac:dyDescent="0.25">
      <c r="F2294" s="4"/>
    </row>
    <row r="2295" spans="6:6" x14ac:dyDescent="0.25">
      <c r="F2295" s="4"/>
    </row>
    <row r="2296" spans="6:6" x14ac:dyDescent="0.25">
      <c r="F2296" s="4"/>
    </row>
    <row r="2297" spans="6:6" x14ac:dyDescent="0.25">
      <c r="F2297" s="4"/>
    </row>
    <row r="2298" spans="6:6" x14ac:dyDescent="0.25">
      <c r="F2298" s="4"/>
    </row>
    <row r="2299" spans="6:6" x14ac:dyDescent="0.25">
      <c r="F2299" s="4"/>
    </row>
    <row r="2300" spans="6:6" x14ac:dyDescent="0.25">
      <c r="F2300" s="4"/>
    </row>
    <row r="2301" spans="6:6" x14ac:dyDescent="0.25">
      <c r="F2301" s="4"/>
    </row>
    <row r="2302" spans="6:6" x14ac:dyDescent="0.25">
      <c r="F2302" s="4"/>
    </row>
    <row r="2303" spans="6:6" x14ac:dyDescent="0.25">
      <c r="F2303" s="4"/>
    </row>
    <row r="2304" spans="6:6" x14ac:dyDescent="0.25">
      <c r="F2304" s="4"/>
    </row>
    <row r="2305" spans="6:6" x14ac:dyDescent="0.25">
      <c r="F2305" s="4"/>
    </row>
    <row r="2306" spans="6:6" x14ac:dyDescent="0.25">
      <c r="F2306" s="4"/>
    </row>
    <row r="2307" spans="6:6" x14ac:dyDescent="0.25">
      <c r="F2307" s="4"/>
    </row>
    <row r="2308" spans="6:6" x14ac:dyDescent="0.25">
      <c r="F2308" s="4"/>
    </row>
    <row r="2309" spans="6:6" x14ac:dyDescent="0.25">
      <c r="F2309" s="4"/>
    </row>
    <row r="2310" spans="6:6" x14ac:dyDescent="0.25">
      <c r="F2310" s="4"/>
    </row>
    <row r="2311" spans="6:6" x14ac:dyDescent="0.25">
      <c r="F2311" s="4"/>
    </row>
    <row r="2312" spans="6:6" x14ac:dyDescent="0.25">
      <c r="F2312" s="4"/>
    </row>
    <row r="2313" spans="6:6" x14ac:dyDescent="0.25">
      <c r="F2313" s="4"/>
    </row>
    <row r="2314" spans="6:6" x14ac:dyDescent="0.25">
      <c r="F2314" s="4"/>
    </row>
    <row r="2315" spans="6:6" x14ac:dyDescent="0.25">
      <c r="F2315" s="4"/>
    </row>
    <row r="2316" spans="6:6" x14ac:dyDescent="0.25">
      <c r="F2316" s="4"/>
    </row>
    <row r="2317" spans="6:6" x14ac:dyDescent="0.25">
      <c r="F2317" s="4"/>
    </row>
    <row r="2318" spans="6:6" x14ac:dyDescent="0.25">
      <c r="F2318" s="4"/>
    </row>
    <row r="2319" spans="6:6" x14ac:dyDescent="0.25">
      <c r="F2319" s="4"/>
    </row>
    <row r="2320" spans="6:6" x14ac:dyDescent="0.25">
      <c r="F2320" s="4"/>
    </row>
    <row r="2321" spans="6:6" x14ac:dyDescent="0.25">
      <c r="F2321" s="4"/>
    </row>
    <row r="2322" spans="6:6" x14ac:dyDescent="0.25">
      <c r="F2322" s="4"/>
    </row>
    <row r="2323" spans="6:6" x14ac:dyDescent="0.25">
      <c r="F2323" s="4"/>
    </row>
    <row r="2324" spans="6:6" x14ac:dyDescent="0.25">
      <c r="F2324" s="4"/>
    </row>
    <row r="2325" spans="6:6" x14ac:dyDescent="0.25">
      <c r="F2325" s="4"/>
    </row>
    <row r="2326" spans="6:6" x14ac:dyDescent="0.25">
      <c r="F2326" s="4"/>
    </row>
    <row r="2327" spans="6:6" x14ac:dyDescent="0.25">
      <c r="F2327" s="4"/>
    </row>
    <row r="2328" spans="6:6" x14ac:dyDescent="0.25">
      <c r="F2328" s="4"/>
    </row>
    <row r="2329" spans="6:6" x14ac:dyDescent="0.25">
      <c r="F2329" s="4"/>
    </row>
    <row r="2330" spans="6:6" x14ac:dyDescent="0.25">
      <c r="F2330" s="4"/>
    </row>
    <row r="2331" spans="6:6" x14ac:dyDescent="0.25">
      <c r="F2331" s="4"/>
    </row>
    <row r="2332" spans="6:6" x14ac:dyDescent="0.25">
      <c r="F2332" s="4"/>
    </row>
    <row r="2333" spans="6:6" x14ac:dyDescent="0.25">
      <c r="F2333" s="4"/>
    </row>
    <row r="2334" spans="6:6" x14ac:dyDescent="0.25">
      <c r="F2334" s="4"/>
    </row>
    <row r="2335" spans="6:6" x14ac:dyDescent="0.25">
      <c r="F2335" s="4"/>
    </row>
    <row r="2336" spans="6:6" x14ac:dyDescent="0.25">
      <c r="F2336" s="4"/>
    </row>
    <row r="2337" spans="6:6" x14ac:dyDescent="0.25">
      <c r="F2337" s="4"/>
    </row>
    <row r="2338" spans="6:6" x14ac:dyDescent="0.25">
      <c r="F2338" s="4"/>
    </row>
    <row r="2339" spans="6:6" x14ac:dyDescent="0.25">
      <c r="F2339" s="4"/>
    </row>
    <row r="2340" spans="6:6" x14ac:dyDescent="0.25">
      <c r="F2340" s="4"/>
    </row>
    <row r="2341" spans="6:6" x14ac:dyDescent="0.25">
      <c r="F2341" s="4"/>
    </row>
    <row r="2342" spans="6:6" x14ac:dyDescent="0.25">
      <c r="F2342" s="4"/>
    </row>
    <row r="2343" spans="6:6" x14ac:dyDescent="0.25">
      <c r="F2343" s="4"/>
    </row>
    <row r="2344" spans="6:6" x14ac:dyDescent="0.25">
      <c r="F2344" s="4"/>
    </row>
    <row r="2345" spans="6:6" x14ac:dyDescent="0.25">
      <c r="F2345" s="4"/>
    </row>
    <row r="2346" spans="6:6" x14ac:dyDescent="0.25">
      <c r="F2346" s="4"/>
    </row>
    <row r="2347" spans="6:6" x14ac:dyDescent="0.25">
      <c r="F2347" s="4"/>
    </row>
    <row r="2348" spans="6:6" x14ac:dyDescent="0.25">
      <c r="F2348" s="4"/>
    </row>
    <row r="2349" spans="6:6" x14ac:dyDescent="0.25">
      <c r="F2349" s="4"/>
    </row>
    <row r="2350" spans="6:6" x14ac:dyDescent="0.25">
      <c r="F2350" s="4"/>
    </row>
    <row r="2351" spans="6:6" x14ac:dyDescent="0.25">
      <c r="F2351" s="4"/>
    </row>
    <row r="2352" spans="6:6" x14ac:dyDescent="0.25">
      <c r="F2352" s="4"/>
    </row>
    <row r="2353" spans="6:6" x14ac:dyDescent="0.25">
      <c r="F2353" s="4"/>
    </row>
    <row r="2354" spans="6:6" x14ac:dyDescent="0.25">
      <c r="F2354" s="4"/>
    </row>
    <row r="2355" spans="6:6" x14ac:dyDescent="0.25">
      <c r="F2355" s="4"/>
    </row>
    <row r="2356" spans="6:6" x14ac:dyDescent="0.25">
      <c r="F2356" s="4"/>
    </row>
    <row r="2357" spans="6:6" x14ac:dyDescent="0.25">
      <c r="F2357" s="4"/>
    </row>
    <row r="2358" spans="6:6" x14ac:dyDescent="0.25">
      <c r="F2358" s="4"/>
    </row>
    <row r="2359" spans="6:6" x14ac:dyDescent="0.25">
      <c r="F2359" s="4"/>
    </row>
    <row r="2360" spans="6:6" x14ac:dyDescent="0.25">
      <c r="F2360" s="4"/>
    </row>
    <row r="2361" spans="6:6" x14ac:dyDescent="0.25">
      <c r="F2361" s="4"/>
    </row>
    <row r="2362" spans="6:6" x14ac:dyDescent="0.25">
      <c r="F2362" s="4"/>
    </row>
    <row r="2363" spans="6:6" x14ac:dyDescent="0.25">
      <c r="F2363" s="4"/>
    </row>
    <row r="2364" spans="6:6" x14ac:dyDescent="0.25">
      <c r="F2364" s="4"/>
    </row>
    <row r="2365" spans="6:6" x14ac:dyDescent="0.25">
      <c r="F2365" s="4"/>
    </row>
    <row r="2366" spans="6:6" x14ac:dyDescent="0.25">
      <c r="F2366" s="4"/>
    </row>
    <row r="2367" spans="6:6" x14ac:dyDescent="0.25">
      <c r="F2367" s="4"/>
    </row>
    <row r="2368" spans="6:6" x14ac:dyDescent="0.25">
      <c r="F2368" s="4"/>
    </row>
    <row r="2369" spans="6:6" x14ac:dyDescent="0.25">
      <c r="F2369" s="4"/>
    </row>
    <row r="2370" spans="6:6" x14ac:dyDescent="0.25">
      <c r="F2370" s="4"/>
    </row>
    <row r="2371" spans="6:6" x14ac:dyDescent="0.25">
      <c r="F2371" s="4"/>
    </row>
    <row r="2372" spans="6:6" x14ac:dyDescent="0.25">
      <c r="F2372" s="4"/>
    </row>
    <row r="2373" spans="6:6" x14ac:dyDescent="0.25">
      <c r="F2373" s="4"/>
    </row>
    <row r="2374" spans="6:6" x14ac:dyDescent="0.25">
      <c r="F2374" s="4"/>
    </row>
    <row r="2375" spans="6:6" x14ac:dyDescent="0.25">
      <c r="F2375" s="4"/>
    </row>
    <row r="2376" spans="6:6" x14ac:dyDescent="0.25">
      <c r="F2376" s="4"/>
    </row>
    <row r="2377" spans="6:6" x14ac:dyDescent="0.25">
      <c r="F2377" s="4"/>
    </row>
    <row r="2378" spans="6:6" x14ac:dyDescent="0.25">
      <c r="F2378" s="4"/>
    </row>
    <row r="2379" spans="6:6" x14ac:dyDescent="0.25">
      <c r="F2379" s="4"/>
    </row>
    <row r="2380" spans="6:6" x14ac:dyDescent="0.25">
      <c r="F2380" s="4"/>
    </row>
    <row r="2381" spans="6:6" x14ac:dyDescent="0.25">
      <c r="F2381" s="4"/>
    </row>
    <row r="2382" spans="6:6" x14ac:dyDescent="0.25">
      <c r="F2382" s="4"/>
    </row>
    <row r="2383" spans="6:6" x14ac:dyDescent="0.25">
      <c r="F2383" s="4"/>
    </row>
    <row r="2384" spans="6:6" x14ac:dyDescent="0.25">
      <c r="F2384" s="4"/>
    </row>
    <row r="2385" spans="6:6" x14ac:dyDescent="0.25">
      <c r="F2385" s="4"/>
    </row>
    <row r="2386" spans="6:6" x14ac:dyDescent="0.25">
      <c r="F2386" s="4"/>
    </row>
    <row r="2387" spans="6:6" x14ac:dyDescent="0.25">
      <c r="F2387" s="4"/>
    </row>
    <row r="2388" spans="6:6" x14ac:dyDescent="0.25">
      <c r="F2388" s="4"/>
    </row>
    <row r="2389" spans="6:6" x14ac:dyDescent="0.25">
      <c r="F2389" s="4"/>
    </row>
    <row r="2390" spans="6:6" x14ac:dyDescent="0.25">
      <c r="F2390" s="4"/>
    </row>
    <row r="2391" spans="6:6" x14ac:dyDescent="0.25">
      <c r="F2391" s="4"/>
    </row>
    <row r="2392" spans="6:6" x14ac:dyDescent="0.25">
      <c r="F2392" s="4"/>
    </row>
    <row r="2393" spans="6:6" x14ac:dyDescent="0.25">
      <c r="F2393" s="4"/>
    </row>
    <row r="2394" spans="6:6" x14ac:dyDescent="0.25">
      <c r="F2394" s="4"/>
    </row>
    <row r="2395" spans="6:6" x14ac:dyDescent="0.25">
      <c r="F2395" s="4"/>
    </row>
    <row r="2396" spans="6:6" x14ac:dyDescent="0.25">
      <c r="F2396" s="4"/>
    </row>
    <row r="2397" spans="6:6" x14ac:dyDescent="0.25">
      <c r="F2397" s="4"/>
    </row>
    <row r="2398" spans="6:6" x14ac:dyDescent="0.25">
      <c r="F2398" s="4"/>
    </row>
    <row r="2399" spans="6:6" x14ac:dyDescent="0.25">
      <c r="F2399" s="4"/>
    </row>
    <row r="2400" spans="6:6" x14ac:dyDescent="0.25">
      <c r="F2400" s="4"/>
    </row>
    <row r="2401" spans="6:6" x14ac:dyDescent="0.25">
      <c r="F2401" s="4"/>
    </row>
    <row r="2402" spans="6:6" x14ac:dyDescent="0.25">
      <c r="F2402" s="4"/>
    </row>
    <row r="2403" spans="6:6" x14ac:dyDescent="0.25">
      <c r="F2403" s="4"/>
    </row>
    <row r="2404" spans="6:6" x14ac:dyDescent="0.25">
      <c r="F2404" s="4"/>
    </row>
    <row r="2405" spans="6:6" x14ac:dyDescent="0.25">
      <c r="F2405" s="4"/>
    </row>
    <row r="2406" spans="6:6" x14ac:dyDescent="0.25">
      <c r="F2406" s="4"/>
    </row>
    <row r="2407" spans="6:6" x14ac:dyDescent="0.25">
      <c r="F2407" s="4"/>
    </row>
    <row r="2408" spans="6:6" x14ac:dyDescent="0.25">
      <c r="F2408" s="4"/>
    </row>
    <row r="2409" spans="6:6" x14ac:dyDescent="0.25">
      <c r="F2409" s="4"/>
    </row>
    <row r="2410" spans="6:6" x14ac:dyDescent="0.25">
      <c r="F2410" s="4"/>
    </row>
    <row r="2411" spans="6:6" x14ac:dyDescent="0.25">
      <c r="F2411" s="4"/>
    </row>
    <row r="2412" spans="6:6" x14ac:dyDescent="0.25">
      <c r="F2412" s="4"/>
    </row>
    <row r="2413" spans="6:6" x14ac:dyDescent="0.25">
      <c r="F2413" s="4"/>
    </row>
    <row r="2414" spans="6:6" x14ac:dyDescent="0.25">
      <c r="F2414" s="4"/>
    </row>
    <row r="2415" spans="6:6" x14ac:dyDescent="0.25">
      <c r="F2415" s="4"/>
    </row>
    <row r="2416" spans="6:6" x14ac:dyDescent="0.25">
      <c r="F2416" s="4"/>
    </row>
    <row r="2417" spans="6:6" x14ac:dyDescent="0.25">
      <c r="F2417" s="4"/>
    </row>
    <row r="2418" spans="6:6" x14ac:dyDescent="0.25">
      <c r="F2418" s="4"/>
    </row>
    <row r="2419" spans="6:6" x14ac:dyDescent="0.25">
      <c r="F2419" s="4"/>
    </row>
    <row r="2420" spans="6:6" x14ac:dyDescent="0.25">
      <c r="F2420" s="4"/>
    </row>
    <row r="2421" spans="6:6" x14ac:dyDescent="0.25">
      <c r="F2421" s="4"/>
    </row>
    <row r="2422" spans="6:6" x14ac:dyDescent="0.25">
      <c r="F2422" s="4"/>
    </row>
    <row r="2423" spans="6:6" x14ac:dyDescent="0.25">
      <c r="F2423" s="4"/>
    </row>
    <row r="2424" spans="6:6" x14ac:dyDescent="0.25">
      <c r="F2424" s="4"/>
    </row>
    <row r="2425" spans="6:6" x14ac:dyDescent="0.25">
      <c r="F2425" s="4"/>
    </row>
    <row r="2426" spans="6:6" x14ac:dyDescent="0.25">
      <c r="F2426" s="4"/>
    </row>
    <row r="2427" spans="6:6" x14ac:dyDescent="0.25">
      <c r="F2427" s="4"/>
    </row>
    <row r="2428" spans="6:6" x14ac:dyDescent="0.25">
      <c r="F2428" s="4"/>
    </row>
    <row r="2429" spans="6:6" x14ac:dyDescent="0.25">
      <c r="F2429" s="4"/>
    </row>
    <row r="2430" spans="6:6" x14ac:dyDescent="0.25">
      <c r="F2430" s="4"/>
    </row>
    <row r="2431" spans="6:6" x14ac:dyDescent="0.25">
      <c r="F2431" s="4"/>
    </row>
    <row r="2432" spans="6:6" x14ac:dyDescent="0.25">
      <c r="F2432" s="4"/>
    </row>
    <row r="2433" spans="6:6" x14ac:dyDescent="0.25">
      <c r="F2433" s="4"/>
    </row>
    <row r="2434" spans="6:6" x14ac:dyDescent="0.25">
      <c r="F2434" s="4"/>
    </row>
    <row r="2435" spans="6:6" x14ac:dyDescent="0.25">
      <c r="F2435" s="4"/>
    </row>
    <row r="2436" spans="6:6" x14ac:dyDescent="0.25">
      <c r="F2436" s="4"/>
    </row>
    <row r="2437" spans="6:6" x14ac:dyDescent="0.25">
      <c r="F2437" s="4"/>
    </row>
    <row r="2438" spans="6:6" x14ac:dyDescent="0.25">
      <c r="F2438" s="4"/>
    </row>
    <row r="2439" spans="6:6" x14ac:dyDescent="0.25">
      <c r="F2439" s="4"/>
    </row>
    <row r="2440" spans="6:6" x14ac:dyDescent="0.25">
      <c r="F2440" s="4"/>
    </row>
    <row r="2441" spans="6:6" x14ac:dyDescent="0.25">
      <c r="F2441" s="4"/>
    </row>
    <row r="2442" spans="6:6" x14ac:dyDescent="0.25">
      <c r="F2442" s="4"/>
    </row>
    <row r="2443" spans="6:6" x14ac:dyDescent="0.25">
      <c r="F2443" s="4"/>
    </row>
    <row r="2444" spans="6:6" x14ac:dyDescent="0.25">
      <c r="F2444" s="4"/>
    </row>
    <row r="2445" spans="6:6" x14ac:dyDescent="0.25">
      <c r="F2445" s="4"/>
    </row>
    <row r="2446" spans="6:6" x14ac:dyDescent="0.25">
      <c r="F2446" s="4"/>
    </row>
    <row r="2447" spans="6:6" x14ac:dyDescent="0.25">
      <c r="F2447" s="4"/>
    </row>
    <row r="2448" spans="6:6" x14ac:dyDescent="0.25">
      <c r="F2448" s="4"/>
    </row>
    <row r="2449" spans="6:6" x14ac:dyDescent="0.25">
      <c r="F2449" s="4"/>
    </row>
    <row r="2450" spans="6:6" x14ac:dyDescent="0.25">
      <c r="F2450" s="4"/>
    </row>
    <row r="2451" spans="6:6" x14ac:dyDescent="0.25">
      <c r="F2451" s="4"/>
    </row>
    <row r="2452" spans="6:6" x14ac:dyDescent="0.25">
      <c r="F2452" s="4"/>
    </row>
    <row r="2453" spans="6:6" x14ac:dyDescent="0.25">
      <c r="F2453" s="4"/>
    </row>
    <row r="2454" spans="6:6" x14ac:dyDescent="0.25">
      <c r="F2454" s="4"/>
    </row>
    <row r="2455" spans="6:6" x14ac:dyDescent="0.25">
      <c r="F2455" s="4"/>
    </row>
    <row r="2456" spans="6:6" x14ac:dyDescent="0.25">
      <c r="F2456" s="4"/>
    </row>
    <row r="2457" spans="6:6" x14ac:dyDescent="0.25">
      <c r="F2457" s="4"/>
    </row>
    <row r="2458" spans="6:6" x14ac:dyDescent="0.25">
      <c r="F2458" s="4"/>
    </row>
    <row r="2459" spans="6:6" x14ac:dyDescent="0.25">
      <c r="F2459" s="4"/>
    </row>
    <row r="2460" spans="6:6" x14ac:dyDescent="0.25">
      <c r="F2460" s="4"/>
    </row>
    <row r="2461" spans="6:6" x14ac:dyDescent="0.25">
      <c r="F2461" s="4"/>
    </row>
    <row r="2462" spans="6:6" x14ac:dyDescent="0.25">
      <c r="F2462" s="4"/>
    </row>
    <row r="2463" spans="6:6" x14ac:dyDescent="0.25">
      <c r="F2463" s="4"/>
    </row>
    <row r="2464" spans="6:6" x14ac:dyDescent="0.25">
      <c r="F2464" s="4"/>
    </row>
    <row r="2465" spans="6:6" x14ac:dyDescent="0.25">
      <c r="F2465" s="4"/>
    </row>
    <row r="2466" spans="6:6" x14ac:dyDescent="0.25">
      <c r="F2466" s="4"/>
    </row>
    <row r="2467" spans="6:6" x14ac:dyDescent="0.25">
      <c r="F2467" s="4"/>
    </row>
    <row r="2468" spans="6:6" x14ac:dyDescent="0.25">
      <c r="F2468" s="4"/>
    </row>
    <row r="2469" spans="6:6" x14ac:dyDescent="0.25">
      <c r="F2469" s="4"/>
    </row>
    <row r="2470" spans="6:6" x14ac:dyDescent="0.25">
      <c r="F2470" s="4"/>
    </row>
    <row r="2471" spans="6:6" x14ac:dyDescent="0.25">
      <c r="F2471" s="4"/>
    </row>
    <row r="2472" spans="6:6" x14ac:dyDescent="0.25">
      <c r="F2472" s="4"/>
    </row>
    <row r="2473" spans="6:6" x14ac:dyDescent="0.25">
      <c r="F2473" s="4"/>
    </row>
    <row r="2474" spans="6:6" x14ac:dyDescent="0.25">
      <c r="F2474" s="4"/>
    </row>
    <row r="2475" spans="6:6" x14ac:dyDescent="0.25">
      <c r="F2475" s="4"/>
    </row>
    <row r="2476" spans="6:6" x14ac:dyDescent="0.25">
      <c r="F2476" s="4"/>
    </row>
    <row r="2477" spans="6:6" x14ac:dyDescent="0.25">
      <c r="F2477" s="4"/>
    </row>
    <row r="2478" spans="6:6" x14ac:dyDescent="0.25">
      <c r="F2478" s="4"/>
    </row>
    <row r="2479" spans="6:6" x14ac:dyDescent="0.25">
      <c r="F2479" s="4"/>
    </row>
    <row r="2480" spans="6:6" x14ac:dyDescent="0.25">
      <c r="F2480" s="4"/>
    </row>
    <row r="2481" spans="6:6" x14ac:dyDescent="0.25">
      <c r="F2481" s="4"/>
    </row>
    <row r="2482" spans="6:6" x14ac:dyDescent="0.25">
      <c r="F2482" s="4"/>
    </row>
    <row r="2483" spans="6:6" x14ac:dyDescent="0.25">
      <c r="F2483" s="4"/>
    </row>
    <row r="2484" spans="6:6" x14ac:dyDescent="0.25">
      <c r="F2484" s="4"/>
    </row>
    <row r="2485" spans="6:6" x14ac:dyDescent="0.25">
      <c r="F2485" s="4"/>
    </row>
    <row r="2486" spans="6:6" x14ac:dyDescent="0.25">
      <c r="F2486" s="4"/>
    </row>
    <row r="2487" spans="6:6" x14ac:dyDescent="0.25">
      <c r="F2487" s="4"/>
    </row>
    <row r="2488" spans="6:6" x14ac:dyDescent="0.25">
      <c r="F2488" s="4"/>
    </row>
    <row r="2489" spans="6:6" x14ac:dyDescent="0.25">
      <c r="F2489" s="4"/>
    </row>
    <row r="2490" spans="6:6" x14ac:dyDescent="0.25">
      <c r="F2490" s="4"/>
    </row>
    <row r="2491" spans="6:6" x14ac:dyDescent="0.25">
      <c r="F2491" s="4"/>
    </row>
    <row r="2492" spans="6:6" x14ac:dyDescent="0.25">
      <c r="F2492" s="4"/>
    </row>
    <row r="2493" spans="6:6" x14ac:dyDescent="0.25">
      <c r="F2493" s="4"/>
    </row>
    <row r="2494" spans="6:6" x14ac:dyDescent="0.25">
      <c r="F2494" s="4"/>
    </row>
    <row r="2495" spans="6:6" x14ac:dyDescent="0.25">
      <c r="F2495" s="4"/>
    </row>
    <row r="2496" spans="6:6" x14ac:dyDescent="0.25">
      <c r="F2496" s="4"/>
    </row>
    <row r="2497" spans="6:6" x14ac:dyDescent="0.25">
      <c r="F2497" s="4"/>
    </row>
    <row r="2498" spans="6:6" x14ac:dyDescent="0.25">
      <c r="F2498" s="4"/>
    </row>
    <row r="2499" spans="6:6" x14ac:dyDescent="0.25">
      <c r="F2499" s="4"/>
    </row>
    <row r="2500" spans="6:6" x14ac:dyDescent="0.25">
      <c r="F2500" s="4"/>
    </row>
    <row r="2501" spans="6:6" x14ac:dyDescent="0.25">
      <c r="F2501" s="4"/>
    </row>
    <row r="2502" spans="6:6" x14ac:dyDescent="0.25">
      <c r="F2502" s="4"/>
    </row>
    <row r="2503" spans="6:6" x14ac:dyDescent="0.25">
      <c r="F2503" s="4"/>
    </row>
    <row r="2504" spans="6:6" x14ac:dyDescent="0.25">
      <c r="F2504" s="4"/>
    </row>
    <row r="2505" spans="6:6" x14ac:dyDescent="0.25">
      <c r="F2505" s="4"/>
    </row>
    <row r="2506" spans="6:6" x14ac:dyDescent="0.25">
      <c r="F2506" s="4"/>
    </row>
    <row r="2507" spans="6:6" x14ac:dyDescent="0.25">
      <c r="F2507" s="4"/>
    </row>
    <row r="2508" spans="6:6" x14ac:dyDescent="0.25">
      <c r="F2508" s="4"/>
    </row>
    <row r="2509" spans="6:6" x14ac:dyDescent="0.25">
      <c r="F2509" s="4"/>
    </row>
    <row r="2510" spans="6:6" x14ac:dyDescent="0.25">
      <c r="F2510" s="4"/>
    </row>
    <row r="2511" spans="6:6" x14ac:dyDescent="0.25">
      <c r="F2511" s="4"/>
    </row>
    <row r="2512" spans="6:6" x14ac:dyDescent="0.25">
      <c r="F2512" s="4"/>
    </row>
    <row r="2513" spans="6:6" x14ac:dyDescent="0.25">
      <c r="F2513" s="4"/>
    </row>
    <row r="2514" spans="6:6" x14ac:dyDescent="0.25">
      <c r="F2514" s="4"/>
    </row>
    <row r="2515" spans="6:6" x14ac:dyDescent="0.25">
      <c r="F2515" s="4"/>
    </row>
    <row r="2516" spans="6:6" x14ac:dyDescent="0.25">
      <c r="F2516" s="4"/>
    </row>
    <row r="2517" spans="6:6" x14ac:dyDescent="0.25">
      <c r="F2517" s="4"/>
    </row>
    <row r="2518" spans="6:6" x14ac:dyDescent="0.25">
      <c r="F2518" s="4"/>
    </row>
    <row r="2519" spans="6:6" x14ac:dyDescent="0.25">
      <c r="F2519" s="4"/>
    </row>
    <row r="2520" spans="6:6" x14ac:dyDescent="0.25">
      <c r="F2520" s="4"/>
    </row>
    <row r="2521" spans="6:6" x14ac:dyDescent="0.25">
      <c r="F2521" s="4"/>
    </row>
    <row r="2522" spans="6:6" x14ac:dyDescent="0.25">
      <c r="F2522" s="4"/>
    </row>
    <row r="2523" spans="6:6" x14ac:dyDescent="0.25">
      <c r="F2523" s="4"/>
    </row>
    <row r="2524" spans="6:6" x14ac:dyDescent="0.25">
      <c r="F2524" s="4"/>
    </row>
    <row r="2525" spans="6:6" x14ac:dyDescent="0.25">
      <c r="F2525" s="4"/>
    </row>
    <row r="2526" spans="6:6" x14ac:dyDescent="0.25">
      <c r="F2526" s="4"/>
    </row>
    <row r="2527" spans="6:6" x14ac:dyDescent="0.25">
      <c r="F2527" s="4"/>
    </row>
    <row r="2528" spans="6:6" x14ac:dyDescent="0.25">
      <c r="F2528" s="4"/>
    </row>
    <row r="2529" spans="6:6" x14ac:dyDescent="0.25">
      <c r="F2529" s="4"/>
    </row>
    <row r="2530" spans="6:6" x14ac:dyDescent="0.25">
      <c r="F2530" s="4"/>
    </row>
    <row r="2531" spans="6:6" x14ac:dyDescent="0.25">
      <c r="F2531" s="4"/>
    </row>
    <row r="2532" spans="6:6" x14ac:dyDescent="0.25">
      <c r="F2532" s="4"/>
    </row>
    <row r="2533" spans="6:6" x14ac:dyDescent="0.25">
      <c r="F2533" s="4"/>
    </row>
    <row r="2534" spans="6:6" x14ac:dyDescent="0.25">
      <c r="F2534" s="4"/>
    </row>
    <row r="2535" spans="6:6" x14ac:dyDescent="0.25">
      <c r="F2535" s="4"/>
    </row>
    <row r="2536" spans="6:6" x14ac:dyDescent="0.25">
      <c r="F2536" s="4"/>
    </row>
    <row r="2537" spans="6:6" x14ac:dyDescent="0.25">
      <c r="F2537" s="4"/>
    </row>
    <row r="2538" spans="6:6" x14ac:dyDescent="0.25">
      <c r="F2538" s="4"/>
    </row>
    <row r="2539" spans="6:6" x14ac:dyDescent="0.25">
      <c r="F2539" s="4"/>
    </row>
    <row r="2540" spans="6:6" x14ac:dyDescent="0.25">
      <c r="F2540" s="4"/>
    </row>
    <row r="2541" spans="6:6" x14ac:dyDescent="0.25">
      <c r="F2541" s="4"/>
    </row>
    <row r="2542" spans="6:6" x14ac:dyDescent="0.25">
      <c r="F2542" s="4"/>
    </row>
    <row r="2543" spans="6:6" x14ac:dyDescent="0.25">
      <c r="F2543" s="4"/>
    </row>
    <row r="2544" spans="6:6" x14ac:dyDescent="0.25">
      <c r="F2544" s="4"/>
    </row>
    <row r="2545" spans="6:6" x14ac:dyDescent="0.25">
      <c r="F2545" s="4"/>
    </row>
    <row r="2546" spans="6:6" x14ac:dyDescent="0.25">
      <c r="F2546" s="4"/>
    </row>
    <row r="2547" spans="6:6" x14ac:dyDescent="0.25">
      <c r="F2547" s="4"/>
    </row>
    <row r="2548" spans="6:6" x14ac:dyDescent="0.25">
      <c r="F2548" s="4"/>
    </row>
    <row r="2549" spans="6:6" x14ac:dyDescent="0.25">
      <c r="F2549" s="4"/>
    </row>
    <row r="2550" spans="6:6" x14ac:dyDescent="0.25">
      <c r="F2550" s="4"/>
    </row>
    <row r="2551" spans="6:6" x14ac:dyDescent="0.25">
      <c r="F2551" s="4"/>
    </row>
    <row r="2552" spans="6:6" x14ac:dyDescent="0.25">
      <c r="F2552" s="4"/>
    </row>
    <row r="2553" spans="6:6" x14ac:dyDescent="0.25">
      <c r="F2553" s="4"/>
    </row>
    <row r="2554" spans="6:6" x14ac:dyDescent="0.25">
      <c r="F2554" s="4"/>
    </row>
    <row r="2555" spans="6:6" x14ac:dyDescent="0.25">
      <c r="F2555" s="4"/>
    </row>
    <row r="2556" spans="6:6" x14ac:dyDescent="0.25">
      <c r="F2556" s="4"/>
    </row>
    <row r="2557" spans="6:6" x14ac:dyDescent="0.25">
      <c r="F2557" s="4"/>
    </row>
    <row r="2558" spans="6:6" x14ac:dyDescent="0.25">
      <c r="F2558" s="4"/>
    </row>
    <row r="2559" spans="6:6" x14ac:dyDescent="0.25">
      <c r="F2559" s="4"/>
    </row>
    <row r="2560" spans="6:6" x14ac:dyDescent="0.25">
      <c r="F2560" s="4"/>
    </row>
    <row r="2561" spans="6:6" x14ac:dyDescent="0.25">
      <c r="F2561" s="4"/>
    </row>
    <row r="2562" spans="6:6" x14ac:dyDescent="0.25">
      <c r="F2562" s="4"/>
    </row>
    <row r="2563" spans="6:6" x14ac:dyDescent="0.25">
      <c r="F2563" s="4"/>
    </row>
    <row r="2564" spans="6:6" x14ac:dyDescent="0.25">
      <c r="F2564" s="4"/>
    </row>
    <row r="2565" spans="6:6" x14ac:dyDescent="0.25">
      <c r="F2565" s="4"/>
    </row>
    <row r="2566" spans="6:6" x14ac:dyDescent="0.25">
      <c r="F2566" s="4"/>
    </row>
    <row r="2567" spans="6:6" x14ac:dyDescent="0.25">
      <c r="F2567" s="4"/>
    </row>
    <row r="2568" spans="6:6" x14ac:dyDescent="0.25">
      <c r="F2568" s="4"/>
    </row>
    <row r="2569" spans="6:6" x14ac:dyDescent="0.25">
      <c r="F2569" s="4"/>
    </row>
    <row r="2570" spans="6:6" x14ac:dyDescent="0.25">
      <c r="F2570" s="4"/>
    </row>
    <row r="2571" spans="6:6" x14ac:dyDescent="0.25">
      <c r="F2571" s="4"/>
    </row>
    <row r="2572" spans="6:6" x14ac:dyDescent="0.25">
      <c r="F2572" s="4"/>
    </row>
    <row r="2573" spans="6:6" x14ac:dyDescent="0.25">
      <c r="F2573" s="4"/>
    </row>
    <row r="2574" spans="6:6" x14ac:dyDescent="0.25">
      <c r="F2574" s="4"/>
    </row>
    <row r="2575" spans="6:6" x14ac:dyDescent="0.25">
      <c r="F2575" s="4"/>
    </row>
    <row r="2576" spans="6:6" x14ac:dyDescent="0.25">
      <c r="F2576" s="4"/>
    </row>
    <row r="2577" spans="6:6" x14ac:dyDescent="0.25">
      <c r="F2577" s="4"/>
    </row>
    <row r="2578" spans="6:6" x14ac:dyDescent="0.25">
      <c r="F2578" s="4"/>
    </row>
    <row r="2579" spans="6:6" x14ac:dyDescent="0.25">
      <c r="F2579" s="4"/>
    </row>
    <row r="2580" spans="6:6" x14ac:dyDescent="0.25">
      <c r="F2580" s="4"/>
    </row>
    <row r="2581" spans="6:6" x14ac:dyDescent="0.25">
      <c r="F2581" s="4"/>
    </row>
    <row r="2582" spans="6:6" x14ac:dyDescent="0.25">
      <c r="F2582" s="4"/>
    </row>
    <row r="2583" spans="6:6" x14ac:dyDescent="0.25">
      <c r="F2583" s="4"/>
    </row>
    <row r="2584" spans="6:6" x14ac:dyDescent="0.25">
      <c r="F2584" s="4"/>
    </row>
    <row r="2585" spans="6:6" x14ac:dyDescent="0.25">
      <c r="F2585" s="4"/>
    </row>
    <row r="2586" spans="6:6" x14ac:dyDescent="0.25">
      <c r="F2586" s="4"/>
    </row>
    <row r="2587" spans="6:6" x14ac:dyDescent="0.25">
      <c r="F2587" s="4"/>
    </row>
    <row r="2588" spans="6:6" x14ac:dyDescent="0.25">
      <c r="F2588" s="4"/>
    </row>
    <row r="2589" spans="6:6" x14ac:dyDescent="0.25">
      <c r="F2589" s="4"/>
    </row>
    <row r="2590" spans="6:6" x14ac:dyDescent="0.25">
      <c r="F2590" s="4"/>
    </row>
    <row r="2591" spans="6:6" x14ac:dyDescent="0.25">
      <c r="F2591" s="4"/>
    </row>
    <row r="2592" spans="6:6" x14ac:dyDescent="0.25">
      <c r="F2592" s="4"/>
    </row>
    <row r="2593" spans="6:6" x14ac:dyDescent="0.25">
      <c r="F2593" s="4"/>
    </row>
    <row r="2594" spans="6:6" x14ac:dyDescent="0.25">
      <c r="F2594" s="4"/>
    </row>
    <row r="2595" spans="6:6" x14ac:dyDescent="0.25">
      <c r="F2595" s="4"/>
    </row>
    <row r="2596" spans="6:6" x14ac:dyDescent="0.25">
      <c r="F2596" s="4"/>
    </row>
    <row r="2597" spans="6:6" x14ac:dyDescent="0.25">
      <c r="F2597" s="4"/>
    </row>
    <row r="2598" spans="6:6" x14ac:dyDescent="0.25">
      <c r="F2598" s="4"/>
    </row>
    <row r="2599" spans="6:6" x14ac:dyDescent="0.25">
      <c r="F2599" s="4"/>
    </row>
    <row r="2600" spans="6:6" x14ac:dyDescent="0.25">
      <c r="F2600" s="4"/>
    </row>
    <row r="2601" spans="6:6" x14ac:dyDescent="0.25">
      <c r="F2601" s="4"/>
    </row>
    <row r="2602" spans="6:6" x14ac:dyDescent="0.25">
      <c r="F2602" s="4"/>
    </row>
    <row r="2603" spans="6:6" x14ac:dyDescent="0.25">
      <c r="F2603" s="4"/>
    </row>
    <row r="2604" spans="6:6" x14ac:dyDescent="0.25">
      <c r="F2604" s="4"/>
    </row>
    <row r="2605" spans="6:6" x14ac:dyDescent="0.25">
      <c r="F2605" s="4"/>
    </row>
    <row r="2606" spans="6:6" x14ac:dyDescent="0.25">
      <c r="F2606" s="4"/>
    </row>
    <row r="2607" spans="6:6" x14ac:dyDescent="0.25">
      <c r="F2607" s="4"/>
    </row>
    <row r="2608" spans="6:6" x14ac:dyDescent="0.25">
      <c r="F2608" s="4"/>
    </row>
    <row r="2609" spans="6:6" x14ac:dyDescent="0.25">
      <c r="F2609" s="4"/>
    </row>
    <row r="2610" spans="6:6" x14ac:dyDescent="0.25">
      <c r="F2610" s="4"/>
    </row>
    <row r="2611" spans="6:6" x14ac:dyDescent="0.25">
      <c r="F2611" s="4"/>
    </row>
    <row r="2612" spans="6:6" x14ac:dyDescent="0.25">
      <c r="F2612" s="4"/>
    </row>
    <row r="2613" spans="6:6" x14ac:dyDescent="0.25">
      <c r="F2613" s="4"/>
    </row>
    <row r="2614" spans="6:6" x14ac:dyDescent="0.25">
      <c r="F2614" s="4"/>
    </row>
    <row r="2615" spans="6:6" x14ac:dyDescent="0.25">
      <c r="F2615" s="4"/>
    </row>
    <row r="2616" spans="6:6" x14ac:dyDescent="0.25">
      <c r="F2616" s="4"/>
    </row>
    <row r="2617" spans="6:6" x14ac:dyDescent="0.25">
      <c r="F2617" s="4"/>
    </row>
    <row r="2618" spans="6:6" x14ac:dyDescent="0.25">
      <c r="F2618" s="4"/>
    </row>
    <row r="2619" spans="6:6" x14ac:dyDescent="0.25">
      <c r="F2619" s="4"/>
    </row>
    <row r="2620" spans="6:6" x14ac:dyDescent="0.25">
      <c r="F2620" s="4"/>
    </row>
    <row r="2621" spans="6:6" x14ac:dyDescent="0.25">
      <c r="F2621" s="4"/>
    </row>
    <row r="2622" spans="6:6" x14ac:dyDescent="0.25">
      <c r="F2622" s="4"/>
    </row>
    <row r="2623" spans="6:6" x14ac:dyDescent="0.25">
      <c r="F2623" s="4"/>
    </row>
    <row r="2624" spans="6:6" x14ac:dyDescent="0.25">
      <c r="F2624" s="4"/>
    </row>
    <row r="2625" spans="6:6" x14ac:dyDescent="0.25">
      <c r="F2625" s="4"/>
    </row>
    <row r="2626" spans="6:6" x14ac:dyDescent="0.25">
      <c r="F2626" s="4"/>
    </row>
    <row r="2627" spans="6:6" x14ac:dyDescent="0.25">
      <c r="F2627" s="4"/>
    </row>
    <row r="2628" spans="6:6" x14ac:dyDescent="0.25">
      <c r="F2628" s="4"/>
    </row>
    <row r="2629" spans="6:6" x14ac:dyDescent="0.25">
      <c r="F2629" s="4"/>
    </row>
    <row r="2630" spans="6:6" x14ac:dyDescent="0.25">
      <c r="F2630" s="4"/>
    </row>
    <row r="2631" spans="6:6" x14ac:dyDescent="0.25">
      <c r="F2631" s="4"/>
    </row>
    <row r="2632" spans="6:6" x14ac:dyDescent="0.25">
      <c r="F2632" s="4"/>
    </row>
    <row r="2633" spans="6:6" x14ac:dyDescent="0.25">
      <c r="F2633" s="4"/>
    </row>
    <row r="2634" spans="6:6" x14ac:dyDescent="0.25">
      <c r="F2634" s="4"/>
    </row>
    <row r="2635" spans="6:6" x14ac:dyDescent="0.25">
      <c r="F2635" s="4"/>
    </row>
    <row r="2636" spans="6:6" x14ac:dyDescent="0.25">
      <c r="F2636" s="4"/>
    </row>
    <row r="2637" spans="6:6" x14ac:dyDescent="0.25">
      <c r="F2637" s="4"/>
    </row>
    <row r="2638" spans="6:6" x14ac:dyDescent="0.25">
      <c r="F2638" s="4"/>
    </row>
    <row r="2639" spans="6:6" x14ac:dyDescent="0.25">
      <c r="F2639" s="4"/>
    </row>
    <row r="2640" spans="6:6" x14ac:dyDescent="0.25">
      <c r="F2640" s="4"/>
    </row>
    <row r="2641" spans="6:6" x14ac:dyDescent="0.25">
      <c r="F2641" s="4"/>
    </row>
    <row r="2642" spans="6:6" x14ac:dyDescent="0.25">
      <c r="F2642" s="4"/>
    </row>
    <row r="2643" spans="6:6" x14ac:dyDescent="0.25">
      <c r="F2643" s="4"/>
    </row>
    <row r="2644" spans="6:6" x14ac:dyDescent="0.25">
      <c r="F2644" s="4"/>
    </row>
    <row r="2645" spans="6:6" x14ac:dyDescent="0.25">
      <c r="F2645" s="4"/>
    </row>
    <row r="2646" spans="6:6" x14ac:dyDescent="0.25">
      <c r="F2646" s="4"/>
    </row>
    <row r="2647" spans="6:6" x14ac:dyDescent="0.25">
      <c r="F2647" s="4"/>
    </row>
    <row r="2648" spans="6:6" x14ac:dyDescent="0.25">
      <c r="F2648" s="4"/>
    </row>
    <row r="2649" spans="6:6" x14ac:dyDescent="0.25">
      <c r="F2649" s="4"/>
    </row>
    <row r="2650" spans="6:6" x14ac:dyDescent="0.25">
      <c r="F2650" s="4"/>
    </row>
    <row r="2651" spans="6:6" x14ac:dyDescent="0.25">
      <c r="F2651" s="4"/>
    </row>
    <row r="2652" spans="6:6" x14ac:dyDescent="0.25">
      <c r="F2652" s="4"/>
    </row>
    <row r="2653" spans="6:6" x14ac:dyDescent="0.25">
      <c r="F2653" s="4"/>
    </row>
    <row r="2654" spans="6:6" x14ac:dyDescent="0.25">
      <c r="F2654" s="4"/>
    </row>
    <row r="2655" spans="6:6" x14ac:dyDescent="0.25">
      <c r="F2655" s="4"/>
    </row>
    <row r="2656" spans="6:6" x14ac:dyDescent="0.25">
      <c r="F2656" s="4"/>
    </row>
    <row r="2657" spans="6:6" x14ac:dyDescent="0.25">
      <c r="F2657" s="4"/>
    </row>
    <row r="2658" spans="6:6" x14ac:dyDescent="0.25">
      <c r="F2658" s="4"/>
    </row>
    <row r="2659" spans="6:6" x14ac:dyDescent="0.25">
      <c r="F2659" s="4"/>
    </row>
    <row r="2660" spans="6:6" x14ac:dyDescent="0.25">
      <c r="F2660" s="4"/>
    </row>
    <row r="2661" spans="6:6" x14ac:dyDescent="0.25">
      <c r="F2661" s="4"/>
    </row>
    <row r="2662" spans="6:6" x14ac:dyDescent="0.25">
      <c r="F2662" s="4"/>
    </row>
    <row r="2663" spans="6:6" x14ac:dyDescent="0.25">
      <c r="F2663" s="4"/>
    </row>
    <row r="2664" spans="6:6" x14ac:dyDescent="0.25">
      <c r="F2664" s="4"/>
    </row>
    <row r="2665" spans="6:6" x14ac:dyDescent="0.25">
      <c r="F2665" s="4"/>
    </row>
    <row r="2666" spans="6:6" x14ac:dyDescent="0.25">
      <c r="F2666" s="4"/>
    </row>
    <row r="2667" spans="6:6" x14ac:dyDescent="0.25">
      <c r="F2667" s="4"/>
    </row>
  </sheetData>
  <pageMargins left="0.7" right="0.7" top="0.75" bottom="0.75" header="0.3" footer="0.3"/>
  <pageSetup paperSize="9"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9D35-7A2C-488D-860E-C3816684D369}">
  <dimension ref="A6:AA2667"/>
  <sheetViews>
    <sheetView showGridLines="0" zoomScale="80" zoomScaleNormal="80" workbookViewId="0">
      <selection activeCell="O47" sqref="O47"/>
    </sheetView>
  </sheetViews>
  <sheetFormatPr defaultRowHeight="15" x14ac:dyDescent="0.25"/>
  <cols>
    <col min="1" max="1" width="30.140625" customWidth="1"/>
    <col min="2" max="5" width="14.5703125" style="11" customWidth="1"/>
    <col min="6" max="6" width="14.5703125" style="52" customWidth="1"/>
    <col min="7" max="10" width="14.5703125" style="53" customWidth="1"/>
    <col min="18" max="26" width="0" hidden="1" customWidth="1"/>
  </cols>
  <sheetData>
    <row r="6" spans="1:27" ht="45" x14ac:dyDescent="0.25">
      <c r="R6" s="34" t="s">
        <v>1</v>
      </c>
      <c r="S6" s="54" t="s">
        <v>156</v>
      </c>
      <c r="T6" s="54" t="s">
        <v>144</v>
      </c>
      <c r="U6" s="54" t="s">
        <v>145</v>
      </c>
      <c r="V6" s="54" t="s">
        <v>146</v>
      </c>
      <c r="W6" s="54" t="s">
        <v>147</v>
      </c>
      <c r="X6" s="54" t="s">
        <v>148</v>
      </c>
      <c r="Y6" s="54" t="s">
        <v>143</v>
      </c>
      <c r="Z6" s="54" t="s">
        <v>40</v>
      </c>
    </row>
    <row r="7" spans="1:27" x14ac:dyDescent="0.25">
      <c r="R7" s="36">
        <v>44415</v>
      </c>
      <c r="S7" s="54">
        <v>1408</v>
      </c>
      <c r="T7" s="54">
        <v>253</v>
      </c>
      <c r="U7" s="54">
        <v>665</v>
      </c>
      <c r="V7" s="54">
        <v>329</v>
      </c>
      <c r="W7" s="54">
        <v>299</v>
      </c>
      <c r="X7" s="54">
        <v>237</v>
      </c>
      <c r="Y7" s="54">
        <v>218</v>
      </c>
      <c r="Z7" s="54">
        <v>56</v>
      </c>
    </row>
    <row r="8" spans="1:27" x14ac:dyDescent="0.25">
      <c r="R8" s="19" t="s">
        <v>79</v>
      </c>
      <c r="S8" s="54">
        <v>449</v>
      </c>
      <c r="T8" s="54">
        <v>109</v>
      </c>
      <c r="U8" s="54">
        <v>239</v>
      </c>
      <c r="V8" s="54">
        <v>130</v>
      </c>
      <c r="W8" s="54">
        <v>113</v>
      </c>
      <c r="X8" s="54">
        <v>106</v>
      </c>
      <c r="Y8" s="54">
        <v>77</v>
      </c>
      <c r="Z8" s="54">
        <v>19</v>
      </c>
    </row>
    <row r="9" spans="1:27" x14ac:dyDescent="0.25">
      <c r="R9" s="19" t="s">
        <v>78</v>
      </c>
      <c r="S9" s="54">
        <v>461</v>
      </c>
      <c r="T9" s="54">
        <v>65</v>
      </c>
      <c r="U9" s="54">
        <v>182</v>
      </c>
      <c r="V9" s="54">
        <v>82</v>
      </c>
      <c r="W9" s="54">
        <v>95</v>
      </c>
      <c r="X9" s="54">
        <v>57</v>
      </c>
      <c r="Y9" s="54">
        <v>56</v>
      </c>
      <c r="Z9" s="54">
        <v>15</v>
      </c>
    </row>
    <row r="10" spans="1:27" x14ac:dyDescent="0.25">
      <c r="R10" s="19" t="s">
        <v>80</v>
      </c>
      <c r="S10" s="54">
        <v>498</v>
      </c>
      <c r="T10" s="54">
        <v>79</v>
      </c>
      <c r="U10" s="54">
        <v>244</v>
      </c>
      <c r="V10" s="54">
        <v>117</v>
      </c>
      <c r="W10" s="54">
        <v>91</v>
      </c>
      <c r="X10" s="54">
        <v>74</v>
      </c>
      <c r="Y10" s="54">
        <v>85</v>
      </c>
      <c r="Z10" s="54">
        <v>22</v>
      </c>
    </row>
    <row r="11" spans="1:27" x14ac:dyDescent="0.25">
      <c r="R11" s="36">
        <v>44416</v>
      </c>
      <c r="S11" s="54">
        <v>523</v>
      </c>
      <c r="T11" s="54">
        <v>59</v>
      </c>
      <c r="U11" s="54">
        <v>224</v>
      </c>
      <c r="V11" s="54">
        <v>90</v>
      </c>
      <c r="W11" s="54">
        <v>88</v>
      </c>
      <c r="X11" s="54">
        <v>50</v>
      </c>
      <c r="Y11" s="54">
        <v>72</v>
      </c>
      <c r="Z11" s="54">
        <v>16</v>
      </c>
    </row>
    <row r="12" spans="1:27" x14ac:dyDescent="0.25">
      <c r="R12" s="19" t="s">
        <v>77</v>
      </c>
      <c r="S12" s="54">
        <v>523</v>
      </c>
      <c r="T12" s="54">
        <v>59</v>
      </c>
      <c r="U12" s="54">
        <v>224</v>
      </c>
      <c r="V12" s="54">
        <v>90</v>
      </c>
      <c r="W12" s="54">
        <v>88</v>
      </c>
      <c r="X12" s="54">
        <v>50</v>
      </c>
      <c r="Y12" s="54">
        <v>72</v>
      </c>
      <c r="Z12" s="54">
        <v>16</v>
      </c>
    </row>
    <row r="13" spans="1:27" x14ac:dyDescent="0.25">
      <c r="R13" s="36">
        <v>44429</v>
      </c>
      <c r="S13" s="54">
        <v>432</v>
      </c>
      <c r="T13" s="54">
        <v>136</v>
      </c>
      <c r="U13" s="54">
        <v>270</v>
      </c>
      <c r="V13" s="54">
        <v>230</v>
      </c>
      <c r="W13" s="54">
        <v>200</v>
      </c>
      <c r="X13" s="54">
        <v>129</v>
      </c>
      <c r="Y13" s="54">
        <v>144</v>
      </c>
      <c r="Z13" s="54">
        <v>25</v>
      </c>
    </row>
    <row r="14" spans="1:27" x14ac:dyDescent="0.25">
      <c r="E14" s="52"/>
      <c r="R14" s="19" t="s">
        <v>79</v>
      </c>
      <c r="S14" s="54">
        <v>432</v>
      </c>
      <c r="T14" s="54">
        <v>136</v>
      </c>
      <c r="U14" s="54">
        <v>270</v>
      </c>
      <c r="V14" s="54">
        <v>230</v>
      </c>
      <c r="W14" s="54">
        <v>200</v>
      </c>
      <c r="X14" s="54">
        <v>129</v>
      </c>
      <c r="Y14" s="54">
        <v>144</v>
      </c>
      <c r="Z14" s="54">
        <v>25</v>
      </c>
    </row>
    <row r="15" spans="1:27" s="35" customFormat="1" ht="30" x14ac:dyDescent="0.25">
      <c r="A15" s="34" t="s">
        <v>1</v>
      </c>
      <c r="B15" s="54" t="s">
        <v>156</v>
      </c>
      <c r="C15" s="54" t="s">
        <v>144</v>
      </c>
      <c r="D15" s="54" t="s">
        <v>145</v>
      </c>
      <c r="E15" s="54" t="s">
        <v>146</v>
      </c>
      <c r="F15" s="54" t="s">
        <v>147</v>
      </c>
      <c r="G15" s="54" t="s">
        <v>148</v>
      </c>
      <c r="H15" s="54" t="s">
        <v>143</v>
      </c>
      <c r="I15" s="54" t="s">
        <v>40</v>
      </c>
      <c r="J15" s="54" t="s">
        <v>109</v>
      </c>
      <c r="R15" s="36">
        <v>44450</v>
      </c>
      <c r="S15" s="54">
        <v>1340</v>
      </c>
      <c r="T15" s="54">
        <v>248</v>
      </c>
      <c r="U15" s="54">
        <v>582</v>
      </c>
      <c r="V15" s="54">
        <v>340</v>
      </c>
      <c r="W15" s="54">
        <v>320</v>
      </c>
      <c r="X15" s="54">
        <v>215</v>
      </c>
      <c r="Y15" s="54">
        <v>237</v>
      </c>
      <c r="Z15" s="54">
        <v>57</v>
      </c>
      <c r="AA15"/>
    </row>
    <row r="16" spans="1:27" s="18" customFormat="1" x14ac:dyDescent="0.25">
      <c r="A16" s="36">
        <v>44415</v>
      </c>
      <c r="B16" s="54">
        <v>1408</v>
      </c>
      <c r="C16" s="54">
        <v>253</v>
      </c>
      <c r="D16" s="54">
        <v>665</v>
      </c>
      <c r="E16" s="54">
        <v>329</v>
      </c>
      <c r="F16" s="54">
        <v>299</v>
      </c>
      <c r="G16" s="54">
        <v>237</v>
      </c>
      <c r="H16" s="54">
        <v>218</v>
      </c>
      <c r="I16" s="54">
        <v>56</v>
      </c>
      <c r="J16" s="54">
        <v>3493</v>
      </c>
      <c r="R16" s="19" t="s">
        <v>79</v>
      </c>
      <c r="S16" s="54">
        <v>427</v>
      </c>
      <c r="T16" s="54">
        <v>102</v>
      </c>
      <c r="U16" s="54">
        <v>187</v>
      </c>
      <c r="V16" s="54">
        <v>136</v>
      </c>
      <c r="W16" s="54">
        <v>121</v>
      </c>
      <c r="X16" s="54">
        <v>81</v>
      </c>
      <c r="Y16" s="54">
        <v>103</v>
      </c>
      <c r="Z16" s="54">
        <v>21</v>
      </c>
      <c r="AA16"/>
    </row>
    <row r="17" spans="1:27" s="18" customFormat="1" x14ac:dyDescent="0.25">
      <c r="A17" s="19" t="s">
        <v>79</v>
      </c>
      <c r="B17" s="54">
        <v>449</v>
      </c>
      <c r="C17" s="54">
        <v>109</v>
      </c>
      <c r="D17" s="54">
        <v>239</v>
      </c>
      <c r="E17" s="54">
        <v>130</v>
      </c>
      <c r="F17" s="54">
        <v>113</v>
      </c>
      <c r="G17" s="54">
        <v>106</v>
      </c>
      <c r="H17" s="54">
        <v>77</v>
      </c>
      <c r="I17" s="54">
        <v>19</v>
      </c>
      <c r="J17" s="54">
        <v>1252</v>
      </c>
      <c r="R17" s="19" t="s">
        <v>78</v>
      </c>
      <c r="S17" s="54">
        <v>446</v>
      </c>
      <c r="T17" s="54">
        <v>60</v>
      </c>
      <c r="U17" s="54">
        <v>169</v>
      </c>
      <c r="V17" s="54">
        <v>86</v>
      </c>
      <c r="W17" s="54">
        <v>85</v>
      </c>
      <c r="X17" s="54">
        <v>69</v>
      </c>
      <c r="Y17" s="54">
        <v>48</v>
      </c>
      <c r="Z17" s="54">
        <v>19</v>
      </c>
      <c r="AA17"/>
    </row>
    <row r="18" spans="1:27" s="18" customFormat="1" x14ac:dyDescent="0.25">
      <c r="A18" s="19" t="s">
        <v>78</v>
      </c>
      <c r="B18" s="54">
        <v>461</v>
      </c>
      <c r="C18" s="54">
        <v>65</v>
      </c>
      <c r="D18" s="54">
        <v>182</v>
      </c>
      <c r="E18" s="54">
        <v>82</v>
      </c>
      <c r="F18" s="54">
        <v>95</v>
      </c>
      <c r="G18" s="54">
        <v>57</v>
      </c>
      <c r="H18" s="54">
        <v>56</v>
      </c>
      <c r="I18" s="54">
        <v>15</v>
      </c>
      <c r="J18" s="54">
        <v>1023</v>
      </c>
      <c r="R18" s="19" t="s">
        <v>80</v>
      </c>
      <c r="S18" s="54">
        <v>467</v>
      </c>
      <c r="T18" s="54">
        <v>86</v>
      </c>
      <c r="U18" s="54">
        <v>226</v>
      </c>
      <c r="V18" s="54">
        <v>118</v>
      </c>
      <c r="W18" s="54">
        <v>114</v>
      </c>
      <c r="X18" s="54">
        <v>65</v>
      </c>
      <c r="Y18" s="54">
        <v>86</v>
      </c>
      <c r="Z18" s="54">
        <v>17</v>
      </c>
      <c r="AA18"/>
    </row>
    <row r="19" spans="1:27" s="18" customFormat="1" x14ac:dyDescent="0.25">
      <c r="A19" s="19" t="s">
        <v>80</v>
      </c>
      <c r="B19" s="54">
        <v>498</v>
      </c>
      <c r="C19" s="54">
        <v>79</v>
      </c>
      <c r="D19" s="54">
        <v>244</v>
      </c>
      <c r="E19" s="54">
        <v>117</v>
      </c>
      <c r="F19" s="54">
        <v>91</v>
      </c>
      <c r="G19" s="54">
        <v>74</v>
      </c>
      <c r="H19" s="54">
        <v>85</v>
      </c>
      <c r="I19" s="54">
        <v>22</v>
      </c>
      <c r="J19" s="54">
        <v>1218</v>
      </c>
      <c r="R19" s="36">
        <v>44451</v>
      </c>
      <c r="S19" s="54">
        <v>513</v>
      </c>
      <c r="T19" s="54">
        <v>45</v>
      </c>
      <c r="U19" s="54">
        <v>216</v>
      </c>
      <c r="V19" s="54">
        <v>69</v>
      </c>
      <c r="W19" s="54">
        <v>84</v>
      </c>
      <c r="X19" s="54">
        <v>42</v>
      </c>
      <c r="Y19" s="54">
        <v>53</v>
      </c>
      <c r="Z19" s="54">
        <v>18</v>
      </c>
      <c r="AA19"/>
    </row>
    <row r="20" spans="1:27" s="18" customFormat="1" x14ac:dyDescent="0.25">
      <c r="A20" s="36">
        <v>44416</v>
      </c>
      <c r="B20" s="54">
        <v>523</v>
      </c>
      <c r="C20" s="54">
        <v>59</v>
      </c>
      <c r="D20" s="54">
        <v>224</v>
      </c>
      <c r="E20" s="54">
        <v>90</v>
      </c>
      <c r="F20" s="54">
        <v>88</v>
      </c>
      <c r="G20" s="54">
        <v>50</v>
      </c>
      <c r="H20" s="54">
        <v>72</v>
      </c>
      <c r="I20" s="54">
        <v>16</v>
      </c>
      <c r="J20" s="54">
        <v>1134</v>
      </c>
      <c r="R20" s="19" t="s">
        <v>77</v>
      </c>
      <c r="S20" s="54">
        <v>513</v>
      </c>
      <c r="T20" s="54">
        <v>45</v>
      </c>
      <c r="U20" s="54">
        <v>216</v>
      </c>
      <c r="V20" s="54">
        <v>69</v>
      </c>
      <c r="W20" s="54">
        <v>84</v>
      </c>
      <c r="X20" s="54">
        <v>42</v>
      </c>
      <c r="Y20" s="54">
        <v>53</v>
      </c>
      <c r="Z20" s="54">
        <v>18</v>
      </c>
      <c r="AA20"/>
    </row>
    <row r="21" spans="1:27" s="18" customFormat="1" x14ac:dyDescent="0.25">
      <c r="A21" s="19" t="s">
        <v>77</v>
      </c>
      <c r="B21" s="54">
        <v>523</v>
      </c>
      <c r="C21" s="54">
        <v>59</v>
      </c>
      <c r="D21" s="54">
        <v>224</v>
      </c>
      <c r="E21" s="54">
        <v>90</v>
      </c>
      <c r="F21" s="54">
        <v>88</v>
      </c>
      <c r="G21" s="54">
        <v>50</v>
      </c>
      <c r="H21" s="54">
        <v>72</v>
      </c>
      <c r="I21" s="54">
        <v>16</v>
      </c>
      <c r="J21" s="54">
        <v>1134</v>
      </c>
      <c r="R21" s="36">
        <v>44474</v>
      </c>
      <c r="S21" s="54">
        <v>1180</v>
      </c>
      <c r="T21" s="54">
        <v>159</v>
      </c>
      <c r="U21" s="54">
        <v>339</v>
      </c>
      <c r="V21" s="54">
        <v>156</v>
      </c>
      <c r="W21" s="54">
        <v>127</v>
      </c>
      <c r="X21" s="54">
        <v>155</v>
      </c>
      <c r="Y21" s="54">
        <v>66</v>
      </c>
      <c r="Z21" s="54">
        <v>41</v>
      </c>
      <c r="AA21"/>
    </row>
    <row r="22" spans="1:27" s="18" customFormat="1" x14ac:dyDescent="0.25">
      <c r="A22" s="36">
        <v>44429</v>
      </c>
      <c r="B22" s="54">
        <v>432</v>
      </c>
      <c r="C22" s="54">
        <v>136</v>
      </c>
      <c r="D22" s="54">
        <v>270</v>
      </c>
      <c r="E22" s="54">
        <v>230</v>
      </c>
      <c r="F22" s="54">
        <v>200</v>
      </c>
      <c r="G22" s="54">
        <v>129</v>
      </c>
      <c r="H22" s="54">
        <v>144</v>
      </c>
      <c r="I22" s="54">
        <v>25</v>
      </c>
      <c r="J22" s="54">
        <v>1580</v>
      </c>
      <c r="R22" s="19" t="s">
        <v>79</v>
      </c>
      <c r="S22" s="54">
        <v>330</v>
      </c>
      <c r="T22" s="54">
        <v>43</v>
      </c>
      <c r="U22" s="54">
        <v>84</v>
      </c>
      <c r="V22" s="54">
        <v>52</v>
      </c>
      <c r="W22" s="54">
        <v>45</v>
      </c>
      <c r="X22" s="54">
        <v>50</v>
      </c>
      <c r="Y22" s="54">
        <v>22</v>
      </c>
      <c r="Z22" s="54">
        <v>10</v>
      </c>
      <c r="AA22"/>
    </row>
    <row r="23" spans="1:27" s="18" customFormat="1" x14ac:dyDescent="0.25">
      <c r="A23" s="19" t="s">
        <v>79</v>
      </c>
      <c r="B23" s="54">
        <v>432</v>
      </c>
      <c r="C23" s="54">
        <v>136</v>
      </c>
      <c r="D23" s="54">
        <v>270</v>
      </c>
      <c r="E23" s="54">
        <v>230</v>
      </c>
      <c r="F23" s="54">
        <v>200</v>
      </c>
      <c r="G23" s="54">
        <v>129</v>
      </c>
      <c r="H23" s="54">
        <v>144</v>
      </c>
      <c r="I23" s="54">
        <v>25</v>
      </c>
      <c r="J23" s="54">
        <v>1580</v>
      </c>
      <c r="R23" s="19" t="s">
        <v>78</v>
      </c>
      <c r="S23" s="54">
        <v>357</v>
      </c>
      <c r="T23" s="54">
        <v>50</v>
      </c>
      <c r="U23" s="54">
        <v>89</v>
      </c>
      <c r="V23" s="54">
        <v>51</v>
      </c>
      <c r="W23" s="54">
        <v>39</v>
      </c>
      <c r="X23" s="54">
        <v>53</v>
      </c>
      <c r="Y23" s="54">
        <v>16</v>
      </c>
      <c r="Z23" s="54">
        <v>12</v>
      </c>
      <c r="AA23"/>
    </row>
    <row r="24" spans="1:27" x14ac:dyDescent="0.25">
      <c r="A24" s="36">
        <v>44450</v>
      </c>
      <c r="B24" s="54">
        <v>1340</v>
      </c>
      <c r="C24" s="54">
        <v>248</v>
      </c>
      <c r="D24" s="54">
        <v>582</v>
      </c>
      <c r="E24" s="54">
        <v>340</v>
      </c>
      <c r="F24" s="54">
        <v>320</v>
      </c>
      <c r="G24" s="54">
        <v>215</v>
      </c>
      <c r="H24" s="54">
        <v>237</v>
      </c>
      <c r="I24" s="54">
        <v>57</v>
      </c>
      <c r="J24" s="54">
        <v>3370</v>
      </c>
      <c r="R24" s="19" t="s">
        <v>80</v>
      </c>
      <c r="S24" s="54">
        <v>493</v>
      </c>
      <c r="T24" s="54">
        <v>66</v>
      </c>
      <c r="U24" s="54">
        <v>166</v>
      </c>
      <c r="V24" s="54">
        <v>53</v>
      </c>
      <c r="W24" s="54">
        <v>43</v>
      </c>
      <c r="X24" s="54">
        <v>52</v>
      </c>
      <c r="Y24" s="54">
        <v>28</v>
      </c>
      <c r="Z24" s="54">
        <v>19</v>
      </c>
    </row>
    <row r="25" spans="1:27" x14ac:dyDescent="0.25">
      <c r="A25" s="19" t="s">
        <v>79</v>
      </c>
      <c r="B25" s="54">
        <v>427</v>
      </c>
      <c r="C25" s="54">
        <v>102</v>
      </c>
      <c r="D25" s="54">
        <v>187</v>
      </c>
      <c r="E25" s="54">
        <v>136</v>
      </c>
      <c r="F25" s="54">
        <v>121</v>
      </c>
      <c r="G25" s="54">
        <v>81</v>
      </c>
      <c r="H25" s="54">
        <v>103</v>
      </c>
      <c r="I25" s="54">
        <v>21</v>
      </c>
      <c r="J25" s="54">
        <v>1188</v>
      </c>
      <c r="R25" s="36">
        <v>44475</v>
      </c>
      <c r="S25" s="54">
        <v>558</v>
      </c>
      <c r="T25" s="54">
        <v>34</v>
      </c>
      <c r="U25" s="54">
        <v>168</v>
      </c>
      <c r="V25" s="54">
        <v>44</v>
      </c>
      <c r="W25" s="54">
        <v>42</v>
      </c>
      <c r="X25" s="54">
        <v>27</v>
      </c>
      <c r="Y25" s="54">
        <v>21</v>
      </c>
      <c r="Z25" s="54">
        <v>16</v>
      </c>
    </row>
    <row r="26" spans="1:27" x14ac:dyDescent="0.25">
      <c r="A26" s="19" t="s">
        <v>78</v>
      </c>
      <c r="B26" s="54">
        <v>446</v>
      </c>
      <c r="C26" s="54">
        <v>60</v>
      </c>
      <c r="D26" s="54">
        <v>169</v>
      </c>
      <c r="E26" s="54">
        <v>86</v>
      </c>
      <c r="F26" s="54">
        <v>85</v>
      </c>
      <c r="G26" s="54">
        <v>69</v>
      </c>
      <c r="H26" s="54">
        <v>48</v>
      </c>
      <c r="I26" s="54">
        <v>19</v>
      </c>
      <c r="J26" s="54">
        <v>988</v>
      </c>
      <c r="R26" s="19" t="s">
        <v>77</v>
      </c>
      <c r="S26" s="54">
        <v>558</v>
      </c>
      <c r="T26" s="54">
        <v>34</v>
      </c>
      <c r="U26" s="54">
        <v>168</v>
      </c>
      <c r="V26" s="54">
        <v>44</v>
      </c>
      <c r="W26" s="54">
        <v>42</v>
      </c>
      <c r="X26" s="54">
        <v>27</v>
      </c>
      <c r="Y26" s="54">
        <v>21</v>
      </c>
      <c r="Z26" s="54">
        <v>16</v>
      </c>
    </row>
    <row r="27" spans="1:27" x14ac:dyDescent="0.25">
      <c r="A27" s="19" t="s">
        <v>80</v>
      </c>
      <c r="B27" s="54">
        <v>467</v>
      </c>
      <c r="C27" s="54">
        <v>86</v>
      </c>
      <c r="D27" s="54">
        <v>226</v>
      </c>
      <c r="E27" s="54">
        <v>118</v>
      </c>
      <c r="F27" s="54">
        <v>114</v>
      </c>
      <c r="G27" s="54">
        <v>65</v>
      </c>
      <c r="H27" s="54">
        <v>86</v>
      </c>
      <c r="I27" s="54">
        <v>17</v>
      </c>
      <c r="J27" s="54">
        <v>1194</v>
      </c>
      <c r="R27" s="36" t="s">
        <v>39</v>
      </c>
      <c r="S27" s="54">
        <v>5954</v>
      </c>
      <c r="T27" s="54">
        <v>934</v>
      </c>
      <c r="U27" s="54">
        <v>2464</v>
      </c>
      <c r="V27" s="54">
        <v>1258</v>
      </c>
      <c r="W27" s="54">
        <v>1160</v>
      </c>
      <c r="X27" s="54">
        <v>855</v>
      </c>
      <c r="Y27" s="54">
        <v>811</v>
      </c>
      <c r="Z27" s="54">
        <v>229</v>
      </c>
    </row>
    <row r="28" spans="1:27" x14ac:dyDescent="0.25">
      <c r="A28" s="36">
        <v>44451</v>
      </c>
      <c r="B28" s="54">
        <v>513</v>
      </c>
      <c r="C28" s="54">
        <v>45</v>
      </c>
      <c r="D28" s="54">
        <v>216</v>
      </c>
      <c r="E28" s="54">
        <v>69</v>
      </c>
      <c r="F28" s="54">
        <v>84</v>
      </c>
      <c r="G28" s="54">
        <v>42</v>
      </c>
      <c r="H28" s="54">
        <v>53</v>
      </c>
      <c r="I28" s="54">
        <v>18</v>
      </c>
      <c r="J28" s="54">
        <v>1047</v>
      </c>
    </row>
    <row r="29" spans="1:27" x14ac:dyDescent="0.25">
      <c r="A29" s="19" t="s">
        <v>77</v>
      </c>
      <c r="B29" s="54">
        <v>513</v>
      </c>
      <c r="C29" s="54">
        <v>45</v>
      </c>
      <c r="D29" s="54">
        <v>216</v>
      </c>
      <c r="E29" s="54">
        <v>69</v>
      </c>
      <c r="F29" s="54">
        <v>84</v>
      </c>
      <c r="G29" s="54">
        <v>42</v>
      </c>
      <c r="H29" s="54">
        <v>53</v>
      </c>
      <c r="I29" s="54">
        <v>18</v>
      </c>
      <c r="J29" s="54">
        <v>1047</v>
      </c>
    </row>
    <row r="30" spans="1:27" x14ac:dyDescent="0.25">
      <c r="A30" s="36">
        <v>44474</v>
      </c>
      <c r="B30" s="54">
        <v>1180</v>
      </c>
      <c r="C30" s="54">
        <v>159</v>
      </c>
      <c r="D30" s="54">
        <v>339</v>
      </c>
      <c r="E30" s="54">
        <v>156</v>
      </c>
      <c r="F30" s="54">
        <v>127</v>
      </c>
      <c r="G30" s="54">
        <v>155</v>
      </c>
      <c r="H30" s="54">
        <v>66</v>
      </c>
      <c r="I30" s="54">
        <v>41</v>
      </c>
      <c r="J30" s="54">
        <v>2236</v>
      </c>
    </row>
    <row r="31" spans="1:27" x14ac:dyDescent="0.25">
      <c r="A31" s="19" t="s">
        <v>79</v>
      </c>
      <c r="B31" s="54">
        <v>330</v>
      </c>
      <c r="C31" s="54">
        <v>43</v>
      </c>
      <c r="D31" s="54">
        <v>84</v>
      </c>
      <c r="E31" s="54">
        <v>52</v>
      </c>
      <c r="F31" s="54">
        <v>45</v>
      </c>
      <c r="G31" s="54">
        <v>50</v>
      </c>
      <c r="H31" s="54">
        <v>22</v>
      </c>
      <c r="I31" s="54">
        <v>10</v>
      </c>
      <c r="J31" s="54">
        <v>637</v>
      </c>
    </row>
    <row r="32" spans="1:27" x14ac:dyDescent="0.25">
      <c r="A32" s="19" t="s">
        <v>78</v>
      </c>
      <c r="B32" s="54">
        <v>357</v>
      </c>
      <c r="C32" s="54">
        <v>50</v>
      </c>
      <c r="D32" s="54">
        <v>89</v>
      </c>
      <c r="E32" s="54">
        <v>51</v>
      </c>
      <c r="F32" s="54">
        <v>39</v>
      </c>
      <c r="G32" s="54">
        <v>53</v>
      </c>
      <c r="H32" s="54">
        <v>16</v>
      </c>
      <c r="I32" s="54">
        <v>12</v>
      </c>
      <c r="J32" s="54">
        <v>670</v>
      </c>
    </row>
    <row r="33" spans="1:10" x14ac:dyDescent="0.25">
      <c r="A33" s="19" t="s">
        <v>80</v>
      </c>
      <c r="B33" s="54">
        <v>493</v>
      </c>
      <c r="C33" s="54">
        <v>66</v>
      </c>
      <c r="D33" s="54">
        <v>166</v>
      </c>
      <c r="E33" s="54">
        <v>53</v>
      </c>
      <c r="F33" s="54">
        <v>43</v>
      </c>
      <c r="G33" s="54">
        <v>52</v>
      </c>
      <c r="H33" s="54">
        <v>28</v>
      </c>
      <c r="I33" s="54">
        <v>19</v>
      </c>
      <c r="J33" s="54">
        <v>929</v>
      </c>
    </row>
    <row r="34" spans="1:10" x14ac:dyDescent="0.25">
      <c r="A34" s="36">
        <v>44475</v>
      </c>
      <c r="B34" s="54">
        <v>558</v>
      </c>
      <c r="C34" s="54">
        <v>34</v>
      </c>
      <c r="D34" s="54">
        <v>168</v>
      </c>
      <c r="E34" s="54">
        <v>44</v>
      </c>
      <c r="F34" s="54">
        <v>42</v>
      </c>
      <c r="G34" s="54">
        <v>27</v>
      </c>
      <c r="H34" s="54">
        <v>21</v>
      </c>
      <c r="I34" s="54">
        <v>16</v>
      </c>
      <c r="J34" s="54">
        <v>916</v>
      </c>
    </row>
    <row r="35" spans="1:10" x14ac:dyDescent="0.25">
      <c r="A35" s="19" t="s">
        <v>77</v>
      </c>
      <c r="B35" s="54">
        <v>558</v>
      </c>
      <c r="C35" s="54">
        <v>34</v>
      </c>
      <c r="D35" s="54">
        <v>168</v>
      </c>
      <c r="E35" s="54">
        <v>44</v>
      </c>
      <c r="F35" s="54">
        <v>42</v>
      </c>
      <c r="G35" s="54">
        <v>27</v>
      </c>
      <c r="H35" s="54">
        <v>21</v>
      </c>
      <c r="I35" s="54">
        <v>16</v>
      </c>
      <c r="J35" s="54">
        <v>916</v>
      </c>
    </row>
    <row r="36" spans="1:10" x14ac:dyDescent="0.25">
      <c r="A36" s="36" t="s">
        <v>39</v>
      </c>
      <c r="B36" s="54">
        <v>5954</v>
      </c>
      <c r="C36" s="54">
        <v>934</v>
      </c>
      <c r="D36" s="54">
        <v>2464</v>
      </c>
      <c r="E36" s="54">
        <v>1258</v>
      </c>
      <c r="F36" s="54">
        <v>1160</v>
      </c>
      <c r="G36" s="54">
        <v>855</v>
      </c>
      <c r="H36" s="54">
        <v>811</v>
      </c>
      <c r="I36" s="54">
        <v>229</v>
      </c>
      <c r="J36" s="54">
        <v>13776</v>
      </c>
    </row>
    <row r="37" spans="1:10" x14ac:dyDescent="0.25">
      <c r="B37" s="53"/>
      <c r="C37" s="53"/>
      <c r="D37" s="53"/>
      <c r="E37" s="53"/>
      <c r="F37" s="53"/>
    </row>
    <row r="38" spans="1:10" x14ac:dyDescent="0.25">
      <c r="B38" s="53"/>
      <c r="C38" s="53"/>
      <c r="D38" s="53"/>
      <c r="E38" s="53"/>
      <c r="F38" s="53"/>
    </row>
    <row r="39" spans="1:10" x14ac:dyDescent="0.25">
      <c r="B39" s="53"/>
      <c r="C39" s="53"/>
      <c r="D39" s="53"/>
      <c r="E39" s="53"/>
      <c r="F39" s="53"/>
    </row>
    <row r="40" spans="1:10" x14ac:dyDescent="0.25">
      <c r="B40" s="53"/>
      <c r="C40" s="53"/>
      <c r="D40" s="53"/>
      <c r="E40" s="53"/>
      <c r="F40" s="53"/>
    </row>
    <row r="41" spans="1:10" x14ac:dyDescent="0.25">
      <c r="B41" s="53"/>
      <c r="C41" s="53"/>
      <c r="D41" s="53"/>
      <c r="E41" s="53"/>
      <c r="F41" s="53"/>
    </row>
    <row r="42" spans="1:10" x14ac:dyDescent="0.25">
      <c r="B42" s="53"/>
      <c r="C42" s="53"/>
      <c r="D42" s="53"/>
      <c r="E42" s="53"/>
      <c r="F42" s="53"/>
    </row>
    <row r="43" spans="1:10" x14ac:dyDescent="0.25">
      <c r="B43" s="53"/>
      <c r="C43" s="53"/>
      <c r="D43" s="53"/>
      <c r="E43" s="53"/>
      <c r="F43" s="53"/>
    </row>
    <row r="44" spans="1:10" x14ac:dyDescent="0.25">
      <c r="B44" s="53"/>
      <c r="C44" s="53"/>
      <c r="D44" s="53"/>
      <c r="E44" s="53"/>
      <c r="F44" s="53"/>
    </row>
    <row r="45" spans="1:10" x14ac:dyDescent="0.25">
      <c r="B45" s="53"/>
      <c r="C45" s="53"/>
      <c r="D45" s="53"/>
      <c r="E45" s="53"/>
      <c r="F45" s="53"/>
    </row>
    <row r="46" spans="1:10" x14ac:dyDescent="0.25">
      <c r="B46" s="53"/>
      <c r="C46" s="53"/>
      <c r="D46" s="53"/>
      <c r="E46" s="53"/>
      <c r="F46" s="53"/>
    </row>
    <row r="47" spans="1:10" x14ac:dyDescent="0.25">
      <c r="B47" s="53"/>
      <c r="C47" s="53"/>
      <c r="D47" s="53"/>
      <c r="E47" s="53"/>
      <c r="F47" s="53"/>
    </row>
    <row r="48" spans="1:10" x14ac:dyDescent="0.25">
      <c r="B48" s="53"/>
      <c r="C48" s="53"/>
      <c r="D48" s="53"/>
      <c r="E48" s="53"/>
      <c r="F48" s="53"/>
    </row>
    <row r="49" spans="2:6" x14ac:dyDescent="0.25">
      <c r="B49" s="53"/>
      <c r="C49" s="53"/>
      <c r="D49" s="53"/>
      <c r="E49" s="53"/>
      <c r="F49" s="53"/>
    </row>
    <row r="50" spans="2:6" x14ac:dyDescent="0.25">
      <c r="B50" s="53"/>
      <c r="C50" s="53"/>
      <c r="D50" s="53"/>
      <c r="E50" s="53"/>
      <c r="F50" s="53"/>
    </row>
    <row r="51" spans="2:6" x14ac:dyDescent="0.25">
      <c r="B51" s="53"/>
      <c r="C51" s="53"/>
      <c r="D51" s="53"/>
      <c r="E51" s="53"/>
      <c r="F51" s="53"/>
    </row>
    <row r="52" spans="2:6" x14ac:dyDescent="0.25">
      <c r="B52" s="53"/>
      <c r="C52" s="53"/>
      <c r="D52" s="53"/>
      <c r="E52" s="53"/>
      <c r="F52" s="53"/>
    </row>
    <row r="53" spans="2:6" x14ac:dyDescent="0.25">
      <c r="B53" s="53"/>
      <c r="C53" s="53"/>
      <c r="D53" s="53"/>
      <c r="E53" s="53"/>
      <c r="F53" s="53"/>
    </row>
    <row r="54" spans="2:6" x14ac:dyDescent="0.25">
      <c r="B54" s="53"/>
      <c r="C54" s="53"/>
      <c r="D54" s="53"/>
      <c r="E54" s="53"/>
      <c r="F54" s="53"/>
    </row>
    <row r="55" spans="2:6" x14ac:dyDescent="0.25">
      <c r="B55" s="53"/>
      <c r="C55" s="53"/>
      <c r="D55" s="53"/>
      <c r="E55" s="53"/>
      <c r="F55" s="53"/>
    </row>
    <row r="56" spans="2:6" x14ac:dyDescent="0.25">
      <c r="B56" s="53"/>
      <c r="C56" s="53"/>
      <c r="D56" s="53"/>
      <c r="E56" s="53"/>
      <c r="F56" s="53"/>
    </row>
    <row r="57" spans="2:6" x14ac:dyDescent="0.25">
      <c r="B57" s="53"/>
      <c r="C57" s="53"/>
      <c r="D57" s="53"/>
      <c r="E57" s="53"/>
      <c r="F57" s="53"/>
    </row>
    <row r="58" spans="2:6" x14ac:dyDescent="0.25">
      <c r="B58" s="53"/>
      <c r="C58" s="53"/>
      <c r="D58" s="53"/>
      <c r="E58" s="53"/>
      <c r="F58" s="53"/>
    </row>
    <row r="59" spans="2:6" x14ac:dyDescent="0.25">
      <c r="B59" s="53"/>
      <c r="C59" s="53"/>
      <c r="D59" s="53"/>
      <c r="E59" s="53"/>
      <c r="F59" s="53"/>
    </row>
    <row r="60" spans="2:6" x14ac:dyDescent="0.25">
      <c r="B60" s="53"/>
      <c r="C60" s="53"/>
      <c r="D60" s="53"/>
      <c r="E60" s="53"/>
      <c r="F60" s="53"/>
    </row>
    <row r="61" spans="2:6" x14ac:dyDescent="0.25">
      <c r="B61" s="53"/>
      <c r="C61" s="53"/>
      <c r="D61" s="53"/>
      <c r="E61" s="53"/>
      <c r="F61" s="53"/>
    </row>
    <row r="62" spans="2:6" x14ac:dyDescent="0.25">
      <c r="B62" s="53"/>
      <c r="C62" s="53"/>
      <c r="D62" s="53"/>
      <c r="E62" s="53"/>
      <c r="F62" s="53"/>
    </row>
    <row r="63" spans="2:6" x14ac:dyDescent="0.25">
      <c r="B63" s="53"/>
      <c r="C63" s="53"/>
      <c r="D63" s="53"/>
      <c r="E63" s="53"/>
      <c r="F63" s="53"/>
    </row>
    <row r="64" spans="2:6" x14ac:dyDescent="0.25">
      <c r="B64" s="53"/>
      <c r="C64" s="53"/>
      <c r="D64" s="53"/>
      <c r="E64" s="53"/>
      <c r="F64" s="53"/>
    </row>
    <row r="65" spans="2:6" x14ac:dyDescent="0.25">
      <c r="B65" s="53"/>
      <c r="C65" s="53"/>
      <c r="D65" s="53"/>
      <c r="E65" s="53"/>
      <c r="F65" s="53"/>
    </row>
    <row r="66" spans="2:6" x14ac:dyDescent="0.25">
      <c r="B66" s="53"/>
      <c r="C66" s="53"/>
      <c r="D66" s="53"/>
      <c r="E66" s="53"/>
      <c r="F66" s="53"/>
    </row>
    <row r="67" spans="2:6" x14ac:dyDescent="0.25">
      <c r="B67" s="53"/>
      <c r="C67" s="53"/>
      <c r="D67" s="53"/>
      <c r="E67" s="53"/>
      <c r="F67" s="53"/>
    </row>
    <row r="68" spans="2:6" x14ac:dyDescent="0.25">
      <c r="B68" s="53"/>
      <c r="C68" s="53"/>
      <c r="D68" s="53"/>
      <c r="E68" s="53"/>
      <c r="F68" s="53"/>
    </row>
    <row r="69" spans="2:6" x14ac:dyDescent="0.25">
      <c r="B69" s="53"/>
      <c r="C69" s="53"/>
      <c r="D69" s="53"/>
      <c r="E69" s="53"/>
      <c r="F69" s="53"/>
    </row>
    <row r="70" spans="2:6" x14ac:dyDescent="0.25">
      <c r="B70" s="53"/>
      <c r="C70" s="53"/>
      <c r="D70" s="53"/>
      <c r="E70" s="53"/>
      <c r="F70" s="53"/>
    </row>
    <row r="71" spans="2:6" x14ac:dyDescent="0.25">
      <c r="B71" s="53"/>
      <c r="C71" s="53"/>
      <c r="D71" s="53"/>
      <c r="E71" s="53"/>
      <c r="F71" s="53"/>
    </row>
    <row r="72" spans="2:6" x14ac:dyDescent="0.25">
      <c r="B72" s="53"/>
      <c r="C72" s="53"/>
      <c r="D72" s="53"/>
      <c r="E72" s="53"/>
      <c r="F72" s="53"/>
    </row>
    <row r="73" spans="2:6" x14ac:dyDescent="0.25">
      <c r="B73" s="53"/>
      <c r="C73" s="53"/>
      <c r="D73" s="53"/>
      <c r="E73" s="53"/>
      <c r="F73" s="53"/>
    </row>
    <row r="74" spans="2:6" x14ac:dyDescent="0.25">
      <c r="B74" s="53"/>
      <c r="C74" s="53"/>
      <c r="D74" s="53"/>
      <c r="E74" s="53"/>
      <c r="F74" s="53"/>
    </row>
    <row r="75" spans="2:6" x14ac:dyDescent="0.25">
      <c r="B75" s="53"/>
      <c r="C75" s="53"/>
      <c r="D75" s="53"/>
      <c r="E75" s="53"/>
      <c r="F75" s="53"/>
    </row>
    <row r="76" spans="2:6" x14ac:dyDescent="0.25">
      <c r="B76" s="53"/>
      <c r="C76" s="53"/>
      <c r="D76" s="53"/>
      <c r="E76" s="53"/>
      <c r="F76" s="53"/>
    </row>
    <row r="77" spans="2:6" x14ac:dyDescent="0.25">
      <c r="B77" s="53"/>
      <c r="C77" s="53"/>
      <c r="D77" s="53"/>
      <c r="E77" s="53"/>
      <c r="F77" s="53"/>
    </row>
    <row r="78" spans="2:6" x14ac:dyDescent="0.25">
      <c r="B78" s="53"/>
      <c r="C78" s="53"/>
      <c r="D78" s="53"/>
      <c r="E78" s="53"/>
      <c r="F78" s="53"/>
    </row>
    <row r="79" spans="2:6" x14ac:dyDescent="0.25">
      <c r="B79" s="53"/>
      <c r="C79" s="53"/>
      <c r="D79" s="53"/>
      <c r="E79" s="53"/>
      <c r="F79" s="53"/>
    </row>
    <row r="80" spans="2:6" x14ac:dyDescent="0.25">
      <c r="B80" s="53"/>
      <c r="C80" s="53"/>
      <c r="D80" s="53"/>
      <c r="E80" s="53"/>
      <c r="F80" s="53"/>
    </row>
    <row r="81" spans="2:6" x14ac:dyDescent="0.25">
      <c r="B81" s="53"/>
      <c r="C81" s="53"/>
      <c r="D81" s="53"/>
      <c r="E81" s="53"/>
      <c r="F81" s="53"/>
    </row>
    <row r="82" spans="2:6" x14ac:dyDescent="0.25">
      <c r="B82" s="53"/>
      <c r="C82" s="53"/>
      <c r="D82" s="53"/>
      <c r="E82" s="53"/>
      <c r="F82" s="53"/>
    </row>
    <row r="83" spans="2:6" x14ac:dyDescent="0.25">
      <c r="B83" s="53"/>
      <c r="C83" s="53"/>
      <c r="D83" s="53"/>
      <c r="E83" s="53"/>
      <c r="F83" s="53"/>
    </row>
    <row r="84" spans="2:6" x14ac:dyDescent="0.25">
      <c r="B84" s="53"/>
      <c r="C84" s="53"/>
      <c r="D84" s="53"/>
      <c r="E84" s="53"/>
      <c r="F84" s="53"/>
    </row>
    <row r="85" spans="2:6" x14ac:dyDescent="0.25">
      <c r="B85" s="53"/>
      <c r="C85" s="53"/>
      <c r="D85" s="53"/>
      <c r="E85" s="53"/>
      <c r="F85" s="53"/>
    </row>
    <row r="86" spans="2:6" x14ac:dyDescent="0.25">
      <c r="B86" s="53"/>
      <c r="C86" s="53"/>
      <c r="D86" s="53"/>
      <c r="E86" s="53"/>
      <c r="F86" s="53"/>
    </row>
    <row r="87" spans="2:6" x14ac:dyDescent="0.25">
      <c r="B87" s="53"/>
      <c r="C87" s="53"/>
      <c r="D87" s="53"/>
      <c r="E87" s="53"/>
      <c r="F87" s="53"/>
    </row>
    <row r="88" spans="2:6" x14ac:dyDescent="0.25">
      <c r="B88" s="53"/>
      <c r="C88" s="53"/>
      <c r="D88" s="53"/>
      <c r="E88" s="53"/>
      <c r="F88" s="53"/>
    </row>
    <row r="89" spans="2:6" x14ac:dyDescent="0.25">
      <c r="B89" s="53"/>
      <c r="C89" s="53"/>
      <c r="D89" s="53"/>
      <c r="E89" s="53"/>
      <c r="F89" s="53"/>
    </row>
    <row r="90" spans="2:6" x14ac:dyDescent="0.25">
      <c r="B90" s="53"/>
      <c r="C90" s="53"/>
      <c r="D90" s="53"/>
      <c r="E90" s="53"/>
      <c r="F90" s="53"/>
    </row>
    <row r="91" spans="2:6" x14ac:dyDescent="0.25">
      <c r="B91" s="53"/>
      <c r="C91" s="53"/>
      <c r="D91" s="53"/>
      <c r="E91" s="53"/>
      <c r="F91" s="53"/>
    </row>
    <row r="92" spans="2:6" x14ac:dyDescent="0.25">
      <c r="B92" s="53"/>
      <c r="C92" s="53"/>
      <c r="D92" s="53"/>
      <c r="E92" s="53"/>
      <c r="F92" s="53"/>
    </row>
    <row r="93" spans="2:6" x14ac:dyDescent="0.25">
      <c r="B93" s="53"/>
      <c r="C93" s="53"/>
      <c r="D93" s="53"/>
      <c r="E93" s="53"/>
      <c r="F93" s="53"/>
    </row>
    <row r="94" spans="2:6" x14ac:dyDescent="0.25">
      <c r="B94" s="53"/>
      <c r="C94" s="53"/>
      <c r="D94" s="53"/>
      <c r="E94" s="53"/>
      <c r="F94" s="53"/>
    </row>
    <row r="95" spans="2:6" x14ac:dyDescent="0.25">
      <c r="B95" s="53"/>
      <c r="C95" s="53"/>
      <c r="D95" s="53"/>
      <c r="E95" s="53"/>
      <c r="F95" s="53"/>
    </row>
    <row r="96" spans="2:6" x14ac:dyDescent="0.25">
      <c r="B96" s="53"/>
      <c r="C96" s="53"/>
      <c r="D96" s="53"/>
      <c r="E96" s="53"/>
      <c r="F96" s="53"/>
    </row>
    <row r="97" spans="2:6" x14ac:dyDescent="0.25">
      <c r="B97" s="53"/>
      <c r="C97" s="53"/>
      <c r="D97" s="53"/>
      <c r="E97" s="53"/>
      <c r="F97" s="53"/>
    </row>
    <row r="98" spans="2:6" x14ac:dyDescent="0.25">
      <c r="B98" s="53"/>
      <c r="C98" s="53"/>
      <c r="D98" s="53"/>
      <c r="E98" s="53"/>
      <c r="F98" s="53"/>
    </row>
    <row r="99" spans="2:6" x14ac:dyDescent="0.25">
      <c r="B99" s="53"/>
      <c r="C99" s="53"/>
      <c r="D99" s="53"/>
      <c r="E99" s="53"/>
      <c r="F99" s="53"/>
    </row>
    <row r="100" spans="2:6" x14ac:dyDescent="0.25">
      <c r="B100" s="53"/>
      <c r="C100" s="53"/>
      <c r="D100" s="53"/>
      <c r="E100" s="53"/>
      <c r="F100" s="53"/>
    </row>
    <row r="101" spans="2:6" x14ac:dyDescent="0.25">
      <c r="B101" s="53"/>
      <c r="C101" s="53"/>
      <c r="D101" s="53"/>
      <c r="E101" s="53"/>
      <c r="F101" s="53"/>
    </row>
    <row r="102" spans="2:6" x14ac:dyDescent="0.25">
      <c r="B102" s="53"/>
      <c r="C102" s="53"/>
      <c r="D102" s="53"/>
      <c r="E102" s="53"/>
      <c r="F102" s="53"/>
    </row>
    <row r="103" spans="2:6" x14ac:dyDescent="0.25">
      <c r="B103" s="53"/>
      <c r="C103" s="53"/>
      <c r="D103" s="53"/>
      <c r="E103" s="53"/>
      <c r="F103" s="53"/>
    </row>
    <row r="104" spans="2:6" x14ac:dyDescent="0.25">
      <c r="B104" s="53"/>
      <c r="C104" s="53"/>
      <c r="D104" s="53"/>
      <c r="E104" s="53"/>
      <c r="F104" s="53"/>
    </row>
    <row r="105" spans="2:6" x14ac:dyDescent="0.25">
      <c r="B105" s="53"/>
      <c r="C105" s="53"/>
      <c r="D105" s="53"/>
      <c r="E105" s="53"/>
      <c r="F105" s="53"/>
    </row>
    <row r="106" spans="2:6" x14ac:dyDescent="0.25">
      <c r="B106" s="53"/>
      <c r="C106" s="53"/>
      <c r="D106" s="53"/>
      <c r="E106" s="53"/>
      <c r="F106" s="53"/>
    </row>
    <row r="107" spans="2:6" x14ac:dyDescent="0.25">
      <c r="B107" s="53"/>
      <c r="C107" s="53"/>
      <c r="D107" s="53"/>
      <c r="E107" s="53"/>
      <c r="F107" s="53"/>
    </row>
    <row r="108" spans="2:6" x14ac:dyDescent="0.25">
      <c r="B108" s="53"/>
      <c r="C108" s="53"/>
      <c r="D108" s="53"/>
      <c r="E108" s="53"/>
      <c r="F108" s="53"/>
    </row>
    <row r="109" spans="2:6" x14ac:dyDescent="0.25">
      <c r="B109" s="53"/>
      <c r="C109" s="53"/>
      <c r="D109" s="53"/>
      <c r="E109" s="53"/>
      <c r="F109" s="53"/>
    </row>
    <row r="110" spans="2:6" x14ac:dyDescent="0.25">
      <c r="B110" s="53"/>
      <c r="C110" s="53"/>
      <c r="D110" s="53"/>
      <c r="E110" s="53"/>
      <c r="F110" s="53"/>
    </row>
    <row r="111" spans="2:6" x14ac:dyDescent="0.25">
      <c r="B111" s="53"/>
      <c r="C111" s="53"/>
      <c r="D111" s="53"/>
      <c r="E111" s="53"/>
      <c r="F111" s="53"/>
    </row>
    <row r="112" spans="2:6" x14ac:dyDescent="0.25">
      <c r="B112" s="53"/>
      <c r="C112" s="53"/>
      <c r="D112" s="53"/>
      <c r="E112" s="53"/>
      <c r="F112" s="53"/>
    </row>
    <row r="113" spans="2:6" x14ac:dyDescent="0.25">
      <c r="B113" s="53"/>
      <c r="C113" s="53"/>
      <c r="D113" s="53"/>
      <c r="E113" s="53"/>
      <c r="F113" s="53"/>
    </row>
    <row r="114" spans="2:6" x14ac:dyDescent="0.25">
      <c r="B114" s="53"/>
      <c r="C114" s="53"/>
      <c r="D114" s="53"/>
      <c r="E114" s="53"/>
      <c r="F114" s="53"/>
    </row>
    <row r="115" spans="2:6" x14ac:dyDescent="0.25">
      <c r="B115" s="53"/>
      <c r="C115" s="53"/>
      <c r="D115" s="53"/>
      <c r="E115" s="53"/>
      <c r="F115" s="53"/>
    </row>
    <row r="116" spans="2:6" x14ac:dyDescent="0.25">
      <c r="B116" s="53"/>
      <c r="C116" s="53"/>
      <c r="D116" s="53"/>
      <c r="E116" s="53"/>
      <c r="F116" s="53"/>
    </row>
    <row r="117" spans="2:6" x14ac:dyDescent="0.25">
      <c r="B117" s="53"/>
      <c r="C117" s="53"/>
      <c r="D117" s="53"/>
      <c r="E117" s="53"/>
      <c r="F117" s="53"/>
    </row>
    <row r="118" spans="2:6" x14ac:dyDescent="0.25">
      <c r="B118" s="53"/>
      <c r="C118" s="53"/>
      <c r="D118" s="53"/>
      <c r="E118" s="53"/>
      <c r="F118" s="53"/>
    </row>
    <row r="119" spans="2:6" x14ac:dyDescent="0.25">
      <c r="B119" s="53"/>
      <c r="C119" s="53"/>
      <c r="D119" s="53"/>
      <c r="E119" s="53"/>
      <c r="F119" s="53"/>
    </row>
    <row r="120" spans="2:6" x14ac:dyDescent="0.25">
      <c r="B120" s="53"/>
      <c r="C120" s="53"/>
      <c r="D120" s="53"/>
      <c r="E120" s="53"/>
      <c r="F120" s="53"/>
    </row>
    <row r="121" spans="2:6" x14ac:dyDescent="0.25">
      <c r="B121" s="53"/>
      <c r="C121" s="53"/>
      <c r="D121" s="53"/>
      <c r="E121" s="53"/>
      <c r="F121" s="53"/>
    </row>
    <row r="122" spans="2:6" x14ac:dyDescent="0.25">
      <c r="B122" s="53"/>
      <c r="C122" s="53"/>
      <c r="D122" s="53"/>
      <c r="E122" s="53"/>
      <c r="F122" s="53"/>
    </row>
    <row r="123" spans="2:6" x14ac:dyDescent="0.25">
      <c r="B123" s="53"/>
      <c r="C123" s="53"/>
      <c r="D123" s="53"/>
      <c r="E123" s="53"/>
      <c r="F123" s="53"/>
    </row>
    <row r="124" spans="2:6" x14ac:dyDescent="0.25">
      <c r="B124" s="53"/>
      <c r="C124" s="53"/>
      <c r="D124" s="53"/>
      <c r="E124" s="53"/>
      <c r="F124" s="53"/>
    </row>
    <row r="125" spans="2:6" x14ac:dyDescent="0.25">
      <c r="B125" s="53"/>
      <c r="C125" s="53"/>
      <c r="D125" s="53"/>
      <c r="E125" s="53"/>
      <c r="F125" s="53"/>
    </row>
    <row r="126" spans="2:6" x14ac:dyDescent="0.25">
      <c r="B126" s="53"/>
      <c r="C126" s="53"/>
      <c r="D126" s="53"/>
      <c r="E126" s="53"/>
      <c r="F126" s="53"/>
    </row>
    <row r="127" spans="2:6" x14ac:dyDescent="0.25">
      <c r="B127" s="53"/>
      <c r="C127" s="53"/>
      <c r="D127" s="53"/>
      <c r="E127" s="53"/>
      <c r="F127" s="53"/>
    </row>
    <row r="128" spans="2:6" x14ac:dyDescent="0.25">
      <c r="B128" s="53"/>
      <c r="C128" s="53"/>
      <c r="D128" s="53"/>
      <c r="E128" s="53"/>
      <c r="F128" s="53"/>
    </row>
    <row r="129" spans="2:6" x14ac:dyDescent="0.25">
      <c r="B129" s="53"/>
      <c r="C129" s="53"/>
      <c r="D129" s="53"/>
      <c r="E129" s="53"/>
      <c r="F129" s="53"/>
    </row>
    <row r="130" spans="2:6" x14ac:dyDescent="0.25">
      <c r="B130" s="53"/>
      <c r="C130" s="53"/>
      <c r="D130" s="53"/>
      <c r="E130" s="53"/>
      <c r="F130" s="53"/>
    </row>
    <row r="131" spans="2:6" x14ac:dyDescent="0.25">
      <c r="B131" s="53"/>
      <c r="C131" s="53"/>
      <c r="D131" s="53"/>
      <c r="E131" s="53"/>
      <c r="F131" s="53"/>
    </row>
    <row r="132" spans="2:6" x14ac:dyDescent="0.25">
      <c r="B132" s="53"/>
      <c r="C132" s="53"/>
      <c r="D132" s="53"/>
      <c r="E132" s="53"/>
      <c r="F132" s="53"/>
    </row>
    <row r="133" spans="2:6" x14ac:dyDescent="0.25">
      <c r="B133" s="53"/>
      <c r="C133" s="53"/>
      <c r="D133" s="53"/>
      <c r="E133" s="53"/>
      <c r="F133" s="53"/>
    </row>
    <row r="134" spans="2:6" x14ac:dyDescent="0.25">
      <c r="B134" s="53"/>
      <c r="C134" s="53"/>
      <c r="D134" s="53"/>
      <c r="E134" s="53"/>
      <c r="F134" s="53"/>
    </row>
    <row r="135" spans="2:6" x14ac:dyDescent="0.25">
      <c r="B135" s="53"/>
      <c r="C135" s="53"/>
      <c r="D135" s="53"/>
      <c r="E135" s="53"/>
      <c r="F135" s="53"/>
    </row>
    <row r="136" spans="2:6" x14ac:dyDescent="0.25">
      <c r="B136" s="53"/>
      <c r="C136" s="53"/>
      <c r="D136" s="53"/>
      <c r="E136" s="53"/>
      <c r="F136" s="53"/>
    </row>
    <row r="137" spans="2:6" x14ac:dyDescent="0.25">
      <c r="B137" s="53"/>
      <c r="C137" s="53"/>
      <c r="D137" s="53"/>
      <c r="E137" s="53"/>
      <c r="F137" s="53"/>
    </row>
    <row r="138" spans="2:6" x14ac:dyDescent="0.25">
      <c r="B138" s="53"/>
      <c r="C138" s="53"/>
      <c r="D138" s="53"/>
      <c r="E138" s="53"/>
      <c r="F138" s="53"/>
    </row>
    <row r="139" spans="2:6" x14ac:dyDescent="0.25">
      <c r="B139" s="53"/>
      <c r="C139" s="53"/>
      <c r="D139" s="53"/>
      <c r="E139" s="53"/>
      <c r="F139" s="53"/>
    </row>
    <row r="140" spans="2:6" x14ac:dyDescent="0.25">
      <c r="B140" s="53"/>
      <c r="C140" s="53"/>
      <c r="D140" s="53"/>
      <c r="E140" s="53"/>
      <c r="F140" s="53"/>
    </row>
    <row r="141" spans="2:6" x14ac:dyDescent="0.25">
      <c r="B141" s="53"/>
      <c r="C141" s="53"/>
      <c r="D141" s="53"/>
      <c r="E141" s="53"/>
      <c r="F141" s="53"/>
    </row>
    <row r="142" spans="2:6" x14ac:dyDescent="0.25">
      <c r="B142" s="53"/>
      <c r="C142" s="53"/>
      <c r="D142" s="53"/>
      <c r="E142" s="53"/>
      <c r="F142" s="53"/>
    </row>
    <row r="143" spans="2:6" x14ac:dyDescent="0.25">
      <c r="B143" s="53"/>
      <c r="C143" s="53"/>
      <c r="D143" s="53"/>
      <c r="E143" s="53"/>
      <c r="F143" s="53"/>
    </row>
    <row r="144" spans="2:6" x14ac:dyDescent="0.25">
      <c r="B144" s="53"/>
      <c r="C144" s="53"/>
      <c r="D144" s="53"/>
      <c r="E144" s="53"/>
      <c r="F144" s="53"/>
    </row>
    <row r="145" spans="2:6" x14ac:dyDescent="0.25">
      <c r="B145" s="53"/>
      <c r="C145" s="53"/>
      <c r="D145" s="53"/>
      <c r="E145" s="53"/>
      <c r="F145" s="53"/>
    </row>
    <row r="146" spans="2:6" x14ac:dyDescent="0.25">
      <c r="B146" s="53"/>
      <c r="C146" s="53"/>
      <c r="D146" s="53"/>
      <c r="E146" s="53"/>
      <c r="F146" s="53"/>
    </row>
    <row r="147" spans="2:6" x14ac:dyDescent="0.25">
      <c r="B147" s="53"/>
      <c r="C147" s="53"/>
      <c r="D147" s="53"/>
      <c r="E147" s="53"/>
      <c r="F147" s="53"/>
    </row>
    <row r="148" spans="2:6" x14ac:dyDescent="0.25">
      <c r="B148" s="53"/>
      <c r="C148" s="53"/>
      <c r="D148" s="53"/>
      <c r="E148" s="53"/>
      <c r="F148" s="53"/>
    </row>
    <row r="149" spans="2:6" x14ac:dyDescent="0.25">
      <c r="B149" s="53"/>
      <c r="C149" s="53"/>
      <c r="D149" s="53"/>
      <c r="E149" s="53"/>
      <c r="F149" s="53"/>
    </row>
    <row r="150" spans="2:6" x14ac:dyDescent="0.25">
      <c r="B150" s="53"/>
      <c r="C150" s="53"/>
      <c r="D150" s="53"/>
      <c r="E150" s="53"/>
      <c r="F150" s="53"/>
    </row>
    <row r="151" spans="2:6" x14ac:dyDescent="0.25">
      <c r="B151" s="53"/>
      <c r="C151" s="53"/>
      <c r="D151" s="53"/>
      <c r="E151" s="53"/>
      <c r="F151" s="53"/>
    </row>
    <row r="152" spans="2:6" x14ac:dyDescent="0.25">
      <c r="B152" s="53"/>
      <c r="C152" s="53"/>
      <c r="D152" s="53"/>
      <c r="E152" s="53"/>
      <c r="F152" s="53"/>
    </row>
    <row r="153" spans="2:6" x14ac:dyDescent="0.25">
      <c r="B153" s="53"/>
      <c r="C153" s="53"/>
      <c r="D153" s="53"/>
      <c r="E153" s="53"/>
      <c r="F153" s="53"/>
    </row>
    <row r="154" spans="2:6" x14ac:dyDescent="0.25">
      <c r="B154" s="53"/>
      <c r="C154" s="53"/>
      <c r="D154" s="53"/>
      <c r="E154" s="53"/>
      <c r="F154" s="53"/>
    </row>
    <row r="155" spans="2:6" x14ac:dyDescent="0.25">
      <c r="B155" s="53"/>
      <c r="C155" s="53"/>
      <c r="D155" s="53"/>
      <c r="E155" s="53"/>
      <c r="F155" s="53"/>
    </row>
    <row r="156" spans="2:6" x14ac:dyDescent="0.25">
      <c r="B156" s="53"/>
      <c r="C156" s="53"/>
      <c r="D156" s="53"/>
      <c r="E156" s="53"/>
      <c r="F156" s="53"/>
    </row>
    <row r="157" spans="2:6" x14ac:dyDescent="0.25">
      <c r="B157" s="53"/>
      <c r="C157" s="53"/>
      <c r="D157" s="53"/>
      <c r="E157" s="53"/>
      <c r="F157" s="53"/>
    </row>
    <row r="158" spans="2:6" x14ac:dyDescent="0.25">
      <c r="B158" s="53"/>
      <c r="C158" s="53"/>
      <c r="D158" s="53"/>
      <c r="E158" s="53"/>
      <c r="F158" s="53"/>
    </row>
    <row r="159" spans="2:6" x14ac:dyDescent="0.25">
      <c r="B159" s="53"/>
      <c r="C159" s="53"/>
      <c r="D159" s="53"/>
      <c r="E159" s="53"/>
      <c r="F159" s="53"/>
    </row>
    <row r="160" spans="2:6" x14ac:dyDescent="0.25">
      <c r="B160" s="53"/>
      <c r="C160" s="53"/>
      <c r="D160" s="53"/>
      <c r="E160" s="53"/>
      <c r="F160" s="53"/>
    </row>
    <row r="161" spans="2:6" x14ac:dyDescent="0.25">
      <c r="B161" s="53"/>
      <c r="C161" s="53"/>
      <c r="D161" s="53"/>
      <c r="E161" s="53"/>
      <c r="F161" s="53"/>
    </row>
    <row r="162" spans="2:6" x14ac:dyDescent="0.25">
      <c r="B162" s="53"/>
      <c r="C162" s="53"/>
      <c r="D162" s="53"/>
      <c r="E162" s="53"/>
      <c r="F162" s="53"/>
    </row>
    <row r="163" spans="2:6" x14ac:dyDescent="0.25">
      <c r="B163" s="53"/>
      <c r="C163" s="53"/>
      <c r="D163" s="53"/>
      <c r="E163" s="53"/>
      <c r="F163" s="53"/>
    </row>
    <row r="164" spans="2:6" x14ac:dyDescent="0.25">
      <c r="B164" s="53"/>
      <c r="C164" s="53"/>
      <c r="D164" s="53"/>
      <c r="E164" s="53"/>
      <c r="F164" s="53"/>
    </row>
    <row r="165" spans="2:6" x14ac:dyDescent="0.25">
      <c r="B165" s="53"/>
      <c r="C165" s="53"/>
      <c r="D165" s="53"/>
      <c r="E165" s="53"/>
      <c r="F165" s="53"/>
    </row>
    <row r="166" spans="2:6" x14ac:dyDescent="0.25">
      <c r="B166" s="53"/>
      <c r="C166" s="53"/>
      <c r="D166" s="53"/>
      <c r="E166" s="53"/>
      <c r="F166" s="53"/>
    </row>
    <row r="167" spans="2:6" x14ac:dyDescent="0.25">
      <c r="B167" s="53"/>
      <c r="C167" s="53"/>
      <c r="D167" s="53"/>
      <c r="E167" s="53"/>
      <c r="F167" s="53"/>
    </row>
    <row r="168" spans="2:6" x14ac:dyDescent="0.25">
      <c r="B168" s="53"/>
      <c r="C168" s="53"/>
      <c r="D168" s="53"/>
      <c r="E168" s="53"/>
      <c r="F168" s="53"/>
    </row>
    <row r="169" spans="2:6" x14ac:dyDescent="0.25">
      <c r="B169" s="53"/>
      <c r="C169" s="53"/>
      <c r="D169" s="53"/>
      <c r="E169" s="53"/>
      <c r="F169" s="53"/>
    </row>
    <row r="170" spans="2:6" x14ac:dyDescent="0.25">
      <c r="B170" s="53"/>
      <c r="C170" s="53"/>
      <c r="D170" s="53"/>
      <c r="E170" s="53"/>
      <c r="F170" s="53"/>
    </row>
    <row r="171" spans="2:6" x14ac:dyDescent="0.25">
      <c r="B171" s="53"/>
      <c r="C171" s="53"/>
      <c r="D171" s="53"/>
      <c r="E171" s="53"/>
      <c r="F171" s="53"/>
    </row>
    <row r="172" spans="2:6" x14ac:dyDescent="0.25">
      <c r="B172" s="53"/>
      <c r="C172" s="53"/>
      <c r="D172" s="53"/>
      <c r="E172" s="53"/>
      <c r="F172" s="53"/>
    </row>
    <row r="173" spans="2:6" x14ac:dyDescent="0.25">
      <c r="B173" s="53"/>
      <c r="C173" s="53"/>
      <c r="D173" s="53"/>
      <c r="E173" s="53"/>
      <c r="F173" s="53"/>
    </row>
    <row r="174" spans="2:6" x14ac:dyDescent="0.25">
      <c r="B174" s="53"/>
      <c r="C174" s="53"/>
      <c r="D174" s="53"/>
      <c r="E174" s="53"/>
      <c r="F174" s="53"/>
    </row>
    <row r="175" spans="2:6" x14ac:dyDescent="0.25">
      <c r="B175" s="53"/>
      <c r="C175" s="53"/>
      <c r="D175" s="53"/>
      <c r="E175" s="53"/>
      <c r="F175" s="53"/>
    </row>
    <row r="176" spans="2:6" x14ac:dyDescent="0.25">
      <c r="B176" s="53"/>
      <c r="C176" s="53"/>
      <c r="D176" s="53"/>
      <c r="E176" s="53"/>
      <c r="F176" s="53"/>
    </row>
    <row r="177" spans="2:6" x14ac:dyDescent="0.25">
      <c r="B177" s="53"/>
      <c r="C177" s="53"/>
      <c r="D177" s="53"/>
      <c r="E177" s="53"/>
      <c r="F177" s="53"/>
    </row>
    <row r="178" spans="2:6" x14ac:dyDescent="0.25">
      <c r="B178" s="53"/>
      <c r="C178" s="53"/>
      <c r="D178" s="53"/>
      <c r="E178" s="53"/>
      <c r="F178" s="53"/>
    </row>
    <row r="179" spans="2:6" x14ac:dyDescent="0.25">
      <c r="B179" s="53"/>
      <c r="C179" s="53"/>
      <c r="D179" s="53"/>
      <c r="E179" s="53"/>
      <c r="F179" s="53"/>
    </row>
    <row r="180" spans="2:6" x14ac:dyDescent="0.25">
      <c r="B180" s="53"/>
      <c r="C180" s="53"/>
      <c r="D180" s="53"/>
      <c r="E180" s="53"/>
      <c r="F180" s="53"/>
    </row>
    <row r="181" spans="2:6" x14ac:dyDescent="0.25">
      <c r="B181" s="53"/>
      <c r="C181" s="53"/>
      <c r="D181" s="53"/>
      <c r="E181" s="53"/>
      <c r="F181" s="53"/>
    </row>
    <row r="182" spans="2:6" x14ac:dyDescent="0.25">
      <c r="B182" s="53"/>
      <c r="C182" s="53"/>
      <c r="D182" s="53"/>
      <c r="E182" s="53"/>
      <c r="F182" s="53"/>
    </row>
    <row r="183" spans="2:6" x14ac:dyDescent="0.25">
      <c r="B183" s="53"/>
      <c r="C183" s="53"/>
      <c r="D183" s="53"/>
      <c r="E183" s="53"/>
      <c r="F183" s="53"/>
    </row>
    <row r="184" spans="2:6" x14ac:dyDescent="0.25">
      <c r="B184" s="53"/>
      <c r="C184" s="53"/>
      <c r="D184" s="53"/>
      <c r="E184" s="53"/>
      <c r="F184" s="53"/>
    </row>
    <row r="185" spans="2:6" x14ac:dyDescent="0.25">
      <c r="B185" s="53"/>
      <c r="C185" s="53"/>
      <c r="D185" s="53"/>
      <c r="E185" s="53"/>
      <c r="F185" s="53"/>
    </row>
    <row r="186" spans="2:6" x14ac:dyDescent="0.25">
      <c r="B186" s="53"/>
      <c r="C186" s="53"/>
      <c r="D186" s="53"/>
      <c r="E186" s="53"/>
      <c r="F186" s="53"/>
    </row>
    <row r="187" spans="2:6" x14ac:dyDescent="0.25">
      <c r="B187" s="53"/>
      <c r="C187" s="53"/>
      <c r="D187" s="53"/>
      <c r="E187" s="53"/>
      <c r="F187" s="53"/>
    </row>
    <row r="188" spans="2:6" x14ac:dyDescent="0.25">
      <c r="B188" s="53"/>
      <c r="C188" s="53"/>
      <c r="D188" s="53"/>
      <c r="E188" s="53"/>
      <c r="F188" s="53"/>
    </row>
    <row r="189" spans="2:6" x14ac:dyDescent="0.25">
      <c r="B189" s="53"/>
      <c r="C189" s="53"/>
      <c r="D189" s="53"/>
      <c r="E189" s="53"/>
      <c r="F189" s="53"/>
    </row>
    <row r="190" spans="2:6" x14ac:dyDescent="0.25">
      <c r="B190" s="53"/>
      <c r="C190" s="53"/>
      <c r="D190" s="53"/>
      <c r="E190" s="53"/>
      <c r="F190" s="53"/>
    </row>
    <row r="191" spans="2:6" x14ac:dyDescent="0.25">
      <c r="B191" s="53"/>
      <c r="C191" s="53"/>
      <c r="D191" s="53"/>
      <c r="E191" s="53"/>
      <c r="F191" s="53"/>
    </row>
    <row r="192" spans="2:6" x14ac:dyDescent="0.25">
      <c r="B192" s="53"/>
      <c r="C192" s="53"/>
      <c r="D192" s="53"/>
      <c r="E192" s="53"/>
      <c r="F192" s="53"/>
    </row>
    <row r="193" spans="2:6" x14ac:dyDescent="0.25">
      <c r="B193" s="53"/>
      <c r="C193" s="53"/>
      <c r="D193" s="53"/>
      <c r="E193" s="53"/>
      <c r="F193" s="53"/>
    </row>
    <row r="194" spans="2:6" x14ac:dyDescent="0.25">
      <c r="B194" s="53"/>
      <c r="C194" s="53"/>
      <c r="D194" s="53"/>
      <c r="E194" s="53"/>
      <c r="F194" s="53"/>
    </row>
    <row r="195" spans="2:6" x14ac:dyDescent="0.25">
      <c r="B195" s="53"/>
      <c r="C195" s="53"/>
      <c r="D195" s="53"/>
      <c r="E195" s="53"/>
      <c r="F195" s="53"/>
    </row>
    <row r="196" spans="2:6" x14ac:dyDescent="0.25">
      <c r="B196" s="53"/>
      <c r="C196" s="53"/>
      <c r="D196" s="53"/>
      <c r="E196" s="53"/>
      <c r="F196" s="53"/>
    </row>
    <row r="197" spans="2:6" x14ac:dyDescent="0.25">
      <c r="B197" s="53"/>
      <c r="C197" s="53"/>
      <c r="D197" s="53"/>
      <c r="E197" s="53"/>
      <c r="F197" s="53"/>
    </row>
    <row r="198" spans="2:6" x14ac:dyDescent="0.25">
      <c r="B198" s="53"/>
      <c r="C198" s="53"/>
      <c r="D198" s="53"/>
      <c r="E198" s="53"/>
      <c r="F198" s="53"/>
    </row>
    <row r="199" spans="2:6" x14ac:dyDescent="0.25">
      <c r="B199" s="53"/>
      <c r="C199" s="53"/>
      <c r="D199" s="53"/>
      <c r="E199" s="53"/>
      <c r="F199" s="53"/>
    </row>
    <row r="200" spans="2:6" x14ac:dyDescent="0.25">
      <c r="B200" s="53"/>
      <c r="C200" s="53"/>
      <c r="D200" s="53"/>
      <c r="E200" s="53"/>
      <c r="F200" s="53"/>
    </row>
    <row r="201" spans="2:6" x14ac:dyDescent="0.25">
      <c r="B201" s="53"/>
      <c r="C201" s="53"/>
      <c r="D201" s="53"/>
      <c r="E201" s="53"/>
      <c r="F201" s="53"/>
    </row>
    <row r="202" spans="2:6" x14ac:dyDescent="0.25">
      <c r="B202" s="53"/>
      <c r="C202" s="53"/>
      <c r="D202" s="53"/>
      <c r="E202" s="53"/>
      <c r="F202" s="53"/>
    </row>
    <row r="203" spans="2:6" x14ac:dyDescent="0.25">
      <c r="B203" s="53"/>
      <c r="C203" s="53"/>
      <c r="D203" s="53"/>
      <c r="E203" s="53"/>
      <c r="F203" s="53"/>
    </row>
    <row r="204" spans="2:6" x14ac:dyDescent="0.25">
      <c r="B204" s="53"/>
      <c r="C204" s="53"/>
      <c r="D204" s="53"/>
      <c r="E204" s="53"/>
      <c r="F204" s="53"/>
    </row>
    <row r="205" spans="2:6" x14ac:dyDescent="0.25">
      <c r="B205" s="53"/>
      <c r="C205" s="53"/>
      <c r="D205" s="53"/>
      <c r="E205" s="53"/>
      <c r="F205" s="53"/>
    </row>
    <row r="206" spans="2:6" x14ac:dyDescent="0.25">
      <c r="B206" s="53"/>
      <c r="C206" s="53"/>
      <c r="D206" s="53"/>
      <c r="E206" s="53"/>
      <c r="F206" s="53"/>
    </row>
    <row r="207" spans="2:6" x14ac:dyDescent="0.25">
      <c r="B207" s="53"/>
      <c r="C207" s="53"/>
      <c r="D207" s="53"/>
      <c r="E207" s="53"/>
      <c r="F207" s="53"/>
    </row>
    <row r="208" spans="2:6" x14ac:dyDescent="0.25">
      <c r="B208" s="53"/>
      <c r="C208" s="53"/>
      <c r="D208" s="53"/>
      <c r="E208" s="53"/>
      <c r="F208" s="53"/>
    </row>
    <row r="209" spans="2:6" x14ac:dyDescent="0.25">
      <c r="B209" s="53"/>
      <c r="C209" s="53"/>
      <c r="D209" s="53"/>
      <c r="E209" s="53"/>
      <c r="F209" s="53"/>
    </row>
    <row r="210" spans="2:6" x14ac:dyDescent="0.25">
      <c r="B210" s="53"/>
      <c r="C210" s="53"/>
      <c r="D210" s="53"/>
      <c r="E210" s="53"/>
      <c r="F210" s="53"/>
    </row>
    <row r="211" spans="2:6" x14ac:dyDescent="0.25">
      <c r="B211" s="53"/>
      <c r="C211" s="53"/>
      <c r="D211" s="53"/>
      <c r="E211" s="53"/>
      <c r="F211" s="53"/>
    </row>
    <row r="212" spans="2:6" x14ac:dyDescent="0.25">
      <c r="B212" s="53"/>
      <c r="C212" s="53"/>
      <c r="D212" s="53"/>
      <c r="E212" s="53"/>
      <c r="F212" s="53"/>
    </row>
    <row r="213" spans="2:6" x14ac:dyDescent="0.25">
      <c r="B213" s="53"/>
      <c r="C213" s="53"/>
      <c r="D213" s="53"/>
      <c r="E213" s="53"/>
      <c r="F213" s="53"/>
    </row>
    <row r="214" spans="2:6" x14ac:dyDescent="0.25">
      <c r="B214" s="53"/>
      <c r="C214" s="53"/>
      <c r="D214" s="53"/>
      <c r="E214" s="53"/>
      <c r="F214" s="53"/>
    </row>
    <row r="215" spans="2:6" x14ac:dyDescent="0.25">
      <c r="B215" s="53"/>
      <c r="C215" s="53"/>
      <c r="D215" s="53"/>
      <c r="E215" s="53"/>
      <c r="F215" s="53"/>
    </row>
    <row r="216" spans="2:6" x14ac:dyDescent="0.25">
      <c r="B216" s="53"/>
      <c r="C216" s="53"/>
      <c r="D216" s="53"/>
      <c r="E216" s="53"/>
      <c r="F216" s="53"/>
    </row>
    <row r="217" spans="2:6" x14ac:dyDescent="0.25">
      <c r="B217" s="53"/>
      <c r="C217" s="53"/>
      <c r="D217" s="53"/>
      <c r="E217" s="53"/>
      <c r="F217" s="53"/>
    </row>
    <row r="218" spans="2:6" x14ac:dyDescent="0.25">
      <c r="B218" s="53"/>
      <c r="C218" s="53"/>
      <c r="D218" s="53"/>
      <c r="E218" s="53"/>
      <c r="F218" s="53"/>
    </row>
    <row r="219" spans="2:6" x14ac:dyDescent="0.25">
      <c r="B219" s="53"/>
      <c r="C219" s="53"/>
      <c r="D219" s="53"/>
      <c r="E219" s="53"/>
      <c r="F219" s="53"/>
    </row>
    <row r="220" spans="2:6" x14ac:dyDescent="0.25">
      <c r="B220" s="53"/>
      <c r="C220" s="53"/>
      <c r="D220" s="53"/>
      <c r="E220" s="53"/>
      <c r="F220" s="53"/>
    </row>
    <row r="221" spans="2:6" x14ac:dyDescent="0.25">
      <c r="B221" s="53"/>
      <c r="C221" s="53"/>
      <c r="D221" s="53"/>
      <c r="E221" s="53"/>
      <c r="F221" s="53"/>
    </row>
    <row r="222" spans="2:6" x14ac:dyDescent="0.25">
      <c r="B222" s="53"/>
      <c r="C222" s="53"/>
      <c r="D222" s="53"/>
      <c r="E222" s="53"/>
      <c r="F222" s="53"/>
    </row>
    <row r="223" spans="2:6" x14ac:dyDescent="0.25">
      <c r="B223" s="53"/>
      <c r="C223" s="53"/>
      <c r="D223" s="53"/>
      <c r="E223" s="53"/>
      <c r="F223" s="53"/>
    </row>
    <row r="224" spans="2:6" x14ac:dyDescent="0.25">
      <c r="B224" s="53"/>
      <c r="C224" s="53"/>
      <c r="D224" s="53"/>
      <c r="E224" s="53"/>
      <c r="F224" s="53"/>
    </row>
    <row r="225" spans="2:6" x14ac:dyDescent="0.25">
      <c r="B225" s="53"/>
      <c r="C225" s="53"/>
      <c r="D225" s="53"/>
      <c r="E225" s="53"/>
      <c r="F225" s="53"/>
    </row>
    <row r="226" spans="2:6" x14ac:dyDescent="0.25">
      <c r="B226" s="53"/>
      <c r="C226" s="53"/>
      <c r="D226" s="53"/>
      <c r="E226" s="53"/>
      <c r="F226" s="53"/>
    </row>
    <row r="227" spans="2:6" x14ac:dyDescent="0.25">
      <c r="B227" s="53"/>
      <c r="C227" s="53"/>
      <c r="D227" s="53"/>
      <c r="E227" s="53"/>
      <c r="F227" s="53"/>
    </row>
    <row r="228" spans="2:6" x14ac:dyDescent="0.25">
      <c r="B228" s="53"/>
      <c r="C228" s="53"/>
      <c r="D228" s="53"/>
      <c r="E228" s="53"/>
      <c r="F228" s="53"/>
    </row>
    <row r="229" spans="2:6" x14ac:dyDescent="0.25">
      <c r="B229" s="53"/>
      <c r="C229" s="53"/>
      <c r="D229" s="53"/>
      <c r="E229" s="53"/>
      <c r="F229" s="53"/>
    </row>
    <row r="230" spans="2:6" x14ac:dyDescent="0.25">
      <c r="B230" s="53"/>
      <c r="C230" s="53"/>
      <c r="D230" s="53"/>
      <c r="E230" s="53"/>
      <c r="F230" s="53"/>
    </row>
    <row r="231" spans="2:6" x14ac:dyDescent="0.25">
      <c r="B231" s="53"/>
      <c r="C231" s="53"/>
      <c r="D231" s="53"/>
      <c r="E231" s="53"/>
      <c r="F231" s="53"/>
    </row>
    <row r="232" spans="2:6" x14ac:dyDescent="0.25">
      <c r="B232" s="53"/>
      <c r="C232" s="53"/>
      <c r="D232" s="53"/>
      <c r="E232" s="53"/>
      <c r="F232" s="53"/>
    </row>
    <row r="233" spans="2:6" x14ac:dyDescent="0.25">
      <c r="B233" s="53"/>
      <c r="C233" s="53"/>
      <c r="D233" s="53"/>
      <c r="E233" s="53"/>
      <c r="F233" s="53"/>
    </row>
    <row r="234" spans="2:6" x14ac:dyDescent="0.25">
      <c r="B234" s="53"/>
      <c r="C234" s="53"/>
      <c r="D234" s="53"/>
      <c r="E234" s="53"/>
      <c r="F234" s="53"/>
    </row>
    <row r="235" spans="2:6" x14ac:dyDescent="0.25">
      <c r="B235" s="53"/>
      <c r="C235" s="53"/>
      <c r="D235" s="53"/>
      <c r="E235" s="53"/>
      <c r="F235" s="53"/>
    </row>
    <row r="236" spans="2:6" x14ac:dyDescent="0.25">
      <c r="B236" s="53"/>
      <c r="C236" s="53"/>
      <c r="D236" s="53"/>
      <c r="E236" s="53"/>
      <c r="F236" s="53"/>
    </row>
    <row r="237" spans="2:6" x14ac:dyDescent="0.25">
      <c r="B237" s="53"/>
      <c r="C237" s="53"/>
      <c r="D237" s="53"/>
      <c r="E237" s="53"/>
      <c r="F237" s="53"/>
    </row>
    <row r="238" spans="2:6" x14ac:dyDescent="0.25">
      <c r="B238" s="53"/>
      <c r="C238" s="53"/>
      <c r="D238" s="53"/>
      <c r="E238" s="53"/>
      <c r="F238" s="53"/>
    </row>
    <row r="239" spans="2:6" x14ac:dyDescent="0.25">
      <c r="B239" s="53"/>
      <c r="C239" s="53"/>
      <c r="D239" s="53"/>
      <c r="E239" s="53"/>
      <c r="F239" s="53"/>
    </row>
    <row r="240" spans="2:6" x14ac:dyDescent="0.25">
      <c r="B240" s="53"/>
      <c r="C240" s="53"/>
      <c r="D240" s="53"/>
      <c r="E240" s="53"/>
      <c r="F240" s="53"/>
    </row>
    <row r="241" spans="2:6" x14ac:dyDescent="0.25">
      <c r="B241" s="53"/>
      <c r="C241" s="53"/>
      <c r="D241" s="53"/>
      <c r="E241" s="53"/>
      <c r="F241" s="53"/>
    </row>
    <row r="242" spans="2:6" x14ac:dyDescent="0.25">
      <c r="B242" s="53"/>
      <c r="C242" s="53"/>
      <c r="D242" s="53"/>
      <c r="E242" s="53"/>
      <c r="F242" s="53"/>
    </row>
    <row r="243" spans="2:6" x14ac:dyDescent="0.25">
      <c r="B243" s="53"/>
      <c r="C243" s="53"/>
      <c r="D243" s="53"/>
      <c r="E243" s="53"/>
      <c r="F243" s="53"/>
    </row>
    <row r="244" spans="2:6" x14ac:dyDescent="0.25">
      <c r="B244" s="53"/>
      <c r="C244" s="53"/>
      <c r="D244" s="53"/>
      <c r="E244" s="53"/>
      <c r="F244" s="53"/>
    </row>
    <row r="245" spans="2:6" x14ac:dyDescent="0.25">
      <c r="B245" s="53"/>
      <c r="C245" s="53"/>
      <c r="D245" s="53"/>
      <c r="E245" s="53"/>
      <c r="F245" s="53"/>
    </row>
    <row r="246" spans="2:6" x14ac:dyDescent="0.25">
      <c r="B246" s="53"/>
      <c r="C246" s="53"/>
      <c r="D246" s="53"/>
      <c r="E246" s="53"/>
      <c r="F246" s="53"/>
    </row>
    <row r="247" spans="2:6" x14ac:dyDescent="0.25">
      <c r="B247" s="53"/>
      <c r="C247" s="53"/>
      <c r="D247" s="53"/>
      <c r="E247" s="53"/>
      <c r="F247" s="53"/>
    </row>
    <row r="248" spans="2:6" x14ac:dyDescent="0.25">
      <c r="B248" s="53"/>
      <c r="C248" s="53"/>
      <c r="D248" s="53"/>
      <c r="E248" s="53"/>
      <c r="F248" s="53"/>
    </row>
    <row r="249" spans="2:6" x14ac:dyDescent="0.25">
      <c r="B249" s="53"/>
      <c r="C249" s="53"/>
      <c r="D249" s="53"/>
      <c r="E249" s="53"/>
      <c r="F249" s="53"/>
    </row>
    <row r="250" spans="2:6" x14ac:dyDescent="0.25">
      <c r="B250" s="53"/>
      <c r="C250" s="53"/>
      <c r="D250" s="53"/>
      <c r="E250" s="53"/>
      <c r="F250" s="53"/>
    </row>
    <row r="251" spans="2:6" x14ac:dyDescent="0.25">
      <c r="B251" s="53"/>
      <c r="C251" s="53"/>
      <c r="D251" s="53"/>
      <c r="E251" s="53"/>
      <c r="F251" s="53"/>
    </row>
    <row r="252" spans="2:6" x14ac:dyDescent="0.25">
      <c r="B252" s="53"/>
      <c r="C252" s="53"/>
      <c r="D252" s="53"/>
      <c r="E252" s="53"/>
      <c r="F252" s="53"/>
    </row>
    <row r="253" spans="2:6" x14ac:dyDescent="0.25">
      <c r="B253" s="53"/>
      <c r="C253" s="53"/>
      <c r="D253" s="53"/>
      <c r="E253" s="53"/>
      <c r="F253" s="53"/>
    </row>
    <row r="254" spans="2:6" x14ac:dyDescent="0.25">
      <c r="B254" s="53"/>
      <c r="C254" s="53"/>
      <c r="D254" s="53"/>
      <c r="E254" s="53"/>
      <c r="F254" s="53"/>
    </row>
    <row r="255" spans="2:6" x14ac:dyDescent="0.25">
      <c r="B255" s="53"/>
      <c r="C255" s="53"/>
      <c r="D255" s="53"/>
      <c r="E255" s="53"/>
      <c r="F255" s="53"/>
    </row>
    <row r="256" spans="2:6" x14ac:dyDescent="0.25">
      <c r="B256" s="53"/>
      <c r="C256" s="53"/>
      <c r="D256" s="53"/>
      <c r="E256" s="53"/>
      <c r="F256" s="53"/>
    </row>
    <row r="257" spans="2:6" x14ac:dyDescent="0.25">
      <c r="B257" s="53"/>
      <c r="C257" s="53"/>
      <c r="D257" s="53"/>
      <c r="E257" s="53"/>
      <c r="F257" s="53"/>
    </row>
    <row r="258" spans="2:6" x14ac:dyDescent="0.25">
      <c r="B258" s="53"/>
      <c r="C258" s="53"/>
      <c r="D258" s="53"/>
      <c r="E258" s="53"/>
      <c r="F258" s="53"/>
    </row>
    <row r="259" spans="2:6" x14ac:dyDescent="0.25">
      <c r="B259" s="53"/>
      <c r="C259" s="53"/>
      <c r="D259" s="53"/>
      <c r="E259" s="53"/>
      <c r="F259" s="53"/>
    </row>
    <row r="260" spans="2:6" x14ac:dyDescent="0.25">
      <c r="B260" s="53"/>
      <c r="C260" s="53"/>
      <c r="D260" s="53"/>
      <c r="E260" s="53"/>
      <c r="F260" s="53"/>
    </row>
    <row r="261" spans="2:6" x14ac:dyDescent="0.25">
      <c r="B261" s="53"/>
      <c r="C261" s="53"/>
      <c r="D261" s="53"/>
      <c r="E261" s="53"/>
      <c r="F261" s="53"/>
    </row>
    <row r="262" spans="2:6" x14ac:dyDescent="0.25">
      <c r="B262" s="53"/>
      <c r="C262" s="53"/>
      <c r="D262" s="53"/>
      <c r="E262" s="53"/>
      <c r="F262" s="53"/>
    </row>
    <row r="263" spans="2:6" x14ac:dyDescent="0.25">
      <c r="B263" s="53"/>
      <c r="C263" s="53"/>
      <c r="D263" s="53"/>
      <c r="E263" s="53"/>
      <c r="F263" s="53"/>
    </row>
    <row r="264" spans="2:6" x14ac:dyDescent="0.25">
      <c r="B264" s="53"/>
      <c r="C264" s="53"/>
      <c r="D264" s="53"/>
      <c r="E264" s="53"/>
      <c r="F264" s="53"/>
    </row>
    <row r="265" spans="2:6" x14ac:dyDescent="0.25">
      <c r="B265" s="53"/>
      <c r="C265" s="53"/>
      <c r="D265" s="53"/>
      <c r="E265" s="53"/>
      <c r="F265" s="53"/>
    </row>
    <row r="266" spans="2:6" x14ac:dyDescent="0.25">
      <c r="B266" s="53"/>
      <c r="C266" s="53"/>
      <c r="D266" s="53"/>
      <c r="E266" s="53"/>
      <c r="F266" s="53"/>
    </row>
    <row r="267" spans="2:6" x14ac:dyDescent="0.25">
      <c r="B267" s="53"/>
      <c r="C267" s="53"/>
      <c r="D267" s="53"/>
      <c r="E267" s="53"/>
      <c r="F267" s="53"/>
    </row>
    <row r="268" spans="2:6" x14ac:dyDescent="0.25">
      <c r="B268" s="53"/>
      <c r="C268" s="53"/>
      <c r="D268" s="53"/>
      <c r="E268" s="53"/>
      <c r="F268" s="53"/>
    </row>
    <row r="269" spans="2:6" x14ac:dyDescent="0.25">
      <c r="B269" s="53"/>
      <c r="C269" s="53"/>
      <c r="D269" s="53"/>
      <c r="E269" s="53"/>
      <c r="F269" s="53"/>
    </row>
    <row r="270" spans="2:6" x14ac:dyDescent="0.25">
      <c r="B270" s="53"/>
      <c r="C270" s="53"/>
      <c r="D270" s="53"/>
      <c r="E270" s="53"/>
      <c r="F270" s="53"/>
    </row>
    <row r="271" spans="2:6" x14ac:dyDescent="0.25">
      <c r="B271" s="53"/>
      <c r="C271" s="53"/>
      <c r="D271" s="53"/>
      <c r="E271" s="53"/>
      <c r="F271" s="53"/>
    </row>
    <row r="272" spans="2:6" x14ac:dyDescent="0.25">
      <c r="B272" s="53"/>
      <c r="C272" s="53"/>
      <c r="D272" s="53"/>
      <c r="E272" s="53"/>
      <c r="F272" s="53"/>
    </row>
    <row r="273" spans="2:6" x14ac:dyDescent="0.25">
      <c r="B273" s="53"/>
      <c r="C273" s="53"/>
      <c r="D273" s="53"/>
      <c r="E273" s="53"/>
      <c r="F273" s="53"/>
    </row>
    <row r="274" spans="2:6" x14ac:dyDescent="0.25">
      <c r="B274" s="53"/>
      <c r="C274" s="53"/>
      <c r="D274" s="53"/>
      <c r="E274" s="53"/>
      <c r="F274" s="53"/>
    </row>
    <row r="275" spans="2:6" x14ac:dyDescent="0.25">
      <c r="B275" s="53"/>
      <c r="C275" s="53"/>
      <c r="D275" s="53"/>
      <c r="E275" s="53"/>
      <c r="F275" s="53"/>
    </row>
    <row r="276" spans="2:6" x14ac:dyDescent="0.25">
      <c r="B276" s="53"/>
      <c r="C276" s="53"/>
      <c r="D276" s="53"/>
      <c r="E276" s="53"/>
      <c r="F276" s="53"/>
    </row>
    <row r="277" spans="2:6" x14ac:dyDescent="0.25">
      <c r="B277" s="53"/>
      <c r="C277" s="53"/>
      <c r="D277" s="53"/>
      <c r="E277" s="53"/>
      <c r="F277" s="53"/>
    </row>
    <row r="278" spans="2:6" x14ac:dyDescent="0.25">
      <c r="B278" s="53"/>
      <c r="C278" s="53"/>
      <c r="D278" s="53"/>
      <c r="E278" s="53"/>
      <c r="F278" s="53"/>
    </row>
    <row r="279" spans="2:6" x14ac:dyDescent="0.25">
      <c r="B279" s="53"/>
      <c r="C279" s="53"/>
      <c r="D279" s="53"/>
      <c r="E279" s="53"/>
      <c r="F279" s="53"/>
    </row>
    <row r="280" spans="2:6" x14ac:dyDescent="0.25">
      <c r="B280" s="53"/>
      <c r="C280" s="53"/>
      <c r="D280" s="53"/>
      <c r="E280" s="53"/>
      <c r="F280" s="53"/>
    </row>
    <row r="281" spans="2:6" x14ac:dyDescent="0.25">
      <c r="B281" s="53"/>
      <c r="C281" s="53"/>
      <c r="D281" s="53"/>
      <c r="E281" s="53"/>
      <c r="F281" s="53"/>
    </row>
    <row r="282" spans="2:6" x14ac:dyDescent="0.25">
      <c r="B282" s="53"/>
      <c r="C282" s="53"/>
      <c r="D282" s="53"/>
      <c r="E282" s="53"/>
      <c r="F282" s="53"/>
    </row>
    <row r="283" spans="2:6" x14ac:dyDescent="0.25">
      <c r="B283" s="53"/>
      <c r="C283" s="53"/>
      <c r="D283" s="53"/>
      <c r="E283" s="53"/>
      <c r="F283" s="53"/>
    </row>
    <row r="284" spans="2:6" x14ac:dyDescent="0.25">
      <c r="B284" s="53"/>
      <c r="C284" s="53"/>
      <c r="D284" s="53"/>
      <c r="E284" s="53"/>
      <c r="F284" s="53"/>
    </row>
    <row r="285" spans="2:6" x14ac:dyDescent="0.25">
      <c r="B285" s="53"/>
      <c r="C285" s="53"/>
      <c r="D285" s="53"/>
      <c r="E285" s="53"/>
      <c r="F285" s="53"/>
    </row>
    <row r="286" spans="2:6" x14ac:dyDescent="0.25">
      <c r="B286" s="53"/>
      <c r="C286" s="53"/>
      <c r="D286" s="53"/>
      <c r="E286" s="53"/>
      <c r="F286" s="53"/>
    </row>
    <row r="287" spans="2:6" x14ac:dyDescent="0.25">
      <c r="B287" s="53"/>
      <c r="C287" s="53"/>
      <c r="D287" s="53"/>
      <c r="E287" s="53"/>
      <c r="F287" s="53"/>
    </row>
    <row r="288" spans="2:6" x14ac:dyDescent="0.25">
      <c r="B288" s="53"/>
      <c r="C288" s="53"/>
      <c r="D288" s="53"/>
      <c r="E288" s="53"/>
      <c r="F288" s="53"/>
    </row>
    <row r="289" spans="2:6" x14ac:dyDescent="0.25">
      <c r="B289" s="53"/>
      <c r="C289" s="53"/>
      <c r="D289" s="53"/>
      <c r="E289" s="53"/>
      <c r="F289" s="53"/>
    </row>
    <row r="290" spans="2:6" x14ac:dyDescent="0.25">
      <c r="B290" s="53"/>
      <c r="C290" s="53"/>
      <c r="D290" s="53"/>
      <c r="E290" s="53"/>
      <c r="F290" s="53"/>
    </row>
    <row r="291" spans="2:6" x14ac:dyDescent="0.25">
      <c r="B291" s="53"/>
      <c r="C291" s="53"/>
      <c r="D291" s="53"/>
      <c r="E291" s="53"/>
      <c r="F291" s="53"/>
    </row>
    <row r="292" spans="2:6" x14ac:dyDescent="0.25">
      <c r="B292" s="53"/>
      <c r="C292" s="53"/>
      <c r="D292" s="53"/>
      <c r="E292" s="53"/>
      <c r="F292" s="53"/>
    </row>
    <row r="293" spans="2:6" x14ac:dyDescent="0.25">
      <c r="B293" s="53"/>
      <c r="C293" s="53"/>
      <c r="D293" s="53"/>
      <c r="E293" s="53"/>
      <c r="F293" s="53"/>
    </row>
    <row r="294" spans="2:6" x14ac:dyDescent="0.25">
      <c r="B294" s="53"/>
      <c r="C294" s="53"/>
      <c r="D294" s="53"/>
      <c r="E294" s="53"/>
      <c r="F294" s="53"/>
    </row>
    <row r="295" spans="2:6" x14ac:dyDescent="0.25">
      <c r="B295" s="53"/>
      <c r="C295" s="53"/>
      <c r="D295" s="53"/>
      <c r="E295" s="53"/>
      <c r="F295" s="53"/>
    </row>
    <row r="296" spans="2:6" x14ac:dyDescent="0.25">
      <c r="B296" s="53"/>
      <c r="C296" s="53"/>
      <c r="D296" s="53"/>
      <c r="E296" s="53"/>
      <c r="F296" s="53"/>
    </row>
    <row r="297" spans="2:6" x14ac:dyDescent="0.25">
      <c r="B297" s="53"/>
      <c r="C297" s="53"/>
      <c r="D297" s="53"/>
      <c r="E297" s="53"/>
      <c r="F297" s="53"/>
    </row>
    <row r="298" spans="2:6" x14ac:dyDescent="0.25">
      <c r="B298" s="53"/>
      <c r="C298" s="53"/>
      <c r="D298" s="53"/>
      <c r="E298" s="53"/>
      <c r="F298" s="53"/>
    </row>
    <row r="299" spans="2:6" x14ac:dyDescent="0.25">
      <c r="B299" s="53"/>
      <c r="C299" s="53"/>
      <c r="D299" s="53"/>
      <c r="E299" s="53"/>
      <c r="F299" s="53"/>
    </row>
    <row r="300" spans="2:6" x14ac:dyDescent="0.25">
      <c r="B300" s="53"/>
      <c r="C300" s="53"/>
      <c r="D300" s="53"/>
      <c r="E300" s="53"/>
      <c r="F300" s="53"/>
    </row>
    <row r="301" spans="2:6" x14ac:dyDescent="0.25">
      <c r="B301" s="53"/>
      <c r="C301" s="53"/>
      <c r="D301" s="53"/>
      <c r="E301" s="53"/>
      <c r="F301" s="53"/>
    </row>
    <row r="302" spans="2:6" x14ac:dyDescent="0.25">
      <c r="B302" s="53"/>
      <c r="C302" s="53"/>
      <c r="D302" s="53"/>
      <c r="E302" s="53"/>
      <c r="F302" s="53"/>
    </row>
    <row r="303" spans="2:6" x14ac:dyDescent="0.25">
      <c r="B303" s="53"/>
      <c r="C303" s="53"/>
      <c r="D303" s="53"/>
      <c r="E303" s="53"/>
      <c r="F303" s="53"/>
    </row>
    <row r="304" spans="2:6" x14ac:dyDescent="0.25">
      <c r="B304" s="53"/>
      <c r="C304" s="53"/>
      <c r="D304" s="53"/>
      <c r="E304" s="53"/>
      <c r="F304" s="53"/>
    </row>
    <row r="305" spans="2:6" x14ac:dyDescent="0.25">
      <c r="B305" s="53"/>
      <c r="C305" s="53"/>
      <c r="D305" s="53"/>
      <c r="E305" s="53"/>
      <c r="F305" s="53"/>
    </row>
    <row r="306" spans="2:6" x14ac:dyDescent="0.25">
      <c r="B306" s="53"/>
      <c r="C306" s="53"/>
      <c r="D306" s="53"/>
      <c r="E306" s="53"/>
      <c r="F306" s="53"/>
    </row>
    <row r="307" spans="2:6" x14ac:dyDescent="0.25">
      <c r="B307" s="53"/>
      <c r="C307" s="53"/>
      <c r="D307" s="53"/>
      <c r="E307" s="53"/>
      <c r="F307" s="53"/>
    </row>
    <row r="308" spans="2:6" x14ac:dyDescent="0.25">
      <c r="B308" s="53"/>
      <c r="C308" s="53"/>
      <c r="D308" s="53"/>
      <c r="E308" s="53"/>
      <c r="F308" s="53"/>
    </row>
    <row r="309" spans="2:6" x14ac:dyDescent="0.25">
      <c r="B309" s="53"/>
      <c r="C309" s="53"/>
      <c r="D309" s="53"/>
      <c r="E309" s="53"/>
      <c r="F309" s="53"/>
    </row>
    <row r="310" spans="2:6" x14ac:dyDescent="0.25">
      <c r="B310" s="53"/>
      <c r="C310" s="53"/>
      <c r="D310" s="53"/>
      <c r="E310" s="53"/>
      <c r="F310" s="53"/>
    </row>
    <row r="311" spans="2:6" x14ac:dyDescent="0.25">
      <c r="B311" s="53"/>
      <c r="C311" s="53"/>
      <c r="D311" s="53"/>
      <c r="E311" s="53"/>
      <c r="F311" s="53"/>
    </row>
    <row r="312" spans="2:6" x14ac:dyDescent="0.25">
      <c r="B312" s="53"/>
      <c r="C312" s="53"/>
      <c r="D312" s="53"/>
      <c r="E312" s="53"/>
      <c r="F312" s="53"/>
    </row>
    <row r="313" spans="2:6" x14ac:dyDescent="0.25">
      <c r="B313" s="53"/>
      <c r="C313" s="53"/>
      <c r="D313" s="53"/>
      <c r="E313" s="53"/>
      <c r="F313" s="53"/>
    </row>
    <row r="314" spans="2:6" x14ac:dyDescent="0.25">
      <c r="B314" s="53"/>
      <c r="C314" s="53"/>
      <c r="D314" s="53"/>
      <c r="E314" s="53"/>
      <c r="F314" s="53"/>
    </row>
    <row r="315" spans="2:6" x14ac:dyDescent="0.25">
      <c r="B315" s="53"/>
      <c r="C315" s="53"/>
      <c r="D315" s="53"/>
      <c r="E315" s="53"/>
      <c r="F315" s="53"/>
    </row>
    <row r="316" spans="2:6" x14ac:dyDescent="0.25">
      <c r="B316" s="53"/>
      <c r="C316" s="53"/>
      <c r="D316" s="53"/>
      <c r="E316" s="53"/>
      <c r="F316" s="53"/>
    </row>
    <row r="317" spans="2:6" x14ac:dyDescent="0.25">
      <c r="B317" s="53"/>
      <c r="C317" s="53"/>
      <c r="D317" s="53"/>
      <c r="E317" s="53"/>
      <c r="F317" s="53"/>
    </row>
    <row r="318" spans="2:6" x14ac:dyDescent="0.25">
      <c r="B318" s="53"/>
      <c r="C318" s="53"/>
      <c r="D318" s="53"/>
      <c r="E318" s="53"/>
      <c r="F318" s="53"/>
    </row>
    <row r="319" spans="2:6" x14ac:dyDescent="0.25">
      <c r="B319" s="53"/>
      <c r="C319" s="53"/>
      <c r="D319" s="53"/>
      <c r="E319" s="53"/>
      <c r="F319" s="53"/>
    </row>
    <row r="320" spans="2:6" x14ac:dyDescent="0.25">
      <c r="B320" s="53"/>
      <c r="C320" s="53"/>
      <c r="D320" s="53"/>
      <c r="E320" s="53"/>
      <c r="F320" s="53"/>
    </row>
    <row r="321" spans="2:6" x14ac:dyDescent="0.25">
      <c r="B321" s="53"/>
      <c r="C321" s="53"/>
      <c r="D321" s="53"/>
      <c r="E321" s="53"/>
      <c r="F321" s="53"/>
    </row>
    <row r="322" spans="2:6" x14ac:dyDescent="0.25">
      <c r="B322" s="53"/>
      <c r="C322" s="53"/>
      <c r="D322" s="53"/>
      <c r="E322" s="53"/>
      <c r="F322" s="53"/>
    </row>
    <row r="323" spans="2:6" x14ac:dyDescent="0.25">
      <c r="B323" s="53"/>
      <c r="C323" s="53"/>
      <c r="D323" s="53"/>
      <c r="E323" s="53"/>
      <c r="F323" s="53"/>
    </row>
    <row r="324" spans="2:6" x14ac:dyDescent="0.25">
      <c r="B324" s="53"/>
      <c r="C324" s="53"/>
      <c r="D324" s="53"/>
      <c r="E324" s="53"/>
      <c r="F324" s="53"/>
    </row>
    <row r="325" spans="2:6" x14ac:dyDescent="0.25">
      <c r="B325" s="53"/>
      <c r="C325" s="53"/>
      <c r="D325" s="53"/>
      <c r="E325" s="53"/>
      <c r="F325" s="53"/>
    </row>
    <row r="326" spans="2:6" x14ac:dyDescent="0.25">
      <c r="B326" s="53"/>
      <c r="C326" s="53"/>
      <c r="D326" s="53"/>
      <c r="E326" s="53"/>
      <c r="F326" s="53"/>
    </row>
    <row r="327" spans="2:6" x14ac:dyDescent="0.25">
      <c r="B327" s="53"/>
      <c r="C327" s="53"/>
      <c r="D327" s="53"/>
      <c r="E327" s="53"/>
      <c r="F327" s="53"/>
    </row>
    <row r="328" spans="2:6" x14ac:dyDescent="0.25">
      <c r="B328" s="53"/>
      <c r="C328" s="53"/>
      <c r="D328" s="53"/>
      <c r="E328" s="53"/>
      <c r="F328" s="53"/>
    </row>
    <row r="329" spans="2:6" x14ac:dyDescent="0.25">
      <c r="B329" s="53"/>
      <c r="C329" s="53"/>
      <c r="D329" s="53"/>
      <c r="E329" s="53"/>
      <c r="F329" s="53"/>
    </row>
    <row r="330" spans="2:6" x14ac:dyDescent="0.25">
      <c r="B330" s="53"/>
      <c r="C330" s="53"/>
      <c r="D330" s="53"/>
      <c r="E330" s="53"/>
      <c r="F330" s="53"/>
    </row>
    <row r="331" spans="2:6" x14ac:dyDescent="0.25">
      <c r="B331" s="53"/>
      <c r="C331" s="53"/>
      <c r="D331" s="53"/>
      <c r="E331" s="53"/>
      <c r="F331" s="53"/>
    </row>
    <row r="332" spans="2:6" x14ac:dyDescent="0.25">
      <c r="B332" s="53"/>
      <c r="C332" s="53"/>
      <c r="D332" s="53"/>
      <c r="E332" s="53"/>
      <c r="F332" s="53"/>
    </row>
    <row r="333" spans="2:6" x14ac:dyDescent="0.25">
      <c r="B333" s="53"/>
      <c r="C333" s="53"/>
      <c r="D333" s="53"/>
      <c r="E333" s="53"/>
      <c r="F333" s="53"/>
    </row>
    <row r="334" spans="2:6" x14ac:dyDescent="0.25">
      <c r="B334" s="53"/>
      <c r="C334" s="53"/>
      <c r="D334" s="53"/>
      <c r="E334" s="53"/>
      <c r="F334" s="53"/>
    </row>
    <row r="335" spans="2:6" x14ac:dyDescent="0.25">
      <c r="B335" s="53"/>
      <c r="C335" s="53"/>
      <c r="D335" s="53"/>
      <c r="E335" s="53"/>
      <c r="F335" s="53"/>
    </row>
    <row r="336" spans="2:6" x14ac:dyDescent="0.25">
      <c r="B336" s="53"/>
      <c r="C336" s="53"/>
      <c r="D336" s="53"/>
      <c r="E336" s="53"/>
      <c r="F336" s="53"/>
    </row>
    <row r="337" spans="2:6" x14ac:dyDescent="0.25">
      <c r="B337" s="53"/>
      <c r="C337" s="53"/>
      <c r="D337" s="53"/>
      <c r="E337" s="53"/>
      <c r="F337" s="53"/>
    </row>
    <row r="338" spans="2:6" x14ac:dyDescent="0.25">
      <c r="B338" s="53"/>
      <c r="C338" s="53"/>
      <c r="D338" s="53"/>
      <c r="E338" s="53"/>
      <c r="F338" s="53"/>
    </row>
    <row r="339" spans="2:6" x14ac:dyDescent="0.25">
      <c r="B339" s="53"/>
      <c r="C339" s="53"/>
      <c r="D339" s="53"/>
      <c r="E339" s="53"/>
      <c r="F339" s="53"/>
    </row>
    <row r="340" spans="2:6" x14ac:dyDescent="0.25">
      <c r="B340" s="53"/>
      <c r="C340" s="53"/>
      <c r="D340" s="53"/>
      <c r="E340" s="53"/>
      <c r="F340" s="53"/>
    </row>
    <row r="341" spans="2:6" x14ac:dyDescent="0.25">
      <c r="B341" s="53"/>
      <c r="C341" s="53"/>
      <c r="D341" s="53"/>
      <c r="E341" s="53"/>
      <c r="F341" s="53"/>
    </row>
    <row r="342" spans="2:6" x14ac:dyDescent="0.25">
      <c r="B342" s="53"/>
      <c r="C342" s="53"/>
      <c r="D342" s="53"/>
      <c r="E342" s="53"/>
      <c r="F342" s="53"/>
    </row>
    <row r="343" spans="2:6" x14ac:dyDescent="0.25">
      <c r="B343" s="53"/>
      <c r="C343" s="53"/>
      <c r="D343" s="53"/>
      <c r="E343" s="53"/>
      <c r="F343" s="53"/>
    </row>
    <row r="344" spans="2:6" x14ac:dyDescent="0.25">
      <c r="B344" s="53"/>
      <c r="C344" s="53"/>
      <c r="D344" s="53"/>
      <c r="E344" s="53"/>
      <c r="F344" s="53"/>
    </row>
    <row r="345" spans="2:6" x14ac:dyDescent="0.25">
      <c r="B345" s="53"/>
      <c r="C345" s="53"/>
      <c r="D345" s="53"/>
      <c r="E345" s="53"/>
      <c r="F345" s="53"/>
    </row>
    <row r="346" spans="2:6" x14ac:dyDescent="0.25">
      <c r="B346" s="53"/>
      <c r="C346" s="53"/>
      <c r="D346" s="53"/>
      <c r="E346" s="53"/>
      <c r="F346" s="53"/>
    </row>
    <row r="347" spans="2:6" x14ac:dyDescent="0.25">
      <c r="B347" s="53"/>
      <c r="C347" s="53"/>
      <c r="D347" s="53"/>
      <c r="E347" s="53"/>
      <c r="F347" s="53"/>
    </row>
    <row r="348" spans="2:6" x14ac:dyDescent="0.25">
      <c r="B348" s="53"/>
      <c r="C348" s="53"/>
      <c r="D348" s="53"/>
      <c r="E348" s="53"/>
      <c r="F348" s="53"/>
    </row>
    <row r="349" spans="2:6" x14ac:dyDescent="0.25">
      <c r="B349" s="53"/>
      <c r="C349" s="53"/>
      <c r="D349" s="53"/>
      <c r="E349" s="53"/>
      <c r="F349" s="53"/>
    </row>
    <row r="350" spans="2:6" x14ac:dyDescent="0.25">
      <c r="B350" s="53"/>
      <c r="C350" s="53"/>
      <c r="D350" s="53"/>
      <c r="E350" s="53"/>
      <c r="F350" s="53"/>
    </row>
    <row r="351" spans="2:6" x14ac:dyDescent="0.25">
      <c r="B351" s="53"/>
      <c r="C351" s="53"/>
      <c r="D351" s="53"/>
      <c r="E351" s="53"/>
      <c r="F351" s="53"/>
    </row>
    <row r="352" spans="2:6" x14ac:dyDescent="0.25">
      <c r="B352" s="53"/>
      <c r="C352" s="53"/>
      <c r="D352" s="53"/>
      <c r="E352" s="53"/>
      <c r="F352" s="53"/>
    </row>
    <row r="353" spans="2:6" x14ac:dyDescent="0.25">
      <c r="B353" s="53"/>
      <c r="C353" s="53"/>
      <c r="D353" s="53"/>
      <c r="E353" s="53"/>
      <c r="F353" s="53"/>
    </row>
    <row r="354" spans="2:6" x14ac:dyDescent="0.25">
      <c r="B354" s="53"/>
      <c r="C354" s="53"/>
      <c r="D354" s="53"/>
      <c r="E354" s="53"/>
      <c r="F354" s="53"/>
    </row>
    <row r="355" spans="2:6" x14ac:dyDescent="0.25">
      <c r="B355" s="53"/>
      <c r="C355" s="53"/>
      <c r="D355" s="53"/>
      <c r="E355" s="53"/>
      <c r="F355" s="53"/>
    </row>
    <row r="356" spans="2:6" x14ac:dyDescent="0.25">
      <c r="B356" s="53"/>
      <c r="C356" s="53"/>
      <c r="D356" s="53"/>
      <c r="E356" s="53"/>
      <c r="F356" s="53"/>
    </row>
    <row r="357" spans="2:6" x14ac:dyDescent="0.25">
      <c r="B357" s="53"/>
      <c r="C357" s="53"/>
      <c r="D357" s="53"/>
      <c r="E357" s="53"/>
      <c r="F357" s="53"/>
    </row>
    <row r="358" spans="2:6" x14ac:dyDescent="0.25">
      <c r="B358" s="53"/>
      <c r="C358" s="53"/>
      <c r="D358" s="53"/>
      <c r="E358" s="53"/>
      <c r="F358" s="53"/>
    </row>
    <row r="359" spans="2:6" x14ac:dyDescent="0.25">
      <c r="B359" s="53"/>
      <c r="C359" s="53"/>
      <c r="D359" s="53"/>
      <c r="E359" s="53"/>
      <c r="F359" s="53"/>
    </row>
    <row r="360" spans="2:6" x14ac:dyDescent="0.25">
      <c r="B360" s="53"/>
      <c r="C360" s="53"/>
      <c r="D360" s="53"/>
      <c r="E360" s="53"/>
      <c r="F360" s="53"/>
    </row>
    <row r="361" spans="2:6" x14ac:dyDescent="0.25">
      <c r="B361" s="53"/>
      <c r="C361" s="53"/>
      <c r="D361" s="53"/>
      <c r="E361" s="53"/>
      <c r="F361" s="53"/>
    </row>
    <row r="362" spans="2:6" x14ac:dyDescent="0.25">
      <c r="B362" s="53"/>
      <c r="C362" s="53"/>
      <c r="D362" s="53"/>
      <c r="E362" s="53"/>
      <c r="F362" s="53"/>
    </row>
    <row r="363" spans="2:6" x14ac:dyDescent="0.25">
      <c r="B363" s="53"/>
      <c r="C363" s="53"/>
      <c r="D363" s="53"/>
      <c r="E363" s="53"/>
      <c r="F363" s="53"/>
    </row>
    <row r="364" spans="2:6" x14ac:dyDescent="0.25">
      <c r="B364" s="53"/>
      <c r="C364" s="53"/>
      <c r="D364" s="53"/>
      <c r="E364" s="53"/>
      <c r="F364" s="53"/>
    </row>
    <row r="365" spans="2:6" x14ac:dyDescent="0.25">
      <c r="B365" s="53"/>
      <c r="C365" s="53"/>
      <c r="D365" s="53"/>
      <c r="E365" s="53"/>
      <c r="F365" s="53"/>
    </row>
    <row r="366" spans="2:6" x14ac:dyDescent="0.25">
      <c r="B366" s="53"/>
      <c r="C366" s="53"/>
      <c r="D366" s="53"/>
      <c r="E366" s="53"/>
      <c r="F366" s="53"/>
    </row>
    <row r="367" spans="2:6" x14ac:dyDescent="0.25">
      <c r="B367" s="53"/>
      <c r="C367" s="53"/>
      <c r="D367" s="53"/>
      <c r="E367" s="53"/>
      <c r="F367" s="53"/>
    </row>
    <row r="368" spans="2:6" x14ac:dyDescent="0.25">
      <c r="B368" s="53"/>
      <c r="C368" s="53"/>
      <c r="D368" s="53"/>
      <c r="E368" s="53"/>
      <c r="F368" s="53"/>
    </row>
    <row r="369" spans="2:6" x14ac:dyDescent="0.25">
      <c r="B369" s="53"/>
      <c r="C369" s="53"/>
      <c r="D369" s="53"/>
      <c r="E369" s="53"/>
      <c r="F369" s="53"/>
    </row>
    <row r="370" spans="2:6" x14ac:dyDescent="0.25">
      <c r="B370" s="53"/>
      <c r="C370" s="53"/>
      <c r="D370" s="53"/>
      <c r="E370" s="53"/>
      <c r="F370" s="53"/>
    </row>
    <row r="371" spans="2:6" x14ac:dyDescent="0.25">
      <c r="B371" s="53"/>
      <c r="C371" s="53"/>
      <c r="D371" s="53"/>
      <c r="E371" s="53"/>
      <c r="F371" s="53"/>
    </row>
    <row r="372" spans="2:6" x14ac:dyDescent="0.25">
      <c r="B372" s="53"/>
      <c r="C372" s="53"/>
      <c r="D372" s="53"/>
      <c r="E372" s="53"/>
      <c r="F372" s="53"/>
    </row>
    <row r="373" spans="2:6" x14ac:dyDescent="0.25">
      <c r="B373" s="53"/>
      <c r="C373" s="53"/>
      <c r="D373" s="53"/>
      <c r="E373" s="53"/>
      <c r="F373" s="53"/>
    </row>
    <row r="374" spans="2:6" x14ac:dyDescent="0.25">
      <c r="B374" s="53"/>
      <c r="C374" s="53"/>
      <c r="D374" s="53"/>
      <c r="E374" s="53"/>
      <c r="F374" s="53"/>
    </row>
    <row r="375" spans="2:6" x14ac:dyDescent="0.25">
      <c r="B375" s="53"/>
      <c r="C375" s="53"/>
      <c r="D375" s="53"/>
      <c r="E375" s="53"/>
      <c r="F375" s="53"/>
    </row>
    <row r="376" spans="2:6" x14ac:dyDescent="0.25">
      <c r="B376" s="53"/>
      <c r="C376" s="53"/>
      <c r="D376" s="53"/>
      <c r="E376" s="53"/>
      <c r="F376" s="53"/>
    </row>
    <row r="377" spans="2:6" x14ac:dyDescent="0.25">
      <c r="B377" s="53"/>
      <c r="C377" s="53"/>
      <c r="D377" s="53"/>
      <c r="E377" s="53"/>
      <c r="F377" s="53"/>
    </row>
    <row r="378" spans="2:6" x14ac:dyDescent="0.25">
      <c r="B378" s="53"/>
      <c r="C378" s="53"/>
      <c r="D378" s="53"/>
      <c r="E378" s="53"/>
      <c r="F378" s="53"/>
    </row>
    <row r="379" spans="2:6" x14ac:dyDescent="0.25">
      <c r="B379" s="53"/>
      <c r="C379" s="53"/>
      <c r="D379" s="53"/>
      <c r="E379" s="53"/>
      <c r="F379" s="53"/>
    </row>
    <row r="380" spans="2:6" x14ac:dyDescent="0.25">
      <c r="B380" s="53"/>
      <c r="C380" s="53"/>
      <c r="D380" s="53"/>
      <c r="E380" s="53"/>
      <c r="F380" s="53"/>
    </row>
    <row r="381" spans="2:6" x14ac:dyDescent="0.25">
      <c r="B381" s="53"/>
      <c r="C381" s="53"/>
      <c r="D381" s="53"/>
      <c r="E381" s="53"/>
      <c r="F381" s="53"/>
    </row>
    <row r="382" spans="2:6" x14ac:dyDescent="0.25">
      <c r="B382" s="53"/>
      <c r="C382" s="53"/>
      <c r="D382" s="53"/>
      <c r="E382" s="53"/>
      <c r="F382" s="53"/>
    </row>
    <row r="383" spans="2:6" x14ac:dyDescent="0.25">
      <c r="B383" s="53"/>
      <c r="C383" s="53"/>
      <c r="D383" s="53"/>
      <c r="E383" s="53"/>
      <c r="F383" s="53"/>
    </row>
    <row r="384" spans="2:6" x14ac:dyDescent="0.25">
      <c r="B384" s="53"/>
      <c r="C384" s="53"/>
      <c r="D384" s="53"/>
      <c r="E384" s="53"/>
      <c r="F384" s="53"/>
    </row>
    <row r="385" spans="2:6" x14ac:dyDescent="0.25">
      <c r="B385" s="53"/>
      <c r="C385" s="53"/>
      <c r="D385" s="53"/>
      <c r="E385" s="53"/>
      <c r="F385" s="53"/>
    </row>
    <row r="386" spans="2:6" x14ac:dyDescent="0.25">
      <c r="B386" s="53"/>
      <c r="C386" s="53"/>
      <c r="D386" s="53"/>
      <c r="E386" s="53"/>
      <c r="F386" s="53"/>
    </row>
    <row r="387" spans="2:6" x14ac:dyDescent="0.25">
      <c r="B387" s="53"/>
      <c r="C387" s="53"/>
      <c r="D387" s="53"/>
      <c r="E387" s="53"/>
      <c r="F387" s="53"/>
    </row>
    <row r="388" spans="2:6" x14ac:dyDescent="0.25">
      <c r="B388" s="53"/>
      <c r="C388" s="53"/>
      <c r="D388" s="53"/>
      <c r="E388" s="53"/>
      <c r="F388" s="53"/>
    </row>
    <row r="389" spans="2:6" x14ac:dyDescent="0.25">
      <c r="B389" s="53"/>
      <c r="C389" s="53"/>
      <c r="D389" s="53"/>
      <c r="E389" s="53"/>
      <c r="F389" s="53"/>
    </row>
    <row r="390" spans="2:6" x14ac:dyDescent="0.25">
      <c r="B390" s="53"/>
      <c r="C390" s="53"/>
      <c r="D390" s="53"/>
      <c r="E390" s="53"/>
      <c r="F390" s="53"/>
    </row>
    <row r="391" spans="2:6" x14ac:dyDescent="0.25">
      <c r="B391" s="53"/>
      <c r="C391" s="53"/>
      <c r="D391" s="53"/>
      <c r="E391" s="53"/>
      <c r="F391" s="53"/>
    </row>
    <row r="392" spans="2:6" x14ac:dyDescent="0.25">
      <c r="B392" s="53"/>
      <c r="C392" s="53"/>
      <c r="D392" s="53"/>
      <c r="E392" s="53"/>
      <c r="F392" s="53"/>
    </row>
    <row r="393" spans="2:6" x14ac:dyDescent="0.25">
      <c r="B393" s="53"/>
      <c r="C393" s="53"/>
      <c r="D393" s="53"/>
      <c r="E393" s="53"/>
      <c r="F393" s="53"/>
    </row>
    <row r="394" spans="2:6" x14ac:dyDescent="0.25">
      <c r="B394" s="53"/>
      <c r="C394" s="53"/>
      <c r="D394" s="53"/>
      <c r="E394" s="53"/>
      <c r="F394" s="53"/>
    </row>
    <row r="395" spans="2:6" x14ac:dyDescent="0.25">
      <c r="B395" s="53"/>
      <c r="C395" s="53"/>
      <c r="D395" s="53"/>
      <c r="E395" s="53"/>
      <c r="F395" s="53"/>
    </row>
    <row r="396" spans="2:6" x14ac:dyDescent="0.25">
      <c r="B396" s="53"/>
      <c r="C396" s="53"/>
      <c r="D396" s="53"/>
      <c r="E396" s="53"/>
      <c r="F396" s="53"/>
    </row>
    <row r="397" spans="2:6" x14ac:dyDescent="0.25">
      <c r="B397" s="53"/>
      <c r="C397" s="53"/>
      <c r="D397" s="53"/>
      <c r="E397" s="53"/>
      <c r="F397" s="53"/>
    </row>
    <row r="398" spans="2:6" x14ac:dyDescent="0.25">
      <c r="B398" s="53"/>
      <c r="C398" s="53"/>
      <c r="D398" s="53"/>
      <c r="E398" s="53"/>
      <c r="F398" s="53"/>
    </row>
    <row r="399" spans="2:6" x14ac:dyDescent="0.25">
      <c r="B399" s="53"/>
      <c r="C399" s="53"/>
      <c r="D399" s="53"/>
      <c r="E399" s="53"/>
      <c r="F399" s="53"/>
    </row>
    <row r="400" spans="2:6" x14ac:dyDescent="0.25">
      <c r="B400" s="53"/>
      <c r="C400" s="53"/>
      <c r="D400" s="53"/>
      <c r="E400" s="53"/>
      <c r="F400" s="53"/>
    </row>
    <row r="401" spans="2:6" x14ac:dyDescent="0.25">
      <c r="B401" s="53"/>
      <c r="C401" s="53"/>
      <c r="D401" s="53"/>
      <c r="E401" s="53"/>
      <c r="F401" s="53"/>
    </row>
    <row r="402" spans="2:6" x14ac:dyDescent="0.25">
      <c r="B402" s="53"/>
      <c r="C402" s="53"/>
      <c r="D402" s="53"/>
      <c r="E402" s="53"/>
      <c r="F402" s="53"/>
    </row>
    <row r="403" spans="2:6" x14ac:dyDescent="0.25">
      <c r="B403" s="53"/>
      <c r="C403" s="53"/>
      <c r="D403" s="53"/>
      <c r="E403" s="53"/>
      <c r="F403" s="53"/>
    </row>
    <row r="404" spans="2:6" x14ac:dyDescent="0.25">
      <c r="B404" s="53"/>
      <c r="C404" s="53"/>
      <c r="D404" s="53"/>
      <c r="E404" s="53"/>
      <c r="F404" s="53"/>
    </row>
    <row r="405" spans="2:6" x14ac:dyDescent="0.25">
      <c r="B405" s="53"/>
      <c r="C405" s="53"/>
      <c r="D405" s="53"/>
      <c r="E405" s="53"/>
      <c r="F405" s="53"/>
    </row>
    <row r="406" spans="2:6" x14ac:dyDescent="0.25">
      <c r="B406" s="53"/>
      <c r="C406" s="53"/>
      <c r="D406" s="53"/>
      <c r="E406" s="53"/>
      <c r="F406" s="53"/>
    </row>
    <row r="407" spans="2:6" x14ac:dyDescent="0.25">
      <c r="B407" s="53"/>
      <c r="C407" s="53"/>
      <c r="D407" s="53"/>
      <c r="E407" s="53"/>
      <c r="F407" s="53"/>
    </row>
    <row r="408" spans="2:6" x14ac:dyDescent="0.25">
      <c r="B408" s="53"/>
      <c r="C408" s="53"/>
      <c r="D408" s="53"/>
      <c r="E408" s="53"/>
      <c r="F408" s="53"/>
    </row>
    <row r="409" spans="2:6" x14ac:dyDescent="0.25">
      <c r="B409" s="53"/>
      <c r="C409" s="53"/>
      <c r="D409" s="53"/>
      <c r="E409" s="53"/>
      <c r="F409" s="53"/>
    </row>
    <row r="410" spans="2:6" x14ac:dyDescent="0.25">
      <c r="B410" s="53"/>
      <c r="C410" s="53"/>
      <c r="D410" s="53"/>
      <c r="E410" s="53"/>
      <c r="F410" s="53"/>
    </row>
    <row r="411" spans="2:6" x14ac:dyDescent="0.25">
      <c r="B411" s="53"/>
      <c r="C411" s="53"/>
      <c r="D411" s="53"/>
      <c r="E411" s="53"/>
      <c r="F411" s="53"/>
    </row>
    <row r="412" spans="2:6" x14ac:dyDescent="0.25">
      <c r="B412" s="53"/>
      <c r="C412" s="53"/>
      <c r="D412" s="53"/>
      <c r="E412" s="53"/>
      <c r="F412" s="53"/>
    </row>
    <row r="413" spans="2:6" x14ac:dyDescent="0.25">
      <c r="B413" s="53"/>
      <c r="C413" s="53"/>
      <c r="D413" s="53"/>
      <c r="E413" s="53"/>
      <c r="F413" s="53"/>
    </row>
    <row r="414" spans="2:6" x14ac:dyDescent="0.25">
      <c r="B414" s="53"/>
      <c r="C414" s="53"/>
      <c r="D414" s="53"/>
      <c r="E414" s="53"/>
      <c r="F414" s="53"/>
    </row>
    <row r="415" spans="2:6" x14ac:dyDescent="0.25">
      <c r="B415" s="53"/>
      <c r="C415" s="53"/>
      <c r="D415" s="53"/>
      <c r="E415" s="53"/>
      <c r="F415" s="53"/>
    </row>
    <row r="416" spans="2:6" x14ac:dyDescent="0.25">
      <c r="B416" s="53"/>
      <c r="C416" s="53"/>
      <c r="D416" s="53"/>
      <c r="E416" s="53"/>
      <c r="F416" s="53"/>
    </row>
    <row r="417" spans="2:6" x14ac:dyDescent="0.25">
      <c r="B417" s="53"/>
      <c r="C417" s="53"/>
      <c r="D417" s="53"/>
      <c r="E417" s="53"/>
      <c r="F417" s="53"/>
    </row>
    <row r="418" spans="2:6" x14ac:dyDescent="0.25">
      <c r="B418" s="53"/>
      <c r="C418" s="53"/>
      <c r="D418" s="53"/>
      <c r="E418" s="53"/>
      <c r="F418" s="53"/>
    </row>
    <row r="419" spans="2:6" x14ac:dyDescent="0.25">
      <c r="B419" s="53"/>
      <c r="C419" s="53"/>
      <c r="D419" s="53"/>
      <c r="E419" s="53"/>
      <c r="F419" s="53"/>
    </row>
    <row r="420" spans="2:6" x14ac:dyDescent="0.25">
      <c r="B420" s="53"/>
      <c r="C420" s="53"/>
      <c r="D420" s="53"/>
      <c r="E420" s="53"/>
      <c r="F420" s="53"/>
    </row>
    <row r="421" spans="2:6" x14ac:dyDescent="0.25">
      <c r="B421" s="53"/>
      <c r="C421" s="53"/>
      <c r="D421" s="53"/>
      <c r="E421" s="53"/>
      <c r="F421" s="53"/>
    </row>
    <row r="422" spans="2:6" x14ac:dyDescent="0.25">
      <c r="B422" s="53"/>
      <c r="C422" s="53"/>
      <c r="D422" s="53"/>
      <c r="E422" s="53"/>
      <c r="F422" s="53"/>
    </row>
    <row r="423" spans="2:6" x14ac:dyDescent="0.25">
      <c r="B423" s="53"/>
      <c r="C423" s="53"/>
      <c r="D423" s="53"/>
      <c r="E423" s="53"/>
      <c r="F423" s="53"/>
    </row>
    <row r="424" spans="2:6" x14ac:dyDescent="0.25">
      <c r="B424" s="53"/>
      <c r="C424" s="53"/>
      <c r="D424" s="53"/>
      <c r="E424" s="53"/>
      <c r="F424" s="53"/>
    </row>
    <row r="425" spans="2:6" x14ac:dyDescent="0.25">
      <c r="B425" s="53"/>
      <c r="C425" s="53"/>
      <c r="D425" s="53"/>
      <c r="E425" s="53"/>
      <c r="F425" s="53"/>
    </row>
    <row r="426" spans="2:6" x14ac:dyDescent="0.25">
      <c r="B426" s="53"/>
      <c r="C426" s="53"/>
      <c r="D426" s="53"/>
      <c r="E426" s="53"/>
      <c r="F426" s="53"/>
    </row>
    <row r="427" spans="2:6" x14ac:dyDescent="0.25">
      <c r="B427" s="53"/>
      <c r="C427" s="53"/>
      <c r="D427" s="53"/>
      <c r="E427" s="53"/>
      <c r="F427" s="53"/>
    </row>
    <row r="428" spans="2:6" x14ac:dyDescent="0.25">
      <c r="B428" s="53"/>
      <c r="C428" s="53"/>
      <c r="D428" s="53"/>
      <c r="E428" s="53"/>
      <c r="F428" s="53"/>
    </row>
    <row r="429" spans="2:6" x14ac:dyDescent="0.25">
      <c r="B429" s="53"/>
      <c r="C429" s="53"/>
      <c r="D429" s="53"/>
      <c r="E429" s="53"/>
      <c r="F429" s="53"/>
    </row>
    <row r="430" spans="2:6" x14ac:dyDescent="0.25">
      <c r="B430" s="53"/>
      <c r="C430" s="53"/>
      <c r="D430" s="53"/>
      <c r="E430" s="53"/>
      <c r="F430" s="53"/>
    </row>
    <row r="431" spans="2:6" x14ac:dyDescent="0.25">
      <c r="B431" s="53"/>
      <c r="C431" s="53"/>
      <c r="D431" s="53"/>
      <c r="E431" s="53"/>
      <c r="F431" s="53"/>
    </row>
    <row r="432" spans="2:6" x14ac:dyDescent="0.25">
      <c r="B432" s="53"/>
      <c r="C432" s="53"/>
      <c r="D432" s="53"/>
      <c r="E432" s="53"/>
      <c r="F432" s="53"/>
    </row>
    <row r="433" spans="2:6" x14ac:dyDescent="0.25">
      <c r="B433" s="53"/>
      <c r="C433" s="53"/>
      <c r="D433" s="53"/>
      <c r="E433" s="53"/>
      <c r="F433" s="53"/>
    </row>
    <row r="434" spans="2:6" x14ac:dyDescent="0.25">
      <c r="B434" s="53"/>
      <c r="C434" s="53"/>
      <c r="D434" s="53"/>
      <c r="E434" s="53"/>
      <c r="F434" s="53"/>
    </row>
    <row r="435" spans="2:6" x14ac:dyDescent="0.25">
      <c r="B435" s="53"/>
      <c r="C435" s="53"/>
      <c r="D435" s="53"/>
      <c r="E435" s="53"/>
      <c r="F435" s="53"/>
    </row>
    <row r="436" spans="2:6" x14ac:dyDescent="0.25">
      <c r="B436" s="53"/>
      <c r="C436" s="53"/>
      <c r="D436" s="53"/>
      <c r="E436" s="53"/>
      <c r="F436" s="53"/>
    </row>
    <row r="437" spans="2:6" x14ac:dyDescent="0.25">
      <c r="B437" s="53"/>
      <c r="C437" s="53"/>
      <c r="D437" s="53"/>
      <c r="E437" s="53"/>
      <c r="F437" s="53"/>
    </row>
    <row r="438" spans="2:6" x14ac:dyDescent="0.25">
      <c r="B438" s="53"/>
      <c r="C438" s="53"/>
      <c r="D438" s="53"/>
      <c r="E438" s="53"/>
      <c r="F438" s="53"/>
    </row>
    <row r="439" spans="2:6" x14ac:dyDescent="0.25">
      <c r="B439" s="53"/>
      <c r="C439" s="53"/>
      <c r="D439" s="53"/>
      <c r="E439" s="53"/>
      <c r="F439" s="53"/>
    </row>
    <row r="440" spans="2:6" x14ac:dyDescent="0.25">
      <c r="B440" s="53"/>
      <c r="C440" s="53"/>
      <c r="D440" s="53"/>
      <c r="E440" s="53"/>
      <c r="F440" s="53"/>
    </row>
    <row r="441" spans="2:6" x14ac:dyDescent="0.25">
      <c r="B441" s="53"/>
      <c r="C441" s="53"/>
      <c r="D441" s="53"/>
      <c r="E441" s="53"/>
      <c r="F441" s="53"/>
    </row>
    <row r="442" spans="2:6" x14ac:dyDescent="0.25">
      <c r="B442" s="53"/>
      <c r="C442" s="53"/>
      <c r="D442" s="53"/>
      <c r="E442" s="53"/>
      <c r="F442" s="53"/>
    </row>
    <row r="443" spans="2:6" x14ac:dyDescent="0.25">
      <c r="B443" s="53"/>
      <c r="C443" s="53"/>
      <c r="D443" s="53"/>
      <c r="E443" s="53"/>
      <c r="F443" s="53"/>
    </row>
    <row r="444" spans="2:6" x14ac:dyDescent="0.25">
      <c r="B444" s="53"/>
      <c r="C444" s="53"/>
      <c r="D444" s="53"/>
      <c r="E444" s="53"/>
      <c r="F444" s="53"/>
    </row>
    <row r="445" spans="2:6" x14ac:dyDescent="0.25">
      <c r="B445" s="53"/>
      <c r="C445" s="53"/>
      <c r="D445" s="53"/>
      <c r="E445" s="53"/>
      <c r="F445" s="53"/>
    </row>
    <row r="446" spans="2:6" x14ac:dyDescent="0.25">
      <c r="B446" s="53"/>
      <c r="C446" s="53"/>
      <c r="D446" s="53"/>
      <c r="E446" s="53"/>
      <c r="F446" s="53"/>
    </row>
    <row r="447" spans="2:6" x14ac:dyDescent="0.25">
      <c r="B447" s="53"/>
      <c r="C447" s="53"/>
      <c r="D447" s="53"/>
      <c r="E447" s="53"/>
      <c r="F447" s="53"/>
    </row>
    <row r="448" spans="2:6" x14ac:dyDescent="0.25">
      <c r="B448" s="53"/>
      <c r="C448" s="53"/>
      <c r="D448" s="53"/>
      <c r="E448" s="53"/>
      <c r="F448" s="53"/>
    </row>
    <row r="449" spans="2:6" x14ac:dyDescent="0.25">
      <c r="B449" s="53"/>
      <c r="C449" s="53"/>
      <c r="D449" s="53"/>
      <c r="E449" s="53"/>
      <c r="F449" s="53"/>
    </row>
    <row r="450" spans="2:6" x14ac:dyDescent="0.25">
      <c r="B450" s="53"/>
      <c r="C450" s="53"/>
      <c r="D450" s="53"/>
      <c r="E450" s="53"/>
      <c r="F450" s="53"/>
    </row>
    <row r="451" spans="2:6" x14ac:dyDescent="0.25">
      <c r="B451" s="53"/>
      <c r="C451" s="53"/>
      <c r="D451" s="53"/>
      <c r="E451" s="53"/>
      <c r="F451" s="53"/>
    </row>
    <row r="452" spans="2:6" x14ac:dyDescent="0.25">
      <c r="B452" s="53"/>
      <c r="C452" s="53"/>
      <c r="D452" s="53"/>
      <c r="E452" s="53"/>
      <c r="F452" s="53"/>
    </row>
    <row r="453" spans="2:6" x14ac:dyDescent="0.25">
      <c r="B453" s="53"/>
      <c r="C453" s="53"/>
      <c r="D453" s="53"/>
      <c r="E453" s="53"/>
      <c r="F453" s="53"/>
    </row>
    <row r="454" spans="2:6" x14ac:dyDescent="0.25">
      <c r="B454" s="53"/>
      <c r="C454" s="53"/>
      <c r="D454" s="53"/>
      <c r="E454" s="53"/>
      <c r="F454" s="53"/>
    </row>
    <row r="455" spans="2:6" x14ac:dyDescent="0.25">
      <c r="B455" s="53"/>
      <c r="C455" s="53"/>
      <c r="D455" s="53"/>
      <c r="E455" s="53"/>
      <c r="F455" s="53"/>
    </row>
    <row r="456" spans="2:6" x14ac:dyDescent="0.25">
      <c r="B456" s="53"/>
      <c r="C456" s="53"/>
      <c r="D456" s="53"/>
      <c r="E456" s="53"/>
      <c r="F456" s="53"/>
    </row>
    <row r="457" spans="2:6" x14ac:dyDescent="0.25">
      <c r="B457" s="53"/>
      <c r="C457" s="53"/>
      <c r="D457" s="53"/>
      <c r="E457" s="53"/>
      <c r="F457" s="53"/>
    </row>
    <row r="458" spans="2:6" x14ac:dyDescent="0.25">
      <c r="B458" s="53"/>
      <c r="C458" s="53"/>
      <c r="D458" s="53"/>
      <c r="E458" s="53"/>
      <c r="F458" s="53"/>
    </row>
    <row r="459" spans="2:6" x14ac:dyDescent="0.25">
      <c r="B459" s="53"/>
      <c r="C459" s="53"/>
      <c r="D459" s="53"/>
      <c r="E459" s="53"/>
      <c r="F459" s="53"/>
    </row>
    <row r="460" spans="2:6" x14ac:dyDescent="0.25">
      <c r="B460" s="53"/>
      <c r="C460" s="53"/>
      <c r="D460" s="53"/>
      <c r="E460" s="53"/>
      <c r="F460" s="53"/>
    </row>
    <row r="461" spans="2:6" x14ac:dyDescent="0.25">
      <c r="B461" s="53"/>
      <c r="C461" s="53"/>
      <c r="D461" s="53"/>
      <c r="E461" s="53"/>
      <c r="F461" s="53"/>
    </row>
    <row r="462" spans="2:6" x14ac:dyDescent="0.25">
      <c r="B462" s="53"/>
      <c r="C462" s="53"/>
      <c r="D462" s="53"/>
      <c r="E462" s="53"/>
      <c r="F462" s="53"/>
    </row>
    <row r="463" spans="2:6" x14ac:dyDescent="0.25">
      <c r="B463" s="53"/>
      <c r="C463" s="53"/>
      <c r="D463" s="53"/>
      <c r="E463" s="53"/>
      <c r="F463" s="53"/>
    </row>
    <row r="464" spans="2:6" x14ac:dyDescent="0.25">
      <c r="B464" s="53"/>
      <c r="C464" s="53"/>
      <c r="D464" s="53"/>
      <c r="E464" s="53"/>
      <c r="F464" s="53"/>
    </row>
    <row r="465" spans="2:6" x14ac:dyDescent="0.25">
      <c r="B465" s="53"/>
      <c r="C465" s="53"/>
      <c r="D465" s="53"/>
      <c r="E465" s="53"/>
      <c r="F465" s="53"/>
    </row>
    <row r="466" spans="2:6" x14ac:dyDescent="0.25">
      <c r="B466" s="53"/>
      <c r="C466" s="53"/>
      <c r="D466" s="53"/>
      <c r="E466" s="53"/>
      <c r="F466" s="53"/>
    </row>
    <row r="467" spans="2:6" x14ac:dyDescent="0.25">
      <c r="B467" s="53"/>
      <c r="C467" s="53"/>
      <c r="D467" s="53"/>
      <c r="E467" s="53"/>
      <c r="F467" s="53"/>
    </row>
    <row r="468" spans="2:6" x14ac:dyDescent="0.25">
      <c r="B468" s="53"/>
      <c r="C468" s="53"/>
      <c r="D468" s="53"/>
      <c r="E468" s="53"/>
      <c r="F468" s="53"/>
    </row>
    <row r="469" spans="2:6" x14ac:dyDescent="0.25">
      <c r="B469" s="53"/>
      <c r="C469" s="53"/>
      <c r="D469" s="53"/>
      <c r="E469" s="53"/>
      <c r="F469" s="53"/>
    </row>
    <row r="470" spans="2:6" x14ac:dyDescent="0.25">
      <c r="B470" s="53"/>
      <c r="C470" s="53"/>
      <c r="D470" s="53"/>
      <c r="E470" s="53"/>
      <c r="F470" s="53"/>
    </row>
    <row r="471" spans="2:6" x14ac:dyDescent="0.25">
      <c r="B471" s="53"/>
      <c r="C471" s="53"/>
      <c r="D471" s="53"/>
      <c r="E471" s="53"/>
      <c r="F471" s="53"/>
    </row>
    <row r="472" spans="2:6" x14ac:dyDescent="0.25">
      <c r="B472" s="53"/>
      <c r="C472" s="53"/>
      <c r="D472" s="53"/>
      <c r="E472" s="53"/>
      <c r="F472" s="53"/>
    </row>
    <row r="473" spans="2:6" x14ac:dyDescent="0.25">
      <c r="B473" s="53"/>
      <c r="C473" s="53"/>
      <c r="D473" s="53"/>
      <c r="E473" s="53"/>
      <c r="F473" s="53"/>
    </row>
    <row r="474" spans="2:6" x14ac:dyDescent="0.25">
      <c r="B474" s="53"/>
      <c r="C474" s="53"/>
      <c r="D474" s="53"/>
      <c r="E474" s="53"/>
      <c r="F474" s="53"/>
    </row>
    <row r="475" spans="2:6" x14ac:dyDescent="0.25">
      <c r="B475" s="53"/>
      <c r="C475" s="53"/>
      <c r="D475" s="53"/>
      <c r="E475" s="53"/>
      <c r="F475" s="53"/>
    </row>
    <row r="476" spans="2:6" x14ac:dyDescent="0.25">
      <c r="B476" s="53"/>
      <c r="C476" s="53"/>
      <c r="D476" s="53"/>
      <c r="E476" s="53"/>
      <c r="F476" s="53"/>
    </row>
    <row r="477" spans="2:6" x14ac:dyDescent="0.25">
      <c r="B477" s="53"/>
      <c r="C477" s="53"/>
      <c r="D477" s="53"/>
      <c r="E477" s="53"/>
      <c r="F477" s="53"/>
    </row>
    <row r="478" spans="2:6" x14ac:dyDescent="0.25">
      <c r="B478" s="53"/>
      <c r="C478" s="53"/>
      <c r="D478" s="53"/>
      <c r="E478" s="53"/>
      <c r="F478" s="53"/>
    </row>
    <row r="479" spans="2:6" x14ac:dyDescent="0.25">
      <c r="B479" s="53"/>
      <c r="C479" s="53"/>
      <c r="D479" s="53"/>
      <c r="E479" s="53"/>
      <c r="F479" s="53"/>
    </row>
    <row r="480" spans="2:6" x14ac:dyDescent="0.25">
      <c r="B480" s="53"/>
      <c r="C480" s="53"/>
      <c r="D480" s="53"/>
      <c r="E480" s="53"/>
      <c r="F480" s="53"/>
    </row>
    <row r="481" spans="2:6" x14ac:dyDescent="0.25">
      <c r="B481" s="53"/>
      <c r="C481" s="53"/>
      <c r="D481" s="53"/>
      <c r="E481" s="53"/>
      <c r="F481" s="53"/>
    </row>
    <row r="482" spans="2:6" x14ac:dyDescent="0.25">
      <c r="B482" s="53"/>
      <c r="C482" s="53"/>
      <c r="D482" s="53"/>
      <c r="E482" s="53"/>
      <c r="F482" s="53"/>
    </row>
    <row r="483" spans="2:6" x14ac:dyDescent="0.25">
      <c r="B483" s="53"/>
      <c r="C483" s="53"/>
      <c r="D483" s="53"/>
      <c r="E483" s="53"/>
      <c r="F483" s="53"/>
    </row>
    <row r="484" spans="2:6" x14ac:dyDescent="0.25">
      <c r="B484" s="53"/>
      <c r="C484" s="53"/>
      <c r="D484" s="53"/>
      <c r="E484" s="53"/>
      <c r="F484" s="53"/>
    </row>
    <row r="485" spans="2:6" x14ac:dyDescent="0.25">
      <c r="B485" s="53"/>
      <c r="C485" s="53"/>
      <c r="D485" s="53"/>
      <c r="E485" s="53"/>
      <c r="F485" s="53"/>
    </row>
    <row r="486" spans="2:6" x14ac:dyDescent="0.25">
      <c r="B486" s="53"/>
      <c r="C486" s="53"/>
      <c r="D486" s="53"/>
      <c r="E486" s="53"/>
      <c r="F486" s="53"/>
    </row>
    <row r="487" spans="2:6" x14ac:dyDescent="0.25">
      <c r="B487" s="53"/>
      <c r="C487" s="53"/>
      <c r="D487" s="53"/>
      <c r="E487" s="53"/>
      <c r="F487" s="53"/>
    </row>
    <row r="488" spans="2:6" x14ac:dyDescent="0.25">
      <c r="B488" s="53"/>
      <c r="C488" s="53"/>
      <c r="D488" s="53"/>
      <c r="E488" s="53"/>
      <c r="F488" s="53"/>
    </row>
    <row r="489" spans="2:6" x14ac:dyDescent="0.25">
      <c r="B489" s="53"/>
      <c r="C489" s="53"/>
      <c r="D489" s="53"/>
      <c r="E489" s="53"/>
      <c r="F489" s="53"/>
    </row>
    <row r="490" spans="2:6" x14ac:dyDescent="0.25">
      <c r="B490" s="53"/>
      <c r="C490" s="53"/>
      <c r="D490" s="53"/>
      <c r="E490" s="53"/>
      <c r="F490" s="53"/>
    </row>
    <row r="491" spans="2:6" x14ac:dyDescent="0.25">
      <c r="B491" s="53"/>
      <c r="C491" s="53"/>
      <c r="D491" s="53"/>
      <c r="E491" s="53"/>
      <c r="F491" s="53"/>
    </row>
    <row r="492" spans="2:6" x14ac:dyDescent="0.25">
      <c r="B492" s="53"/>
      <c r="C492" s="53"/>
      <c r="D492" s="53"/>
      <c r="E492" s="53"/>
      <c r="F492" s="53"/>
    </row>
    <row r="493" spans="2:6" x14ac:dyDescent="0.25">
      <c r="B493" s="53"/>
      <c r="C493" s="53"/>
      <c r="D493" s="53"/>
      <c r="E493" s="53"/>
      <c r="F493" s="53"/>
    </row>
    <row r="494" spans="2:6" x14ac:dyDescent="0.25">
      <c r="B494" s="53"/>
      <c r="C494" s="53"/>
      <c r="D494" s="53"/>
      <c r="E494" s="53"/>
      <c r="F494" s="53"/>
    </row>
    <row r="495" spans="2:6" x14ac:dyDescent="0.25">
      <c r="B495" s="53"/>
      <c r="C495" s="53"/>
      <c r="D495" s="53"/>
      <c r="E495" s="53"/>
      <c r="F495" s="53"/>
    </row>
    <row r="496" spans="2:6" x14ac:dyDescent="0.25">
      <c r="B496" s="53"/>
      <c r="C496" s="53"/>
      <c r="D496" s="53"/>
      <c r="E496" s="53"/>
      <c r="F496" s="53"/>
    </row>
    <row r="497" spans="2:6" x14ac:dyDescent="0.25">
      <c r="B497" s="53"/>
      <c r="C497" s="53"/>
      <c r="D497" s="53"/>
      <c r="E497" s="53"/>
      <c r="F497" s="53"/>
    </row>
    <row r="498" spans="2:6" x14ac:dyDescent="0.25">
      <c r="B498" s="53"/>
      <c r="C498" s="53"/>
      <c r="D498" s="53"/>
      <c r="E498" s="53"/>
      <c r="F498" s="53"/>
    </row>
    <row r="499" spans="2:6" x14ac:dyDescent="0.25">
      <c r="B499" s="53"/>
      <c r="C499" s="53"/>
      <c r="D499" s="53"/>
      <c r="E499" s="53"/>
      <c r="F499" s="53"/>
    </row>
    <row r="500" spans="2:6" x14ac:dyDescent="0.25">
      <c r="B500" s="53"/>
      <c r="C500" s="53"/>
      <c r="D500" s="53"/>
      <c r="E500" s="53"/>
      <c r="F500" s="53"/>
    </row>
    <row r="501" spans="2:6" x14ac:dyDescent="0.25">
      <c r="B501" s="53"/>
      <c r="C501" s="53"/>
      <c r="D501" s="53"/>
      <c r="E501" s="53"/>
      <c r="F501" s="53"/>
    </row>
    <row r="502" spans="2:6" x14ac:dyDescent="0.25">
      <c r="B502" s="53"/>
      <c r="C502" s="53"/>
      <c r="D502" s="53"/>
      <c r="E502" s="53"/>
      <c r="F502" s="53"/>
    </row>
    <row r="503" spans="2:6" x14ac:dyDescent="0.25">
      <c r="B503" s="53"/>
      <c r="C503" s="53"/>
      <c r="D503" s="53"/>
      <c r="E503" s="53"/>
      <c r="F503" s="53"/>
    </row>
    <row r="504" spans="2:6" x14ac:dyDescent="0.25">
      <c r="B504" s="53"/>
      <c r="C504" s="53"/>
      <c r="D504" s="53"/>
      <c r="E504" s="53"/>
      <c r="F504" s="53"/>
    </row>
    <row r="505" spans="2:6" x14ac:dyDescent="0.25">
      <c r="B505" s="53"/>
      <c r="C505" s="53"/>
      <c r="D505" s="53"/>
      <c r="E505" s="53"/>
      <c r="F505" s="53"/>
    </row>
    <row r="506" spans="2:6" x14ac:dyDescent="0.25">
      <c r="B506" s="53"/>
      <c r="C506" s="53"/>
      <c r="D506" s="53"/>
      <c r="E506" s="53"/>
      <c r="F506" s="53"/>
    </row>
    <row r="507" spans="2:6" x14ac:dyDescent="0.25">
      <c r="B507" s="53"/>
      <c r="C507" s="53"/>
      <c r="D507" s="53"/>
      <c r="E507" s="53"/>
      <c r="F507" s="53"/>
    </row>
    <row r="508" spans="2:6" x14ac:dyDescent="0.25">
      <c r="B508" s="53"/>
      <c r="C508" s="53"/>
      <c r="D508" s="53"/>
      <c r="E508" s="53"/>
      <c r="F508" s="53"/>
    </row>
    <row r="509" spans="2:6" x14ac:dyDescent="0.25">
      <c r="B509" s="53"/>
      <c r="C509" s="53"/>
      <c r="D509" s="53"/>
      <c r="E509" s="53"/>
      <c r="F509" s="53"/>
    </row>
    <row r="510" spans="2:6" x14ac:dyDescent="0.25">
      <c r="B510" s="53"/>
      <c r="C510" s="53"/>
      <c r="D510" s="53"/>
      <c r="E510" s="53"/>
      <c r="F510" s="53"/>
    </row>
    <row r="511" spans="2:6" x14ac:dyDescent="0.25">
      <c r="B511" s="53"/>
      <c r="C511" s="53"/>
      <c r="D511" s="53"/>
      <c r="E511" s="53"/>
      <c r="F511" s="53"/>
    </row>
    <row r="512" spans="2:6" x14ac:dyDescent="0.25">
      <c r="B512" s="53"/>
      <c r="C512" s="53"/>
      <c r="D512" s="53"/>
      <c r="E512" s="53"/>
      <c r="F512" s="53"/>
    </row>
    <row r="513" spans="2:6" x14ac:dyDescent="0.25">
      <c r="B513" s="53"/>
      <c r="C513" s="53"/>
      <c r="D513" s="53"/>
      <c r="E513" s="53"/>
      <c r="F513" s="53"/>
    </row>
    <row r="514" spans="2:6" x14ac:dyDescent="0.25">
      <c r="B514" s="53"/>
      <c r="C514" s="53"/>
      <c r="D514" s="53"/>
      <c r="E514" s="53"/>
      <c r="F514" s="53"/>
    </row>
    <row r="515" spans="2:6" x14ac:dyDescent="0.25">
      <c r="B515" s="53"/>
      <c r="C515" s="53"/>
      <c r="D515" s="53"/>
      <c r="E515" s="53"/>
      <c r="F515" s="53"/>
    </row>
    <row r="516" spans="2:6" x14ac:dyDescent="0.25">
      <c r="B516" s="53"/>
      <c r="C516" s="53"/>
      <c r="D516" s="53"/>
      <c r="E516" s="53"/>
      <c r="F516" s="53"/>
    </row>
    <row r="517" spans="2:6" x14ac:dyDescent="0.25">
      <c r="B517" s="53"/>
      <c r="C517" s="53"/>
      <c r="D517" s="53"/>
      <c r="E517" s="53"/>
      <c r="F517" s="53"/>
    </row>
    <row r="518" spans="2:6" x14ac:dyDescent="0.25">
      <c r="B518" s="53"/>
      <c r="C518" s="53"/>
      <c r="D518" s="53"/>
      <c r="E518" s="53"/>
      <c r="F518" s="53"/>
    </row>
    <row r="519" spans="2:6" x14ac:dyDescent="0.25">
      <c r="B519" s="53"/>
      <c r="C519" s="53"/>
      <c r="D519" s="53"/>
      <c r="E519" s="53"/>
      <c r="F519" s="53"/>
    </row>
    <row r="520" spans="2:6" x14ac:dyDescent="0.25">
      <c r="B520" s="53"/>
      <c r="C520" s="53"/>
      <c r="D520" s="53"/>
      <c r="E520" s="53"/>
      <c r="F520" s="53"/>
    </row>
    <row r="521" spans="2:6" x14ac:dyDescent="0.25">
      <c r="B521" s="53"/>
      <c r="C521" s="53"/>
      <c r="D521" s="53"/>
      <c r="E521" s="53"/>
      <c r="F521" s="53"/>
    </row>
    <row r="522" spans="2:6" x14ac:dyDescent="0.25">
      <c r="B522" s="53"/>
      <c r="C522" s="53"/>
      <c r="D522" s="53"/>
      <c r="E522" s="53"/>
      <c r="F522" s="53"/>
    </row>
    <row r="523" spans="2:6" x14ac:dyDescent="0.25">
      <c r="B523" s="53"/>
      <c r="C523" s="53"/>
      <c r="D523" s="53"/>
      <c r="E523" s="53"/>
      <c r="F523" s="53"/>
    </row>
    <row r="524" spans="2:6" x14ac:dyDescent="0.25">
      <c r="B524" s="53"/>
      <c r="C524" s="53"/>
      <c r="D524" s="53"/>
      <c r="E524" s="53"/>
      <c r="F524" s="53"/>
    </row>
    <row r="525" spans="2:6" x14ac:dyDescent="0.25">
      <c r="B525" s="53"/>
      <c r="C525" s="53"/>
      <c r="D525" s="53"/>
      <c r="E525" s="53"/>
      <c r="F525" s="53"/>
    </row>
    <row r="526" spans="2:6" x14ac:dyDescent="0.25">
      <c r="B526" s="53"/>
      <c r="C526" s="53"/>
      <c r="D526" s="53"/>
      <c r="E526" s="53"/>
      <c r="F526" s="53"/>
    </row>
    <row r="527" spans="2:6" x14ac:dyDescent="0.25">
      <c r="B527" s="53"/>
      <c r="C527" s="53"/>
      <c r="D527" s="53"/>
      <c r="E527" s="53"/>
      <c r="F527" s="53"/>
    </row>
    <row r="528" spans="2:6" x14ac:dyDescent="0.25">
      <c r="B528" s="53"/>
      <c r="C528" s="53"/>
      <c r="D528" s="53"/>
      <c r="E528" s="53"/>
      <c r="F528" s="53"/>
    </row>
    <row r="529" spans="2:6" x14ac:dyDescent="0.25">
      <c r="B529" s="53"/>
      <c r="C529" s="53"/>
      <c r="D529" s="53"/>
      <c r="E529" s="53"/>
      <c r="F529" s="53"/>
    </row>
    <row r="530" spans="2:6" x14ac:dyDescent="0.25">
      <c r="B530" s="53"/>
      <c r="C530" s="53"/>
      <c r="D530" s="53"/>
      <c r="E530" s="53"/>
      <c r="F530" s="53"/>
    </row>
    <row r="531" spans="2:6" x14ac:dyDescent="0.25">
      <c r="B531" s="53"/>
      <c r="C531" s="53"/>
      <c r="D531" s="53"/>
      <c r="E531" s="53"/>
      <c r="F531" s="53"/>
    </row>
    <row r="532" spans="2:6" x14ac:dyDescent="0.25">
      <c r="B532" s="53"/>
      <c r="C532" s="53"/>
      <c r="D532" s="53"/>
      <c r="E532" s="53"/>
      <c r="F532" s="53"/>
    </row>
    <row r="533" spans="2:6" x14ac:dyDescent="0.25">
      <c r="B533" s="53"/>
      <c r="C533" s="53"/>
      <c r="D533" s="53"/>
      <c r="E533" s="53"/>
      <c r="F533" s="53"/>
    </row>
    <row r="534" spans="2:6" x14ac:dyDescent="0.25">
      <c r="B534" s="53"/>
      <c r="C534" s="53"/>
      <c r="D534" s="53"/>
      <c r="E534" s="53"/>
      <c r="F534" s="53"/>
    </row>
    <row r="535" spans="2:6" x14ac:dyDescent="0.25">
      <c r="B535" s="53"/>
      <c r="C535" s="53"/>
      <c r="D535" s="53"/>
      <c r="E535" s="53"/>
      <c r="F535" s="53"/>
    </row>
    <row r="536" spans="2:6" x14ac:dyDescent="0.25">
      <c r="B536" s="53"/>
      <c r="C536" s="53"/>
      <c r="D536" s="53"/>
      <c r="E536" s="53"/>
      <c r="F536" s="53"/>
    </row>
    <row r="537" spans="2:6" x14ac:dyDescent="0.25">
      <c r="B537" s="53"/>
      <c r="C537" s="53"/>
      <c r="D537" s="53"/>
      <c r="E537" s="53"/>
      <c r="F537" s="53"/>
    </row>
    <row r="538" spans="2:6" x14ac:dyDescent="0.25">
      <c r="B538" s="53"/>
      <c r="C538" s="53"/>
      <c r="D538" s="53"/>
      <c r="E538" s="53"/>
      <c r="F538" s="53"/>
    </row>
    <row r="539" spans="2:6" x14ac:dyDescent="0.25">
      <c r="B539" s="53"/>
      <c r="C539" s="53"/>
      <c r="D539" s="53"/>
      <c r="E539" s="53"/>
      <c r="F539" s="53"/>
    </row>
    <row r="540" spans="2:6" x14ac:dyDescent="0.25">
      <c r="B540" s="53"/>
      <c r="C540" s="53"/>
      <c r="D540" s="53"/>
      <c r="E540" s="53"/>
      <c r="F540" s="53"/>
    </row>
    <row r="541" spans="2:6" x14ac:dyDescent="0.25">
      <c r="B541" s="53"/>
      <c r="C541" s="53"/>
      <c r="D541" s="53"/>
      <c r="E541" s="53"/>
      <c r="F541" s="53"/>
    </row>
    <row r="542" spans="2:6" x14ac:dyDescent="0.25">
      <c r="B542" s="53"/>
      <c r="C542" s="53"/>
      <c r="D542" s="53"/>
      <c r="E542" s="53"/>
      <c r="F542" s="53"/>
    </row>
    <row r="543" spans="2:6" x14ac:dyDescent="0.25">
      <c r="B543" s="53"/>
      <c r="C543" s="53"/>
      <c r="D543" s="53"/>
      <c r="E543" s="53"/>
      <c r="F543" s="53"/>
    </row>
    <row r="544" spans="2:6" x14ac:dyDescent="0.25">
      <c r="B544" s="53"/>
      <c r="C544" s="53"/>
      <c r="D544" s="53"/>
      <c r="E544" s="53"/>
      <c r="F544" s="53"/>
    </row>
    <row r="545" spans="2:6" x14ac:dyDescent="0.25">
      <c r="B545" s="53"/>
      <c r="C545" s="53"/>
      <c r="D545" s="53"/>
      <c r="E545" s="53"/>
      <c r="F545" s="53"/>
    </row>
    <row r="546" spans="2:6" x14ac:dyDescent="0.25">
      <c r="B546" s="53"/>
      <c r="C546" s="53"/>
      <c r="D546" s="53"/>
      <c r="E546" s="53"/>
      <c r="F546" s="53"/>
    </row>
    <row r="547" spans="2:6" x14ac:dyDescent="0.25">
      <c r="B547" s="53"/>
      <c r="C547" s="53"/>
      <c r="D547" s="53"/>
      <c r="E547" s="53"/>
      <c r="F547" s="53"/>
    </row>
    <row r="548" spans="2:6" x14ac:dyDescent="0.25">
      <c r="B548" s="53"/>
      <c r="C548" s="53"/>
      <c r="D548" s="53"/>
      <c r="E548" s="53"/>
      <c r="F548" s="53"/>
    </row>
    <row r="549" spans="2:6" x14ac:dyDescent="0.25">
      <c r="B549" s="53"/>
      <c r="C549" s="53"/>
      <c r="D549" s="53"/>
      <c r="E549" s="53"/>
      <c r="F549" s="53"/>
    </row>
    <row r="550" spans="2:6" x14ac:dyDescent="0.25">
      <c r="B550" s="53"/>
      <c r="C550" s="53"/>
      <c r="D550" s="53"/>
      <c r="E550" s="53"/>
      <c r="F550" s="53"/>
    </row>
    <row r="551" spans="2:6" x14ac:dyDescent="0.25">
      <c r="B551" s="53"/>
      <c r="C551" s="53"/>
      <c r="D551" s="53"/>
      <c r="E551" s="53"/>
      <c r="F551" s="53"/>
    </row>
    <row r="552" spans="2:6" x14ac:dyDescent="0.25">
      <c r="B552" s="53"/>
      <c r="C552" s="53"/>
      <c r="D552" s="53"/>
      <c r="E552" s="53"/>
      <c r="F552" s="53"/>
    </row>
    <row r="553" spans="2:6" x14ac:dyDescent="0.25">
      <c r="B553" s="53"/>
      <c r="C553" s="53"/>
      <c r="D553" s="53"/>
      <c r="E553" s="53"/>
      <c r="F553" s="53"/>
    </row>
    <row r="554" spans="2:6" x14ac:dyDescent="0.25">
      <c r="B554" s="53"/>
      <c r="C554" s="53"/>
      <c r="D554" s="53"/>
      <c r="E554" s="53"/>
      <c r="F554" s="53"/>
    </row>
    <row r="555" spans="2:6" x14ac:dyDescent="0.25">
      <c r="B555" s="53"/>
      <c r="C555" s="53"/>
      <c r="D555" s="53"/>
      <c r="E555" s="53"/>
      <c r="F555" s="53"/>
    </row>
    <row r="556" spans="2:6" x14ac:dyDescent="0.25">
      <c r="B556" s="53"/>
      <c r="C556" s="53"/>
      <c r="D556" s="53"/>
      <c r="E556" s="53"/>
      <c r="F556" s="53"/>
    </row>
    <row r="557" spans="2:6" x14ac:dyDescent="0.25">
      <c r="B557" s="53"/>
      <c r="C557" s="53"/>
      <c r="D557" s="53"/>
      <c r="E557" s="53"/>
      <c r="F557" s="53"/>
    </row>
    <row r="558" spans="2:6" x14ac:dyDescent="0.25">
      <c r="B558" s="53"/>
      <c r="C558" s="53"/>
      <c r="D558" s="53"/>
      <c r="E558" s="53"/>
      <c r="F558" s="53"/>
    </row>
    <row r="559" spans="2:6" x14ac:dyDescent="0.25">
      <c r="B559" s="53"/>
      <c r="C559" s="53"/>
      <c r="D559" s="53"/>
      <c r="E559" s="53"/>
      <c r="F559" s="53"/>
    </row>
    <row r="560" spans="2:6" x14ac:dyDescent="0.25">
      <c r="B560" s="53"/>
      <c r="C560" s="53"/>
      <c r="D560" s="53"/>
      <c r="E560" s="53"/>
      <c r="F560" s="53"/>
    </row>
    <row r="561" spans="2:6" x14ac:dyDescent="0.25">
      <c r="B561" s="53"/>
      <c r="C561" s="53"/>
      <c r="D561" s="53"/>
      <c r="E561" s="53"/>
      <c r="F561" s="53"/>
    </row>
    <row r="562" spans="2:6" x14ac:dyDescent="0.25">
      <c r="B562" s="53"/>
      <c r="C562" s="53"/>
      <c r="D562" s="53"/>
      <c r="E562" s="53"/>
      <c r="F562" s="53"/>
    </row>
    <row r="563" spans="2:6" x14ac:dyDescent="0.25">
      <c r="B563" s="53"/>
      <c r="C563" s="53"/>
      <c r="D563" s="53"/>
      <c r="E563" s="53"/>
      <c r="F563" s="53"/>
    </row>
    <row r="564" spans="2:6" x14ac:dyDescent="0.25">
      <c r="B564" s="53"/>
      <c r="C564" s="53"/>
      <c r="D564" s="53"/>
      <c r="E564" s="53"/>
      <c r="F564" s="53"/>
    </row>
    <row r="565" spans="2:6" x14ac:dyDescent="0.25">
      <c r="B565" s="53"/>
      <c r="C565" s="53"/>
      <c r="D565" s="53"/>
      <c r="E565" s="53"/>
      <c r="F565" s="53"/>
    </row>
    <row r="566" spans="2:6" x14ac:dyDescent="0.25">
      <c r="B566" s="53"/>
      <c r="C566" s="53"/>
      <c r="D566" s="53"/>
      <c r="E566" s="53"/>
      <c r="F566" s="53"/>
    </row>
    <row r="567" spans="2:6" x14ac:dyDescent="0.25">
      <c r="B567" s="53"/>
      <c r="C567" s="53"/>
      <c r="D567" s="53"/>
      <c r="E567" s="53"/>
      <c r="F567" s="53"/>
    </row>
    <row r="568" spans="2:6" x14ac:dyDescent="0.25">
      <c r="B568" s="53"/>
      <c r="C568" s="53"/>
      <c r="D568" s="53"/>
      <c r="E568" s="53"/>
      <c r="F568" s="53"/>
    </row>
    <row r="569" spans="2:6" x14ac:dyDescent="0.25">
      <c r="B569" s="53"/>
      <c r="C569" s="53"/>
      <c r="D569" s="53"/>
      <c r="E569" s="53"/>
      <c r="F569" s="53"/>
    </row>
    <row r="570" spans="2:6" x14ac:dyDescent="0.25">
      <c r="B570" s="53"/>
      <c r="C570" s="53"/>
      <c r="D570" s="53"/>
      <c r="E570" s="53"/>
      <c r="F570" s="53"/>
    </row>
    <row r="571" spans="2:6" x14ac:dyDescent="0.25">
      <c r="B571" s="53"/>
      <c r="C571" s="53"/>
      <c r="D571" s="53"/>
      <c r="E571" s="53"/>
      <c r="F571" s="53"/>
    </row>
    <row r="572" spans="2:6" x14ac:dyDescent="0.25">
      <c r="B572" s="53"/>
      <c r="C572" s="53"/>
      <c r="D572" s="53"/>
      <c r="E572" s="53"/>
      <c r="F572" s="53"/>
    </row>
    <row r="573" spans="2:6" x14ac:dyDescent="0.25">
      <c r="B573" s="53"/>
      <c r="C573" s="53"/>
      <c r="D573" s="53"/>
      <c r="E573" s="53"/>
      <c r="F573" s="53"/>
    </row>
    <row r="574" spans="2:6" x14ac:dyDescent="0.25">
      <c r="B574" s="53"/>
      <c r="C574" s="53"/>
      <c r="D574" s="53"/>
      <c r="E574" s="53"/>
      <c r="F574" s="53"/>
    </row>
    <row r="575" spans="2:6" x14ac:dyDescent="0.25">
      <c r="B575" s="53"/>
      <c r="C575" s="53"/>
      <c r="D575" s="53"/>
      <c r="E575" s="53"/>
      <c r="F575" s="53"/>
    </row>
    <row r="576" spans="2:6" x14ac:dyDescent="0.25">
      <c r="B576" s="53"/>
      <c r="C576" s="53"/>
      <c r="D576" s="53"/>
      <c r="E576" s="53"/>
      <c r="F576" s="53"/>
    </row>
    <row r="577" spans="2:6" x14ac:dyDescent="0.25">
      <c r="B577" s="53"/>
      <c r="C577" s="53"/>
      <c r="D577" s="53"/>
      <c r="E577" s="53"/>
      <c r="F577" s="53"/>
    </row>
    <row r="578" spans="2:6" x14ac:dyDescent="0.25">
      <c r="B578" s="53"/>
      <c r="C578" s="53"/>
      <c r="D578" s="53"/>
      <c r="E578" s="53"/>
      <c r="F578" s="53"/>
    </row>
    <row r="579" spans="2:6" x14ac:dyDescent="0.25">
      <c r="B579" s="53"/>
      <c r="C579" s="53"/>
      <c r="D579" s="53"/>
      <c r="E579" s="53"/>
      <c r="F579" s="53"/>
    </row>
    <row r="580" spans="2:6" x14ac:dyDescent="0.25">
      <c r="B580" s="53"/>
      <c r="C580" s="53"/>
      <c r="D580" s="53"/>
      <c r="E580" s="53"/>
      <c r="F580" s="53"/>
    </row>
    <row r="581" spans="2:6" x14ac:dyDescent="0.25">
      <c r="B581" s="53"/>
      <c r="C581" s="53"/>
      <c r="D581" s="53"/>
      <c r="E581" s="53"/>
      <c r="F581" s="53"/>
    </row>
    <row r="582" spans="2:6" x14ac:dyDescent="0.25">
      <c r="B582" s="53"/>
      <c r="C582" s="53"/>
      <c r="D582" s="53"/>
      <c r="E582" s="53"/>
      <c r="F582" s="53"/>
    </row>
    <row r="583" spans="2:6" x14ac:dyDescent="0.25">
      <c r="B583" s="53"/>
      <c r="C583" s="53"/>
      <c r="D583" s="53"/>
      <c r="E583" s="53"/>
      <c r="F583" s="53"/>
    </row>
    <row r="584" spans="2:6" x14ac:dyDescent="0.25">
      <c r="B584" s="53"/>
      <c r="C584" s="53"/>
      <c r="D584" s="53"/>
      <c r="E584" s="53"/>
      <c r="F584" s="53"/>
    </row>
    <row r="585" spans="2:6" x14ac:dyDescent="0.25">
      <c r="B585" s="53"/>
      <c r="C585" s="53"/>
      <c r="D585" s="53"/>
      <c r="E585" s="53"/>
      <c r="F585" s="53"/>
    </row>
    <row r="586" spans="2:6" x14ac:dyDescent="0.25">
      <c r="B586" s="53"/>
      <c r="C586" s="53"/>
      <c r="D586" s="53"/>
      <c r="E586" s="53"/>
      <c r="F586" s="53"/>
    </row>
    <row r="587" spans="2:6" x14ac:dyDescent="0.25">
      <c r="B587" s="53"/>
      <c r="C587" s="53"/>
      <c r="D587" s="53"/>
      <c r="E587" s="53"/>
      <c r="F587" s="53"/>
    </row>
    <row r="588" spans="2:6" x14ac:dyDescent="0.25">
      <c r="B588" s="53"/>
      <c r="C588" s="53"/>
      <c r="D588" s="53"/>
      <c r="E588" s="53"/>
      <c r="F588" s="53"/>
    </row>
    <row r="589" spans="2:6" x14ac:dyDescent="0.25">
      <c r="B589" s="53"/>
      <c r="C589" s="53"/>
      <c r="D589" s="53"/>
      <c r="E589" s="53"/>
      <c r="F589" s="53"/>
    </row>
    <row r="590" spans="2:6" x14ac:dyDescent="0.25">
      <c r="B590" s="53"/>
      <c r="C590" s="53"/>
      <c r="D590" s="53"/>
      <c r="E590" s="53"/>
      <c r="F590" s="53"/>
    </row>
    <row r="591" spans="2:6" x14ac:dyDescent="0.25">
      <c r="B591" s="53"/>
      <c r="C591" s="53"/>
      <c r="D591" s="53"/>
      <c r="E591" s="53"/>
      <c r="F591" s="53"/>
    </row>
    <row r="592" spans="2:6" x14ac:dyDescent="0.25">
      <c r="B592" s="53"/>
      <c r="C592" s="53"/>
      <c r="D592" s="53"/>
      <c r="E592" s="53"/>
      <c r="F592" s="53"/>
    </row>
    <row r="593" spans="2:6" x14ac:dyDescent="0.25">
      <c r="B593" s="53"/>
      <c r="C593" s="53"/>
      <c r="D593" s="53"/>
      <c r="E593" s="53"/>
      <c r="F593" s="53"/>
    </row>
    <row r="594" spans="2:6" x14ac:dyDescent="0.25">
      <c r="B594" s="53"/>
      <c r="C594" s="53"/>
      <c r="D594" s="53"/>
      <c r="E594" s="53"/>
      <c r="F594" s="53"/>
    </row>
    <row r="595" spans="2:6" x14ac:dyDescent="0.25">
      <c r="B595" s="53"/>
      <c r="C595" s="53"/>
      <c r="D595" s="53"/>
      <c r="E595" s="53"/>
      <c r="F595" s="53"/>
    </row>
    <row r="596" spans="2:6" x14ac:dyDescent="0.25">
      <c r="B596" s="53"/>
      <c r="C596" s="53"/>
      <c r="D596" s="53"/>
      <c r="E596" s="53"/>
      <c r="F596" s="53"/>
    </row>
    <row r="597" spans="2:6" x14ac:dyDescent="0.25">
      <c r="B597" s="53"/>
      <c r="C597" s="53"/>
      <c r="D597" s="53"/>
      <c r="E597" s="53"/>
      <c r="F597" s="53"/>
    </row>
    <row r="598" spans="2:6" x14ac:dyDescent="0.25">
      <c r="B598" s="53"/>
      <c r="C598" s="53"/>
      <c r="D598" s="53"/>
      <c r="E598" s="53"/>
      <c r="F598" s="53"/>
    </row>
    <row r="599" spans="2:6" x14ac:dyDescent="0.25">
      <c r="B599" s="53"/>
      <c r="C599" s="53"/>
      <c r="D599" s="53"/>
      <c r="E599" s="53"/>
      <c r="F599" s="53"/>
    </row>
    <row r="600" spans="2:6" x14ac:dyDescent="0.25">
      <c r="B600" s="53"/>
      <c r="C600" s="53"/>
      <c r="D600" s="53"/>
      <c r="E600" s="53"/>
      <c r="F600" s="53"/>
    </row>
    <row r="601" spans="2:6" x14ac:dyDescent="0.25">
      <c r="B601" s="53"/>
      <c r="C601" s="53"/>
      <c r="D601" s="53"/>
      <c r="E601" s="53"/>
      <c r="F601" s="53"/>
    </row>
    <row r="602" spans="2:6" x14ac:dyDescent="0.25">
      <c r="B602" s="53"/>
      <c r="C602" s="53"/>
      <c r="D602" s="53"/>
      <c r="E602" s="53"/>
      <c r="F602" s="53"/>
    </row>
    <row r="603" spans="2:6" x14ac:dyDescent="0.25">
      <c r="B603" s="53"/>
      <c r="C603" s="53"/>
      <c r="D603" s="53"/>
      <c r="E603" s="53"/>
      <c r="F603" s="53"/>
    </row>
    <row r="604" spans="2:6" x14ac:dyDescent="0.25">
      <c r="B604" s="53"/>
      <c r="C604" s="53"/>
      <c r="D604" s="53"/>
      <c r="E604" s="53"/>
      <c r="F604" s="53"/>
    </row>
    <row r="605" spans="2:6" x14ac:dyDescent="0.25">
      <c r="B605" s="53"/>
      <c r="C605" s="53"/>
      <c r="D605" s="53"/>
      <c r="E605" s="53"/>
      <c r="F605" s="53"/>
    </row>
    <row r="606" spans="2:6" x14ac:dyDescent="0.25">
      <c r="B606" s="53"/>
      <c r="C606" s="53"/>
      <c r="D606" s="53"/>
      <c r="E606" s="53"/>
      <c r="F606" s="53"/>
    </row>
    <row r="607" spans="2:6" x14ac:dyDescent="0.25">
      <c r="B607" s="53"/>
      <c r="C607" s="53"/>
      <c r="D607" s="53"/>
      <c r="E607" s="53"/>
      <c r="F607" s="53"/>
    </row>
    <row r="608" spans="2:6" x14ac:dyDescent="0.25">
      <c r="B608" s="53"/>
      <c r="C608" s="53"/>
      <c r="D608" s="53"/>
      <c r="E608" s="53"/>
      <c r="F608" s="53"/>
    </row>
    <row r="609" spans="2:6" x14ac:dyDescent="0.25">
      <c r="B609" s="53"/>
      <c r="C609" s="53"/>
      <c r="D609" s="53"/>
      <c r="E609" s="53"/>
      <c r="F609" s="53"/>
    </row>
    <row r="610" spans="2:6" x14ac:dyDescent="0.25">
      <c r="B610" s="53"/>
      <c r="C610" s="53"/>
      <c r="D610" s="53"/>
      <c r="E610" s="53"/>
      <c r="F610" s="53"/>
    </row>
    <row r="611" spans="2:6" x14ac:dyDescent="0.25">
      <c r="B611" s="53"/>
      <c r="C611" s="53"/>
      <c r="D611" s="53"/>
      <c r="E611" s="53"/>
      <c r="F611" s="53"/>
    </row>
    <row r="612" spans="2:6" x14ac:dyDescent="0.25">
      <c r="B612" s="53"/>
      <c r="C612" s="53"/>
      <c r="D612" s="53"/>
      <c r="E612" s="53"/>
      <c r="F612" s="53"/>
    </row>
    <row r="613" spans="2:6" x14ac:dyDescent="0.25">
      <c r="B613" s="53"/>
      <c r="C613" s="53"/>
      <c r="D613" s="53"/>
      <c r="E613" s="53"/>
      <c r="F613" s="53"/>
    </row>
    <row r="614" spans="2:6" x14ac:dyDescent="0.25">
      <c r="B614" s="53"/>
      <c r="C614" s="53"/>
      <c r="D614" s="53"/>
      <c r="E614" s="53"/>
      <c r="F614" s="53"/>
    </row>
    <row r="615" spans="2:6" x14ac:dyDescent="0.25">
      <c r="B615" s="53"/>
      <c r="C615" s="53"/>
      <c r="D615" s="53"/>
      <c r="E615" s="53"/>
      <c r="F615" s="53"/>
    </row>
    <row r="616" spans="2:6" x14ac:dyDescent="0.25">
      <c r="B616" s="53"/>
      <c r="C616" s="53"/>
      <c r="D616" s="53"/>
      <c r="E616" s="53"/>
      <c r="F616" s="53"/>
    </row>
    <row r="617" spans="2:6" x14ac:dyDescent="0.25">
      <c r="B617" s="53"/>
      <c r="C617" s="53"/>
      <c r="D617" s="53"/>
      <c r="E617" s="53"/>
      <c r="F617" s="53"/>
    </row>
    <row r="618" spans="2:6" x14ac:dyDescent="0.25">
      <c r="B618" s="53"/>
      <c r="C618" s="53"/>
      <c r="D618" s="53"/>
      <c r="E618" s="53"/>
      <c r="F618" s="53"/>
    </row>
    <row r="619" spans="2:6" x14ac:dyDescent="0.25">
      <c r="B619" s="53"/>
      <c r="C619" s="53"/>
      <c r="D619" s="53"/>
      <c r="E619" s="53"/>
      <c r="F619" s="53"/>
    </row>
    <row r="620" spans="2:6" x14ac:dyDescent="0.25">
      <c r="B620" s="53"/>
      <c r="C620" s="53"/>
      <c r="D620" s="53"/>
      <c r="E620" s="53"/>
      <c r="F620" s="53"/>
    </row>
    <row r="621" spans="2:6" x14ac:dyDescent="0.25">
      <c r="B621" s="53"/>
      <c r="C621" s="53"/>
      <c r="D621" s="53"/>
      <c r="E621" s="53"/>
      <c r="F621" s="53"/>
    </row>
    <row r="622" spans="2:6" x14ac:dyDescent="0.25">
      <c r="B622" s="53"/>
      <c r="C622" s="53"/>
      <c r="D622" s="53"/>
      <c r="E622" s="53"/>
      <c r="F622" s="53"/>
    </row>
    <row r="623" spans="2:6" x14ac:dyDescent="0.25">
      <c r="B623" s="53"/>
      <c r="C623" s="53"/>
      <c r="D623" s="53"/>
      <c r="E623" s="53"/>
      <c r="F623" s="53"/>
    </row>
    <row r="624" spans="2:6" x14ac:dyDescent="0.25">
      <c r="B624" s="53"/>
      <c r="C624" s="53"/>
      <c r="D624" s="53"/>
      <c r="E624" s="53"/>
      <c r="F624" s="53"/>
    </row>
    <row r="625" spans="2:6" x14ac:dyDescent="0.25">
      <c r="B625" s="53"/>
      <c r="C625" s="53"/>
      <c r="D625" s="53"/>
      <c r="E625" s="53"/>
      <c r="F625" s="53"/>
    </row>
    <row r="626" spans="2:6" x14ac:dyDescent="0.25">
      <c r="B626" s="53"/>
      <c r="C626" s="53"/>
      <c r="D626" s="53"/>
      <c r="E626" s="53"/>
      <c r="F626" s="53"/>
    </row>
    <row r="627" spans="2:6" x14ac:dyDescent="0.25">
      <c r="B627" s="53"/>
      <c r="C627" s="53"/>
      <c r="D627" s="53"/>
      <c r="E627" s="53"/>
      <c r="F627" s="53"/>
    </row>
    <row r="628" spans="2:6" x14ac:dyDescent="0.25">
      <c r="B628" s="53"/>
      <c r="C628" s="53"/>
      <c r="D628" s="53"/>
      <c r="E628" s="53"/>
      <c r="F628" s="53"/>
    </row>
    <row r="629" spans="2:6" x14ac:dyDescent="0.25">
      <c r="B629" s="53"/>
      <c r="C629" s="53"/>
      <c r="D629" s="53"/>
      <c r="E629" s="53"/>
      <c r="F629" s="53"/>
    </row>
    <row r="630" spans="2:6" x14ac:dyDescent="0.25">
      <c r="B630" s="53"/>
      <c r="C630" s="53"/>
      <c r="D630" s="53"/>
      <c r="E630" s="53"/>
      <c r="F630" s="53"/>
    </row>
    <row r="631" spans="2:6" x14ac:dyDescent="0.25">
      <c r="B631" s="53"/>
      <c r="C631" s="53"/>
      <c r="D631" s="53"/>
      <c r="E631" s="53"/>
      <c r="F631" s="53"/>
    </row>
    <row r="632" spans="2:6" x14ac:dyDescent="0.25">
      <c r="B632" s="53"/>
      <c r="C632" s="53"/>
      <c r="D632" s="53"/>
      <c r="E632" s="53"/>
      <c r="F632" s="53"/>
    </row>
    <row r="633" spans="2:6" x14ac:dyDescent="0.25">
      <c r="B633" s="53"/>
      <c r="C633" s="53"/>
      <c r="D633" s="53"/>
      <c r="E633" s="53"/>
      <c r="F633" s="53"/>
    </row>
    <row r="634" spans="2:6" x14ac:dyDescent="0.25">
      <c r="B634" s="53"/>
      <c r="C634" s="53"/>
      <c r="D634" s="53"/>
      <c r="E634" s="53"/>
      <c r="F634" s="53"/>
    </row>
    <row r="635" spans="2:6" x14ac:dyDescent="0.25">
      <c r="B635" s="53"/>
      <c r="C635" s="53"/>
      <c r="D635" s="53"/>
      <c r="E635" s="53"/>
      <c r="F635" s="53"/>
    </row>
    <row r="636" spans="2:6" x14ac:dyDescent="0.25">
      <c r="B636" s="53"/>
      <c r="C636" s="53"/>
      <c r="D636" s="53"/>
      <c r="E636" s="53"/>
      <c r="F636" s="53"/>
    </row>
    <row r="637" spans="2:6" x14ac:dyDescent="0.25">
      <c r="B637" s="53"/>
      <c r="C637" s="53"/>
      <c r="D637" s="53"/>
      <c r="E637" s="53"/>
      <c r="F637" s="53"/>
    </row>
    <row r="638" spans="2:6" x14ac:dyDescent="0.25">
      <c r="B638" s="53"/>
      <c r="C638" s="53"/>
      <c r="D638" s="53"/>
      <c r="E638" s="53"/>
      <c r="F638" s="53"/>
    </row>
    <row r="639" spans="2:6" x14ac:dyDescent="0.25">
      <c r="B639" s="53"/>
      <c r="C639" s="53"/>
      <c r="D639" s="53"/>
      <c r="E639" s="53"/>
      <c r="F639" s="53"/>
    </row>
    <row r="640" spans="2:6" x14ac:dyDescent="0.25">
      <c r="B640" s="53"/>
      <c r="C640" s="53"/>
      <c r="D640" s="53"/>
      <c r="E640" s="53"/>
      <c r="F640" s="53"/>
    </row>
    <row r="641" spans="2:6" x14ac:dyDescent="0.25">
      <c r="B641" s="53"/>
      <c r="C641" s="53"/>
      <c r="D641" s="53"/>
      <c r="E641" s="53"/>
      <c r="F641" s="53"/>
    </row>
    <row r="642" spans="2:6" x14ac:dyDescent="0.25">
      <c r="B642" s="53"/>
      <c r="C642" s="53"/>
      <c r="D642" s="53"/>
      <c r="E642" s="53"/>
      <c r="F642" s="53"/>
    </row>
    <row r="643" spans="2:6" x14ac:dyDescent="0.25">
      <c r="B643" s="53"/>
      <c r="C643" s="53"/>
      <c r="D643" s="53"/>
      <c r="E643" s="53"/>
      <c r="F643" s="53"/>
    </row>
    <row r="644" spans="2:6" x14ac:dyDescent="0.25">
      <c r="B644" s="53"/>
      <c r="C644" s="53"/>
      <c r="D644" s="53"/>
      <c r="E644" s="53"/>
      <c r="F644" s="53"/>
    </row>
    <row r="645" spans="2:6" x14ac:dyDescent="0.25">
      <c r="B645" s="53"/>
      <c r="C645" s="53"/>
      <c r="D645" s="53"/>
      <c r="E645" s="53"/>
      <c r="F645" s="53"/>
    </row>
    <row r="646" spans="2:6" x14ac:dyDescent="0.25">
      <c r="B646" s="53"/>
      <c r="C646" s="53"/>
      <c r="D646" s="53"/>
      <c r="E646" s="53"/>
      <c r="F646" s="53"/>
    </row>
    <row r="647" spans="2:6" x14ac:dyDescent="0.25">
      <c r="B647" s="53"/>
      <c r="C647" s="53"/>
      <c r="D647" s="53"/>
      <c r="E647" s="53"/>
      <c r="F647" s="53"/>
    </row>
    <row r="648" spans="2:6" x14ac:dyDescent="0.25">
      <c r="B648" s="53"/>
      <c r="C648" s="53"/>
      <c r="D648" s="53"/>
      <c r="E648" s="53"/>
      <c r="F648" s="53"/>
    </row>
    <row r="649" spans="2:6" x14ac:dyDescent="0.25">
      <c r="B649" s="53"/>
      <c r="C649" s="53"/>
      <c r="D649" s="53"/>
      <c r="E649" s="53"/>
      <c r="F649" s="53"/>
    </row>
    <row r="650" spans="2:6" x14ac:dyDescent="0.25">
      <c r="B650" s="53"/>
      <c r="C650" s="53"/>
      <c r="D650" s="53"/>
      <c r="E650" s="53"/>
      <c r="F650" s="53"/>
    </row>
    <row r="651" spans="2:6" x14ac:dyDescent="0.25">
      <c r="B651" s="53"/>
      <c r="C651" s="53"/>
      <c r="D651" s="53"/>
      <c r="E651" s="53"/>
      <c r="F651" s="53"/>
    </row>
    <row r="652" spans="2:6" x14ac:dyDescent="0.25">
      <c r="B652" s="53"/>
      <c r="C652" s="53"/>
      <c r="D652" s="53"/>
      <c r="E652" s="53"/>
      <c r="F652" s="53"/>
    </row>
    <row r="653" spans="2:6" x14ac:dyDescent="0.25">
      <c r="B653" s="53"/>
      <c r="C653" s="53"/>
      <c r="D653" s="53"/>
      <c r="E653" s="53"/>
      <c r="F653" s="53"/>
    </row>
    <row r="654" spans="2:6" x14ac:dyDescent="0.25">
      <c r="B654" s="53"/>
      <c r="C654" s="53"/>
      <c r="D654" s="53"/>
      <c r="E654" s="53"/>
      <c r="F654" s="53"/>
    </row>
    <row r="655" spans="2:6" x14ac:dyDescent="0.25">
      <c r="B655" s="53"/>
      <c r="C655" s="53"/>
      <c r="D655" s="53"/>
      <c r="E655" s="53"/>
      <c r="F655" s="53"/>
    </row>
    <row r="656" spans="2:6" x14ac:dyDescent="0.25">
      <c r="B656" s="53"/>
      <c r="C656" s="53"/>
      <c r="D656" s="53"/>
      <c r="E656" s="53"/>
      <c r="F656" s="53"/>
    </row>
    <row r="657" spans="2:6" x14ac:dyDescent="0.25">
      <c r="B657" s="53"/>
      <c r="C657" s="53"/>
      <c r="D657" s="53"/>
      <c r="E657" s="53"/>
      <c r="F657" s="53"/>
    </row>
    <row r="658" spans="2:6" x14ac:dyDescent="0.25">
      <c r="B658" s="53"/>
      <c r="C658" s="53"/>
      <c r="D658" s="53"/>
      <c r="E658" s="53"/>
      <c r="F658" s="53"/>
    </row>
    <row r="659" spans="2:6" x14ac:dyDescent="0.25">
      <c r="B659" s="53"/>
      <c r="C659" s="53"/>
      <c r="D659" s="53"/>
      <c r="E659" s="53"/>
      <c r="F659" s="53"/>
    </row>
    <row r="660" spans="2:6" x14ac:dyDescent="0.25">
      <c r="B660" s="53"/>
      <c r="C660" s="53"/>
      <c r="D660" s="53"/>
      <c r="E660" s="53"/>
      <c r="F660" s="53"/>
    </row>
    <row r="661" spans="2:6" x14ac:dyDescent="0.25">
      <c r="B661" s="53"/>
      <c r="C661" s="53"/>
      <c r="D661" s="53"/>
      <c r="E661" s="53"/>
      <c r="F661" s="53"/>
    </row>
    <row r="662" spans="2:6" x14ac:dyDescent="0.25">
      <c r="B662" s="53"/>
      <c r="C662" s="53"/>
      <c r="D662" s="53"/>
      <c r="E662" s="53"/>
      <c r="F662" s="53"/>
    </row>
    <row r="663" spans="2:6" x14ac:dyDescent="0.25">
      <c r="B663" s="53"/>
      <c r="C663" s="53"/>
      <c r="D663" s="53"/>
      <c r="E663" s="53"/>
      <c r="F663" s="53"/>
    </row>
    <row r="664" spans="2:6" x14ac:dyDescent="0.25">
      <c r="B664" s="53"/>
      <c r="C664" s="53"/>
      <c r="D664" s="53"/>
      <c r="E664" s="53"/>
      <c r="F664" s="53"/>
    </row>
    <row r="665" spans="2:6" x14ac:dyDescent="0.25">
      <c r="B665" s="53"/>
      <c r="C665" s="53"/>
      <c r="D665" s="53"/>
      <c r="E665" s="53"/>
      <c r="F665" s="53"/>
    </row>
    <row r="666" spans="2:6" x14ac:dyDescent="0.25">
      <c r="B666" s="53"/>
      <c r="C666" s="53"/>
      <c r="D666" s="53"/>
      <c r="E666" s="53"/>
      <c r="F666" s="53"/>
    </row>
    <row r="667" spans="2:6" x14ac:dyDescent="0.25">
      <c r="B667" s="53"/>
      <c r="C667" s="53"/>
      <c r="D667" s="53"/>
      <c r="E667" s="53"/>
      <c r="F667" s="53"/>
    </row>
    <row r="668" spans="2:6" x14ac:dyDescent="0.25">
      <c r="B668" s="53"/>
      <c r="C668" s="53"/>
      <c r="D668" s="53"/>
      <c r="E668" s="53"/>
      <c r="F668" s="53"/>
    </row>
    <row r="669" spans="2:6" x14ac:dyDescent="0.25">
      <c r="B669" s="53"/>
      <c r="C669" s="53"/>
      <c r="D669" s="53"/>
      <c r="E669" s="53"/>
      <c r="F669" s="53"/>
    </row>
    <row r="670" spans="2:6" x14ac:dyDescent="0.25">
      <c r="B670" s="53"/>
      <c r="C670" s="53"/>
      <c r="D670" s="53"/>
      <c r="E670" s="53"/>
      <c r="F670" s="53"/>
    </row>
    <row r="671" spans="2:6" x14ac:dyDescent="0.25">
      <c r="B671" s="53"/>
      <c r="C671" s="53"/>
      <c r="D671" s="53"/>
      <c r="E671" s="53"/>
      <c r="F671" s="53"/>
    </row>
    <row r="672" spans="2:6" x14ac:dyDescent="0.25">
      <c r="B672" s="53"/>
      <c r="C672" s="53"/>
      <c r="D672" s="53"/>
      <c r="E672" s="53"/>
      <c r="F672" s="53"/>
    </row>
    <row r="673" spans="2:6" x14ac:dyDescent="0.25">
      <c r="B673" s="53"/>
      <c r="C673" s="53"/>
      <c r="D673" s="53"/>
      <c r="E673" s="53"/>
      <c r="F673" s="53"/>
    </row>
    <row r="674" spans="2:6" x14ac:dyDescent="0.25">
      <c r="B674" s="53"/>
      <c r="C674" s="53"/>
      <c r="D674" s="53"/>
      <c r="E674" s="53"/>
      <c r="F674" s="53"/>
    </row>
    <row r="675" spans="2:6" x14ac:dyDescent="0.25">
      <c r="B675" s="53"/>
      <c r="C675" s="53"/>
      <c r="D675" s="53"/>
      <c r="E675" s="53"/>
      <c r="F675" s="53"/>
    </row>
    <row r="676" spans="2:6" x14ac:dyDescent="0.25">
      <c r="B676" s="53"/>
      <c r="C676" s="53"/>
      <c r="D676" s="53"/>
      <c r="E676" s="53"/>
      <c r="F676" s="53"/>
    </row>
    <row r="677" spans="2:6" x14ac:dyDescent="0.25">
      <c r="B677" s="53"/>
      <c r="C677" s="53"/>
      <c r="D677" s="53"/>
      <c r="E677" s="53"/>
      <c r="F677" s="53"/>
    </row>
    <row r="678" spans="2:6" x14ac:dyDescent="0.25">
      <c r="B678" s="53"/>
      <c r="C678" s="53"/>
      <c r="D678" s="53"/>
      <c r="E678" s="53"/>
      <c r="F678" s="53"/>
    </row>
    <row r="679" spans="2:6" x14ac:dyDescent="0.25">
      <c r="B679" s="53"/>
      <c r="C679" s="53"/>
      <c r="D679" s="53"/>
      <c r="E679" s="53"/>
      <c r="F679" s="53"/>
    </row>
    <row r="680" spans="2:6" x14ac:dyDescent="0.25">
      <c r="B680" s="53"/>
      <c r="C680" s="53"/>
      <c r="D680" s="53"/>
      <c r="E680" s="53"/>
      <c r="F680" s="53"/>
    </row>
    <row r="681" spans="2:6" x14ac:dyDescent="0.25">
      <c r="B681" s="53"/>
      <c r="C681" s="53"/>
      <c r="D681" s="53"/>
      <c r="E681" s="53"/>
      <c r="F681" s="53"/>
    </row>
    <row r="682" spans="2:6" x14ac:dyDescent="0.25">
      <c r="B682" s="53"/>
      <c r="C682" s="53"/>
      <c r="D682" s="53"/>
      <c r="E682" s="53"/>
      <c r="F682" s="53"/>
    </row>
    <row r="683" spans="2:6" x14ac:dyDescent="0.25">
      <c r="B683" s="53"/>
      <c r="C683" s="53"/>
      <c r="D683" s="53"/>
      <c r="E683" s="53"/>
      <c r="F683" s="53"/>
    </row>
    <row r="684" spans="2:6" x14ac:dyDescent="0.25">
      <c r="B684" s="53"/>
      <c r="C684" s="53"/>
      <c r="D684" s="53"/>
      <c r="E684" s="53"/>
      <c r="F684" s="53"/>
    </row>
    <row r="685" spans="2:6" x14ac:dyDescent="0.25">
      <c r="B685" s="53"/>
      <c r="C685" s="53"/>
      <c r="D685" s="53"/>
      <c r="E685" s="53"/>
      <c r="F685" s="53"/>
    </row>
    <row r="686" spans="2:6" x14ac:dyDescent="0.25">
      <c r="B686" s="53"/>
      <c r="C686" s="53"/>
      <c r="D686" s="53"/>
      <c r="E686" s="53"/>
      <c r="F686" s="53"/>
    </row>
    <row r="687" spans="2:6" x14ac:dyDescent="0.25">
      <c r="B687" s="53"/>
      <c r="C687" s="53"/>
      <c r="D687" s="53"/>
      <c r="E687" s="53"/>
      <c r="F687" s="53"/>
    </row>
    <row r="688" spans="2:6" x14ac:dyDescent="0.25">
      <c r="B688" s="53"/>
      <c r="C688" s="53"/>
      <c r="D688" s="53"/>
      <c r="E688" s="53"/>
      <c r="F688" s="53"/>
    </row>
    <row r="689" spans="2:6" x14ac:dyDescent="0.25">
      <c r="B689" s="53"/>
      <c r="C689" s="53"/>
      <c r="D689" s="53"/>
      <c r="E689" s="53"/>
      <c r="F689" s="53"/>
    </row>
    <row r="690" spans="2:6" x14ac:dyDescent="0.25">
      <c r="B690" s="53"/>
      <c r="C690" s="53"/>
      <c r="D690" s="53"/>
      <c r="E690" s="53"/>
      <c r="F690" s="53"/>
    </row>
    <row r="691" spans="2:6" x14ac:dyDescent="0.25">
      <c r="B691" s="53"/>
      <c r="C691" s="53"/>
      <c r="D691" s="53"/>
      <c r="E691" s="53"/>
      <c r="F691" s="53"/>
    </row>
    <row r="692" spans="2:6" x14ac:dyDescent="0.25">
      <c r="B692" s="53"/>
      <c r="C692" s="53"/>
      <c r="D692" s="53"/>
      <c r="E692" s="53"/>
      <c r="F692" s="53"/>
    </row>
    <row r="693" spans="2:6" x14ac:dyDescent="0.25">
      <c r="B693" s="53"/>
      <c r="C693" s="53"/>
      <c r="D693" s="53"/>
      <c r="E693" s="53"/>
      <c r="F693" s="53"/>
    </row>
    <row r="694" spans="2:6" x14ac:dyDescent="0.25">
      <c r="B694" s="53"/>
      <c r="C694" s="53"/>
      <c r="D694" s="53"/>
      <c r="E694" s="53"/>
      <c r="F694" s="53"/>
    </row>
    <row r="695" spans="2:6" x14ac:dyDescent="0.25">
      <c r="B695" s="53"/>
      <c r="C695" s="53"/>
      <c r="D695" s="53"/>
      <c r="E695" s="53"/>
      <c r="F695" s="53"/>
    </row>
    <row r="696" spans="2:6" x14ac:dyDescent="0.25">
      <c r="B696" s="53"/>
      <c r="C696" s="53"/>
      <c r="D696" s="53"/>
      <c r="E696" s="53"/>
      <c r="F696" s="53"/>
    </row>
    <row r="697" spans="2:6" x14ac:dyDescent="0.25">
      <c r="B697" s="53"/>
      <c r="C697" s="53"/>
      <c r="D697" s="53"/>
      <c r="E697" s="53"/>
      <c r="F697" s="53"/>
    </row>
    <row r="698" spans="2:6" x14ac:dyDescent="0.25">
      <c r="B698" s="53"/>
      <c r="C698" s="53"/>
      <c r="D698" s="53"/>
      <c r="E698" s="53"/>
      <c r="F698" s="53"/>
    </row>
    <row r="699" spans="2:6" x14ac:dyDescent="0.25">
      <c r="B699" s="53"/>
      <c r="C699" s="53"/>
      <c r="D699" s="53"/>
      <c r="E699" s="53"/>
      <c r="F699" s="53"/>
    </row>
    <row r="700" spans="2:6" x14ac:dyDescent="0.25">
      <c r="B700" s="53"/>
      <c r="C700" s="53"/>
      <c r="D700" s="53"/>
      <c r="E700" s="53"/>
      <c r="F700" s="53"/>
    </row>
    <row r="701" spans="2:6" x14ac:dyDescent="0.25">
      <c r="B701" s="53"/>
      <c r="C701" s="53"/>
      <c r="D701" s="53"/>
      <c r="E701" s="53"/>
      <c r="F701" s="53"/>
    </row>
    <row r="702" spans="2:6" x14ac:dyDescent="0.25">
      <c r="B702" s="53"/>
      <c r="C702" s="53"/>
      <c r="D702" s="53"/>
      <c r="E702" s="53"/>
      <c r="F702" s="53"/>
    </row>
    <row r="703" spans="2:6" x14ac:dyDescent="0.25">
      <c r="B703" s="53"/>
      <c r="C703" s="53"/>
      <c r="D703" s="53"/>
      <c r="E703" s="53"/>
      <c r="F703" s="53"/>
    </row>
    <row r="704" spans="2:6" x14ac:dyDescent="0.25">
      <c r="B704" s="53"/>
      <c r="C704" s="53"/>
      <c r="D704" s="53"/>
      <c r="E704" s="53"/>
      <c r="F704" s="53"/>
    </row>
    <row r="705" spans="2:6" x14ac:dyDescent="0.25">
      <c r="B705" s="53"/>
      <c r="C705" s="53"/>
      <c r="D705" s="53"/>
      <c r="E705" s="53"/>
      <c r="F705" s="53"/>
    </row>
    <row r="706" spans="2:6" x14ac:dyDescent="0.25">
      <c r="B706" s="53"/>
      <c r="C706" s="53"/>
      <c r="D706" s="53"/>
      <c r="E706" s="53"/>
      <c r="F706" s="53"/>
    </row>
    <row r="707" spans="2:6" x14ac:dyDescent="0.25">
      <c r="B707" s="53"/>
      <c r="C707" s="53"/>
      <c r="D707" s="53"/>
      <c r="E707" s="53"/>
      <c r="F707" s="53"/>
    </row>
    <row r="708" spans="2:6" x14ac:dyDescent="0.25">
      <c r="B708" s="53"/>
      <c r="C708" s="53"/>
      <c r="D708" s="53"/>
      <c r="E708" s="53"/>
      <c r="F708" s="53"/>
    </row>
    <row r="709" spans="2:6" x14ac:dyDescent="0.25">
      <c r="B709" s="53"/>
      <c r="C709" s="53"/>
      <c r="D709" s="53"/>
      <c r="E709" s="53"/>
      <c r="F709" s="53"/>
    </row>
    <row r="710" spans="2:6" x14ac:dyDescent="0.25">
      <c r="B710" s="53"/>
      <c r="C710" s="53"/>
      <c r="D710" s="53"/>
      <c r="E710" s="53"/>
      <c r="F710" s="53"/>
    </row>
    <row r="711" spans="2:6" x14ac:dyDescent="0.25">
      <c r="B711" s="53"/>
      <c r="C711" s="53"/>
      <c r="D711" s="53"/>
      <c r="E711" s="53"/>
      <c r="F711" s="53"/>
    </row>
    <row r="712" spans="2:6" x14ac:dyDescent="0.25">
      <c r="B712" s="53"/>
      <c r="C712" s="53"/>
      <c r="D712" s="53"/>
      <c r="E712" s="53"/>
      <c r="F712" s="53"/>
    </row>
    <row r="713" spans="2:6" x14ac:dyDescent="0.25">
      <c r="B713" s="53"/>
      <c r="C713" s="53"/>
      <c r="D713" s="53"/>
      <c r="E713" s="53"/>
      <c r="F713" s="53"/>
    </row>
    <row r="714" spans="2:6" x14ac:dyDescent="0.25">
      <c r="B714" s="53"/>
      <c r="C714" s="53"/>
      <c r="D714" s="53"/>
      <c r="E714" s="53"/>
      <c r="F714" s="53"/>
    </row>
    <row r="715" spans="2:6" x14ac:dyDescent="0.25">
      <c r="B715" s="53"/>
      <c r="C715" s="53"/>
      <c r="D715" s="53"/>
      <c r="E715" s="53"/>
      <c r="F715" s="53"/>
    </row>
    <row r="716" spans="2:6" x14ac:dyDescent="0.25">
      <c r="B716" s="53"/>
      <c r="C716" s="53"/>
      <c r="D716" s="53"/>
      <c r="E716" s="53"/>
      <c r="F716" s="53"/>
    </row>
    <row r="717" spans="2:6" x14ac:dyDescent="0.25">
      <c r="B717" s="53"/>
      <c r="C717" s="53"/>
      <c r="D717" s="53"/>
      <c r="E717" s="53"/>
      <c r="F717" s="53"/>
    </row>
    <row r="718" spans="2:6" x14ac:dyDescent="0.25">
      <c r="B718" s="53"/>
      <c r="C718" s="53"/>
      <c r="D718" s="53"/>
      <c r="E718" s="53"/>
      <c r="F718" s="53"/>
    </row>
    <row r="719" spans="2:6" x14ac:dyDescent="0.25">
      <c r="B719" s="53"/>
      <c r="C719" s="53"/>
      <c r="D719" s="53"/>
      <c r="E719" s="53"/>
      <c r="F719" s="53"/>
    </row>
    <row r="720" spans="2:6" x14ac:dyDescent="0.25">
      <c r="B720" s="53"/>
      <c r="C720" s="53"/>
      <c r="D720" s="53"/>
      <c r="E720" s="53"/>
      <c r="F720" s="53"/>
    </row>
    <row r="721" spans="2:6" x14ac:dyDescent="0.25">
      <c r="B721" s="53"/>
      <c r="C721" s="53"/>
      <c r="D721" s="53"/>
      <c r="E721" s="53"/>
      <c r="F721" s="53"/>
    </row>
    <row r="722" spans="2:6" x14ac:dyDescent="0.25">
      <c r="B722" s="53"/>
      <c r="C722" s="53"/>
      <c r="D722" s="53"/>
      <c r="E722" s="53"/>
      <c r="F722" s="53"/>
    </row>
    <row r="723" spans="2:6" x14ac:dyDescent="0.25">
      <c r="B723" s="53"/>
      <c r="C723" s="53"/>
      <c r="D723" s="53"/>
      <c r="E723" s="53"/>
      <c r="F723" s="53"/>
    </row>
    <row r="724" spans="2:6" x14ac:dyDescent="0.25">
      <c r="B724" s="53"/>
      <c r="C724" s="53"/>
      <c r="D724" s="53"/>
      <c r="E724" s="53"/>
      <c r="F724" s="53"/>
    </row>
    <row r="725" spans="2:6" x14ac:dyDescent="0.25">
      <c r="B725" s="53"/>
      <c r="C725" s="53"/>
      <c r="D725" s="53"/>
      <c r="E725" s="53"/>
      <c r="F725" s="53"/>
    </row>
    <row r="726" spans="2:6" x14ac:dyDescent="0.25">
      <c r="B726" s="53"/>
      <c r="C726" s="53"/>
      <c r="D726" s="53"/>
      <c r="E726" s="53"/>
      <c r="F726" s="53"/>
    </row>
    <row r="727" spans="2:6" x14ac:dyDescent="0.25">
      <c r="B727" s="53"/>
      <c r="C727" s="53"/>
      <c r="D727" s="53"/>
      <c r="E727" s="53"/>
      <c r="F727" s="53"/>
    </row>
    <row r="728" spans="2:6" x14ac:dyDescent="0.25">
      <c r="B728" s="53"/>
      <c r="C728" s="53"/>
      <c r="D728" s="53"/>
      <c r="E728" s="53"/>
      <c r="F728" s="53"/>
    </row>
    <row r="729" spans="2:6" x14ac:dyDescent="0.25">
      <c r="B729" s="53"/>
      <c r="C729" s="53"/>
      <c r="D729" s="53"/>
      <c r="E729" s="53"/>
      <c r="F729" s="53"/>
    </row>
    <row r="730" spans="2:6" x14ac:dyDescent="0.25">
      <c r="B730" s="53"/>
      <c r="C730" s="53"/>
      <c r="D730" s="53"/>
      <c r="E730" s="53"/>
      <c r="F730" s="53"/>
    </row>
    <row r="731" spans="2:6" x14ac:dyDescent="0.25">
      <c r="B731" s="53"/>
      <c r="C731" s="53"/>
      <c r="D731" s="53"/>
      <c r="E731" s="53"/>
      <c r="F731" s="53"/>
    </row>
    <row r="732" spans="2:6" x14ac:dyDescent="0.25">
      <c r="B732" s="53"/>
      <c r="C732" s="53"/>
      <c r="D732" s="53"/>
      <c r="E732" s="53"/>
      <c r="F732" s="53"/>
    </row>
    <row r="733" spans="2:6" x14ac:dyDescent="0.25">
      <c r="B733" s="53"/>
      <c r="C733" s="53"/>
      <c r="D733" s="53"/>
      <c r="E733" s="53"/>
      <c r="F733" s="53"/>
    </row>
    <row r="734" spans="2:6" x14ac:dyDescent="0.25">
      <c r="B734" s="53"/>
      <c r="C734" s="53"/>
      <c r="D734" s="53"/>
      <c r="E734" s="53"/>
      <c r="F734" s="53"/>
    </row>
    <row r="735" spans="2:6" x14ac:dyDescent="0.25">
      <c r="B735" s="53"/>
      <c r="C735" s="53"/>
      <c r="D735" s="53"/>
      <c r="E735" s="53"/>
      <c r="F735" s="53"/>
    </row>
    <row r="736" spans="2:6" x14ac:dyDescent="0.25">
      <c r="B736" s="53"/>
      <c r="C736" s="53"/>
      <c r="D736" s="53"/>
      <c r="E736" s="53"/>
      <c r="F736" s="53"/>
    </row>
    <row r="737" spans="2:6" x14ac:dyDescent="0.25">
      <c r="B737" s="53"/>
      <c r="C737" s="53"/>
      <c r="D737" s="53"/>
      <c r="E737" s="53"/>
      <c r="F737" s="53"/>
    </row>
    <row r="738" spans="2:6" x14ac:dyDescent="0.25">
      <c r="B738" s="53"/>
      <c r="C738" s="53"/>
      <c r="D738" s="53"/>
      <c r="E738" s="53"/>
      <c r="F738" s="53"/>
    </row>
    <row r="739" spans="2:6" x14ac:dyDescent="0.25">
      <c r="B739" s="53"/>
      <c r="C739" s="53"/>
      <c r="D739" s="53"/>
      <c r="E739" s="53"/>
      <c r="F739" s="53"/>
    </row>
    <row r="740" spans="2:6" x14ac:dyDescent="0.25">
      <c r="B740" s="53"/>
      <c r="C740" s="53"/>
      <c r="D740" s="53"/>
      <c r="E740" s="53"/>
      <c r="F740" s="53"/>
    </row>
    <row r="741" spans="2:6" x14ac:dyDescent="0.25">
      <c r="B741" s="53"/>
      <c r="C741" s="53"/>
      <c r="D741" s="53"/>
      <c r="E741" s="53"/>
      <c r="F741" s="53"/>
    </row>
    <row r="742" spans="2:6" x14ac:dyDescent="0.25">
      <c r="B742" s="53"/>
      <c r="C742" s="53"/>
      <c r="D742" s="53"/>
      <c r="E742" s="53"/>
      <c r="F742" s="53"/>
    </row>
    <row r="743" spans="2:6" x14ac:dyDescent="0.25">
      <c r="B743" s="53"/>
      <c r="C743" s="53"/>
      <c r="D743" s="53"/>
      <c r="E743" s="53"/>
      <c r="F743" s="53"/>
    </row>
    <row r="744" spans="2:6" x14ac:dyDescent="0.25">
      <c r="B744" s="53"/>
      <c r="C744" s="53"/>
      <c r="D744" s="53"/>
      <c r="E744" s="53"/>
      <c r="F744" s="53"/>
    </row>
    <row r="745" spans="2:6" x14ac:dyDescent="0.25">
      <c r="B745" s="53"/>
      <c r="C745" s="53"/>
      <c r="D745" s="53"/>
      <c r="E745" s="53"/>
      <c r="F745" s="53"/>
    </row>
    <row r="746" spans="2:6" x14ac:dyDescent="0.25">
      <c r="B746" s="53"/>
      <c r="C746" s="53"/>
      <c r="D746" s="53"/>
      <c r="E746" s="53"/>
      <c r="F746" s="53"/>
    </row>
    <row r="747" spans="2:6" x14ac:dyDescent="0.25">
      <c r="B747" s="53"/>
      <c r="C747" s="53"/>
      <c r="D747" s="53"/>
      <c r="E747" s="53"/>
      <c r="F747" s="53"/>
    </row>
    <row r="748" spans="2:6" x14ac:dyDescent="0.25">
      <c r="B748" s="53"/>
      <c r="C748" s="53"/>
      <c r="D748" s="53"/>
      <c r="E748" s="53"/>
      <c r="F748" s="53"/>
    </row>
    <row r="749" spans="2:6" x14ac:dyDescent="0.25">
      <c r="B749" s="53"/>
      <c r="C749" s="53"/>
      <c r="D749" s="53"/>
      <c r="E749" s="53"/>
      <c r="F749" s="53"/>
    </row>
    <row r="750" spans="2:6" x14ac:dyDescent="0.25">
      <c r="B750" s="53"/>
      <c r="C750" s="53"/>
      <c r="D750" s="53"/>
      <c r="E750" s="53"/>
      <c r="F750" s="53"/>
    </row>
    <row r="751" spans="2:6" x14ac:dyDescent="0.25">
      <c r="B751" s="53"/>
      <c r="C751" s="53"/>
      <c r="D751" s="53"/>
      <c r="E751" s="53"/>
      <c r="F751" s="53"/>
    </row>
    <row r="752" spans="2:6" x14ac:dyDescent="0.25">
      <c r="B752" s="53"/>
      <c r="C752" s="53"/>
      <c r="D752" s="53"/>
      <c r="E752" s="53"/>
      <c r="F752" s="53"/>
    </row>
    <row r="753" spans="2:6" x14ac:dyDescent="0.25">
      <c r="B753" s="53"/>
      <c r="C753" s="53"/>
      <c r="D753" s="53"/>
      <c r="E753" s="53"/>
      <c r="F753" s="53"/>
    </row>
    <row r="754" spans="2:6" x14ac:dyDescent="0.25">
      <c r="B754" s="53"/>
      <c r="C754" s="53"/>
      <c r="D754" s="53"/>
      <c r="E754" s="53"/>
      <c r="F754" s="53"/>
    </row>
    <row r="755" spans="2:6" x14ac:dyDescent="0.25">
      <c r="B755" s="53"/>
      <c r="C755" s="53"/>
      <c r="D755" s="53"/>
      <c r="E755" s="53"/>
      <c r="F755" s="53"/>
    </row>
    <row r="756" spans="2:6" x14ac:dyDescent="0.25">
      <c r="B756" s="53"/>
      <c r="C756" s="53"/>
      <c r="D756" s="53"/>
      <c r="E756" s="53"/>
      <c r="F756" s="53"/>
    </row>
    <row r="757" spans="2:6" x14ac:dyDescent="0.25">
      <c r="B757" s="53"/>
      <c r="C757" s="53"/>
      <c r="D757" s="53"/>
      <c r="E757" s="53"/>
      <c r="F757" s="53"/>
    </row>
    <row r="758" spans="2:6" x14ac:dyDescent="0.25">
      <c r="B758" s="53"/>
      <c r="C758" s="53"/>
      <c r="D758" s="53"/>
      <c r="E758" s="53"/>
      <c r="F758" s="53"/>
    </row>
    <row r="759" spans="2:6" x14ac:dyDescent="0.25">
      <c r="B759" s="53"/>
      <c r="C759" s="53"/>
      <c r="D759" s="53"/>
      <c r="E759" s="53"/>
      <c r="F759" s="53"/>
    </row>
    <row r="760" spans="2:6" x14ac:dyDescent="0.25">
      <c r="B760" s="53"/>
      <c r="C760" s="53"/>
      <c r="D760" s="53"/>
      <c r="E760" s="53"/>
      <c r="F760" s="53"/>
    </row>
    <row r="761" spans="2:6" x14ac:dyDescent="0.25">
      <c r="B761" s="53"/>
      <c r="C761" s="53"/>
      <c r="D761" s="53"/>
      <c r="E761" s="53"/>
      <c r="F761" s="53"/>
    </row>
    <row r="762" spans="2:6" x14ac:dyDescent="0.25">
      <c r="B762" s="53"/>
      <c r="C762" s="53"/>
      <c r="D762" s="53"/>
      <c r="E762" s="53"/>
      <c r="F762" s="53"/>
    </row>
    <row r="763" spans="2:6" x14ac:dyDescent="0.25">
      <c r="B763" s="53"/>
      <c r="C763" s="53"/>
      <c r="D763" s="53"/>
      <c r="E763" s="53"/>
      <c r="F763" s="53"/>
    </row>
    <row r="764" spans="2:6" x14ac:dyDescent="0.25">
      <c r="B764" s="53"/>
      <c r="C764" s="53"/>
      <c r="D764" s="53"/>
      <c r="E764" s="53"/>
      <c r="F764" s="53"/>
    </row>
    <row r="765" spans="2:6" x14ac:dyDescent="0.25">
      <c r="B765" s="53"/>
      <c r="C765" s="53"/>
      <c r="D765" s="53"/>
      <c r="E765" s="53"/>
      <c r="F765" s="53"/>
    </row>
    <row r="766" spans="2:6" x14ac:dyDescent="0.25">
      <c r="B766" s="53"/>
      <c r="C766" s="53"/>
      <c r="D766" s="53"/>
      <c r="E766" s="53"/>
      <c r="F766" s="53"/>
    </row>
    <row r="767" spans="2:6" x14ac:dyDescent="0.25">
      <c r="B767" s="53"/>
      <c r="C767" s="53"/>
      <c r="D767" s="53"/>
      <c r="E767" s="53"/>
      <c r="F767" s="53"/>
    </row>
    <row r="768" spans="2:6" x14ac:dyDescent="0.25">
      <c r="B768" s="53"/>
      <c r="C768" s="53"/>
      <c r="D768" s="53"/>
      <c r="E768" s="53"/>
      <c r="F768" s="53"/>
    </row>
    <row r="769" spans="2:6" x14ac:dyDescent="0.25">
      <c r="B769" s="53"/>
      <c r="C769" s="53"/>
      <c r="D769" s="53"/>
      <c r="E769" s="53"/>
      <c r="F769" s="53"/>
    </row>
    <row r="770" spans="2:6" x14ac:dyDescent="0.25">
      <c r="B770" s="53"/>
      <c r="C770" s="53"/>
      <c r="D770" s="53"/>
      <c r="E770" s="53"/>
      <c r="F770" s="53"/>
    </row>
    <row r="771" spans="2:6" x14ac:dyDescent="0.25">
      <c r="B771" s="53"/>
      <c r="C771" s="53"/>
      <c r="D771" s="53"/>
      <c r="E771" s="53"/>
      <c r="F771" s="53"/>
    </row>
    <row r="772" spans="2:6" x14ac:dyDescent="0.25">
      <c r="B772" s="53"/>
      <c r="C772" s="53"/>
      <c r="D772" s="53"/>
      <c r="E772" s="53"/>
      <c r="F772" s="53"/>
    </row>
    <row r="773" spans="2:6" x14ac:dyDescent="0.25">
      <c r="B773" s="53"/>
      <c r="C773" s="53"/>
      <c r="D773" s="53"/>
      <c r="E773" s="53"/>
      <c r="F773" s="53"/>
    </row>
    <row r="774" spans="2:6" x14ac:dyDescent="0.25">
      <c r="B774" s="53"/>
      <c r="C774" s="53"/>
      <c r="D774" s="53"/>
      <c r="E774" s="53"/>
      <c r="F774" s="53"/>
    </row>
    <row r="775" spans="2:6" x14ac:dyDescent="0.25">
      <c r="B775" s="53"/>
      <c r="C775" s="53"/>
      <c r="D775" s="53"/>
      <c r="E775" s="53"/>
      <c r="F775" s="53"/>
    </row>
    <row r="776" spans="2:6" x14ac:dyDescent="0.25">
      <c r="B776" s="53"/>
      <c r="C776" s="53"/>
      <c r="D776" s="53"/>
      <c r="E776" s="53"/>
      <c r="F776" s="53"/>
    </row>
    <row r="777" spans="2:6" x14ac:dyDescent="0.25">
      <c r="B777" s="53"/>
      <c r="C777" s="53"/>
      <c r="D777" s="53"/>
      <c r="E777" s="53"/>
      <c r="F777" s="53"/>
    </row>
    <row r="778" spans="2:6" x14ac:dyDescent="0.25">
      <c r="B778" s="53"/>
      <c r="C778" s="53"/>
      <c r="D778" s="53"/>
      <c r="E778" s="53"/>
      <c r="F778" s="53"/>
    </row>
    <row r="779" spans="2:6" x14ac:dyDescent="0.25">
      <c r="B779" s="53"/>
      <c r="C779" s="53"/>
      <c r="D779" s="53"/>
      <c r="E779" s="53"/>
      <c r="F779" s="53"/>
    </row>
    <row r="780" spans="2:6" x14ac:dyDescent="0.25">
      <c r="B780" s="53"/>
      <c r="C780" s="53"/>
      <c r="D780" s="53"/>
      <c r="E780" s="53"/>
      <c r="F780" s="53"/>
    </row>
    <row r="781" spans="2:6" x14ac:dyDescent="0.25">
      <c r="B781" s="53"/>
      <c r="C781" s="53"/>
      <c r="D781" s="53"/>
      <c r="E781" s="53"/>
      <c r="F781" s="53"/>
    </row>
    <row r="782" spans="2:6" x14ac:dyDescent="0.25">
      <c r="B782" s="53"/>
      <c r="C782" s="53"/>
      <c r="D782" s="53"/>
      <c r="E782" s="53"/>
      <c r="F782" s="53"/>
    </row>
    <row r="783" spans="2:6" x14ac:dyDescent="0.25">
      <c r="B783" s="53"/>
      <c r="C783" s="53"/>
      <c r="D783" s="53"/>
      <c r="E783" s="53"/>
      <c r="F783" s="53"/>
    </row>
    <row r="784" spans="2:6" x14ac:dyDescent="0.25">
      <c r="B784" s="53"/>
      <c r="C784" s="53"/>
      <c r="D784" s="53"/>
      <c r="E784" s="53"/>
      <c r="F784" s="53"/>
    </row>
    <row r="785" spans="2:6" x14ac:dyDescent="0.25">
      <c r="B785" s="53"/>
      <c r="C785" s="53"/>
      <c r="D785" s="53"/>
      <c r="E785" s="53"/>
      <c r="F785" s="53"/>
    </row>
    <row r="786" spans="2:6" x14ac:dyDescent="0.25">
      <c r="B786" s="53"/>
      <c r="C786" s="53"/>
      <c r="D786" s="53"/>
      <c r="E786" s="53"/>
      <c r="F786" s="53"/>
    </row>
    <row r="787" spans="2:6" x14ac:dyDescent="0.25">
      <c r="B787" s="53"/>
      <c r="C787" s="53"/>
      <c r="D787" s="53"/>
      <c r="E787" s="53"/>
      <c r="F787" s="53"/>
    </row>
    <row r="788" spans="2:6" x14ac:dyDescent="0.25">
      <c r="B788" s="53"/>
      <c r="C788" s="53"/>
      <c r="D788" s="53"/>
      <c r="E788" s="53"/>
      <c r="F788" s="53"/>
    </row>
    <row r="789" spans="2:6" x14ac:dyDescent="0.25">
      <c r="B789" s="53"/>
      <c r="C789" s="53"/>
      <c r="D789" s="53"/>
      <c r="E789" s="53"/>
      <c r="F789" s="53"/>
    </row>
    <row r="790" spans="2:6" x14ac:dyDescent="0.25">
      <c r="B790" s="53"/>
      <c r="C790" s="53"/>
      <c r="D790" s="53"/>
      <c r="E790" s="53"/>
      <c r="F790" s="53"/>
    </row>
    <row r="791" spans="2:6" x14ac:dyDescent="0.25">
      <c r="B791" s="53"/>
      <c r="C791" s="53"/>
      <c r="D791" s="53"/>
      <c r="E791" s="53"/>
      <c r="F791" s="53"/>
    </row>
    <row r="792" spans="2:6" x14ac:dyDescent="0.25">
      <c r="B792" s="53"/>
      <c r="C792" s="53"/>
      <c r="D792" s="53"/>
      <c r="E792" s="53"/>
      <c r="F792" s="53"/>
    </row>
    <row r="793" spans="2:6" x14ac:dyDescent="0.25">
      <c r="B793" s="53"/>
      <c r="C793" s="53"/>
      <c r="D793" s="53"/>
      <c r="E793" s="53"/>
      <c r="F793" s="53"/>
    </row>
    <row r="794" spans="2:6" x14ac:dyDescent="0.25">
      <c r="B794" s="53"/>
      <c r="C794" s="53"/>
      <c r="D794" s="53"/>
      <c r="E794" s="53"/>
      <c r="F794" s="53"/>
    </row>
    <row r="795" spans="2:6" x14ac:dyDescent="0.25">
      <c r="B795" s="53"/>
      <c r="C795" s="53"/>
      <c r="D795" s="53"/>
      <c r="E795" s="53"/>
      <c r="F795" s="53"/>
    </row>
    <row r="796" spans="2:6" x14ac:dyDescent="0.25">
      <c r="B796" s="53"/>
      <c r="C796" s="53"/>
      <c r="D796" s="53"/>
      <c r="E796" s="53"/>
      <c r="F796" s="53"/>
    </row>
    <row r="797" spans="2:6" x14ac:dyDescent="0.25">
      <c r="B797" s="53"/>
      <c r="C797" s="53"/>
      <c r="D797" s="53"/>
      <c r="E797" s="53"/>
      <c r="F797" s="53"/>
    </row>
    <row r="798" spans="2:6" x14ac:dyDescent="0.25">
      <c r="B798" s="53"/>
      <c r="C798" s="53"/>
      <c r="D798" s="53"/>
      <c r="E798" s="53"/>
      <c r="F798" s="53"/>
    </row>
    <row r="799" spans="2:6" x14ac:dyDescent="0.25">
      <c r="B799" s="53"/>
      <c r="C799" s="53"/>
      <c r="D799" s="53"/>
      <c r="E799" s="53"/>
      <c r="F799" s="53"/>
    </row>
    <row r="800" spans="2:6" x14ac:dyDescent="0.25">
      <c r="B800" s="53"/>
      <c r="C800" s="53"/>
      <c r="D800" s="53"/>
      <c r="E800" s="53"/>
      <c r="F800" s="53"/>
    </row>
    <row r="801" spans="2:6" x14ac:dyDescent="0.25">
      <c r="B801" s="53"/>
      <c r="C801" s="53"/>
      <c r="D801" s="53"/>
      <c r="E801" s="53"/>
      <c r="F801" s="53"/>
    </row>
    <row r="802" spans="2:6" x14ac:dyDescent="0.25">
      <c r="B802" s="53"/>
      <c r="C802" s="53"/>
      <c r="D802" s="53"/>
      <c r="E802" s="53"/>
      <c r="F802" s="53"/>
    </row>
    <row r="803" spans="2:6" x14ac:dyDescent="0.25">
      <c r="B803" s="53"/>
      <c r="C803" s="53"/>
      <c r="D803" s="53"/>
      <c r="E803" s="53"/>
      <c r="F803" s="53"/>
    </row>
    <row r="804" spans="2:6" x14ac:dyDescent="0.25">
      <c r="B804" s="53"/>
      <c r="C804" s="53"/>
      <c r="D804" s="53"/>
      <c r="E804" s="53"/>
      <c r="F804" s="53"/>
    </row>
    <row r="805" spans="2:6" x14ac:dyDescent="0.25">
      <c r="B805" s="53"/>
      <c r="C805" s="53"/>
      <c r="D805" s="53"/>
      <c r="E805" s="53"/>
      <c r="F805" s="53"/>
    </row>
    <row r="806" spans="2:6" x14ac:dyDescent="0.25">
      <c r="B806" s="53"/>
      <c r="C806" s="53"/>
      <c r="D806" s="53"/>
      <c r="E806" s="53"/>
      <c r="F806" s="53"/>
    </row>
    <row r="807" spans="2:6" x14ac:dyDescent="0.25">
      <c r="B807" s="53"/>
      <c r="C807" s="53"/>
      <c r="D807" s="53"/>
      <c r="E807" s="53"/>
      <c r="F807" s="53"/>
    </row>
    <row r="808" spans="2:6" x14ac:dyDescent="0.25">
      <c r="B808" s="53"/>
      <c r="C808" s="53"/>
      <c r="D808" s="53"/>
      <c r="E808" s="53"/>
      <c r="F808" s="53"/>
    </row>
    <row r="809" spans="2:6" x14ac:dyDescent="0.25">
      <c r="B809" s="53"/>
      <c r="C809" s="53"/>
      <c r="D809" s="53"/>
      <c r="E809" s="53"/>
      <c r="F809" s="53"/>
    </row>
    <row r="810" spans="2:6" x14ac:dyDescent="0.25">
      <c r="B810" s="53"/>
      <c r="C810" s="53"/>
      <c r="D810" s="53"/>
      <c r="E810" s="53"/>
      <c r="F810" s="53"/>
    </row>
    <row r="811" spans="2:6" x14ac:dyDescent="0.25">
      <c r="B811" s="53"/>
      <c r="C811" s="53"/>
      <c r="D811" s="53"/>
      <c r="E811" s="53"/>
      <c r="F811" s="53"/>
    </row>
    <row r="812" spans="2:6" x14ac:dyDescent="0.25">
      <c r="B812" s="53"/>
      <c r="C812" s="53"/>
      <c r="D812" s="53"/>
      <c r="E812" s="53"/>
      <c r="F812" s="53"/>
    </row>
    <row r="813" spans="2:6" x14ac:dyDescent="0.25">
      <c r="B813" s="53"/>
      <c r="C813" s="53"/>
      <c r="D813" s="53"/>
      <c r="E813" s="53"/>
      <c r="F813" s="53"/>
    </row>
    <row r="814" spans="2:6" x14ac:dyDescent="0.25">
      <c r="B814" s="53"/>
      <c r="C814" s="53"/>
      <c r="D814" s="53"/>
      <c r="E814" s="53"/>
      <c r="F814" s="53"/>
    </row>
    <row r="815" spans="2:6" x14ac:dyDescent="0.25">
      <c r="B815" s="53"/>
      <c r="C815" s="53"/>
      <c r="D815" s="53"/>
      <c r="E815" s="53"/>
      <c r="F815" s="53"/>
    </row>
    <row r="816" spans="2:6" x14ac:dyDescent="0.25">
      <c r="B816" s="53"/>
      <c r="C816" s="53"/>
      <c r="D816" s="53"/>
      <c r="E816" s="53"/>
      <c r="F816" s="53"/>
    </row>
    <row r="817" spans="2:6" x14ac:dyDescent="0.25">
      <c r="B817" s="53"/>
      <c r="C817" s="53"/>
      <c r="D817" s="53"/>
      <c r="E817" s="53"/>
      <c r="F817" s="53"/>
    </row>
    <row r="818" spans="2:6" x14ac:dyDescent="0.25">
      <c r="B818" s="53"/>
      <c r="C818" s="53"/>
      <c r="D818" s="53"/>
      <c r="E818" s="53"/>
      <c r="F818" s="53"/>
    </row>
    <row r="819" spans="2:6" x14ac:dyDescent="0.25">
      <c r="B819" s="53"/>
      <c r="C819" s="53"/>
      <c r="D819" s="53"/>
      <c r="E819" s="53"/>
      <c r="F819" s="53"/>
    </row>
    <row r="820" spans="2:6" x14ac:dyDescent="0.25">
      <c r="B820" s="53"/>
      <c r="C820" s="53"/>
      <c r="D820" s="53"/>
      <c r="E820" s="53"/>
      <c r="F820" s="53"/>
    </row>
    <row r="821" spans="2:6" x14ac:dyDescent="0.25">
      <c r="B821" s="53"/>
      <c r="C821" s="53"/>
      <c r="D821" s="53"/>
      <c r="E821" s="53"/>
      <c r="F821" s="53"/>
    </row>
    <row r="822" spans="2:6" x14ac:dyDescent="0.25">
      <c r="B822" s="53"/>
      <c r="C822" s="53"/>
      <c r="D822" s="53"/>
      <c r="E822" s="53"/>
      <c r="F822" s="53"/>
    </row>
    <row r="823" spans="2:6" x14ac:dyDescent="0.25">
      <c r="B823" s="53"/>
      <c r="C823" s="53"/>
      <c r="D823" s="53"/>
      <c r="E823" s="53"/>
      <c r="F823" s="53"/>
    </row>
    <row r="824" spans="2:6" x14ac:dyDescent="0.25">
      <c r="B824" s="53"/>
      <c r="C824" s="53"/>
      <c r="D824" s="53"/>
      <c r="E824" s="53"/>
      <c r="F824" s="53"/>
    </row>
    <row r="825" spans="2:6" x14ac:dyDescent="0.25">
      <c r="B825" s="53"/>
      <c r="C825" s="53"/>
      <c r="D825" s="53"/>
      <c r="E825" s="53"/>
      <c r="F825" s="53"/>
    </row>
    <row r="826" spans="2:6" x14ac:dyDescent="0.25">
      <c r="B826" s="53"/>
      <c r="C826" s="53"/>
      <c r="D826" s="53"/>
      <c r="E826" s="53"/>
      <c r="F826" s="53"/>
    </row>
    <row r="827" spans="2:6" x14ac:dyDescent="0.25">
      <c r="B827" s="53"/>
      <c r="C827" s="53"/>
      <c r="D827" s="53"/>
      <c r="E827" s="53"/>
      <c r="F827" s="53"/>
    </row>
    <row r="828" spans="2:6" x14ac:dyDescent="0.25">
      <c r="B828" s="53"/>
      <c r="C828" s="53"/>
      <c r="D828" s="53"/>
      <c r="E828" s="53"/>
      <c r="F828" s="53"/>
    </row>
    <row r="829" spans="2:6" x14ac:dyDescent="0.25">
      <c r="B829" s="53"/>
      <c r="C829" s="53"/>
      <c r="D829" s="53"/>
      <c r="E829" s="53"/>
      <c r="F829" s="53"/>
    </row>
    <row r="830" spans="2:6" x14ac:dyDescent="0.25">
      <c r="B830" s="53"/>
      <c r="C830" s="53"/>
      <c r="D830" s="53"/>
      <c r="E830" s="53"/>
      <c r="F830" s="53"/>
    </row>
    <row r="831" spans="2:6" x14ac:dyDescent="0.25">
      <c r="B831" s="53"/>
      <c r="C831" s="53"/>
      <c r="D831" s="53"/>
      <c r="E831" s="53"/>
      <c r="F831" s="53"/>
    </row>
    <row r="832" spans="2:6" x14ac:dyDescent="0.25">
      <c r="B832" s="53"/>
      <c r="C832" s="53"/>
      <c r="D832" s="53"/>
      <c r="E832" s="53"/>
      <c r="F832" s="53"/>
    </row>
    <row r="833" spans="2:6" x14ac:dyDescent="0.25">
      <c r="B833" s="53"/>
      <c r="C833" s="53"/>
      <c r="D833" s="53"/>
      <c r="E833" s="53"/>
      <c r="F833" s="53"/>
    </row>
    <row r="834" spans="2:6" x14ac:dyDescent="0.25">
      <c r="B834" s="53"/>
      <c r="C834" s="53"/>
      <c r="D834" s="53"/>
      <c r="E834" s="53"/>
      <c r="F834" s="53"/>
    </row>
    <row r="835" spans="2:6" x14ac:dyDescent="0.25">
      <c r="B835" s="53"/>
      <c r="C835" s="53"/>
      <c r="D835" s="53"/>
      <c r="E835" s="53"/>
      <c r="F835" s="53"/>
    </row>
    <row r="836" spans="2:6" x14ac:dyDescent="0.25">
      <c r="B836" s="53"/>
      <c r="C836" s="53"/>
      <c r="D836" s="53"/>
      <c r="E836" s="53"/>
      <c r="F836" s="53"/>
    </row>
    <row r="837" spans="2:6" x14ac:dyDescent="0.25">
      <c r="B837" s="53"/>
      <c r="C837" s="53"/>
      <c r="D837" s="53"/>
      <c r="E837" s="53"/>
      <c r="F837" s="53"/>
    </row>
    <row r="838" spans="2:6" x14ac:dyDescent="0.25">
      <c r="B838" s="53"/>
      <c r="C838" s="53"/>
      <c r="D838" s="53"/>
      <c r="E838" s="53"/>
      <c r="F838" s="53"/>
    </row>
    <row r="839" spans="2:6" x14ac:dyDescent="0.25">
      <c r="B839" s="53"/>
      <c r="C839" s="53"/>
      <c r="D839" s="53"/>
      <c r="E839" s="53"/>
      <c r="F839" s="53"/>
    </row>
    <row r="840" spans="2:6" x14ac:dyDescent="0.25">
      <c r="B840" s="53"/>
      <c r="C840" s="53"/>
      <c r="D840" s="53"/>
      <c r="E840" s="53"/>
      <c r="F840" s="53"/>
    </row>
    <row r="841" spans="2:6" x14ac:dyDescent="0.25">
      <c r="B841" s="53"/>
      <c r="C841" s="53"/>
      <c r="D841" s="53"/>
      <c r="E841" s="53"/>
      <c r="F841" s="53"/>
    </row>
    <row r="842" spans="2:6" x14ac:dyDescent="0.25">
      <c r="B842" s="53"/>
      <c r="C842" s="53"/>
      <c r="D842" s="53"/>
      <c r="E842" s="53"/>
      <c r="F842" s="53"/>
    </row>
    <row r="843" spans="2:6" x14ac:dyDescent="0.25">
      <c r="B843" s="53"/>
      <c r="C843" s="53"/>
      <c r="D843" s="53"/>
      <c r="E843" s="53"/>
      <c r="F843" s="53"/>
    </row>
    <row r="844" spans="2:6" x14ac:dyDescent="0.25">
      <c r="B844" s="53"/>
      <c r="C844" s="53"/>
      <c r="D844" s="53"/>
      <c r="E844" s="53"/>
      <c r="F844" s="53"/>
    </row>
    <row r="845" spans="2:6" x14ac:dyDescent="0.25">
      <c r="B845" s="53"/>
      <c r="C845" s="53"/>
      <c r="D845" s="53"/>
      <c r="E845" s="53"/>
      <c r="F845" s="53"/>
    </row>
    <row r="846" spans="2:6" x14ac:dyDescent="0.25">
      <c r="B846" s="53"/>
      <c r="C846" s="53"/>
      <c r="D846" s="53"/>
      <c r="E846" s="53"/>
      <c r="F846" s="53"/>
    </row>
    <row r="847" spans="2:6" x14ac:dyDescent="0.25">
      <c r="B847" s="53"/>
      <c r="C847" s="53"/>
      <c r="D847" s="53"/>
      <c r="E847" s="53"/>
      <c r="F847" s="53"/>
    </row>
    <row r="848" spans="2:6" x14ac:dyDescent="0.25">
      <c r="B848" s="53"/>
      <c r="C848" s="53"/>
      <c r="D848" s="53"/>
      <c r="E848" s="53"/>
      <c r="F848" s="53"/>
    </row>
    <row r="849" spans="2:6" x14ac:dyDescent="0.25">
      <c r="B849" s="53"/>
      <c r="C849" s="53"/>
      <c r="D849" s="53"/>
      <c r="E849" s="53"/>
      <c r="F849" s="53"/>
    </row>
    <row r="850" spans="2:6" x14ac:dyDescent="0.25">
      <c r="B850" s="53"/>
      <c r="C850" s="53"/>
      <c r="D850" s="53"/>
      <c r="E850" s="53"/>
      <c r="F850" s="53"/>
    </row>
    <row r="851" spans="2:6" x14ac:dyDescent="0.25">
      <c r="B851" s="53"/>
      <c r="C851" s="53"/>
      <c r="D851" s="53"/>
      <c r="E851" s="53"/>
      <c r="F851" s="53"/>
    </row>
    <row r="852" spans="2:6" x14ac:dyDescent="0.25">
      <c r="B852" s="53"/>
      <c r="C852" s="53"/>
      <c r="D852" s="53"/>
      <c r="E852" s="53"/>
      <c r="F852" s="53"/>
    </row>
    <row r="853" spans="2:6" x14ac:dyDescent="0.25">
      <c r="B853" s="53"/>
      <c r="C853" s="53"/>
      <c r="D853" s="53"/>
      <c r="E853" s="53"/>
      <c r="F853" s="53"/>
    </row>
    <row r="854" spans="2:6" x14ac:dyDescent="0.25">
      <c r="B854" s="53"/>
      <c r="C854" s="53"/>
      <c r="D854" s="53"/>
      <c r="E854" s="53"/>
      <c r="F854" s="53"/>
    </row>
    <row r="855" spans="2:6" x14ac:dyDescent="0.25">
      <c r="B855" s="53"/>
      <c r="C855" s="53"/>
      <c r="D855" s="53"/>
      <c r="E855" s="53"/>
      <c r="F855" s="53"/>
    </row>
    <row r="856" spans="2:6" x14ac:dyDescent="0.25">
      <c r="B856" s="53"/>
      <c r="C856" s="53"/>
      <c r="D856" s="53"/>
      <c r="E856" s="53"/>
      <c r="F856" s="53"/>
    </row>
    <row r="857" spans="2:6" x14ac:dyDescent="0.25">
      <c r="B857" s="53"/>
      <c r="C857" s="53"/>
      <c r="D857" s="53"/>
      <c r="E857" s="53"/>
      <c r="F857" s="53"/>
    </row>
    <row r="858" spans="2:6" x14ac:dyDescent="0.25">
      <c r="B858" s="53"/>
      <c r="C858" s="53"/>
      <c r="D858" s="53"/>
      <c r="E858" s="53"/>
      <c r="F858" s="53"/>
    </row>
    <row r="859" spans="2:6" x14ac:dyDescent="0.25">
      <c r="B859" s="53"/>
      <c r="C859" s="53"/>
      <c r="D859" s="53"/>
      <c r="E859" s="53"/>
      <c r="F859" s="53"/>
    </row>
    <row r="860" spans="2:6" x14ac:dyDescent="0.25">
      <c r="B860" s="53"/>
      <c r="C860" s="53"/>
      <c r="D860" s="53"/>
      <c r="E860" s="53"/>
      <c r="F860" s="53"/>
    </row>
    <row r="861" spans="2:6" x14ac:dyDescent="0.25">
      <c r="B861" s="53"/>
      <c r="C861" s="53"/>
      <c r="D861" s="53"/>
      <c r="E861" s="53"/>
      <c r="F861" s="53"/>
    </row>
    <row r="862" spans="2:6" x14ac:dyDescent="0.25">
      <c r="B862" s="53"/>
      <c r="C862" s="53"/>
      <c r="D862" s="53"/>
      <c r="E862" s="53"/>
      <c r="F862" s="53"/>
    </row>
    <row r="863" spans="2:6" x14ac:dyDescent="0.25">
      <c r="B863" s="53"/>
      <c r="C863" s="53"/>
      <c r="D863" s="53"/>
      <c r="E863" s="53"/>
      <c r="F863" s="53"/>
    </row>
    <row r="864" spans="2:6" x14ac:dyDescent="0.25">
      <c r="B864" s="53"/>
      <c r="C864" s="53"/>
      <c r="D864" s="53"/>
      <c r="E864" s="53"/>
      <c r="F864" s="53"/>
    </row>
    <row r="865" spans="2:6" x14ac:dyDescent="0.25">
      <c r="B865" s="53"/>
      <c r="C865" s="53"/>
      <c r="D865" s="53"/>
      <c r="E865" s="53"/>
      <c r="F865" s="53"/>
    </row>
    <row r="866" spans="2:6" x14ac:dyDescent="0.25">
      <c r="B866" s="53"/>
      <c r="C866" s="53"/>
      <c r="D866" s="53"/>
      <c r="E866" s="53"/>
      <c r="F866" s="53"/>
    </row>
    <row r="867" spans="2:6" x14ac:dyDescent="0.25">
      <c r="B867" s="53"/>
      <c r="C867" s="53"/>
      <c r="D867" s="53"/>
      <c r="E867" s="53"/>
      <c r="F867" s="53"/>
    </row>
    <row r="868" spans="2:6" x14ac:dyDescent="0.25">
      <c r="B868" s="53"/>
      <c r="C868" s="53"/>
      <c r="D868" s="53"/>
      <c r="E868" s="53"/>
      <c r="F868" s="53"/>
    </row>
    <row r="869" spans="2:6" x14ac:dyDescent="0.25">
      <c r="B869" s="53"/>
      <c r="C869" s="53"/>
      <c r="D869" s="53"/>
      <c r="E869" s="53"/>
      <c r="F869" s="53"/>
    </row>
    <row r="870" spans="2:6" x14ac:dyDescent="0.25">
      <c r="B870" s="53"/>
      <c r="C870" s="53"/>
      <c r="D870" s="53"/>
      <c r="E870" s="53"/>
      <c r="F870" s="53"/>
    </row>
    <row r="871" spans="2:6" x14ac:dyDescent="0.25">
      <c r="B871" s="53"/>
      <c r="C871" s="53"/>
      <c r="D871" s="53"/>
      <c r="E871" s="53"/>
      <c r="F871" s="53"/>
    </row>
    <row r="872" spans="2:6" x14ac:dyDescent="0.25">
      <c r="B872" s="53"/>
      <c r="C872" s="53"/>
      <c r="D872" s="53"/>
      <c r="E872" s="53"/>
      <c r="F872" s="53"/>
    </row>
    <row r="873" spans="2:6" x14ac:dyDescent="0.25">
      <c r="B873" s="53"/>
      <c r="C873" s="53"/>
      <c r="D873" s="53"/>
      <c r="E873" s="53"/>
      <c r="F873" s="53"/>
    </row>
    <row r="874" spans="2:6" x14ac:dyDescent="0.25">
      <c r="B874" s="53"/>
      <c r="C874" s="53"/>
      <c r="D874" s="53"/>
      <c r="E874" s="53"/>
      <c r="F874" s="53"/>
    </row>
    <row r="875" spans="2:6" x14ac:dyDescent="0.25">
      <c r="B875" s="53"/>
      <c r="C875" s="53"/>
      <c r="D875" s="53"/>
      <c r="E875" s="53"/>
      <c r="F875" s="53"/>
    </row>
    <row r="876" spans="2:6" x14ac:dyDescent="0.25">
      <c r="B876" s="53"/>
      <c r="C876" s="53"/>
      <c r="D876" s="53"/>
      <c r="E876" s="53"/>
      <c r="F876" s="53"/>
    </row>
    <row r="877" spans="2:6" x14ac:dyDescent="0.25">
      <c r="B877" s="53"/>
      <c r="C877" s="53"/>
      <c r="D877" s="53"/>
      <c r="E877" s="53"/>
      <c r="F877" s="53"/>
    </row>
    <row r="878" spans="2:6" x14ac:dyDescent="0.25">
      <c r="B878" s="53"/>
      <c r="C878" s="53"/>
      <c r="D878" s="53"/>
      <c r="E878" s="53"/>
      <c r="F878" s="53"/>
    </row>
    <row r="879" spans="2:6" x14ac:dyDescent="0.25">
      <c r="B879" s="53"/>
      <c r="C879" s="53"/>
      <c r="D879" s="53"/>
      <c r="E879" s="53"/>
      <c r="F879" s="53"/>
    </row>
    <row r="880" spans="2:6" x14ac:dyDescent="0.25">
      <c r="B880" s="53"/>
      <c r="C880" s="53"/>
      <c r="D880" s="53"/>
      <c r="E880" s="53"/>
      <c r="F880" s="53"/>
    </row>
    <row r="881" spans="2:6" x14ac:dyDescent="0.25">
      <c r="B881" s="53"/>
      <c r="C881" s="53"/>
      <c r="D881" s="53"/>
      <c r="E881" s="53"/>
      <c r="F881" s="53"/>
    </row>
    <row r="882" spans="2:6" x14ac:dyDescent="0.25">
      <c r="B882" s="53"/>
      <c r="C882" s="53"/>
      <c r="D882" s="53"/>
      <c r="E882" s="53"/>
      <c r="F882" s="53"/>
    </row>
    <row r="883" spans="2:6" x14ac:dyDescent="0.25">
      <c r="B883" s="53"/>
      <c r="C883" s="53"/>
      <c r="D883" s="53"/>
      <c r="E883" s="53"/>
      <c r="F883" s="53"/>
    </row>
    <row r="884" spans="2:6" x14ac:dyDescent="0.25">
      <c r="B884" s="53"/>
      <c r="C884" s="53"/>
      <c r="D884" s="53"/>
      <c r="E884" s="53"/>
      <c r="F884" s="53"/>
    </row>
    <row r="885" spans="2:6" x14ac:dyDescent="0.25">
      <c r="B885" s="53"/>
      <c r="C885" s="53"/>
      <c r="D885" s="53"/>
      <c r="E885" s="53"/>
      <c r="F885" s="53"/>
    </row>
    <row r="886" spans="2:6" x14ac:dyDescent="0.25">
      <c r="B886" s="53"/>
      <c r="C886" s="53"/>
      <c r="D886" s="53"/>
      <c r="E886" s="53"/>
      <c r="F886" s="53"/>
    </row>
    <row r="887" spans="2:6" x14ac:dyDescent="0.25">
      <c r="B887" s="53"/>
      <c r="C887" s="53"/>
      <c r="D887" s="53"/>
      <c r="E887" s="53"/>
      <c r="F887" s="53"/>
    </row>
    <row r="888" spans="2:6" x14ac:dyDescent="0.25">
      <c r="B888" s="53"/>
      <c r="C888" s="53"/>
      <c r="D888" s="53"/>
      <c r="E888" s="53"/>
      <c r="F888" s="53"/>
    </row>
    <row r="889" spans="2:6" x14ac:dyDescent="0.25">
      <c r="B889" s="53"/>
      <c r="C889" s="53"/>
      <c r="D889" s="53"/>
      <c r="E889" s="53"/>
      <c r="F889" s="53"/>
    </row>
    <row r="890" spans="2:6" x14ac:dyDescent="0.25">
      <c r="B890" s="53"/>
      <c r="C890" s="53"/>
      <c r="D890" s="53"/>
      <c r="E890" s="53"/>
      <c r="F890" s="53"/>
    </row>
    <row r="891" spans="2:6" x14ac:dyDescent="0.25">
      <c r="B891" s="53"/>
      <c r="C891" s="53"/>
      <c r="D891" s="53"/>
      <c r="E891" s="53"/>
      <c r="F891" s="53"/>
    </row>
    <row r="892" spans="2:6" x14ac:dyDescent="0.25">
      <c r="B892" s="53"/>
      <c r="C892" s="53"/>
      <c r="D892" s="53"/>
      <c r="E892" s="53"/>
      <c r="F892" s="53"/>
    </row>
    <row r="893" spans="2:6" x14ac:dyDescent="0.25">
      <c r="B893" s="53"/>
      <c r="C893" s="53"/>
      <c r="D893" s="53"/>
      <c r="E893" s="53"/>
      <c r="F893" s="53"/>
    </row>
    <row r="894" spans="2:6" x14ac:dyDescent="0.25">
      <c r="B894" s="53"/>
      <c r="C894" s="53"/>
      <c r="D894" s="53"/>
      <c r="E894" s="53"/>
      <c r="F894" s="53"/>
    </row>
    <row r="895" spans="2:6" x14ac:dyDescent="0.25">
      <c r="B895" s="53"/>
      <c r="C895" s="53"/>
      <c r="D895" s="53"/>
      <c r="E895" s="53"/>
      <c r="F895" s="53"/>
    </row>
    <row r="896" spans="2:6" x14ac:dyDescent="0.25">
      <c r="B896" s="53"/>
      <c r="C896" s="53"/>
      <c r="D896" s="53"/>
      <c r="E896" s="53"/>
      <c r="F896" s="53"/>
    </row>
    <row r="897" spans="2:6" x14ac:dyDescent="0.25">
      <c r="B897" s="53"/>
      <c r="C897" s="53"/>
      <c r="D897" s="53"/>
      <c r="E897" s="53"/>
      <c r="F897" s="53"/>
    </row>
    <row r="898" spans="2:6" x14ac:dyDescent="0.25">
      <c r="B898" s="53"/>
      <c r="C898" s="53"/>
      <c r="D898" s="53"/>
      <c r="E898" s="53"/>
      <c r="F898" s="53"/>
    </row>
    <row r="899" spans="2:6" x14ac:dyDescent="0.25">
      <c r="B899" s="53"/>
      <c r="C899" s="53"/>
      <c r="D899" s="53"/>
      <c r="E899" s="53"/>
      <c r="F899" s="53"/>
    </row>
    <row r="900" spans="2:6" x14ac:dyDescent="0.25">
      <c r="B900" s="53"/>
      <c r="C900" s="53"/>
      <c r="D900" s="53"/>
      <c r="E900" s="53"/>
      <c r="F900" s="53"/>
    </row>
    <row r="901" spans="2:6" x14ac:dyDescent="0.25">
      <c r="B901" s="53"/>
      <c r="C901" s="53"/>
      <c r="D901" s="53"/>
      <c r="E901" s="53"/>
      <c r="F901" s="53"/>
    </row>
    <row r="902" spans="2:6" x14ac:dyDescent="0.25">
      <c r="B902" s="53"/>
      <c r="C902" s="53"/>
      <c r="D902" s="53"/>
      <c r="E902" s="53"/>
      <c r="F902" s="53"/>
    </row>
    <row r="903" spans="2:6" x14ac:dyDescent="0.25">
      <c r="B903" s="53"/>
      <c r="C903" s="53"/>
      <c r="D903" s="53"/>
      <c r="E903" s="53"/>
      <c r="F903" s="53"/>
    </row>
    <row r="904" spans="2:6" x14ac:dyDescent="0.25">
      <c r="B904" s="53"/>
      <c r="C904" s="53"/>
      <c r="D904" s="53"/>
      <c r="E904" s="53"/>
      <c r="F904" s="53"/>
    </row>
    <row r="905" spans="2:6" x14ac:dyDescent="0.25">
      <c r="B905" s="53"/>
      <c r="C905" s="53"/>
      <c r="D905" s="53"/>
      <c r="E905" s="53"/>
      <c r="F905" s="53"/>
    </row>
    <row r="906" spans="2:6" x14ac:dyDescent="0.25">
      <c r="B906" s="53"/>
      <c r="C906" s="53"/>
      <c r="D906" s="53"/>
      <c r="E906" s="53"/>
      <c r="F906" s="53"/>
    </row>
    <row r="907" spans="2:6" x14ac:dyDescent="0.25">
      <c r="B907" s="53"/>
      <c r="C907" s="53"/>
      <c r="D907" s="53"/>
      <c r="E907" s="53"/>
      <c r="F907" s="53"/>
    </row>
    <row r="908" spans="2:6" x14ac:dyDescent="0.25">
      <c r="B908" s="53"/>
      <c r="C908" s="53"/>
      <c r="D908" s="53"/>
      <c r="E908" s="53"/>
      <c r="F908" s="53"/>
    </row>
    <row r="909" spans="2:6" x14ac:dyDescent="0.25">
      <c r="B909" s="53"/>
      <c r="C909" s="53"/>
      <c r="D909" s="53"/>
      <c r="E909" s="53"/>
      <c r="F909" s="53"/>
    </row>
    <row r="910" spans="2:6" x14ac:dyDescent="0.25">
      <c r="B910" s="53"/>
      <c r="C910" s="53"/>
      <c r="D910" s="53"/>
      <c r="E910" s="53"/>
      <c r="F910" s="53"/>
    </row>
    <row r="911" spans="2:6" x14ac:dyDescent="0.25">
      <c r="B911" s="53"/>
      <c r="C911" s="53"/>
      <c r="D911" s="53"/>
      <c r="E911" s="53"/>
      <c r="F911" s="53"/>
    </row>
    <row r="912" spans="2:6" x14ac:dyDescent="0.25">
      <c r="B912" s="53"/>
      <c r="C912" s="53"/>
      <c r="D912" s="53"/>
      <c r="E912" s="53"/>
      <c r="F912" s="53"/>
    </row>
    <row r="913" spans="2:6" x14ac:dyDescent="0.25">
      <c r="B913" s="53"/>
      <c r="C913" s="53"/>
      <c r="D913" s="53"/>
      <c r="E913" s="53"/>
      <c r="F913" s="53"/>
    </row>
    <row r="914" spans="2:6" x14ac:dyDescent="0.25">
      <c r="B914" s="53"/>
      <c r="C914" s="53"/>
      <c r="D914" s="53"/>
      <c r="E914" s="53"/>
      <c r="F914" s="53"/>
    </row>
    <row r="915" spans="2:6" x14ac:dyDescent="0.25">
      <c r="B915" s="53"/>
      <c r="C915" s="53"/>
      <c r="D915" s="53"/>
      <c r="E915" s="53"/>
      <c r="F915" s="53"/>
    </row>
    <row r="916" spans="2:6" x14ac:dyDescent="0.25">
      <c r="B916" s="53"/>
      <c r="C916" s="53"/>
      <c r="D916" s="53"/>
      <c r="E916" s="53"/>
      <c r="F916" s="53"/>
    </row>
    <row r="917" spans="2:6" x14ac:dyDescent="0.25">
      <c r="B917" s="53"/>
      <c r="C917" s="53"/>
      <c r="D917" s="53"/>
      <c r="E917" s="53"/>
      <c r="F917" s="53"/>
    </row>
    <row r="918" spans="2:6" x14ac:dyDescent="0.25">
      <c r="B918" s="53"/>
      <c r="C918" s="53"/>
      <c r="D918" s="53"/>
      <c r="E918" s="53"/>
      <c r="F918" s="53"/>
    </row>
    <row r="919" spans="2:6" x14ac:dyDescent="0.25">
      <c r="B919" s="53"/>
      <c r="C919" s="53"/>
      <c r="D919" s="53"/>
      <c r="E919" s="53"/>
      <c r="F919" s="53"/>
    </row>
    <row r="920" spans="2:6" x14ac:dyDescent="0.25">
      <c r="B920" s="53"/>
      <c r="C920" s="53"/>
      <c r="D920" s="53"/>
      <c r="E920" s="53"/>
      <c r="F920" s="53"/>
    </row>
    <row r="921" spans="2:6" x14ac:dyDescent="0.25">
      <c r="B921" s="53"/>
      <c r="C921" s="53"/>
      <c r="D921" s="53"/>
      <c r="E921" s="53"/>
      <c r="F921" s="53"/>
    </row>
    <row r="922" spans="2:6" x14ac:dyDescent="0.25">
      <c r="B922" s="53"/>
      <c r="C922" s="53"/>
      <c r="D922" s="53"/>
      <c r="E922" s="53"/>
      <c r="F922" s="53"/>
    </row>
    <row r="923" spans="2:6" x14ac:dyDescent="0.25">
      <c r="B923" s="53"/>
      <c r="C923" s="53"/>
      <c r="D923" s="53"/>
      <c r="E923" s="53"/>
      <c r="F923" s="53"/>
    </row>
    <row r="924" spans="2:6" x14ac:dyDescent="0.25">
      <c r="B924" s="53"/>
      <c r="C924" s="53"/>
      <c r="D924" s="53"/>
      <c r="E924" s="53"/>
      <c r="F924" s="53"/>
    </row>
    <row r="925" spans="2:6" x14ac:dyDescent="0.25">
      <c r="B925" s="53"/>
      <c r="C925" s="53"/>
      <c r="D925" s="53"/>
      <c r="E925" s="53"/>
      <c r="F925" s="53"/>
    </row>
    <row r="926" spans="2:6" x14ac:dyDescent="0.25">
      <c r="B926" s="53"/>
      <c r="C926" s="53"/>
      <c r="D926" s="53"/>
      <c r="E926" s="53"/>
      <c r="F926" s="53"/>
    </row>
    <row r="927" spans="2:6" x14ac:dyDescent="0.25">
      <c r="B927" s="53"/>
      <c r="C927" s="53"/>
      <c r="D927" s="53"/>
      <c r="E927" s="53"/>
      <c r="F927" s="53"/>
    </row>
    <row r="928" spans="2:6" x14ac:dyDescent="0.25">
      <c r="B928" s="53"/>
      <c r="C928" s="53"/>
      <c r="D928" s="53"/>
      <c r="E928" s="53"/>
      <c r="F928" s="53"/>
    </row>
    <row r="929" spans="2:6" x14ac:dyDescent="0.25">
      <c r="B929" s="53"/>
      <c r="C929" s="53"/>
      <c r="D929" s="53"/>
      <c r="E929" s="53"/>
      <c r="F929" s="53"/>
    </row>
    <row r="930" spans="2:6" x14ac:dyDescent="0.25">
      <c r="B930" s="53"/>
      <c r="C930" s="53"/>
      <c r="D930" s="53"/>
      <c r="E930" s="53"/>
      <c r="F930" s="53"/>
    </row>
    <row r="931" spans="2:6" x14ac:dyDescent="0.25">
      <c r="B931" s="53"/>
      <c r="C931" s="53"/>
      <c r="D931" s="53"/>
      <c r="E931" s="53"/>
      <c r="F931" s="53"/>
    </row>
    <row r="932" spans="2:6" x14ac:dyDescent="0.25">
      <c r="B932" s="53"/>
      <c r="C932" s="53"/>
      <c r="D932" s="53"/>
      <c r="E932" s="53"/>
      <c r="F932" s="53"/>
    </row>
    <row r="933" spans="2:6" x14ac:dyDescent="0.25">
      <c r="B933" s="53"/>
      <c r="C933" s="53"/>
      <c r="D933" s="53"/>
      <c r="E933" s="53"/>
      <c r="F933" s="53"/>
    </row>
    <row r="934" spans="2:6" x14ac:dyDescent="0.25">
      <c r="B934" s="53"/>
      <c r="C934" s="53"/>
      <c r="D934" s="53"/>
      <c r="E934" s="53"/>
      <c r="F934" s="53"/>
    </row>
    <row r="935" spans="2:6" x14ac:dyDescent="0.25">
      <c r="B935" s="53"/>
      <c r="C935" s="53"/>
      <c r="D935" s="53"/>
      <c r="E935" s="53"/>
      <c r="F935" s="53"/>
    </row>
    <row r="936" spans="2:6" x14ac:dyDescent="0.25">
      <c r="B936" s="53"/>
      <c r="C936" s="53"/>
      <c r="D936" s="53"/>
      <c r="E936" s="53"/>
      <c r="F936" s="53"/>
    </row>
    <row r="937" spans="2:6" x14ac:dyDescent="0.25">
      <c r="B937" s="53"/>
      <c r="C937" s="53"/>
      <c r="D937" s="53"/>
      <c r="E937" s="53"/>
      <c r="F937" s="53"/>
    </row>
    <row r="938" spans="2:6" x14ac:dyDescent="0.25">
      <c r="B938" s="53"/>
      <c r="C938" s="53"/>
      <c r="D938" s="53"/>
      <c r="E938" s="53"/>
      <c r="F938" s="53"/>
    </row>
    <row r="939" spans="2:6" x14ac:dyDescent="0.25">
      <c r="B939" s="53"/>
      <c r="C939" s="53"/>
      <c r="D939" s="53"/>
      <c r="E939" s="53"/>
      <c r="F939" s="53"/>
    </row>
    <row r="940" spans="2:6" x14ac:dyDescent="0.25">
      <c r="B940" s="53"/>
      <c r="C940" s="53"/>
      <c r="D940" s="53"/>
      <c r="E940" s="53"/>
      <c r="F940" s="53"/>
    </row>
    <row r="941" spans="2:6" x14ac:dyDescent="0.25">
      <c r="B941" s="53"/>
      <c r="C941" s="53"/>
      <c r="D941" s="53"/>
      <c r="E941" s="53"/>
      <c r="F941" s="53"/>
    </row>
    <row r="942" spans="2:6" x14ac:dyDescent="0.25">
      <c r="B942" s="53"/>
      <c r="C942" s="53"/>
      <c r="D942" s="53"/>
      <c r="E942" s="53"/>
      <c r="F942" s="53"/>
    </row>
    <row r="943" spans="2:6" x14ac:dyDescent="0.25">
      <c r="B943" s="53"/>
      <c r="C943" s="53"/>
      <c r="D943" s="53"/>
      <c r="E943" s="53"/>
      <c r="F943" s="53"/>
    </row>
    <row r="944" spans="2:6" x14ac:dyDescent="0.25">
      <c r="B944" s="53"/>
      <c r="C944" s="53"/>
      <c r="D944" s="53"/>
      <c r="E944" s="53"/>
      <c r="F944" s="53"/>
    </row>
    <row r="945" spans="2:6" x14ac:dyDescent="0.25">
      <c r="B945" s="53"/>
      <c r="C945" s="53"/>
      <c r="D945" s="53"/>
      <c r="E945" s="53"/>
      <c r="F945" s="53"/>
    </row>
    <row r="946" spans="2:6" x14ac:dyDescent="0.25">
      <c r="B946" s="53"/>
      <c r="C946" s="53"/>
      <c r="D946" s="53"/>
      <c r="E946" s="53"/>
      <c r="F946" s="53"/>
    </row>
    <row r="947" spans="2:6" x14ac:dyDescent="0.25">
      <c r="B947" s="53"/>
      <c r="C947" s="53"/>
      <c r="D947" s="53"/>
      <c r="E947" s="53"/>
      <c r="F947" s="53"/>
    </row>
    <row r="948" spans="2:6" x14ac:dyDescent="0.25">
      <c r="B948" s="53"/>
      <c r="C948" s="53"/>
      <c r="D948" s="53"/>
      <c r="E948" s="53"/>
      <c r="F948" s="53"/>
    </row>
    <row r="949" spans="2:6" x14ac:dyDescent="0.25">
      <c r="B949" s="53"/>
      <c r="C949" s="53"/>
      <c r="D949" s="53"/>
      <c r="E949" s="53"/>
      <c r="F949" s="53"/>
    </row>
    <row r="950" spans="2:6" x14ac:dyDescent="0.25">
      <c r="B950" s="53"/>
      <c r="C950" s="53"/>
      <c r="D950" s="53"/>
      <c r="E950" s="53"/>
      <c r="F950" s="53"/>
    </row>
    <row r="951" spans="2:6" x14ac:dyDescent="0.25">
      <c r="B951" s="53"/>
      <c r="C951" s="53"/>
      <c r="D951" s="53"/>
      <c r="E951" s="53"/>
      <c r="F951" s="53"/>
    </row>
    <row r="952" spans="2:6" x14ac:dyDescent="0.25">
      <c r="B952" s="53"/>
      <c r="C952" s="53"/>
      <c r="D952" s="53"/>
      <c r="E952" s="53"/>
      <c r="F952" s="53"/>
    </row>
    <row r="953" spans="2:6" x14ac:dyDescent="0.25">
      <c r="B953" s="53"/>
      <c r="C953" s="53"/>
      <c r="D953" s="53"/>
      <c r="E953" s="53"/>
      <c r="F953" s="53"/>
    </row>
    <row r="954" spans="2:6" x14ac:dyDescent="0.25">
      <c r="B954" s="53"/>
      <c r="C954" s="53"/>
      <c r="D954" s="53"/>
      <c r="E954" s="53"/>
      <c r="F954" s="53"/>
    </row>
    <row r="955" spans="2:6" x14ac:dyDescent="0.25">
      <c r="B955" s="53"/>
      <c r="C955" s="53"/>
      <c r="D955" s="53"/>
      <c r="E955" s="53"/>
      <c r="F955" s="53"/>
    </row>
    <row r="956" spans="2:6" x14ac:dyDescent="0.25">
      <c r="B956" s="53"/>
      <c r="C956" s="53"/>
      <c r="D956" s="53"/>
      <c r="E956" s="53"/>
      <c r="F956" s="53"/>
    </row>
    <row r="957" spans="2:6" x14ac:dyDescent="0.25">
      <c r="B957" s="53"/>
      <c r="C957" s="53"/>
      <c r="D957" s="53"/>
      <c r="E957" s="53"/>
      <c r="F957" s="53"/>
    </row>
    <row r="958" spans="2:6" x14ac:dyDescent="0.25">
      <c r="B958" s="53"/>
      <c r="C958" s="53"/>
      <c r="D958" s="53"/>
      <c r="E958" s="53"/>
      <c r="F958" s="53"/>
    </row>
    <row r="959" spans="2:6" x14ac:dyDescent="0.25">
      <c r="B959" s="53"/>
      <c r="C959" s="53"/>
      <c r="D959" s="53"/>
      <c r="E959" s="53"/>
      <c r="F959" s="53"/>
    </row>
    <row r="960" spans="2:6" x14ac:dyDescent="0.25">
      <c r="B960" s="53"/>
      <c r="C960" s="53"/>
      <c r="D960" s="53"/>
      <c r="E960" s="53"/>
      <c r="F960" s="53"/>
    </row>
    <row r="961" spans="2:6" x14ac:dyDescent="0.25">
      <c r="B961" s="53"/>
      <c r="C961" s="53"/>
      <c r="D961" s="53"/>
      <c r="E961" s="53"/>
      <c r="F961" s="53"/>
    </row>
    <row r="962" spans="2:6" x14ac:dyDescent="0.25">
      <c r="B962" s="53"/>
      <c r="C962" s="53"/>
      <c r="D962" s="53"/>
      <c r="E962" s="53"/>
      <c r="F962" s="53"/>
    </row>
    <row r="963" spans="2:6" x14ac:dyDescent="0.25">
      <c r="B963" s="53"/>
      <c r="C963" s="53"/>
      <c r="D963" s="53"/>
      <c r="E963" s="53"/>
      <c r="F963" s="53"/>
    </row>
    <row r="964" spans="2:6" x14ac:dyDescent="0.25">
      <c r="B964" s="53"/>
      <c r="C964" s="53"/>
      <c r="D964" s="53"/>
      <c r="E964" s="53"/>
      <c r="F964" s="53"/>
    </row>
    <row r="965" spans="2:6" x14ac:dyDescent="0.25">
      <c r="B965" s="53"/>
      <c r="C965" s="53"/>
      <c r="D965" s="53"/>
      <c r="E965" s="53"/>
      <c r="F965" s="53"/>
    </row>
    <row r="966" spans="2:6" x14ac:dyDescent="0.25">
      <c r="B966" s="53"/>
      <c r="C966" s="53"/>
      <c r="D966" s="53"/>
      <c r="E966" s="53"/>
      <c r="F966" s="53"/>
    </row>
    <row r="967" spans="2:6" x14ac:dyDescent="0.25">
      <c r="B967" s="53"/>
      <c r="C967" s="53"/>
      <c r="D967" s="53"/>
      <c r="E967" s="53"/>
      <c r="F967" s="53"/>
    </row>
    <row r="968" spans="2:6" x14ac:dyDescent="0.25">
      <c r="B968" s="53"/>
      <c r="C968" s="53"/>
      <c r="D968" s="53"/>
      <c r="E968" s="53"/>
      <c r="F968" s="53"/>
    </row>
    <row r="969" spans="2:6" x14ac:dyDescent="0.25">
      <c r="B969" s="53"/>
      <c r="C969" s="53"/>
      <c r="D969" s="53"/>
      <c r="E969" s="53"/>
      <c r="F969" s="53"/>
    </row>
    <row r="970" spans="2:6" x14ac:dyDescent="0.25">
      <c r="B970" s="53"/>
      <c r="C970" s="53"/>
      <c r="D970" s="53"/>
      <c r="E970" s="53"/>
      <c r="F970" s="53"/>
    </row>
    <row r="971" spans="2:6" x14ac:dyDescent="0.25">
      <c r="B971" s="53"/>
      <c r="C971" s="53"/>
      <c r="D971" s="53"/>
      <c r="E971" s="53"/>
      <c r="F971" s="53"/>
    </row>
    <row r="972" spans="2:6" x14ac:dyDescent="0.25">
      <c r="B972" s="53"/>
      <c r="C972" s="53"/>
      <c r="D972" s="53"/>
      <c r="E972" s="53"/>
      <c r="F972" s="53"/>
    </row>
    <row r="973" spans="2:6" x14ac:dyDescent="0.25">
      <c r="B973" s="53"/>
      <c r="C973" s="53"/>
      <c r="D973" s="53"/>
      <c r="E973" s="53"/>
      <c r="F973" s="53"/>
    </row>
    <row r="974" spans="2:6" x14ac:dyDescent="0.25">
      <c r="B974" s="53"/>
      <c r="C974" s="53"/>
      <c r="D974" s="53"/>
      <c r="E974" s="53"/>
      <c r="F974" s="53"/>
    </row>
    <row r="975" spans="2:6" x14ac:dyDescent="0.25">
      <c r="B975" s="53"/>
      <c r="C975" s="53"/>
      <c r="D975" s="53"/>
      <c r="E975" s="53"/>
      <c r="F975" s="53"/>
    </row>
    <row r="976" spans="2:6" x14ac:dyDescent="0.25">
      <c r="B976" s="53"/>
      <c r="C976" s="53"/>
      <c r="D976" s="53"/>
      <c r="E976" s="53"/>
      <c r="F976" s="53"/>
    </row>
    <row r="977" spans="2:6" x14ac:dyDescent="0.25">
      <c r="B977" s="53"/>
      <c r="C977" s="53"/>
      <c r="D977" s="53"/>
      <c r="E977" s="53"/>
      <c r="F977" s="53"/>
    </row>
    <row r="978" spans="2:6" x14ac:dyDescent="0.25">
      <c r="B978" s="53"/>
      <c r="C978" s="53"/>
      <c r="D978" s="53"/>
      <c r="E978" s="53"/>
      <c r="F978" s="53"/>
    </row>
    <row r="979" spans="2:6" x14ac:dyDescent="0.25">
      <c r="B979" s="53"/>
      <c r="C979" s="53"/>
      <c r="D979" s="53"/>
      <c r="E979" s="53"/>
      <c r="F979" s="53"/>
    </row>
    <row r="980" spans="2:6" x14ac:dyDescent="0.25">
      <c r="B980" s="53"/>
      <c r="C980" s="53"/>
      <c r="D980" s="53"/>
      <c r="E980" s="53"/>
      <c r="F980" s="53"/>
    </row>
    <row r="981" spans="2:6" x14ac:dyDescent="0.25">
      <c r="B981" s="53"/>
      <c r="C981" s="53"/>
      <c r="D981" s="53"/>
      <c r="E981" s="53"/>
      <c r="F981" s="53"/>
    </row>
    <row r="982" spans="2:6" x14ac:dyDescent="0.25">
      <c r="B982" s="53"/>
      <c r="C982" s="53"/>
      <c r="D982" s="53"/>
      <c r="E982" s="53"/>
      <c r="F982" s="53"/>
    </row>
    <row r="983" spans="2:6" x14ac:dyDescent="0.25">
      <c r="B983" s="53"/>
      <c r="C983" s="53"/>
      <c r="D983" s="53"/>
      <c r="E983" s="53"/>
      <c r="F983" s="53"/>
    </row>
    <row r="984" spans="2:6" x14ac:dyDescent="0.25">
      <c r="B984" s="53"/>
      <c r="C984" s="53"/>
      <c r="D984" s="53"/>
      <c r="E984" s="53"/>
      <c r="F984" s="53"/>
    </row>
    <row r="985" spans="2:6" x14ac:dyDescent="0.25">
      <c r="B985" s="53"/>
      <c r="C985" s="53"/>
      <c r="D985" s="53"/>
      <c r="E985" s="53"/>
      <c r="F985" s="53"/>
    </row>
    <row r="986" spans="2:6" x14ac:dyDescent="0.25">
      <c r="B986" s="53"/>
      <c r="C986" s="53"/>
      <c r="D986" s="53"/>
      <c r="E986" s="53"/>
      <c r="F986" s="53"/>
    </row>
    <row r="987" spans="2:6" x14ac:dyDescent="0.25">
      <c r="B987" s="53"/>
      <c r="C987" s="53"/>
      <c r="D987" s="53"/>
      <c r="E987" s="53"/>
      <c r="F987" s="53"/>
    </row>
    <row r="988" spans="2:6" x14ac:dyDescent="0.25">
      <c r="B988" s="53"/>
      <c r="C988" s="53"/>
      <c r="D988" s="53"/>
      <c r="E988" s="53"/>
      <c r="F988" s="53"/>
    </row>
    <row r="989" spans="2:6" x14ac:dyDescent="0.25">
      <c r="B989" s="53"/>
      <c r="C989" s="53"/>
      <c r="D989" s="53"/>
      <c r="E989" s="53"/>
      <c r="F989" s="53"/>
    </row>
    <row r="990" spans="2:6" x14ac:dyDescent="0.25">
      <c r="B990" s="53"/>
      <c r="C990" s="53"/>
      <c r="D990" s="53"/>
      <c r="E990" s="53"/>
      <c r="F990" s="53"/>
    </row>
    <row r="991" spans="2:6" x14ac:dyDescent="0.25">
      <c r="B991" s="53"/>
      <c r="C991" s="53"/>
      <c r="D991" s="53"/>
      <c r="E991" s="53"/>
      <c r="F991" s="53"/>
    </row>
    <row r="992" spans="2:6" x14ac:dyDescent="0.25">
      <c r="B992" s="53"/>
      <c r="C992" s="53"/>
      <c r="D992" s="53"/>
      <c r="E992" s="53"/>
      <c r="F992" s="53"/>
    </row>
    <row r="993" spans="2:6" x14ac:dyDescent="0.25">
      <c r="B993" s="53"/>
      <c r="C993" s="53"/>
      <c r="D993" s="53"/>
      <c r="E993" s="53"/>
      <c r="F993" s="53"/>
    </row>
    <row r="994" spans="2:6" x14ac:dyDescent="0.25">
      <c r="B994" s="53"/>
      <c r="C994" s="53"/>
      <c r="D994" s="53"/>
      <c r="E994" s="53"/>
      <c r="F994" s="53"/>
    </row>
    <row r="995" spans="2:6" x14ac:dyDescent="0.25">
      <c r="B995" s="53"/>
      <c r="C995" s="53"/>
      <c r="D995" s="53"/>
      <c r="E995" s="53"/>
      <c r="F995" s="53"/>
    </row>
    <row r="996" spans="2:6" x14ac:dyDescent="0.25">
      <c r="B996" s="53"/>
      <c r="C996" s="53"/>
      <c r="D996" s="53"/>
      <c r="E996" s="53"/>
      <c r="F996" s="53"/>
    </row>
    <row r="997" spans="2:6" x14ac:dyDescent="0.25">
      <c r="B997" s="53"/>
      <c r="C997" s="53"/>
      <c r="D997" s="53"/>
      <c r="E997" s="53"/>
      <c r="F997" s="53"/>
    </row>
    <row r="998" spans="2:6" x14ac:dyDescent="0.25">
      <c r="B998" s="53"/>
      <c r="C998" s="53"/>
      <c r="D998" s="53"/>
      <c r="E998" s="53"/>
      <c r="F998" s="53"/>
    </row>
    <row r="999" spans="2:6" x14ac:dyDescent="0.25">
      <c r="B999" s="53"/>
      <c r="C999" s="53"/>
      <c r="D999" s="53"/>
      <c r="E999" s="53"/>
      <c r="F999" s="53"/>
    </row>
    <row r="1000" spans="2:6" x14ac:dyDescent="0.25">
      <c r="B1000" s="53"/>
      <c r="C1000" s="53"/>
      <c r="D1000" s="53"/>
      <c r="E1000" s="53"/>
      <c r="F1000" s="53"/>
    </row>
    <row r="1001" spans="2:6" x14ac:dyDescent="0.25">
      <c r="B1001" s="53"/>
      <c r="C1001" s="53"/>
      <c r="D1001" s="53"/>
      <c r="E1001" s="53"/>
      <c r="F1001" s="53"/>
    </row>
    <row r="1002" spans="2:6" x14ac:dyDescent="0.25">
      <c r="B1002" s="53"/>
      <c r="C1002" s="53"/>
      <c r="D1002" s="53"/>
      <c r="E1002" s="53"/>
      <c r="F1002" s="53"/>
    </row>
    <row r="1003" spans="2:6" x14ac:dyDescent="0.25">
      <c r="B1003" s="53"/>
      <c r="C1003" s="53"/>
      <c r="D1003" s="53"/>
      <c r="E1003" s="53"/>
      <c r="F1003" s="53"/>
    </row>
    <row r="1004" spans="2:6" x14ac:dyDescent="0.25">
      <c r="B1004" s="53"/>
      <c r="C1004" s="53"/>
      <c r="D1004" s="53"/>
      <c r="E1004" s="53"/>
      <c r="F1004" s="53"/>
    </row>
    <row r="1005" spans="2:6" x14ac:dyDescent="0.25">
      <c r="B1005" s="53"/>
      <c r="C1005" s="53"/>
      <c r="D1005" s="53"/>
      <c r="E1005" s="53"/>
      <c r="F1005" s="53"/>
    </row>
    <row r="1006" spans="2:6" x14ac:dyDescent="0.25">
      <c r="B1006" s="53"/>
      <c r="C1006" s="53"/>
      <c r="D1006" s="53"/>
      <c r="E1006" s="53"/>
      <c r="F1006" s="53"/>
    </row>
    <row r="1007" spans="2:6" x14ac:dyDescent="0.25">
      <c r="B1007" s="53"/>
      <c r="C1007" s="53"/>
      <c r="D1007" s="53"/>
      <c r="E1007" s="53"/>
      <c r="F1007" s="53"/>
    </row>
    <row r="1008" spans="2:6" x14ac:dyDescent="0.25">
      <c r="B1008" s="53"/>
      <c r="C1008" s="53"/>
      <c r="D1008" s="53"/>
      <c r="E1008" s="53"/>
      <c r="F1008" s="53"/>
    </row>
    <row r="1009" spans="2:6" x14ac:dyDescent="0.25">
      <c r="B1009" s="53"/>
      <c r="C1009" s="53"/>
      <c r="D1009" s="53"/>
      <c r="E1009" s="53"/>
      <c r="F1009" s="53"/>
    </row>
    <row r="1010" spans="2:6" x14ac:dyDescent="0.25">
      <c r="B1010" s="53"/>
      <c r="C1010" s="53"/>
      <c r="D1010" s="53"/>
      <c r="E1010" s="53"/>
      <c r="F1010" s="53"/>
    </row>
    <row r="1011" spans="2:6" x14ac:dyDescent="0.25">
      <c r="B1011" s="53"/>
      <c r="C1011" s="53"/>
      <c r="D1011" s="53"/>
      <c r="E1011" s="53"/>
      <c r="F1011" s="53"/>
    </row>
    <row r="1012" spans="2:6" x14ac:dyDescent="0.25">
      <c r="B1012" s="53"/>
      <c r="C1012" s="53"/>
      <c r="D1012" s="53"/>
      <c r="E1012" s="53"/>
      <c r="F1012" s="53"/>
    </row>
    <row r="1013" spans="2:6" x14ac:dyDescent="0.25">
      <c r="B1013" s="53"/>
      <c r="C1013" s="53"/>
      <c r="D1013" s="53"/>
      <c r="E1013" s="53"/>
      <c r="F1013" s="53"/>
    </row>
    <row r="1014" spans="2:6" x14ac:dyDescent="0.25">
      <c r="B1014" s="53"/>
      <c r="C1014" s="53"/>
      <c r="D1014" s="53"/>
      <c r="E1014" s="53"/>
      <c r="F1014" s="53"/>
    </row>
    <row r="1015" spans="2:6" x14ac:dyDescent="0.25">
      <c r="B1015" s="53"/>
      <c r="C1015" s="53"/>
      <c r="D1015" s="53"/>
      <c r="E1015" s="53"/>
      <c r="F1015" s="53"/>
    </row>
    <row r="1016" spans="2:6" x14ac:dyDescent="0.25">
      <c r="B1016" s="53"/>
      <c r="C1016" s="53"/>
      <c r="D1016" s="53"/>
      <c r="E1016" s="53"/>
      <c r="F1016" s="53"/>
    </row>
    <row r="1017" spans="2:6" x14ac:dyDescent="0.25">
      <c r="B1017" s="53"/>
      <c r="C1017" s="53"/>
      <c r="D1017" s="53"/>
      <c r="E1017" s="53"/>
      <c r="F1017" s="53"/>
    </row>
    <row r="1018" spans="2:6" x14ac:dyDescent="0.25">
      <c r="B1018" s="53"/>
      <c r="C1018" s="53"/>
      <c r="D1018" s="53"/>
      <c r="E1018" s="53"/>
      <c r="F1018" s="53"/>
    </row>
    <row r="1019" spans="2:6" x14ac:dyDescent="0.25">
      <c r="B1019" s="53"/>
      <c r="C1019" s="53"/>
      <c r="D1019" s="53"/>
      <c r="E1019" s="53"/>
      <c r="F1019" s="53"/>
    </row>
    <row r="1020" spans="2:6" x14ac:dyDescent="0.25">
      <c r="B1020" s="53"/>
      <c r="C1020" s="53"/>
      <c r="D1020" s="53"/>
      <c r="E1020" s="53"/>
      <c r="F1020" s="53"/>
    </row>
    <row r="1021" spans="2:6" x14ac:dyDescent="0.25">
      <c r="B1021" s="53"/>
      <c r="C1021" s="53"/>
      <c r="D1021" s="53"/>
      <c r="E1021" s="53"/>
      <c r="F1021" s="53"/>
    </row>
    <row r="1022" spans="2:6" x14ac:dyDescent="0.25">
      <c r="B1022" s="53"/>
      <c r="C1022" s="53"/>
      <c r="D1022" s="53"/>
      <c r="E1022" s="53"/>
      <c r="F1022" s="53"/>
    </row>
    <row r="1023" spans="2:6" x14ac:dyDescent="0.25">
      <c r="B1023" s="53"/>
      <c r="C1023" s="53"/>
      <c r="D1023" s="53"/>
      <c r="E1023" s="53"/>
      <c r="F1023" s="53"/>
    </row>
    <row r="1024" spans="2:6" x14ac:dyDescent="0.25">
      <c r="B1024" s="53"/>
      <c r="C1024" s="53"/>
      <c r="D1024" s="53"/>
      <c r="E1024" s="53"/>
      <c r="F1024" s="53"/>
    </row>
    <row r="1025" spans="2:6" x14ac:dyDescent="0.25">
      <c r="B1025" s="53"/>
      <c r="C1025" s="53"/>
      <c r="D1025" s="53"/>
      <c r="E1025" s="53"/>
      <c r="F1025" s="53"/>
    </row>
    <row r="1026" spans="2:6" x14ac:dyDescent="0.25">
      <c r="B1026" s="53"/>
      <c r="C1026" s="53"/>
      <c r="D1026" s="53"/>
      <c r="E1026" s="53"/>
      <c r="F1026" s="53"/>
    </row>
    <row r="1027" spans="2:6" x14ac:dyDescent="0.25">
      <c r="B1027" s="53"/>
      <c r="C1027" s="53"/>
      <c r="D1027" s="53"/>
      <c r="E1027" s="53"/>
      <c r="F1027" s="53"/>
    </row>
    <row r="1028" spans="2:6" x14ac:dyDescent="0.25">
      <c r="B1028" s="53"/>
      <c r="C1028" s="53"/>
      <c r="D1028" s="53"/>
      <c r="E1028" s="53"/>
      <c r="F1028" s="53"/>
    </row>
    <row r="1029" spans="2:6" x14ac:dyDescent="0.25">
      <c r="B1029" s="53"/>
      <c r="C1029" s="53"/>
      <c r="D1029" s="53"/>
      <c r="E1029" s="53"/>
      <c r="F1029" s="53"/>
    </row>
    <row r="1030" spans="2:6" x14ac:dyDescent="0.25">
      <c r="B1030" s="53"/>
      <c r="C1030" s="53"/>
      <c r="D1030" s="53"/>
      <c r="E1030" s="53"/>
      <c r="F1030" s="53"/>
    </row>
    <row r="1031" spans="2:6" x14ac:dyDescent="0.25">
      <c r="B1031" s="53"/>
      <c r="C1031" s="53"/>
      <c r="D1031" s="53"/>
      <c r="E1031" s="53"/>
      <c r="F1031" s="53"/>
    </row>
    <row r="1032" spans="2:6" x14ac:dyDescent="0.25">
      <c r="B1032" s="53"/>
      <c r="C1032" s="53"/>
      <c r="D1032" s="53"/>
      <c r="E1032" s="53"/>
      <c r="F1032" s="53"/>
    </row>
    <row r="1033" spans="2:6" x14ac:dyDescent="0.25">
      <c r="B1033" s="53"/>
      <c r="C1033" s="53"/>
      <c r="D1033" s="53"/>
      <c r="E1033" s="53"/>
      <c r="F1033" s="53"/>
    </row>
    <row r="1034" spans="2:6" x14ac:dyDescent="0.25">
      <c r="B1034" s="53"/>
      <c r="C1034" s="53"/>
      <c r="D1034" s="53"/>
      <c r="E1034" s="53"/>
      <c r="F1034" s="53"/>
    </row>
    <row r="1035" spans="2:6" x14ac:dyDescent="0.25">
      <c r="B1035" s="53"/>
      <c r="C1035" s="53"/>
      <c r="D1035" s="53"/>
      <c r="E1035" s="53"/>
      <c r="F1035" s="53"/>
    </row>
    <row r="1036" spans="2:6" x14ac:dyDescent="0.25">
      <c r="B1036" s="53"/>
      <c r="C1036" s="53"/>
      <c r="D1036" s="53"/>
      <c r="E1036" s="53"/>
      <c r="F1036" s="53"/>
    </row>
    <row r="1037" spans="2:6" x14ac:dyDescent="0.25">
      <c r="B1037" s="53"/>
      <c r="C1037" s="53"/>
      <c r="D1037" s="53"/>
      <c r="E1037" s="53"/>
      <c r="F1037" s="53"/>
    </row>
    <row r="1038" spans="2:6" x14ac:dyDescent="0.25">
      <c r="B1038" s="53"/>
      <c r="C1038" s="53"/>
      <c r="D1038" s="53"/>
      <c r="E1038" s="53"/>
      <c r="F1038" s="53"/>
    </row>
    <row r="1039" spans="2:6" x14ac:dyDescent="0.25">
      <c r="B1039" s="53"/>
      <c r="C1039" s="53"/>
      <c r="D1039" s="53"/>
      <c r="E1039" s="53"/>
      <c r="F1039" s="53"/>
    </row>
    <row r="1040" spans="2:6" x14ac:dyDescent="0.25">
      <c r="B1040" s="53"/>
      <c r="C1040" s="53"/>
      <c r="D1040" s="53"/>
      <c r="E1040" s="53"/>
      <c r="F1040" s="53"/>
    </row>
    <row r="1041" spans="2:6" x14ac:dyDescent="0.25">
      <c r="B1041" s="53"/>
      <c r="C1041" s="53"/>
      <c r="D1041" s="53"/>
      <c r="E1041" s="53"/>
      <c r="F1041" s="53"/>
    </row>
    <row r="1042" spans="2:6" x14ac:dyDescent="0.25">
      <c r="B1042" s="53"/>
      <c r="C1042" s="53"/>
      <c r="D1042" s="53"/>
      <c r="E1042" s="53"/>
      <c r="F1042" s="53"/>
    </row>
    <row r="1043" spans="2:6" x14ac:dyDescent="0.25">
      <c r="B1043" s="53"/>
      <c r="C1043" s="53"/>
      <c r="D1043" s="53"/>
      <c r="E1043" s="53"/>
      <c r="F1043" s="53"/>
    </row>
    <row r="1044" spans="2:6" x14ac:dyDescent="0.25">
      <c r="B1044" s="53"/>
      <c r="C1044" s="53"/>
      <c r="D1044" s="53"/>
      <c r="E1044" s="53"/>
      <c r="F1044" s="53"/>
    </row>
    <row r="1045" spans="2:6" x14ac:dyDescent="0.25">
      <c r="B1045" s="53"/>
      <c r="C1045" s="53"/>
      <c r="D1045" s="53"/>
      <c r="E1045" s="53"/>
      <c r="F1045" s="53"/>
    </row>
    <row r="1046" spans="2:6" x14ac:dyDescent="0.25">
      <c r="B1046" s="53"/>
      <c r="C1046" s="53"/>
      <c r="D1046" s="53"/>
      <c r="E1046" s="53"/>
      <c r="F1046" s="53"/>
    </row>
    <row r="1047" spans="2:6" x14ac:dyDescent="0.25">
      <c r="B1047" s="53"/>
      <c r="C1047" s="53"/>
      <c r="D1047" s="53"/>
      <c r="E1047" s="53"/>
      <c r="F1047" s="53"/>
    </row>
    <row r="1048" spans="2:6" x14ac:dyDescent="0.25">
      <c r="B1048" s="53"/>
      <c r="C1048" s="53"/>
      <c r="D1048" s="53"/>
      <c r="E1048" s="53"/>
      <c r="F1048" s="53"/>
    </row>
    <row r="1049" spans="2:6" x14ac:dyDescent="0.25">
      <c r="B1049" s="53"/>
      <c r="C1049" s="53"/>
      <c r="D1049" s="53"/>
      <c r="E1049" s="53"/>
      <c r="F1049" s="53"/>
    </row>
    <row r="1050" spans="2:6" x14ac:dyDescent="0.25">
      <c r="B1050" s="53"/>
      <c r="C1050" s="53"/>
      <c r="D1050" s="53"/>
      <c r="E1050" s="53"/>
      <c r="F1050" s="53"/>
    </row>
    <row r="1051" spans="2:6" x14ac:dyDescent="0.25">
      <c r="B1051" s="53"/>
      <c r="C1051" s="53"/>
      <c r="D1051" s="53"/>
      <c r="E1051" s="53"/>
      <c r="F1051" s="53"/>
    </row>
    <row r="1052" spans="2:6" x14ac:dyDescent="0.25">
      <c r="B1052" s="53"/>
      <c r="C1052" s="53"/>
      <c r="D1052" s="53"/>
      <c r="E1052" s="53"/>
      <c r="F1052" s="53"/>
    </row>
    <row r="1053" spans="2:6" x14ac:dyDescent="0.25">
      <c r="B1053" s="53"/>
      <c r="C1053" s="53"/>
      <c r="D1053" s="53"/>
      <c r="E1053" s="53"/>
      <c r="F1053" s="53"/>
    </row>
    <row r="1054" spans="2:6" x14ac:dyDescent="0.25">
      <c r="B1054" s="53"/>
      <c r="C1054" s="53"/>
      <c r="D1054" s="53"/>
      <c r="E1054" s="53"/>
      <c r="F1054" s="53"/>
    </row>
    <row r="1055" spans="2:6" x14ac:dyDescent="0.25">
      <c r="B1055" s="53"/>
      <c r="C1055" s="53"/>
      <c r="D1055" s="53"/>
      <c r="E1055" s="53"/>
      <c r="F1055" s="53"/>
    </row>
    <row r="1056" spans="2:6" x14ac:dyDescent="0.25">
      <c r="B1056" s="53"/>
      <c r="C1056" s="53"/>
      <c r="D1056" s="53"/>
      <c r="E1056" s="53"/>
      <c r="F1056" s="53"/>
    </row>
    <row r="1057" spans="2:6" x14ac:dyDescent="0.25">
      <c r="B1057" s="53"/>
      <c r="C1057" s="53"/>
      <c r="D1057" s="53"/>
      <c r="E1057" s="53"/>
      <c r="F1057" s="53"/>
    </row>
    <row r="1058" spans="2:6" x14ac:dyDescent="0.25">
      <c r="B1058" s="53"/>
      <c r="C1058" s="53"/>
      <c r="D1058" s="53"/>
      <c r="E1058" s="53"/>
      <c r="F1058" s="53"/>
    </row>
    <row r="1059" spans="2:6" x14ac:dyDescent="0.25">
      <c r="B1059" s="53"/>
      <c r="C1059" s="53"/>
      <c r="D1059" s="53"/>
      <c r="E1059" s="53"/>
      <c r="F1059" s="53"/>
    </row>
    <row r="1060" spans="2:6" x14ac:dyDescent="0.25">
      <c r="B1060" s="53"/>
      <c r="C1060" s="53"/>
      <c r="D1060" s="53"/>
      <c r="E1060" s="53"/>
      <c r="F1060" s="53"/>
    </row>
    <row r="1061" spans="2:6" x14ac:dyDescent="0.25">
      <c r="B1061" s="53"/>
      <c r="C1061" s="53"/>
      <c r="D1061" s="53"/>
      <c r="E1061" s="53"/>
      <c r="F1061" s="53"/>
    </row>
    <row r="1062" spans="2:6" x14ac:dyDescent="0.25">
      <c r="B1062" s="53"/>
      <c r="C1062" s="53"/>
      <c r="D1062" s="53"/>
      <c r="E1062" s="53"/>
      <c r="F1062" s="53"/>
    </row>
    <row r="1063" spans="2:6" x14ac:dyDescent="0.25">
      <c r="B1063" s="53"/>
      <c r="C1063" s="53"/>
      <c r="D1063" s="53"/>
      <c r="E1063" s="53"/>
      <c r="F1063" s="53"/>
    </row>
    <row r="1064" spans="2:6" x14ac:dyDescent="0.25">
      <c r="B1064" s="53"/>
      <c r="C1064" s="53"/>
      <c r="D1064" s="53"/>
      <c r="E1064" s="53"/>
      <c r="F1064" s="53"/>
    </row>
    <row r="1065" spans="2:6" x14ac:dyDescent="0.25">
      <c r="B1065" s="53"/>
      <c r="C1065" s="53"/>
      <c r="D1065" s="53"/>
      <c r="E1065" s="53"/>
      <c r="F1065" s="53"/>
    </row>
    <row r="1066" spans="2:6" x14ac:dyDescent="0.25">
      <c r="B1066" s="53"/>
      <c r="C1066" s="53"/>
      <c r="D1066" s="53"/>
      <c r="E1066" s="53"/>
      <c r="F1066" s="53"/>
    </row>
    <row r="1067" spans="2:6" x14ac:dyDescent="0.25">
      <c r="B1067" s="53"/>
      <c r="C1067" s="53"/>
      <c r="D1067" s="53"/>
      <c r="E1067" s="53"/>
      <c r="F1067" s="53"/>
    </row>
    <row r="1068" spans="2:6" x14ac:dyDescent="0.25">
      <c r="B1068" s="53"/>
      <c r="C1068" s="53"/>
      <c r="D1068" s="53"/>
      <c r="E1068" s="53"/>
      <c r="F1068" s="53"/>
    </row>
    <row r="1069" spans="2:6" x14ac:dyDescent="0.25">
      <c r="B1069" s="53"/>
      <c r="C1069" s="53"/>
      <c r="D1069" s="53"/>
      <c r="E1069" s="53"/>
      <c r="F1069" s="53"/>
    </row>
    <row r="1070" spans="2:6" x14ac:dyDescent="0.25">
      <c r="B1070" s="53"/>
      <c r="C1070" s="53"/>
      <c r="D1070" s="53"/>
      <c r="E1070" s="53"/>
      <c r="F1070" s="53"/>
    </row>
    <row r="1071" spans="2:6" x14ac:dyDescent="0.25">
      <c r="B1071" s="53"/>
      <c r="C1071" s="53"/>
      <c r="D1071" s="53"/>
      <c r="E1071" s="53"/>
      <c r="F1071" s="53"/>
    </row>
    <row r="1072" spans="2:6" x14ac:dyDescent="0.25">
      <c r="B1072" s="53"/>
      <c r="C1072" s="53"/>
      <c r="D1072" s="53"/>
      <c r="E1072" s="53"/>
      <c r="F1072" s="53"/>
    </row>
    <row r="1073" spans="2:6" x14ac:dyDescent="0.25">
      <c r="B1073" s="53"/>
      <c r="C1073" s="53"/>
      <c r="D1073" s="53"/>
      <c r="E1073" s="53"/>
      <c r="F1073" s="53"/>
    </row>
    <row r="1074" spans="2:6" x14ac:dyDescent="0.25">
      <c r="B1074" s="53"/>
      <c r="C1074" s="53"/>
      <c r="D1074" s="53"/>
      <c r="E1074" s="53"/>
      <c r="F1074" s="53"/>
    </row>
    <row r="1075" spans="2:6" x14ac:dyDescent="0.25">
      <c r="B1075" s="53"/>
      <c r="C1075" s="53"/>
      <c r="D1075" s="53"/>
      <c r="E1075" s="53"/>
      <c r="F1075" s="53"/>
    </row>
    <row r="1076" spans="2:6" x14ac:dyDescent="0.25">
      <c r="B1076" s="53"/>
      <c r="C1076" s="53"/>
      <c r="D1076" s="53"/>
      <c r="E1076" s="53"/>
      <c r="F1076" s="53"/>
    </row>
    <row r="1077" spans="2:6" x14ac:dyDescent="0.25">
      <c r="B1077" s="53"/>
      <c r="C1077" s="53"/>
      <c r="D1077" s="53"/>
      <c r="E1077" s="53"/>
      <c r="F1077" s="53"/>
    </row>
    <row r="1078" spans="2:6" x14ac:dyDescent="0.25">
      <c r="B1078" s="53"/>
      <c r="C1078" s="53"/>
      <c r="D1078" s="53"/>
      <c r="E1078" s="53"/>
      <c r="F1078" s="53"/>
    </row>
    <row r="1079" spans="2:6" x14ac:dyDescent="0.25">
      <c r="B1079" s="53"/>
      <c r="C1079" s="53"/>
      <c r="D1079" s="53"/>
      <c r="E1079" s="53"/>
      <c r="F1079" s="53"/>
    </row>
    <row r="1080" spans="2:6" x14ac:dyDescent="0.25">
      <c r="B1080" s="53"/>
      <c r="C1080" s="53"/>
      <c r="D1080" s="53"/>
      <c r="E1080" s="53"/>
      <c r="F1080" s="53"/>
    </row>
    <row r="1081" spans="2:6" x14ac:dyDescent="0.25">
      <c r="B1081" s="53"/>
      <c r="C1081" s="53"/>
      <c r="D1081" s="53"/>
      <c r="E1081" s="53"/>
      <c r="F1081" s="53"/>
    </row>
    <row r="1082" spans="2:6" x14ac:dyDescent="0.25">
      <c r="B1082" s="53"/>
      <c r="C1082" s="53"/>
      <c r="D1082" s="53"/>
      <c r="E1082" s="53"/>
      <c r="F1082" s="53"/>
    </row>
    <row r="1083" spans="2:6" x14ac:dyDescent="0.25">
      <c r="B1083" s="53"/>
      <c r="C1083" s="53"/>
      <c r="D1083" s="53"/>
      <c r="E1083" s="53"/>
      <c r="F1083" s="53"/>
    </row>
    <row r="1084" spans="2:6" x14ac:dyDescent="0.25">
      <c r="B1084" s="53"/>
      <c r="C1084" s="53"/>
      <c r="D1084" s="53"/>
      <c r="E1084" s="53"/>
      <c r="F1084" s="53"/>
    </row>
    <row r="1085" spans="2:6" x14ac:dyDescent="0.25">
      <c r="B1085" s="53"/>
      <c r="C1085" s="53"/>
      <c r="D1085" s="53"/>
      <c r="E1085" s="53"/>
      <c r="F1085" s="53"/>
    </row>
    <row r="1086" spans="2:6" x14ac:dyDescent="0.25">
      <c r="B1086" s="53"/>
      <c r="C1086" s="53"/>
      <c r="D1086" s="53"/>
      <c r="E1086" s="53"/>
      <c r="F1086" s="53"/>
    </row>
    <row r="1087" spans="2:6" x14ac:dyDescent="0.25">
      <c r="B1087" s="53"/>
      <c r="C1087" s="53"/>
      <c r="D1087" s="53"/>
      <c r="E1087" s="53"/>
      <c r="F1087" s="53"/>
    </row>
    <row r="1088" spans="2:6" x14ac:dyDescent="0.25">
      <c r="B1088" s="53"/>
      <c r="C1088" s="53"/>
      <c r="D1088" s="53"/>
      <c r="E1088" s="53"/>
      <c r="F1088" s="53"/>
    </row>
    <row r="1089" spans="2:6" x14ac:dyDescent="0.25">
      <c r="B1089" s="53"/>
      <c r="C1089" s="53"/>
      <c r="D1089" s="53"/>
      <c r="E1089" s="53"/>
      <c r="F1089" s="53"/>
    </row>
    <row r="1090" spans="2:6" x14ac:dyDescent="0.25">
      <c r="B1090" s="53"/>
      <c r="C1090" s="53"/>
      <c r="D1090" s="53"/>
      <c r="E1090" s="53"/>
      <c r="F1090" s="53"/>
    </row>
    <row r="1091" spans="2:6" x14ac:dyDescent="0.25">
      <c r="B1091" s="53"/>
      <c r="C1091" s="53"/>
      <c r="D1091" s="53"/>
      <c r="E1091" s="53"/>
      <c r="F1091" s="53"/>
    </row>
    <row r="1092" spans="2:6" x14ac:dyDescent="0.25">
      <c r="B1092" s="53"/>
      <c r="C1092" s="53"/>
      <c r="D1092" s="53"/>
      <c r="E1092" s="53"/>
      <c r="F1092" s="53"/>
    </row>
    <row r="1093" spans="2:6" x14ac:dyDescent="0.25">
      <c r="B1093" s="53"/>
      <c r="C1093" s="53"/>
      <c r="D1093" s="53"/>
      <c r="E1093" s="53"/>
      <c r="F1093" s="53"/>
    </row>
    <row r="1094" spans="2:6" x14ac:dyDescent="0.25">
      <c r="B1094" s="53"/>
      <c r="C1094" s="53"/>
      <c r="D1094" s="53"/>
      <c r="E1094" s="53"/>
      <c r="F1094" s="53"/>
    </row>
    <row r="1095" spans="2:6" x14ac:dyDescent="0.25">
      <c r="B1095" s="53"/>
      <c r="C1095" s="53"/>
      <c r="D1095" s="53"/>
      <c r="E1095" s="53"/>
      <c r="F1095" s="53"/>
    </row>
    <row r="1096" spans="2:6" x14ac:dyDescent="0.25">
      <c r="B1096" s="53"/>
      <c r="C1096" s="53"/>
      <c r="D1096" s="53"/>
      <c r="E1096" s="53"/>
      <c r="F1096" s="53"/>
    </row>
    <row r="1097" spans="2:6" x14ac:dyDescent="0.25">
      <c r="B1097" s="53"/>
      <c r="C1097" s="53"/>
      <c r="D1097" s="53"/>
      <c r="E1097" s="53"/>
      <c r="F1097" s="53"/>
    </row>
    <row r="1098" spans="2:6" x14ac:dyDescent="0.25">
      <c r="B1098" s="53"/>
      <c r="C1098" s="53"/>
      <c r="D1098" s="53"/>
      <c r="E1098" s="53"/>
      <c r="F1098" s="53"/>
    </row>
    <row r="1099" spans="2:6" x14ac:dyDescent="0.25">
      <c r="B1099" s="53"/>
      <c r="C1099" s="53"/>
      <c r="D1099" s="53"/>
      <c r="E1099" s="53"/>
      <c r="F1099" s="53"/>
    </row>
    <row r="1100" spans="2:6" x14ac:dyDescent="0.25">
      <c r="B1100" s="53"/>
      <c r="C1100" s="53"/>
      <c r="D1100" s="53"/>
      <c r="E1100" s="53"/>
      <c r="F1100" s="53"/>
    </row>
    <row r="1101" spans="2:6" x14ac:dyDescent="0.25">
      <c r="B1101" s="53"/>
      <c r="C1101" s="53"/>
      <c r="D1101" s="53"/>
      <c r="E1101" s="53"/>
      <c r="F1101" s="53"/>
    </row>
    <row r="1102" spans="2:6" x14ac:dyDescent="0.25">
      <c r="B1102" s="53"/>
      <c r="C1102" s="53"/>
      <c r="D1102" s="53"/>
      <c r="E1102" s="53"/>
      <c r="F1102" s="53"/>
    </row>
    <row r="1103" spans="2:6" x14ac:dyDescent="0.25">
      <c r="B1103" s="53"/>
      <c r="C1103" s="53"/>
      <c r="D1103" s="53"/>
      <c r="E1103" s="53"/>
      <c r="F1103" s="53"/>
    </row>
    <row r="1104" spans="2:6" x14ac:dyDescent="0.25">
      <c r="B1104" s="53"/>
      <c r="C1104" s="53"/>
      <c r="D1104" s="53"/>
      <c r="E1104" s="53"/>
      <c r="F1104" s="53"/>
    </row>
    <row r="1105" spans="2:6" x14ac:dyDescent="0.25">
      <c r="B1105" s="53"/>
      <c r="C1105" s="53"/>
      <c r="D1105" s="53"/>
      <c r="E1105" s="53"/>
      <c r="F1105" s="53"/>
    </row>
    <row r="1106" spans="2:6" x14ac:dyDescent="0.25">
      <c r="B1106" s="53"/>
      <c r="C1106" s="53"/>
      <c r="D1106" s="53"/>
      <c r="E1106" s="53"/>
      <c r="F1106" s="53"/>
    </row>
    <row r="1107" spans="2:6" x14ac:dyDescent="0.25">
      <c r="B1107" s="53"/>
      <c r="C1107" s="53"/>
      <c r="D1107" s="53"/>
      <c r="E1107" s="53"/>
      <c r="F1107" s="53"/>
    </row>
    <row r="1108" spans="2:6" x14ac:dyDescent="0.25">
      <c r="B1108" s="53"/>
      <c r="C1108" s="53"/>
      <c r="D1108" s="53"/>
      <c r="E1108" s="53"/>
      <c r="F1108" s="53"/>
    </row>
    <row r="1109" spans="2:6" x14ac:dyDescent="0.25">
      <c r="B1109" s="53"/>
      <c r="C1109" s="53"/>
      <c r="D1109" s="53"/>
      <c r="E1109" s="53"/>
      <c r="F1109" s="53"/>
    </row>
    <row r="1110" spans="2:6" x14ac:dyDescent="0.25">
      <c r="B1110" s="53"/>
      <c r="C1110" s="53"/>
      <c r="D1110" s="53"/>
      <c r="E1110" s="53"/>
      <c r="F1110" s="53"/>
    </row>
    <row r="1111" spans="2:6" x14ac:dyDescent="0.25">
      <c r="B1111" s="53"/>
      <c r="C1111" s="53"/>
      <c r="D1111" s="53"/>
      <c r="E1111" s="53"/>
      <c r="F1111" s="53"/>
    </row>
    <row r="1112" spans="2:6" x14ac:dyDescent="0.25">
      <c r="B1112" s="53"/>
      <c r="C1112" s="53"/>
      <c r="D1112" s="53"/>
      <c r="E1112" s="53"/>
      <c r="F1112" s="53"/>
    </row>
    <row r="1113" spans="2:6" x14ac:dyDescent="0.25">
      <c r="B1113" s="53"/>
      <c r="C1113" s="53"/>
      <c r="D1113" s="53"/>
      <c r="E1113" s="53"/>
      <c r="F1113" s="53"/>
    </row>
    <row r="1114" spans="2:6" x14ac:dyDescent="0.25">
      <c r="B1114" s="53"/>
      <c r="C1114" s="53"/>
      <c r="D1114" s="53"/>
      <c r="E1114" s="53"/>
      <c r="F1114" s="53"/>
    </row>
    <row r="1115" spans="2:6" x14ac:dyDescent="0.25">
      <c r="B1115" s="53"/>
      <c r="C1115" s="53"/>
      <c r="D1115" s="53"/>
      <c r="E1115" s="53"/>
      <c r="F1115" s="53"/>
    </row>
    <row r="1116" spans="2:6" x14ac:dyDescent="0.25">
      <c r="B1116" s="53"/>
      <c r="C1116" s="53"/>
      <c r="D1116" s="53"/>
      <c r="E1116" s="53"/>
      <c r="F1116" s="53"/>
    </row>
    <row r="1117" spans="2:6" x14ac:dyDescent="0.25">
      <c r="B1117" s="53"/>
      <c r="C1117" s="53"/>
      <c r="D1117" s="53"/>
      <c r="E1117" s="53"/>
      <c r="F1117" s="53"/>
    </row>
    <row r="1118" spans="2:6" x14ac:dyDescent="0.25">
      <c r="B1118" s="53"/>
      <c r="C1118" s="53"/>
      <c r="D1118" s="53"/>
      <c r="E1118" s="53"/>
      <c r="F1118" s="53"/>
    </row>
    <row r="1119" spans="2:6" x14ac:dyDescent="0.25">
      <c r="B1119" s="53"/>
      <c r="C1119" s="53"/>
      <c r="D1119" s="53"/>
      <c r="E1119" s="53"/>
      <c r="F1119" s="53"/>
    </row>
    <row r="1120" spans="2:6" x14ac:dyDescent="0.25">
      <c r="B1120" s="53"/>
      <c r="C1120" s="53"/>
      <c r="D1120" s="53"/>
      <c r="E1120" s="53"/>
      <c r="F1120" s="53"/>
    </row>
    <row r="1121" spans="2:6" x14ac:dyDescent="0.25">
      <c r="B1121" s="53"/>
      <c r="C1121" s="53"/>
      <c r="D1121" s="53"/>
      <c r="E1121" s="53"/>
      <c r="F1121" s="53"/>
    </row>
    <row r="1122" spans="2:6" x14ac:dyDescent="0.25">
      <c r="B1122" s="53"/>
      <c r="C1122" s="53"/>
      <c r="D1122" s="53"/>
      <c r="E1122" s="53"/>
      <c r="F1122" s="53"/>
    </row>
    <row r="1123" spans="2:6" x14ac:dyDescent="0.25">
      <c r="B1123" s="53"/>
      <c r="C1123" s="53"/>
      <c r="D1123" s="53"/>
      <c r="E1123" s="53"/>
      <c r="F1123" s="53"/>
    </row>
    <row r="1124" spans="2:6" x14ac:dyDescent="0.25">
      <c r="B1124" s="53"/>
      <c r="C1124" s="53"/>
      <c r="D1124" s="53"/>
      <c r="E1124" s="53"/>
      <c r="F1124" s="53"/>
    </row>
    <row r="1125" spans="2:6" x14ac:dyDescent="0.25">
      <c r="B1125" s="53"/>
      <c r="C1125" s="53"/>
      <c r="D1125" s="53"/>
      <c r="E1125" s="53"/>
      <c r="F1125" s="53"/>
    </row>
    <row r="1126" spans="2:6" x14ac:dyDescent="0.25">
      <c r="B1126" s="53"/>
      <c r="C1126" s="53"/>
      <c r="D1126" s="53"/>
      <c r="E1126" s="53"/>
      <c r="F1126" s="53"/>
    </row>
    <row r="1127" spans="2:6" x14ac:dyDescent="0.25">
      <c r="B1127" s="53"/>
      <c r="C1127" s="53"/>
      <c r="D1127" s="53"/>
      <c r="E1127" s="53"/>
      <c r="F1127" s="53"/>
    </row>
    <row r="1128" spans="2:6" x14ac:dyDescent="0.25">
      <c r="B1128" s="53"/>
      <c r="C1128" s="53"/>
      <c r="D1128" s="53"/>
      <c r="E1128" s="53"/>
      <c r="F1128" s="53"/>
    </row>
    <row r="1129" spans="2:6" x14ac:dyDescent="0.25">
      <c r="B1129" s="53"/>
      <c r="C1129" s="53"/>
      <c r="D1129" s="53"/>
      <c r="E1129" s="53"/>
      <c r="F1129" s="53"/>
    </row>
    <row r="1130" spans="2:6" x14ac:dyDescent="0.25">
      <c r="B1130" s="53"/>
      <c r="C1130" s="53"/>
      <c r="D1130" s="53"/>
      <c r="E1130" s="53"/>
      <c r="F1130" s="53"/>
    </row>
    <row r="1131" spans="2:6" x14ac:dyDescent="0.25">
      <c r="B1131" s="53"/>
      <c r="C1131" s="53"/>
      <c r="D1131" s="53"/>
      <c r="E1131" s="53"/>
      <c r="F1131" s="53"/>
    </row>
    <row r="1132" spans="2:6" x14ac:dyDescent="0.25">
      <c r="B1132" s="53"/>
      <c r="C1132" s="53"/>
      <c r="D1132" s="53"/>
      <c r="E1132" s="53"/>
      <c r="F1132" s="53"/>
    </row>
    <row r="1133" spans="2:6" x14ac:dyDescent="0.25">
      <c r="B1133" s="53"/>
      <c r="C1133" s="53"/>
      <c r="D1133" s="53"/>
      <c r="E1133" s="53"/>
      <c r="F1133" s="53"/>
    </row>
    <row r="1134" spans="2:6" x14ac:dyDescent="0.25">
      <c r="B1134" s="53"/>
      <c r="C1134" s="53"/>
      <c r="D1134" s="53"/>
      <c r="E1134" s="53"/>
      <c r="F1134" s="53"/>
    </row>
    <row r="1135" spans="2:6" x14ac:dyDescent="0.25">
      <c r="B1135" s="53"/>
      <c r="C1135" s="53"/>
      <c r="D1135" s="53"/>
      <c r="E1135" s="53"/>
      <c r="F1135" s="53"/>
    </row>
    <row r="1136" spans="2:6" x14ac:dyDescent="0.25">
      <c r="B1136" s="53"/>
      <c r="C1136" s="53"/>
      <c r="D1136" s="53"/>
      <c r="E1136" s="53"/>
      <c r="F1136" s="53"/>
    </row>
    <row r="1137" spans="2:6" x14ac:dyDescent="0.25">
      <c r="B1137" s="53"/>
      <c r="C1137" s="53"/>
      <c r="D1137" s="53"/>
      <c r="E1137" s="53"/>
      <c r="F1137" s="53"/>
    </row>
    <row r="1138" spans="2:6" x14ac:dyDescent="0.25">
      <c r="B1138" s="53"/>
      <c r="C1138" s="53"/>
      <c r="D1138" s="53"/>
      <c r="E1138" s="53"/>
      <c r="F1138" s="53"/>
    </row>
    <row r="1139" spans="2:6" x14ac:dyDescent="0.25">
      <c r="B1139" s="53"/>
      <c r="C1139" s="53"/>
      <c r="D1139" s="53"/>
      <c r="E1139" s="53"/>
      <c r="F1139" s="53"/>
    </row>
    <row r="1140" spans="2:6" x14ac:dyDescent="0.25">
      <c r="B1140" s="53"/>
      <c r="C1140" s="53"/>
      <c r="D1140" s="53"/>
      <c r="E1140" s="53"/>
      <c r="F1140" s="53"/>
    </row>
    <row r="1141" spans="2:6" x14ac:dyDescent="0.25">
      <c r="B1141" s="53"/>
      <c r="C1141" s="53"/>
      <c r="D1141" s="53"/>
      <c r="E1141" s="53"/>
      <c r="F1141" s="53"/>
    </row>
    <row r="1142" spans="2:6" x14ac:dyDescent="0.25">
      <c r="B1142" s="53"/>
      <c r="C1142" s="53"/>
      <c r="D1142" s="53"/>
      <c r="E1142" s="53"/>
      <c r="F1142" s="53"/>
    </row>
    <row r="1143" spans="2:6" x14ac:dyDescent="0.25">
      <c r="B1143" s="53"/>
      <c r="C1143" s="53"/>
      <c r="D1143" s="53"/>
      <c r="E1143" s="53"/>
      <c r="F1143" s="53"/>
    </row>
    <row r="1144" spans="2:6" x14ac:dyDescent="0.25">
      <c r="B1144" s="53"/>
      <c r="C1144" s="53"/>
      <c r="D1144" s="53"/>
      <c r="E1144" s="53"/>
      <c r="F1144" s="53"/>
    </row>
    <row r="1145" spans="2:6" x14ac:dyDescent="0.25">
      <c r="B1145" s="53"/>
      <c r="C1145" s="53"/>
      <c r="D1145" s="53"/>
      <c r="E1145" s="53"/>
      <c r="F1145" s="53"/>
    </row>
    <row r="1146" spans="2:6" x14ac:dyDescent="0.25">
      <c r="B1146" s="53"/>
      <c r="C1146" s="53"/>
      <c r="D1146" s="53"/>
      <c r="E1146" s="53"/>
      <c r="F1146" s="53"/>
    </row>
    <row r="1147" spans="2:6" x14ac:dyDescent="0.25">
      <c r="B1147" s="53"/>
      <c r="C1147" s="53"/>
      <c r="D1147" s="53"/>
      <c r="E1147" s="53"/>
      <c r="F1147" s="53"/>
    </row>
    <row r="1148" spans="2:6" x14ac:dyDescent="0.25">
      <c r="B1148" s="53"/>
      <c r="C1148" s="53"/>
      <c r="D1148" s="53"/>
      <c r="E1148" s="53"/>
      <c r="F1148" s="53"/>
    </row>
    <row r="1149" spans="2:6" x14ac:dyDescent="0.25">
      <c r="B1149" s="53"/>
      <c r="C1149" s="53"/>
      <c r="D1149" s="53"/>
      <c r="E1149" s="53"/>
      <c r="F1149" s="53"/>
    </row>
    <row r="1150" spans="2:6" x14ac:dyDescent="0.25">
      <c r="B1150" s="53"/>
      <c r="C1150" s="53"/>
      <c r="D1150" s="53"/>
      <c r="E1150" s="53"/>
      <c r="F1150" s="53"/>
    </row>
    <row r="1151" spans="2:6" x14ac:dyDescent="0.25">
      <c r="B1151" s="53"/>
      <c r="C1151" s="53"/>
      <c r="D1151" s="53"/>
      <c r="E1151" s="53"/>
      <c r="F1151" s="53"/>
    </row>
    <row r="1152" spans="2:6" x14ac:dyDescent="0.25">
      <c r="B1152" s="53"/>
      <c r="C1152" s="53"/>
      <c r="D1152" s="53"/>
      <c r="E1152" s="53"/>
      <c r="F1152" s="53"/>
    </row>
    <row r="1153" spans="2:6" x14ac:dyDescent="0.25">
      <c r="B1153" s="53"/>
      <c r="C1153" s="53"/>
      <c r="D1153" s="53"/>
      <c r="E1153" s="53"/>
      <c r="F1153" s="53"/>
    </row>
    <row r="1154" spans="2:6" x14ac:dyDescent="0.25">
      <c r="B1154" s="53"/>
      <c r="C1154" s="53"/>
      <c r="D1154" s="53"/>
      <c r="E1154" s="53"/>
      <c r="F1154" s="53"/>
    </row>
    <row r="1155" spans="2:6" x14ac:dyDescent="0.25">
      <c r="B1155" s="53"/>
      <c r="C1155" s="53"/>
      <c r="D1155" s="53"/>
      <c r="E1155" s="53"/>
      <c r="F1155" s="53"/>
    </row>
    <row r="1156" spans="2:6" x14ac:dyDescent="0.25">
      <c r="B1156" s="53"/>
      <c r="C1156" s="53"/>
      <c r="D1156" s="53"/>
      <c r="E1156" s="53"/>
      <c r="F1156" s="53"/>
    </row>
    <row r="1157" spans="2:6" x14ac:dyDescent="0.25">
      <c r="B1157" s="53"/>
      <c r="C1157" s="53"/>
      <c r="D1157" s="53"/>
      <c r="E1157" s="53"/>
      <c r="F1157" s="53"/>
    </row>
    <row r="1158" spans="2:6" x14ac:dyDescent="0.25">
      <c r="B1158" s="53"/>
      <c r="C1158" s="53"/>
      <c r="D1158" s="53"/>
      <c r="E1158" s="53"/>
      <c r="F1158" s="53"/>
    </row>
    <row r="1159" spans="2:6" x14ac:dyDescent="0.25">
      <c r="B1159" s="53"/>
      <c r="C1159" s="53"/>
      <c r="D1159" s="53"/>
      <c r="E1159" s="53"/>
      <c r="F1159" s="53"/>
    </row>
    <row r="1160" spans="2:6" x14ac:dyDescent="0.25">
      <c r="B1160" s="53"/>
      <c r="C1160" s="53"/>
      <c r="D1160" s="53"/>
      <c r="E1160" s="53"/>
      <c r="F1160" s="53"/>
    </row>
    <row r="1161" spans="2:6" x14ac:dyDescent="0.25">
      <c r="B1161" s="53"/>
      <c r="C1161" s="53"/>
      <c r="D1161" s="53"/>
      <c r="E1161" s="53"/>
      <c r="F1161" s="53"/>
    </row>
    <row r="1162" spans="2:6" x14ac:dyDescent="0.25">
      <c r="B1162" s="53"/>
      <c r="C1162" s="53"/>
      <c r="D1162" s="53"/>
      <c r="E1162" s="53"/>
      <c r="F1162" s="53"/>
    </row>
    <row r="1163" spans="2:6" x14ac:dyDescent="0.25">
      <c r="B1163" s="53"/>
      <c r="C1163" s="53"/>
      <c r="D1163" s="53"/>
      <c r="E1163" s="53"/>
      <c r="F1163" s="53"/>
    </row>
    <row r="1164" spans="2:6" x14ac:dyDescent="0.25">
      <c r="B1164" s="53"/>
      <c r="C1164" s="53"/>
      <c r="D1164" s="53"/>
      <c r="E1164" s="53"/>
      <c r="F1164" s="53"/>
    </row>
    <row r="1165" spans="2:6" x14ac:dyDescent="0.25">
      <c r="B1165" s="53"/>
      <c r="C1165" s="53"/>
      <c r="D1165" s="53"/>
      <c r="E1165" s="53"/>
      <c r="F1165" s="53"/>
    </row>
    <row r="1166" spans="2:6" x14ac:dyDescent="0.25">
      <c r="B1166" s="53"/>
      <c r="C1166" s="53"/>
      <c r="D1166" s="53"/>
      <c r="E1166" s="53"/>
      <c r="F1166" s="53"/>
    </row>
    <row r="1167" spans="2:6" x14ac:dyDescent="0.25">
      <c r="B1167" s="53"/>
      <c r="C1167" s="53"/>
      <c r="D1167" s="53"/>
      <c r="E1167" s="53"/>
      <c r="F1167" s="53"/>
    </row>
    <row r="1168" spans="2:6" x14ac:dyDescent="0.25">
      <c r="B1168" s="53"/>
      <c r="C1168" s="53"/>
      <c r="D1168" s="53"/>
      <c r="E1168" s="53"/>
      <c r="F1168" s="53"/>
    </row>
    <row r="1169" spans="2:6" x14ac:dyDescent="0.25">
      <c r="B1169" s="53"/>
      <c r="C1169" s="53"/>
      <c r="D1169" s="53"/>
      <c r="E1169" s="53"/>
      <c r="F1169" s="53"/>
    </row>
    <row r="1170" spans="2:6" x14ac:dyDescent="0.25">
      <c r="B1170" s="53"/>
      <c r="C1170" s="53"/>
      <c r="D1170" s="53"/>
      <c r="E1170" s="53"/>
      <c r="F1170" s="53"/>
    </row>
    <row r="1171" spans="2:6" x14ac:dyDescent="0.25">
      <c r="B1171" s="53"/>
      <c r="C1171" s="53"/>
      <c r="D1171" s="53"/>
      <c r="E1171" s="53"/>
      <c r="F1171" s="53"/>
    </row>
    <row r="1172" spans="2:6" x14ac:dyDescent="0.25">
      <c r="B1172" s="53"/>
      <c r="C1172" s="53"/>
      <c r="D1172" s="53"/>
      <c r="E1172" s="53"/>
      <c r="F1172" s="53"/>
    </row>
    <row r="1173" spans="2:6" x14ac:dyDescent="0.25">
      <c r="B1173" s="53"/>
      <c r="C1173" s="53"/>
      <c r="D1173" s="53"/>
      <c r="E1173" s="53"/>
      <c r="F1173" s="53"/>
    </row>
    <row r="1174" spans="2:6" x14ac:dyDescent="0.25">
      <c r="B1174" s="53"/>
      <c r="C1174" s="53"/>
      <c r="D1174" s="53"/>
      <c r="E1174" s="53"/>
      <c r="F1174" s="53"/>
    </row>
    <row r="1175" spans="2:6" x14ac:dyDescent="0.25">
      <c r="B1175" s="53"/>
      <c r="C1175" s="53"/>
      <c r="D1175" s="53"/>
      <c r="E1175" s="53"/>
      <c r="F1175" s="53"/>
    </row>
    <row r="1176" spans="2:6" x14ac:dyDescent="0.25">
      <c r="B1176" s="53"/>
      <c r="C1176" s="53"/>
      <c r="D1176" s="53"/>
      <c r="E1176" s="53"/>
      <c r="F1176" s="53"/>
    </row>
    <row r="1177" spans="2:6" x14ac:dyDescent="0.25">
      <c r="B1177" s="53"/>
      <c r="C1177" s="53"/>
      <c r="D1177" s="53"/>
      <c r="E1177" s="53"/>
      <c r="F1177" s="53"/>
    </row>
    <row r="1178" spans="2:6" x14ac:dyDescent="0.25">
      <c r="B1178" s="53"/>
      <c r="C1178" s="53"/>
      <c r="D1178" s="53"/>
      <c r="E1178" s="53"/>
      <c r="F1178" s="53"/>
    </row>
    <row r="1179" spans="2:6" x14ac:dyDescent="0.25">
      <c r="B1179" s="53"/>
      <c r="C1179" s="53"/>
      <c r="D1179" s="53"/>
      <c r="E1179" s="53"/>
      <c r="F1179" s="53"/>
    </row>
    <row r="1180" spans="2:6" x14ac:dyDescent="0.25">
      <c r="B1180" s="53"/>
      <c r="C1180" s="53"/>
      <c r="D1180" s="53"/>
      <c r="E1180" s="53"/>
      <c r="F1180" s="53"/>
    </row>
    <row r="1181" spans="2:6" x14ac:dyDescent="0.25">
      <c r="B1181" s="53"/>
      <c r="C1181" s="53"/>
      <c r="D1181" s="53"/>
      <c r="E1181" s="53"/>
      <c r="F1181" s="53"/>
    </row>
    <row r="1182" spans="2:6" x14ac:dyDescent="0.25">
      <c r="B1182" s="53"/>
      <c r="C1182" s="53"/>
      <c r="D1182" s="53"/>
      <c r="E1182" s="53"/>
      <c r="F1182" s="53"/>
    </row>
    <row r="1183" spans="2:6" x14ac:dyDescent="0.25">
      <c r="B1183" s="53"/>
      <c r="C1183" s="53"/>
      <c r="D1183" s="53"/>
      <c r="E1183" s="53"/>
      <c r="F1183" s="53"/>
    </row>
    <row r="1184" spans="2:6" x14ac:dyDescent="0.25">
      <c r="B1184" s="53"/>
      <c r="C1184" s="53"/>
      <c r="D1184" s="53"/>
      <c r="E1184" s="53"/>
      <c r="F1184" s="53"/>
    </row>
    <row r="1185" spans="2:6" x14ac:dyDescent="0.25">
      <c r="B1185" s="53"/>
      <c r="C1185" s="53"/>
      <c r="D1185" s="53"/>
      <c r="E1185" s="53"/>
      <c r="F1185" s="53"/>
    </row>
    <row r="1186" spans="2:6" x14ac:dyDescent="0.25">
      <c r="B1186" s="53"/>
      <c r="C1186" s="53"/>
      <c r="D1186" s="53"/>
      <c r="E1186" s="53"/>
      <c r="F1186" s="53"/>
    </row>
    <row r="1187" spans="2:6" x14ac:dyDescent="0.25">
      <c r="B1187" s="53"/>
      <c r="C1187" s="53"/>
      <c r="D1187" s="53"/>
      <c r="E1187" s="53"/>
      <c r="F1187" s="53"/>
    </row>
    <row r="1188" spans="2:6" x14ac:dyDescent="0.25">
      <c r="B1188" s="53"/>
      <c r="C1188" s="53"/>
      <c r="D1188" s="53"/>
      <c r="E1188" s="53"/>
      <c r="F1188" s="53"/>
    </row>
    <row r="1189" spans="2:6" x14ac:dyDescent="0.25">
      <c r="B1189" s="53"/>
      <c r="C1189" s="53"/>
      <c r="D1189" s="53"/>
      <c r="E1189" s="53"/>
      <c r="F1189" s="53"/>
    </row>
    <row r="1190" spans="2:6" x14ac:dyDescent="0.25">
      <c r="B1190" s="53"/>
      <c r="C1190" s="53"/>
      <c r="D1190" s="53"/>
      <c r="E1190" s="53"/>
      <c r="F1190" s="53"/>
    </row>
    <row r="1191" spans="2:6" x14ac:dyDescent="0.25">
      <c r="B1191" s="53"/>
      <c r="C1191" s="53"/>
      <c r="D1191" s="53"/>
      <c r="E1191" s="53"/>
      <c r="F1191" s="53"/>
    </row>
    <row r="1192" spans="2:6" x14ac:dyDescent="0.25">
      <c r="B1192" s="53"/>
      <c r="C1192" s="53"/>
      <c r="D1192" s="53"/>
      <c r="E1192" s="53"/>
      <c r="F1192" s="53"/>
    </row>
    <row r="1193" spans="2:6" x14ac:dyDescent="0.25">
      <c r="B1193" s="53"/>
      <c r="C1193" s="53"/>
      <c r="D1193" s="53"/>
      <c r="E1193" s="53"/>
      <c r="F1193" s="53"/>
    </row>
    <row r="1194" spans="2:6" x14ac:dyDescent="0.25">
      <c r="B1194" s="53"/>
      <c r="C1194" s="53"/>
      <c r="D1194" s="53"/>
      <c r="E1194" s="53"/>
      <c r="F1194" s="53"/>
    </row>
    <row r="1195" spans="2:6" x14ac:dyDescent="0.25">
      <c r="B1195" s="53"/>
      <c r="C1195" s="53"/>
      <c r="D1195" s="53"/>
      <c r="E1195" s="53"/>
      <c r="F1195" s="53"/>
    </row>
    <row r="1196" spans="2:6" x14ac:dyDescent="0.25">
      <c r="B1196" s="53"/>
      <c r="C1196" s="53"/>
      <c r="D1196" s="53"/>
      <c r="E1196" s="53"/>
      <c r="F1196" s="53"/>
    </row>
    <row r="1197" spans="2:6" x14ac:dyDescent="0.25">
      <c r="B1197" s="53"/>
      <c r="C1197" s="53"/>
      <c r="D1197" s="53"/>
      <c r="E1197" s="53"/>
      <c r="F1197" s="53"/>
    </row>
    <row r="1198" spans="2:6" x14ac:dyDescent="0.25">
      <c r="B1198" s="53"/>
      <c r="C1198" s="53"/>
      <c r="D1198" s="53"/>
      <c r="E1198" s="53"/>
      <c r="F1198" s="53"/>
    </row>
    <row r="1199" spans="2:6" x14ac:dyDescent="0.25">
      <c r="B1199" s="53"/>
      <c r="C1199" s="53"/>
      <c r="D1199" s="53"/>
      <c r="E1199" s="53"/>
      <c r="F1199" s="53"/>
    </row>
    <row r="1200" spans="2:6" x14ac:dyDescent="0.25">
      <c r="B1200" s="53"/>
      <c r="C1200" s="53"/>
      <c r="D1200" s="53"/>
      <c r="E1200" s="53"/>
      <c r="F1200" s="53"/>
    </row>
    <row r="1201" spans="2:6" x14ac:dyDescent="0.25">
      <c r="B1201" s="53"/>
      <c r="C1201" s="53"/>
      <c r="D1201" s="53"/>
      <c r="E1201" s="53"/>
      <c r="F1201" s="53"/>
    </row>
    <row r="1202" spans="2:6" x14ac:dyDescent="0.25">
      <c r="B1202" s="53"/>
      <c r="C1202" s="53"/>
      <c r="D1202" s="53"/>
      <c r="E1202" s="53"/>
      <c r="F1202" s="53"/>
    </row>
    <row r="1203" spans="2:6" x14ac:dyDescent="0.25">
      <c r="B1203" s="53"/>
      <c r="C1203" s="53"/>
      <c r="D1203" s="53"/>
      <c r="E1203" s="53"/>
      <c r="F1203" s="53"/>
    </row>
    <row r="1204" spans="2:6" x14ac:dyDescent="0.25">
      <c r="B1204" s="53"/>
      <c r="C1204" s="53"/>
      <c r="D1204" s="53"/>
      <c r="E1204" s="53"/>
      <c r="F1204" s="53"/>
    </row>
    <row r="1205" spans="2:6" x14ac:dyDescent="0.25">
      <c r="B1205" s="53"/>
      <c r="C1205" s="53"/>
      <c r="D1205" s="53"/>
      <c r="E1205" s="53"/>
      <c r="F1205" s="53"/>
    </row>
    <row r="1206" spans="2:6" x14ac:dyDescent="0.25">
      <c r="B1206" s="53"/>
      <c r="C1206" s="53"/>
      <c r="D1206" s="53"/>
      <c r="E1206" s="53"/>
      <c r="F1206" s="53"/>
    </row>
    <row r="1207" spans="2:6" x14ac:dyDescent="0.25">
      <c r="B1207" s="53"/>
      <c r="C1207" s="53"/>
      <c r="D1207" s="53"/>
      <c r="E1207" s="53"/>
      <c r="F1207" s="53"/>
    </row>
    <row r="1208" spans="2:6" x14ac:dyDescent="0.25">
      <c r="B1208" s="53"/>
      <c r="C1208" s="53"/>
      <c r="D1208" s="53"/>
      <c r="E1208" s="53"/>
      <c r="F1208" s="53"/>
    </row>
    <row r="1209" spans="2:6" x14ac:dyDescent="0.25">
      <c r="B1209" s="53"/>
      <c r="C1209" s="53"/>
      <c r="D1209" s="53"/>
      <c r="E1209" s="53"/>
      <c r="F1209" s="53"/>
    </row>
    <row r="1210" spans="2:6" x14ac:dyDescent="0.25">
      <c r="B1210" s="53"/>
      <c r="C1210" s="53"/>
      <c r="D1210" s="53"/>
      <c r="E1210" s="53"/>
      <c r="F1210" s="53"/>
    </row>
    <row r="1211" spans="2:6" x14ac:dyDescent="0.25">
      <c r="B1211" s="53"/>
      <c r="C1211" s="53"/>
      <c r="D1211" s="53"/>
      <c r="E1211" s="53"/>
      <c r="F1211" s="53"/>
    </row>
    <row r="1212" spans="2:6" x14ac:dyDescent="0.25">
      <c r="B1212" s="53"/>
      <c r="C1212" s="53"/>
      <c r="D1212" s="53"/>
      <c r="E1212" s="53"/>
      <c r="F1212" s="53"/>
    </row>
    <row r="1213" spans="2:6" x14ac:dyDescent="0.25">
      <c r="B1213" s="53"/>
      <c r="C1213" s="53"/>
      <c r="D1213" s="53"/>
      <c r="E1213" s="53"/>
      <c r="F1213" s="53"/>
    </row>
    <row r="1214" spans="2:6" x14ac:dyDescent="0.25">
      <c r="B1214" s="53"/>
      <c r="C1214" s="53"/>
      <c r="D1214" s="53"/>
      <c r="E1214" s="53"/>
      <c r="F1214" s="53"/>
    </row>
    <row r="1215" spans="2:6" x14ac:dyDescent="0.25">
      <c r="B1215" s="53"/>
      <c r="C1215" s="53"/>
      <c r="D1215" s="53"/>
      <c r="E1215" s="53"/>
      <c r="F1215" s="53"/>
    </row>
    <row r="1216" spans="2:6" x14ac:dyDescent="0.25">
      <c r="B1216" s="53"/>
      <c r="C1216" s="53"/>
      <c r="D1216" s="53"/>
      <c r="E1216" s="53"/>
      <c r="F1216" s="53"/>
    </row>
    <row r="1217" spans="2:6" x14ac:dyDescent="0.25">
      <c r="B1217" s="53"/>
      <c r="C1217" s="53"/>
      <c r="D1217" s="53"/>
      <c r="E1217" s="53"/>
      <c r="F1217" s="53"/>
    </row>
    <row r="1218" spans="2:6" x14ac:dyDescent="0.25">
      <c r="B1218" s="53"/>
      <c r="C1218" s="53"/>
      <c r="D1218" s="53"/>
      <c r="E1218" s="53"/>
      <c r="F1218" s="53"/>
    </row>
    <row r="1219" spans="2:6" x14ac:dyDescent="0.25">
      <c r="B1219" s="53"/>
      <c r="C1219" s="53"/>
      <c r="D1219" s="53"/>
      <c r="E1219" s="53"/>
      <c r="F1219" s="53"/>
    </row>
    <row r="1220" spans="2:6" x14ac:dyDescent="0.25">
      <c r="B1220" s="53"/>
      <c r="C1220" s="53"/>
      <c r="D1220" s="53"/>
      <c r="E1220" s="53"/>
      <c r="F1220" s="53"/>
    </row>
    <row r="1221" spans="2:6" x14ac:dyDescent="0.25">
      <c r="B1221" s="53"/>
      <c r="C1221" s="53"/>
      <c r="D1221" s="53"/>
      <c r="E1221" s="53"/>
      <c r="F1221" s="53"/>
    </row>
    <row r="1222" spans="2:6" x14ac:dyDescent="0.25">
      <c r="B1222" s="53"/>
      <c r="C1222" s="53"/>
      <c r="D1222" s="53"/>
      <c r="E1222" s="53"/>
      <c r="F1222" s="53"/>
    </row>
    <row r="1223" spans="2:6" x14ac:dyDescent="0.25">
      <c r="B1223" s="53"/>
      <c r="C1223" s="53"/>
      <c r="D1223" s="53"/>
      <c r="E1223" s="53"/>
      <c r="F1223" s="53"/>
    </row>
    <row r="1224" spans="2:6" x14ac:dyDescent="0.25">
      <c r="B1224" s="53"/>
      <c r="C1224" s="53"/>
      <c r="D1224" s="53"/>
      <c r="E1224" s="53"/>
      <c r="F1224" s="53"/>
    </row>
    <row r="1225" spans="2:6" x14ac:dyDescent="0.25">
      <c r="B1225" s="53"/>
      <c r="C1225" s="53"/>
      <c r="D1225" s="53"/>
      <c r="E1225" s="53"/>
      <c r="F1225" s="53"/>
    </row>
    <row r="1226" spans="2:6" x14ac:dyDescent="0.25">
      <c r="B1226" s="53"/>
      <c r="C1226" s="53"/>
      <c r="D1226" s="53"/>
      <c r="E1226" s="53"/>
      <c r="F1226" s="53"/>
    </row>
    <row r="1227" spans="2:6" x14ac:dyDescent="0.25">
      <c r="B1227" s="53"/>
      <c r="C1227" s="53"/>
      <c r="D1227" s="53"/>
      <c r="E1227" s="53"/>
      <c r="F1227" s="53"/>
    </row>
    <row r="1228" spans="2:6" x14ac:dyDescent="0.25">
      <c r="B1228" s="53"/>
      <c r="C1228" s="53"/>
      <c r="D1228" s="53"/>
      <c r="E1228" s="53"/>
      <c r="F1228" s="53"/>
    </row>
    <row r="1229" spans="2:6" x14ac:dyDescent="0.25">
      <c r="B1229" s="53"/>
      <c r="C1229" s="53"/>
      <c r="D1229" s="53"/>
      <c r="E1229" s="53"/>
      <c r="F1229" s="53"/>
    </row>
    <row r="1230" spans="2:6" x14ac:dyDescent="0.25">
      <c r="B1230" s="53"/>
      <c r="C1230" s="53"/>
      <c r="D1230" s="53"/>
      <c r="E1230" s="53"/>
      <c r="F1230" s="53"/>
    </row>
    <row r="1231" spans="2:6" x14ac:dyDescent="0.25">
      <c r="B1231" s="53"/>
      <c r="C1231" s="53"/>
      <c r="D1231" s="53"/>
      <c r="E1231" s="53"/>
      <c r="F1231" s="53"/>
    </row>
    <row r="1232" spans="2:6" x14ac:dyDescent="0.25">
      <c r="B1232" s="53"/>
      <c r="C1232" s="53"/>
      <c r="D1232" s="53"/>
      <c r="E1232" s="53"/>
      <c r="F1232" s="53"/>
    </row>
    <row r="1233" spans="2:6" x14ac:dyDescent="0.25">
      <c r="B1233" s="53"/>
      <c r="C1233" s="53"/>
      <c r="D1233" s="53"/>
      <c r="E1233" s="53"/>
      <c r="F1233" s="53"/>
    </row>
    <row r="1234" spans="2:6" x14ac:dyDescent="0.25">
      <c r="B1234" s="53"/>
      <c r="C1234" s="53"/>
      <c r="D1234" s="53"/>
      <c r="E1234" s="53"/>
      <c r="F1234" s="53"/>
    </row>
    <row r="1235" spans="2:6" x14ac:dyDescent="0.25">
      <c r="B1235" s="53"/>
      <c r="C1235" s="53"/>
      <c r="D1235" s="53"/>
      <c r="E1235" s="53"/>
      <c r="F1235" s="53"/>
    </row>
    <row r="1236" spans="2:6" x14ac:dyDescent="0.25">
      <c r="B1236" s="53"/>
      <c r="C1236" s="53"/>
      <c r="D1236" s="53"/>
      <c r="E1236" s="53"/>
      <c r="F1236" s="53"/>
    </row>
    <row r="1237" spans="2:6" x14ac:dyDescent="0.25">
      <c r="B1237" s="53"/>
      <c r="C1237" s="53"/>
      <c r="D1237" s="53"/>
      <c r="E1237" s="53"/>
      <c r="F1237" s="53"/>
    </row>
    <row r="1238" spans="2:6" x14ac:dyDescent="0.25">
      <c r="B1238" s="53"/>
      <c r="C1238" s="53"/>
      <c r="D1238" s="53"/>
      <c r="E1238" s="53"/>
      <c r="F1238" s="53"/>
    </row>
    <row r="1239" spans="2:6" x14ac:dyDescent="0.25">
      <c r="B1239" s="53"/>
      <c r="C1239" s="53"/>
      <c r="D1239" s="53"/>
      <c r="E1239" s="53"/>
      <c r="F1239" s="53"/>
    </row>
    <row r="1240" spans="2:6" x14ac:dyDescent="0.25">
      <c r="B1240" s="53"/>
      <c r="C1240" s="53"/>
      <c r="D1240" s="53"/>
      <c r="E1240" s="53"/>
      <c r="F1240" s="53"/>
    </row>
    <row r="1241" spans="2:6" x14ac:dyDescent="0.25">
      <c r="B1241" s="53"/>
      <c r="C1241" s="53"/>
      <c r="D1241" s="53"/>
      <c r="E1241" s="53"/>
      <c r="F1241" s="53"/>
    </row>
    <row r="1242" spans="2:6" x14ac:dyDescent="0.25">
      <c r="B1242" s="53"/>
      <c r="C1242" s="53"/>
      <c r="D1242" s="53"/>
      <c r="E1242" s="53"/>
      <c r="F1242" s="53"/>
    </row>
    <row r="1243" spans="2:6" x14ac:dyDescent="0.25">
      <c r="B1243" s="53"/>
      <c r="C1243" s="53"/>
      <c r="D1243" s="53"/>
      <c r="E1243" s="53"/>
      <c r="F1243" s="53"/>
    </row>
    <row r="1244" spans="2:6" x14ac:dyDescent="0.25">
      <c r="B1244" s="53"/>
      <c r="C1244" s="53"/>
      <c r="D1244" s="53"/>
      <c r="E1244" s="53"/>
      <c r="F1244" s="53"/>
    </row>
    <row r="1245" spans="2:6" x14ac:dyDescent="0.25">
      <c r="B1245" s="53"/>
      <c r="C1245" s="53"/>
      <c r="D1245" s="53"/>
      <c r="E1245" s="53"/>
      <c r="F1245" s="53"/>
    </row>
    <row r="1246" spans="2:6" x14ac:dyDescent="0.25">
      <c r="B1246" s="53"/>
      <c r="C1246" s="53"/>
      <c r="D1246" s="53"/>
      <c r="E1246" s="53"/>
      <c r="F1246" s="53"/>
    </row>
    <row r="1247" spans="2:6" x14ac:dyDescent="0.25">
      <c r="B1247" s="53"/>
      <c r="C1247" s="53"/>
      <c r="D1247" s="53"/>
      <c r="E1247" s="53"/>
      <c r="F1247" s="53"/>
    </row>
    <row r="1248" spans="2:6" x14ac:dyDescent="0.25">
      <c r="B1248" s="53"/>
      <c r="C1248" s="53"/>
      <c r="D1248" s="53"/>
      <c r="E1248" s="53"/>
      <c r="F1248" s="53"/>
    </row>
    <row r="1249" spans="2:6" x14ac:dyDescent="0.25">
      <c r="B1249" s="53"/>
      <c r="C1249" s="53"/>
      <c r="D1249" s="53"/>
      <c r="E1249" s="53"/>
      <c r="F1249" s="53"/>
    </row>
    <row r="1250" spans="2:6" x14ac:dyDescent="0.25">
      <c r="B1250" s="53"/>
      <c r="C1250" s="53"/>
      <c r="D1250" s="53"/>
      <c r="E1250" s="53"/>
      <c r="F1250" s="53"/>
    </row>
    <row r="1251" spans="2:6" x14ac:dyDescent="0.25">
      <c r="B1251" s="53"/>
      <c r="C1251" s="53"/>
      <c r="D1251" s="53"/>
      <c r="E1251" s="53"/>
      <c r="F1251" s="53"/>
    </row>
    <row r="1252" spans="2:6" x14ac:dyDescent="0.25">
      <c r="B1252" s="53"/>
      <c r="C1252" s="53"/>
      <c r="D1252" s="53"/>
      <c r="E1252" s="53"/>
      <c r="F1252" s="53"/>
    </row>
    <row r="1253" spans="2:6" x14ac:dyDescent="0.25">
      <c r="B1253" s="53"/>
      <c r="C1253" s="53"/>
      <c r="D1253" s="53"/>
      <c r="E1253" s="53"/>
      <c r="F1253" s="53"/>
    </row>
    <row r="1254" spans="2:6" x14ac:dyDescent="0.25">
      <c r="B1254" s="53"/>
      <c r="C1254" s="53"/>
      <c r="D1254" s="53"/>
      <c r="E1254" s="53"/>
      <c r="F1254" s="53"/>
    </row>
    <row r="1255" spans="2:6" x14ac:dyDescent="0.25">
      <c r="B1255" s="53"/>
      <c r="C1255" s="53"/>
      <c r="D1255" s="53"/>
      <c r="E1255" s="53"/>
      <c r="F1255" s="53"/>
    </row>
    <row r="1256" spans="2:6" x14ac:dyDescent="0.25">
      <c r="B1256" s="53"/>
      <c r="C1256" s="53"/>
      <c r="D1256" s="53"/>
      <c r="E1256" s="53"/>
      <c r="F1256" s="53"/>
    </row>
    <row r="1257" spans="2:6" x14ac:dyDescent="0.25">
      <c r="B1257" s="53"/>
      <c r="C1257" s="53"/>
      <c r="D1257" s="53"/>
      <c r="E1257" s="53"/>
      <c r="F1257" s="53"/>
    </row>
    <row r="1258" spans="2:6" x14ac:dyDescent="0.25">
      <c r="B1258" s="53"/>
      <c r="C1258" s="53"/>
      <c r="D1258" s="53"/>
      <c r="E1258" s="53"/>
      <c r="F1258" s="53"/>
    </row>
    <row r="1259" spans="2:6" x14ac:dyDescent="0.25">
      <c r="B1259" s="53"/>
      <c r="C1259" s="53"/>
      <c r="D1259" s="53"/>
      <c r="E1259" s="53"/>
      <c r="F1259" s="53"/>
    </row>
    <row r="1260" spans="2:6" x14ac:dyDescent="0.25">
      <c r="B1260" s="53"/>
      <c r="C1260" s="53"/>
      <c r="D1260" s="53"/>
      <c r="E1260" s="53"/>
      <c r="F1260" s="53"/>
    </row>
    <row r="1261" spans="2:6" x14ac:dyDescent="0.25">
      <c r="B1261" s="53"/>
      <c r="C1261" s="53"/>
      <c r="D1261" s="53"/>
      <c r="E1261" s="53"/>
      <c r="F1261" s="53"/>
    </row>
    <row r="1262" spans="2:6" x14ac:dyDescent="0.25">
      <c r="B1262" s="53"/>
      <c r="C1262" s="53"/>
      <c r="D1262" s="53"/>
      <c r="E1262" s="53"/>
      <c r="F1262" s="53"/>
    </row>
    <row r="1263" spans="2:6" x14ac:dyDescent="0.25">
      <c r="B1263" s="53"/>
      <c r="C1263" s="53"/>
      <c r="D1263" s="53"/>
      <c r="E1263" s="53"/>
      <c r="F1263" s="53"/>
    </row>
    <row r="1264" spans="2:6" x14ac:dyDescent="0.25">
      <c r="B1264" s="53"/>
      <c r="C1264" s="53"/>
      <c r="D1264" s="53"/>
      <c r="E1264" s="53"/>
      <c r="F1264" s="53"/>
    </row>
    <row r="1265" spans="2:6" x14ac:dyDescent="0.25">
      <c r="B1265" s="53"/>
      <c r="C1265" s="53"/>
      <c r="D1265" s="53"/>
      <c r="E1265" s="53"/>
      <c r="F1265" s="53"/>
    </row>
    <row r="1266" spans="2:6" x14ac:dyDescent="0.25">
      <c r="B1266" s="53"/>
      <c r="C1266" s="53"/>
      <c r="D1266" s="53"/>
      <c r="E1266" s="53"/>
      <c r="F1266" s="53"/>
    </row>
    <row r="1267" spans="2:6" x14ac:dyDescent="0.25">
      <c r="B1267" s="53"/>
      <c r="C1267" s="53"/>
      <c r="D1267" s="53"/>
      <c r="E1267" s="53"/>
      <c r="F1267" s="53"/>
    </row>
    <row r="1268" spans="2:6" x14ac:dyDescent="0.25">
      <c r="B1268" s="53"/>
      <c r="C1268" s="53"/>
      <c r="D1268" s="53"/>
      <c r="E1268" s="53"/>
      <c r="F1268" s="53"/>
    </row>
    <row r="1269" spans="2:6" x14ac:dyDescent="0.25">
      <c r="B1269" s="53"/>
      <c r="C1269" s="53"/>
      <c r="D1269" s="53"/>
      <c r="E1269" s="53"/>
      <c r="F1269" s="53"/>
    </row>
    <row r="1270" spans="2:6" x14ac:dyDescent="0.25">
      <c r="B1270" s="53"/>
      <c r="C1270" s="53"/>
      <c r="D1270" s="53"/>
      <c r="E1270" s="53"/>
      <c r="F1270" s="53"/>
    </row>
    <row r="1271" spans="2:6" x14ac:dyDescent="0.25">
      <c r="B1271" s="53"/>
      <c r="C1271" s="53"/>
      <c r="D1271" s="53"/>
      <c r="E1271" s="53"/>
      <c r="F1271" s="53"/>
    </row>
    <row r="1272" spans="2:6" x14ac:dyDescent="0.25">
      <c r="B1272" s="53"/>
      <c r="C1272" s="53"/>
      <c r="D1272" s="53"/>
      <c r="E1272" s="53"/>
      <c r="F1272" s="53"/>
    </row>
    <row r="1273" spans="2:6" x14ac:dyDescent="0.25">
      <c r="B1273" s="53"/>
      <c r="C1273" s="53"/>
      <c r="D1273" s="53"/>
      <c r="E1273" s="53"/>
      <c r="F1273" s="53"/>
    </row>
    <row r="1274" spans="2:6" x14ac:dyDescent="0.25">
      <c r="B1274" s="53"/>
      <c r="C1274" s="53"/>
      <c r="D1274" s="53"/>
      <c r="E1274" s="53"/>
      <c r="F1274" s="53"/>
    </row>
    <row r="1275" spans="2:6" x14ac:dyDescent="0.25">
      <c r="B1275" s="53"/>
      <c r="C1275" s="53"/>
      <c r="D1275" s="53"/>
      <c r="E1275" s="53"/>
      <c r="F1275" s="53"/>
    </row>
    <row r="1276" spans="2:6" x14ac:dyDescent="0.25">
      <c r="B1276" s="53"/>
      <c r="C1276" s="53"/>
      <c r="D1276" s="53"/>
      <c r="E1276" s="53"/>
      <c r="F1276" s="53"/>
    </row>
    <row r="1277" spans="2:6" x14ac:dyDescent="0.25">
      <c r="B1277" s="53"/>
      <c r="C1277" s="53"/>
      <c r="D1277" s="53"/>
      <c r="E1277" s="53"/>
      <c r="F1277" s="53"/>
    </row>
    <row r="1278" spans="2:6" x14ac:dyDescent="0.25">
      <c r="B1278" s="53"/>
      <c r="C1278" s="53"/>
      <c r="D1278" s="53"/>
      <c r="E1278" s="53"/>
      <c r="F1278" s="53"/>
    </row>
    <row r="1279" spans="2:6" x14ac:dyDescent="0.25">
      <c r="B1279" s="53"/>
      <c r="C1279" s="53"/>
      <c r="D1279" s="53"/>
      <c r="E1279" s="53"/>
      <c r="F1279" s="53"/>
    </row>
    <row r="1280" spans="2:6" x14ac:dyDescent="0.25">
      <c r="B1280" s="53"/>
      <c r="C1280" s="53"/>
      <c r="D1280" s="53"/>
      <c r="E1280" s="53"/>
      <c r="F1280" s="53"/>
    </row>
    <row r="1281" spans="2:6" x14ac:dyDescent="0.25">
      <c r="B1281" s="53"/>
      <c r="C1281" s="53"/>
      <c r="D1281" s="53"/>
      <c r="E1281" s="53"/>
      <c r="F1281" s="53"/>
    </row>
    <row r="1282" spans="2:6" x14ac:dyDescent="0.25">
      <c r="B1282" s="53"/>
      <c r="C1282" s="53"/>
      <c r="D1282" s="53"/>
      <c r="E1282" s="53"/>
      <c r="F1282" s="53"/>
    </row>
    <row r="1283" spans="2:6" x14ac:dyDescent="0.25">
      <c r="B1283" s="53"/>
      <c r="C1283" s="53"/>
      <c r="D1283" s="53"/>
      <c r="E1283" s="53"/>
      <c r="F1283" s="53"/>
    </row>
    <row r="1284" spans="2:6" x14ac:dyDescent="0.25">
      <c r="B1284" s="53"/>
      <c r="C1284" s="53"/>
      <c r="D1284" s="53"/>
      <c r="E1284" s="53"/>
      <c r="F1284" s="53"/>
    </row>
    <row r="1285" spans="2:6" x14ac:dyDescent="0.25">
      <c r="B1285" s="53"/>
      <c r="C1285" s="53"/>
      <c r="D1285" s="53"/>
      <c r="E1285" s="53"/>
      <c r="F1285" s="53"/>
    </row>
    <row r="1286" spans="2:6" x14ac:dyDescent="0.25">
      <c r="B1286" s="53"/>
      <c r="C1286" s="53"/>
      <c r="D1286" s="53"/>
      <c r="E1286" s="53"/>
      <c r="F1286" s="53"/>
    </row>
    <row r="1287" spans="2:6" x14ac:dyDescent="0.25">
      <c r="B1287" s="53"/>
      <c r="C1287" s="53"/>
      <c r="D1287" s="53"/>
      <c r="E1287" s="53"/>
      <c r="F1287" s="53"/>
    </row>
    <row r="1288" spans="2:6" x14ac:dyDescent="0.25">
      <c r="B1288" s="53"/>
      <c r="C1288" s="53"/>
      <c r="D1288" s="53"/>
      <c r="E1288" s="53"/>
      <c r="F1288" s="53"/>
    </row>
    <row r="1289" spans="2:6" x14ac:dyDescent="0.25">
      <c r="B1289" s="53"/>
      <c r="C1289" s="53"/>
      <c r="D1289" s="53"/>
      <c r="E1289" s="53"/>
      <c r="F1289" s="53"/>
    </row>
    <row r="1290" spans="2:6" x14ac:dyDescent="0.25">
      <c r="B1290" s="53"/>
      <c r="C1290" s="53"/>
      <c r="D1290" s="53"/>
      <c r="E1290" s="53"/>
      <c r="F1290" s="53"/>
    </row>
    <row r="1291" spans="2:6" x14ac:dyDescent="0.25">
      <c r="B1291" s="53"/>
      <c r="C1291" s="53"/>
      <c r="D1291" s="53"/>
      <c r="E1291" s="53"/>
      <c r="F1291" s="53"/>
    </row>
    <row r="1292" spans="2:6" x14ac:dyDescent="0.25">
      <c r="B1292" s="53"/>
      <c r="C1292" s="53"/>
      <c r="D1292" s="53"/>
      <c r="E1292" s="53"/>
      <c r="F1292" s="53"/>
    </row>
    <row r="1293" spans="2:6" x14ac:dyDescent="0.25">
      <c r="B1293" s="53"/>
      <c r="C1293" s="53"/>
      <c r="D1293" s="53"/>
      <c r="E1293" s="53"/>
      <c r="F1293" s="53"/>
    </row>
    <row r="1294" spans="2:6" x14ac:dyDescent="0.25">
      <c r="B1294" s="53"/>
      <c r="C1294" s="53"/>
      <c r="D1294" s="53"/>
      <c r="E1294" s="53"/>
      <c r="F1294" s="53"/>
    </row>
    <row r="1295" spans="2:6" x14ac:dyDescent="0.25">
      <c r="B1295" s="53"/>
      <c r="C1295" s="53"/>
      <c r="D1295" s="53"/>
      <c r="E1295" s="53"/>
      <c r="F1295" s="53"/>
    </row>
    <row r="1296" spans="2:6" x14ac:dyDescent="0.25">
      <c r="B1296" s="53"/>
      <c r="C1296" s="53"/>
      <c r="D1296" s="53"/>
      <c r="E1296" s="53"/>
      <c r="F1296" s="53"/>
    </row>
    <row r="1297" spans="2:6" x14ac:dyDescent="0.25">
      <c r="B1297" s="53"/>
      <c r="C1297" s="53"/>
      <c r="D1297" s="53"/>
      <c r="E1297" s="53"/>
      <c r="F1297" s="53"/>
    </row>
    <row r="1298" spans="2:6" x14ac:dyDescent="0.25">
      <c r="B1298" s="53"/>
      <c r="C1298" s="53"/>
      <c r="D1298" s="53"/>
      <c r="E1298" s="53"/>
      <c r="F1298" s="53"/>
    </row>
    <row r="1299" spans="2:6" x14ac:dyDescent="0.25">
      <c r="B1299" s="53"/>
      <c r="C1299" s="53"/>
      <c r="D1299" s="53"/>
      <c r="E1299" s="53"/>
      <c r="F1299" s="53"/>
    </row>
    <row r="1300" spans="2:6" x14ac:dyDescent="0.25">
      <c r="B1300" s="53"/>
      <c r="C1300" s="53"/>
      <c r="D1300" s="53"/>
      <c r="E1300" s="53"/>
      <c r="F1300" s="53"/>
    </row>
    <row r="1301" spans="2:6" x14ac:dyDescent="0.25">
      <c r="B1301" s="53"/>
      <c r="C1301" s="53"/>
      <c r="D1301" s="53"/>
      <c r="E1301" s="53"/>
      <c r="F1301" s="53"/>
    </row>
    <row r="1302" spans="2:6" x14ac:dyDescent="0.25">
      <c r="B1302" s="53"/>
      <c r="C1302" s="53"/>
      <c r="D1302" s="53"/>
      <c r="E1302" s="53"/>
      <c r="F1302" s="53"/>
    </row>
    <row r="1303" spans="2:6" x14ac:dyDescent="0.25">
      <c r="B1303" s="53"/>
      <c r="C1303" s="53"/>
      <c r="D1303" s="53"/>
      <c r="E1303" s="53"/>
      <c r="F1303" s="53"/>
    </row>
    <row r="1304" spans="2:6" x14ac:dyDescent="0.25">
      <c r="B1304" s="53"/>
      <c r="C1304" s="53"/>
      <c r="D1304" s="53"/>
      <c r="E1304" s="53"/>
      <c r="F1304" s="53"/>
    </row>
    <row r="1305" spans="2:6" x14ac:dyDescent="0.25">
      <c r="B1305" s="53"/>
      <c r="C1305" s="53"/>
      <c r="D1305" s="53"/>
      <c r="E1305" s="53"/>
      <c r="F1305" s="53"/>
    </row>
    <row r="1306" spans="2:6" x14ac:dyDescent="0.25">
      <c r="B1306" s="53"/>
      <c r="C1306" s="53"/>
      <c r="D1306" s="53"/>
      <c r="E1306" s="53"/>
      <c r="F1306" s="53"/>
    </row>
    <row r="1307" spans="2:6" x14ac:dyDescent="0.25">
      <c r="B1307" s="53"/>
      <c r="C1307" s="53"/>
      <c r="D1307" s="53"/>
      <c r="E1307" s="53"/>
      <c r="F1307" s="53"/>
    </row>
    <row r="1308" spans="2:6" x14ac:dyDescent="0.25">
      <c r="B1308" s="53"/>
      <c r="C1308" s="53"/>
      <c r="D1308" s="53"/>
      <c r="E1308" s="53"/>
      <c r="F1308" s="53"/>
    </row>
    <row r="1309" spans="2:6" x14ac:dyDescent="0.25">
      <c r="B1309" s="53"/>
      <c r="C1309" s="53"/>
      <c r="D1309" s="53"/>
      <c r="E1309" s="53"/>
      <c r="F1309" s="53"/>
    </row>
    <row r="1310" spans="2:6" x14ac:dyDescent="0.25">
      <c r="B1310" s="53"/>
      <c r="C1310" s="53"/>
      <c r="D1310" s="53"/>
      <c r="E1310" s="53"/>
      <c r="F1310" s="53"/>
    </row>
    <row r="1311" spans="2:6" x14ac:dyDescent="0.25">
      <c r="B1311" s="53"/>
      <c r="C1311" s="53"/>
      <c r="D1311" s="53"/>
      <c r="E1311" s="53"/>
      <c r="F1311" s="53"/>
    </row>
    <row r="1312" spans="2:6" x14ac:dyDescent="0.25">
      <c r="B1312" s="53"/>
      <c r="C1312" s="53"/>
      <c r="D1312" s="53"/>
      <c r="E1312" s="53"/>
      <c r="F1312" s="53"/>
    </row>
    <row r="1313" spans="2:6" x14ac:dyDescent="0.25">
      <c r="B1313" s="53"/>
      <c r="C1313" s="53"/>
      <c r="D1313" s="53"/>
      <c r="E1313" s="53"/>
      <c r="F1313" s="53"/>
    </row>
    <row r="1314" spans="2:6" x14ac:dyDescent="0.25">
      <c r="B1314" s="53"/>
      <c r="C1314" s="53"/>
      <c r="D1314" s="53"/>
      <c r="E1314" s="53"/>
      <c r="F1314" s="53"/>
    </row>
    <row r="1315" spans="2:6" x14ac:dyDescent="0.25">
      <c r="B1315" s="53"/>
      <c r="C1315" s="53"/>
      <c r="D1315" s="53"/>
      <c r="E1315" s="53"/>
      <c r="F1315" s="53"/>
    </row>
    <row r="1316" spans="2:6" x14ac:dyDescent="0.25">
      <c r="B1316" s="53"/>
      <c r="C1316" s="53"/>
      <c r="D1316" s="53"/>
      <c r="E1316" s="53"/>
      <c r="F1316" s="53"/>
    </row>
    <row r="1317" spans="2:6" x14ac:dyDescent="0.25">
      <c r="B1317" s="53"/>
      <c r="C1317" s="53"/>
      <c r="D1317" s="53"/>
      <c r="E1317" s="53"/>
      <c r="F1317" s="53"/>
    </row>
    <row r="1318" spans="2:6" x14ac:dyDescent="0.25">
      <c r="B1318" s="53"/>
      <c r="C1318" s="53"/>
      <c r="D1318" s="53"/>
      <c r="E1318" s="53"/>
      <c r="F1318" s="53"/>
    </row>
    <row r="1319" spans="2:6" x14ac:dyDescent="0.25">
      <c r="B1319" s="53"/>
      <c r="C1319" s="53"/>
      <c r="D1319" s="53"/>
      <c r="E1319" s="53"/>
      <c r="F1319" s="53"/>
    </row>
    <row r="1320" spans="2:6" x14ac:dyDescent="0.25">
      <c r="B1320" s="53"/>
      <c r="C1320" s="53"/>
      <c r="D1320" s="53"/>
      <c r="E1320" s="53"/>
      <c r="F1320" s="53"/>
    </row>
    <row r="1321" spans="2:6" x14ac:dyDescent="0.25">
      <c r="B1321" s="53"/>
      <c r="C1321" s="53"/>
      <c r="D1321" s="53"/>
      <c r="E1321" s="53"/>
      <c r="F1321" s="53"/>
    </row>
    <row r="1322" spans="2:6" x14ac:dyDescent="0.25">
      <c r="B1322" s="53"/>
      <c r="C1322" s="53"/>
      <c r="D1322" s="53"/>
      <c r="E1322" s="53"/>
      <c r="F1322" s="53"/>
    </row>
    <row r="1323" spans="2:6" x14ac:dyDescent="0.25">
      <c r="B1323" s="53"/>
      <c r="C1323" s="53"/>
      <c r="D1323" s="53"/>
      <c r="E1323" s="53"/>
      <c r="F1323" s="53"/>
    </row>
    <row r="1324" spans="2:6" x14ac:dyDescent="0.25">
      <c r="B1324" s="53"/>
      <c r="C1324" s="53"/>
      <c r="D1324" s="53"/>
      <c r="E1324" s="53"/>
      <c r="F1324" s="53"/>
    </row>
    <row r="1325" spans="2:6" x14ac:dyDescent="0.25">
      <c r="B1325" s="53"/>
      <c r="C1325" s="53"/>
      <c r="D1325" s="53"/>
      <c r="E1325" s="53"/>
      <c r="F1325" s="53"/>
    </row>
    <row r="1326" spans="2:6" x14ac:dyDescent="0.25">
      <c r="B1326" s="53"/>
      <c r="C1326" s="53"/>
      <c r="D1326" s="53"/>
      <c r="E1326" s="53"/>
      <c r="F1326" s="53"/>
    </row>
    <row r="1327" spans="2:6" x14ac:dyDescent="0.25">
      <c r="B1327" s="53"/>
      <c r="C1327" s="53"/>
      <c r="D1327" s="53"/>
      <c r="E1327" s="53"/>
      <c r="F1327" s="53"/>
    </row>
    <row r="1328" spans="2:6" x14ac:dyDescent="0.25">
      <c r="B1328" s="53"/>
      <c r="C1328" s="53"/>
      <c r="D1328" s="53"/>
      <c r="E1328" s="53"/>
      <c r="F1328" s="53"/>
    </row>
    <row r="1329" spans="2:6" x14ac:dyDescent="0.25">
      <c r="B1329" s="53"/>
      <c r="C1329" s="53"/>
      <c r="D1329" s="53"/>
      <c r="E1329" s="53"/>
      <c r="F1329" s="53"/>
    </row>
    <row r="1330" spans="2:6" x14ac:dyDescent="0.25">
      <c r="B1330" s="53"/>
      <c r="C1330" s="53"/>
      <c r="D1330" s="53"/>
      <c r="E1330" s="53"/>
      <c r="F1330" s="53"/>
    </row>
    <row r="1331" spans="2:6" x14ac:dyDescent="0.25">
      <c r="B1331" s="53"/>
      <c r="C1331" s="53"/>
      <c r="D1331" s="53"/>
      <c r="E1331" s="53"/>
      <c r="F1331" s="53"/>
    </row>
    <row r="1332" spans="2:6" x14ac:dyDescent="0.25">
      <c r="B1332" s="53"/>
      <c r="C1332" s="53"/>
      <c r="D1332" s="53"/>
      <c r="E1332" s="53"/>
      <c r="F1332" s="53"/>
    </row>
    <row r="1333" spans="2:6" x14ac:dyDescent="0.25">
      <c r="B1333" s="53"/>
      <c r="C1333" s="53"/>
      <c r="D1333" s="53"/>
      <c r="E1333" s="53"/>
      <c r="F1333" s="53"/>
    </row>
    <row r="1334" spans="2:6" x14ac:dyDescent="0.25">
      <c r="B1334" s="53"/>
      <c r="C1334" s="53"/>
      <c r="D1334" s="53"/>
      <c r="E1334" s="53"/>
      <c r="F1334" s="53"/>
    </row>
    <row r="1335" spans="2:6" x14ac:dyDescent="0.25">
      <c r="B1335" s="53"/>
      <c r="C1335" s="53"/>
      <c r="D1335" s="53"/>
      <c r="E1335" s="53"/>
      <c r="F1335" s="53"/>
    </row>
    <row r="1336" spans="2:6" x14ac:dyDescent="0.25">
      <c r="B1336" s="53"/>
      <c r="C1336" s="53"/>
      <c r="D1336" s="53"/>
      <c r="E1336" s="53"/>
      <c r="F1336" s="53"/>
    </row>
    <row r="1337" spans="2:6" x14ac:dyDescent="0.25">
      <c r="B1337" s="53"/>
      <c r="C1337" s="53"/>
      <c r="D1337" s="53"/>
      <c r="E1337" s="53"/>
      <c r="F1337" s="53"/>
    </row>
    <row r="1338" spans="2:6" x14ac:dyDescent="0.25">
      <c r="B1338" s="53"/>
      <c r="C1338" s="53"/>
      <c r="D1338" s="53"/>
      <c r="E1338" s="53"/>
      <c r="F1338" s="53"/>
    </row>
    <row r="1339" spans="2:6" x14ac:dyDescent="0.25">
      <c r="B1339" s="53"/>
      <c r="C1339" s="53"/>
      <c r="D1339" s="53"/>
      <c r="E1339" s="53"/>
      <c r="F1339" s="53"/>
    </row>
    <row r="1340" spans="2:6" x14ac:dyDescent="0.25">
      <c r="B1340" s="53"/>
      <c r="C1340" s="53"/>
      <c r="D1340" s="53"/>
      <c r="E1340" s="53"/>
      <c r="F1340" s="53"/>
    </row>
    <row r="1341" spans="2:6" x14ac:dyDescent="0.25">
      <c r="B1341" s="53"/>
      <c r="C1341" s="53"/>
      <c r="D1341" s="53"/>
      <c r="E1341" s="53"/>
      <c r="F1341" s="53"/>
    </row>
    <row r="1342" spans="2:6" x14ac:dyDescent="0.25">
      <c r="B1342" s="53"/>
      <c r="C1342" s="53"/>
      <c r="D1342" s="53"/>
      <c r="E1342" s="53"/>
      <c r="F1342" s="53"/>
    </row>
    <row r="1343" spans="2:6" x14ac:dyDescent="0.25">
      <c r="B1343" s="53"/>
      <c r="C1343" s="53"/>
      <c r="D1343" s="53"/>
      <c r="E1343" s="53"/>
      <c r="F1343" s="53"/>
    </row>
    <row r="1344" spans="2:6" x14ac:dyDescent="0.25">
      <c r="B1344" s="53"/>
      <c r="C1344" s="53"/>
      <c r="D1344" s="53"/>
      <c r="E1344" s="53"/>
      <c r="F1344" s="53"/>
    </row>
    <row r="1345" spans="2:6" x14ac:dyDescent="0.25">
      <c r="B1345" s="53"/>
      <c r="C1345" s="53"/>
      <c r="D1345" s="53"/>
      <c r="E1345" s="53"/>
      <c r="F1345" s="53"/>
    </row>
    <row r="1346" spans="2:6" x14ac:dyDescent="0.25">
      <c r="B1346" s="53"/>
      <c r="C1346" s="53"/>
      <c r="D1346" s="53"/>
      <c r="E1346" s="53"/>
      <c r="F1346" s="53"/>
    </row>
    <row r="1347" spans="2:6" x14ac:dyDescent="0.25">
      <c r="B1347" s="53"/>
      <c r="C1347" s="53"/>
      <c r="D1347" s="53"/>
      <c r="E1347" s="53"/>
      <c r="F1347" s="53"/>
    </row>
    <row r="1348" spans="2:6" x14ac:dyDescent="0.25">
      <c r="B1348" s="53"/>
      <c r="C1348" s="53"/>
      <c r="D1348" s="53"/>
      <c r="E1348" s="53"/>
      <c r="F1348" s="53"/>
    </row>
    <row r="1349" spans="2:6" x14ac:dyDescent="0.25">
      <c r="B1349" s="53"/>
      <c r="C1349" s="53"/>
      <c r="D1349" s="53"/>
      <c r="E1349" s="53"/>
      <c r="F1349" s="53"/>
    </row>
    <row r="1350" spans="2:6" x14ac:dyDescent="0.25">
      <c r="B1350" s="53"/>
      <c r="C1350" s="53"/>
      <c r="D1350" s="53"/>
      <c r="E1350" s="53"/>
      <c r="F1350" s="53"/>
    </row>
    <row r="1351" spans="2:6" x14ac:dyDescent="0.25">
      <c r="B1351" s="53"/>
      <c r="C1351" s="53"/>
      <c r="D1351" s="53"/>
      <c r="E1351" s="53"/>
      <c r="F1351" s="53"/>
    </row>
    <row r="1352" spans="2:6" x14ac:dyDescent="0.25">
      <c r="B1352" s="53"/>
      <c r="C1352" s="53"/>
      <c r="D1352" s="53"/>
      <c r="E1352" s="53"/>
      <c r="F1352" s="53"/>
    </row>
    <row r="1353" spans="2:6" x14ac:dyDescent="0.25">
      <c r="B1353" s="53"/>
      <c r="C1353" s="53"/>
      <c r="D1353" s="53"/>
      <c r="E1353" s="53"/>
      <c r="F1353" s="53"/>
    </row>
    <row r="1354" spans="2:6" x14ac:dyDescent="0.25">
      <c r="B1354" s="53"/>
      <c r="C1354" s="53"/>
      <c r="D1354" s="53"/>
      <c r="E1354" s="53"/>
      <c r="F1354" s="53"/>
    </row>
    <row r="1355" spans="2:6" x14ac:dyDescent="0.25">
      <c r="B1355" s="53"/>
      <c r="C1355" s="53"/>
      <c r="D1355" s="53"/>
      <c r="E1355" s="53"/>
      <c r="F1355" s="53"/>
    </row>
    <row r="1356" spans="2:6" x14ac:dyDescent="0.25">
      <c r="B1356" s="53"/>
      <c r="C1356" s="53"/>
      <c r="D1356" s="53"/>
      <c r="E1356" s="53"/>
      <c r="F1356" s="53"/>
    </row>
    <row r="1357" spans="2:6" x14ac:dyDescent="0.25">
      <c r="B1357" s="53"/>
      <c r="C1357" s="53"/>
      <c r="D1357" s="53"/>
      <c r="E1357" s="53"/>
      <c r="F1357" s="53"/>
    </row>
    <row r="1358" spans="2:6" x14ac:dyDescent="0.25">
      <c r="B1358" s="53"/>
      <c r="C1358" s="53"/>
      <c r="D1358" s="53"/>
      <c r="E1358" s="53"/>
      <c r="F1358" s="53"/>
    </row>
    <row r="1359" spans="2:6" x14ac:dyDescent="0.25">
      <c r="B1359" s="53"/>
      <c r="C1359" s="53"/>
      <c r="D1359" s="53"/>
      <c r="E1359" s="53"/>
      <c r="F1359" s="53"/>
    </row>
    <row r="1360" spans="2:6" x14ac:dyDescent="0.25">
      <c r="B1360" s="53"/>
      <c r="C1360" s="53"/>
      <c r="D1360" s="53"/>
      <c r="E1360" s="53"/>
      <c r="F1360" s="53"/>
    </row>
    <row r="1361" spans="2:6" x14ac:dyDescent="0.25">
      <c r="B1361" s="53"/>
      <c r="C1361" s="53"/>
      <c r="D1361" s="53"/>
      <c r="E1361" s="53"/>
      <c r="F1361" s="53"/>
    </row>
    <row r="1362" spans="2:6" x14ac:dyDescent="0.25">
      <c r="B1362" s="53"/>
      <c r="C1362" s="53"/>
      <c r="D1362" s="53"/>
      <c r="E1362" s="53"/>
      <c r="F1362" s="53"/>
    </row>
    <row r="1363" spans="2:6" x14ac:dyDescent="0.25">
      <c r="B1363" s="53"/>
      <c r="C1363" s="53"/>
      <c r="D1363" s="53"/>
      <c r="E1363" s="53"/>
      <c r="F1363" s="53"/>
    </row>
    <row r="1364" spans="2:6" x14ac:dyDescent="0.25">
      <c r="B1364" s="53"/>
      <c r="C1364" s="53"/>
      <c r="D1364" s="53"/>
      <c r="E1364" s="53"/>
      <c r="F1364" s="53"/>
    </row>
    <row r="1365" spans="2:6" x14ac:dyDescent="0.25">
      <c r="B1365" s="53"/>
      <c r="C1365" s="53"/>
      <c r="D1365" s="53"/>
      <c r="E1365" s="53"/>
      <c r="F1365" s="53"/>
    </row>
    <row r="1366" spans="2:6" x14ac:dyDescent="0.25">
      <c r="B1366" s="53"/>
      <c r="C1366" s="53"/>
      <c r="D1366" s="53"/>
      <c r="E1366" s="53"/>
      <c r="F1366" s="53"/>
    </row>
    <row r="1367" spans="2:6" x14ac:dyDescent="0.25">
      <c r="B1367" s="53"/>
      <c r="C1367" s="53"/>
      <c r="D1367" s="53"/>
      <c r="E1367" s="53"/>
      <c r="F1367" s="53"/>
    </row>
    <row r="1368" spans="2:6" x14ac:dyDescent="0.25">
      <c r="B1368" s="53"/>
      <c r="C1368" s="53"/>
      <c r="D1368" s="53"/>
      <c r="E1368" s="53"/>
      <c r="F1368" s="53"/>
    </row>
    <row r="1369" spans="2:6" x14ac:dyDescent="0.25">
      <c r="B1369" s="53"/>
      <c r="C1369" s="53"/>
      <c r="D1369" s="53"/>
      <c r="E1369" s="53"/>
      <c r="F1369" s="53"/>
    </row>
    <row r="1370" spans="2:6" x14ac:dyDescent="0.25">
      <c r="B1370" s="53"/>
      <c r="C1370" s="53"/>
      <c r="D1370" s="53"/>
      <c r="E1370" s="53"/>
      <c r="F1370" s="53"/>
    </row>
    <row r="1371" spans="2:6" x14ac:dyDescent="0.25">
      <c r="B1371" s="53"/>
      <c r="C1371" s="53"/>
      <c r="D1371" s="53"/>
      <c r="E1371" s="53"/>
      <c r="F1371" s="53"/>
    </row>
    <row r="1372" spans="2:6" x14ac:dyDescent="0.25">
      <c r="B1372" s="53"/>
      <c r="C1372" s="53"/>
      <c r="D1372" s="53"/>
      <c r="E1372" s="53"/>
      <c r="F1372" s="53"/>
    </row>
    <row r="1373" spans="2:6" x14ac:dyDescent="0.25">
      <c r="B1373" s="53"/>
      <c r="C1373" s="53"/>
      <c r="D1373" s="53"/>
      <c r="E1373" s="53"/>
      <c r="F1373" s="53"/>
    </row>
    <row r="1374" spans="2:6" x14ac:dyDescent="0.25">
      <c r="B1374" s="53"/>
      <c r="C1374" s="53"/>
      <c r="D1374" s="53"/>
      <c r="E1374" s="53"/>
      <c r="F1374" s="53"/>
    </row>
    <row r="1375" spans="2:6" x14ac:dyDescent="0.25">
      <c r="B1375" s="53"/>
      <c r="C1375" s="53"/>
      <c r="D1375" s="53"/>
      <c r="E1375" s="53"/>
      <c r="F1375" s="53"/>
    </row>
    <row r="1376" spans="2:6" x14ac:dyDescent="0.25">
      <c r="B1376" s="53"/>
      <c r="C1376" s="53"/>
      <c r="D1376" s="53"/>
      <c r="E1376" s="53"/>
      <c r="F1376" s="53"/>
    </row>
    <row r="1377" spans="2:6" x14ac:dyDescent="0.25">
      <c r="B1377" s="53"/>
      <c r="C1377" s="53"/>
      <c r="D1377" s="53"/>
      <c r="E1377" s="53"/>
      <c r="F1377" s="53"/>
    </row>
    <row r="1378" spans="2:6" x14ac:dyDescent="0.25">
      <c r="B1378" s="53"/>
      <c r="C1378" s="53"/>
      <c r="D1378" s="53"/>
      <c r="E1378" s="53"/>
      <c r="F1378" s="53"/>
    </row>
    <row r="1379" spans="2:6" x14ac:dyDescent="0.25">
      <c r="B1379" s="53"/>
      <c r="C1379" s="53"/>
      <c r="D1379" s="53"/>
      <c r="E1379" s="53"/>
      <c r="F1379" s="53"/>
    </row>
    <row r="1380" spans="2:6" x14ac:dyDescent="0.25">
      <c r="B1380" s="53"/>
      <c r="C1380" s="53"/>
      <c r="D1380" s="53"/>
      <c r="E1380" s="53"/>
      <c r="F1380" s="53"/>
    </row>
    <row r="1381" spans="2:6" x14ac:dyDescent="0.25">
      <c r="B1381" s="53"/>
      <c r="C1381" s="53"/>
      <c r="D1381" s="53"/>
      <c r="E1381" s="53"/>
      <c r="F1381" s="53"/>
    </row>
    <row r="1382" spans="2:6" x14ac:dyDescent="0.25">
      <c r="B1382" s="53"/>
      <c r="C1382" s="53"/>
      <c r="D1382" s="53"/>
      <c r="E1382" s="53"/>
      <c r="F1382" s="53"/>
    </row>
    <row r="1383" spans="2:6" x14ac:dyDescent="0.25">
      <c r="B1383" s="53"/>
      <c r="C1383" s="53"/>
      <c r="D1383" s="53"/>
      <c r="E1383" s="53"/>
      <c r="F1383" s="53"/>
    </row>
    <row r="1384" spans="2:6" x14ac:dyDescent="0.25">
      <c r="B1384" s="53"/>
      <c r="C1384" s="53"/>
      <c r="D1384" s="53"/>
      <c r="E1384" s="53"/>
      <c r="F1384" s="53"/>
    </row>
    <row r="1385" spans="2:6" x14ac:dyDescent="0.25">
      <c r="B1385" s="53"/>
      <c r="C1385" s="53"/>
      <c r="D1385" s="53"/>
      <c r="E1385" s="53"/>
      <c r="F1385" s="53"/>
    </row>
    <row r="1386" spans="2:6" x14ac:dyDescent="0.25">
      <c r="B1386" s="53"/>
      <c r="C1386" s="53"/>
      <c r="D1386" s="53"/>
      <c r="E1386" s="53"/>
      <c r="F1386" s="53"/>
    </row>
    <row r="1387" spans="2:6" x14ac:dyDescent="0.25">
      <c r="B1387" s="53"/>
      <c r="C1387" s="53"/>
      <c r="D1387" s="53"/>
      <c r="E1387" s="53"/>
      <c r="F1387" s="53"/>
    </row>
    <row r="1388" spans="2:6" x14ac:dyDescent="0.25">
      <c r="B1388" s="53"/>
      <c r="C1388" s="53"/>
      <c r="D1388" s="53"/>
      <c r="E1388" s="53"/>
      <c r="F1388" s="53"/>
    </row>
    <row r="1389" spans="2:6" x14ac:dyDescent="0.25">
      <c r="B1389" s="53"/>
      <c r="C1389" s="53"/>
      <c r="D1389" s="53"/>
      <c r="E1389" s="53"/>
      <c r="F1389" s="53"/>
    </row>
    <row r="1390" spans="2:6" x14ac:dyDescent="0.25">
      <c r="B1390" s="53"/>
      <c r="C1390" s="53"/>
      <c r="D1390" s="53"/>
      <c r="E1390" s="53"/>
      <c r="F1390" s="53"/>
    </row>
    <row r="1391" spans="2:6" x14ac:dyDescent="0.25">
      <c r="B1391" s="53"/>
      <c r="C1391" s="53"/>
      <c r="D1391" s="53"/>
      <c r="E1391" s="53"/>
      <c r="F1391" s="53"/>
    </row>
    <row r="1392" spans="2:6" x14ac:dyDescent="0.25">
      <c r="B1392" s="53"/>
      <c r="C1392" s="53"/>
      <c r="D1392" s="53"/>
      <c r="E1392" s="53"/>
      <c r="F1392" s="53"/>
    </row>
    <row r="1393" spans="2:6" x14ac:dyDescent="0.25">
      <c r="B1393" s="53"/>
      <c r="C1393" s="53"/>
      <c r="D1393" s="53"/>
      <c r="E1393" s="53"/>
      <c r="F1393" s="53"/>
    </row>
    <row r="1394" spans="2:6" x14ac:dyDescent="0.25">
      <c r="B1394" s="53"/>
      <c r="C1394" s="53"/>
      <c r="D1394" s="53"/>
      <c r="E1394" s="53"/>
      <c r="F1394" s="53"/>
    </row>
    <row r="1395" spans="2:6" x14ac:dyDescent="0.25">
      <c r="B1395" s="53"/>
      <c r="C1395" s="53"/>
      <c r="D1395" s="53"/>
      <c r="E1395" s="53"/>
      <c r="F1395" s="53"/>
    </row>
    <row r="1396" spans="2:6" x14ac:dyDescent="0.25">
      <c r="B1396" s="53"/>
      <c r="C1396" s="53"/>
      <c r="D1396" s="53"/>
      <c r="E1396" s="53"/>
      <c r="F1396" s="53"/>
    </row>
    <row r="1397" spans="2:6" x14ac:dyDescent="0.25">
      <c r="B1397" s="53"/>
      <c r="C1397" s="53"/>
      <c r="D1397" s="53"/>
      <c r="E1397" s="53"/>
      <c r="F1397" s="53"/>
    </row>
    <row r="1398" spans="2:6" x14ac:dyDescent="0.25">
      <c r="B1398" s="53"/>
      <c r="C1398" s="53"/>
      <c r="D1398" s="53"/>
      <c r="E1398" s="53"/>
      <c r="F1398" s="53"/>
    </row>
    <row r="1399" spans="2:6" x14ac:dyDescent="0.25">
      <c r="B1399" s="53"/>
      <c r="C1399" s="53"/>
      <c r="D1399" s="53"/>
      <c r="E1399" s="53"/>
      <c r="F1399" s="53"/>
    </row>
    <row r="1400" spans="2:6" x14ac:dyDescent="0.25">
      <c r="B1400" s="53"/>
      <c r="C1400" s="53"/>
      <c r="D1400" s="53"/>
      <c r="E1400" s="53"/>
      <c r="F1400" s="53"/>
    </row>
    <row r="1401" spans="2:6" x14ac:dyDescent="0.25">
      <c r="B1401" s="53"/>
      <c r="C1401" s="53"/>
      <c r="D1401" s="53"/>
      <c r="E1401" s="53"/>
      <c r="F1401" s="53"/>
    </row>
    <row r="1402" spans="2:6" x14ac:dyDescent="0.25">
      <c r="B1402" s="53"/>
      <c r="C1402" s="53"/>
      <c r="D1402" s="53"/>
      <c r="E1402" s="53"/>
      <c r="F1402" s="53"/>
    </row>
    <row r="1403" spans="2:6" x14ac:dyDescent="0.25">
      <c r="B1403" s="53"/>
      <c r="C1403" s="53"/>
      <c r="D1403" s="53"/>
      <c r="E1403" s="53"/>
      <c r="F1403" s="53"/>
    </row>
    <row r="1404" spans="2:6" x14ac:dyDescent="0.25">
      <c r="B1404" s="53"/>
      <c r="C1404" s="53"/>
      <c r="D1404" s="53"/>
      <c r="E1404" s="53"/>
      <c r="F1404" s="53"/>
    </row>
    <row r="1405" spans="2:6" x14ac:dyDescent="0.25">
      <c r="B1405" s="53"/>
      <c r="C1405" s="53"/>
      <c r="D1405" s="53"/>
      <c r="E1405" s="53"/>
      <c r="F1405" s="53"/>
    </row>
    <row r="1406" spans="2:6" x14ac:dyDescent="0.25">
      <c r="B1406" s="53"/>
      <c r="C1406" s="53"/>
      <c r="D1406" s="53"/>
      <c r="E1406" s="53"/>
      <c r="F1406" s="53"/>
    </row>
    <row r="1407" spans="2:6" x14ac:dyDescent="0.25">
      <c r="B1407" s="53"/>
      <c r="C1407" s="53"/>
      <c r="D1407" s="53"/>
      <c r="E1407" s="53"/>
      <c r="F1407" s="53"/>
    </row>
    <row r="1408" spans="2:6" x14ac:dyDescent="0.25">
      <c r="B1408" s="53"/>
      <c r="C1408" s="53"/>
      <c r="D1408" s="53"/>
      <c r="E1408" s="53"/>
      <c r="F1408" s="53"/>
    </row>
    <row r="1409" spans="2:6" x14ac:dyDescent="0.25">
      <c r="B1409" s="53"/>
      <c r="C1409" s="53"/>
      <c r="D1409" s="53"/>
      <c r="E1409" s="53"/>
      <c r="F1409" s="53"/>
    </row>
    <row r="1410" spans="2:6" x14ac:dyDescent="0.25">
      <c r="B1410" s="53"/>
      <c r="C1410" s="53"/>
      <c r="D1410" s="53"/>
      <c r="E1410" s="53"/>
      <c r="F1410" s="53"/>
    </row>
    <row r="1411" spans="2:6" x14ac:dyDescent="0.25">
      <c r="B1411" s="53"/>
      <c r="C1411" s="53"/>
      <c r="D1411" s="53"/>
      <c r="E1411" s="53"/>
      <c r="F1411" s="53"/>
    </row>
    <row r="1412" spans="2:6" x14ac:dyDescent="0.25">
      <c r="B1412" s="53"/>
      <c r="C1412" s="53"/>
      <c r="D1412" s="53"/>
      <c r="E1412" s="53"/>
      <c r="F1412" s="53"/>
    </row>
    <row r="1413" spans="2:6" x14ac:dyDescent="0.25">
      <c r="B1413" s="53"/>
      <c r="C1413" s="53"/>
      <c r="D1413" s="53"/>
      <c r="E1413" s="53"/>
      <c r="F1413" s="53"/>
    </row>
    <row r="1414" spans="2:6" x14ac:dyDescent="0.25">
      <c r="B1414" s="53"/>
      <c r="C1414" s="53"/>
      <c r="D1414" s="53"/>
      <c r="E1414" s="53"/>
      <c r="F1414" s="53"/>
    </row>
    <row r="1415" spans="2:6" x14ac:dyDescent="0.25">
      <c r="B1415" s="53"/>
      <c r="C1415" s="53"/>
      <c r="D1415" s="53"/>
      <c r="E1415" s="53"/>
      <c r="F1415" s="53"/>
    </row>
    <row r="1416" spans="2:6" x14ac:dyDescent="0.25">
      <c r="B1416" s="53"/>
      <c r="C1416" s="53"/>
      <c r="D1416" s="53"/>
      <c r="E1416" s="53"/>
      <c r="F1416" s="53"/>
    </row>
    <row r="1417" spans="2:6" x14ac:dyDescent="0.25">
      <c r="B1417" s="53"/>
      <c r="C1417" s="53"/>
      <c r="D1417" s="53"/>
      <c r="E1417" s="53"/>
      <c r="F1417" s="53"/>
    </row>
    <row r="1418" spans="2:6" x14ac:dyDescent="0.25">
      <c r="B1418" s="53"/>
      <c r="C1418" s="53"/>
      <c r="D1418" s="53"/>
      <c r="E1418" s="53"/>
      <c r="F1418" s="53"/>
    </row>
    <row r="1419" spans="2:6" x14ac:dyDescent="0.25">
      <c r="B1419" s="53"/>
      <c r="C1419" s="53"/>
      <c r="D1419" s="53"/>
      <c r="E1419" s="53"/>
      <c r="F1419" s="53"/>
    </row>
    <row r="1420" spans="2:6" x14ac:dyDescent="0.25">
      <c r="B1420" s="53"/>
      <c r="C1420" s="53"/>
      <c r="D1420" s="53"/>
      <c r="E1420" s="53"/>
      <c r="F1420" s="53"/>
    </row>
    <row r="1421" spans="2:6" x14ac:dyDescent="0.25">
      <c r="B1421" s="53"/>
      <c r="C1421" s="53"/>
      <c r="D1421" s="53"/>
      <c r="E1421" s="53"/>
      <c r="F1421" s="53"/>
    </row>
    <row r="1422" spans="2:6" x14ac:dyDescent="0.25">
      <c r="B1422" s="53"/>
      <c r="C1422" s="53"/>
      <c r="D1422" s="53"/>
      <c r="E1422" s="53"/>
      <c r="F1422" s="53"/>
    </row>
    <row r="1423" spans="2:6" x14ac:dyDescent="0.25">
      <c r="B1423" s="53"/>
      <c r="C1423" s="53"/>
      <c r="D1423" s="53"/>
      <c r="E1423" s="53"/>
      <c r="F1423" s="53"/>
    </row>
    <row r="1424" spans="2:6" x14ac:dyDescent="0.25">
      <c r="B1424" s="53"/>
      <c r="C1424" s="53"/>
      <c r="D1424" s="53"/>
      <c r="E1424" s="53"/>
      <c r="F1424" s="53"/>
    </row>
    <row r="1425" spans="2:6" x14ac:dyDescent="0.25">
      <c r="B1425" s="53"/>
      <c r="C1425" s="53"/>
      <c r="D1425" s="53"/>
      <c r="E1425" s="53"/>
      <c r="F1425" s="53"/>
    </row>
    <row r="1426" spans="2:6" x14ac:dyDescent="0.25">
      <c r="B1426" s="53"/>
      <c r="C1426" s="53"/>
      <c r="D1426" s="53"/>
      <c r="E1426" s="53"/>
      <c r="F1426" s="53"/>
    </row>
    <row r="1427" spans="2:6" x14ac:dyDescent="0.25">
      <c r="B1427" s="53"/>
      <c r="C1427" s="53"/>
      <c r="D1427" s="53"/>
      <c r="E1427" s="53"/>
      <c r="F1427" s="53"/>
    </row>
    <row r="1428" spans="2:6" x14ac:dyDescent="0.25">
      <c r="B1428" s="53"/>
      <c r="C1428" s="53"/>
      <c r="D1428" s="53"/>
      <c r="E1428" s="53"/>
      <c r="F1428" s="53"/>
    </row>
    <row r="1429" spans="2:6" x14ac:dyDescent="0.25">
      <c r="B1429" s="53"/>
      <c r="C1429" s="53"/>
      <c r="D1429" s="53"/>
      <c r="E1429" s="53"/>
      <c r="F1429" s="53"/>
    </row>
    <row r="1430" spans="2:6" x14ac:dyDescent="0.25">
      <c r="B1430" s="53"/>
      <c r="C1430" s="53"/>
      <c r="D1430" s="53"/>
      <c r="E1430" s="53"/>
      <c r="F1430" s="53"/>
    </row>
    <row r="1431" spans="2:6" x14ac:dyDescent="0.25">
      <c r="B1431" s="53"/>
      <c r="C1431" s="53"/>
      <c r="D1431" s="53"/>
      <c r="E1431" s="53"/>
      <c r="F1431" s="53"/>
    </row>
    <row r="1432" spans="2:6" x14ac:dyDescent="0.25">
      <c r="B1432" s="53"/>
      <c r="C1432" s="53"/>
      <c r="D1432" s="53"/>
      <c r="E1432" s="53"/>
      <c r="F1432" s="53"/>
    </row>
    <row r="1433" spans="2:6" x14ac:dyDescent="0.25">
      <c r="B1433" s="53"/>
      <c r="C1433" s="53"/>
      <c r="D1433" s="53"/>
      <c r="E1433" s="53"/>
      <c r="F1433" s="53"/>
    </row>
    <row r="1434" spans="2:6" x14ac:dyDescent="0.25">
      <c r="B1434" s="53"/>
      <c r="C1434" s="53"/>
      <c r="D1434" s="53"/>
      <c r="E1434" s="53"/>
      <c r="F1434" s="53"/>
    </row>
    <row r="1435" spans="2:6" x14ac:dyDescent="0.25">
      <c r="B1435" s="53"/>
      <c r="C1435" s="53"/>
      <c r="D1435" s="53"/>
      <c r="E1435" s="53"/>
      <c r="F1435" s="53"/>
    </row>
    <row r="1436" spans="2:6" x14ac:dyDescent="0.25">
      <c r="B1436" s="53"/>
      <c r="C1436" s="53"/>
      <c r="D1436" s="53"/>
      <c r="E1436" s="53"/>
      <c r="F1436" s="53"/>
    </row>
    <row r="1437" spans="2:6" x14ac:dyDescent="0.25">
      <c r="B1437" s="53"/>
      <c r="C1437" s="53"/>
      <c r="D1437" s="53"/>
      <c r="E1437" s="53"/>
      <c r="F1437" s="53"/>
    </row>
    <row r="1438" spans="2:6" x14ac:dyDescent="0.25">
      <c r="B1438" s="53"/>
      <c r="C1438" s="53"/>
      <c r="D1438" s="53"/>
      <c r="E1438" s="53"/>
      <c r="F1438" s="53"/>
    </row>
    <row r="1439" spans="2:6" x14ac:dyDescent="0.25">
      <c r="B1439" s="53"/>
      <c r="C1439" s="53"/>
      <c r="D1439" s="53"/>
      <c r="E1439" s="53"/>
      <c r="F1439" s="53"/>
    </row>
    <row r="1440" spans="2:6" x14ac:dyDescent="0.25">
      <c r="B1440" s="53"/>
      <c r="C1440" s="53"/>
      <c r="D1440" s="53"/>
      <c r="E1440" s="53"/>
      <c r="F1440" s="53"/>
    </row>
    <row r="1441" spans="2:6" x14ac:dyDescent="0.25">
      <c r="B1441" s="53"/>
      <c r="C1441" s="53"/>
      <c r="D1441" s="53"/>
      <c r="E1441" s="53"/>
      <c r="F1441" s="53"/>
    </row>
    <row r="1442" spans="2:6" x14ac:dyDescent="0.25">
      <c r="B1442" s="53"/>
      <c r="C1442" s="53"/>
      <c r="D1442" s="53"/>
      <c r="E1442" s="53"/>
      <c r="F1442" s="53"/>
    </row>
    <row r="1443" spans="2:6" x14ac:dyDescent="0.25">
      <c r="B1443" s="53"/>
      <c r="C1443" s="53"/>
      <c r="D1443" s="53"/>
      <c r="E1443" s="53"/>
      <c r="F1443" s="53"/>
    </row>
    <row r="1444" spans="2:6" x14ac:dyDescent="0.25">
      <c r="B1444" s="53"/>
      <c r="C1444" s="53"/>
      <c r="D1444" s="53"/>
      <c r="E1444" s="53"/>
      <c r="F1444" s="53"/>
    </row>
    <row r="1445" spans="2:6" x14ac:dyDescent="0.25">
      <c r="B1445" s="53"/>
      <c r="C1445" s="53"/>
      <c r="D1445" s="53"/>
      <c r="E1445" s="53"/>
      <c r="F1445" s="53"/>
    </row>
    <row r="1446" spans="2:6" x14ac:dyDescent="0.25">
      <c r="B1446" s="53"/>
      <c r="C1446" s="53"/>
      <c r="D1446" s="53"/>
      <c r="E1446" s="53"/>
      <c r="F1446" s="53"/>
    </row>
    <row r="1447" spans="2:6" x14ac:dyDescent="0.25">
      <c r="B1447" s="53"/>
      <c r="C1447" s="53"/>
      <c r="D1447" s="53"/>
      <c r="E1447" s="53"/>
      <c r="F1447" s="53"/>
    </row>
    <row r="1448" spans="2:6" x14ac:dyDescent="0.25">
      <c r="B1448" s="53"/>
      <c r="C1448" s="53"/>
      <c r="D1448" s="53"/>
      <c r="E1448" s="53"/>
      <c r="F1448" s="53"/>
    </row>
    <row r="1449" spans="2:6" x14ac:dyDescent="0.25">
      <c r="B1449" s="53"/>
      <c r="C1449" s="53"/>
      <c r="D1449" s="53"/>
      <c r="E1449" s="53"/>
      <c r="F1449" s="53"/>
    </row>
    <row r="1450" spans="2:6" x14ac:dyDescent="0.25">
      <c r="B1450" s="53"/>
      <c r="C1450" s="53"/>
      <c r="D1450" s="53"/>
      <c r="E1450" s="53"/>
      <c r="F1450" s="53"/>
    </row>
    <row r="1451" spans="2:6" x14ac:dyDescent="0.25">
      <c r="B1451" s="53"/>
      <c r="C1451" s="53"/>
      <c r="D1451" s="53"/>
      <c r="E1451" s="53"/>
      <c r="F1451" s="53"/>
    </row>
    <row r="1452" spans="2:6" x14ac:dyDescent="0.25">
      <c r="B1452" s="53"/>
      <c r="C1452" s="53"/>
      <c r="D1452" s="53"/>
      <c r="E1452" s="53"/>
      <c r="F1452" s="53"/>
    </row>
    <row r="1453" spans="2:6" x14ac:dyDescent="0.25">
      <c r="B1453" s="53"/>
      <c r="C1453" s="53"/>
      <c r="D1453" s="53"/>
      <c r="E1453" s="53"/>
      <c r="F1453" s="53"/>
    </row>
    <row r="1454" spans="2:6" x14ac:dyDescent="0.25">
      <c r="B1454" s="53"/>
      <c r="C1454" s="53"/>
      <c r="D1454" s="53"/>
      <c r="E1454" s="53"/>
      <c r="F1454" s="53"/>
    </row>
    <row r="1455" spans="2:6" x14ac:dyDescent="0.25">
      <c r="B1455" s="53"/>
      <c r="C1455" s="53"/>
      <c r="D1455" s="53"/>
      <c r="E1455" s="53"/>
      <c r="F1455" s="53"/>
    </row>
    <row r="1456" spans="2:6" x14ac:dyDescent="0.25">
      <c r="B1456" s="53"/>
      <c r="C1456" s="53"/>
      <c r="D1456" s="53"/>
      <c r="E1456" s="53"/>
      <c r="F1456" s="53"/>
    </row>
    <row r="1457" spans="2:6" x14ac:dyDescent="0.25">
      <c r="B1457" s="53"/>
      <c r="C1457" s="53"/>
      <c r="D1457" s="53"/>
      <c r="E1457" s="53"/>
      <c r="F1457" s="53"/>
    </row>
    <row r="1458" spans="2:6" x14ac:dyDescent="0.25">
      <c r="B1458" s="53"/>
      <c r="C1458" s="53"/>
      <c r="D1458" s="53"/>
      <c r="E1458" s="53"/>
      <c r="F1458" s="53"/>
    </row>
    <row r="1459" spans="2:6" x14ac:dyDescent="0.25">
      <c r="B1459" s="53"/>
      <c r="C1459" s="53"/>
      <c r="D1459" s="53"/>
      <c r="E1459" s="53"/>
      <c r="F1459" s="53"/>
    </row>
    <row r="1460" spans="2:6" x14ac:dyDescent="0.25">
      <c r="B1460" s="53"/>
      <c r="C1460" s="53"/>
      <c r="D1460" s="53"/>
      <c r="E1460" s="53"/>
      <c r="F1460" s="53"/>
    </row>
    <row r="1461" spans="2:6" x14ac:dyDescent="0.25">
      <c r="B1461" s="53"/>
      <c r="C1461" s="53"/>
      <c r="D1461" s="53"/>
      <c r="E1461" s="53"/>
      <c r="F1461" s="53"/>
    </row>
    <row r="1462" spans="2:6" x14ac:dyDescent="0.25">
      <c r="B1462" s="53"/>
      <c r="C1462" s="53"/>
      <c r="D1462" s="53"/>
      <c r="E1462" s="53"/>
      <c r="F1462" s="53"/>
    </row>
    <row r="1463" spans="2:6" x14ac:dyDescent="0.25">
      <c r="B1463" s="53"/>
      <c r="C1463" s="53"/>
      <c r="D1463" s="53"/>
      <c r="E1463" s="53"/>
      <c r="F1463" s="53"/>
    </row>
    <row r="1464" spans="2:6" x14ac:dyDescent="0.25">
      <c r="B1464" s="53"/>
      <c r="C1464" s="53"/>
      <c r="D1464" s="53"/>
      <c r="E1464" s="53"/>
      <c r="F1464" s="53"/>
    </row>
    <row r="1465" spans="2:6" x14ac:dyDescent="0.25">
      <c r="B1465" s="53"/>
      <c r="C1465" s="53"/>
      <c r="D1465" s="53"/>
      <c r="E1465" s="53"/>
      <c r="F1465" s="53"/>
    </row>
    <row r="1466" spans="2:6" x14ac:dyDescent="0.25">
      <c r="B1466" s="53"/>
      <c r="C1466" s="53"/>
      <c r="D1466" s="53"/>
      <c r="E1466" s="53"/>
      <c r="F1466" s="53"/>
    </row>
    <row r="1467" spans="2:6" x14ac:dyDescent="0.25">
      <c r="B1467" s="53"/>
      <c r="C1467" s="53"/>
      <c r="D1467" s="53"/>
      <c r="E1467" s="53"/>
      <c r="F1467" s="53"/>
    </row>
    <row r="1468" spans="2:6" x14ac:dyDescent="0.25">
      <c r="B1468" s="53"/>
      <c r="C1468" s="53"/>
      <c r="D1468" s="53"/>
      <c r="E1468" s="53"/>
      <c r="F1468" s="53"/>
    </row>
    <row r="1469" spans="2:6" x14ac:dyDescent="0.25">
      <c r="B1469" s="53"/>
      <c r="C1469" s="53"/>
      <c r="D1469" s="53"/>
      <c r="E1469" s="53"/>
      <c r="F1469" s="53"/>
    </row>
    <row r="1470" spans="2:6" x14ac:dyDescent="0.25">
      <c r="B1470" s="53"/>
      <c r="C1470" s="53"/>
      <c r="D1470" s="53"/>
      <c r="E1470" s="53"/>
      <c r="F1470" s="53"/>
    </row>
    <row r="1471" spans="2:6" x14ac:dyDescent="0.25">
      <c r="B1471" s="53"/>
      <c r="C1471" s="53"/>
      <c r="D1471" s="53"/>
      <c r="E1471" s="53"/>
      <c r="F1471" s="53"/>
    </row>
    <row r="1472" spans="2:6" x14ac:dyDescent="0.25">
      <c r="B1472" s="53"/>
      <c r="C1472" s="53"/>
      <c r="D1472" s="53"/>
      <c r="E1472" s="53"/>
      <c r="F1472" s="53"/>
    </row>
    <row r="1473" spans="2:6" x14ac:dyDescent="0.25">
      <c r="B1473" s="53"/>
      <c r="C1473" s="53"/>
      <c r="D1473" s="53"/>
      <c r="E1473" s="53"/>
      <c r="F1473" s="53"/>
    </row>
    <row r="1474" spans="2:6" x14ac:dyDescent="0.25">
      <c r="B1474" s="53"/>
      <c r="C1474" s="53"/>
      <c r="D1474" s="53"/>
      <c r="E1474" s="53"/>
      <c r="F1474" s="53"/>
    </row>
    <row r="1475" spans="2:6" x14ac:dyDescent="0.25">
      <c r="B1475" s="53"/>
      <c r="C1475" s="53"/>
      <c r="D1475" s="53"/>
      <c r="E1475" s="53"/>
      <c r="F1475" s="53"/>
    </row>
    <row r="1476" spans="2:6" x14ac:dyDescent="0.25">
      <c r="B1476" s="53"/>
      <c r="C1476" s="53"/>
      <c r="D1476" s="53"/>
      <c r="E1476" s="53"/>
      <c r="F1476" s="53"/>
    </row>
    <row r="1477" spans="2:6" x14ac:dyDescent="0.25">
      <c r="B1477" s="53"/>
      <c r="C1477" s="53"/>
      <c r="D1477" s="53"/>
      <c r="E1477" s="53"/>
      <c r="F1477" s="53"/>
    </row>
    <row r="1478" spans="2:6" x14ac:dyDescent="0.25">
      <c r="B1478" s="53"/>
      <c r="C1478" s="53"/>
      <c r="D1478" s="53"/>
      <c r="E1478" s="53"/>
      <c r="F1478" s="53"/>
    </row>
    <row r="1479" spans="2:6" x14ac:dyDescent="0.25">
      <c r="B1479" s="53"/>
      <c r="C1479" s="53"/>
      <c r="D1479" s="53"/>
      <c r="E1479" s="53"/>
      <c r="F1479" s="53"/>
    </row>
    <row r="1480" spans="2:6" x14ac:dyDescent="0.25">
      <c r="B1480" s="53"/>
      <c r="C1480" s="53"/>
      <c r="D1480" s="53"/>
      <c r="E1480" s="53"/>
      <c r="F1480" s="53"/>
    </row>
    <row r="1481" spans="2:6" x14ac:dyDescent="0.25">
      <c r="B1481" s="53"/>
      <c r="C1481" s="53"/>
      <c r="D1481" s="53"/>
      <c r="E1481" s="53"/>
      <c r="F1481" s="53"/>
    </row>
    <row r="1482" spans="2:6" x14ac:dyDescent="0.25">
      <c r="B1482" s="53"/>
      <c r="C1482" s="53"/>
      <c r="D1482" s="53"/>
      <c r="E1482" s="53"/>
      <c r="F1482" s="53"/>
    </row>
    <row r="1483" spans="2:6" x14ac:dyDescent="0.25">
      <c r="B1483" s="53"/>
      <c r="C1483" s="53"/>
      <c r="D1483" s="53"/>
      <c r="E1483" s="53"/>
      <c r="F1483" s="53"/>
    </row>
    <row r="1484" spans="2:6" x14ac:dyDescent="0.25">
      <c r="B1484" s="53"/>
      <c r="C1484" s="53"/>
      <c r="D1484" s="53"/>
      <c r="E1484" s="53"/>
      <c r="F1484" s="53"/>
    </row>
    <row r="1485" spans="2:6" x14ac:dyDescent="0.25">
      <c r="B1485" s="53"/>
      <c r="C1485" s="53"/>
      <c r="D1485" s="53"/>
      <c r="E1485" s="53"/>
      <c r="F1485" s="53"/>
    </row>
    <row r="1486" spans="2:6" x14ac:dyDescent="0.25">
      <c r="B1486" s="53"/>
      <c r="C1486" s="53"/>
      <c r="D1486" s="53"/>
      <c r="E1486" s="53"/>
      <c r="F1486" s="53"/>
    </row>
    <row r="1487" spans="2:6" x14ac:dyDescent="0.25">
      <c r="B1487" s="53"/>
      <c r="C1487" s="53"/>
      <c r="D1487" s="53"/>
      <c r="E1487" s="53"/>
      <c r="F1487" s="53"/>
    </row>
    <row r="1488" spans="2:6" x14ac:dyDescent="0.25">
      <c r="B1488" s="53"/>
      <c r="C1488" s="53"/>
      <c r="D1488" s="53"/>
      <c r="E1488" s="53"/>
      <c r="F1488" s="53"/>
    </row>
    <row r="1489" spans="2:6" x14ac:dyDescent="0.25">
      <c r="B1489" s="53"/>
      <c r="C1489" s="53"/>
      <c r="D1489" s="53"/>
      <c r="E1489" s="53"/>
      <c r="F1489" s="53"/>
    </row>
    <row r="1490" spans="2:6" x14ac:dyDescent="0.25">
      <c r="B1490" s="53"/>
      <c r="C1490" s="53"/>
      <c r="D1490" s="53"/>
      <c r="E1490" s="53"/>
      <c r="F1490" s="53"/>
    </row>
    <row r="1491" spans="2:6" x14ac:dyDescent="0.25">
      <c r="B1491" s="53"/>
      <c r="C1491" s="53"/>
      <c r="D1491" s="53"/>
      <c r="E1491" s="53"/>
      <c r="F1491" s="53"/>
    </row>
    <row r="1492" spans="2:6" x14ac:dyDescent="0.25">
      <c r="B1492" s="53"/>
      <c r="C1492" s="53"/>
      <c r="D1492" s="53"/>
      <c r="E1492" s="53"/>
      <c r="F1492" s="53"/>
    </row>
    <row r="1493" spans="2:6" x14ac:dyDescent="0.25">
      <c r="B1493" s="53"/>
      <c r="C1493" s="53"/>
      <c r="D1493" s="53"/>
      <c r="E1493" s="53"/>
      <c r="F1493" s="53"/>
    </row>
    <row r="1494" spans="2:6" x14ac:dyDescent="0.25">
      <c r="B1494" s="53"/>
      <c r="C1494" s="53"/>
      <c r="D1494" s="53"/>
      <c r="E1494" s="53"/>
      <c r="F1494" s="53"/>
    </row>
    <row r="1495" spans="2:6" x14ac:dyDescent="0.25">
      <c r="B1495" s="53"/>
      <c r="C1495" s="53"/>
      <c r="D1495" s="53"/>
      <c r="E1495" s="53"/>
      <c r="F1495" s="53"/>
    </row>
    <row r="1496" spans="2:6" x14ac:dyDescent="0.25">
      <c r="B1496" s="53"/>
      <c r="C1496" s="53"/>
      <c r="D1496" s="53"/>
      <c r="E1496" s="53"/>
      <c r="F1496" s="53"/>
    </row>
    <row r="1497" spans="2:6" x14ac:dyDescent="0.25">
      <c r="B1497" s="53"/>
      <c r="C1497" s="53"/>
      <c r="D1497" s="53"/>
      <c r="E1497" s="53"/>
      <c r="F1497" s="53"/>
    </row>
    <row r="1498" spans="2:6" x14ac:dyDescent="0.25">
      <c r="B1498" s="53"/>
      <c r="C1498" s="53"/>
      <c r="D1498" s="53"/>
      <c r="E1498" s="53"/>
      <c r="F1498" s="53"/>
    </row>
    <row r="1499" spans="2:6" x14ac:dyDescent="0.25">
      <c r="B1499" s="53"/>
      <c r="C1499" s="53"/>
      <c r="D1499" s="53"/>
      <c r="E1499" s="53"/>
      <c r="F1499" s="53"/>
    </row>
    <row r="1500" spans="2:6" x14ac:dyDescent="0.25">
      <c r="B1500" s="53"/>
      <c r="C1500" s="53"/>
      <c r="D1500" s="53"/>
      <c r="E1500" s="53"/>
      <c r="F1500" s="53"/>
    </row>
    <row r="1501" spans="2:6" x14ac:dyDescent="0.25">
      <c r="B1501" s="53"/>
      <c r="C1501" s="53"/>
      <c r="D1501" s="53"/>
      <c r="E1501" s="53"/>
      <c r="F1501" s="53"/>
    </row>
    <row r="1502" spans="2:6" x14ac:dyDescent="0.25">
      <c r="B1502" s="53"/>
      <c r="C1502" s="53"/>
      <c r="D1502" s="53"/>
      <c r="E1502" s="53"/>
      <c r="F1502" s="53"/>
    </row>
    <row r="1503" spans="2:6" x14ac:dyDescent="0.25">
      <c r="B1503" s="53"/>
      <c r="C1503" s="53"/>
      <c r="D1503" s="53"/>
      <c r="E1503" s="53"/>
      <c r="F1503" s="53"/>
    </row>
    <row r="1504" spans="2:6" x14ac:dyDescent="0.25">
      <c r="B1504" s="53"/>
      <c r="C1504" s="53"/>
      <c r="D1504" s="53"/>
      <c r="E1504" s="53"/>
      <c r="F1504" s="53"/>
    </row>
    <row r="1505" spans="2:6" x14ac:dyDescent="0.25">
      <c r="B1505" s="53"/>
      <c r="C1505" s="53"/>
      <c r="D1505" s="53"/>
      <c r="E1505" s="53"/>
      <c r="F1505" s="53"/>
    </row>
    <row r="1506" spans="2:6" x14ac:dyDescent="0.25">
      <c r="B1506" s="53"/>
      <c r="C1506" s="53"/>
      <c r="D1506" s="53"/>
      <c r="E1506" s="53"/>
      <c r="F1506" s="53"/>
    </row>
    <row r="1507" spans="2:6" x14ac:dyDescent="0.25">
      <c r="B1507" s="53"/>
      <c r="C1507" s="53"/>
      <c r="D1507" s="53"/>
      <c r="E1507" s="53"/>
      <c r="F1507" s="53"/>
    </row>
    <row r="1508" spans="2:6" x14ac:dyDescent="0.25">
      <c r="B1508" s="53"/>
      <c r="C1508" s="53"/>
      <c r="D1508" s="53"/>
      <c r="E1508" s="53"/>
      <c r="F1508" s="53"/>
    </row>
    <row r="1509" spans="2:6" x14ac:dyDescent="0.25">
      <c r="B1509" s="53"/>
      <c r="C1509" s="53"/>
      <c r="D1509" s="53"/>
      <c r="E1509" s="53"/>
      <c r="F1509" s="53"/>
    </row>
    <row r="1510" spans="2:6" x14ac:dyDescent="0.25">
      <c r="B1510" s="53"/>
      <c r="C1510" s="53"/>
      <c r="D1510" s="53"/>
      <c r="E1510" s="53"/>
      <c r="F1510" s="53"/>
    </row>
    <row r="1511" spans="2:6" x14ac:dyDescent="0.25">
      <c r="B1511" s="53"/>
      <c r="C1511" s="53"/>
      <c r="D1511" s="53"/>
      <c r="E1511" s="53"/>
      <c r="F1511" s="53"/>
    </row>
    <row r="1512" spans="2:6" x14ac:dyDescent="0.25">
      <c r="B1512" s="53"/>
      <c r="C1512" s="53"/>
      <c r="D1512" s="53"/>
      <c r="E1512" s="53"/>
      <c r="F1512" s="53"/>
    </row>
    <row r="1513" spans="2:6" x14ac:dyDescent="0.25">
      <c r="B1513" s="53"/>
      <c r="C1513" s="53"/>
      <c r="D1513" s="53"/>
      <c r="E1513" s="53"/>
      <c r="F1513" s="53"/>
    </row>
    <row r="1514" spans="2:6" x14ac:dyDescent="0.25">
      <c r="B1514" s="53"/>
      <c r="C1514" s="53"/>
      <c r="D1514" s="53"/>
      <c r="E1514" s="53"/>
      <c r="F1514" s="53"/>
    </row>
    <row r="1515" spans="2:6" x14ac:dyDescent="0.25">
      <c r="B1515" s="53"/>
      <c r="C1515" s="53"/>
      <c r="D1515" s="53"/>
      <c r="E1515" s="53"/>
      <c r="F1515" s="53"/>
    </row>
    <row r="1516" spans="2:6" x14ac:dyDescent="0.25">
      <c r="B1516" s="53"/>
      <c r="C1516" s="53"/>
      <c r="D1516" s="53"/>
      <c r="E1516" s="53"/>
      <c r="F1516" s="53"/>
    </row>
    <row r="1517" spans="2:6" x14ac:dyDescent="0.25">
      <c r="B1517" s="53"/>
      <c r="C1517" s="53"/>
      <c r="D1517" s="53"/>
      <c r="E1517" s="53"/>
      <c r="F1517" s="53"/>
    </row>
    <row r="1518" spans="2:6" x14ac:dyDescent="0.25">
      <c r="B1518" s="53"/>
      <c r="C1518" s="53"/>
      <c r="D1518" s="53"/>
      <c r="E1518" s="53"/>
      <c r="F1518" s="53"/>
    </row>
    <row r="1519" spans="2:6" x14ac:dyDescent="0.25">
      <c r="B1519" s="53"/>
      <c r="C1519" s="53"/>
      <c r="D1519" s="53"/>
      <c r="E1519" s="53"/>
      <c r="F1519" s="53"/>
    </row>
    <row r="1520" spans="2:6" x14ac:dyDescent="0.25">
      <c r="B1520" s="53"/>
      <c r="C1520" s="53"/>
      <c r="D1520" s="53"/>
      <c r="E1520" s="53"/>
      <c r="F1520" s="53"/>
    </row>
    <row r="1521" spans="2:6" x14ac:dyDescent="0.25">
      <c r="B1521" s="53"/>
      <c r="C1521" s="53"/>
      <c r="D1521" s="53"/>
      <c r="E1521" s="53"/>
      <c r="F1521" s="53"/>
    </row>
    <row r="1522" spans="2:6" x14ac:dyDescent="0.25">
      <c r="B1522" s="53"/>
      <c r="C1522" s="53"/>
      <c r="D1522" s="53"/>
      <c r="E1522" s="53"/>
      <c r="F1522" s="53"/>
    </row>
    <row r="1523" spans="2:6" x14ac:dyDescent="0.25">
      <c r="B1523" s="53"/>
      <c r="C1523" s="53"/>
      <c r="D1523" s="53"/>
      <c r="E1523" s="53"/>
      <c r="F1523" s="53"/>
    </row>
    <row r="1524" spans="2:6" x14ac:dyDescent="0.25">
      <c r="B1524" s="53"/>
      <c r="C1524" s="53"/>
      <c r="D1524" s="53"/>
      <c r="E1524" s="53"/>
      <c r="F1524" s="53"/>
    </row>
    <row r="1525" spans="2:6" x14ac:dyDescent="0.25">
      <c r="B1525" s="53"/>
      <c r="C1525" s="53"/>
      <c r="D1525" s="53"/>
      <c r="E1525" s="53"/>
      <c r="F1525" s="53"/>
    </row>
    <row r="1526" spans="2:6" x14ac:dyDescent="0.25">
      <c r="B1526" s="53"/>
      <c r="C1526" s="53"/>
      <c r="D1526" s="53"/>
      <c r="E1526" s="53"/>
      <c r="F1526" s="53"/>
    </row>
    <row r="1527" spans="2:6" x14ac:dyDescent="0.25">
      <c r="B1527" s="53"/>
      <c r="C1527" s="53"/>
      <c r="D1527" s="53"/>
      <c r="E1527" s="53"/>
      <c r="F1527" s="53"/>
    </row>
    <row r="1528" spans="2:6" x14ac:dyDescent="0.25">
      <c r="B1528" s="53"/>
      <c r="C1528" s="53"/>
      <c r="D1528" s="53"/>
      <c r="E1528" s="53"/>
      <c r="F1528" s="53"/>
    </row>
    <row r="1529" spans="2:6" x14ac:dyDescent="0.25">
      <c r="B1529" s="53"/>
      <c r="C1529" s="53"/>
      <c r="D1529" s="53"/>
      <c r="E1529" s="53"/>
      <c r="F1529" s="53"/>
    </row>
    <row r="1530" spans="2:6" x14ac:dyDescent="0.25">
      <c r="B1530" s="53"/>
      <c r="C1530" s="53"/>
      <c r="D1530" s="53"/>
      <c r="E1530" s="53"/>
      <c r="F1530" s="53"/>
    </row>
    <row r="1531" spans="2:6" x14ac:dyDescent="0.25">
      <c r="B1531" s="53"/>
      <c r="C1531" s="53"/>
      <c r="D1531" s="53"/>
      <c r="E1531" s="53"/>
      <c r="F1531" s="53"/>
    </row>
    <row r="1532" spans="2:6" x14ac:dyDescent="0.25">
      <c r="B1532" s="53"/>
      <c r="C1532" s="53"/>
      <c r="D1532" s="53"/>
      <c r="E1532" s="53"/>
      <c r="F1532" s="53"/>
    </row>
    <row r="1533" spans="2:6" x14ac:dyDescent="0.25">
      <c r="B1533" s="53"/>
      <c r="C1533" s="53"/>
      <c r="D1533" s="53"/>
      <c r="E1533" s="53"/>
      <c r="F1533" s="53"/>
    </row>
    <row r="1534" spans="2:6" x14ac:dyDescent="0.25">
      <c r="B1534" s="53"/>
      <c r="C1534" s="53"/>
      <c r="D1534" s="53"/>
      <c r="E1534" s="53"/>
      <c r="F1534" s="53"/>
    </row>
    <row r="1535" spans="2:6" x14ac:dyDescent="0.25">
      <c r="B1535" s="53"/>
      <c r="C1535" s="53"/>
      <c r="D1535" s="53"/>
      <c r="E1535" s="53"/>
      <c r="F1535" s="53"/>
    </row>
    <row r="1536" spans="2:6" x14ac:dyDescent="0.25">
      <c r="B1536" s="53"/>
      <c r="C1536" s="53"/>
      <c r="D1536" s="53"/>
      <c r="E1536" s="53"/>
      <c r="F1536" s="53"/>
    </row>
    <row r="1537" spans="2:6" x14ac:dyDescent="0.25">
      <c r="B1537" s="53"/>
      <c r="C1537" s="53"/>
      <c r="D1537" s="53"/>
      <c r="E1537" s="53"/>
      <c r="F1537" s="53"/>
    </row>
    <row r="1538" spans="2:6" x14ac:dyDescent="0.25">
      <c r="B1538" s="53"/>
      <c r="C1538" s="53"/>
      <c r="D1538" s="53"/>
      <c r="E1538" s="53"/>
      <c r="F1538" s="53"/>
    </row>
    <row r="1539" spans="2:6" x14ac:dyDescent="0.25">
      <c r="B1539" s="53"/>
      <c r="C1539" s="53"/>
      <c r="D1539" s="53"/>
      <c r="E1539" s="53"/>
      <c r="F1539" s="53"/>
    </row>
    <row r="1540" spans="2:6" x14ac:dyDescent="0.25">
      <c r="B1540" s="53"/>
      <c r="C1540" s="53"/>
      <c r="D1540" s="53"/>
      <c r="E1540" s="53"/>
      <c r="F1540" s="53"/>
    </row>
    <row r="1541" spans="2:6" x14ac:dyDescent="0.25">
      <c r="B1541" s="53"/>
      <c r="C1541" s="53"/>
      <c r="D1541" s="53"/>
      <c r="E1541" s="53"/>
      <c r="F1541" s="53"/>
    </row>
    <row r="1542" spans="2:6" x14ac:dyDescent="0.25">
      <c r="B1542" s="53"/>
      <c r="C1542" s="53"/>
      <c r="D1542" s="53"/>
      <c r="E1542" s="53"/>
      <c r="F1542" s="53"/>
    </row>
    <row r="1543" spans="2:6" x14ac:dyDescent="0.25">
      <c r="B1543" s="53"/>
      <c r="C1543" s="53"/>
      <c r="D1543" s="53"/>
      <c r="E1543" s="53"/>
      <c r="F1543" s="53"/>
    </row>
    <row r="1544" spans="2:6" x14ac:dyDescent="0.25">
      <c r="B1544" s="53"/>
      <c r="C1544" s="53"/>
      <c r="D1544" s="53"/>
      <c r="E1544" s="53"/>
      <c r="F1544" s="53"/>
    </row>
    <row r="1545" spans="2:6" x14ac:dyDescent="0.25">
      <c r="B1545" s="53"/>
      <c r="C1545" s="53"/>
      <c r="D1545" s="53"/>
      <c r="E1545" s="53"/>
      <c r="F1545" s="53"/>
    </row>
    <row r="1546" spans="2:6" x14ac:dyDescent="0.25">
      <c r="B1546" s="53"/>
      <c r="C1546" s="53"/>
      <c r="D1546" s="53"/>
      <c r="E1546" s="53"/>
      <c r="F1546" s="53"/>
    </row>
    <row r="1547" spans="2:6" x14ac:dyDescent="0.25">
      <c r="B1547" s="53"/>
      <c r="C1547" s="53"/>
      <c r="D1547" s="53"/>
      <c r="E1547" s="53"/>
      <c r="F1547" s="53"/>
    </row>
    <row r="1548" spans="2:6" x14ac:dyDescent="0.25">
      <c r="B1548" s="53"/>
      <c r="C1548" s="53"/>
      <c r="D1548" s="53"/>
      <c r="E1548" s="53"/>
      <c r="F1548" s="53"/>
    </row>
    <row r="1549" spans="2:6" x14ac:dyDescent="0.25">
      <c r="B1549" s="53"/>
      <c r="C1549" s="53"/>
      <c r="D1549" s="53"/>
      <c r="E1549" s="53"/>
      <c r="F1549" s="53"/>
    </row>
    <row r="1550" spans="2:6" x14ac:dyDescent="0.25">
      <c r="B1550" s="53"/>
      <c r="C1550" s="53"/>
      <c r="D1550" s="53"/>
      <c r="E1550" s="53"/>
      <c r="F1550" s="53"/>
    </row>
    <row r="1551" spans="2:6" x14ac:dyDescent="0.25">
      <c r="B1551" s="53"/>
      <c r="C1551" s="53"/>
      <c r="D1551" s="53"/>
      <c r="E1551" s="53"/>
      <c r="F1551" s="53"/>
    </row>
    <row r="1552" spans="2:6" x14ac:dyDescent="0.25">
      <c r="B1552" s="53"/>
      <c r="C1552" s="53"/>
      <c r="D1552" s="53"/>
      <c r="E1552" s="53"/>
      <c r="F1552" s="53"/>
    </row>
    <row r="1553" spans="2:6" x14ac:dyDescent="0.25">
      <c r="B1553" s="53"/>
      <c r="C1553" s="53"/>
      <c r="D1553" s="53"/>
      <c r="E1553" s="53"/>
      <c r="F1553" s="53"/>
    </row>
    <row r="1554" spans="2:6" x14ac:dyDescent="0.25">
      <c r="B1554" s="53"/>
      <c r="C1554" s="53"/>
      <c r="D1554" s="53"/>
      <c r="E1554" s="53"/>
      <c r="F1554" s="53"/>
    </row>
    <row r="1555" spans="2:6" x14ac:dyDescent="0.25">
      <c r="B1555" s="53"/>
      <c r="C1555" s="53"/>
      <c r="D1555" s="53"/>
      <c r="E1555" s="53"/>
      <c r="F1555" s="53"/>
    </row>
    <row r="1556" spans="2:6" x14ac:dyDescent="0.25">
      <c r="B1556" s="53"/>
      <c r="C1556" s="53"/>
      <c r="D1556" s="53"/>
      <c r="E1556" s="53"/>
      <c r="F1556" s="53"/>
    </row>
    <row r="1557" spans="2:6" x14ac:dyDescent="0.25">
      <c r="B1557" s="53"/>
      <c r="C1557" s="53"/>
      <c r="D1557" s="53"/>
      <c r="E1557" s="53"/>
      <c r="F1557" s="53"/>
    </row>
    <row r="1558" spans="2:6" x14ac:dyDescent="0.25">
      <c r="B1558" s="53"/>
      <c r="C1558" s="53"/>
      <c r="D1558" s="53"/>
      <c r="E1558" s="53"/>
      <c r="F1558" s="53"/>
    </row>
    <row r="1559" spans="2:6" x14ac:dyDescent="0.25">
      <c r="B1559" s="53"/>
      <c r="C1559" s="53"/>
      <c r="D1559" s="53"/>
      <c r="E1559" s="53"/>
      <c r="F1559" s="53"/>
    </row>
    <row r="1560" spans="2:6" x14ac:dyDescent="0.25">
      <c r="B1560" s="53"/>
      <c r="C1560" s="53"/>
      <c r="D1560" s="53"/>
      <c r="E1560" s="53"/>
      <c r="F1560" s="53"/>
    </row>
    <row r="1561" spans="2:6" x14ac:dyDescent="0.25">
      <c r="B1561" s="53"/>
      <c r="C1561" s="53"/>
      <c r="D1561" s="53"/>
      <c r="E1561" s="53"/>
      <c r="F1561" s="53"/>
    </row>
    <row r="1562" spans="2:6" x14ac:dyDescent="0.25">
      <c r="B1562" s="53"/>
      <c r="C1562" s="53"/>
      <c r="D1562" s="53"/>
      <c r="E1562" s="53"/>
      <c r="F1562" s="53"/>
    </row>
    <row r="1563" spans="2:6" x14ac:dyDescent="0.25">
      <c r="B1563" s="53"/>
      <c r="C1563" s="53"/>
      <c r="D1563" s="53"/>
      <c r="E1563" s="53"/>
      <c r="F1563" s="53"/>
    </row>
    <row r="1564" spans="2:6" x14ac:dyDescent="0.25">
      <c r="B1564" s="53"/>
      <c r="C1564" s="53"/>
      <c r="D1564" s="53"/>
      <c r="E1564" s="53"/>
      <c r="F1564" s="53"/>
    </row>
    <row r="1565" spans="2:6" x14ac:dyDescent="0.25">
      <c r="B1565" s="53"/>
      <c r="C1565" s="53"/>
      <c r="D1565" s="53"/>
      <c r="E1565" s="53"/>
      <c r="F1565" s="53"/>
    </row>
    <row r="1566" spans="2:6" x14ac:dyDescent="0.25">
      <c r="B1566" s="53"/>
      <c r="C1566" s="53"/>
      <c r="D1566" s="53"/>
      <c r="E1566" s="53"/>
      <c r="F1566" s="53"/>
    </row>
    <row r="1567" spans="2:6" x14ac:dyDescent="0.25">
      <c r="B1567" s="53"/>
      <c r="C1567" s="53"/>
      <c r="D1567" s="53"/>
      <c r="E1567" s="53"/>
      <c r="F1567" s="53"/>
    </row>
    <row r="1568" spans="2:6" x14ac:dyDescent="0.25">
      <c r="B1568" s="53"/>
      <c r="C1568" s="53"/>
      <c r="D1568" s="53"/>
      <c r="E1568" s="53"/>
      <c r="F1568" s="53"/>
    </row>
    <row r="1569" spans="2:6" x14ac:dyDescent="0.25">
      <c r="B1569" s="53"/>
      <c r="C1569" s="53"/>
      <c r="D1569" s="53"/>
      <c r="E1569" s="53"/>
      <c r="F1569" s="53"/>
    </row>
    <row r="1570" spans="2:6" x14ac:dyDescent="0.25">
      <c r="B1570" s="53"/>
      <c r="C1570" s="53"/>
      <c r="D1570" s="53"/>
      <c r="E1570" s="53"/>
      <c r="F1570" s="53"/>
    </row>
    <row r="1571" spans="2:6" x14ac:dyDescent="0.25">
      <c r="B1571" s="53"/>
      <c r="C1571" s="53"/>
      <c r="D1571" s="53"/>
      <c r="E1571" s="53"/>
      <c r="F1571" s="53"/>
    </row>
    <row r="1572" spans="2:6" x14ac:dyDescent="0.25">
      <c r="B1572" s="53"/>
      <c r="C1572" s="53"/>
      <c r="D1572" s="53"/>
      <c r="E1572" s="53"/>
      <c r="F1572" s="53"/>
    </row>
    <row r="1573" spans="2:6" x14ac:dyDescent="0.25">
      <c r="B1573" s="53"/>
      <c r="C1573" s="53"/>
      <c r="D1573" s="53"/>
      <c r="E1573" s="53"/>
      <c r="F1573" s="53"/>
    </row>
    <row r="1574" spans="2:6" x14ac:dyDescent="0.25">
      <c r="B1574" s="53"/>
      <c r="C1574" s="53"/>
      <c r="D1574" s="53"/>
      <c r="E1574" s="53"/>
      <c r="F1574" s="53"/>
    </row>
    <row r="1575" spans="2:6" x14ac:dyDescent="0.25">
      <c r="B1575" s="53"/>
      <c r="C1575" s="53"/>
      <c r="D1575" s="53"/>
      <c r="E1575" s="53"/>
      <c r="F1575" s="53"/>
    </row>
    <row r="1576" spans="2:6" x14ac:dyDescent="0.25">
      <c r="B1576" s="53"/>
      <c r="C1576" s="53"/>
      <c r="D1576" s="53"/>
      <c r="E1576" s="53"/>
      <c r="F1576" s="53"/>
    </row>
    <row r="1577" spans="2:6" x14ac:dyDescent="0.25">
      <c r="B1577" s="53"/>
      <c r="C1577" s="53"/>
      <c r="D1577" s="53"/>
      <c r="E1577" s="53"/>
      <c r="F1577" s="53"/>
    </row>
    <row r="1578" spans="2:6" x14ac:dyDescent="0.25">
      <c r="B1578" s="53"/>
      <c r="C1578" s="53"/>
      <c r="D1578" s="53"/>
      <c r="E1578" s="53"/>
      <c r="F1578" s="53"/>
    </row>
    <row r="1579" spans="2:6" x14ac:dyDescent="0.25">
      <c r="B1579" s="53"/>
      <c r="C1579" s="53"/>
      <c r="D1579" s="53"/>
      <c r="E1579" s="53"/>
      <c r="F1579" s="53"/>
    </row>
    <row r="1580" spans="2:6" x14ac:dyDescent="0.25">
      <c r="B1580" s="53"/>
      <c r="C1580" s="53"/>
      <c r="D1580" s="53"/>
      <c r="E1580" s="53"/>
      <c r="F1580" s="53"/>
    </row>
    <row r="1581" spans="2:6" x14ac:dyDescent="0.25">
      <c r="B1581" s="53"/>
      <c r="C1581" s="53"/>
      <c r="D1581" s="53"/>
      <c r="E1581" s="53"/>
      <c r="F1581" s="53"/>
    </row>
    <row r="1582" spans="2:6" x14ac:dyDescent="0.25">
      <c r="B1582" s="53"/>
      <c r="C1582" s="53"/>
      <c r="D1582" s="53"/>
      <c r="E1582" s="53"/>
      <c r="F1582" s="53"/>
    </row>
    <row r="1583" spans="2:6" x14ac:dyDescent="0.25">
      <c r="B1583" s="53"/>
      <c r="C1583" s="53"/>
      <c r="D1583" s="53"/>
      <c r="E1583" s="53"/>
      <c r="F1583" s="53"/>
    </row>
    <row r="1584" spans="2:6" x14ac:dyDescent="0.25">
      <c r="B1584" s="53"/>
      <c r="C1584" s="53"/>
      <c r="D1584" s="53"/>
      <c r="E1584" s="53"/>
      <c r="F1584" s="53"/>
    </row>
    <row r="1585" spans="2:6" x14ac:dyDescent="0.25">
      <c r="B1585" s="53"/>
      <c r="C1585" s="53"/>
      <c r="D1585" s="53"/>
      <c r="E1585" s="53"/>
      <c r="F1585" s="53"/>
    </row>
    <row r="1586" spans="2:6" x14ac:dyDescent="0.25">
      <c r="B1586" s="53"/>
      <c r="C1586" s="53"/>
      <c r="D1586" s="53"/>
      <c r="E1586" s="53"/>
      <c r="F1586" s="53"/>
    </row>
    <row r="1587" spans="2:6" x14ac:dyDescent="0.25">
      <c r="B1587" s="53"/>
      <c r="C1587" s="53"/>
      <c r="D1587" s="53"/>
      <c r="E1587" s="53"/>
      <c r="F1587" s="53"/>
    </row>
    <row r="1588" spans="2:6" x14ac:dyDescent="0.25">
      <c r="B1588" s="53"/>
      <c r="C1588" s="53"/>
      <c r="D1588" s="53"/>
      <c r="E1588" s="53"/>
      <c r="F1588" s="53"/>
    </row>
    <row r="1589" spans="2:6" x14ac:dyDescent="0.25">
      <c r="B1589" s="53"/>
      <c r="C1589" s="53"/>
      <c r="D1589" s="53"/>
      <c r="E1589" s="53"/>
      <c r="F1589" s="53"/>
    </row>
    <row r="1590" spans="2:6" x14ac:dyDescent="0.25">
      <c r="B1590" s="53"/>
      <c r="C1590" s="53"/>
      <c r="D1590" s="53"/>
      <c r="E1590" s="53"/>
      <c r="F1590" s="53"/>
    </row>
    <row r="1591" spans="2:6" x14ac:dyDescent="0.25">
      <c r="B1591" s="53"/>
      <c r="C1591" s="53"/>
      <c r="D1591" s="53"/>
      <c r="E1591" s="53"/>
      <c r="F1591" s="53"/>
    </row>
    <row r="1592" spans="2:6" x14ac:dyDescent="0.25">
      <c r="B1592" s="53"/>
      <c r="C1592" s="53"/>
      <c r="D1592" s="53"/>
      <c r="E1592" s="53"/>
      <c r="F1592" s="53"/>
    </row>
    <row r="1593" spans="2:6" x14ac:dyDescent="0.25">
      <c r="B1593" s="53"/>
      <c r="C1593" s="53"/>
      <c r="D1593" s="53"/>
      <c r="E1593" s="53"/>
      <c r="F1593" s="53"/>
    </row>
    <row r="1594" spans="2:6" x14ac:dyDescent="0.25">
      <c r="B1594" s="53"/>
      <c r="C1594" s="53"/>
      <c r="D1594" s="53"/>
      <c r="E1594" s="53"/>
      <c r="F1594" s="53"/>
    </row>
    <row r="1595" spans="2:6" x14ac:dyDescent="0.25">
      <c r="B1595" s="53"/>
      <c r="C1595" s="53"/>
      <c r="D1595" s="53"/>
      <c r="E1595" s="53"/>
      <c r="F1595" s="53"/>
    </row>
    <row r="1596" spans="2:6" x14ac:dyDescent="0.25">
      <c r="B1596" s="53"/>
      <c r="C1596" s="53"/>
      <c r="D1596" s="53"/>
      <c r="E1596" s="53"/>
      <c r="F1596" s="53"/>
    </row>
    <row r="1597" spans="2:6" x14ac:dyDescent="0.25">
      <c r="B1597" s="53"/>
      <c r="C1597" s="53"/>
      <c r="D1597" s="53"/>
      <c r="E1597" s="53"/>
      <c r="F1597" s="53"/>
    </row>
    <row r="1598" spans="2:6" x14ac:dyDescent="0.25">
      <c r="B1598" s="53"/>
      <c r="C1598" s="53"/>
      <c r="D1598" s="53"/>
      <c r="E1598" s="53"/>
      <c r="F1598" s="53"/>
    </row>
    <row r="1599" spans="2:6" x14ac:dyDescent="0.25">
      <c r="B1599" s="53"/>
      <c r="C1599" s="53"/>
      <c r="D1599" s="53"/>
      <c r="E1599" s="53"/>
      <c r="F1599" s="53"/>
    </row>
    <row r="1600" spans="2:6" x14ac:dyDescent="0.25">
      <c r="B1600" s="53"/>
      <c r="C1600" s="53"/>
      <c r="D1600" s="53"/>
      <c r="E1600" s="53"/>
      <c r="F1600" s="53"/>
    </row>
    <row r="1601" spans="2:6" x14ac:dyDescent="0.25">
      <c r="B1601" s="53"/>
      <c r="C1601" s="53"/>
      <c r="D1601" s="53"/>
      <c r="E1601" s="53"/>
      <c r="F1601" s="53"/>
    </row>
    <row r="1602" spans="2:6" x14ac:dyDescent="0.25">
      <c r="B1602" s="53"/>
      <c r="C1602" s="53"/>
      <c r="D1602" s="53"/>
      <c r="E1602" s="53"/>
      <c r="F1602" s="53"/>
    </row>
    <row r="1603" spans="2:6" x14ac:dyDescent="0.25">
      <c r="B1603" s="53"/>
      <c r="C1603" s="53"/>
      <c r="D1603" s="53"/>
      <c r="E1603" s="53"/>
      <c r="F1603" s="53"/>
    </row>
    <row r="1604" spans="2:6" x14ac:dyDescent="0.25">
      <c r="B1604" s="53"/>
      <c r="C1604" s="53"/>
      <c r="D1604" s="53"/>
      <c r="E1604" s="53"/>
      <c r="F1604" s="53"/>
    </row>
    <row r="1605" spans="2:6" x14ac:dyDescent="0.25">
      <c r="B1605" s="53"/>
      <c r="C1605" s="53"/>
      <c r="D1605" s="53"/>
      <c r="E1605" s="53"/>
      <c r="F1605" s="53"/>
    </row>
    <row r="1606" spans="2:6" x14ac:dyDescent="0.25">
      <c r="B1606" s="53"/>
      <c r="C1606" s="53"/>
      <c r="D1606" s="53"/>
      <c r="E1606" s="53"/>
      <c r="F1606" s="53"/>
    </row>
    <row r="1607" spans="2:6" x14ac:dyDescent="0.25">
      <c r="B1607" s="53"/>
      <c r="C1607" s="53"/>
      <c r="D1607" s="53"/>
      <c r="E1607" s="53"/>
      <c r="F1607" s="53"/>
    </row>
    <row r="1608" spans="2:6" x14ac:dyDescent="0.25">
      <c r="B1608" s="53"/>
      <c r="C1608" s="53"/>
      <c r="D1608" s="53"/>
      <c r="E1608" s="53"/>
      <c r="F1608" s="53"/>
    </row>
    <row r="1609" spans="2:6" x14ac:dyDescent="0.25">
      <c r="B1609" s="53"/>
      <c r="C1609" s="53"/>
      <c r="D1609" s="53"/>
      <c r="E1609" s="53"/>
      <c r="F1609" s="53"/>
    </row>
    <row r="1610" spans="2:6" x14ac:dyDescent="0.25">
      <c r="B1610" s="53"/>
      <c r="C1610" s="53"/>
      <c r="D1610" s="53"/>
      <c r="E1610" s="53"/>
      <c r="F1610" s="53"/>
    </row>
    <row r="1611" spans="2:6" x14ac:dyDescent="0.25">
      <c r="B1611" s="53"/>
      <c r="C1611" s="53"/>
      <c r="D1611" s="53"/>
      <c r="E1611" s="53"/>
      <c r="F1611" s="53"/>
    </row>
    <row r="1612" spans="2:6" x14ac:dyDescent="0.25">
      <c r="B1612" s="53"/>
      <c r="C1612" s="53"/>
      <c r="D1612" s="53"/>
      <c r="E1612" s="53"/>
      <c r="F1612" s="53"/>
    </row>
    <row r="1613" spans="2:6" x14ac:dyDescent="0.25">
      <c r="B1613" s="53"/>
      <c r="C1613" s="53"/>
      <c r="D1613" s="53"/>
      <c r="E1613" s="53"/>
      <c r="F1613" s="53"/>
    </row>
    <row r="1614" spans="2:6" x14ac:dyDescent="0.25">
      <c r="B1614" s="53"/>
      <c r="C1614" s="53"/>
      <c r="D1614" s="53"/>
      <c r="E1614" s="53"/>
      <c r="F1614" s="53"/>
    </row>
    <row r="1615" spans="2:6" x14ac:dyDescent="0.25">
      <c r="B1615" s="53"/>
      <c r="C1615" s="53"/>
      <c r="D1615" s="53"/>
      <c r="E1615" s="53"/>
      <c r="F1615" s="53"/>
    </row>
    <row r="1616" spans="2:6" x14ac:dyDescent="0.25">
      <c r="B1616" s="53"/>
      <c r="C1616" s="53"/>
      <c r="D1616" s="53"/>
      <c r="E1616" s="53"/>
      <c r="F1616" s="53"/>
    </row>
    <row r="1617" spans="2:6" x14ac:dyDescent="0.25">
      <c r="B1617" s="53"/>
      <c r="C1617" s="53"/>
      <c r="D1617" s="53"/>
      <c r="E1617" s="53"/>
      <c r="F1617" s="53"/>
    </row>
    <row r="1618" spans="2:6" x14ac:dyDescent="0.25">
      <c r="B1618" s="53"/>
      <c r="C1618" s="53"/>
      <c r="D1618" s="53"/>
      <c r="E1618" s="53"/>
      <c r="F1618" s="53"/>
    </row>
    <row r="1619" spans="2:6" x14ac:dyDescent="0.25">
      <c r="B1619" s="53"/>
      <c r="C1619" s="53"/>
      <c r="D1619" s="53"/>
      <c r="E1619" s="53"/>
      <c r="F1619" s="53"/>
    </row>
    <row r="1620" spans="2:6" x14ac:dyDescent="0.25">
      <c r="B1620" s="53"/>
      <c r="C1620" s="53"/>
      <c r="D1620" s="53"/>
      <c r="E1620" s="53"/>
      <c r="F1620" s="53"/>
    </row>
    <row r="1621" spans="2:6" x14ac:dyDescent="0.25">
      <c r="B1621" s="53"/>
      <c r="C1621" s="53"/>
      <c r="D1621" s="53"/>
      <c r="E1621" s="53"/>
      <c r="F1621" s="53"/>
    </row>
    <row r="1622" spans="2:6" x14ac:dyDescent="0.25">
      <c r="B1622" s="53"/>
      <c r="C1622" s="53"/>
      <c r="D1622" s="53"/>
      <c r="E1622" s="53"/>
      <c r="F1622" s="53"/>
    </row>
    <row r="1623" spans="2:6" x14ac:dyDescent="0.25">
      <c r="B1623" s="53"/>
      <c r="C1623" s="53"/>
      <c r="D1623" s="53"/>
      <c r="E1623" s="53"/>
      <c r="F1623" s="53"/>
    </row>
    <row r="1624" spans="2:6" x14ac:dyDescent="0.25">
      <c r="B1624" s="53"/>
      <c r="C1624" s="53"/>
      <c r="D1624" s="53"/>
      <c r="E1624" s="53"/>
      <c r="F1624" s="53"/>
    </row>
    <row r="1625" spans="2:6" x14ac:dyDescent="0.25">
      <c r="B1625" s="53"/>
      <c r="C1625" s="53"/>
      <c r="D1625" s="53"/>
      <c r="E1625" s="53"/>
      <c r="F1625" s="53"/>
    </row>
    <row r="1626" spans="2:6" x14ac:dyDescent="0.25">
      <c r="B1626" s="53"/>
      <c r="C1626" s="53"/>
      <c r="D1626" s="53"/>
      <c r="E1626" s="53"/>
      <c r="F1626" s="53"/>
    </row>
    <row r="1627" spans="2:6" x14ac:dyDescent="0.25">
      <c r="B1627" s="53"/>
      <c r="C1627" s="53"/>
      <c r="D1627" s="53"/>
      <c r="E1627" s="53"/>
      <c r="F1627" s="53"/>
    </row>
    <row r="1628" spans="2:6" x14ac:dyDescent="0.25">
      <c r="B1628" s="53"/>
      <c r="C1628" s="53"/>
      <c r="D1628" s="53"/>
      <c r="E1628" s="53"/>
      <c r="F1628" s="53"/>
    </row>
    <row r="1629" spans="2:6" x14ac:dyDescent="0.25">
      <c r="B1629" s="53"/>
      <c r="C1629" s="53"/>
      <c r="D1629" s="53"/>
      <c r="E1629" s="53"/>
      <c r="F1629" s="53"/>
    </row>
    <row r="1630" spans="2:6" x14ac:dyDescent="0.25">
      <c r="B1630" s="53"/>
      <c r="C1630" s="53"/>
      <c r="D1630" s="53"/>
      <c r="E1630" s="53"/>
      <c r="F1630" s="53"/>
    </row>
    <row r="1631" spans="2:6" x14ac:dyDescent="0.25">
      <c r="B1631" s="53"/>
      <c r="C1631" s="53"/>
      <c r="D1631" s="53"/>
      <c r="E1631" s="53"/>
      <c r="F1631" s="53"/>
    </row>
    <row r="1632" spans="2:6" x14ac:dyDescent="0.25">
      <c r="B1632" s="53"/>
      <c r="C1632" s="53"/>
      <c r="D1632" s="53"/>
      <c r="E1632" s="53"/>
      <c r="F1632" s="53"/>
    </row>
    <row r="1633" spans="2:6" x14ac:dyDescent="0.25">
      <c r="B1633" s="53"/>
      <c r="C1633" s="53"/>
      <c r="D1633" s="53"/>
      <c r="E1633" s="53"/>
      <c r="F1633" s="53"/>
    </row>
    <row r="1634" spans="2:6" x14ac:dyDescent="0.25">
      <c r="B1634" s="53"/>
      <c r="C1634" s="53"/>
      <c r="D1634" s="53"/>
      <c r="E1634" s="53"/>
      <c r="F1634" s="53"/>
    </row>
    <row r="1635" spans="2:6" x14ac:dyDescent="0.25">
      <c r="B1635" s="53"/>
      <c r="C1635" s="53"/>
      <c r="D1635" s="53"/>
      <c r="E1635" s="53"/>
      <c r="F1635" s="53"/>
    </row>
    <row r="1636" spans="2:6" x14ac:dyDescent="0.25">
      <c r="B1636" s="53"/>
      <c r="C1636" s="53"/>
      <c r="D1636" s="53"/>
      <c r="E1636" s="53"/>
      <c r="F1636" s="53"/>
    </row>
    <row r="1637" spans="2:6" x14ac:dyDescent="0.25">
      <c r="B1637" s="53"/>
      <c r="C1637" s="53"/>
      <c r="D1637" s="53"/>
      <c r="E1637" s="53"/>
      <c r="F1637" s="53"/>
    </row>
    <row r="1638" spans="2:6" x14ac:dyDescent="0.25">
      <c r="B1638" s="53"/>
      <c r="C1638" s="53"/>
      <c r="D1638" s="53"/>
      <c r="E1638" s="53"/>
      <c r="F1638" s="53"/>
    </row>
    <row r="1639" spans="2:6" x14ac:dyDescent="0.25">
      <c r="B1639" s="53"/>
      <c r="C1639" s="53"/>
      <c r="D1639" s="53"/>
      <c r="E1639" s="53"/>
      <c r="F1639" s="53"/>
    </row>
    <row r="1640" spans="2:6" x14ac:dyDescent="0.25">
      <c r="B1640" s="53"/>
      <c r="C1640" s="53"/>
      <c r="D1640" s="53"/>
      <c r="E1640" s="53"/>
      <c r="F1640" s="53"/>
    </row>
    <row r="1641" spans="2:6" x14ac:dyDescent="0.25">
      <c r="B1641" s="53"/>
      <c r="C1641" s="53"/>
      <c r="D1641" s="53"/>
      <c r="E1641" s="53"/>
      <c r="F1641" s="53"/>
    </row>
    <row r="1642" spans="2:6" x14ac:dyDescent="0.25">
      <c r="B1642" s="53"/>
      <c r="C1642" s="53"/>
      <c r="D1642" s="53"/>
      <c r="E1642" s="53"/>
      <c r="F1642" s="53"/>
    </row>
    <row r="1643" spans="2:6" x14ac:dyDescent="0.25">
      <c r="B1643" s="53"/>
      <c r="C1643" s="53"/>
      <c r="D1643" s="53"/>
      <c r="E1643" s="53"/>
      <c r="F1643" s="53"/>
    </row>
    <row r="1644" spans="2:6" x14ac:dyDescent="0.25">
      <c r="B1644" s="53"/>
      <c r="C1644" s="53"/>
      <c r="D1644" s="53"/>
      <c r="E1644" s="53"/>
      <c r="F1644" s="53"/>
    </row>
    <row r="1645" spans="2:6" x14ac:dyDescent="0.25">
      <c r="B1645" s="53"/>
      <c r="C1645" s="53"/>
      <c r="D1645" s="53"/>
      <c r="E1645" s="53"/>
      <c r="F1645" s="53"/>
    </row>
    <row r="1646" spans="2:6" x14ac:dyDescent="0.25">
      <c r="B1646" s="53"/>
      <c r="C1646" s="53"/>
      <c r="D1646" s="53"/>
      <c r="E1646" s="53"/>
      <c r="F1646" s="53"/>
    </row>
    <row r="1647" spans="2:6" x14ac:dyDescent="0.25">
      <c r="B1647" s="53"/>
      <c r="C1647" s="53"/>
      <c r="D1647" s="53"/>
      <c r="E1647" s="53"/>
      <c r="F1647" s="53"/>
    </row>
    <row r="1648" spans="2:6" x14ac:dyDescent="0.25">
      <c r="B1648" s="53"/>
      <c r="C1648" s="53"/>
      <c r="D1648" s="53"/>
      <c r="E1648" s="53"/>
      <c r="F1648" s="53"/>
    </row>
    <row r="1649" spans="2:6" x14ac:dyDescent="0.25">
      <c r="B1649" s="53"/>
      <c r="C1649" s="53"/>
      <c r="D1649" s="53"/>
      <c r="E1649" s="53"/>
      <c r="F1649" s="53"/>
    </row>
    <row r="1650" spans="2:6" x14ac:dyDescent="0.25">
      <c r="B1650" s="53"/>
      <c r="C1650" s="53"/>
      <c r="D1650" s="53"/>
      <c r="E1650" s="53"/>
      <c r="F1650" s="53"/>
    </row>
    <row r="1651" spans="2:6" x14ac:dyDescent="0.25">
      <c r="B1651" s="53"/>
      <c r="C1651" s="53"/>
      <c r="D1651" s="53"/>
      <c r="E1651" s="53"/>
      <c r="F1651" s="53"/>
    </row>
    <row r="1652" spans="2:6" x14ac:dyDescent="0.25">
      <c r="B1652" s="53"/>
      <c r="C1652" s="53"/>
      <c r="D1652" s="53"/>
      <c r="E1652" s="53"/>
      <c r="F1652" s="53"/>
    </row>
    <row r="1653" spans="2:6" x14ac:dyDescent="0.25">
      <c r="B1653" s="53"/>
      <c r="C1653" s="53"/>
      <c r="D1653" s="53"/>
      <c r="E1653" s="53"/>
      <c r="F1653" s="53"/>
    </row>
    <row r="1654" spans="2:6" x14ac:dyDescent="0.25">
      <c r="B1654" s="53"/>
      <c r="C1654" s="53"/>
      <c r="D1654" s="53"/>
      <c r="E1654" s="53"/>
      <c r="F1654" s="53"/>
    </row>
    <row r="1655" spans="2:6" x14ac:dyDescent="0.25">
      <c r="B1655" s="53"/>
      <c r="C1655" s="53"/>
      <c r="D1655" s="53"/>
      <c r="E1655" s="53"/>
      <c r="F1655" s="53"/>
    </row>
    <row r="1656" spans="2:6" x14ac:dyDescent="0.25">
      <c r="B1656" s="53"/>
      <c r="C1656" s="53"/>
      <c r="D1656" s="53"/>
      <c r="E1656" s="53"/>
      <c r="F1656" s="53"/>
    </row>
    <row r="1657" spans="2:6" x14ac:dyDescent="0.25">
      <c r="B1657" s="53"/>
      <c r="C1657" s="53"/>
      <c r="D1657" s="53"/>
      <c r="E1657" s="53"/>
      <c r="F1657" s="53"/>
    </row>
    <row r="1658" spans="2:6" x14ac:dyDescent="0.25">
      <c r="B1658" s="53"/>
      <c r="C1658" s="53"/>
      <c r="D1658" s="53"/>
      <c r="E1658" s="53"/>
      <c r="F1658" s="53"/>
    </row>
    <row r="1659" spans="2:6" x14ac:dyDescent="0.25">
      <c r="B1659" s="53"/>
      <c r="C1659" s="53"/>
      <c r="D1659" s="53"/>
      <c r="E1659" s="53"/>
      <c r="F1659" s="53"/>
    </row>
    <row r="1660" spans="2:6" x14ac:dyDescent="0.25">
      <c r="B1660" s="53"/>
      <c r="C1660" s="53"/>
      <c r="D1660" s="53"/>
      <c r="E1660" s="53"/>
      <c r="F1660" s="53"/>
    </row>
    <row r="1661" spans="2:6" x14ac:dyDescent="0.25">
      <c r="B1661" s="53"/>
      <c r="C1661" s="53"/>
      <c r="D1661" s="53"/>
      <c r="E1661" s="53"/>
      <c r="F1661" s="53"/>
    </row>
    <row r="1662" spans="2:6" x14ac:dyDescent="0.25">
      <c r="B1662" s="53"/>
      <c r="C1662" s="53"/>
      <c r="D1662" s="53"/>
      <c r="E1662" s="53"/>
      <c r="F1662" s="53"/>
    </row>
    <row r="1663" spans="2:6" x14ac:dyDescent="0.25">
      <c r="B1663" s="53"/>
      <c r="C1663" s="53"/>
      <c r="D1663" s="53"/>
      <c r="E1663" s="53"/>
      <c r="F1663" s="53"/>
    </row>
    <row r="1664" spans="2:6" x14ac:dyDescent="0.25">
      <c r="B1664" s="53"/>
      <c r="C1664" s="53"/>
      <c r="D1664" s="53"/>
      <c r="E1664" s="53"/>
      <c r="F1664" s="53"/>
    </row>
    <row r="1665" spans="2:6" x14ac:dyDescent="0.25">
      <c r="B1665" s="53"/>
      <c r="C1665" s="53"/>
      <c r="D1665" s="53"/>
      <c r="E1665" s="53"/>
      <c r="F1665" s="53"/>
    </row>
    <row r="1666" spans="2:6" x14ac:dyDescent="0.25">
      <c r="B1666" s="53"/>
      <c r="C1666" s="53"/>
      <c r="D1666" s="53"/>
      <c r="E1666" s="53"/>
      <c r="F1666" s="53"/>
    </row>
    <row r="1667" spans="2:6" x14ac:dyDescent="0.25">
      <c r="B1667" s="53"/>
      <c r="C1667" s="53"/>
      <c r="D1667" s="53"/>
      <c r="E1667" s="53"/>
      <c r="F1667" s="53"/>
    </row>
    <row r="1668" spans="2:6" x14ac:dyDescent="0.25">
      <c r="B1668" s="53"/>
      <c r="C1668" s="53"/>
      <c r="D1668" s="53"/>
      <c r="E1668" s="53"/>
      <c r="F1668" s="53"/>
    </row>
    <row r="1669" spans="2:6" x14ac:dyDescent="0.25">
      <c r="B1669" s="53"/>
      <c r="C1669" s="53"/>
      <c r="D1669" s="53"/>
      <c r="E1669" s="53"/>
      <c r="F1669" s="53"/>
    </row>
    <row r="1670" spans="2:6" x14ac:dyDescent="0.25">
      <c r="B1670" s="53"/>
      <c r="C1670" s="53"/>
      <c r="D1670" s="53"/>
      <c r="E1670" s="53"/>
      <c r="F1670" s="53"/>
    </row>
    <row r="1671" spans="2:6" x14ac:dyDescent="0.25">
      <c r="B1671" s="53"/>
      <c r="C1671" s="53"/>
      <c r="D1671" s="53"/>
      <c r="E1671" s="53"/>
      <c r="F1671" s="53"/>
    </row>
    <row r="1672" spans="2:6" x14ac:dyDescent="0.25">
      <c r="B1672" s="53"/>
      <c r="C1672" s="53"/>
      <c r="D1672" s="53"/>
      <c r="E1672" s="53"/>
      <c r="F1672" s="53"/>
    </row>
    <row r="1673" spans="2:6" x14ac:dyDescent="0.25">
      <c r="B1673" s="53"/>
      <c r="C1673" s="53"/>
      <c r="D1673" s="53"/>
      <c r="E1673" s="53"/>
      <c r="F1673" s="53"/>
    </row>
    <row r="1674" spans="2:6" x14ac:dyDescent="0.25">
      <c r="B1674" s="53"/>
      <c r="C1674" s="53"/>
      <c r="D1674" s="53"/>
      <c r="E1674" s="53"/>
      <c r="F1674" s="53"/>
    </row>
    <row r="1675" spans="2:6" x14ac:dyDescent="0.25">
      <c r="B1675" s="53"/>
      <c r="C1675" s="53"/>
      <c r="D1675" s="53"/>
      <c r="E1675" s="53"/>
      <c r="F1675" s="53"/>
    </row>
    <row r="1676" spans="2:6" x14ac:dyDescent="0.25">
      <c r="B1676" s="53"/>
      <c r="C1676" s="53"/>
      <c r="D1676" s="53"/>
      <c r="E1676" s="53"/>
      <c r="F1676" s="53"/>
    </row>
    <row r="1677" spans="2:6" x14ac:dyDescent="0.25">
      <c r="B1677" s="53"/>
      <c r="C1677" s="53"/>
      <c r="D1677" s="53"/>
      <c r="E1677" s="53"/>
      <c r="F1677" s="53"/>
    </row>
    <row r="1678" spans="2:6" x14ac:dyDescent="0.25">
      <c r="B1678" s="53"/>
      <c r="C1678" s="53"/>
      <c r="D1678" s="53"/>
      <c r="E1678" s="53"/>
      <c r="F1678" s="53"/>
    </row>
    <row r="1679" spans="2:6" x14ac:dyDescent="0.25">
      <c r="B1679" s="53"/>
      <c r="C1679" s="53"/>
      <c r="D1679" s="53"/>
      <c r="E1679" s="53"/>
      <c r="F1679" s="53"/>
    </row>
    <row r="1680" spans="2:6" x14ac:dyDescent="0.25">
      <c r="B1680" s="53"/>
      <c r="C1680" s="53"/>
      <c r="D1680" s="53"/>
      <c r="E1680" s="53"/>
      <c r="F1680" s="53"/>
    </row>
    <row r="1681" spans="2:6" x14ac:dyDescent="0.25">
      <c r="B1681" s="53"/>
      <c r="C1681" s="53"/>
      <c r="D1681" s="53"/>
      <c r="E1681" s="53"/>
      <c r="F1681" s="53"/>
    </row>
    <row r="1682" spans="2:6" x14ac:dyDescent="0.25">
      <c r="B1682" s="53"/>
      <c r="C1682" s="53"/>
      <c r="D1682" s="53"/>
      <c r="E1682" s="53"/>
      <c r="F1682" s="53"/>
    </row>
    <row r="1683" spans="2:6" x14ac:dyDescent="0.25">
      <c r="B1683" s="53"/>
      <c r="C1683" s="53"/>
      <c r="D1683" s="53"/>
      <c r="E1683" s="53"/>
      <c r="F1683" s="53"/>
    </row>
    <row r="1684" spans="2:6" x14ac:dyDescent="0.25">
      <c r="B1684" s="53"/>
      <c r="C1684" s="53"/>
      <c r="D1684" s="53"/>
      <c r="E1684" s="53"/>
      <c r="F1684" s="53"/>
    </row>
    <row r="1685" spans="2:6" x14ac:dyDescent="0.25">
      <c r="B1685" s="53"/>
      <c r="C1685" s="53"/>
      <c r="D1685" s="53"/>
      <c r="E1685" s="53"/>
      <c r="F1685" s="53"/>
    </row>
    <row r="1686" spans="2:6" x14ac:dyDescent="0.25">
      <c r="B1686" s="53"/>
      <c r="C1686" s="53"/>
      <c r="D1686" s="53"/>
      <c r="E1686" s="53"/>
      <c r="F1686" s="53"/>
    </row>
    <row r="1687" spans="2:6" x14ac:dyDescent="0.25">
      <c r="B1687" s="53"/>
      <c r="C1687" s="53"/>
      <c r="D1687" s="53"/>
      <c r="E1687" s="53"/>
      <c r="F1687" s="53"/>
    </row>
    <row r="1688" spans="2:6" x14ac:dyDescent="0.25">
      <c r="B1688" s="53"/>
      <c r="C1688" s="53"/>
      <c r="D1688" s="53"/>
      <c r="E1688" s="53"/>
      <c r="F1688" s="53"/>
    </row>
    <row r="1689" spans="2:6" x14ac:dyDescent="0.25">
      <c r="B1689" s="53"/>
      <c r="C1689" s="53"/>
      <c r="D1689" s="53"/>
      <c r="E1689" s="53"/>
      <c r="F1689" s="53"/>
    </row>
    <row r="1690" spans="2:6" x14ac:dyDescent="0.25">
      <c r="B1690" s="53"/>
      <c r="C1690" s="53"/>
      <c r="D1690" s="53"/>
      <c r="E1690" s="53"/>
      <c r="F1690" s="53"/>
    </row>
    <row r="1691" spans="2:6" x14ac:dyDescent="0.25">
      <c r="B1691" s="53"/>
      <c r="C1691" s="53"/>
      <c r="D1691" s="53"/>
      <c r="E1691" s="53"/>
      <c r="F1691" s="53"/>
    </row>
    <row r="1692" spans="2:6" x14ac:dyDescent="0.25">
      <c r="B1692" s="53"/>
      <c r="C1692" s="53"/>
      <c r="D1692" s="53"/>
      <c r="E1692" s="53"/>
      <c r="F1692" s="53"/>
    </row>
    <row r="1693" spans="2:6" x14ac:dyDescent="0.25">
      <c r="B1693" s="53"/>
      <c r="C1693" s="53"/>
      <c r="D1693" s="53"/>
      <c r="E1693" s="53"/>
      <c r="F1693" s="53"/>
    </row>
    <row r="1694" spans="2:6" x14ac:dyDescent="0.25">
      <c r="B1694" s="53"/>
      <c r="C1694" s="53"/>
      <c r="D1694" s="53"/>
      <c r="E1694" s="53"/>
      <c r="F1694" s="53"/>
    </row>
    <row r="1695" spans="2:6" x14ac:dyDescent="0.25">
      <c r="B1695" s="53"/>
      <c r="C1695" s="53"/>
      <c r="D1695" s="53"/>
      <c r="E1695" s="53"/>
      <c r="F1695" s="53"/>
    </row>
    <row r="1696" spans="2:6" x14ac:dyDescent="0.25">
      <c r="B1696" s="53"/>
      <c r="C1696" s="53"/>
      <c r="D1696" s="53"/>
      <c r="E1696" s="53"/>
      <c r="F1696" s="53"/>
    </row>
    <row r="1697" spans="2:6" x14ac:dyDescent="0.25">
      <c r="B1697" s="53"/>
      <c r="C1697" s="53"/>
      <c r="D1697" s="53"/>
      <c r="E1697" s="53"/>
      <c r="F1697" s="53"/>
    </row>
    <row r="1698" spans="2:6" x14ac:dyDescent="0.25">
      <c r="B1698" s="53"/>
      <c r="C1698" s="53"/>
      <c r="D1698" s="53"/>
      <c r="E1698" s="53"/>
      <c r="F1698" s="53"/>
    </row>
    <row r="1699" spans="2:6" x14ac:dyDescent="0.25">
      <c r="B1699" s="53"/>
      <c r="C1699" s="53"/>
      <c r="D1699" s="53"/>
      <c r="E1699" s="53"/>
      <c r="F1699" s="53"/>
    </row>
    <row r="1700" spans="2:6" x14ac:dyDescent="0.25">
      <c r="B1700" s="53"/>
      <c r="C1700" s="53"/>
      <c r="D1700" s="53"/>
      <c r="E1700" s="53"/>
      <c r="F1700" s="53"/>
    </row>
    <row r="1701" spans="2:6" x14ac:dyDescent="0.25">
      <c r="B1701" s="53"/>
      <c r="C1701" s="53"/>
      <c r="D1701" s="53"/>
      <c r="E1701" s="53"/>
      <c r="F1701" s="53"/>
    </row>
    <row r="1702" spans="2:6" x14ac:dyDescent="0.25">
      <c r="B1702" s="53"/>
      <c r="C1702" s="53"/>
      <c r="D1702" s="53"/>
      <c r="E1702" s="53"/>
      <c r="F1702" s="53"/>
    </row>
    <row r="1703" spans="2:6" x14ac:dyDescent="0.25">
      <c r="B1703" s="53"/>
      <c r="C1703" s="53"/>
      <c r="D1703" s="53"/>
      <c r="E1703" s="53"/>
      <c r="F1703" s="53"/>
    </row>
    <row r="1704" spans="2:6" x14ac:dyDescent="0.25">
      <c r="B1704" s="53"/>
      <c r="C1704" s="53"/>
      <c r="D1704" s="53"/>
      <c r="E1704" s="53"/>
      <c r="F1704" s="53"/>
    </row>
    <row r="1705" spans="2:6" x14ac:dyDescent="0.25">
      <c r="B1705" s="53"/>
      <c r="C1705" s="53"/>
      <c r="D1705" s="53"/>
      <c r="E1705" s="53"/>
      <c r="F1705" s="53"/>
    </row>
    <row r="1706" spans="2:6" x14ac:dyDescent="0.25">
      <c r="B1706" s="53"/>
      <c r="C1706" s="53"/>
      <c r="D1706" s="53"/>
      <c r="E1706" s="53"/>
      <c r="F1706" s="53"/>
    </row>
    <row r="1707" spans="2:6" x14ac:dyDescent="0.25">
      <c r="B1707" s="53"/>
      <c r="C1707" s="53"/>
      <c r="D1707" s="53"/>
      <c r="E1707" s="53"/>
      <c r="F1707" s="53"/>
    </row>
    <row r="1708" spans="2:6" x14ac:dyDescent="0.25">
      <c r="B1708" s="53"/>
      <c r="C1708" s="53"/>
      <c r="D1708" s="53"/>
      <c r="E1708" s="53"/>
      <c r="F1708" s="53"/>
    </row>
    <row r="1709" spans="2:6" x14ac:dyDescent="0.25">
      <c r="B1709" s="53"/>
      <c r="C1709" s="53"/>
      <c r="D1709" s="53"/>
      <c r="E1709" s="53"/>
      <c r="F1709" s="53"/>
    </row>
    <row r="1710" spans="2:6" x14ac:dyDescent="0.25">
      <c r="B1710" s="53"/>
      <c r="C1710" s="53"/>
      <c r="D1710" s="53"/>
      <c r="E1710" s="53"/>
      <c r="F1710" s="53"/>
    </row>
    <row r="1711" spans="2:6" x14ac:dyDescent="0.25">
      <c r="B1711" s="53"/>
      <c r="C1711" s="53"/>
      <c r="D1711" s="53"/>
      <c r="E1711" s="53"/>
      <c r="F1711" s="53"/>
    </row>
    <row r="1712" spans="2:6" x14ac:dyDescent="0.25">
      <c r="B1712" s="53"/>
      <c r="C1712" s="53"/>
      <c r="D1712" s="53"/>
      <c r="E1712" s="53"/>
      <c r="F1712" s="53"/>
    </row>
    <row r="1713" spans="2:6" x14ac:dyDescent="0.25">
      <c r="B1713" s="53"/>
      <c r="C1713" s="53"/>
      <c r="D1713" s="53"/>
      <c r="E1713" s="53"/>
      <c r="F1713" s="53"/>
    </row>
    <row r="1714" spans="2:6" x14ac:dyDescent="0.25">
      <c r="B1714" s="53"/>
      <c r="C1714" s="53"/>
      <c r="D1714" s="53"/>
      <c r="E1714" s="53"/>
      <c r="F1714" s="53"/>
    </row>
    <row r="1715" spans="2:6" x14ac:dyDescent="0.25">
      <c r="B1715" s="53"/>
      <c r="C1715" s="53"/>
      <c r="D1715" s="53"/>
      <c r="E1715" s="53"/>
      <c r="F1715" s="53"/>
    </row>
    <row r="1716" spans="2:6" x14ac:dyDescent="0.25">
      <c r="B1716" s="53"/>
      <c r="C1716" s="53"/>
      <c r="D1716" s="53"/>
      <c r="E1716" s="53"/>
      <c r="F1716" s="53"/>
    </row>
    <row r="1717" spans="2:6" x14ac:dyDescent="0.25">
      <c r="B1717" s="53"/>
      <c r="C1717" s="53"/>
      <c r="D1717" s="53"/>
      <c r="E1717" s="53"/>
      <c r="F1717" s="53"/>
    </row>
    <row r="1718" spans="2:6" x14ac:dyDescent="0.25">
      <c r="B1718" s="53"/>
      <c r="C1718" s="53"/>
      <c r="D1718" s="53"/>
      <c r="E1718" s="53"/>
      <c r="F1718" s="53"/>
    </row>
    <row r="1719" spans="2:6" x14ac:dyDescent="0.25">
      <c r="B1719" s="53"/>
      <c r="C1719" s="53"/>
      <c r="D1719" s="53"/>
      <c r="E1719" s="53"/>
      <c r="F1719" s="53"/>
    </row>
    <row r="1720" spans="2:6" x14ac:dyDescent="0.25">
      <c r="B1720" s="53"/>
      <c r="C1720" s="53"/>
      <c r="D1720" s="53"/>
      <c r="E1720" s="53"/>
      <c r="F1720" s="53"/>
    </row>
    <row r="1721" spans="2:6" x14ac:dyDescent="0.25">
      <c r="B1721" s="53"/>
      <c r="C1721" s="53"/>
      <c r="D1721" s="53"/>
      <c r="E1721" s="53"/>
      <c r="F1721" s="53"/>
    </row>
    <row r="1722" spans="2:6" x14ac:dyDescent="0.25">
      <c r="B1722" s="53"/>
      <c r="C1722" s="53"/>
      <c r="D1722" s="53"/>
      <c r="E1722" s="53"/>
      <c r="F1722" s="53"/>
    </row>
    <row r="1723" spans="2:6" x14ac:dyDescent="0.25">
      <c r="B1723" s="53"/>
      <c r="C1723" s="53"/>
      <c r="D1723" s="53"/>
      <c r="E1723" s="53"/>
      <c r="F1723" s="53"/>
    </row>
    <row r="1724" spans="2:6" x14ac:dyDescent="0.25">
      <c r="B1724" s="53"/>
      <c r="C1724" s="53"/>
      <c r="D1724" s="53"/>
      <c r="E1724" s="53"/>
      <c r="F1724" s="53"/>
    </row>
    <row r="1725" spans="2:6" x14ac:dyDescent="0.25">
      <c r="B1725" s="53"/>
      <c r="C1725" s="53"/>
      <c r="D1725" s="53"/>
      <c r="E1725" s="53"/>
      <c r="F1725" s="53"/>
    </row>
    <row r="1726" spans="2:6" x14ac:dyDescent="0.25">
      <c r="B1726" s="53"/>
      <c r="C1726" s="53"/>
      <c r="D1726" s="53"/>
      <c r="E1726" s="53"/>
      <c r="F1726" s="53"/>
    </row>
    <row r="1727" spans="2:6" x14ac:dyDescent="0.25">
      <c r="B1727" s="53"/>
      <c r="C1727" s="53"/>
      <c r="D1727" s="53"/>
      <c r="E1727" s="53"/>
      <c r="F1727" s="53"/>
    </row>
    <row r="1728" spans="2:6" x14ac:dyDescent="0.25">
      <c r="B1728" s="53"/>
      <c r="C1728" s="53"/>
      <c r="D1728" s="53"/>
      <c r="E1728" s="53"/>
      <c r="F1728" s="53"/>
    </row>
    <row r="1729" spans="2:6" x14ac:dyDescent="0.25">
      <c r="B1729" s="53"/>
      <c r="C1729" s="53"/>
      <c r="D1729" s="53"/>
      <c r="E1729" s="53"/>
      <c r="F1729" s="53"/>
    </row>
    <row r="1730" spans="2:6" x14ac:dyDescent="0.25">
      <c r="B1730" s="53"/>
      <c r="C1730" s="53"/>
      <c r="D1730" s="53"/>
      <c r="E1730" s="53"/>
      <c r="F1730" s="53"/>
    </row>
    <row r="1731" spans="2:6" x14ac:dyDescent="0.25">
      <c r="B1731" s="53"/>
      <c r="C1731" s="53"/>
      <c r="D1731" s="53"/>
      <c r="E1731" s="53"/>
      <c r="F1731" s="53"/>
    </row>
    <row r="1732" spans="2:6" x14ac:dyDescent="0.25">
      <c r="B1732" s="53"/>
      <c r="C1732" s="53"/>
      <c r="D1732" s="53"/>
      <c r="E1732" s="53"/>
      <c r="F1732" s="53"/>
    </row>
    <row r="1733" spans="2:6" x14ac:dyDescent="0.25">
      <c r="B1733" s="53"/>
      <c r="C1733" s="53"/>
      <c r="D1733" s="53"/>
      <c r="E1733" s="53"/>
      <c r="F1733" s="53"/>
    </row>
    <row r="1734" spans="2:6" x14ac:dyDescent="0.25">
      <c r="B1734" s="53"/>
      <c r="C1734" s="53"/>
      <c r="D1734" s="53"/>
      <c r="E1734" s="53"/>
      <c r="F1734" s="53"/>
    </row>
    <row r="1735" spans="2:6" x14ac:dyDescent="0.25">
      <c r="B1735" s="53"/>
      <c r="C1735" s="53"/>
      <c r="D1735" s="53"/>
      <c r="E1735" s="53"/>
      <c r="F1735" s="53"/>
    </row>
    <row r="1736" spans="2:6" x14ac:dyDescent="0.25">
      <c r="B1736" s="53"/>
      <c r="C1736" s="53"/>
      <c r="D1736" s="53"/>
      <c r="E1736" s="53"/>
      <c r="F1736" s="53"/>
    </row>
    <row r="1737" spans="2:6" x14ac:dyDescent="0.25">
      <c r="B1737" s="53"/>
      <c r="C1737" s="53"/>
      <c r="D1737" s="53"/>
      <c r="E1737" s="53"/>
      <c r="F1737" s="53"/>
    </row>
    <row r="1738" spans="2:6" x14ac:dyDescent="0.25">
      <c r="B1738" s="53"/>
      <c r="C1738" s="53"/>
      <c r="D1738" s="53"/>
      <c r="E1738" s="53"/>
      <c r="F1738" s="53"/>
    </row>
    <row r="1739" spans="2:6" x14ac:dyDescent="0.25">
      <c r="B1739" s="53"/>
      <c r="C1739" s="53"/>
      <c r="D1739" s="53"/>
      <c r="E1739" s="53"/>
      <c r="F1739" s="53"/>
    </row>
    <row r="1740" spans="2:6" x14ac:dyDescent="0.25">
      <c r="B1740" s="53"/>
      <c r="C1740" s="53"/>
      <c r="D1740" s="53"/>
      <c r="E1740" s="53"/>
      <c r="F1740" s="53"/>
    </row>
    <row r="1741" spans="2:6" x14ac:dyDescent="0.25">
      <c r="B1741" s="53"/>
      <c r="C1741" s="53"/>
      <c r="D1741" s="53"/>
      <c r="E1741" s="53"/>
      <c r="F1741" s="53"/>
    </row>
    <row r="1742" spans="2:6" x14ac:dyDescent="0.25">
      <c r="B1742" s="53"/>
      <c r="C1742" s="53"/>
      <c r="D1742" s="53"/>
      <c r="E1742" s="53"/>
      <c r="F1742" s="53"/>
    </row>
    <row r="1743" spans="2:6" x14ac:dyDescent="0.25">
      <c r="B1743" s="53"/>
      <c r="C1743" s="53"/>
      <c r="D1743" s="53"/>
      <c r="E1743" s="53"/>
      <c r="F1743" s="53"/>
    </row>
    <row r="1744" spans="2:6" x14ac:dyDescent="0.25">
      <c r="B1744" s="53"/>
      <c r="C1744" s="53"/>
      <c r="D1744" s="53"/>
      <c r="E1744" s="53"/>
      <c r="F1744" s="53"/>
    </row>
    <row r="1745" spans="2:6" x14ac:dyDescent="0.25">
      <c r="B1745" s="53"/>
      <c r="C1745" s="53"/>
      <c r="D1745" s="53"/>
      <c r="E1745" s="53"/>
      <c r="F1745" s="53"/>
    </row>
    <row r="1746" spans="2:6" x14ac:dyDescent="0.25">
      <c r="B1746" s="53"/>
      <c r="C1746" s="53"/>
      <c r="D1746" s="53"/>
      <c r="E1746" s="53"/>
      <c r="F1746" s="53"/>
    </row>
    <row r="1747" spans="2:6" x14ac:dyDescent="0.25">
      <c r="B1747" s="53"/>
      <c r="C1747" s="53"/>
      <c r="D1747" s="53"/>
      <c r="E1747" s="53"/>
      <c r="F1747" s="53"/>
    </row>
    <row r="1748" spans="2:6" x14ac:dyDescent="0.25">
      <c r="B1748" s="53"/>
      <c r="C1748" s="53"/>
      <c r="D1748" s="53"/>
      <c r="E1748" s="53"/>
      <c r="F1748" s="53"/>
    </row>
    <row r="1749" spans="2:6" x14ac:dyDescent="0.25">
      <c r="B1749" s="53"/>
      <c r="C1749" s="53"/>
      <c r="D1749" s="53"/>
      <c r="E1749" s="53"/>
      <c r="F1749" s="53"/>
    </row>
    <row r="1750" spans="2:6" x14ac:dyDescent="0.25">
      <c r="B1750" s="53"/>
      <c r="C1750" s="53"/>
      <c r="D1750" s="53"/>
      <c r="E1750" s="53"/>
      <c r="F1750" s="53"/>
    </row>
    <row r="1751" spans="2:6" x14ac:dyDescent="0.25">
      <c r="B1751" s="53"/>
      <c r="C1751" s="53"/>
      <c r="D1751" s="53"/>
      <c r="E1751" s="53"/>
      <c r="F1751" s="53"/>
    </row>
    <row r="1752" spans="2:6" x14ac:dyDescent="0.25">
      <c r="B1752" s="53"/>
      <c r="C1752" s="53"/>
      <c r="D1752" s="53"/>
      <c r="E1752" s="53"/>
      <c r="F1752" s="53"/>
    </row>
    <row r="1753" spans="2:6" x14ac:dyDescent="0.25">
      <c r="B1753" s="53"/>
      <c r="C1753" s="53"/>
      <c r="D1753" s="53"/>
      <c r="E1753" s="53"/>
      <c r="F1753" s="53"/>
    </row>
    <row r="1754" spans="2:6" x14ac:dyDescent="0.25">
      <c r="B1754" s="53"/>
      <c r="C1754" s="53"/>
      <c r="D1754" s="53"/>
      <c r="E1754" s="53"/>
      <c r="F1754" s="53"/>
    </row>
    <row r="1755" spans="2:6" x14ac:dyDescent="0.25">
      <c r="B1755" s="53"/>
      <c r="C1755" s="53"/>
      <c r="D1755" s="53"/>
      <c r="E1755" s="53"/>
      <c r="F1755" s="53"/>
    </row>
    <row r="1756" spans="2:6" x14ac:dyDescent="0.25">
      <c r="B1756" s="53"/>
      <c r="C1756" s="53"/>
      <c r="D1756" s="53"/>
      <c r="E1756" s="53"/>
      <c r="F1756" s="53"/>
    </row>
    <row r="1757" spans="2:6" x14ac:dyDescent="0.25">
      <c r="B1757" s="53"/>
      <c r="C1757" s="53"/>
      <c r="D1757" s="53"/>
      <c r="E1757" s="53"/>
      <c r="F1757" s="53"/>
    </row>
    <row r="1758" spans="2:6" x14ac:dyDescent="0.25">
      <c r="B1758" s="53"/>
      <c r="C1758" s="53"/>
      <c r="D1758" s="53"/>
      <c r="E1758" s="53"/>
      <c r="F1758" s="53"/>
    </row>
    <row r="1759" spans="2:6" x14ac:dyDescent="0.25">
      <c r="B1759" s="53"/>
      <c r="C1759" s="53"/>
      <c r="D1759" s="53"/>
      <c r="E1759" s="53"/>
      <c r="F1759" s="53"/>
    </row>
    <row r="1760" spans="2:6" x14ac:dyDescent="0.25">
      <c r="B1760" s="53"/>
      <c r="C1760" s="53"/>
      <c r="D1760" s="53"/>
      <c r="E1760" s="53"/>
      <c r="F1760" s="53"/>
    </row>
    <row r="1761" spans="2:6" x14ac:dyDescent="0.25">
      <c r="B1761" s="53"/>
      <c r="C1761" s="53"/>
      <c r="D1761" s="53"/>
      <c r="E1761" s="53"/>
      <c r="F1761" s="53"/>
    </row>
    <row r="1762" spans="2:6" x14ac:dyDescent="0.25">
      <c r="B1762" s="53"/>
      <c r="C1762" s="53"/>
      <c r="D1762" s="53"/>
      <c r="E1762" s="53"/>
      <c r="F1762" s="53"/>
    </row>
    <row r="1763" spans="2:6" x14ac:dyDescent="0.25">
      <c r="B1763" s="53"/>
      <c r="C1763" s="53"/>
      <c r="D1763" s="53"/>
      <c r="E1763" s="53"/>
      <c r="F1763" s="53"/>
    </row>
    <row r="1764" spans="2:6" x14ac:dyDescent="0.25">
      <c r="B1764" s="53"/>
      <c r="C1764" s="53"/>
      <c r="D1764" s="53"/>
      <c r="E1764" s="53"/>
      <c r="F1764" s="53"/>
    </row>
    <row r="1765" spans="2:6" x14ac:dyDescent="0.25">
      <c r="B1765" s="53"/>
      <c r="C1765" s="53"/>
      <c r="D1765" s="53"/>
      <c r="E1765" s="53"/>
      <c r="F1765" s="53"/>
    </row>
    <row r="1766" spans="2:6" x14ac:dyDescent="0.25">
      <c r="B1766" s="53"/>
      <c r="C1766" s="53"/>
      <c r="D1766" s="53"/>
      <c r="E1766" s="53"/>
      <c r="F1766" s="53"/>
    </row>
    <row r="1767" spans="2:6" x14ac:dyDescent="0.25">
      <c r="B1767" s="53"/>
      <c r="C1767" s="53"/>
      <c r="D1767" s="53"/>
      <c r="E1767" s="53"/>
      <c r="F1767" s="53"/>
    </row>
    <row r="1768" spans="2:6" x14ac:dyDescent="0.25">
      <c r="B1768" s="53"/>
      <c r="C1768" s="53"/>
      <c r="D1768" s="53"/>
      <c r="E1768" s="53"/>
      <c r="F1768" s="53"/>
    </row>
    <row r="1769" spans="2:6" x14ac:dyDescent="0.25">
      <c r="B1769" s="53"/>
      <c r="C1769" s="53"/>
      <c r="D1769" s="53"/>
      <c r="E1769" s="53"/>
      <c r="F1769" s="53"/>
    </row>
    <row r="1770" spans="2:6" x14ac:dyDescent="0.25">
      <c r="B1770" s="53"/>
      <c r="C1770" s="53"/>
      <c r="D1770" s="53"/>
      <c r="E1770" s="53"/>
      <c r="F1770" s="53"/>
    </row>
    <row r="1771" spans="2:6" x14ac:dyDescent="0.25">
      <c r="B1771" s="53"/>
      <c r="C1771" s="53"/>
      <c r="D1771" s="53"/>
      <c r="E1771" s="53"/>
      <c r="F1771" s="53"/>
    </row>
    <row r="1772" spans="2:6" x14ac:dyDescent="0.25">
      <c r="B1772" s="53"/>
      <c r="C1772" s="53"/>
      <c r="D1772" s="53"/>
      <c r="E1772" s="53"/>
      <c r="F1772" s="53"/>
    </row>
    <row r="1773" spans="2:6" x14ac:dyDescent="0.25">
      <c r="B1773" s="53"/>
      <c r="C1773" s="53"/>
      <c r="D1773" s="53"/>
      <c r="E1773" s="53"/>
      <c r="F1773" s="53"/>
    </row>
    <row r="1774" spans="2:6" x14ac:dyDescent="0.25">
      <c r="B1774" s="53"/>
      <c r="C1774" s="53"/>
      <c r="D1774" s="53"/>
      <c r="E1774" s="53"/>
      <c r="F1774" s="53"/>
    </row>
    <row r="1775" spans="2:6" x14ac:dyDescent="0.25">
      <c r="B1775" s="53"/>
      <c r="C1775" s="53"/>
      <c r="D1775" s="53"/>
      <c r="E1775" s="53"/>
      <c r="F1775" s="53"/>
    </row>
    <row r="1776" spans="2:6" x14ac:dyDescent="0.25">
      <c r="B1776" s="53"/>
      <c r="C1776" s="53"/>
      <c r="D1776" s="53"/>
      <c r="E1776" s="53"/>
      <c r="F1776" s="53"/>
    </row>
    <row r="1777" spans="2:6" x14ac:dyDescent="0.25">
      <c r="B1777" s="53"/>
      <c r="C1777" s="53"/>
      <c r="D1777" s="53"/>
      <c r="E1777" s="53"/>
      <c r="F1777" s="53"/>
    </row>
    <row r="1778" spans="2:6" x14ac:dyDescent="0.25">
      <c r="B1778" s="53"/>
      <c r="C1778" s="53"/>
      <c r="D1778" s="53"/>
      <c r="E1778" s="53"/>
      <c r="F1778" s="53"/>
    </row>
    <row r="1779" spans="2:6" x14ac:dyDescent="0.25">
      <c r="B1779" s="53"/>
      <c r="C1779" s="53"/>
      <c r="D1779" s="53"/>
      <c r="E1779" s="53"/>
      <c r="F1779" s="53"/>
    </row>
    <row r="1780" spans="2:6" x14ac:dyDescent="0.25">
      <c r="B1780" s="53"/>
      <c r="C1780" s="53"/>
      <c r="D1780" s="53"/>
      <c r="E1780" s="53"/>
      <c r="F1780" s="53"/>
    </row>
    <row r="1781" spans="2:6" x14ac:dyDescent="0.25">
      <c r="B1781" s="53"/>
      <c r="C1781" s="53"/>
      <c r="D1781" s="53"/>
      <c r="E1781" s="53"/>
      <c r="F1781" s="53"/>
    </row>
    <row r="1782" spans="2:6" x14ac:dyDescent="0.25">
      <c r="B1782" s="53"/>
      <c r="C1782" s="53"/>
      <c r="D1782" s="53"/>
      <c r="E1782" s="53"/>
      <c r="F1782" s="53"/>
    </row>
    <row r="1783" spans="2:6" x14ac:dyDescent="0.25">
      <c r="B1783" s="53"/>
      <c r="C1783" s="53"/>
      <c r="D1783" s="53"/>
      <c r="E1783" s="53"/>
      <c r="F1783" s="53"/>
    </row>
    <row r="1784" spans="2:6" x14ac:dyDescent="0.25">
      <c r="B1784" s="53"/>
      <c r="C1784" s="53"/>
      <c r="D1784" s="53"/>
      <c r="E1784" s="53"/>
      <c r="F1784" s="53"/>
    </row>
    <row r="1785" spans="2:6" x14ac:dyDescent="0.25">
      <c r="B1785" s="53"/>
      <c r="C1785" s="53"/>
      <c r="D1785" s="53"/>
      <c r="E1785" s="53"/>
      <c r="F1785" s="53"/>
    </row>
    <row r="1786" spans="2:6" x14ac:dyDescent="0.25">
      <c r="B1786" s="53"/>
      <c r="C1786" s="53"/>
      <c r="D1786" s="53"/>
      <c r="E1786" s="53"/>
      <c r="F1786" s="53"/>
    </row>
    <row r="1787" spans="2:6" x14ac:dyDescent="0.25">
      <c r="B1787" s="53"/>
      <c r="C1787" s="53"/>
      <c r="D1787" s="53"/>
      <c r="E1787" s="53"/>
      <c r="F1787" s="53"/>
    </row>
    <row r="1788" spans="2:6" x14ac:dyDescent="0.25">
      <c r="B1788" s="53"/>
      <c r="C1788" s="53"/>
      <c r="D1788" s="53"/>
      <c r="E1788" s="53"/>
      <c r="F1788" s="53"/>
    </row>
    <row r="1789" spans="2:6" x14ac:dyDescent="0.25">
      <c r="B1789" s="53"/>
      <c r="C1789" s="53"/>
      <c r="D1789" s="53"/>
      <c r="E1789" s="53"/>
      <c r="F1789" s="53"/>
    </row>
    <row r="1790" spans="2:6" x14ac:dyDescent="0.25">
      <c r="B1790" s="53"/>
      <c r="C1790" s="53"/>
      <c r="D1790" s="53"/>
      <c r="E1790" s="53"/>
      <c r="F1790" s="53"/>
    </row>
    <row r="1791" spans="2:6" x14ac:dyDescent="0.25">
      <c r="B1791" s="53"/>
      <c r="C1791" s="53"/>
      <c r="D1791" s="53"/>
      <c r="E1791" s="53"/>
      <c r="F1791" s="53"/>
    </row>
    <row r="1792" spans="2:6" x14ac:dyDescent="0.25">
      <c r="B1792" s="53"/>
      <c r="C1792" s="53"/>
      <c r="D1792" s="53"/>
      <c r="E1792" s="53"/>
      <c r="F1792" s="53"/>
    </row>
    <row r="1793" spans="2:6" x14ac:dyDescent="0.25">
      <c r="B1793" s="53"/>
      <c r="C1793" s="53"/>
      <c r="D1793" s="53"/>
      <c r="E1793" s="53"/>
      <c r="F1793" s="53"/>
    </row>
    <row r="1794" spans="2:6" x14ac:dyDescent="0.25">
      <c r="B1794" s="53"/>
      <c r="C1794" s="53"/>
      <c r="D1794" s="53"/>
      <c r="E1794" s="53"/>
      <c r="F1794" s="53"/>
    </row>
    <row r="1795" spans="2:6" x14ac:dyDescent="0.25">
      <c r="B1795" s="53"/>
      <c r="C1795" s="53"/>
      <c r="D1795" s="53"/>
      <c r="E1795" s="53"/>
      <c r="F1795" s="53"/>
    </row>
    <row r="1796" spans="2:6" x14ac:dyDescent="0.25">
      <c r="B1796" s="53"/>
      <c r="C1796" s="53"/>
      <c r="D1796" s="53"/>
      <c r="E1796" s="53"/>
      <c r="F1796" s="53"/>
    </row>
    <row r="1797" spans="2:6" x14ac:dyDescent="0.25">
      <c r="B1797" s="53"/>
      <c r="C1797" s="53"/>
      <c r="D1797" s="53"/>
      <c r="E1797" s="53"/>
      <c r="F1797" s="53"/>
    </row>
    <row r="1798" spans="2:6" x14ac:dyDescent="0.25">
      <c r="B1798" s="53"/>
      <c r="C1798" s="53"/>
      <c r="D1798" s="53"/>
      <c r="E1798" s="53"/>
      <c r="F1798" s="53"/>
    </row>
    <row r="1799" spans="2:6" x14ac:dyDescent="0.25">
      <c r="B1799" s="53"/>
      <c r="C1799" s="53"/>
      <c r="D1799" s="53"/>
      <c r="E1799" s="53"/>
      <c r="F1799" s="53"/>
    </row>
    <row r="1800" spans="2:6" x14ac:dyDescent="0.25">
      <c r="B1800" s="53"/>
      <c r="C1800" s="53"/>
      <c r="D1800" s="53"/>
      <c r="E1800" s="53"/>
      <c r="F1800" s="53"/>
    </row>
    <row r="1801" spans="2:6" x14ac:dyDescent="0.25">
      <c r="B1801" s="53"/>
      <c r="C1801" s="53"/>
      <c r="D1801" s="53"/>
      <c r="E1801" s="53"/>
      <c r="F1801" s="53"/>
    </row>
    <row r="1802" spans="2:6" x14ac:dyDescent="0.25">
      <c r="B1802" s="53"/>
      <c r="C1802" s="53"/>
      <c r="D1802" s="53"/>
      <c r="E1802" s="53"/>
      <c r="F1802" s="53"/>
    </row>
    <row r="1803" spans="2:6" x14ac:dyDescent="0.25">
      <c r="B1803" s="53"/>
      <c r="C1803" s="53"/>
      <c r="D1803" s="53"/>
      <c r="E1803" s="53"/>
      <c r="F1803" s="53"/>
    </row>
    <row r="1804" spans="2:6" x14ac:dyDescent="0.25">
      <c r="B1804" s="53"/>
      <c r="C1804" s="53"/>
      <c r="D1804" s="53"/>
      <c r="E1804" s="53"/>
      <c r="F1804" s="53"/>
    </row>
    <row r="1805" spans="2:6" x14ac:dyDescent="0.25">
      <c r="B1805" s="53"/>
      <c r="C1805" s="53"/>
      <c r="D1805" s="53"/>
      <c r="E1805" s="53"/>
      <c r="F1805" s="53"/>
    </row>
    <row r="1806" spans="2:6" x14ac:dyDescent="0.25">
      <c r="B1806" s="53"/>
      <c r="C1806" s="53"/>
      <c r="D1806" s="53"/>
      <c r="E1806" s="53"/>
      <c r="F1806" s="53"/>
    </row>
    <row r="1807" spans="2:6" x14ac:dyDescent="0.25">
      <c r="B1807" s="53"/>
      <c r="C1807" s="53"/>
      <c r="D1807" s="53"/>
      <c r="E1807" s="53"/>
      <c r="F1807" s="53"/>
    </row>
    <row r="1808" spans="2:6" x14ac:dyDescent="0.25">
      <c r="B1808" s="53"/>
      <c r="C1808" s="53"/>
      <c r="D1808" s="53"/>
      <c r="E1808" s="53"/>
      <c r="F1808" s="53"/>
    </row>
    <row r="1809" spans="2:6" x14ac:dyDescent="0.25">
      <c r="B1809" s="53"/>
      <c r="C1809" s="53"/>
      <c r="D1809" s="53"/>
      <c r="E1809" s="53"/>
      <c r="F1809" s="53"/>
    </row>
    <row r="1810" spans="2:6" x14ac:dyDescent="0.25">
      <c r="B1810" s="53"/>
      <c r="C1810" s="53"/>
      <c r="D1810" s="53"/>
      <c r="E1810" s="53"/>
      <c r="F1810" s="53"/>
    </row>
    <row r="1811" spans="2:6" x14ac:dyDescent="0.25">
      <c r="B1811" s="53"/>
      <c r="C1811" s="53"/>
      <c r="D1811" s="53"/>
      <c r="E1811" s="53"/>
      <c r="F1811" s="53"/>
    </row>
    <row r="1812" spans="2:6" x14ac:dyDescent="0.25">
      <c r="B1812" s="53"/>
      <c r="C1812" s="53"/>
      <c r="D1812" s="53"/>
      <c r="E1812" s="53"/>
      <c r="F1812" s="53"/>
    </row>
    <row r="1813" spans="2:6" x14ac:dyDescent="0.25">
      <c r="B1813" s="53"/>
      <c r="C1813" s="53"/>
      <c r="D1813" s="53"/>
      <c r="E1813" s="53"/>
      <c r="F1813" s="53"/>
    </row>
    <row r="1814" spans="2:6" x14ac:dyDescent="0.25">
      <c r="B1814" s="53"/>
      <c r="C1814" s="53"/>
      <c r="D1814" s="53"/>
      <c r="E1814" s="53"/>
      <c r="F1814" s="53"/>
    </row>
    <row r="1815" spans="2:6" x14ac:dyDescent="0.25">
      <c r="B1815" s="53"/>
      <c r="C1815" s="53"/>
      <c r="D1815" s="53"/>
      <c r="E1815" s="53"/>
      <c r="F1815" s="53"/>
    </row>
    <row r="1816" spans="2:6" x14ac:dyDescent="0.25">
      <c r="B1816" s="53"/>
      <c r="C1816" s="53"/>
      <c r="D1816" s="53"/>
      <c r="E1816" s="53"/>
      <c r="F1816" s="53"/>
    </row>
    <row r="1817" spans="2:6" x14ac:dyDescent="0.25">
      <c r="B1817" s="53"/>
      <c r="C1817" s="53"/>
      <c r="D1817" s="53"/>
      <c r="E1817" s="53"/>
      <c r="F1817" s="53"/>
    </row>
    <row r="1818" spans="2:6" x14ac:dyDescent="0.25">
      <c r="B1818" s="53"/>
      <c r="C1818" s="53"/>
      <c r="D1818" s="53"/>
      <c r="E1818" s="53"/>
      <c r="F1818" s="53"/>
    </row>
    <row r="1819" spans="2:6" x14ac:dyDescent="0.25">
      <c r="B1819" s="53"/>
      <c r="C1819" s="53"/>
      <c r="D1819" s="53"/>
      <c r="E1819" s="53"/>
      <c r="F1819" s="53"/>
    </row>
    <row r="1820" spans="2:6" x14ac:dyDescent="0.25">
      <c r="B1820" s="53"/>
      <c r="C1820" s="53"/>
      <c r="D1820" s="53"/>
      <c r="E1820" s="53"/>
      <c r="F1820" s="53"/>
    </row>
    <row r="1821" spans="2:6" x14ac:dyDescent="0.25">
      <c r="B1821" s="53"/>
      <c r="C1821" s="53"/>
      <c r="D1821" s="53"/>
      <c r="E1821" s="53"/>
      <c r="F1821" s="53"/>
    </row>
    <row r="1822" spans="2:6" x14ac:dyDescent="0.25">
      <c r="B1822" s="53"/>
      <c r="C1822" s="53"/>
      <c r="D1822" s="53"/>
      <c r="E1822" s="53"/>
      <c r="F1822" s="53"/>
    </row>
    <row r="1823" spans="2:6" x14ac:dyDescent="0.25">
      <c r="B1823" s="53"/>
      <c r="C1823" s="53"/>
      <c r="D1823" s="53"/>
      <c r="E1823" s="53"/>
      <c r="F1823" s="53"/>
    </row>
    <row r="1824" spans="2:6" x14ac:dyDescent="0.25">
      <c r="B1824" s="53"/>
      <c r="C1824" s="53"/>
      <c r="D1824" s="53"/>
      <c r="E1824" s="53"/>
      <c r="F1824" s="53"/>
    </row>
    <row r="1825" spans="2:6" x14ac:dyDescent="0.25">
      <c r="B1825" s="53"/>
      <c r="C1825" s="53"/>
      <c r="D1825" s="53"/>
      <c r="E1825" s="53"/>
      <c r="F1825" s="53"/>
    </row>
    <row r="1826" spans="2:6" x14ac:dyDescent="0.25">
      <c r="B1826" s="53"/>
      <c r="C1826" s="53"/>
      <c r="D1826" s="53"/>
      <c r="E1826" s="53"/>
      <c r="F1826" s="53"/>
    </row>
    <row r="1827" spans="2:6" x14ac:dyDescent="0.25">
      <c r="B1827" s="53"/>
      <c r="C1827" s="53"/>
      <c r="D1827" s="53"/>
      <c r="E1827" s="53"/>
      <c r="F1827" s="53"/>
    </row>
    <row r="1828" spans="2:6" x14ac:dyDescent="0.25">
      <c r="B1828" s="53"/>
      <c r="C1828" s="53"/>
      <c r="D1828" s="53"/>
      <c r="E1828" s="53"/>
      <c r="F1828" s="53"/>
    </row>
    <row r="1829" spans="2:6" x14ac:dyDescent="0.25">
      <c r="B1829" s="53"/>
      <c r="C1829" s="53"/>
      <c r="D1829" s="53"/>
      <c r="E1829" s="53"/>
      <c r="F1829" s="53"/>
    </row>
    <row r="1830" spans="2:6" x14ac:dyDescent="0.25">
      <c r="B1830" s="53"/>
      <c r="C1830" s="53"/>
      <c r="D1830" s="53"/>
      <c r="E1830" s="53"/>
      <c r="F1830" s="53"/>
    </row>
    <row r="1831" spans="2:6" x14ac:dyDescent="0.25">
      <c r="B1831" s="53"/>
      <c r="C1831" s="53"/>
      <c r="D1831" s="53"/>
      <c r="E1831" s="53"/>
      <c r="F1831" s="53"/>
    </row>
    <row r="1832" spans="2:6" x14ac:dyDescent="0.25">
      <c r="B1832" s="53"/>
      <c r="C1832" s="53"/>
      <c r="D1832" s="53"/>
      <c r="E1832" s="53"/>
      <c r="F1832" s="53"/>
    </row>
    <row r="1833" spans="2:6" x14ac:dyDescent="0.25">
      <c r="B1833" s="53"/>
      <c r="C1833" s="53"/>
      <c r="D1833" s="53"/>
      <c r="E1833" s="53"/>
      <c r="F1833" s="53"/>
    </row>
    <row r="1834" spans="2:6" x14ac:dyDescent="0.25">
      <c r="B1834" s="53"/>
      <c r="C1834" s="53"/>
      <c r="D1834" s="53"/>
      <c r="E1834" s="53"/>
      <c r="F1834" s="53"/>
    </row>
    <row r="1835" spans="2:6" x14ac:dyDescent="0.25">
      <c r="B1835" s="53"/>
      <c r="C1835" s="53"/>
      <c r="D1835" s="53"/>
      <c r="E1835" s="53"/>
      <c r="F1835" s="53"/>
    </row>
    <row r="1836" spans="2:6" x14ac:dyDescent="0.25">
      <c r="B1836" s="53"/>
      <c r="C1836" s="53"/>
      <c r="D1836" s="53"/>
      <c r="E1836" s="53"/>
      <c r="F1836" s="53"/>
    </row>
    <row r="1837" spans="2:6" x14ac:dyDescent="0.25">
      <c r="B1837" s="53"/>
      <c r="C1837" s="53"/>
      <c r="D1837" s="53"/>
      <c r="E1837" s="53"/>
      <c r="F1837" s="53"/>
    </row>
    <row r="1838" spans="2:6" x14ac:dyDescent="0.25">
      <c r="B1838" s="53"/>
      <c r="C1838" s="53"/>
      <c r="D1838" s="53"/>
      <c r="E1838" s="53"/>
      <c r="F1838" s="53"/>
    </row>
    <row r="1839" spans="2:6" x14ac:dyDescent="0.25">
      <c r="B1839" s="53"/>
      <c r="C1839" s="53"/>
      <c r="D1839" s="53"/>
      <c r="E1839" s="53"/>
      <c r="F1839" s="53"/>
    </row>
    <row r="1840" spans="2:6" x14ac:dyDescent="0.25">
      <c r="B1840" s="53"/>
      <c r="C1840" s="53"/>
      <c r="D1840" s="53"/>
      <c r="E1840" s="53"/>
      <c r="F1840" s="53"/>
    </row>
    <row r="1841" spans="2:6" x14ac:dyDescent="0.25">
      <c r="B1841" s="53"/>
      <c r="C1841" s="53"/>
      <c r="D1841" s="53"/>
      <c r="E1841" s="53"/>
      <c r="F1841" s="53"/>
    </row>
    <row r="1842" spans="2:6" x14ac:dyDescent="0.25">
      <c r="B1842" s="53"/>
      <c r="C1842" s="53"/>
      <c r="D1842" s="53"/>
      <c r="E1842" s="53"/>
      <c r="F1842" s="53"/>
    </row>
    <row r="1843" spans="2:6" x14ac:dyDescent="0.25">
      <c r="B1843" s="53"/>
      <c r="C1843" s="53"/>
      <c r="D1843" s="53"/>
      <c r="E1843" s="53"/>
      <c r="F1843" s="53"/>
    </row>
    <row r="1844" spans="2:6" x14ac:dyDescent="0.25">
      <c r="B1844" s="53"/>
      <c r="C1844" s="53"/>
      <c r="D1844" s="53"/>
      <c r="E1844" s="53"/>
      <c r="F1844" s="53"/>
    </row>
    <row r="1845" spans="2:6" x14ac:dyDescent="0.25">
      <c r="B1845" s="53"/>
      <c r="C1845" s="53"/>
      <c r="D1845" s="53"/>
      <c r="E1845" s="53"/>
      <c r="F1845" s="53"/>
    </row>
    <row r="1846" spans="2:6" x14ac:dyDescent="0.25">
      <c r="B1846" s="53"/>
      <c r="C1846" s="53"/>
      <c r="D1846" s="53"/>
      <c r="E1846" s="53"/>
      <c r="F1846" s="53"/>
    </row>
    <row r="1847" spans="2:6" x14ac:dyDescent="0.25">
      <c r="B1847" s="53"/>
      <c r="C1847" s="53"/>
      <c r="D1847" s="53"/>
      <c r="E1847" s="53"/>
      <c r="F1847" s="53"/>
    </row>
    <row r="1848" spans="2:6" x14ac:dyDescent="0.25">
      <c r="B1848" s="53"/>
      <c r="C1848" s="53"/>
      <c r="D1848" s="53"/>
      <c r="E1848" s="53"/>
      <c r="F1848" s="53"/>
    </row>
    <row r="1849" spans="2:6" x14ac:dyDescent="0.25">
      <c r="B1849" s="53"/>
      <c r="C1849" s="53"/>
      <c r="D1849" s="53"/>
      <c r="E1849" s="53"/>
      <c r="F1849" s="53"/>
    </row>
    <row r="1850" spans="2:6" x14ac:dyDescent="0.25">
      <c r="B1850" s="53"/>
      <c r="C1850" s="53"/>
      <c r="D1850" s="53"/>
      <c r="E1850" s="53"/>
      <c r="F1850" s="53"/>
    </row>
    <row r="1851" spans="2:6" x14ac:dyDescent="0.25">
      <c r="B1851" s="53"/>
      <c r="C1851" s="53"/>
      <c r="D1851" s="53"/>
      <c r="E1851" s="53"/>
      <c r="F1851" s="53"/>
    </row>
    <row r="1852" spans="2:6" x14ac:dyDescent="0.25">
      <c r="B1852" s="53"/>
      <c r="C1852" s="53"/>
      <c r="D1852" s="53"/>
      <c r="E1852" s="53"/>
      <c r="F1852" s="53"/>
    </row>
    <row r="1853" spans="2:6" x14ac:dyDescent="0.25">
      <c r="B1853" s="53"/>
      <c r="C1853" s="53"/>
      <c r="D1853" s="53"/>
      <c r="E1853" s="53"/>
      <c r="F1853" s="53"/>
    </row>
    <row r="1854" spans="2:6" x14ac:dyDescent="0.25">
      <c r="B1854" s="53"/>
      <c r="C1854" s="53"/>
      <c r="D1854" s="53"/>
      <c r="E1854" s="53"/>
      <c r="F1854" s="53"/>
    </row>
    <row r="1855" spans="2:6" x14ac:dyDescent="0.25">
      <c r="B1855" s="53"/>
      <c r="C1855" s="53"/>
      <c r="D1855" s="53"/>
      <c r="E1855" s="53"/>
      <c r="F1855" s="53"/>
    </row>
    <row r="1856" spans="2:6" x14ac:dyDescent="0.25">
      <c r="B1856" s="53"/>
      <c r="C1856" s="53"/>
      <c r="D1856" s="53"/>
      <c r="E1856" s="53"/>
      <c r="F1856" s="53"/>
    </row>
    <row r="1857" spans="2:6" x14ac:dyDescent="0.25">
      <c r="B1857" s="53"/>
      <c r="C1857" s="53"/>
      <c r="D1857" s="53"/>
      <c r="E1857" s="53"/>
      <c r="F1857" s="53"/>
    </row>
    <row r="1858" spans="2:6" x14ac:dyDescent="0.25">
      <c r="B1858" s="53"/>
      <c r="C1858" s="53"/>
      <c r="D1858" s="53"/>
      <c r="E1858" s="53"/>
      <c r="F1858" s="53"/>
    </row>
    <row r="1859" spans="2:6" x14ac:dyDescent="0.25">
      <c r="B1859" s="53"/>
      <c r="C1859" s="53"/>
      <c r="D1859" s="53"/>
      <c r="E1859" s="53"/>
      <c r="F1859" s="53"/>
    </row>
    <row r="1860" spans="2:6" x14ac:dyDescent="0.25">
      <c r="B1860" s="53"/>
      <c r="C1860" s="53"/>
      <c r="D1860" s="53"/>
      <c r="E1860" s="53"/>
      <c r="F1860" s="53"/>
    </row>
    <row r="1861" spans="2:6" x14ac:dyDescent="0.25">
      <c r="B1861" s="53"/>
      <c r="C1861" s="53"/>
      <c r="D1861" s="53"/>
      <c r="E1861" s="53"/>
      <c r="F1861" s="53"/>
    </row>
    <row r="1862" spans="2:6" x14ac:dyDescent="0.25">
      <c r="B1862" s="53"/>
      <c r="C1862" s="53"/>
      <c r="D1862" s="53"/>
      <c r="E1862" s="53"/>
      <c r="F1862" s="53"/>
    </row>
    <row r="1863" spans="2:6" x14ac:dyDescent="0.25">
      <c r="B1863" s="53"/>
      <c r="C1863" s="53"/>
      <c r="D1863" s="53"/>
      <c r="E1863" s="53"/>
      <c r="F1863" s="53"/>
    </row>
    <row r="1864" spans="2:6" x14ac:dyDescent="0.25">
      <c r="B1864" s="53"/>
      <c r="C1864" s="53"/>
      <c r="D1864" s="53"/>
      <c r="E1864" s="53"/>
      <c r="F1864" s="53"/>
    </row>
    <row r="1865" spans="2:6" x14ac:dyDescent="0.25">
      <c r="B1865" s="53"/>
      <c r="C1865" s="53"/>
      <c r="D1865" s="53"/>
      <c r="E1865" s="53"/>
      <c r="F1865" s="53"/>
    </row>
    <row r="1866" spans="2:6" x14ac:dyDescent="0.25">
      <c r="B1866" s="53"/>
      <c r="C1866" s="53"/>
      <c r="D1866" s="53"/>
      <c r="E1866" s="53"/>
      <c r="F1866" s="53"/>
    </row>
    <row r="1867" spans="2:6" x14ac:dyDescent="0.25">
      <c r="B1867" s="53"/>
      <c r="C1867" s="53"/>
      <c r="D1867" s="53"/>
      <c r="E1867" s="53"/>
      <c r="F1867" s="53"/>
    </row>
    <row r="1868" spans="2:6" x14ac:dyDescent="0.25">
      <c r="B1868" s="53"/>
      <c r="C1868" s="53"/>
      <c r="D1868" s="53"/>
      <c r="E1868" s="53"/>
      <c r="F1868" s="53"/>
    </row>
    <row r="1869" spans="2:6" x14ac:dyDescent="0.25">
      <c r="B1869" s="53"/>
      <c r="C1869" s="53"/>
      <c r="D1869" s="53"/>
      <c r="E1869" s="53"/>
      <c r="F1869" s="53"/>
    </row>
    <row r="1870" spans="2:6" x14ac:dyDescent="0.25">
      <c r="B1870" s="53"/>
      <c r="C1870" s="53"/>
      <c r="D1870" s="53"/>
      <c r="E1870" s="53"/>
      <c r="F1870" s="53"/>
    </row>
    <row r="1871" spans="2:6" x14ac:dyDescent="0.25">
      <c r="B1871" s="53"/>
      <c r="C1871" s="53"/>
      <c r="D1871" s="53"/>
      <c r="E1871" s="53"/>
      <c r="F1871" s="53"/>
    </row>
    <row r="1872" spans="2:6" x14ac:dyDescent="0.25">
      <c r="B1872" s="53"/>
      <c r="C1872" s="53"/>
      <c r="D1872" s="53"/>
      <c r="E1872" s="53"/>
      <c r="F1872" s="53"/>
    </row>
    <row r="1873" spans="2:6" x14ac:dyDescent="0.25">
      <c r="B1873" s="53"/>
      <c r="C1873" s="53"/>
      <c r="D1873" s="53"/>
      <c r="E1873" s="53"/>
      <c r="F1873" s="53"/>
    </row>
    <row r="1874" spans="2:6" x14ac:dyDescent="0.25">
      <c r="B1874" s="53"/>
      <c r="C1874" s="53"/>
      <c r="D1874" s="53"/>
      <c r="E1874" s="53"/>
      <c r="F1874" s="53"/>
    </row>
    <row r="1875" spans="2:6" x14ac:dyDescent="0.25">
      <c r="B1875" s="53"/>
      <c r="C1875" s="53"/>
      <c r="D1875" s="53"/>
      <c r="E1875" s="53"/>
      <c r="F1875" s="53"/>
    </row>
    <row r="1876" spans="2:6" x14ac:dyDescent="0.25">
      <c r="B1876" s="53"/>
      <c r="C1876" s="53"/>
      <c r="D1876" s="53"/>
      <c r="E1876" s="53"/>
      <c r="F1876" s="53"/>
    </row>
    <row r="1877" spans="2:6" x14ac:dyDescent="0.25">
      <c r="B1877" s="53"/>
      <c r="C1877" s="53"/>
      <c r="D1877" s="53"/>
      <c r="E1877" s="53"/>
      <c r="F1877" s="53"/>
    </row>
    <row r="1878" spans="2:6" x14ac:dyDescent="0.25">
      <c r="B1878" s="53"/>
      <c r="C1878" s="53"/>
      <c r="D1878" s="53"/>
      <c r="E1878" s="53"/>
      <c r="F1878" s="53"/>
    </row>
    <row r="1879" spans="2:6" x14ac:dyDescent="0.25">
      <c r="B1879" s="53"/>
      <c r="C1879" s="53"/>
      <c r="D1879" s="53"/>
      <c r="E1879" s="53"/>
      <c r="F1879" s="53"/>
    </row>
    <row r="1880" spans="2:6" x14ac:dyDescent="0.25">
      <c r="B1880" s="53"/>
      <c r="C1880" s="53"/>
      <c r="D1880" s="53"/>
      <c r="E1880" s="53"/>
      <c r="F1880" s="53"/>
    </row>
    <row r="1881" spans="2:6" x14ac:dyDescent="0.25">
      <c r="B1881" s="53"/>
      <c r="C1881" s="53"/>
      <c r="D1881" s="53"/>
      <c r="E1881" s="53"/>
      <c r="F1881" s="53"/>
    </row>
    <row r="1882" spans="2:6" x14ac:dyDescent="0.25">
      <c r="B1882" s="53"/>
      <c r="C1882" s="53"/>
      <c r="D1882" s="53"/>
      <c r="E1882" s="53"/>
      <c r="F1882" s="53"/>
    </row>
    <row r="1883" spans="2:6" x14ac:dyDescent="0.25">
      <c r="B1883" s="53"/>
      <c r="C1883" s="53"/>
      <c r="D1883" s="53"/>
      <c r="E1883" s="53"/>
      <c r="F1883" s="53"/>
    </row>
    <row r="1884" spans="2:6" x14ac:dyDescent="0.25">
      <c r="B1884" s="53"/>
      <c r="C1884" s="53"/>
      <c r="D1884" s="53"/>
      <c r="E1884" s="53"/>
      <c r="F1884" s="53"/>
    </row>
    <row r="1885" spans="2:6" x14ac:dyDescent="0.25">
      <c r="B1885" s="53"/>
      <c r="C1885" s="53"/>
      <c r="D1885" s="53"/>
      <c r="E1885" s="53"/>
      <c r="F1885" s="53"/>
    </row>
    <row r="1886" spans="2:6" x14ac:dyDescent="0.25">
      <c r="B1886" s="53"/>
      <c r="C1886" s="53"/>
      <c r="D1886" s="53"/>
      <c r="E1886" s="53"/>
      <c r="F1886" s="53"/>
    </row>
    <row r="1887" spans="2:6" x14ac:dyDescent="0.25">
      <c r="B1887" s="53"/>
      <c r="C1887" s="53"/>
      <c r="D1887" s="53"/>
      <c r="E1887" s="53"/>
      <c r="F1887" s="53"/>
    </row>
    <row r="1888" spans="2:6" x14ac:dyDescent="0.25">
      <c r="B1888" s="53"/>
      <c r="C1888" s="53"/>
      <c r="D1888" s="53"/>
      <c r="E1888" s="53"/>
      <c r="F1888" s="53"/>
    </row>
    <row r="1889" spans="2:6" x14ac:dyDescent="0.25">
      <c r="B1889" s="53"/>
      <c r="C1889" s="53"/>
      <c r="D1889" s="53"/>
      <c r="E1889" s="53"/>
      <c r="F1889" s="53"/>
    </row>
    <row r="1890" spans="2:6" x14ac:dyDescent="0.25">
      <c r="B1890" s="53"/>
      <c r="C1890" s="53"/>
      <c r="D1890" s="53"/>
      <c r="E1890" s="53"/>
      <c r="F1890" s="53"/>
    </row>
    <row r="1891" spans="2:6" x14ac:dyDescent="0.25">
      <c r="B1891" s="53"/>
      <c r="C1891" s="53"/>
      <c r="D1891" s="53"/>
      <c r="E1891" s="53"/>
      <c r="F1891" s="53"/>
    </row>
    <row r="1892" spans="2:6" x14ac:dyDescent="0.25">
      <c r="B1892" s="53"/>
      <c r="C1892" s="53"/>
      <c r="D1892" s="53"/>
      <c r="E1892" s="53"/>
      <c r="F1892" s="53"/>
    </row>
    <row r="1893" spans="2:6" x14ac:dyDescent="0.25">
      <c r="B1893" s="53"/>
      <c r="C1893" s="53"/>
      <c r="D1893" s="53"/>
      <c r="E1893" s="53"/>
      <c r="F1893" s="53"/>
    </row>
    <row r="1894" spans="2:6" x14ac:dyDescent="0.25">
      <c r="B1894" s="53"/>
      <c r="C1894" s="53"/>
      <c r="D1894" s="53"/>
      <c r="E1894" s="53"/>
      <c r="F1894" s="53"/>
    </row>
    <row r="1895" spans="2:6" x14ac:dyDescent="0.25">
      <c r="B1895" s="53"/>
      <c r="C1895" s="53"/>
      <c r="D1895" s="53"/>
      <c r="E1895" s="53"/>
      <c r="F1895" s="53"/>
    </row>
    <row r="1896" spans="2:6" x14ac:dyDescent="0.25">
      <c r="B1896" s="53"/>
      <c r="C1896" s="53"/>
      <c r="D1896" s="53"/>
      <c r="E1896" s="53"/>
      <c r="F1896" s="53"/>
    </row>
    <row r="1897" spans="2:6" x14ac:dyDescent="0.25">
      <c r="B1897" s="53"/>
      <c r="C1897" s="53"/>
      <c r="D1897" s="53"/>
      <c r="E1897" s="53"/>
      <c r="F1897" s="53"/>
    </row>
    <row r="1898" spans="2:6" x14ac:dyDescent="0.25">
      <c r="B1898" s="53"/>
      <c r="C1898" s="53"/>
      <c r="D1898" s="53"/>
      <c r="E1898" s="53"/>
      <c r="F1898" s="53"/>
    </row>
    <row r="1899" spans="2:6" x14ac:dyDescent="0.25">
      <c r="B1899" s="53"/>
      <c r="C1899" s="53"/>
      <c r="D1899" s="53"/>
      <c r="E1899" s="53"/>
      <c r="F1899" s="53"/>
    </row>
    <row r="1900" spans="2:6" x14ac:dyDescent="0.25">
      <c r="B1900" s="53"/>
      <c r="C1900" s="53"/>
      <c r="D1900" s="53"/>
      <c r="E1900" s="53"/>
      <c r="F1900" s="53"/>
    </row>
    <row r="1901" spans="2:6" x14ac:dyDescent="0.25">
      <c r="B1901" s="53"/>
      <c r="C1901" s="53"/>
      <c r="D1901" s="53"/>
      <c r="E1901" s="53"/>
      <c r="F1901" s="53"/>
    </row>
    <row r="1902" spans="2:6" x14ac:dyDescent="0.25">
      <c r="B1902" s="53"/>
      <c r="C1902" s="53"/>
      <c r="D1902" s="53"/>
      <c r="E1902" s="53"/>
      <c r="F1902" s="53"/>
    </row>
    <row r="1903" spans="2:6" x14ac:dyDescent="0.25">
      <c r="B1903" s="53"/>
      <c r="C1903" s="53"/>
      <c r="D1903" s="53"/>
      <c r="E1903" s="53"/>
      <c r="F1903" s="53"/>
    </row>
    <row r="1904" spans="2:6" x14ac:dyDescent="0.25">
      <c r="B1904" s="53"/>
      <c r="C1904" s="53"/>
      <c r="D1904" s="53"/>
      <c r="E1904" s="53"/>
      <c r="F1904" s="53"/>
    </row>
    <row r="1905" spans="2:6" x14ac:dyDescent="0.25">
      <c r="B1905" s="53"/>
      <c r="C1905" s="53"/>
      <c r="D1905" s="53"/>
      <c r="E1905" s="53"/>
      <c r="F1905" s="53"/>
    </row>
    <row r="1906" spans="2:6" x14ac:dyDescent="0.25">
      <c r="B1906" s="53"/>
      <c r="C1906" s="53"/>
      <c r="D1906" s="53"/>
      <c r="E1906" s="53"/>
      <c r="F1906" s="53"/>
    </row>
    <row r="1907" spans="2:6" x14ac:dyDescent="0.25">
      <c r="B1907" s="53"/>
      <c r="C1907" s="53"/>
      <c r="D1907" s="53"/>
      <c r="E1907" s="53"/>
      <c r="F1907" s="53"/>
    </row>
    <row r="1908" spans="2:6" x14ac:dyDescent="0.25">
      <c r="B1908" s="53"/>
      <c r="C1908" s="53"/>
      <c r="D1908" s="53"/>
      <c r="E1908" s="53"/>
      <c r="F1908" s="53"/>
    </row>
    <row r="1909" spans="2:6" x14ac:dyDescent="0.25">
      <c r="B1909" s="53"/>
      <c r="C1909" s="53"/>
      <c r="D1909" s="53"/>
      <c r="E1909" s="53"/>
      <c r="F1909" s="53"/>
    </row>
    <row r="1910" spans="2:6" x14ac:dyDescent="0.25">
      <c r="B1910" s="53"/>
      <c r="C1910" s="53"/>
      <c r="D1910" s="53"/>
      <c r="E1910" s="53"/>
      <c r="F1910" s="53"/>
    </row>
    <row r="1911" spans="2:6" x14ac:dyDescent="0.25">
      <c r="B1911" s="53"/>
      <c r="C1911" s="53"/>
      <c r="D1911" s="53"/>
      <c r="E1911" s="53"/>
      <c r="F1911" s="53"/>
    </row>
    <row r="1912" spans="2:6" x14ac:dyDescent="0.25">
      <c r="B1912" s="53"/>
      <c r="C1912" s="53"/>
      <c r="D1912" s="53"/>
      <c r="E1912" s="53"/>
      <c r="F1912" s="53"/>
    </row>
    <row r="1913" spans="2:6" x14ac:dyDescent="0.25">
      <c r="B1913" s="53"/>
      <c r="C1913" s="53"/>
      <c r="D1913" s="53"/>
      <c r="E1913" s="53"/>
      <c r="F1913" s="53"/>
    </row>
    <row r="1914" spans="2:6" x14ac:dyDescent="0.25">
      <c r="B1914" s="53"/>
      <c r="C1914" s="53"/>
      <c r="D1914" s="53"/>
      <c r="E1914" s="53"/>
      <c r="F1914" s="53"/>
    </row>
    <row r="1915" spans="2:6" x14ac:dyDescent="0.25">
      <c r="B1915" s="53"/>
      <c r="C1915" s="53"/>
      <c r="D1915" s="53"/>
      <c r="E1915" s="53"/>
      <c r="F1915" s="53"/>
    </row>
    <row r="1916" spans="2:6" x14ac:dyDescent="0.25">
      <c r="B1916" s="53"/>
      <c r="C1916" s="53"/>
      <c r="D1916" s="53"/>
      <c r="E1916" s="53"/>
      <c r="F1916" s="53"/>
    </row>
    <row r="1917" spans="2:6" x14ac:dyDescent="0.25">
      <c r="B1917" s="53"/>
      <c r="C1917" s="53"/>
      <c r="D1917" s="53"/>
      <c r="E1917" s="53"/>
      <c r="F1917" s="53"/>
    </row>
    <row r="1918" spans="2:6" x14ac:dyDescent="0.25">
      <c r="B1918" s="53"/>
      <c r="C1918" s="53"/>
      <c r="D1918" s="53"/>
      <c r="E1918" s="53"/>
      <c r="F1918" s="53"/>
    </row>
    <row r="1919" spans="2:6" x14ac:dyDescent="0.25">
      <c r="B1919" s="53"/>
      <c r="C1919" s="53"/>
      <c r="D1919" s="53"/>
      <c r="E1919" s="53"/>
      <c r="F1919" s="53"/>
    </row>
    <row r="1920" spans="2:6" x14ac:dyDescent="0.25">
      <c r="B1920" s="53"/>
      <c r="C1920" s="53"/>
      <c r="D1920" s="53"/>
      <c r="E1920" s="53"/>
      <c r="F1920" s="53"/>
    </row>
    <row r="1921" spans="2:6" x14ac:dyDescent="0.25">
      <c r="B1921" s="53"/>
      <c r="C1921" s="53"/>
      <c r="D1921" s="53"/>
      <c r="E1921" s="53"/>
      <c r="F1921" s="53"/>
    </row>
    <row r="1922" spans="2:6" x14ac:dyDescent="0.25">
      <c r="B1922" s="53"/>
      <c r="C1922" s="53"/>
      <c r="D1922" s="53"/>
      <c r="E1922" s="53"/>
      <c r="F1922" s="53"/>
    </row>
    <row r="1923" spans="2:6" x14ac:dyDescent="0.25">
      <c r="B1923" s="53"/>
      <c r="C1923" s="53"/>
      <c r="D1923" s="53"/>
      <c r="E1923" s="53"/>
      <c r="F1923" s="53"/>
    </row>
    <row r="1924" spans="2:6" x14ac:dyDescent="0.25">
      <c r="B1924" s="53"/>
      <c r="C1924" s="53"/>
      <c r="D1924" s="53"/>
      <c r="E1924" s="53"/>
      <c r="F1924" s="53"/>
    </row>
    <row r="1925" spans="2:6" x14ac:dyDescent="0.25">
      <c r="B1925" s="53"/>
      <c r="C1925" s="53"/>
      <c r="D1925" s="53"/>
      <c r="E1925" s="53"/>
      <c r="F1925" s="53"/>
    </row>
    <row r="1926" spans="2:6" x14ac:dyDescent="0.25">
      <c r="B1926" s="53"/>
      <c r="C1926" s="53"/>
      <c r="D1926" s="53"/>
      <c r="E1926" s="53"/>
      <c r="F1926" s="53"/>
    </row>
    <row r="1927" spans="2:6" x14ac:dyDescent="0.25">
      <c r="B1927" s="53"/>
      <c r="C1927" s="53"/>
      <c r="D1927" s="53"/>
      <c r="E1927" s="53"/>
      <c r="F1927" s="53"/>
    </row>
    <row r="1928" spans="2:6" x14ac:dyDescent="0.25">
      <c r="B1928" s="53"/>
      <c r="C1928" s="53"/>
      <c r="D1928" s="53"/>
      <c r="E1928" s="53"/>
      <c r="F1928" s="53"/>
    </row>
    <row r="1929" spans="2:6" x14ac:dyDescent="0.25">
      <c r="B1929" s="53"/>
      <c r="C1929" s="53"/>
      <c r="D1929" s="53"/>
      <c r="E1929" s="53"/>
      <c r="F1929" s="53"/>
    </row>
    <row r="1930" spans="2:6" x14ac:dyDescent="0.25">
      <c r="B1930" s="53"/>
      <c r="C1930" s="53"/>
      <c r="D1930" s="53"/>
      <c r="E1930" s="53"/>
      <c r="F1930" s="53"/>
    </row>
    <row r="1931" spans="2:6" x14ac:dyDescent="0.25">
      <c r="B1931" s="53"/>
      <c r="C1931" s="53"/>
      <c r="D1931" s="53"/>
      <c r="E1931" s="53"/>
      <c r="F1931" s="53"/>
    </row>
    <row r="1932" spans="2:6" x14ac:dyDescent="0.25">
      <c r="B1932" s="53"/>
      <c r="C1932" s="53"/>
      <c r="D1932" s="53"/>
      <c r="E1932" s="53"/>
      <c r="F1932" s="53"/>
    </row>
    <row r="1933" spans="2:6" x14ac:dyDescent="0.25">
      <c r="B1933" s="53"/>
      <c r="C1933" s="53"/>
      <c r="D1933" s="53"/>
      <c r="E1933" s="53"/>
      <c r="F1933" s="53"/>
    </row>
    <row r="1934" spans="2:6" x14ac:dyDescent="0.25">
      <c r="B1934" s="53"/>
      <c r="C1934" s="53"/>
      <c r="D1934" s="53"/>
      <c r="E1934" s="53"/>
      <c r="F1934" s="53"/>
    </row>
    <row r="1935" spans="2:6" x14ac:dyDescent="0.25">
      <c r="B1935" s="53"/>
      <c r="C1935" s="53"/>
      <c r="D1935" s="53"/>
      <c r="E1935" s="53"/>
      <c r="F1935" s="53"/>
    </row>
    <row r="1936" spans="2:6" x14ac:dyDescent="0.25">
      <c r="B1936" s="53"/>
      <c r="C1936" s="53"/>
      <c r="D1936" s="53"/>
      <c r="E1936" s="53"/>
      <c r="F1936" s="53"/>
    </row>
    <row r="1937" spans="2:6" x14ac:dyDescent="0.25">
      <c r="B1937" s="53"/>
      <c r="C1937" s="53"/>
      <c r="D1937" s="53"/>
      <c r="E1937" s="53"/>
      <c r="F1937" s="53"/>
    </row>
    <row r="1938" spans="2:6" x14ac:dyDescent="0.25">
      <c r="B1938" s="53"/>
      <c r="C1938" s="53"/>
      <c r="D1938" s="53"/>
      <c r="E1938" s="53"/>
      <c r="F1938" s="53"/>
    </row>
    <row r="1939" spans="2:6" x14ac:dyDescent="0.25">
      <c r="B1939" s="53"/>
      <c r="C1939" s="53"/>
      <c r="D1939" s="53"/>
      <c r="E1939" s="53"/>
      <c r="F1939" s="53"/>
    </row>
    <row r="1940" spans="2:6" x14ac:dyDescent="0.25">
      <c r="B1940" s="53"/>
      <c r="C1940" s="53"/>
      <c r="D1940" s="53"/>
      <c r="E1940" s="53"/>
      <c r="F1940" s="53"/>
    </row>
    <row r="1941" spans="2:6" x14ac:dyDescent="0.25">
      <c r="B1941" s="53"/>
      <c r="C1941" s="53"/>
      <c r="D1941" s="53"/>
      <c r="E1941" s="53"/>
      <c r="F1941" s="53"/>
    </row>
    <row r="1942" spans="2:6" x14ac:dyDescent="0.25">
      <c r="B1942" s="53"/>
      <c r="C1942" s="53"/>
      <c r="D1942" s="53"/>
      <c r="E1942" s="53"/>
      <c r="F1942" s="53"/>
    </row>
    <row r="1943" spans="2:6" x14ac:dyDescent="0.25">
      <c r="B1943" s="53"/>
      <c r="C1943" s="53"/>
      <c r="D1943" s="53"/>
      <c r="E1943" s="53"/>
      <c r="F1943" s="53"/>
    </row>
    <row r="1944" spans="2:6" x14ac:dyDescent="0.25">
      <c r="B1944" s="53"/>
      <c r="C1944" s="53"/>
      <c r="D1944" s="53"/>
      <c r="E1944" s="53"/>
      <c r="F1944" s="53"/>
    </row>
    <row r="1945" spans="2:6" x14ac:dyDescent="0.25">
      <c r="B1945" s="53"/>
      <c r="C1945" s="53"/>
      <c r="D1945" s="53"/>
      <c r="E1945" s="53"/>
      <c r="F1945" s="53"/>
    </row>
    <row r="1946" spans="2:6" x14ac:dyDescent="0.25">
      <c r="B1946" s="53"/>
      <c r="C1946" s="53"/>
      <c r="D1946" s="53"/>
      <c r="E1946" s="53"/>
      <c r="F1946" s="53"/>
    </row>
    <row r="1947" spans="2:6" x14ac:dyDescent="0.25">
      <c r="B1947" s="53"/>
      <c r="C1947" s="53"/>
      <c r="D1947" s="53"/>
      <c r="E1947" s="53"/>
      <c r="F1947" s="53"/>
    </row>
    <row r="1948" spans="2:6" x14ac:dyDescent="0.25">
      <c r="B1948" s="53"/>
      <c r="C1948" s="53"/>
      <c r="D1948" s="53"/>
      <c r="E1948" s="53"/>
      <c r="F1948" s="53"/>
    </row>
    <row r="1949" spans="2:6" x14ac:dyDescent="0.25">
      <c r="B1949" s="53"/>
      <c r="C1949" s="53"/>
      <c r="D1949" s="53"/>
      <c r="E1949" s="53"/>
      <c r="F1949" s="53"/>
    </row>
    <row r="1950" spans="2:6" x14ac:dyDescent="0.25">
      <c r="B1950" s="53"/>
      <c r="C1950" s="53"/>
      <c r="D1950" s="53"/>
      <c r="E1950" s="53"/>
      <c r="F1950" s="53"/>
    </row>
    <row r="1951" spans="2:6" x14ac:dyDescent="0.25">
      <c r="B1951" s="53"/>
      <c r="C1951" s="53"/>
      <c r="D1951" s="53"/>
      <c r="E1951" s="53"/>
      <c r="F1951" s="53"/>
    </row>
    <row r="1952" spans="2:6" x14ac:dyDescent="0.25">
      <c r="B1952" s="53"/>
      <c r="C1952" s="53"/>
      <c r="D1952" s="53"/>
      <c r="E1952" s="53"/>
      <c r="F1952" s="53"/>
    </row>
    <row r="1953" spans="2:6" x14ac:dyDescent="0.25">
      <c r="B1953" s="53"/>
      <c r="C1953" s="53"/>
      <c r="D1953" s="53"/>
      <c r="E1953" s="53"/>
      <c r="F1953" s="53"/>
    </row>
    <row r="1954" spans="2:6" x14ac:dyDescent="0.25">
      <c r="B1954" s="53"/>
      <c r="C1954" s="53"/>
      <c r="D1954" s="53"/>
      <c r="E1954" s="53"/>
      <c r="F1954" s="53"/>
    </row>
    <row r="1955" spans="2:6" x14ac:dyDescent="0.25">
      <c r="B1955" s="53"/>
      <c r="C1955" s="53"/>
      <c r="D1955" s="53"/>
      <c r="E1955" s="53"/>
      <c r="F1955" s="53"/>
    </row>
    <row r="1956" spans="2:6" x14ac:dyDescent="0.25">
      <c r="B1956" s="53"/>
      <c r="C1956" s="53"/>
      <c r="D1956" s="53"/>
      <c r="E1956" s="53"/>
      <c r="F1956" s="53"/>
    </row>
    <row r="1957" spans="2:6" x14ac:dyDescent="0.25">
      <c r="B1957" s="53"/>
      <c r="C1957" s="53"/>
      <c r="D1957" s="53"/>
      <c r="E1957" s="53"/>
      <c r="F1957" s="53"/>
    </row>
    <row r="1958" spans="2:6" x14ac:dyDescent="0.25">
      <c r="B1958" s="53"/>
      <c r="C1958" s="53"/>
      <c r="D1958" s="53"/>
      <c r="E1958" s="53"/>
      <c r="F1958" s="53"/>
    </row>
    <row r="1959" spans="2:6" x14ac:dyDescent="0.25">
      <c r="B1959" s="53"/>
      <c r="C1959" s="53"/>
      <c r="D1959" s="53"/>
      <c r="E1959" s="53"/>
      <c r="F1959" s="53"/>
    </row>
    <row r="1960" spans="2:6" x14ac:dyDescent="0.25">
      <c r="B1960" s="53"/>
      <c r="C1960" s="53"/>
      <c r="D1960" s="53"/>
      <c r="E1960" s="53"/>
      <c r="F1960" s="53"/>
    </row>
    <row r="1961" spans="2:6" x14ac:dyDescent="0.25">
      <c r="B1961" s="53"/>
      <c r="C1961" s="53"/>
      <c r="D1961" s="53"/>
      <c r="E1961" s="53"/>
      <c r="F1961" s="53"/>
    </row>
    <row r="1962" spans="2:6" x14ac:dyDescent="0.25">
      <c r="B1962" s="53"/>
      <c r="C1962" s="53"/>
      <c r="D1962" s="53"/>
      <c r="E1962" s="53"/>
      <c r="F1962" s="53"/>
    </row>
    <row r="1963" spans="2:6" x14ac:dyDescent="0.25">
      <c r="B1963" s="53"/>
      <c r="C1963" s="53"/>
      <c r="D1963" s="53"/>
      <c r="E1963" s="53"/>
      <c r="F1963" s="53"/>
    </row>
    <row r="1964" spans="2:6" x14ac:dyDescent="0.25">
      <c r="B1964" s="53"/>
      <c r="C1964" s="53"/>
      <c r="D1964" s="53"/>
      <c r="E1964" s="53"/>
      <c r="F1964" s="53"/>
    </row>
    <row r="1965" spans="2:6" x14ac:dyDescent="0.25">
      <c r="B1965" s="53"/>
      <c r="C1965" s="53"/>
      <c r="D1965" s="53"/>
      <c r="E1965" s="53"/>
      <c r="F1965" s="53"/>
    </row>
    <row r="1966" spans="2:6" x14ac:dyDescent="0.25">
      <c r="B1966" s="53"/>
      <c r="C1966" s="53"/>
      <c r="D1966" s="53"/>
      <c r="E1966" s="53"/>
      <c r="F1966" s="53"/>
    </row>
    <row r="1967" spans="2:6" x14ac:dyDescent="0.25">
      <c r="B1967" s="53"/>
      <c r="C1967" s="53"/>
      <c r="D1967" s="53"/>
      <c r="E1967" s="53"/>
      <c r="F1967" s="53"/>
    </row>
    <row r="1968" spans="2:6" x14ac:dyDescent="0.25">
      <c r="B1968" s="53"/>
      <c r="C1968" s="53"/>
      <c r="D1968" s="53"/>
      <c r="E1968" s="53"/>
      <c r="F1968" s="53"/>
    </row>
    <row r="1969" spans="2:6" x14ac:dyDescent="0.25">
      <c r="B1969" s="53"/>
      <c r="C1969" s="53"/>
      <c r="D1969" s="53"/>
      <c r="E1969" s="53"/>
      <c r="F1969" s="53"/>
    </row>
    <row r="1970" spans="2:6" x14ac:dyDescent="0.25">
      <c r="B1970" s="53"/>
      <c r="C1970" s="53"/>
      <c r="D1970" s="53"/>
      <c r="E1970" s="53"/>
      <c r="F1970" s="53"/>
    </row>
    <row r="1971" spans="2:6" x14ac:dyDescent="0.25">
      <c r="B1971" s="53"/>
      <c r="C1971" s="53"/>
      <c r="D1971" s="53"/>
      <c r="E1971" s="53"/>
      <c r="F1971" s="53"/>
    </row>
    <row r="1972" spans="2:6" x14ac:dyDescent="0.25">
      <c r="B1972" s="53"/>
      <c r="C1972" s="53"/>
      <c r="D1972" s="53"/>
      <c r="E1972" s="53"/>
      <c r="F1972" s="53"/>
    </row>
    <row r="1973" spans="2:6" x14ac:dyDescent="0.25">
      <c r="B1973" s="53"/>
      <c r="C1973" s="53"/>
      <c r="D1973" s="53"/>
      <c r="E1973" s="53"/>
      <c r="F1973" s="53"/>
    </row>
    <row r="1974" spans="2:6" x14ac:dyDescent="0.25">
      <c r="B1974" s="53"/>
      <c r="C1974" s="53"/>
      <c r="D1974" s="53"/>
      <c r="E1974" s="53"/>
      <c r="F1974" s="53"/>
    </row>
    <row r="1975" spans="2:6" x14ac:dyDescent="0.25">
      <c r="B1975" s="53"/>
      <c r="C1975" s="53"/>
      <c r="D1975" s="53"/>
      <c r="E1975" s="53"/>
      <c r="F1975" s="53"/>
    </row>
    <row r="1976" spans="2:6" x14ac:dyDescent="0.25">
      <c r="B1976" s="53"/>
      <c r="C1976" s="53"/>
      <c r="D1976" s="53"/>
      <c r="E1976" s="53"/>
      <c r="F1976" s="53"/>
    </row>
    <row r="1977" spans="2:6" x14ac:dyDescent="0.25">
      <c r="B1977" s="53"/>
      <c r="C1977" s="53"/>
      <c r="D1977" s="53"/>
      <c r="E1977" s="53"/>
      <c r="F1977" s="53"/>
    </row>
    <row r="1978" spans="2:6" x14ac:dyDescent="0.25">
      <c r="B1978" s="53"/>
      <c r="C1978" s="53"/>
      <c r="D1978" s="53"/>
      <c r="E1978" s="53"/>
      <c r="F1978" s="53"/>
    </row>
    <row r="1979" spans="2:6" x14ac:dyDescent="0.25">
      <c r="B1979" s="53"/>
      <c r="C1979" s="53"/>
      <c r="D1979" s="53"/>
      <c r="E1979" s="53"/>
      <c r="F1979" s="53"/>
    </row>
    <row r="1980" spans="2:6" x14ac:dyDescent="0.25">
      <c r="B1980" s="53"/>
      <c r="C1980" s="53"/>
      <c r="D1980" s="53"/>
      <c r="E1980" s="53"/>
      <c r="F1980" s="53"/>
    </row>
    <row r="1981" spans="2:6" x14ac:dyDescent="0.25">
      <c r="B1981" s="53"/>
      <c r="C1981" s="53"/>
      <c r="D1981" s="53"/>
      <c r="E1981" s="53"/>
      <c r="F1981" s="53"/>
    </row>
    <row r="1982" spans="2:6" x14ac:dyDescent="0.25">
      <c r="B1982" s="53"/>
      <c r="C1982" s="53"/>
      <c r="D1982" s="53"/>
      <c r="E1982" s="53"/>
      <c r="F1982" s="53"/>
    </row>
    <row r="1983" spans="2:6" x14ac:dyDescent="0.25">
      <c r="B1983" s="53"/>
      <c r="C1983" s="53"/>
      <c r="D1983" s="53"/>
      <c r="E1983" s="53"/>
      <c r="F1983" s="53"/>
    </row>
    <row r="1984" spans="2:6" x14ac:dyDescent="0.25">
      <c r="B1984" s="53"/>
      <c r="C1984" s="53"/>
      <c r="D1984" s="53"/>
      <c r="E1984" s="53"/>
      <c r="F1984" s="53"/>
    </row>
    <row r="1985" spans="2:6" x14ac:dyDescent="0.25">
      <c r="B1985" s="53"/>
      <c r="C1985" s="53"/>
      <c r="D1985" s="53"/>
      <c r="E1985" s="53"/>
      <c r="F1985" s="53"/>
    </row>
    <row r="1986" spans="2:6" x14ac:dyDescent="0.25">
      <c r="B1986" s="53"/>
      <c r="C1986" s="53"/>
      <c r="D1986" s="53"/>
      <c r="E1986" s="53"/>
      <c r="F1986" s="53"/>
    </row>
    <row r="1987" spans="2:6" x14ac:dyDescent="0.25">
      <c r="B1987" s="53"/>
      <c r="C1987" s="53"/>
      <c r="D1987" s="53"/>
      <c r="E1987" s="53"/>
      <c r="F1987" s="53"/>
    </row>
    <row r="1988" spans="2:6" x14ac:dyDescent="0.25">
      <c r="B1988" s="53"/>
      <c r="C1988" s="53"/>
      <c r="D1988" s="53"/>
      <c r="E1988" s="53"/>
      <c r="F1988" s="53"/>
    </row>
    <row r="1989" spans="2:6" x14ac:dyDescent="0.25">
      <c r="B1989" s="53"/>
      <c r="C1989" s="53"/>
      <c r="D1989" s="53"/>
      <c r="E1989" s="53"/>
      <c r="F1989" s="53"/>
    </row>
    <row r="1990" spans="2:6" x14ac:dyDescent="0.25">
      <c r="B1990" s="53"/>
      <c r="C1990" s="53"/>
      <c r="D1990" s="53"/>
      <c r="E1990" s="53"/>
      <c r="F1990" s="53"/>
    </row>
    <row r="1991" spans="2:6" x14ac:dyDescent="0.25">
      <c r="B1991" s="53"/>
      <c r="C1991" s="53"/>
      <c r="D1991" s="53"/>
      <c r="E1991" s="53"/>
      <c r="F1991" s="53"/>
    </row>
    <row r="1992" spans="2:6" x14ac:dyDescent="0.25">
      <c r="B1992" s="53"/>
      <c r="C1992" s="53"/>
      <c r="D1992" s="53"/>
      <c r="E1992" s="53"/>
      <c r="F1992" s="53"/>
    </row>
    <row r="1993" spans="2:6" x14ac:dyDescent="0.25">
      <c r="B1993" s="53"/>
      <c r="C1993" s="53"/>
      <c r="D1993" s="53"/>
      <c r="E1993" s="53"/>
      <c r="F1993" s="53"/>
    </row>
    <row r="1994" spans="2:6" x14ac:dyDescent="0.25">
      <c r="B1994" s="53"/>
      <c r="C1994" s="53"/>
      <c r="D1994" s="53"/>
      <c r="E1994" s="53"/>
      <c r="F1994" s="53"/>
    </row>
    <row r="1995" spans="2:6" x14ac:dyDescent="0.25">
      <c r="B1995" s="53"/>
      <c r="C1995" s="53"/>
      <c r="D1995" s="53"/>
      <c r="E1995" s="53"/>
      <c r="F1995" s="53"/>
    </row>
    <row r="1996" spans="2:6" x14ac:dyDescent="0.25">
      <c r="B1996" s="53"/>
      <c r="C1996" s="53"/>
      <c r="D1996" s="53"/>
      <c r="E1996" s="53"/>
      <c r="F1996" s="53"/>
    </row>
    <row r="1997" spans="2:6" x14ac:dyDescent="0.25">
      <c r="B1997" s="53"/>
      <c r="C1997" s="53"/>
      <c r="D1997" s="53"/>
      <c r="E1997" s="53"/>
      <c r="F1997" s="53"/>
    </row>
    <row r="1998" spans="2:6" x14ac:dyDescent="0.25">
      <c r="B1998" s="53"/>
      <c r="C1998" s="53"/>
      <c r="D1998" s="53"/>
      <c r="E1998" s="53"/>
      <c r="F1998" s="53"/>
    </row>
    <row r="1999" spans="2:6" x14ac:dyDescent="0.25">
      <c r="B1999" s="53"/>
      <c r="C1999" s="53"/>
      <c r="D1999" s="53"/>
      <c r="E1999" s="53"/>
      <c r="F1999" s="53"/>
    </row>
    <row r="2000" spans="2:6" x14ac:dyDescent="0.25">
      <c r="B2000" s="53"/>
      <c r="C2000" s="53"/>
      <c r="D2000" s="53"/>
      <c r="E2000" s="53"/>
      <c r="F2000" s="53"/>
    </row>
    <row r="2001" spans="2:6" x14ac:dyDescent="0.25">
      <c r="B2001" s="53"/>
      <c r="C2001" s="53"/>
      <c r="D2001" s="53"/>
      <c r="E2001" s="53"/>
      <c r="F2001" s="53"/>
    </row>
    <row r="2002" spans="2:6" x14ac:dyDescent="0.25">
      <c r="B2002" s="53"/>
      <c r="C2002" s="53"/>
      <c r="D2002" s="53"/>
      <c r="E2002" s="53"/>
      <c r="F2002" s="53"/>
    </row>
    <row r="2003" spans="2:6" x14ac:dyDescent="0.25">
      <c r="B2003" s="53"/>
      <c r="C2003" s="53"/>
      <c r="D2003" s="53"/>
      <c r="E2003" s="53"/>
      <c r="F2003" s="53"/>
    </row>
    <row r="2004" spans="2:6" x14ac:dyDescent="0.25">
      <c r="B2004" s="53"/>
      <c r="C2004" s="53"/>
      <c r="D2004" s="53"/>
      <c r="E2004" s="53"/>
      <c r="F2004" s="53"/>
    </row>
    <row r="2005" spans="2:6" x14ac:dyDescent="0.25">
      <c r="B2005" s="53"/>
      <c r="C2005" s="53"/>
      <c r="D2005" s="53"/>
      <c r="E2005" s="53"/>
      <c r="F2005" s="53"/>
    </row>
    <row r="2006" spans="2:6" x14ac:dyDescent="0.25">
      <c r="B2006" s="53"/>
      <c r="C2006" s="53"/>
      <c r="D2006" s="53"/>
      <c r="E2006" s="53"/>
      <c r="F2006" s="53"/>
    </row>
    <row r="2007" spans="2:6" x14ac:dyDescent="0.25">
      <c r="B2007" s="53"/>
      <c r="C2007" s="53"/>
      <c r="D2007" s="53"/>
      <c r="E2007" s="53"/>
      <c r="F2007" s="53"/>
    </row>
    <row r="2008" spans="2:6" x14ac:dyDescent="0.25">
      <c r="B2008" s="53"/>
      <c r="C2008" s="53"/>
      <c r="D2008" s="53"/>
      <c r="E2008" s="53"/>
      <c r="F2008" s="53"/>
    </row>
    <row r="2009" spans="2:6" x14ac:dyDescent="0.25">
      <c r="B2009" s="53"/>
      <c r="C2009" s="53"/>
      <c r="D2009" s="53"/>
      <c r="E2009" s="53"/>
      <c r="F2009" s="53"/>
    </row>
    <row r="2010" spans="2:6" x14ac:dyDescent="0.25">
      <c r="B2010" s="53"/>
      <c r="C2010" s="53"/>
      <c r="D2010" s="53"/>
      <c r="E2010" s="53"/>
      <c r="F2010" s="53"/>
    </row>
    <row r="2011" spans="2:6" x14ac:dyDescent="0.25">
      <c r="B2011" s="53"/>
      <c r="C2011" s="53"/>
      <c r="D2011" s="53"/>
      <c r="E2011" s="53"/>
      <c r="F2011" s="53"/>
    </row>
    <row r="2012" spans="2:6" x14ac:dyDescent="0.25">
      <c r="B2012" s="53"/>
      <c r="C2012" s="53"/>
      <c r="D2012" s="53"/>
      <c r="E2012" s="53"/>
      <c r="F2012" s="53"/>
    </row>
    <row r="2013" spans="2:6" x14ac:dyDescent="0.25">
      <c r="B2013" s="53"/>
      <c r="C2013" s="53"/>
      <c r="D2013" s="53"/>
      <c r="E2013" s="53"/>
      <c r="F2013" s="53"/>
    </row>
    <row r="2014" spans="2:6" x14ac:dyDescent="0.25">
      <c r="B2014" s="53"/>
      <c r="C2014" s="53"/>
      <c r="D2014" s="53"/>
      <c r="E2014" s="53"/>
      <c r="F2014" s="53"/>
    </row>
    <row r="2015" spans="2:6" x14ac:dyDescent="0.25">
      <c r="B2015" s="53"/>
      <c r="C2015" s="53"/>
      <c r="D2015" s="53"/>
      <c r="E2015" s="53"/>
      <c r="F2015" s="53"/>
    </row>
    <row r="2016" spans="2:6" x14ac:dyDescent="0.25">
      <c r="B2016" s="53"/>
      <c r="C2016" s="53"/>
      <c r="D2016" s="53"/>
      <c r="E2016" s="53"/>
      <c r="F2016" s="53"/>
    </row>
    <row r="2017" spans="2:6" x14ac:dyDescent="0.25">
      <c r="B2017" s="53"/>
      <c r="C2017" s="53"/>
      <c r="D2017" s="53"/>
      <c r="E2017" s="53"/>
      <c r="F2017" s="53"/>
    </row>
    <row r="2018" spans="2:6" x14ac:dyDescent="0.25">
      <c r="B2018" s="53"/>
      <c r="C2018" s="53"/>
      <c r="D2018" s="53"/>
      <c r="E2018" s="53"/>
      <c r="F2018" s="53"/>
    </row>
    <row r="2019" spans="2:6" x14ac:dyDescent="0.25">
      <c r="B2019" s="53"/>
      <c r="C2019" s="53"/>
      <c r="D2019" s="53"/>
      <c r="E2019" s="53"/>
      <c r="F2019" s="53"/>
    </row>
    <row r="2020" spans="2:6" x14ac:dyDescent="0.25">
      <c r="B2020" s="53"/>
      <c r="C2020" s="53"/>
      <c r="D2020" s="53"/>
      <c r="E2020" s="53"/>
      <c r="F2020" s="53"/>
    </row>
    <row r="2021" spans="2:6" x14ac:dyDescent="0.25">
      <c r="B2021" s="53"/>
      <c r="C2021" s="53"/>
      <c r="D2021" s="53"/>
      <c r="E2021" s="53"/>
      <c r="F2021" s="53"/>
    </row>
    <row r="2022" spans="2:6" x14ac:dyDescent="0.25">
      <c r="B2022" s="53"/>
      <c r="C2022" s="53"/>
      <c r="D2022" s="53"/>
      <c r="E2022" s="53"/>
      <c r="F2022" s="53"/>
    </row>
    <row r="2023" spans="2:6" x14ac:dyDescent="0.25">
      <c r="B2023" s="53"/>
      <c r="C2023" s="53"/>
      <c r="D2023" s="53"/>
      <c r="E2023" s="53"/>
      <c r="F2023" s="53"/>
    </row>
    <row r="2024" spans="2:6" x14ac:dyDescent="0.25">
      <c r="B2024" s="53"/>
      <c r="C2024" s="53"/>
      <c r="D2024" s="53"/>
      <c r="E2024" s="53"/>
      <c r="F2024" s="53"/>
    </row>
    <row r="2025" spans="2:6" x14ac:dyDescent="0.25">
      <c r="B2025" s="53"/>
      <c r="C2025" s="53"/>
      <c r="D2025" s="53"/>
      <c r="E2025" s="53"/>
      <c r="F2025" s="53"/>
    </row>
    <row r="2026" spans="2:6" x14ac:dyDescent="0.25">
      <c r="B2026" s="53"/>
      <c r="C2026" s="53"/>
      <c r="D2026" s="53"/>
      <c r="E2026" s="53"/>
      <c r="F2026" s="53"/>
    </row>
    <row r="2027" spans="2:6" x14ac:dyDescent="0.25">
      <c r="B2027" s="53"/>
      <c r="C2027" s="53"/>
      <c r="D2027" s="53"/>
      <c r="E2027" s="53"/>
      <c r="F2027" s="53"/>
    </row>
    <row r="2028" spans="2:6" x14ac:dyDescent="0.25">
      <c r="B2028" s="53"/>
      <c r="C2028" s="53"/>
      <c r="D2028" s="53"/>
      <c r="E2028" s="53"/>
      <c r="F2028" s="53"/>
    </row>
    <row r="2029" spans="2:6" x14ac:dyDescent="0.25">
      <c r="B2029" s="53"/>
      <c r="C2029" s="53"/>
      <c r="D2029" s="53"/>
      <c r="E2029" s="53"/>
      <c r="F2029" s="53"/>
    </row>
    <row r="2030" spans="2:6" x14ac:dyDescent="0.25">
      <c r="B2030" s="53"/>
      <c r="C2030" s="53"/>
      <c r="D2030" s="53"/>
      <c r="E2030" s="53"/>
      <c r="F2030" s="53"/>
    </row>
    <row r="2031" spans="2:6" x14ac:dyDescent="0.25">
      <c r="B2031" s="53"/>
      <c r="C2031" s="53"/>
      <c r="D2031" s="53"/>
      <c r="E2031" s="53"/>
      <c r="F2031" s="53"/>
    </row>
    <row r="2032" spans="2:6" x14ac:dyDescent="0.25">
      <c r="B2032" s="53"/>
      <c r="C2032" s="53"/>
      <c r="D2032" s="53"/>
      <c r="E2032" s="53"/>
      <c r="F2032" s="53"/>
    </row>
    <row r="2033" spans="2:6" x14ac:dyDescent="0.25">
      <c r="B2033" s="53"/>
      <c r="C2033" s="53"/>
      <c r="D2033" s="53"/>
      <c r="E2033" s="53"/>
      <c r="F2033" s="53"/>
    </row>
    <row r="2034" spans="2:6" x14ac:dyDescent="0.25">
      <c r="B2034" s="53"/>
      <c r="C2034" s="53"/>
      <c r="D2034" s="53"/>
      <c r="E2034" s="53"/>
      <c r="F2034" s="53"/>
    </row>
    <row r="2035" spans="2:6" x14ac:dyDescent="0.25">
      <c r="B2035" s="53"/>
      <c r="C2035" s="53"/>
      <c r="D2035" s="53"/>
      <c r="E2035" s="53"/>
      <c r="F2035" s="53"/>
    </row>
    <row r="2036" spans="2:6" x14ac:dyDescent="0.25">
      <c r="B2036" s="53"/>
      <c r="C2036" s="53"/>
      <c r="D2036" s="53"/>
      <c r="E2036" s="53"/>
      <c r="F2036" s="53"/>
    </row>
    <row r="2037" spans="2:6" x14ac:dyDescent="0.25">
      <c r="B2037" s="53"/>
      <c r="C2037" s="53"/>
      <c r="D2037" s="53"/>
      <c r="E2037" s="53"/>
      <c r="F2037" s="53"/>
    </row>
    <row r="2038" spans="2:6" x14ac:dyDescent="0.25">
      <c r="B2038" s="53"/>
      <c r="C2038" s="53"/>
      <c r="D2038" s="53"/>
      <c r="E2038" s="53"/>
      <c r="F2038" s="53"/>
    </row>
    <row r="2039" spans="2:6" x14ac:dyDescent="0.25">
      <c r="B2039" s="53"/>
      <c r="C2039" s="53"/>
      <c r="D2039" s="53"/>
      <c r="E2039" s="53"/>
      <c r="F2039" s="53"/>
    </row>
    <row r="2040" spans="2:6" x14ac:dyDescent="0.25">
      <c r="B2040" s="53"/>
      <c r="C2040" s="53"/>
      <c r="D2040" s="53"/>
      <c r="E2040" s="53"/>
      <c r="F2040" s="53"/>
    </row>
    <row r="2041" spans="2:6" x14ac:dyDescent="0.25">
      <c r="B2041" s="53"/>
      <c r="C2041" s="53"/>
      <c r="D2041" s="53"/>
      <c r="E2041" s="53"/>
      <c r="F2041" s="53"/>
    </row>
    <row r="2042" spans="2:6" x14ac:dyDescent="0.25">
      <c r="B2042" s="53"/>
      <c r="C2042" s="53"/>
      <c r="D2042" s="53"/>
      <c r="E2042" s="53"/>
      <c r="F2042" s="53"/>
    </row>
    <row r="2043" spans="2:6" x14ac:dyDescent="0.25">
      <c r="B2043" s="53"/>
      <c r="C2043" s="53"/>
      <c r="D2043" s="53"/>
      <c r="E2043" s="53"/>
      <c r="F2043" s="53"/>
    </row>
    <row r="2044" spans="2:6" x14ac:dyDescent="0.25">
      <c r="B2044" s="53"/>
      <c r="C2044" s="53"/>
      <c r="D2044" s="53"/>
      <c r="E2044" s="53"/>
      <c r="F2044" s="53"/>
    </row>
    <row r="2045" spans="2:6" x14ac:dyDescent="0.25">
      <c r="B2045" s="53"/>
      <c r="C2045" s="53"/>
      <c r="D2045" s="53"/>
      <c r="E2045" s="53"/>
      <c r="F2045" s="53"/>
    </row>
    <row r="2046" spans="2:6" x14ac:dyDescent="0.25">
      <c r="B2046" s="53"/>
      <c r="C2046" s="53"/>
      <c r="D2046" s="53"/>
      <c r="E2046" s="53"/>
      <c r="F2046" s="53"/>
    </row>
    <row r="2047" spans="2:6" x14ac:dyDescent="0.25">
      <c r="B2047" s="53"/>
      <c r="C2047" s="53"/>
      <c r="D2047" s="53"/>
      <c r="E2047" s="53"/>
      <c r="F2047" s="53"/>
    </row>
    <row r="2048" spans="2:6" x14ac:dyDescent="0.25">
      <c r="B2048" s="53"/>
      <c r="C2048" s="53"/>
      <c r="D2048" s="53"/>
      <c r="E2048" s="53"/>
      <c r="F2048" s="53"/>
    </row>
    <row r="2049" spans="2:6" x14ac:dyDescent="0.25">
      <c r="B2049" s="53"/>
      <c r="C2049" s="53"/>
      <c r="D2049" s="53"/>
      <c r="E2049" s="53"/>
      <c r="F2049" s="53"/>
    </row>
    <row r="2050" spans="2:6" x14ac:dyDescent="0.25">
      <c r="B2050" s="53"/>
      <c r="C2050" s="53"/>
      <c r="D2050" s="53"/>
      <c r="E2050" s="53"/>
      <c r="F2050" s="53"/>
    </row>
    <row r="2051" spans="2:6" x14ac:dyDescent="0.25">
      <c r="B2051" s="53"/>
      <c r="C2051" s="53"/>
      <c r="D2051" s="53"/>
      <c r="E2051" s="53"/>
      <c r="F2051" s="53"/>
    </row>
    <row r="2052" spans="2:6" x14ac:dyDescent="0.25">
      <c r="B2052" s="53"/>
      <c r="C2052" s="53"/>
      <c r="D2052" s="53"/>
      <c r="E2052" s="53"/>
      <c r="F2052" s="53"/>
    </row>
    <row r="2053" spans="2:6" x14ac:dyDescent="0.25">
      <c r="B2053" s="53"/>
      <c r="C2053" s="53"/>
      <c r="D2053" s="53"/>
      <c r="E2053" s="53"/>
      <c r="F2053" s="53"/>
    </row>
    <row r="2054" spans="2:6" x14ac:dyDescent="0.25">
      <c r="B2054" s="53"/>
      <c r="C2054" s="53"/>
      <c r="D2054" s="53"/>
      <c r="E2054" s="53"/>
      <c r="F2054" s="53"/>
    </row>
    <row r="2055" spans="2:6" x14ac:dyDescent="0.25">
      <c r="B2055" s="53"/>
      <c r="C2055" s="53"/>
      <c r="D2055" s="53"/>
      <c r="E2055" s="53"/>
      <c r="F2055" s="53"/>
    </row>
    <row r="2056" spans="2:6" x14ac:dyDescent="0.25">
      <c r="B2056" s="53"/>
      <c r="C2056" s="53"/>
      <c r="D2056" s="53"/>
      <c r="E2056" s="53"/>
      <c r="F2056" s="53"/>
    </row>
    <row r="2057" spans="2:6" x14ac:dyDescent="0.25">
      <c r="B2057" s="53"/>
      <c r="C2057" s="53"/>
      <c r="D2057" s="53"/>
      <c r="E2057" s="53"/>
      <c r="F2057" s="53"/>
    </row>
    <row r="2058" spans="2:6" x14ac:dyDescent="0.25">
      <c r="B2058" s="53"/>
      <c r="C2058" s="53"/>
      <c r="D2058" s="53"/>
      <c r="E2058" s="53"/>
      <c r="F2058" s="53"/>
    </row>
    <row r="2059" spans="2:6" x14ac:dyDescent="0.25">
      <c r="B2059" s="53"/>
      <c r="C2059" s="53"/>
      <c r="D2059" s="53"/>
      <c r="E2059" s="53"/>
      <c r="F2059" s="53"/>
    </row>
    <row r="2060" spans="2:6" x14ac:dyDescent="0.25">
      <c r="B2060" s="53"/>
      <c r="C2060" s="53"/>
      <c r="D2060" s="53"/>
      <c r="E2060" s="53"/>
      <c r="F2060" s="53"/>
    </row>
    <row r="2061" spans="2:6" x14ac:dyDescent="0.25">
      <c r="B2061" s="53"/>
      <c r="C2061" s="53"/>
      <c r="D2061" s="53"/>
      <c r="E2061" s="53"/>
      <c r="F2061" s="53"/>
    </row>
    <row r="2062" spans="2:6" x14ac:dyDescent="0.25">
      <c r="B2062" s="53"/>
      <c r="C2062" s="53"/>
      <c r="D2062" s="53"/>
      <c r="E2062" s="53"/>
      <c r="F2062" s="53"/>
    </row>
    <row r="2063" spans="2:6" x14ac:dyDescent="0.25">
      <c r="B2063" s="53"/>
      <c r="C2063" s="53"/>
      <c r="D2063" s="53"/>
      <c r="E2063" s="53"/>
      <c r="F2063" s="53"/>
    </row>
    <row r="2064" spans="2:6" x14ac:dyDescent="0.25">
      <c r="B2064" s="53"/>
      <c r="C2064" s="53"/>
      <c r="D2064" s="53"/>
      <c r="E2064" s="53"/>
      <c r="F2064" s="53"/>
    </row>
    <row r="2065" spans="2:6" x14ac:dyDescent="0.25">
      <c r="B2065" s="53"/>
      <c r="C2065" s="53"/>
      <c r="D2065" s="53"/>
      <c r="E2065" s="53"/>
      <c r="F2065" s="53"/>
    </row>
    <row r="2066" spans="2:6" x14ac:dyDescent="0.25">
      <c r="B2066" s="53"/>
      <c r="C2066" s="53"/>
      <c r="D2066" s="53"/>
      <c r="E2066" s="53"/>
      <c r="F2066" s="53"/>
    </row>
    <row r="2067" spans="2:6" x14ac:dyDescent="0.25">
      <c r="B2067" s="53"/>
      <c r="C2067" s="53"/>
      <c r="D2067" s="53"/>
      <c r="E2067" s="53"/>
      <c r="F2067" s="53"/>
    </row>
    <row r="2068" spans="2:6" x14ac:dyDescent="0.25">
      <c r="B2068" s="53"/>
      <c r="C2068" s="53"/>
      <c r="D2068" s="53"/>
      <c r="E2068" s="53"/>
      <c r="F2068" s="53"/>
    </row>
    <row r="2069" spans="2:6" x14ac:dyDescent="0.25">
      <c r="B2069" s="53"/>
      <c r="C2069" s="53"/>
      <c r="D2069" s="53"/>
      <c r="E2069" s="53"/>
      <c r="F2069" s="53"/>
    </row>
    <row r="2070" spans="2:6" x14ac:dyDescent="0.25">
      <c r="B2070" s="53"/>
      <c r="C2070" s="53"/>
      <c r="D2070" s="53"/>
      <c r="E2070" s="53"/>
      <c r="F2070" s="53"/>
    </row>
    <row r="2071" spans="2:6" x14ac:dyDescent="0.25">
      <c r="B2071" s="53"/>
      <c r="C2071" s="53"/>
      <c r="D2071" s="53"/>
      <c r="E2071" s="53"/>
      <c r="F2071" s="53"/>
    </row>
    <row r="2072" spans="2:6" x14ac:dyDescent="0.25">
      <c r="B2072" s="53"/>
      <c r="C2072" s="53"/>
      <c r="D2072" s="53"/>
      <c r="E2072" s="53"/>
      <c r="F2072" s="53"/>
    </row>
    <row r="2073" spans="2:6" x14ac:dyDescent="0.25">
      <c r="B2073" s="53"/>
      <c r="C2073" s="53"/>
      <c r="D2073" s="53"/>
      <c r="E2073" s="53"/>
      <c r="F2073" s="53"/>
    </row>
    <row r="2074" spans="2:6" x14ac:dyDescent="0.25">
      <c r="B2074" s="53"/>
      <c r="C2074" s="53"/>
      <c r="D2074" s="53"/>
      <c r="E2074" s="53"/>
      <c r="F2074" s="53"/>
    </row>
    <row r="2075" spans="2:6" x14ac:dyDescent="0.25">
      <c r="B2075" s="53"/>
      <c r="C2075" s="53"/>
      <c r="D2075" s="53"/>
      <c r="E2075" s="53"/>
      <c r="F2075" s="53"/>
    </row>
    <row r="2076" spans="2:6" x14ac:dyDescent="0.25">
      <c r="B2076" s="53"/>
      <c r="C2076" s="53"/>
      <c r="D2076" s="53"/>
      <c r="E2076" s="53"/>
      <c r="F2076" s="53"/>
    </row>
    <row r="2077" spans="2:6" x14ac:dyDescent="0.25">
      <c r="B2077" s="53"/>
      <c r="C2077" s="53"/>
      <c r="D2077" s="53"/>
      <c r="E2077" s="53"/>
      <c r="F2077" s="53"/>
    </row>
    <row r="2078" spans="2:6" x14ac:dyDescent="0.25">
      <c r="B2078" s="53"/>
      <c r="C2078" s="53"/>
      <c r="D2078" s="53"/>
      <c r="E2078" s="53"/>
      <c r="F2078" s="53"/>
    </row>
    <row r="2079" spans="2:6" x14ac:dyDescent="0.25">
      <c r="B2079" s="53"/>
      <c r="C2079" s="53"/>
      <c r="D2079" s="53"/>
      <c r="E2079" s="53"/>
      <c r="F2079" s="53"/>
    </row>
    <row r="2080" spans="2:6" x14ac:dyDescent="0.25">
      <c r="B2080" s="53"/>
      <c r="C2080" s="53"/>
      <c r="D2080" s="53"/>
      <c r="E2080" s="53"/>
      <c r="F2080" s="53"/>
    </row>
    <row r="2081" spans="2:6" x14ac:dyDescent="0.25">
      <c r="B2081" s="53"/>
      <c r="C2081" s="53"/>
      <c r="D2081" s="53"/>
      <c r="E2081" s="53"/>
      <c r="F2081" s="53"/>
    </row>
    <row r="2082" spans="2:6" x14ac:dyDescent="0.25">
      <c r="B2082" s="53"/>
      <c r="C2082" s="53"/>
      <c r="D2082" s="53"/>
      <c r="E2082" s="53"/>
      <c r="F2082" s="53"/>
    </row>
    <row r="2083" spans="2:6" x14ac:dyDescent="0.25">
      <c r="B2083" s="53"/>
      <c r="C2083" s="53"/>
      <c r="D2083" s="53"/>
      <c r="E2083" s="53"/>
      <c r="F2083" s="53"/>
    </row>
    <row r="2084" spans="2:6" x14ac:dyDescent="0.25">
      <c r="B2084" s="53"/>
      <c r="C2084" s="53"/>
      <c r="D2084" s="53"/>
      <c r="E2084" s="53"/>
      <c r="F2084" s="53"/>
    </row>
    <row r="2085" spans="2:6" x14ac:dyDescent="0.25">
      <c r="B2085" s="53"/>
      <c r="C2085" s="53"/>
      <c r="D2085" s="53"/>
      <c r="E2085" s="53"/>
      <c r="F2085" s="53"/>
    </row>
    <row r="2086" spans="2:6" x14ac:dyDescent="0.25">
      <c r="B2086" s="53"/>
      <c r="C2086" s="53"/>
      <c r="D2086" s="53"/>
      <c r="E2086" s="53"/>
      <c r="F2086" s="53"/>
    </row>
    <row r="2087" spans="2:6" x14ac:dyDescent="0.25">
      <c r="B2087" s="53"/>
      <c r="C2087" s="53"/>
      <c r="D2087" s="53"/>
      <c r="E2087" s="53"/>
      <c r="F2087" s="53"/>
    </row>
    <row r="2088" spans="2:6" x14ac:dyDescent="0.25">
      <c r="B2088" s="53"/>
      <c r="C2088" s="53"/>
      <c r="D2088" s="53"/>
      <c r="E2088" s="53"/>
      <c r="F2088" s="53"/>
    </row>
    <row r="2089" spans="2:6" x14ac:dyDescent="0.25">
      <c r="B2089" s="53"/>
      <c r="C2089" s="53"/>
      <c r="D2089" s="53"/>
      <c r="E2089" s="53"/>
      <c r="F2089" s="53"/>
    </row>
    <row r="2090" spans="2:6" x14ac:dyDescent="0.25">
      <c r="B2090" s="53"/>
      <c r="C2090" s="53"/>
      <c r="D2090" s="53"/>
      <c r="E2090" s="53"/>
      <c r="F2090" s="53"/>
    </row>
    <row r="2091" spans="2:6" x14ac:dyDescent="0.25">
      <c r="B2091" s="53"/>
      <c r="C2091" s="53"/>
      <c r="D2091" s="53"/>
      <c r="E2091" s="53"/>
      <c r="F2091" s="53"/>
    </row>
    <row r="2092" spans="2:6" x14ac:dyDescent="0.25">
      <c r="B2092" s="53"/>
      <c r="C2092" s="53"/>
      <c r="D2092" s="53"/>
      <c r="E2092" s="53"/>
      <c r="F2092" s="53"/>
    </row>
    <row r="2093" spans="2:6" x14ac:dyDescent="0.25">
      <c r="B2093" s="53"/>
      <c r="C2093" s="53"/>
      <c r="D2093" s="53"/>
      <c r="E2093" s="53"/>
      <c r="F2093" s="53"/>
    </row>
    <row r="2094" spans="2:6" x14ac:dyDescent="0.25">
      <c r="B2094" s="53"/>
      <c r="C2094" s="53"/>
      <c r="D2094" s="53"/>
      <c r="E2094" s="53"/>
      <c r="F2094" s="53"/>
    </row>
    <row r="2095" spans="2:6" x14ac:dyDescent="0.25">
      <c r="B2095" s="53"/>
      <c r="C2095" s="53"/>
      <c r="D2095" s="53"/>
      <c r="E2095" s="53"/>
      <c r="F2095" s="53"/>
    </row>
    <row r="2096" spans="2:6" x14ac:dyDescent="0.25">
      <c r="B2096" s="53"/>
      <c r="C2096" s="53"/>
      <c r="D2096" s="53"/>
      <c r="E2096" s="53"/>
      <c r="F2096" s="53"/>
    </row>
    <row r="2097" spans="2:6" x14ac:dyDescent="0.25">
      <c r="B2097" s="53"/>
      <c r="C2097" s="53"/>
      <c r="D2097" s="53"/>
      <c r="E2097" s="53"/>
      <c r="F2097" s="53"/>
    </row>
    <row r="2098" spans="2:6" x14ac:dyDescent="0.25">
      <c r="B2098" s="53"/>
      <c r="C2098" s="53"/>
      <c r="D2098" s="53"/>
      <c r="E2098" s="53"/>
      <c r="F2098" s="53"/>
    </row>
    <row r="2099" spans="2:6" x14ac:dyDescent="0.25">
      <c r="B2099" s="53"/>
      <c r="C2099" s="53"/>
      <c r="D2099" s="53"/>
      <c r="E2099" s="53"/>
      <c r="F2099" s="53"/>
    </row>
    <row r="2100" spans="2:6" x14ac:dyDescent="0.25">
      <c r="B2100" s="53"/>
      <c r="C2100" s="53"/>
      <c r="D2100" s="53"/>
      <c r="E2100" s="53"/>
      <c r="F2100" s="53"/>
    </row>
    <row r="2101" spans="2:6" x14ac:dyDescent="0.25">
      <c r="B2101" s="53"/>
      <c r="C2101" s="53"/>
      <c r="D2101" s="53"/>
      <c r="E2101" s="53"/>
      <c r="F2101" s="53"/>
    </row>
    <row r="2102" spans="2:6" x14ac:dyDescent="0.25">
      <c r="B2102" s="53"/>
      <c r="C2102" s="53"/>
      <c r="D2102" s="53"/>
      <c r="E2102" s="53"/>
      <c r="F2102" s="53"/>
    </row>
    <row r="2103" spans="2:6" x14ac:dyDescent="0.25">
      <c r="B2103" s="53"/>
      <c r="C2103" s="53"/>
      <c r="D2103" s="53"/>
      <c r="E2103" s="53"/>
      <c r="F2103" s="53"/>
    </row>
    <row r="2104" spans="2:6" x14ac:dyDescent="0.25">
      <c r="B2104" s="53"/>
      <c r="C2104" s="53"/>
      <c r="D2104" s="53"/>
      <c r="E2104" s="53"/>
      <c r="F2104" s="53"/>
    </row>
    <row r="2105" spans="2:6" x14ac:dyDescent="0.25">
      <c r="B2105" s="53"/>
      <c r="C2105" s="53"/>
      <c r="D2105" s="53"/>
      <c r="E2105" s="53"/>
      <c r="F2105" s="53"/>
    </row>
    <row r="2106" spans="2:6" x14ac:dyDescent="0.25">
      <c r="B2106" s="53"/>
      <c r="C2106" s="53"/>
      <c r="D2106" s="53"/>
      <c r="E2106" s="53"/>
      <c r="F2106" s="53"/>
    </row>
    <row r="2107" spans="2:6" x14ac:dyDescent="0.25">
      <c r="B2107" s="53"/>
      <c r="C2107" s="53"/>
      <c r="D2107" s="53"/>
      <c r="E2107" s="53"/>
      <c r="F2107" s="53"/>
    </row>
    <row r="2108" spans="2:6" x14ac:dyDescent="0.25">
      <c r="B2108" s="53"/>
      <c r="C2108" s="53"/>
      <c r="D2108" s="53"/>
      <c r="E2108" s="53"/>
      <c r="F2108" s="53"/>
    </row>
    <row r="2109" spans="2:6" x14ac:dyDescent="0.25">
      <c r="B2109" s="53"/>
      <c r="C2109" s="53"/>
      <c r="D2109" s="53"/>
      <c r="E2109" s="53"/>
      <c r="F2109" s="53"/>
    </row>
    <row r="2110" spans="2:6" x14ac:dyDescent="0.25">
      <c r="B2110" s="53"/>
      <c r="C2110" s="53"/>
      <c r="D2110" s="53"/>
      <c r="E2110" s="53"/>
      <c r="F2110" s="53"/>
    </row>
    <row r="2111" spans="2:6" x14ac:dyDescent="0.25">
      <c r="B2111" s="53"/>
      <c r="C2111" s="53"/>
      <c r="D2111" s="53"/>
      <c r="E2111" s="53"/>
      <c r="F2111" s="53"/>
    </row>
    <row r="2112" spans="2:6" x14ac:dyDescent="0.25">
      <c r="B2112" s="53"/>
      <c r="C2112" s="53"/>
      <c r="D2112" s="53"/>
      <c r="E2112" s="53"/>
      <c r="F2112" s="53"/>
    </row>
    <row r="2113" spans="2:6" x14ac:dyDescent="0.25">
      <c r="B2113" s="53"/>
      <c r="C2113" s="53"/>
      <c r="D2113" s="53"/>
      <c r="E2113" s="53"/>
      <c r="F2113" s="53"/>
    </row>
    <row r="2114" spans="2:6" x14ac:dyDescent="0.25">
      <c r="B2114" s="53"/>
      <c r="C2114" s="53"/>
      <c r="D2114" s="53"/>
      <c r="E2114" s="53"/>
      <c r="F2114" s="53"/>
    </row>
    <row r="2115" spans="2:6" x14ac:dyDescent="0.25">
      <c r="B2115" s="53"/>
      <c r="C2115" s="53"/>
      <c r="D2115" s="53"/>
      <c r="E2115" s="53"/>
      <c r="F2115" s="53"/>
    </row>
    <row r="2116" spans="2:6" x14ac:dyDescent="0.25">
      <c r="B2116" s="53"/>
      <c r="C2116" s="53"/>
      <c r="D2116" s="53"/>
      <c r="E2116" s="53"/>
      <c r="F2116" s="53"/>
    </row>
    <row r="2117" spans="2:6" x14ac:dyDescent="0.25">
      <c r="B2117" s="53"/>
      <c r="C2117" s="53"/>
      <c r="D2117" s="53"/>
      <c r="E2117" s="53"/>
      <c r="F2117" s="53"/>
    </row>
    <row r="2118" spans="2:6" x14ac:dyDescent="0.25">
      <c r="B2118" s="53"/>
      <c r="C2118" s="53"/>
      <c r="D2118" s="53"/>
      <c r="E2118" s="53"/>
      <c r="F2118" s="53"/>
    </row>
    <row r="2119" spans="2:6" x14ac:dyDescent="0.25">
      <c r="B2119" s="53"/>
      <c r="C2119" s="53"/>
      <c r="D2119" s="53"/>
      <c r="E2119" s="53"/>
      <c r="F2119" s="53"/>
    </row>
    <row r="2120" spans="2:6" x14ac:dyDescent="0.25">
      <c r="B2120" s="53"/>
      <c r="C2120" s="53"/>
      <c r="D2120" s="53"/>
      <c r="E2120" s="53"/>
      <c r="F2120" s="53"/>
    </row>
    <row r="2121" spans="2:6" x14ac:dyDescent="0.25">
      <c r="B2121" s="53"/>
      <c r="C2121" s="53"/>
      <c r="D2121" s="53"/>
      <c r="E2121" s="53"/>
      <c r="F2121" s="53"/>
    </row>
    <row r="2122" spans="2:6" x14ac:dyDescent="0.25">
      <c r="B2122" s="53"/>
      <c r="C2122" s="53"/>
      <c r="D2122" s="53"/>
      <c r="E2122" s="53"/>
      <c r="F2122" s="53"/>
    </row>
    <row r="2123" spans="2:6" x14ac:dyDescent="0.25">
      <c r="B2123" s="53"/>
      <c r="C2123" s="53"/>
      <c r="D2123" s="53"/>
      <c r="E2123" s="53"/>
      <c r="F2123" s="53"/>
    </row>
    <row r="2124" spans="2:6" x14ac:dyDescent="0.25">
      <c r="B2124" s="53"/>
      <c r="C2124" s="53"/>
      <c r="D2124" s="53"/>
      <c r="E2124" s="53"/>
      <c r="F2124" s="53"/>
    </row>
    <row r="2125" spans="2:6" x14ac:dyDescent="0.25">
      <c r="B2125" s="53"/>
      <c r="C2125" s="53"/>
      <c r="D2125" s="53"/>
      <c r="E2125" s="53"/>
      <c r="F2125" s="53"/>
    </row>
    <row r="2126" spans="2:6" x14ac:dyDescent="0.25">
      <c r="B2126" s="53"/>
      <c r="C2126" s="53"/>
      <c r="D2126" s="53"/>
      <c r="E2126" s="53"/>
      <c r="F2126" s="53"/>
    </row>
    <row r="2127" spans="2:6" x14ac:dyDescent="0.25">
      <c r="B2127" s="53"/>
      <c r="C2127" s="53"/>
      <c r="D2127" s="53"/>
      <c r="E2127" s="53"/>
      <c r="F2127" s="53"/>
    </row>
    <row r="2128" spans="2:6" x14ac:dyDescent="0.25">
      <c r="B2128" s="53"/>
      <c r="C2128" s="53"/>
      <c r="D2128" s="53"/>
      <c r="E2128" s="53"/>
      <c r="F2128" s="53"/>
    </row>
    <row r="2129" spans="2:6" x14ac:dyDescent="0.25">
      <c r="B2129" s="53"/>
      <c r="C2129" s="53"/>
      <c r="D2129" s="53"/>
      <c r="E2129" s="53"/>
      <c r="F2129" s="53"/>
    </row>
    <row r="2130" spans="2:6" x14ac:dyDescent="0.25">
      <c r="B2130" s="53"/>
      <c r="C2130" s="53"/>
      <c r="D2130" s="53"/>
      <c r="E2130" s="53"/>
      <c r="F2130" s="53"/>
    </row>
    <row r="2131" spans="2:6" x14ac:dyDescent="0.25">
      <c r="B2131" s="53"/>
      <c r="C2131" s="53"/>
      <c r="D2131" s="53"/>
      <c r="E2131" s="53"/>
      <c r="F2131" s="53"/>
    </row>
    <row r="2132" spans="2:6" x14ac:dyDescent="0.25">
      <c r="B2132" s="53"/>
      <c r="C2132" s="53"/>
      <c r="D2132" s="53"/>
      <c r="E2132" s="53"/>
      <c r="F2132" s="53"/>
    </row>
    <row r="2133" spans="2:6" x14ac:dyDescent="0.25">
      <c r="B2133" s="53"/>
      <c r="C2133" s="53"/>
      <c r="D2133" s="53"/>
      <c r="E2133" s="53"/>
      <c r="F2133" s="53"/>
    </row>
    <row r="2134" spans="2:6" x14ac:dyDescent="0.25">
      <c r="B2134" s="53"/>
      <c r="C2134" s="53"/>
      <c r="D2134" s="53"/>
      <c r="E2134" s="53"/>
      <c r="F2134" s="53"/>
    </row>
    <row r="2135" spans="2:6" x14ac:dyDescent="0.25">
      <c r="B2135" s="53"/>
      <c r="C2135" s="53"/>
      <c r="D2135" s="53"/>
      <c r="E2135" s="53"/>
      <c r="F2135" s="53"/>
    </row>
    <row r="2136" spans="2:6" x14ac:dyDescent="0.25">
      <c r="B2136" s="53"/>
      <c r="C2136" s="53"/>
      <c r="D2136" s="53"/>
      <c r="E2136" s="53"/>
      <c r="F2136" s="53"/>
    </row>
    <row r="2137" spans="2:6" x14ac:dyDescent="0.25">
      <c r="B2137" s="53"/>
      <c r="C2137" s="53"/>
      <c r="D2137" s="53"/>
      <c r="E2137" s="53"/>
      <c r="F2137" s="53"/>
    </row>
    <row r="2138" spans="2:6" x14ac:dyDescent="0.25">
      <c r="B2138" s="53"/>
      <c r="C2138" s="53"/>
      <c r="D2138" s="53"/>
      <c r="E2138" s="53"/>
      <c r="F2138" s="53"/>
    </row>
    <row r="2139" spans="2:6" x14ac:dyDescent="0.25">
      <c r="B2139" s="53"/>
      <c r="C2139" s="53"/>
      <c r="D2139" s="53"/>
      <c r="E2139" s="53"/>
      <c r="F2139" s="53"/>
    </row>
    <row r="2140" spans="2:6" x14ac:dyDescent="0.25">
      <c r="B2140" s="53"/>
      <c r="C2140" s="53"/>
      <c r="D2140" s="53"/>
      <c r="E2140" s="53"/>
      <c r="F2140" s="53"/>
    </row>
    <row r="2141" spans="2:6" x14ac:dyDescent="0.25">
      <c r="B2141" s="53"/>
      <c r="C2141" s="53"/>
      <c r="D2141" s="53"/>
      <c r="E2141" s="53"/>
      <c r="F2141" s="53"/>
    </row>
    <row r="2142" spans="2:6" x14ac:dyDescent="0.25">
      <c r="B2142" s="53"/>
      <c r="C2142" s="53"/>
      <c r="D2142" s="53"/>
      <c r="E2142" s="53"/>
      <c r="F2142" s="53"/>
    </row>
    <row r="2143" spans="2:6" x14ac:dyDescent="0.25">
      <c r="B2143" s="53"/>
      <c r="C2143" s="53"/>
      <c r="D2143" s="53"/>
      <c r="E2143" s="53"/>
      <c r="F2143" s="53"/>
    </row>
    <row r="2144" spans="2:6" x14ac:dyDescent="0.25">
      <c r="B2144" s="53"/>
      <c r="C2144" s="53"/>
      <c r="D2144" s="53"/>
      <c r="E2144" s="53"/>
      <c r="F2144" s="53"/>
    </row>
    <row r="2145" spans="2:6" x14ac:dyDescent="0.25">
      <c r="B2145" s="53"/>
      <c r="C2145" s="53"/>
      <c r="D2145" s="53"/>
      <c r="E2145" s="53"/>
      <c r="F2145" s="53"/>
    </row>
    <row r="2146" spans="2:6" x14ac:dyDescent="0.25">
      <c r="B2146" s="53"/>
      <c r="C2146" s="53"/>
      <c r="D2146" s="53"/>
      <c r="E2146" s="53"/>
      <c r="F2146" s="53"/>
    </row>
    <row r="2147" spans="2:6" x14ac:dyDescent="0.25">
      <c r="B2147" s="53"/>
      <c r="C2147" s="53"/>
      <c r="D2147" s="53"/>
      <c r="E2147" s="53"/>
      <c r="F2147" s="53"/>
    </row>
    <row r="2148" spans="2:6" x14ac:dyDescent="0.25">
      <c r="B2148" s="53"/>
      <c r="C2148" s="53"/>
      <c r="D2148" s="53"/>
      <c r="E2148" s="53"/>
      <c r="F2148" s="53"/>
    </row>
    <row r="2149" spans="2:6" x14ac:dyDescent="0.25">
      <c r="B2149" s="53"/>
      <c r="C2149" s="53"/>
      <c r="D2149" s="53"/>
      <c r="E2149" s="53"/>
      <c r="F2149" s="53"/>
    </row>
    <row r="2150" spans="2:6" x14ac:dyDescent="0.25">
      <c r="B2150" s="53"/>
      <c r="C2150" s="53"/>
      <c r="D2150" s="53"/>
      <c r="E2150" s="53"/>
      <c r="F2150" s="53"/>
    </row>
    <row r="2151" spans="2:6" x14ac:dyDescent="0.25">
      <c r="B2151" s="53"/>
      <c r="C2151" s="53"/>
      <c r="D2151" s="53"/>
      <c r="E2151" s="53"/>
      <c r="F2151" s="53"/>
    </row>
    <row r="2152" spans="2:6" x14ac:dyDescent="0.25">
      <c r="B2152" s="53"/>
      <c r="C2152" s="53"/>
      <c r="D2152" s="53"/>
      <c r="E2152" s="53"/>
      <c r="F2152" s="53"/>
    </row>
    <row r="2153" spans="2:6" x14ac:dyDescent="0.25">
      <c r="B2153" s="53"/>
      <c r="C2153" s="53"/>
      <c r="D2153" s="53"/>
      <c r="E2153" s="53"/>
      <c r="F2153" s="53"/>
    </row>
    <row r="2154" spans="2:6" x14ac:dyDescent="0.25">
      <c r="B2154" s="53"/>
      <c r="C2154" s="53"/>
      <c r="D2154" s="53"/>
      <c r="E2154" s="53"/>
      <c r="F2154" s="53"/>
    </row>
    <row r="2155" spans="2:6" x14ac:dyDescent="0.25">
      <c r="B2155" s="53"/>
      <c r="C2155" s="53"/>
      <c r="D2155" s="53"/>
      <c r="E2155" s="53"/>
      <c r="F2155" s="53"/>
    </row>
    <row r="2156" spans="2:6" x14ac:dyDescent="0.25">
      <c r="B2156" s="53"/>
      <c r="C2156" s="53"/>
      <c r="D2156" s="53"/>
      <c r="E2156" s="53"/>
      <c r="F2156" s="53"/>
    </row>
    <row r="2157" spans="2:6" x14ac:dyDescent="0.25">
      <c r="B2157" s="53"/>
      <c r="C2157" s="53"/>
      <c r="D2157" s="53"/>
      <c r="E2157" s="53"/>
      <c r="F2157" s="53"/>
    </row>
    <row r="2158" spans="2:6" x14ac:dyDescent="0.25">
      <c r="B2158" s="53"/>
      <c r="C2158" s="53"/>
      <c r="D2158" s="53"/>
      <c r="E2158" s="53"/>
      <c r="F2158" s="53"/>
    </row>
    <row r="2159" spans="2:6" x14ac:dyDescent="0.25">
      <c r="B2159" s="53"/>
      <c r="C2159" s="53"/>
      <c r="D2159" s="53"/>
      <c r="E2159" s="53"/>
      <c r="F2159" s="53"/>
    </row>
    <row r="2160" spans="2:6" x14ac:dyDescent="0.25">
      <c r="B2160" s="53"/>
      <c r="C2160" s="53"/>
      <c r="D2160" s="53"/>
      <c r="E2160" s="53"/>
      <c r="F2160" s="53"/>
    </row>
    <row r="2161" spans="2:6" x14ac:dyDescent="0.25">
      <c r="B2161" s="53"/>
      <c r="C2161" s="53"/>
      <c r="D2161" s="53"/>
      <c r="E2161" s="53"/>
      <c r="F2161" s="53"/>
    </row>
    <row r="2162" spans="2:6" x14ac:dyDescent="0.25">
      <c r="B2162" s="53"/>
      <c r="C2162" s="53"/>
      <c r="D2162" s="53"/>
      <c r="E2162" s="53"/>
      <c r="F2162" s="53"/>
    </row>
    <row r="2163" spans="2:6" x14ac:dyDescent="0.25">
      <c r="B2163" s="53"/>
      <c r="C2163" s="53"/>
      <c r="D2163" s="53"/>
      <c r="E2163" s="53"/>
      <c r="F2163" s="53"/>
    </row>
    <row r="2164" spans="2:6" x14ac:dyDescent="0.25">
      <c r="B2164" s="53"/>
      <c r="C2164" s="53"/>
      <c r="D2164" s="53"/>
      <c r="E2164" s="53"/>
      <c r="F2164" s="53"/>
    </row>
    <row r="2165" spans="2:6" x14ac:dyDescent="0.25">
      <c r="B2165" s="53"/>
      <c r="C2165" s="53"/>
      <c r="D2165" s="53"/>
      <c r="E2165" s="53"/>
      <c r="F2165" s="53"/>
    </row>
    <row r="2166" spans="2:6" x14ac:dyDescent="0.25">
      <c r="B2166" s="53"/>
      <c r="C2166" s="53"/>
      <c r="D2166" s="53"/>
      <c r="E2166" s="53"/>
      <c r="F2166" s="53"/>
    </row>
    <row r="2167" spans="2:6" x14ac:dyDescent="0.25">
      <c r="B2167" s="53"/>
      <c r="C2167" s="53"/>
      <c r="D2167" s="53"/>
      <c r="E2167" s="53"/>
      <c r="F2167" s="53"/>
    </row>
    <row r="2168" spans="2:6" x14ac:dyDescent="0.25">
      <c r="B2168" s="53"/>
      <c r="C2168" s="53"/>
      <c r="D2168" s="53"/>
      <c r="E2168" s="53"/>
      <c r="F2168" s="53"/>
    </row>
    <row r="2169" spans="2:6" x14ac:dyDescent="0.25">
      <c r="B2169" s="53"/>
      <c r="C2169" s="53"/>
      <c r="D2169" s="53"/>
      <c r="E2169" s="53"/>
      <c r="F2169" s="53"/>
    </row>
    <row r="2170" spans="2:6" x14ac:dyDescent="0.25">
      <c r="B2170" s="53"/>
      <c r="C2170" s="53"/>
      <c r="D2170" s="53"/>
      <c r="E2170" s="53"/>
      <c r="F2170" s="53"/>
    </row>
    <row r="2171" spans="2:6" x14ac:dyDescent="0.25">
      <c r="B2171" s="53"/>
      <c r="C2171" s="53"/>
      <c r="D2171" s="53"/>
      <c r="E2171" s="53"/>
      <c r="F2171" s="53"/>
    </row>
    <row r="2172" spans="2:6" x14ac:dyDescent="0.25">
      <c r="B2172" s="53"/>
      <c r="C2172" s="53"/>
      <c r="D2172" s="53"/>
      <c r="E2172" s="53"/>
      <c r="F2172" s="53"/>
    </row>
    <row r="2173" spans="2:6" x14ac:dyDescent="0.25">
      <c r="B2173" s="53"/>
      <c r="C2173" s="53"/>
      <c r="D2173" s="53"/>
      <c r="E2173" s="53"/>
      <c r="F2173" s="53"/>
    </row>
    <row r="2174" spans="2:6" x14ac:dyDescent="0.25">
      <c r="B2174" s="53"/>
      <c r="C2174" s="53"/>
      <c r="D2174" s="53"/>
      <c r="E2174" s="53"/>
      <c r="F2174" s="53"/>
    </row>
    <row r="2175" spans="2:6" x14ac:dyDescent="0.25">
      <c r="B2175" s="53"/>
      <c r="C2175" s="53"/>
      <c r="D2175" s="53"/>
      <c r="E2175" s="53"/>
      <c r="F2175" s="53"/>
    </row>
    <row r="2176" spans="2:6" x14ac:dyDescent="0.25">
      <c r="B2176" s="53"/>
      <c r="C2176" s="53"/>
      <c r="D2176" s="53"/>
      <c r="E2176" s="53"/>
      <c r="F2176" s="53"/>
    </row>
    <row r="2177" spans="2:6" x14ac:dyDescent="0.25">
      <c r="B2177" s="53"/>
      <c r="C2177" s="53"/>
      <c r="D2177" s="53"/>
      <c r="E2177" s="53"/>
      <c r="F2177" s="53"/>
    </row>
    <row r="2178" spans="2:6" x14ac:dyDescent="0.25">
      <c r="B2178" s="53"/>
      <c r="C2178" s="53"/>
      <c r="D2178" s="53"/>
      <c r="E2178" s="53"/>
      <c r="F2178" s="53"/>
    </row>
    <row r="2179" spans="2:6" x14ac:dyDescent="0.25">
      <c r="B2179" s="53"/>
      <c r="C2179" s="53"/>
      <c r="D2179" s="53"/>
      <c r="E2179" s="53"/>
      <c r="F2179" s="53"/>
    </row>
    <row r="2180" spans="2:6" x14ac:dyDescent="0.25">
      <c r="B2180" s="53"/>
      <c r="C2180" s="53"/>
      <c r="D2180" s="53"/>
      <c r="E2180" s="53"/>
      <c r="F2180" s="53"/>
    </row>
    <row r="2181" spans="2:6" x14ac:dyDescent="0.25">
      <c r="B2181" s="53"/>
      <c r="C2181" s="53"/>
      <c r="D2181" s="53"/>
      <c r="E2181" s="53"/>
      <c r="F2181" s="53"/>
    </row>
    <row r="2182" spans="2:6" x14ac:dyDescent="0.25">
      <c r="B2182" s="53"/>
      <c r="C2182" s="53"/>
      <c r="D2182" s="53"/>
      <c r="E2182" s="53"/>
      <c r="F2182" s="53"/>
    </row>
    <row r="2183" spans="2:6" x14ac:dyDescent="0.25">
      <c r="B2183" s="53"/>
      <c r="C2183" s="53"/>
      <c r="D2183" s="53"/>
      <c r="E2183" s="53"/>
      <c r="F2183" s="53"/>
    </row>
    <row r="2184" spans="2:6" x14ac:dyDescent="0.25">
      <c r="B2184" s="53"/>
      <c r="C2184" s="53"/>
      <c r="D2184" s="53"/>
      <c r="E2184" s="53"/>
      <c r="F2184" s="53"/>
    </row>
    <row r="2185" spans="2:6" x14ac:dyDescent="0.25">
      <c r="B2185" s="53"/>
      <c r="C2185" s="53"/>
      <c r="D2185" s="53"/>
      <c r="E2185" s="53"/>
      <c r="F2185" s="53"/>
    </row>
    <row r="2186" spans="2:6" x14ac:dyDescent="0.25">
      <c r="B2186" s="53"/>
      <c r="C2186" s="53"/>
      <c r="D2186" s="53"/>
      <c r="E2186" s="53"/>
      <c r="F2186" s="53"/>
    </row>
    <row r="2187" spans="2:6" x14ac:dyDescent="0.25">
      <c r="B2187" s="53"/>
      <c r="C2187" s="53"/>
      <c r="D2187" s="53"/>
      <c r="E2187" s="53"/>
      <c r="F2187" s="53"/>
    </row>
    <row r="2188" spans="2:6" x14ac:dyDescent="0.25">
      <c r="B2188" s="53"/>
      <c r="C2188" s="53"/>
      <c r="D2188" s="53"/>
      <c r="E2188" s="53"/>
      <c r="F2188" s="53"/>
    </row>
    <row r="2189" spans="2:6" x14ac:dyDescent="0.25">
      <c r="B2189" s="53"/>
      <c r="C2189" s="53"/>
      <c r="D2189" s="53"/>
      <c r="E2189" s="53"/>
      <c r="F2189" s="53"/>
    </row>
    <row r="2190" spans="2:6" x14ac:dyDescent="0.25">
      <c r="B2190" s="53"/>
      <c r="C2190" s="53"/>
      <c r="D2190" s="53"/>
      <c r="E2190" s="53"/>
      <c r="F2190" s="53"/>
    </row>
    <row r="2191" spans="2:6" x14ac:dyDescent="0.25">
      <c r="B2191" s="53"/>
      <c r="C2191" s="53"/>
      <c r="D2191" s="53"/>
      <c r="E2191" s="53"/>
      <c r="F2191" s="53"/>
    </row>
    <row r="2192" spans="2:6" x14ac:dyDescent="0.25">
      <c r="B2192" s="53"/>
      <c r="C2192" s="53"/>
      <c r="D2192" s="53"/>
      <c r="E2192" s="53"/>
      <c r="F2192" s="53"/>
    </row>
    <row r="2193" spans="2:6" x14ac:dyDescent="0.25">
      <c r="B2193" s="53"/>
      <c r="C2193" s="53"/>
      <c r="D2193" s="53"/>
      <c r="E2193" s="53"/>
      <c r="F2193" s="53"/>
    </row>
    <row r="2194" spans="2:6" x14ac:dyDescent="0.25">
      <c r="B2194" s="53"/>
      <c r="C2194" s="53"/>
      <c r="D2194" s="53"/>
      <c r="E2194" s="53"/>
      <c r="F2194" s="53"/>
    </row>
    <row r="2195" spans="2:6" x14ac:dyDescent="0.25">
      <c r="B2195" s="53"/>
      <c r="C2195" s="53"/>
      <c r="D2195" s="53"/>
      <c r="E2195" s="53"/>
      <c r="F2195" s="53"/>
    </row>
    <row r="2196" spans="2:6" x14ac:dyDescent="0.25">
      <c r="B2196" s="53"/>
      <c r="C2196" s="53"/>
      <c r="D2196" s="53"/>
      <c r="E2196" s="53"/>
      <c r="F2196" s="53"/>
    </row>
    <row r="2197" spans="2:6" x14ac:dyDescent="0.25">
      <c r="B2197" s="53"/>
      <c r="C2197" s="53"/>
      <c r="D2197" s="53"/>
      <c r="E2197" s="53"/>
      <c r="F2197" s="53"/>
    </row>
    <row r="2198" spans="2:6" x14ac:dyDescent="0.25">
      <c r="B2198" s="53"/>
      <c r="C2198" s="53"/>
      <c r="D2198" s="53"/>
      <c r="E2198" s="53"/>
      <c r="F2198" s="53"/>
    </row>
    <row r="2199" spans="2:6" x14ac:dyDescent="0.25">
      <c r="B2199" s="53"/>
      <c r="C2199" s="53"/>
      <c r="D2199" s="53"/>
      <c r="E2199" s="53"/>
      <c r="F2199" s="53"/>
    </row>
    <row r="2200" spans="2:6" x14ac:dyDescent="0.25">
      <c r="B2200" s="53"/>
      <c r="C2200" s="53"/>
      <c r="D2200" s="53"/>
      <c r="E2200" s="53"/>
      <c r="F2200" s="53"/>
    </row>
    <row r="2201" spans="2:6" x14ac:dyDescent="0.25">
      <c r="B2201" s="53"/>
      <c r="C2201" s="53"/>
      <c r="D2201" s="53"/>
      <c r="E2201" s="53"/>
      <c r="F2201" s="53"/>
    </row>
    <row r="2202" spans="2:6" x14ac:dyDescent="0.25">
      <c r="B2202" s="53"/>
      <c r="C2202" s="53"/>
      <c r="D2202" s="53"/>
      <c r="E2202" s="53"/>
      <c r="F2202" s="53"/>
    </row>
    <row r="2203" spans="2:6" x14ac:dyDescent="0.25">
      <c r="B2203" s="53"/>
      <c r="C2203" s="53"/>
      <c r="D2203" s="53"/>
      <c r="E2203" s="53"/>
      <c r="F2203" s="53"/>
    </row>
    <row r="2204" spans="2:6" x14ac:dyDescent="0.25">
      <c r="B2204" s="53"/>
      <c r="C2204" s="53"/>
      <c r="D2204" s="53"/>
      <c r="E2204" s="53"/>
      <c r="F2204" s="53"/>
    </row>
    <row r="2205" spans="2:6" x14ac:dyDescent="0.25">
      <c r="B2205" s="53"/>
      <c r="C2205" s="53"/>
      <c r="D2205" s="53"/>
      <c r="E2205" s="53"/>
      <c r="F2205" s="53"/>
    </row>
    <row r="2206" spans="2:6" x14ac:dyDescent="0.25">
      <c r="B2206" s="53"/>
      <c r="C2206" s="53"/>
      <c r="D2206" s="53"/>
      <c r="E2206" s="53"/>
      <c r="F2206" s="53"/>
    </row>
    <row r="2207" spans="2:6" x14ac:dyDescent="0.25">
      <c r="B2207" s="53"/>
      <c r="C2207" s="53"/>
      <c r="D2207" s="53"/>
      <c r="E2207" s="53"/>
      <c r="F2207" s="53"/>
    </row>
    <row r="2208" spans="2:6" x14ac:dyDescent="0.25">
      <c r="B2208" s="53"/>
      <c r="C2208" s="53"/>
      <c r="D2208" s="53"/>
      <c r="E2208" s="53"/>
      <c r="F2208" s="53"/>
    </row>
    <row r="2209" spans="2:6" x14ac:dyDescent="0.25">
      <c r="B2209" s="53"/>
      <c r="C2209" s="53"/>
      <c r="D2209" s="53"/>
      <c r="E2209" s="53"/>
      <c r="F2209" s="53"/>
    </row>
    <row r="2210" spans="2:6" x14ac:dyDescent="0.25">
      <c r="B2210" s="53"/>
      <c r="C2210" s="53"/>
      <c r="D2210" s="53"/>
      <c r="E2210" s="53"/>
      <c r="F2210" s="53"/>
    </row>
    <row r="2211" spans="2:6" x14ac:dyDescent="0.25">
      <c r="B2211" s="53"/>
      <c r="C2211" s="53"/>
      <c r="D2211" s="53"/>
      <c r="E2211" s="53"/>
      <c r="F2211" s="53"/>
    </row>
    <row r="2212" spans="2:6" x14ac:dyDescent="0.25">
      <c r="B2212" s="53"/>
      <c r="C2212" s="53"/>
      <c r="D2212" s="53"/>
      <c r="E2212" s="53"/>
      <c r="F2212" s="53"/>
    </row>
    <row r="2213" spans="2:6" x14ac:dyDescent="0.25">
      <c r="B2213" s="53"/>
      <c r="C2213" s="53"/>
      <c r="D2213" s="53"/>
      <c r="E2213" s="53"/>
      <c r="F2213" s="53"/>
    </row>
    <row r="2214" spans="2:6" x14ac:dyDescent="0.25">
      <c r="B2214" s="53"/>
      <c r="C2214" s="53"/>
      <c r="D2214" s="53"/>
      <c r="E2214" s="53"/>
      <c r="F2214" s="53"/>
    </row>
    <row r="2215" spans="2:6" x14ac:dyDescent="0.25">
      <c r="B2215" s="53"/>
      <c r="C2215" s="53"/>
      <c r="D2215" s="53"/>
      <c r="E2215" s="53"/>
      <c r="F2215" s="53"/>
    </row>
    <row r="2216" spans="2:6" x14ac:dyDescent="0.25">
      <c r="B2216" s="53"/>
      <c r="C2216" s="53"/>
      <c r="D2216" s="53"/>
      <c r="E2216" s="53"/>
      <c r="F2216" s="53"/>
    </row>
    <row r="2217" spans="2:6" x14ac:dyDescent="0.25">
      <c r="B2217" s="53"/>
      <c r="C2217" s="53"/>
      <c r="D2217" s="53"/>
      <c r="E2217" s="53"/>
      <c r="F2217" s="53"/>
    </row>
    <row r="2218" spans="2:6" x14ac:dyDescent="0.25">
      <c r="B2218" s="53"/>
      <c r="C2218" s="53"/>
      <c r="D2218" s="53"/>
      <c r="E2218" s="53"/>
      <c r="F2218" s="53"/>
    </row>
    <row r="2219" spans="2:6" x14ac:dyDescent="0.25">
      <c r="B2219" s="53"/>
      <c r="C2219" s="53"/>
      <c r="D2219" s="53"/>
      <c r="E2219" s="53"/>
      <c r="F2219" s="53"/>
    </row>
    <row r="2220" spans="2:6" x14ac:dyDescent="0.25">
      <c r="B2220" s="53"/>
      <c r="C2220" s="53"/>
      <c r="D2220" s="53"/>
      <c r="E2220" s="53"/>
      <c r="F2220" s="53"/>
    </row>
    <row r="2221" spans="2:6" x14ac:dyDescent="0.25">
      <c r="B2221" s="53"/>
      <c r="C2221" s="53"/>
      <c r="D2221" s="53"/>
      <c r="E2221" s="53"/>
      <c r="F2221" s="53"/>
    </row>
    <row r="2222" spans="2:6" x14ac:dyDescent="0.25">
      <c r="B2222" s="53"/>
      <c r="C2222" s="53"/>
      <c r="D2222" s="53"/>
      <c r="E2222" s="53"/>
      <c r="F2222" s="53"/>
    </row>
    <row r="2223" spans="2:6" x14ac:dyDescent="0.25">
      <c r="B2223" s="53"/>
      <c r="C2223" s="53"/>
      <c r="D2223" s="53"/>
      <c r="E2223" s="53"/>
      <c r="F2223" s="53"/>
    </row>
    <row r="2224" spans="2:6" x14ac:dyDescent="0.25">
      <c r="B2224" s="53"/>
      <c r="C2224" s="53"/>
      <c r="D2224" s="53"/>
      <c r="E2224" s="53"/>
      <c r="F2224" s="53"/>
    </row>
    <row r="2225" spans="2:6" x14ac:dyDescent="0.25">
      <c r="B2225" s="53"/>
      <c r="C2225" s="53"/>
      <c r="D2225" s="53"/>
      <c r="E2225" s="53"/>
      <c r="F2225" s="53"/>
    </row>
    <row r="2226" spans="2:6" x14ac:dyDescent="0.25">
      <c r="B2226" s="53"/>
      <c r="C2226" s="53"/>
      <c r="D2226" s="53"/>
      <c r="E2226" s="53"/>
      <c r="F2226" s="53"/>
    </row>
    <row r="2227" spans="2:6" x14ac:dyDescent="0.25">
      <c r="B2227" s="53"/>
      <c r="C2227" s="53"/>
      <c r="D2227" s="53"/>
      <c r="E2227" s="53"/>
      <c r="F2227" s="53"/>
    </row>
    <row r="2228" spans="2:6" x14ac:dyDescent="0.25">
      <c r="B2228" s="53"/>
      <c r="C2228" s="53"/>
      <c r="D2228" s="53"/>
      <c r="E2228" s="53"/>
      <c r="F2228" s="53"/>
    </row>
    <row r="2229" spans="2:6" x14ac:dyDescent="0.25">
      <c r="B2229" s="53"/>
      <c r="C2229" s="53"/>
      <c r="D2229" s="53"/>
      <c r="E2229" s="53"/>
      <c r="F2229" s="53"/>
    </row>
    <row r="2230" spans="2:6" x14ac:dyDescent="0.25">
      <c r="B2230" s="53"/>
      <c r="C2230" s="53"/>
      <c r="D2230" s="53"/>
      <c r="E2230" s="53"/>
      <c r="F2230" s="53"/>
    </row>
    <row r="2231" spans="2:6" x14ac:dyDescent="0.25">
      <c r="B2231" s="53"/>
      <c r="C2231" s="53"/>
      <c r="D2231" s="53"/>
      <c r="E2231" s="53"/>
      <c r="F2231" s="53"/>
    </row>
    <row r="2232" spans="2:6" x14ac:dyDescent="0.25">
      <c r="B2232" s="53"/>
      <c r="C2232" s="53"/>
      <c r="D2232" s="53"/>
      <c r="E2232" s="53"/>
      <c r="F2232" s="53"/>
    </row>
    <row r="2233" spans="2:6" x14ac:dyDescent="0.25">
      <c r="B2233" s="53"/>
      <c r="C2233" s="53"/>
      <c r="D2233" s="53"/>
      <c r="E2233" s="53"/>
      <c r="F2233" s="53"/>
    </row>
    <row r="2234" spans="2:6" x14ac:dyDescent="0.25">
      <c r="B2234" s="53"/>
      <c r="C2234" s="53"/>
      <c r="D2234" s="53"/>
      <c r="E2234" s="53"/>
      <c r="F2234" s="53"/>
    </row>
    <row r="2235" spans="2:6" x14ac:dyDescent="0.25">
      <c r="B2235" s="53"/>
      <c r="C2235" s="53"/>
      <c r="D2235" s="53"/>
      <c r="E2235" s="53"/>
      <c r="F2235" s="53"/>
    </row>
    <row r="2236" spans="2:6" x14ac:dyDescent="0.25">
      <c r="B2236" s="53"/>
      <c r="C2236" s="53"/>
      <c r="D2236" s="53"/>
      <c r="E2236" s="53"/>
      <c r="F2236" s="53"/>
    </row>
    <row r="2237" spans="2:6" x14ac:dyDescent="0.25">
      <c r="B2237" s="53"/>
      <c r="C2237" s="53"/>
      <c r="D2237" s="53"/>
      <c r="E2237" s="53"/>
      <c r="F2237" s="53"/>
    </row>
    <row r="2238" spans="2:6" x14ac:dyDescent="0.25">
      <c r="B2238" s="53"/>
      <c r="C2238" s="53"/>
      <c r="D2238" s="53"/>
      <c r="E2238" s="53"/>
      <c r="F2238" s="53"/>
    </row>
    <row r="2239" spans="2:6" x14ac:dyDescent="0.25">
      <c r="B2239" s="53"/>
      <c r="C2239" s="53"/>
      <c r="D2239" s="53"/>
      <c r="E2239" s="53"/>
      <c r="F2239" s="53"/>
    </row>
    <row r="2240" spans="2:6" x14ac:dyDescent="0.25">
      <c r="B2240" s="53"/>
      <c r="C2240" s="53"/>
      <c r="D2240" s="53"/>
      <c r="E2240" s="53"/>
      <c r="F2240" s="53"/>
    </row>
    <row r="2241" spans="2:6" x14ac:dyDescent="0.25">
      <c r="B2241" s="53"/>
      <c r="C2241" s="53"/>
      <c r="D2241" s="53"/>
      <c r="E2241" s="53"/>
      <c r="F2241" s="53"/>
    </row>
    <row r="2242" spans="2:6" x14ac:dyDescent="0.25">
      <c r="B2242" s="53"/>
      <c r="C2242" s="53"/>
      <c r="D2242" s="53"/>
      <c r="E2242" s="53"/>
      <c r="F2242" s="53"/>
    </row>
    <row r="2243" spans="2:6" x14ac:dyDescent="0.25">
      <c r="B2243" s="53"/>
      <c r="C2243" s="53"/>
      <c r="D2243" s="53"/>
      <c r="E2243" s="53"/>
      <c r="F2243" s="53"/>
    </row>
    <row r="2244" spans="2:6" x14ac:dyDescent="0.25">
      <c r="B2244" s="53"/>
      <c r="C2244" s="53"/>
      <c r="D2244" s="53"/>
      <c r="E2244" s="53"/>
      <c r="F2244" s="53"/>
    </row>
    <row r="2245" spans="2:6" x14ac:dyDescent="0.25">
      <c r="B2245" s="53"/>
      <c r="C2245" s="53"/>
      <c r="D2245" s="53"/>
      <c r="E2245" s="53"/>
      <c r="F2245" s="53"/>
    </row>
    <row r="2246" spans="2:6" x14ac:dyDescent="0.25">
      <c r="B2246" s="53"/>
      <c r="C2246" s="53"/>
      <c r="D2246" s="53"/>
      <c r="E2246" s="53"/>
      <c r="F2246" s="53"/>
    </row>
    <row r="2247" spans="2:6" x14ac:dyDescent="0.25">
      <c r="B2247" s="53"/>
      <c r="C2247" s="53"/>
      <c r="D2247" s="53"/>
      <c r="E2247" s="53"/>
      <c r="F2247" s="53"/>
    </row>
    <row r="2248" spans="2:6" x14ac:dyDescent="0.25">
      <c r="B2248" s="53"/>
      <c r="C2248" s="53"/>
      <c r="D2248" s="53"/>
      <c r="E2248" s="53"/>
      <c r="F2248" s="53"/>
    </row>
    <row r="2249" spans="2:6" x14ac:dyDescent="0.25">
      <c r="B2249" s="53"/>
      <c r="C2249" s="53"/>
      <c r="D2249" s="53"/>
      <c r="E2249" s="53"/>
      <c r="F2249" s="53"/>
    </row>
    <row r="2250" spans="2:6" x14ac:dyDescent="0.25">
      <c r="B2250" s="53"/>
      <c r="C2250" s="53"/>
      <c r="D2250" s="53"/>
      <c r="E2250" s="53"/>
      <c r="F2250" s="53"/>
    </row>
    <row r="2251" spans="2:6" x14ac:dyDescent="0.25">
      <c r="B2251" s="53"/>
      <c r="C2251" s="53"/>
      <c r="D2251" s="53"/>
      <c r="E2251" s="53"/>
      <c r="F2251" s="53"/>
    </row>
    <row r="2252" spans="2:6" x14ac:dyDescent="0.25">
      <c r="B2252" s="53"/>
      <c r="C2252" s="53"/>
      <c r="D2252" s="53"/>
      <c r="E2252" s="53"/>
      <c r="F2252" s="53"/>
    </row>
    <row r="2253" spans="2:6" x14ac:dyDescent="0.25">
      <c r="B2253" s="53"/>
      <c r="C2253" s="53"/>
      <c r="D2253" s="53"/>
      <c r="E2253" s="53"/>
      <c r="F2253" s="53"/>
    </row>
    <row r="2254" spans="2:6" x14ac:dyDescent="0.25">
      <c r="B2254" s="53"/>
      <c r="C2254" s="53"/>
      <c r="D2254" s="53"/>
      <c r="E2254" s="53"/>
      <c r="F2254" s="53"/>
    </row>
    <row r="2255" spans="2:6" x14ac:dyDescent="0.25">
      <c r="B2255" s="53"/>
      <c r="C2255" s="53"/>
      <c r="D2255" s="53"/>
      <c r="E2255" s="53"/>
      <c r="F2255" s="53"/>
    </row>
    <row r="2256" spans="2:6" x14ac:dyDescent="0.25">
      <c r="B2256" s="53"/>
      <c r="C2256" s="53"/>
      <c r="D2256" s="53"/>
      <c r="E2256" s="53"/>
      <c r="F2256" s="53"/>
    </row>
    <row r="2257" spans="2:6" x14ac:dyDescent="0.25">
      <c r="B2257" s="53"/>
      <c r="C2257" s="53"/>
      <c r="D2257" s="53"/>
      <c r="E2257" s="53"/>
      <c r="F2257" s="53"/>
    </row>
    <row r="2258" spans="2:6" x14ac:dyDescent="0.25">
      <c r="B2258" s="53"/>
      <c r="C2258" s="53"/>
      <c r="D2258" s="53"/>
      <c r="E2258" s="53"/>
      <c r="F2258" s="53"/>
    </row>
    <row r="2259" spans="2:6" x14ac:dyDescent="0.25">
      <c r="B2259" s="53"/>
      <c r="C2259" s="53"/>
      <c r="D2259" s="53"/>
      <c r="E2259" s="53"/>
      <c r="F2259" s="53"/>
    </row>
    <row r="2260" spans="2:6" x14ac:dyDescent="0.25">
      <c r="B2260" s="53"/>
      <c r="C2260" s="53"/>
      <c r="D2260" s="53"/>
      <c r="E2260" s="53"/>
      <c r="F2260" s="53"/>
    </row>
    <row r="2261" spans="2:6" x14ac:dyDescent="0.25">
      <c r="B2261" s="53"/>
      <c r="C2261" s="53"/>
      <c r="D2261" s="53"/>
      <c r="E2261" s="53"/>
      <c r="F2261" s="53"/>
    </row>
    <row r="2262" spans="2:6" x14ac:dyDescent="0.25">
      <c r="B2262" s="53"/>
      <c r="C2262" s="53"/>
      <c r="D2262" s="53"/>
      <c r="E2262" s="53"/>
      <c r="F2262" s="53"/>
    </row>
    <row r="2263" spans="2:6" x14ac:dyDescent="0.25">
      <c r="B2263" s="53"/>
      <c r="C2263" s="53"/>
      <c r="D2263" s="53"/>
      <c r="E2263" s="53"/>
      <c r="F2263" s="53"/>
    </row>
    <row r="2264" spans="2:6" x14ac:dyDescent="0.25">
      <c r="B2264" s="53"/>
      <c r="C2264" s="53"/>
      <c r="D2264" s="53"/>
      <c r="E2264" s="53"/>
      <c r="F2264" s="53"/>
    </row>
    <row r="2265" spans="2:6" x14ac:dyDescent="0.25">
      <c r="B2265" s="53"/>
      <c r="C2265" s="53"/>
      <c r="D2265" s="53"/>
      <c r="E2265" s="53"/>
      <c r="F2265" s="53"/>
    </row>
    <row r="2266" spans="2:6" x14ac:dyDescent="0.25">
      <c r="B2266" s="53"/>
      <c r="C2266" s="53"/>
      <c r="D2266" s="53"/>
      <c r="E2266" s="53"/>
      <c r="F2266" s="53"/>
    </row>
    <row r="2267" spans="2:6" x14ac:dyDescent="0.25">
      <c r="B2267" s="53"/>
      <c r="C2267" s="53"/>
      <c r="D2267" s="53"/>
      <c r="E2267" s="53"/>
      <c r="F2267" s="53"/>
    </row>
    <row r="2268" spans="2:6" x14ac:dyDescent="0.25">
      <c r="B2268" s="53"/>
      <c r="C2268" s="53"/>
      <c r="D2268" s="53"/>
      <c r="E2268" s="53"/>
      <c r="F2268" s="53"/>
    </row>
    <row r="2269" spans="2:6" x14ac:dyDescent="0.25">
      <c r="B2269" s="53"/>
      <c r="C2269" s="53"/>
      <c r="D2269" s="53"/>
      <c r="E2269" s="53"/>
      <c r="F2269" s="53"/>
    </row>
    <row r="2270" spans="2:6" x14ac:dyDescent="0.25">
      <c r="B2270" s="53"/>
      <c r="C2270" s="53"/>
      <c r="D2270" s="53"/>
      <c r="E2270" s="53"/>
      <c r="F2270" s="53"/>
    </row>
    <row r="2271" spans="2:6" x14ac:dyDescent="0.25">
      <c r="B2271" s="53"/>
      <c r="C2271" s="53"/>
      <c r="D2271" s="53"/>
      <c r="E2271" s="53"/>
      <c r="F2271" s="53"/>
    </row>
    <row r="2272" spans="2:6" x14ac:dyDescent="0.25">
      <c r="B2272" s="53"/>
      <c r="C2272" s="53"/>
      <c r="D2272" s="53"/>
      <c r="E2272" s="53"/>
      <c r="F2272" s="53"/>
    </row>
    <row r="2273" spans="2:6" x14ac:dyDescent="0.25">
      <c r="B2273" s="53"/>
      <c r="C2273" s="53"/>
      <c r="D2273" s="53"/>
      <c r="E2273" s="53"/>
      <c r="F2273" s="53"/>
    </row>
    <row r="2274" spans="2:6" x14ac:dyDescent="0.25">
      <c r="B2274" s="53"/>
      <c r="C2274" s="53"/>
      <c r="D2274" s="53"/>
      <c r="E2274" s="53"/>
      <c r="F2274" s="53"/>
    </row>
    <row r="2275" spans="2:6" x14ac:dyDescent="0.25">
      <c r="B2275" s="53"/>
      <c r="C2275" s="53"/>
      <c r="D2275" s="53"/>
      <c r="E2275" s="53"/>
      <c r="F2275" s="53"/>
    </row>
    <row r="2276" spans="2:6" x14ac:dyDescent="0.25">
      <c r="B2276" s="53"/>
      <c r="C2276" s="53"/>
      <c r="D2276" s="53"/>
      <c r="E2276" s="53"/>
      <c r="F2276" s="53"/>
    </row>
    <row r="2277" spans="2:6" x14ac:dyDescent="0.25">
      <c r="B2277" s="53"/>
      <c r="C2277" s="53"/>
      <c r="D2277" s="53"/>
      <c r="E2277" s="53"/>
      <c r="F2277" s="53"/>
    </row>
    <row r="2278" spans="2:6" x14ac:dyDescent="0.25">
      <c r="B2278" s="53"/>
      <c r="C2278" s="53"/>
      <c r="D2278" s="53"/>
      <c r="E2278" s="53"/>
      <c r="F2278" s="53"/>
    </row>
    <row r="2279" spans="2:6" x14ac:dyDescent="0.25">
      <c r="B2279" s="53"/>
      <c r="C2279" s="53"/>
      <c r="D2279" s="53"/>
      <c r="E2279" s="53"/>
      <c r="F2279" s="53"/>
    </row>
    <row r="2280" spans="2:6" x14ac:dyDescent="0.25">
      <c r="B2280" s="53"/>
      <c r="C2280" s="53"/>
      <c r="D2280" s="53"/>
      <c r="E2280" s="53"/>
      <c r="F2280" s="53"/>
    </row>
    <row r="2281" spans="2:6" x14ac:dyDescent="0.25">
      <c r="B2281" s="53"/>
      <c r="C2281" s="53"/>
      <c r="D2281" s="53"/>
      <c r="E2281" s="53"/>
      <c r="F2281" s="53"/>
    </row>
    <row r="2282" spans="2:6" x14ac:dyDescent="0.25">
      <c r="B2282" s="53"/>
      <c r="C2282" s="53"/>
      <c r="D2282" s="53"/>
      <c r="E2282" s="53"/>
      <c r="F2282" s="53"/>
    </row>
    <row r="2283" spans="2:6" x14ac:dyDescent="0.25">
      <c r="B2283" s="53"/>
      <c r="C2283" s="53"/>
      <c r="D2283" s="53"/>
      <c r="E2283" s="53"/>
      <c r="F2283" s="53"/>
    </row>
    <row r="2284" spans="2:6" x14ac:dyDescent="0.25">
      <c r="B2284" s="53"/>
      <c r="C2284" s="53"/>
      <c r="D2284" s="53"/>
      <c r="E2284" s="53"/>
      <c r="F2284" s="53"/>
    </row>
    <row r="2285" spans="2:6" x14ac:dyDescent="0.25">
      <c r="B2285" s="53"/>
      <c r="C2285" s="53"/>
      <c r="D2285" s="53"/>
      <c r="E2285" s="53"/>
      <c r="F2285" s="53"/>
    </row>
    <row r="2286" spans="2:6" x14ac:dyDescent="0.25">
      <c r="B2286" s="53"/>
      <c r="C2286" s="53"/>
      <c r="D2286" s="53"/>
      <c r="E2286" s="53"/>
      <c r="F2286" s="53"/>
    </row>
    <row r="2287" spans="2:6" x14ac:dyDescent="0.25">
      <c r="B2287" s="53"/>
      <c r="C2287" s="53"/>
      <c r="D2287" s="53"/>
      <c r="E2287" s="53"/>
      <c r="F2287" s="53"/>
    </row>
    <row r="2288" spans="2:6" x14ac:dyDescent="0.25">
      <c r="B2288" s="53"/>
      <c r="C2288" s="53"/>
      <c r="D2288" s="53"/>
      <c r="E2288" s="53"/>
      <c r="F2288" s="53"/>
    </row>
    <row r="2289" spans="2:6" x14ac:dyDescent="0.25">
      <c r="B2289" s="53"/>
      <c r="C2289" s="53"/>
      <c r="D2289" s="53"/>
      <c r="E2289" s="53"/>
      <c r="F2289" s="53"/>
    </row>
    <row r="2290" spans="2:6" x14ac:dyDescent="0.25">
      <c r="B2290" s="53"/>
      <c r="C2290" s="53"/>
      <c r="D2290" s="53"/>
      <c r="E2290" s="53"/>
      <c r="F2290" s="53"/>
    </row>
    <row r="2291" spans="2:6" x14ac:dyDescent="0.25">
      <c r="B2291" s="53"/>
      <c r="C2291" s="53"/>
      <c r="D2291" s="53"/>
      <c r="E2291" s="53"/>
      <c r="F2291" s="53"/>
    </row>
    <row r="2292" spans="2:6" x14ac:dyDescent="0.25">
      <c r="B2292" s="53"/>
      <c r="C2292" s="53"/>
      <c r="D2292" s="53"/>
      <c r="E2292" s="53"/>
      <c r="F2292" s="53"/>
    </row>
    <row r="2293" spans="2:6" x14ac:dyDescent="0.25">
      <c r="B2293" s="53"/>
      <c r="C2293" s="53"/>
      <c r="D2293" s="53"/>
      <c r="E2293" s="53"/>
      <c r="F2293" s="53"/>
    </row>
    <row r="2294" spans="2:6" x14ac:dyDescent="0.25">
      <c r="B2294" s="53"/>
      <c r="C2294" s="53"/>
      <c r="D2294" s="53"/>
      <c r="E2294" s="53"/>
      <c r="F2294" s="53"/>
    </row>
    <row r="2295" spans="2:6" x14ac:dyDescent="0.25">
      <c r="B2295" s="53"/>
      <c r="C2295" s="53"/>
      <c r="D2295" s="53"/>
      <c r="E2295" s="53"/>
      <c r="F2295" s="53"/>
    </row>
    <row r="2296" spans="2:6" x14ac:dyDescent="0.25">
      <c r="B2296" s="53"/>
      <c r="C2296" s="53"/>
      <c r="D2296" s="53"/>
      <c r="E2296" s="53"/>
      <c r="F2296" s="53"/>
    </row>
    <row r="2297" spans="2:6" x14ac:dyDescent="0.25">
      <c r="B2297" s="53"/>
      <c r="C2297" s="53"/>
      <c r="D2297" s="53"/>
      <c r="E2297" s="53"/>
      <c r="F2297" s="53"/>
    </row>
    <row r="2298" spans="2:6" x14ac:dyDescent="0.25">
      <c r="B2298" s="53"/>
      <c r="C2298" s="53"/>
      <c r="D2298" s="53"/>
      <c r="E2298" s="53"/>
      <c r="F2298" s="53"/>
    </row>
    <row r="2299" spans="2:6" x14ac:dyDescent="0.25">
      <c r="B2299" s="53"/>
      <c r="C2299" s="53"/>
      <c r="D2299" s="53"/>
      <c r="E2299" s="53"/>
      <c r="F2299" s="53"/>
    </row>
    <row r="2300" spans="2:6" x14ac:dyDescent="0.25">
      <c r="B2300" s="53"/>
      <c r="C2300" s="53"/>
      <c r="D2300" s="53"/>
      <c r="E2300" s="53"/>
      <c r="F2300" s="53"/>
    </row>
    <row r="2301" spans="2:6" x14ac:dyDescent="0.25">
      <c r="B2301" s="53"/>
      <c r="C2301" s="53"/>
      <c r="D2301" s="53"/>
      <c r="E2301" s="53"/>
      <c r="F2301" s="53"/>
    </row>
    <row r="2302" spans="2:6" x14ac:dyDescent="0.25">
      <c r="B2302" s="53"/>
      <c r="C2302" s="53"/>
      <c r="D2302" s="53"/>
      <c r="E2302" s="53"/>
      <c r="F2302" s="53"/>
    </row>
    <row r="2303" spans="2:6" x14ac:dyDescent="0.25">
      <c r="B2303" s="53"/>
      <c r="C2303" s="53"/>
      <c r="D2303" s="53"/>
      <c r="E2303" s="53"/>
      <c r="F2303" s="53"/>
    </row>
    <row r="2304" spans="2:6" x14ac:dyDescent="0.25">
      <c r="B2304" s="53"/>
      <c r="C2304" s="53"/>
      <c r="D2304" s="53"/>
      <c r="E2304" s="53"/>
      <c r="F2304" s="53"/>
    </row>
    <row r="2305" spans="2:6" x14ac:dyDescent="0.25">
      <c r="B2305" s="53"/>
      <c r="C2305" s="53"/>
      <c r="D2305" s="53"/>
      <c r="E2305" s="53"/>
      <c r="F2305" s="53"/>
    </row>
    <row r="2306" spans="2:6" x14ac:dyDescent="0.25">
      <c r="B2306" s="53"/>
      <c r="C2306" s="53"/>
      <c r="D2306" s="53"/>
      <c r="E2306" s="53"/>
      <c r="F2306" s="53"/>
    </row>
    <row r="2307" spans="2:6" x14ac:dyDescent="0.25">
      <c r="B2307" s="53"/>
      <c r="C2307" s="53"/>
      <c r="D2307" s="53"/>
      <c r="E2307" s="53"/>
      <c r="F2307" s="53"/>
    </row>
    <row r="2308" spans="2:6" x14ac:dyDescent="0.25">
      <c r="B2308" s="53"/>
      <c r="C2308" s="53"/>
      <c r="D2308" s="53"/>
      <c r="E2308" s="53"/>
      <c r="F2308" s="53"/>
    </row>
    <row r="2309" spans="2:6" x14ac:dyDescent="0.25">
      <c r="B2309" s="53"/>
      <c r="C2309" s="53"/>
      <c r="D2309" s="53"/>
      <c r="E2309" s="53"/>
      <c r="F2309" s="53"/>
    </row>
    <row r="2310" spans="2:6" x14ac:dyDescent="0.25">
      <c r="B2310" s="53"/>
      <c r="C2310" s="53"/>
      <c r="D2310" s="53"/>
      <c r="E2310" s="53"/>
      <c r="F2310" s="53"/>
    </row>
    <row r="2311" spans="2:6" x14ac:dyDescent="0.25">
      <c r="B2311" s="53"/>
      <c r="C2311" s="53"/>
      <c r="D2311" s="53"/>
      <c r="E2311" s="53"/>
      <c r="F2311" s="53"/>
    </row>
    <row r="2312" spans="2:6" x14ac:dyDescent="0.25">
      <c r="B2312" s="53"/>
      <c r="C2312" s="53"/>
      <c r="D2312" s="53"/>
      <c r="E2312" s="53"/>
      <c r="F2312" s="53"/>
    </row>
    <row r="2313" spans="2:6" x14ac:dyDescent="0.25">
      <c r="B2313" s="53"/>
      <c r="C2313" s="53"/>
      <c r="D2313" s="53"/>
      <c r="E2313" s="53"/>
      <c r="F2313" s="53"/>
    </row>
    <row r="2314" spans="2:6" x14ac:dyDescent="0.25">
      <c r="B2314" s="53"/>
      <c r="C2314" s="53"/>
      <c r="D2314" s="53"/>
      <c r="E2314" s="53"/>
      <c r="F2314" s="53"/>
    </row>
    <row r="2315" spans="2:6" x14ac:dyDescent="0.25">
      <c r="B2315" s="53"/>
      <c r="C2315" s="53"/>
      <c r="D2315" s="53"/>
      <c r="E2315" s="53"/>
      <c r="F2315" s="53"/>
    </row>
    <row r="2316" spans="2:6" x14ac:dyDescent="0.25">
      <c r="B2316" s="53"/>
      <c r="C2316" s="53"/>
      <c r="D2316" s="53"/>
      <c r="E2316" s="53"/>
      <c r="F2316" s="53"/>
    </row>
    <row r="2317" spans="2:6" x14ac:dyDescent="0.25">
      <c r="B2317" s="53"/>
      <c r="C2317" s="53"/>
      <c r="D2317" s="53"/>
      <c r="E2317" s="53"/>
      <c r="F2317" s="53"/>
    </row>
    <row r="2318" spans="2:6" x14ac:dyDescent="0.25">
      <c r="B2318" s="53"/>
      <c r="C2318" s="53"/>
      <c r="D2318" s="53"/>
      <c r="E2318" s="53"/>
      <c r="F2318" s="53"/>
    </row>
    <row r="2319" spans="2:6" x14ac:dyDescent="0.25">
      <c r="B2319" s="53"/>
      <c r="C2319" s="53"/>
      <c r="D2319" s="53"/>
      <c r="E2319" s="53"/>
      <c r="F2319" s="53"/>
    </row>
    <row r="2320" spans="2:6" x14ac:dyDescent="0.25">
      <c r="B2320" s="53"/>
      <c r="C2320" s="53"/>
      <c r="D2320" s="53"/>
      <c r="E2320" s="53"/>
      <c r="F2320" s="53"/>
    </row>
    <row r="2321" spans="2:6" x14ac:dyDescent="0.25">
      <c r="B2321" s="53"/>
      <c r="C2321" s="53"/>
      <c r="D2321" s="53"/>
      <c r="E2321" s="53"/>
      <c r="F2321" s="53"/>
    </row>
    <row r="2322" spans="2:6" x14ac:dyDescent="0.25">
      <c r="B2322" s="53"/>
      <c r="C2322" s="53"/>
      <c r="D2322" s="53"/>
      <c r="E2322" s="53"/>
      <c r="F2322" s="53"/>
    </row>
    <row r="2323" spans="2:6" x14ac:dyDescent="0.25">
      <c r="B2323" s="53"/>
      <c r="C2323" s="53"/>
      <c r="D2323" s="53"/>
      <c r="E2323" s="53"/>
      <c r="F2323" s="53"/>
    </row>
    <row r="2324" spans="2:6" x14ac:dyDescent="0.25">
      <c r="B2324" s="53"/>
      <c r="C2324" s="53"/>
      <c r="D2324" s="53"/>
      <c r="E2324" s="53"/>
      <c r="F2324" s="53"/>
    </row>
    <row r="2325" spans="2:6" x14ac:dyDescent="0.25">
      <c r="B2325" s="53"/>
      <c r="C2325" s="53"/>
      <c r="D2325" s="53"/>
      <c r="E2325" s="53"/>
      <c r="F2325" s="53"/>
    </row>
    <row r="2326" spans="2:6" x14ac:dyDescent="0.25">
      <c r="B2326" s="53"/>
      <c r="C2326" s="53"/>
      <c r="D2326" s="53"/>
      <c r="E2326" s="53"/>
      <c r="F2326" s="53"/>
    </row>
    <row r="2327" spans="2:6" x14ac:dyDescent="0.25">
      <c r="B2327" s="53"/>
      <c r="C2327" s="53"/>
      <c r="D2327" s="53"/>
      <c r="E2327" s="53"/>
      <c r="F2327" s="53"/>
    </row>
    <row r="2328" spans="2:6" x14ac:dyDescent="0.25">
      <c r="B2328" s="53"/>
      <c r="C2328" s="53"/>
      <c r="D2328" s="53"/>
      <c r="E2328" s="53"/>
      <c r="F2328" s="53"/>
    </row>
    <row r="2329" spans="2:6" x14ac:dyDescent="0.25">
      <c r="B2329" s="53"/>
      <c r="C2329" s="53"/>
      <c r="D2329" s="53"/>
      <c r="E2329" s="53"/>
      <c r="F2329" s="53"/>
    </row>
    <row r="2330" spans="2:6" x14ac:dyDescent="0.25">
      <c r="B2330" s="53"/>
      <c r="C2330" s="53"/>
      <c r="D2330" s="53"/>
      <c r="E2330" s="53"/>
      <c r="F2330" s="53"/>
    </row>
    <row r="2331" spans="2:6" x14ac:dyDescent="0.25">
      <c r="B2331" s="53"/>
      <c r="C2331" s="53"/>
      <c r="D2331" s="53"/>
      <c r="E2331" s="53"/>
      <c r="F2331" s="53"/>
    </row>
    <row r="2332" spans="2:6" x14ac:dyDescent="0.25">
      <c r="B2332" s="53"/>
      <c r="C2332" s="53"/>
      <c r="D2332" s="53"/>
      <c r="E2332" s="53"/>
      <c r="F2332" s="53"/>
    </row>
    <row r="2333" spans="2:6" x14ac:dyDescent="0.25">
      <c r="B2333" s="53"/>
      <c r="C2333" s="53"/>
      <c r="D2333" s="53"/>
      <c r="E2333" s="53"/>
      <c r="F2333" s="53"/>
    </row>
    <row r="2334" spans="2:6" x14ac:dyDescent="0.25">
      <c r="B2334" s="53"/>
      <c r="C2334" s="53"/>
      <c r="D2334" s="53"/>
      <c r="E2334" s="53"/>
      <c r="F2334" s="53"/>
    </row>
    <row r="2335" spans="2:6" x14ac:dyDescent="0.25">
      <c r="B2335" s="53"/>
      <c r="C2335" s="53"/>
      <c r="D2335" s="53"/>
      <c r="E2335" s="53"/>
      <c r="F2335" s="53"/>
    </row>
    <row r="2336" spans="2:6" x14ac:dyDescent="0.25">
      <c r="B2336" s="53"/>
      <c r="C2336" s="53"/>
      <c r="D2336" s="53"/>
      <c r="E2336" s="53"/>
      <c r="F2336" s="53"/>
    </row>
    <row r="2337" spans="2:6" x14ac:dyDescent="0.25">
      <c r="B2337" s="53"/>
      <c r="C2337" s="53"/>
      <c r="D2337" s="53"/>
      <c r="E2337" s="53"/>
      <c r="F2337" s="53"/>
    </row>
    <row r="2338" spans="2:6" x14ac:dyDescent="0.25">
      <c r="B2338" s="53"/>
      <c r="C2338" s="53"/>
      <c r="D2338" s="53"/>
      <c r="E2338" s="53"/>
      <c r="F2338" s="53"/>
    </row>
    <row r="2339" spans="2:6" x14ac:dyDescent="0.25">
      <c r="B2339" s="53"/>
      <c r="C2339" s="53"/>
      <c r="D2339" s="53"/>
      <c r="E2339" s="53"/>
      <c r="F2339" s="53"/>
    </row>
    <row r="2340" spans="2:6" x14ac:dyDescent="0.25">
      <c r="B2340" s="53"/>
      <c r="C2340" s="53"/>
      <c r="D2340" s="53"/>
      <c r="E2340" s="53"/>
      <c r="F2340" s="53"/>
    </row>
    <row r="2341" spans="2:6" x14ac:dyDescent="0.25">
      <c r="B2341" s="53"/>
      <c r="C2341" s="53"/>
      <c r="D2341" s="53"/>
      <c r="E2341" s="53"/>
      <c r="F2341" s="53"/>
    </row>
    <row r="2342" spans="2:6" x14ac:dyDescent="0.25">
      <c r="B2342" s="53"/>
      <c r="C2342" s="53"/>
      <c r="D2342" s="53"/>
      <c r="E2342" s="53"/>
      <c r="F2342" s="53"/>
    </row>
    <row r="2343" spans="2:6" x14ac:dyDescent="0.25">
      <c r="B2343" s="53"/>
      <c r="C2343" s="53"/>
      <c r="D2343" s="53"/>
      <c r="E2343" s="53"/>
      <c r="F2343" s="53"/>
    </row>
    <row r="2344" spans="2:6" x14ac:dyDescent="0.25">
      <c r="B2344" s="53"/>
      <c r="C2344" s="53"/>
      <c r="D2344" s="53"/>
      <c r="E2344" s="53"/>
      <c r="F2344" s="53"/>
    </row>
    <row r="2345" spans="2:6" x14ac:dyDescent="0.25">
      <c r="B2345" s="53"/>
      <c r="C2345" s="53"/>
      <c r="D2345" s="53"/>
      <c r="E2345" s="53"/>
      <c r="F2345" s="53"/>
    </row>
    <row r="2346" spans="2:6" x14ac:dyDescent="0.25">
      <c r="B2346" s="53"/>
      <c r="C2346" s="53"/>
      <c r="D2346" s="53"/>
      <c r="E2346" s="53"/>
      <c r="F2346" s="53"/>
    </row>
    <row r="2347" spans="2:6" x14ac:dyDescent="0.25">
      <c r="B2347" s="53"/>
      <c r="C2347" s="53"/>
      <c r="D2347" s="53"/>
      <c r="E2347" s="53"/>
      <c r="F2347" s="53"/>
    </row>
    <row r="2348" spans="2:6" x14ac:dyDescent="0.25">
      <c r="B2348" s="53"/>
      <c r="C2348" s="53"/>
      <c r="D2348" s="53"/>
      <c r="E2348" s="53"/>
      <c r="F2348" s="53"/>
    </row>
    <row r="2349" spans="2:6" x14ac:dyDescent="0.25">
      <c r="B2349" s="53"/>
      <c r="C2349" s="53"/>
      <c r="D2349" s="53"/>
      <c r="E2349" s="53"/>
      <c r="F2349" s="53"/>
    </row>
    <row r="2350" spans="2:6" x14ac:dyDescent="0.25">
      <c r="B2350" s="53"/>
      <c r="C2350" s="53"/>
      <c r="D2350" s="53"/>
      <c r="E2350" s="53"/>
      <c r="F2350" s="53"/>
    </row>
    <row r="2351" spans="2:6" x14ac:dyDescent="0.25">
      <c r="B2351" s="53"/>
      <c r="C2351" s="53"/>
      <c r="D2351" s="53"/>
      <c r="E2351" s="53"/>
      <c r="F2351" s="53"/>
    </row>
    <row r="2352" spans="2:6" x14ac:dyDescent="0.25">
      <c r="B2352" s="53"/>
      <c r="C2352" s="53"/>
      <c r="D2352" s="53"/>
      <c r="E2352" s="53"/>
      <c r="F2352" s="53"/>
    </row>
    <row r="2353" spans="2:6" x14ac:dyDescent="0.25">
      <c r="B2353" s="53"/>
      <c r="C2353" s="53"/>
      <c r="D2353" s="53"/>
      <c r="E2353" s="53"/>
      <c r="F2353" s="53"/>
    </row>
    <row r="2354" spans="2:6" x14ac:dyDescent="0.25">
      <c r="B2354" s="53"/>
      <c r="C2354" s="53"/>
      <c r="D2354" s="53"/>
      <c r="E2354" s="53"/>
      <c r="F2354" s="53"/>
    </row>
    <row r="2355" spans="2:6" x14ac:dyDescent="0.25">
      <c r="B2355" s="53"/>
      <c r="C2355" s="53"/>
      <c r="D2355" s="53"/>
      <c r="E2355" s="53"/>
      <c r="F2355" s="53"/>
    </row>
    <row r="2356" spans="2:6" x14ac:dyDescent="0.25">
      <c r="B2356" s="53"/>
      <c r="C2356" s="53"/>
      <c r="D2356" s="53"/>
      <c r="E2356" s="53"/>
      <c r="F2356" s="53"/>
    </row>
    <row r="2357" spans="2:6" x14ac:dyDescent="0.25">
      <c r="B2357" s="53"/>
      <c r="C2357" s="53"/>
      <c r="D2357" s="53"/>
      <c r="E2357" s="53"/>
      <c r="F2357" s="53"/>
    </row>
    <row r="2358" spans="2:6" x14ac:dyDescent="0.25">
      <c r="B2358" s="53"/>
      <c r="C2358" s="53"/>
      <c r="D2358" s="53"/>
      <c r="E2358" s="53"/>
      <c r="F2358" s="53"/>
    </row>
    <row r="2359" spans="2:6" x14ac:dyDescent="0.25">
      <c r="B2359" s="53"/>
      <c r="C2359" s="53"/>
      <c r="D2359" s="53"/>
      <c r="E2359" s="53"/>
      <c r="F2359" s="53"/>
    </row>
    <row r="2360" spans="2:6" x14ac:dyDescent="0.25">
      <c r="B2360" s="53"/>
      <c r="C2360" s="53"/>
      <c r="D2360" s="53"/>
      <c r="E2360" s="53"/>
      <c r="F2360" s="53"/>
    </row>
    <row r="2361" spans="2:6" x14ac:dyDescent="0.25">
      <c r="B2361" s="53"/>
      <c r="C2361" s="53"/>
      <c r="D2361" s="53"/>
      <c r="E2361" s="53"/>
      <c r="F2361" s="53"/>
    </row>
    <row r="2362" spans="2:6" x14ac:dyDescent="0.25">
      <c r="B2362" s="53"/>
      <c r="C2362" s="53"/>
      <c r="D2362" s="53"/>
      <c r="E2362" s="53"/>
      <c r="F2362" s="53"/>
    </row>
    <row r="2363" spans="2:6" x14ac:dyDescent="0.25">
      <c r="B2363" s="53"/>
      <c r="C2363" s="53"/>
      <c r="D2363" s="53"/>
      <c r="E2363" s="53"/>
      <c r="F2363" s="53"/>
    </row>
    <row r="2364" spans="2:6" x14ac:dyDescent="0.25">
      <c r="B2364" s="53"/>
      <c r="C2364" s="53"/>
      <c r="D2364" s="53"/>
      <c r="E2364" s="53"/>
      <c r="F2364" s="53"/>
    </row>
    <row r="2365" spans="2:6" x14ac:dyDescent="0.25">
      <c r="B2365" s="53"/>
      <c r="C2365" s="53"/>
      <c r="D2365" s="53"/>
      <c r="E2365" s="53"/>
      <c r="F2365" s="53"/>
    </row>
    <row r="2366" spans="2:6" x14ac:dyDescent="0.25">
      <c r="B2366" s="53"/>
      <c r="C2366" s="53"/>
      <c r="D2366" s="53"/>
      <c r="E2366" s="53"/>
      <c r="F2366" s="53"/>
    </row>
    <row r="2367" spans="2:6" x14ac:dyDescent="0.25">
      <c r="B2367" s="53"/>
      <c r="C2367" s="53"/>
      <c r="D2367" s="53"/>
      <c r="E2367" s="53"/>
      <c r="F2367" s="53"/>
    </row>
    <row r="2368" spans="2:6" x14ac:dyDescent="0.25">
      <c r="B2368" s="53"/>
      <c r="C2368" s="53"/>
      <c r="D2368" s="53"/>
      <c r="E2368" s="53"/>
      <c r="F2368" s="53"/>
    </row>
    <row r="2369" spans="2:6" x14ac:dyDescent="0.25">
      <c r="B2369" s="53"/>
      <c r="C2369" s="53"/>
      <c r="D2369" s="53"/>
      <c r="E2369" s="53"/>
      <c r="F2369" s="53"/>
    </row>
    <row r="2370" spans="2:6" x14ac:dyDescent="0.25">
      <c r="B2370" s="53"/>
      <c r="C2370" s="53"/>
      <c r="D2370" s="53"/>
      <c r="E2370" s="53"/>
      <c r="F2370" s="53"/>
    </row>
    <row r="2371" spans="2:6" x14ac:dyDescent="0.25">
      <c r="B2371" s="53"/>
      <c r="C2371" s="53"/>
      <c r="D2371" s="53"/>
      <c r="E2371" s="53"/>
      <c r="F2371" s="53"/>
    </row>
    <row r="2372" spans="2:6" x14ac:dyDescent="0.25">
      <c r="B2372" s="53"/>
      <c r="C2372" s="53"/>
      <c r="D2372" s="53"/>
      <c r="E2372" s="53"/>
      <c r="F2372" s="53"/>
    </row>
    <row r="2373" spans="2:6" x14ac:dyDescent="0.25">
      <c r="B2373" s="53"/>
      <c r="C2373" s="53"/>
      <c r="D2373" s="53"/>
      <c r="E2373" s="53"/>
      <c r="F2373" s="53"/>
    </row>
    <row r="2374" spans="2:6" x14ac:dyDescent="0.25">
      <c r="B2374" s="53"/>
      <c r="C2374" s="53"/>
      <c r="D2374" s="53"/>
      <c r="E2374" s="53"/>
      <c r="F2374" s="53"/>
    </row>
    <row r="2375" spans="2:6" x14ac:dyDescent="0.25">
      <c r="B2375" s="53"/>
      <c r="C2375" s="53"/>
      <c r="D2375" s="53"/>
      <c r="E2375" s="53"/>
      <c r="F2375" s="53"/>
    </row>
    <row r="2376" spans="2:6" x14ac:dyDescent="0.25">
      <c r="B2376" s="53"/>
      <c r="C2376" s="53"/>
      <c r="D2376" s="53"/>
      <c r="E2376" s="53"/>
      <c r="F2376" s="53"/>
    </row>
    <row r="2377" spans="2:6" x14ac:dyDescent="0.25">
      <c r="B2377" s="53"/>
      <c r="C2377" s="53"/>
      <c r="D2377" s="53"/>
      <c r="E2377" s="53"/>
      <c r="F2377" s="53"/>
    </row>
    <row r="2378" spans="2:6" x14ac:dyDescent="0.25">
      <c r="B2378" s="53"/>
      <c r="C2378" s="53"/>
      <c r="D2378" s="53"/>
      <c r="E2378" s="53"/>
      <c r="F2378" s="53"/>
    </row>
    <row r="2379" spans="2:6" x14ac:dyDescent="0.25">
      <c r="B2379" s="53"/>
      <c r="C2379" s="53"/>
      <c r="D2379" s="53"/>
      <c r="E2379" s="53"/>
      <c r="F2379" s="53"/>
    </row>
    <row r="2380" spans="2:6" x14ac:dyDescent="0.25">
      <c r="B2380" s="53"/>
      <c r="C2380" s="53"/>
      <c r="D2380" s="53"/>
      <c r="E2380" s="53"/>
      <c r="F2380" s="53"/>
    </row>
    <row r="2381" spans="2:6" x14ac:dyDescent="0.25">
      <c r="B2381" s="53"/>
      <c r="C2381" s="53"/>
      <c r="D2381" s="53"/>
      <c r="E2381" s="53"/>
      <c r="F2381" s="53"/>
    </row>
    <row r="2382" spans="2:6" x14ac:dyDescent="0.25">
      <c r="B2382" s="53"/>
      <c r="C2382" s="53"/>
      <c r="D2382" s="53"/>
      <c r="E2382" s="53"/>
      <c r="F2382" s="53"/>
    </row>
    <row r="2383" spans="2:6" x14ac:dyDescent="0.25">
      <c r="B2383" s="53"/>
      <c r="C2383" s="53"/>
      <c r="D2383" s="53"/>
      <c r="E2383" s="53"/>
      <c r="F2383" s="53"/>
    </row>
    <row r="2384" spans="2:6" x14ac:dyDescent="0.25">
      <c r="B2384" s="53"/>
      <c r="C2384" s="53"/>
      <c r="D2384" s="53"/>
      <c r="E2384" s="53"/>
      <c r="F2384" s="53"/>
    </row>
    <row r="2385" spans="2:6" x14ac:dyDescent="0.25">
      <c r="B2385" s="53"/>
      <c r="C2385" s="53"/>
      <c r="D2385" s="53"/>
      <c r="E2385" s="53"/>
      <c r="F2385" s="53"/>
    </row>
    <row r="2386" spans="2:6" x14ac:dyDescent="0.25">
      <c r="B2386" s="53"/>
      <c r="C2386" s="53"/>
      <c r="D2386" s="53"/>
      <c r="E2386" s="53"/>
      <c r="F2386" s="53"/>
    </row>
    <row r="2387" spans="2:6" x14ac:dyDescent="0.25">
      <c r="B2387" s="53"/>
      <c r="C2387" s="53"/>
      <c r="D2387" s="53"/>
      <c r="E2387" s="53"/>
      <c r="F2387" s="53"/>
    </row>
    <row r="2388" spans="2:6" x14ac:dyDescent="0.25">
      <c r="B2388" s="53"/>
      <c r="C2388" s="53"/>
      <c r="D2388" s="53"/>
      <c r="E2388" s="53"/>
      <c r="F2388" s="53"/>
    </row>
    <row r="2389" spans="2:6" x14ac:dyDescent="0.25">
      <c r="B2389" s="53"/>
      <c r="C2389" s="53"/>
      <c r="D2389" s="53"/>
      <c r="E2389" s="53"/>
      <c r="F2389" s="53"/>
    </row>
    <row r="2390" spans="2:6" x14ac:dyDescent="0.25">
      <c r="B2390" s="53"/>
      <c r="C2390" s="53"/>
      <c r="D2390" s="53"/>
      <c r="E2390" s="53"/>
      <c r="F2390" s="53"/>
    </row>
    <row r="2391" spans="2:6" x14ac:dyDescent="0.25">
      <c r="B2391" s="53"/>
      <c r="C2391" s="53"/>
      <c r="D2391" s="53"/>
      <c r="E2391" s="53"/>
      <c r="F2391" s="53"/>
    </row>
    <row r="2392" spans="2:6" x14ac:dyDescent="0.25">
      <c r="B2392" s="53"/>
      <c r="C2392" s="53"/>
      <c r="D2392" s="53"/>
      <c r="E2392" s="53"/>
      <c r="F2392" s="53"/>
    </row>
    <row r="2393" spans="2:6" x14ac:dyDescent="0.25">
      <c r="B2393" s="53"/>
      <c r="C2393" s="53"/>
      <c r="D2393" s="53"/>
      <c r="E2393" s="53"/>
      <c r="F2393" s="53"/>
    </row>
    <row r="2394" spans="2:6" x14ac:dyDescent="0.25">
      <c r="B2394" s="53"/>
      <c r="C2394" s="53"/>
      <c r="D2394" s="53"/>
      <c r="E2394" s="53"/>
      <c r="F2394" s="53"/>
    </row>
    <row r="2395" spans="2:6" x14ac:dyDescent="0.25">
      <c r="B2395" s="53"/>
      <c r="C2395" s="53"/>
      <c r="D2395" s="53"/>
      <c r="E2395" s="53"/>
      <c r="F2395" s="53"/>
    </row>
    <row r="2396" spans="2:6" x14ac:dyDescent="0.25">
      <c r="B2396" s="53"/>
      <c r="C2396" s="53"/>
      <c r="D2396" s="53"/>
      <c r="E2396" s="53"/>
      <c r="F2396" s="53"/>
    </row>
    <row r="2397" spans="2:6" x14ac:dyDescent="0.25">
      <c r="B2397" s="53"/>
      <c r="C2397" s="53"/>
      <c r="D2397" s="53"/>
      <c r="E2397" s="53"/>
      <c r="F2397" s="53"/>
    </row>
    <row r="2398" spans="2:6" x14ac:dyDescent="0.25">
      <c r="B2398" s="53"/>
      <c r="C2398" s="53"/>
      <c r="D2398" s="53"/>
      <c r="E2398" s="53"/>
      <c r="F2398" s="53"/>
    </row>
    <row r="2399" spans="2:6" x14ac:dyDescent="0.25">
      <c r="B2399" s="53"/>
      <c r="C2399" s="53"/>
      <c r="D2399" s="53"/>
      <c r="E2399" s="53"/>
      <c r="F2399" s="53"/>
    </row>
    <row r="2400" spans="2:6" x14ac:dyDescent="0.25">
      <c r="B2400" s="53"/>
      <c r="C2400" s="53"/>
      <c r="D2400" s="53"/>
      <c r="E2400" s="53"/>
      <c r="F2400" s="53"/>
    </row>
    <row r="2401" spans="2:6" x14ac:dyDescent="0.25">
      <c r="B2401" s="53"/>
      <c r="C2401" s="53"/>
      <c r="D2401" s="53"/>
      <c r="E2401" s="53"/>
      <c r="F2401" s="53"/>
    </row>
    <row r="2402" spans="2:6" x14ac:dyDescent="0.25">
      <c r="B2402" s="53"/>
      <c r="C2402" s="53"/>
      <c r="D2402" s="53"/>
      <c r="E2402" s="53"/>
      <c r="F2402" s="53"/>
    </row>
    <row r="2403" spans="2:6" x14ac:dyDescent="0.25">
      <c r="B2403" s="53"/>
      <c r="C2403" s="53"/>
      <c r="D2403" s="53"/>
      <c r="E2403" s="53"/>
      <c r="F2403" s="53"/>
    </row>
    <row r="2404" spans="2:6" x14ac:dyDescent="0.25">
      <c r="B2404" s="53"/>
      <c r="C2404" s="53"/>
      <c r="D2404" s="53"/>
      <c r="E2404" s="53"/>
      <c r="F2404" s="53"/>
    </row>
    <row r="2405" spans="2:6" x14ac:dyDescent="0.25">
      <c r="B2405" s="53"/>
      <c r="C2405" s="53"/>
      <c r="D2405" s="53"/>
      <c r="E2405" s="53"/>
      <c r="F2405" s="53"/>
    </row>
    <row r="2406" spans="2:6" x14ac:dyDescent="0.25">
      <c r="B2406" s="53"/>
      <c r="C2406" s="53"/>
      <c r="D2406" s="53"/>
      <c r="E2406" s="53"/>
      <c r="F2406" s="53"/>
    </row>
    <row r="2407" spans="2:6" x14ac:dyDescent="0.25">
      <c r="B2407" s="53"/>
      <c r="C2407" s="53"/>
      <c r="D2407" s="53"/>
      <c r="E2407" s="53"/>
      <c r="F2407" s="53"/>
    </row>
    <row r="2408" spans="2:6" x14ac:dyDescent="0.25">
      <c r="B2408" s="53"/>
      <c r="C2408" s="53"/>
      <c r="D2408" s="53"/>
      <c r="E2408" s="53"/>
      <c r="F2408" s="53"/>
    </row>
    <row r="2409" spans="2:6" x14ac:dyDescent="0.25">
      <c r="B2409" s="53"/>
      <c r="C2409" s="53"/>
      <c r="D2409" s="53"/>
      <c r="E2409" s="53"/>
      <c r="F2409" s="53"/>
    </row>
    <row r="2410" spans="2:6" x14ac:dyDescent="0.25">
      <c r="B2410" s="53"/>
      <c r="C2410" s="53"/>
      <c r="D2410" s="53"/>
      <c r="E2410" s="53"/>
      <c r="F2410" s="53"/>
    </row>
    <row r="2411" spans="2:6" x14ac:dyDescent="0.25">
      <c r="B2411" s="53"/>
      <c r="C2411" s="53"/>
      <c r="D2411" s="53"/>
      <c r="E2411" s="53"/>
      <c r="F2411" s="53"/>
    </row>
    <row r="2412" spans="2:6" x14ac:dyDescent="0.25">
      <c r="B2412" s="53"/>
      <c r="C2412" s="53"/>
      <c r="D2412" s="53"/>
      <c r="E2412" s="53"/>
      <c r="F2412" s="53"/>
    </row>
    <row r="2413" spans="2:6" x14ac:dyDescent="0.25">
      <c r="B2413" s="53"/>
      <c r="C2413" s="53"/>
      <c r="D2413" s="53"/>
      <c r="E2413" s="53"/>
      <c r="F2413" s="53"/>
    </row>
    <row r="2414" spans="2:6" x14ac:dyDescent="0.25">
      <c r="B2414" s="53"/>
      <c r="C2414" s="53"/>
      <c r="D2414" s="53"/>
      <c r="E2414" s="53"/>
      <c r="F2414" s="53"/>
    </row>
    <row r="2415" spans="2:6" x14ac:dyDescent="0.25">
      <c r="B2415" s="53"/>
      <c r="C2415" s="53"/>
      <c r="D2415" s="53"/>
      <c r="E2415" s="53"/>
      <c r="F2415" s="53"/>
    </row>
    <row r="2416" spans="2:6" x14ac:dyDescent="0.25">
      <c r="B2416" s="53"/>
      <c r="C2416" s="53"/>
      <c r="D2416" s="53"/>
      <c r="E2416" s="53"/>
      <c r="F2416" s="53"/>
    </row>
    <row r="2417" spans="2:6" x14ac:dyDescent="0.25">
      <c r="B2417" s="53"/>
      <c r="C2417" s="53"/>
      <c r="D2417" s="53"/>
      <c r="E2417" s="53"/>
      <c r="F2417" s="53"/>
    </row>
    <row r="2418" spans="2:6" x14ac:dyDescent="0.25">
      <c r="B2418" s="53"/>
      <c r="C2418" s="53"/>
      <c r="D2418" s="53"/>
      <c r="E2418" s="53"/>
      <c r="F2418" s="53"/>
    </row>
    <row r="2419" spans="2:6" x14ac:dyDescent="0.25">
      <c r="B2419" s="53"/>
      <c r="C2419" s="53"/>
      <c r="D2419" s="53"/>
      <c r="E2419" s="53"/>
      <c r="F2419" s="53"/>
    </row>
    <row r="2420" spans="2:6" x14ac:dyDescent="0.25">
      <c r="B2420" s="53"/>
      <c r="C2420" s="53"/>
      <c r="D2420" s="53"/>
      <c r="E2420" s="53"/>
      <c r="F2420" s="53"/>
    </row>
    <row r="2421" spans="2:6" x14ac:dyDescent="0.25">
      <c r="B2421" s="53"/>
      <c r="C2421" s="53"/>
      <c r="D2421" s="53"/>
      <c r="E2421" s="53"/>
      <c r="F2421" s="53"/>
    </row>
    <row r="2422" spans="2:6" x14ac:dyDescent="0.25">
      <c r="B2422" s="53"/>
      <c r="C2422" s="53"/>
      <c r="D2422" s="53"/>
      <c r="E2422" s="53"/>
      <c r="F2422" s="53"/>
    </row>
    <row r="2423" spans="2:6" x14ac:dyDescent="0.25">
      <c r="B2423" s="53"/>
      <c r="C2423" s="53"/>
      <c r="D2423" s="53"/>
      <c r="E2423" s="53"/>
      <c r="F2423" s="53"/>
    </row>
    <row r="2424" spans="2:6" x14ac:dyDescent="0.25">
      <c r="B2424" s="53"/>
      <c r="C2424" s="53"/>
      <c r="D2424" s="53"/>
      <c r="E2424" s="53"/>
      <c r="F2424" s="53"/>
    </row>
    <row r="2425" spans="2:6" x14ac:dyDescent="0.25">
      <c r="B2425" s="53"/>
      <c r="C2425" s="53"/>
      <c r="D2425" s="53"/>
      <c r="E2425" s="53"/>
      <c r="F2425" s="53"/>
    </row>
    <row r="2426" spans="2:6" x14ac:dyDescent="0.25">
      <c r="B2426" s="53"/>
      <c r="C2426" s="53"/>
      <c r="D2426" s="53"/>
      <c r="E2426" s="53"/>
      <c r="F2426" s="53"/>
    </row>
    <row r="2427" spans="2:6" x14ac:dyDescent="0.25">
      <c r="B2427" s="53"/>
      <c r="C2427" s="53"/>
      <c r="D2427" s="53"/>
      <c r="E2427" s="53"/>
      <c r="F2427" s="53"/>
    </row>
    <row r="2428" spans="2:6" x14ac:dyDescent="0.25">
      <c r="B2428" s="53"/>
      <c r="C2428" s="53"/>
      <c r="D2428" s="53"/>
      <c r="E2428" s="53"/>
      <c r="F2428" s="53"/>
    </row>
    <row r="2429" spans="2:6" x14ac:dyDescent="0.25">
      <c r="B2429" s="53"/>
      <c r="C2429" s="53"/>
      <c r="D2429" s="53"/>
      <c r="E2429" s="53"/>
      <c r="F2429" s="53"/>
    </row>
    <row r="2430" spans="2:6" x14ac:dyDescent="0.25">
      <c r="B2430" s="53"/>
      <c r="C2430" s="53"/>
      <c r="D2430" s="53"/>
      <c r="E2430" s="53"/>
      <c r="F2430" s="53"/>
    </row>
    <row r="2431" spans="2:6" x14ac:dyDescent="0.25">
      <c r="B2431" s="53"/>
      <c r="C2431" s="53"/>
      <c r="D2431" s="53"/>
      <c r="E2431" s="53"/>
      <c r="F2431" s="53"/>
    </row>
    <row r="2432" spans="2:6" x14ac:dyDescent="0.25">
      <c r="B2432" s="53"/>
      <c r="C2432" s="53"/>
      <c r="D2432" s="53"/>
      <c r="E2432" s="53"/>
      <c r="F2432" s="53"/>
    </row>
    <row r="2433" spans="2:6" x14ac:dyDescent="0.25">
      <c r="B2433" s="53"/>
      <c r="C2433" s="53"/>
      <c r="D2433" s="53"/>
      <c r="E2433" s="53"/>
      <c r="F2433" s="53"/>
    </row>
    <row r="2434" spans="2:6" x14ac:dyDescent="0.25">
      <c r="B2434" s="53"/>
      <c r="C2434" s="53"/>
      <c r="D2434" s="53"/>
      <c r="E2434" s="53"/>
      <c r="F2434" s="53"/>
    </row>
    <row r="2435" spans="2:6" x14ac:dyDescent="0.25">
      <c r="B2435" s="53"/>
      <c r="C2435" s="53"/>
      <c r="D2435" s="53"/>
      <c r="E2435" s="53"/>
      <c r="F2435" s="53"/>
    </row>
    <row r="2436" spans="2:6" x14ac:dyDescent="0.25">
      <c r="B2436" s="53"/>
      <c r="C2436" s="53"/>
      <c r="D2436" s="53"/>
      <c r="E2436" s="53"/>
      <c r="F2436" s="53"/>
    </row>
    <row r="2437" spans="2:6" x14ac:dyDescent="0.25">
      <c r="B2437" s="53"/>
      <c r="C2437" s="53"/>
      <c r="D2437" s="53"/>
      <c r="E2437" s="53"/>
      <c r="F2437" s="53"/>
    </row>
    <row r="2438" spans="2:6" x14ac:dyDescent="0.25">
      <c r="B2438" s="53"/>
      <c r="C2438" s="53"/>
      <c r="D2438" s="53"/>
      <c r="E2438" s="53"/>
      <c r="F2438" s="53"/>
    </row>
    <row r="2439" spans="2:6" x14ac:dyDescent="0.25">
      <c r="B2439" s="53"/>
      <c r="C2439" s="53"/>
      <c r="D2439" s="53"/>
      <c r="E2439" s="53"/>
      <c r="F2439" s="53"/>
    </row>
    <row r="2440" spans="2:6" x14ac:dyDescent="0.25">
      <c r="B2440" s="53"/>
      <c r="C2440" s="53"/>
      <c r="D2440" s="53"/>
      <c r="E2440" s="53"/>
      <c r="F2440" s="53"/>
    </row>
    <row r="2441" spans="2:6" x14ac:dyDescent="0.25">
      <c r="B2441" s="53"/>
      <c r="C2441" s="53"/>
      <c r="D2441" s="53"/>
      <c r="E2441" s="53"/>
      <c r="F2441" s="53"/>
    </row>
    <row r="2442" spans="2:6" x14ac:dyDescent="0.25">
      <c r="B2442" s="53"/>
      <c r="C2442" s="53"/>
      <c r="D2442" s="53"/>
      <c r="E2442" s="53"/>
      <c r="F2442" s="53"/>
    </row>
    <row r="2443" spans="2:6" x14ac:dyDescent="0.25">
      <c r="B2443" s="53"/>
      <c r="C2443" s="53"/>
      <c r="D2443" s="53"/>
      <c r="E2443" s="53"/>
      <c r="F2443" s="53"/>
    </row>
    <row r="2444" spans="2:6" x14ac:dyDescent="0.25">
      <c r="B2444" s="53"/>
      <c r="C2444" s="53"/>
      <c r="D2444" s="53"/>
      <c r="E2444" s="53"/>
      <c r="F2444" s="53"/>
    </row>
    <row r="2445" spans="2:6" x14ac:dyDescent="0.25">
      <c r="B2445" s="53"/>
      <c r="C2445" s="53"/>
      <c r="D2445" s="53"/>
      <c r="E2445" s="53"/>
      <c r="F2445" s="53"/>
    </row>
    <row r="2446" spans="2:6" x14ac:dyDescent="0.25">
      <c r="B2446" s="53"/>
      <c r="C2446" s="53"/>
      <c r="D2446" s="53"/>
      <c r="E2446" s="53"/>
      <c r="F2446" s="53"/>
    </row>
    <row r="2447" spans="2:6" x14ac:dyDescent="0.25">
      <c r="B2447" s="53"/>
      <c r="C2447" s="53"/>
      <c r="D2447" s="53"/>
      <c r="E2447" s="53"/>
      <c r="F2447" s="53"/>
    </row>
    <row r="2448" spans="2:6" x14ac:dyDescent="0.25">
      <c r="B2448" s="53"/>
      <c r="C2448" s="53"/>
      <c r="D2448" s="53"/>
      <c r="E2448" s="53"/>
      <c r="F2448" s="53"/>
    </row>
    <row r="2449" spans="2:6" x14ac:dyDescent="0.25">
      <c r="B2449" s="53"/>
      <c r="C2449" s="53"/>
      <c r="D2449" s="53"/>
      <c r="E2449" s="53"/>
      <c r="F2449" s="53"/>
    </row>
    <row r="2450" spans="2:6" x14ac:dyDescent="0.25">
      <c r="B2450" s="53"/>
      <c r="C2450" s="53"/>
      <c r="D2450" s="53"/>
      <c r="E2450" s="53"/>
      <c r="F2450" s="53"/>
    </row>
    <row r="2451" spans="2:6" x14ac:dyDescent="0.25">
      <c r="B2451" s="53"/>
      <c r="C2451" s="53"/>
      <c r="D2451" s="53"/>
      <c r="E2451" s="53"/>
      <c r="F2451" s="53"/>
    </row>
    <row r="2452" spans="2:6" x14ac:dyDescent="0.25">
      <c r="B2452" s="53"/>
      <c r="C2452" s="53"/>
      <c r="D2452" s="53"/>
      <c r="E2452" s="53"/>
      <c r="F2452" s="53"/>
    </row>
    <row r="2453" spans="2:6" x14ac:dyDescent="0.25">
      <c r="B2453" s="53"/>
      <c r="C2453" s="53"/>
      <c r="D2453" s="53"/>
      <c r="E2453" s="53"/>
      <c r="F2453" s="53"/>
    </row>
    <row r="2454" spans="2:6" x14ac:dyDescent="0.25">
      <c r="B2454" s="53"/>
      <c r="C2454" s="53"/>
      <c r="D2454" s="53"/>
      <c r="E2454" s="53"/>
      <c r="F2454" s="53"/>
    </row>
    <row r="2455" spans="2:6" x14ac:dyDescent="0.25">
      <c r="B2455" s="53"/>
      <c r="C2455" s="53"/>
      <c r="D2455" s="53"/>
      <c r="E2455" s="53"/>
      <c r="F2455" s="53"/>
    </row>
    <row r="2456" spans="2:6" x14ac:dyDescent="0.25">
      <c r="B2456" s="53"/>
      <c r="C2456" s="53"/>
      <c r="D2456" s="53"/>
      <c r="E2456" s="53"/>
      <c r="F2456" s="53"/>
    </row>
    <row r="2457" spans="2:6" x14ac:dyDescent="0.25">
      <c r="B2457" s="53"/>
      <c r="C2457" s="53"/>
      <c r="D2457" s="53"/>
      <c r="E2457" s="53"/>
      <c r="F2457" s="53"/>
    </row>
    <row r="2458" spans="2:6" x14ac:dyDescent="0.25">
      <c r="B2458" s="53"/>
      <c r="C2458" s="53"/>
      <c r="D2458" s="53"/>
      <c r="E2458" s="53"/>
      <c r="F2458" s="53"/>
    </row>
    <row r="2459" spans="2:6" x14ac:dyDescent="0.25">
      <c r="B2459" s="53"/>
      <c r="C2459" s="53"/>
      <c r="D2459" s="53"/>
      <c r="E2459" s="53"/>
      <c r="F2459" s="53"/>
    </row>
    <row r="2460" spans="2:6" x14ac:dyDescent="0.25">
      <c r="B2460" s="53"/>
      <c r="C2460" s="53"/>
      <c r="D2460" s="53"/>
      <c r="E2460" s="53"/>
      <c r="F2460" s="53"/>
    </row>
    <row r="2461" spans="2:6" x14ac:dyDescent="0.25">
      <c r="B2461" s="53"/>
      <c r="C2461" s="53"/>
      <c r="D2461" s="53"/>
      <c r="E2461" s="53"/>
      <c r="F2461" s="53"/>
    </row>
    <row r="2462" spans="2:6" x14ac:dyDescent="0.25">
      <c r="B2462" s="53"/>
      <c r="C2462" s="53"/>
      <c r="D2462" s="53"/>
      <c r="E2462" s="53"/>
      <c r="F2462" s="53"/>
    </row>
    <row r="2463" spans="2:6" x14ac:dyDescent="0.25">
      <c r="B2463" s="53"/>
      <c r="C2463" s="53"/>
      <c r="D2463" s="53"/>
      <c r="E2463" s="53"/>
      <c r="F2463" s="53"/>
    </row>
    <row r="2464" spans="2:6" x14ac:dyDescent="0.25">
      <c r="B2464" s="53"/>
      <c r="C2464" s="53"/>
      <c r="D2464" s="53"/>
      <c r="E2464" s="53"/>
      <c r="F2464" s="53"/>
    </row>
    <row r="2465" spans="2:6" x14ac:dyDescent="0.25">
      <c r="B2465" s="53"/>
      <c r="C2465" s="53"/>
      <c r="D2465" s="53"/>
      <c r="E2465" s="53"/>
      <c r="F2465" s="53"/>
    </row>
    <row r="2466" spans="2:6" x14ac:dyDescent="0.25">
      <c r="B2466" s="53"/>
      <c r="C2466" s="53"/>
      <c r="D2466" s="53"/>
      <c r="E2466" s="53"/>
      <c r="F2466" s="53"/>
    </row>
    <row r="2467" spans="2:6" x14ac:dyDescent="0.25">
      <c r="B2467" s="53"/>
      <c r="C2467" s="53"/>
      <c r="D2467" s="53"/>
      <c r="E2467" s="53"/>
      <c r="F2467" s="53"/>
    </row>
    <row r="2468" spans="2:6" x14ac:dyDescent="0.25">
      <c r="B2468" s="53"/>
      <c r="C2468" s="53"/>
      <c r="D2468" s="53"/>
      <c r="E2468" s="53"/>
      <c r="F2468" s="53"/>
    </row>
    <row r="2469" spans="2:6" x14ac:dyDescent="0.25">
      <c r="B2469" s="53"/>
      <c r="C2469" s="53"/>
      <c r="D2469" s="53"/>
      <c r="E2469" s="53"/>
      <c r="F2469" s="53"/>
    </row>
    <row r="2470" spans="2:6" x14ac:dyDescent="0.25">
      <c r="B2470" s="53"/>
      <c r="C2470" s="53"/>
      <c r="D2470" s="53"/>
      <c r="E2470" s="53"/>
      <c r="F2470" s="53"/>
    </row>
    <row r="2471" spans="2:6" x14ac:dyDescent="0.25">
      <c r="B2471" s="53"/>
      <c r="C2471" s="53"/>
      <c r="D2471" s="53"/>
      <c r="E2471" s="53"/>
      <c r="F2471" s="53"/>
    </row>
    <row r="2472" spans="2:6" x14ac:dyDescent="0.25">
      <c r="B2472" s="53"/>
      <c r="C2472" s="53"/>
      <c r="D2472" s="53"/>
      <c r="E2472" s="53"/>
      <c r="F2472" s="53"/>
    </row>
    <row r="2473" spans="2:6" x14ac:dyDescent="0.25">
      <c r="B2473" s="53"/>
      <c r="C2473" s="53"/>
      <c r="D2473" s="53"/>
      <c r="E2473" s="53"/>
      <c r="F2473" s="53"/>
    </row>
    <row r="2474" spans="2:6" x14ac:dyDescent="0.25">
      <c r="B2474" s="53"/>
      <c r="C2474" s="53"/>
      <c r="D2474" s="53"/>
      <c r="E2474" s="53"/>
      <c r="F2474" s="53"/>
    </row>
    <row r="2475" spans="2:6" x14ac:dyDescent="0.25">
      <c r="B2475" s="53"/>
      <c r="C2475" s="53"/>
      <c r="D2475" s="53"/>
      <c r="E2475" s="53"/>
      <c r="F2475" s="53"/>
    </row>
    <row r="2476" spans="2:6" x14ac:dyDescent="0.25">
      <c r="B2476" s="53"/>
      <c r="C2476" s="53"/>
      <c r="D2476" s="53"/>
      <c r="E2476" s="53"/>
      <c r="F2476" s="53"/>
    </row>
    <row r="2477" spans="2:6" x14ac:dyDescent="0.25">
      <c r="B2477" s="53"/>
      <c r="C2477" s="53"/>
      <c r="D2477" s="53"/>
      <c r="E2477" s="53"/>
      <c r="F2477" s="53"/>
    </row>
    <row r="2478" spans="2:6" x14ac:dyDescent="0.25">
      <c r="B2478" s="53"/>
      <c r="C2478" s="53"/>
      <c r="D2478" s="53"/>
      <c r="E2478" s="53"/>
      <c r="F2478" s="53"/>
    </row>
    <row r="2479" spans="2:6" x14ac:dyDescent="0.25">
      <c r="B2479" s="53"/>
      <c r="C2479" s="53"/>
      <c r="D2479" s="53"/>
      <c r="E2479" s="53"/>
      <c r="F2479" s="53"/>
    </row>
    <row r="2480" spans="2:6" x14ac:dyDescent="0.25">
      <c r="B2480" s="53"/>
      <c r="C2480" s="53"/>
      <c r="D2480" s="53"/>
      <c r="E2480" s="53"/>
      <c r="F2480" s="53"/>
    </row>
    <row r="2481" spans="2:6" x14ac:dyDescent="0.25">
      <c r="B2481" s="53"/>
      <c r="C2481" s="53"/>
      <c r="D2481" s="53"/>
      <c r="E2481" s="53"/>
      <c r="F2481" s="53"/>
    </row>
    <row r="2482" spans="2:6" x14ac:dyDescent="0.25">
      <c r="B2482" s="53"/>
      <c r="C2482" s="53"/>
      <c r="D2482" s="53"/>
      <c r="E2482" s="53"/>
      <c r="F2482" s="53"/>
    </row>
    <row r="2483" spans="2:6" x14ac:dyDescent="0.25">
      <c r="B2483" s="53"/>
      <c r="C2483" s="53"/>
      <c r="D2483" s="53"/>
      <c r="E2483" s="53"/>
      <c r="F2483" s="53"/>
    </row>
    <row r="2484" spans="2:6" x14ac:dyDescent="0.25">
      <c r="B2484" s="53"/>
      <c r="C2484" s="53"/>
      <c r="D2484" s="53"/>
      <c r="E2484" s="53"/>
      <c r="F2484" s="53"/>
    </row>
    <row r="2485" spans="2:6" x14ac:dyDescent="0.25">
      <c r="B2485" s="53"/>
      <c r="C2485" s="53"/>
      <c r="D2485" s="53"/>
      <c r="E2485" s="53"/>
      <c r="F2485" s="53"/>
    </row>
    <row r="2486" spans="2:6" x14ac:dyDescent="0.25">
      <c r="B2486" s="53"/>
      <c r="C2486" s="53"/>
      <c r="D2486" s="53"/>
      <c r="E2486" s="53"/>
      <c r="F2486" s="53"/>
    </row>
    <row r="2487" spans="2:6" x14ac:dyDescent="0.25">
      <c r="B2487" s="53"/>
      <c r="C2487" s="53"/>
      <c r="D2487" s="53"/>
      <c r="E2487" s="53"/>
      <c r="F2487" s="53"/>
    </row>
    <row r="2488" spans="2:6" x14ac:dyDescent="0.25">
      <c r="B2488" s="53"/>
      <c r="C2488" s="53"/>
      <c r="D2488" s="53"/>
      <c r="E2488" s="53"/>
      <c r="F2488" s="53"/>
    </row>
    <row r="2489" spans="2:6" x14ac:dyDescent="0.25">
      <c r="B2489" s="53"/>
      <c r="C2489" s="53"/>
      <c r="D2489" s="53"/>
      <c r="E2489" s="53"/>
      <c r="F2489" s="53"/>
    </row>
    <row r="2490" spans="2:6" x14ac:dyDescent="0.25">
      <c r="B2490" s="53"/>
      <c r="C2490" s="53"/>
      <c r="D2490" s="53"/>
      <c r="E2490" s="53"/>
      <c r="F2490" s="53"/>
    </row>
    <row r="2491" spans="2:6" x14ac:dyDescent="0.25">
      <c r="B2491" s="53"/>
      <c r="C2491" s="53"/>
      <c r="D2491" s="53"/>
      <c r="E2491" s="53"/>
      <c r="F2491" s="53"/>
    </row>
    <row r="2492" spans="2:6" x14ac:dyDescent="0.25">
      <c r="B2492" s="53"/>
      <c r="C2492" s="53"/>
      <c r="D2492" s="53"/>
      <c r="E2492" s="53"/>
      <c r="F2492" s="53"/>
    </row>
    <row r="2493" spans="2:6" x14ac:dyDescent="0.25">
      <c r="B2493" s="53"/>
      <c r="C2493" s="53"/>
      <c r="D2493" s="53"/>
      <c r="E2493" s="53"/>
      <c r="F2493" s="53"/>
    </row>
    <row r="2494" spans="2:6" x14ac:dyDescent="0.25">
      <c r="B2494" s="53"/>
      <c r="C2494" s="53"/>
      <c r="D2494" s="53"/>
      <c r="E2494" s="53"/>
      <c r="F2494" s="53"/>
    </row>
    <row r="2495" spans="2:6" x14ac:dyDescent="0.25">
      <c r="B2495" s="53"/>
      <c r="C2495" s="53"/>
      <c r="D2495" s="53"/>
      <c r="E2495" s="53"/>
      <c r="F2495" s="53"/>
    </row>
    <row r="2496" spans="2:6" x14ac:dyDescent="0.25">
      <c r="B2496" s="53"/>
      <c r="C2496" s="53"/>
      <c r="D2496" s="53"/>
      <c r="E2496" s="53"/>
      <c r="F2496" s="53"/>
    </row>
    <row r="2497" spans="2:6" x14ac:dyDescent="0.25">
      <c r="B2497" s="53"/>
      <c r="C2497" s="53"/>
      <c r="D2497" s="53"/>
      <c r="E2497" s="53"/>
      <c r="F2497" s="53"/>
    </row>
    <row r="2498" spans="2:6" x14ac:dyDescent="0.25">
      <c r="B2498" s="53"/>
      <c r="C2498" s="53"/>
      <c r="D2498" s="53"/>
      <c r="E2498" s="53"/>
      <c r="F2498" s="53"/>
    </row>
    <row r="2499" spans="2:6" x14ac:dyDescent="0.25">
      <c r="B2499" s="53"/>
      <c r="C2499" s="53"/>
      <c r="D2499" s="53"/>
      <c r="E2499" s="53"/>
      <c r="F2499" s="53"/>
    </row>
    <row r="2500" spans="2:6" x14ac:dyDescent="0.25">
      <c r="B2500" s="53"/>
      <c r="C2500" s="53"/>
      <c r="D2500" s="53"/>
      <c r="E2500" s="53"/>
      <c r="F2500" s="53"/>
    </row>
    <row r="2501" spans="2:6" x14ac:dyDescent="0.25">
      <c r="B2501" s="53"/>
      <c r="C2501" s="53"/>
      <c r="D2501" s="53"/>
      <c r="E2501" s="53"/>
      <c r="F2501" s="53"/>
    </row>
    <row r="2502" spans="2:6" x14ac:dyDescent="0.25">
      <c r="B2502" s="53"/>
      <c r="C2502" s="53"/>
      <c r="D2502" s="53"/>
      <c r="E2502" s="53"/>
      <c r="F2502" s="53"/>
    </row>
    <row r="2503" spans="2:6" x14ac:dyDescent="0.25">
      <c r="B2503" s="53"/>
      <c r="C2503" s="53"/>
      <c r="D2503" s="53"/>
      <c r="E2503" s="53"/>
      <c r="F2503" s="53"/>
    </row>
    <row r="2504" spans="2:6" x14ac:dyDescent="0.25">
      <c r="B2504" s="53"/>
      <c r="C2504" s="53"/>
      <c r="D2504" s="53"/>
      <c r="E2504" s="53"/>
      <c r="F2504" s="53"/>
    </row>
    <row r="2505" spans="2:6" x14ac:dyDescent="0.25">
      <c r="B2505" s="53"/>
      <c r="C2505" s="53"/>
      <c r="D2505" s="53"/>
      <c r="E2505" s="53"/>
      <c r="F2505" s="53"/>
    </row>
    <row r="2506" spans="2:6" x14ac:dyDescent="0.25">
      <c r="B2506" s="53"/>
      <c r="C2506" s="53"/>
      <c r="D2506" s="53"/>
      <c r="E2506" s="53"/>
      <c r="F2506" s="53"/>
    </row>
    <row r="2507" spans="2:6" x14ac:dyDescent="0.25">
      <c r="B2507" s="53"/>
      <c r="C2507" s="53"/>
      <c r="D2507" s="53"/>
      <c r="E2507" s="53"/>
      <c r="F2507" s="53"/>
    </row>
    <row r="2508" spans="2:6" x14ac:dyDescent="0.25">
      <c r="B2508" s="53"/>
      <c r="C2508" s="53"/>
      <c r="D2508" s="53"/>
      <c r="E2508" s="53"/>
      <c r="F2508" s="53"/>
    </row>
    <row r="2509" spans="2:6" x14ac:dyDescent="0.25">
      <c r="B2509" s="53"/>
      <c r="C2509" s="53"/>
      <c r="D2509" s="53"/>
      <c r="E2509" s="53"/>
      <c r="F2509" s="53"/>
    </row>
    <row r="2510" spans="2:6" x14ac:dyDescent="0.25">
      <c r="B2510" s="53"/>
      <c r="C2510" s="53"/>
      <c r="D2510" s="53"/>
      <c r="E2510" s="53"/>
      <c r="F2510" s="53"/>
    </row>
    <row r="2511" spans="2:6" x14ac:dyDescent="0.25">
      <c r="B2511" s="53"/>
      <c r="C2511" s="53"/>
      <c r="D2511" s="53"/>
      <c r="E2511" s="53"/>
      <c r="F2511" s="53"/>
    </row>
    <row r="2512" spans="2:6" x14ac:dyDescent="0.25">
      <c r="B2512" s="53"/>
      <c r="C2512" s="53"/>
      <c r="D2512" s="53"/>
      <c r="E2512" s="53"/>
      <c r="F2512" s="53"/>
    </row>
    <row r="2513" spans="2:6" x14ac:dyDescent="0.25">
      <c r="B2513" s="53"/>
      <c r="C2513" s="53"/>
      <c r="D2513" s="53"/>
      <c r="E2513" s="53"/>
      <c r="F2513" s="53"/>
    </row>
    <row r="2514" spans="2:6" x14ac:dyDescent="0.25">
      <c r="B2514" s="53"/>
      <c r="C2514" s="53"/>
      <c r="D2514" s="53"/>
      <c r="E2514" s="53"/>
      <c r="F2514" s="53"/>
    </row>
    <row r="2515" spans="2:6" x14ac:dyDescent="0.25">
      <c r="B2515" s="53"/>
      <c r="C2515" s="53"/>
      <c r="D2515" s="53"/>
      <c r="E2515" s="53"/>
      <c r="F2515" s="53"/>
    </row>
    <row r="2516" spans="2:6" x14ac:dyDescent="0.25">
      <c r="B2516" s="53"/>
      <c r="C2516" s="53"/>
      <c r="D2516" s="53"/>
      <c r="E2516" s="53"/>
      <c r="F2516" s="53"/>
    </row>
    <row r="2517" spans="2:6" x14ac:dyDescent="0.25">
      <c r="B2517" s="53"/>
      <c r="C2517" s="53"/>
      <c r="D2517" s="53"/>
      <c r="E2517" s="53"/>
      <c r="F2517" s="53"/>
    </row>
    <row r="2518" spans="2:6" x14ac:dyDescent="0.25">
      <c r="B2518" s="53"/>
      <c r="C2518" s="53"/>
      <c r="D2518" s="53"/>
      <c r="E2518" s="53"/>
      <c r="F2518" s="53"/>
    </row>
    <row r="2519" spans="2:6" x14ac:dyDescent="0.25">
      <c r="B2519" s="53"/>
      <c r="C2519" s="53"/>
      <c r="D2519" s="53"/>
      <c r="E2519" s="53"/>
      <c r="F2519" s="53"/>
    </row>
    <row r="2520" spans="2:6" x14ac:dyDescent="0.25">
      <c r="B2520" s="53"/>
      <c r="C2520" s="53"/>
      <c r="D2520" s="53"/>
      <c r="E2520" s="53"/>
      <c r="F2520" s="53"/>
    </row>
    <row r="2521" spans="2:6" x14ac:dyDescent="0.25">
      <c r="B2521" s="53"/>
      <c r="C2521" s="53"/>
      <c r="D2521" s="53"/>
      <c r="E2521" s="53"/>
      <c r="F2521" s="53"/>
    </row>
    <row r="2522" spans="2:6" x14ac:dyDescent="0.25">
      <c r="B2522" s="53"/>
      <c r="C2522" s="53"/>
      <c r="D2522" s="53"/>
      <c r="E2522" s="53"/>
      <c r="F2522" s="53"/>
    </row>
    <row r="2523" spans="2:6" x14ac:dyDescent="0.25">
      <c r="B2523" s="53"/>
      <c r="C2523" s="53"/>
      <c r="D2523" s="53"/>
      <c r="E2523" s="53"/>
      <c r="F2523" s="53"/>
    </row>
    <row r="2524" spans="2:6" x14ac:dyDescent="0.25">
      <c r="B2524" s="53"/>
      <c r="C2524" s="53"/>
      <c r="D2524" s="53"/>
      <c r="E2524" s="53"/>
      <c r="F2524" s="53"/>
    </row>
    <row r="2525" spans="2:6" x14ac:dyDescent="0.25">
      <c r="B2525" s="53"/>
      <c r="C2525" s="53"/>
      <c r="D2525" s="53"/>
      <c r="E2525" s="53"/>
      <c r="F2525" s="53"/>
    </row>
    <row r="2526" spans="2:6" x14ac:dyDescent="0.25">
      <c r="B2526" s="53"/>
      <c r="C2526" s="53"/>
      <c r="D2526" s="53"/>
      <c r="E2526" s="53"/>
      <c r="F2526" s="53"/>
    </row>
    <row r="2527" spans="2:6" x14ac:dyDescent="0.25">
      <c r="B2527" s="53"/>
      <c r="C2527" s="53"/>
      <c r="D2527" s="53"/>
      <c r="E2527" s="53"/>
      <c r="F2527" s="53"/>
    </row>
    <row r="2528" spans="2:6" x14ac:dyDescent="0.25">
      <c r="B2528" s="53"/>
      <c r="C2528" s="53"/>
      <c r="D2528" s="53"/>
      <c r="E2528" s="53"/>
      <c r="F2528" s="53"/>
    </row>
    <row r="2529" spans="2:6" x14ac:dyDescent="0.25">
      <c r="B2529" s="53"/>
      <c r="C2529" s="53"/>
      <c r="D2529" s="53"/>
      <c r="E2529" s="53"/>
      <c r="F2529" s="53"/>
    </row>
    <row r="2530" spans="2:6" x14ac:dyDescent="0.25">
      <c r="B2530" s="53"/>
      <c r="C2530" s="53"/>
      <c r="D2530" s="53"/>
      <c r="E2530" s="53"/>
      <c r="F2530" s="53"/>
    </row>
    <row r="2531" spans="2:6" x14ac:dyDescent="0.25">
      <c r="B2531" s="53"/>
      <c r="C2531" s="53"/>
      <c r="D2531" s="53"/>
      <c r="E2531" s="53"/>
      <c r="F2531" s="53"/>
    </row>
    <row r="2532" spans="2:6" x14ac:dyDescent="0.25">
      <c r="B2532" s="53"/>
      <c r="C2532" s="53"/>
      <c r="D2532" s="53"/>
      <c r="E2532" s="53"/>
      <c r="F2532" s="53"/>
    </row>
    <row r="2533" spans="2:6" x14ac:dyDescent="0.25">
      <c r="B2533" s="53"/>
      <c r="C2533" s="53"/>
      <c r="D2533" s="53"/>
      <c r="E2533" s="53"/>
      <c r="F2533" s="53"/>
    </row>
    <row r="2534" spans="2:6" x14ac:dyDescent="0.25">
      <c r="B2534" s="53"/>
      <c r="C2534" s="53"/>
      <c r="D2534" s="53"/>
      <c r="E2534" s="53"/>
      <c r="F2534" s="53"/>
    </row>
    <row r="2535" spans="2:6" x14ac:dyDescent="0.25">
      <c r="B2535" s="53"/>
      <c r="C2535" s="53"/>
      <c r="D2535" s="53"/>
      <c r="E2535" s="53"/>
      <c r="F2535" s="53"/>
    </row>
    <row r="2536" spans="2:6" x14ac:dyDescent="0.25">
      <c r="B2536" s="53"/>
      <c r="C2536" s="53"/>
      <c r="D2536" s="53"/>
      <c r="E2536" s="53"/>
      <c r="F2536" s="53"/>
    </row>
    <row r="2537" spans="2:6" x14ac:dyDescent="0.25">
      <c r="B2537" s="53"/>
      <c r="C2537" s="53"/>
      <c r="D2537" s="53"/>
      <c r="E2537" s="53"/>
      <c r="F2537" s="53"/>
    </row>
    <row r="2538" spans="2:6" x14ac:dyDescent="0.25">
      <c r="B2538" s="53"/>
      <c r="C2538" s="53"/>
      <c r="D2538" s="53"/>
      <c r="E2538" s="53"/>
      <c r="F2538" s="53"/>
    </row>
    <row r="2539" spans="2:6" x14ac:dyDescent="0.25">
      <c r="B2539" s="53"/>
      <c r="C2539" s="53"/>
      <c r="D2539" s="53"/>
      <c r="E2539" s="53"/>
      <c r="F2539" s="53"/>
    </row>
    <row r="2540" spans="2:6" x14ac:dyDescent="0.25">
      <c r="B2540" s="53"/>
      <c r="C2540" s="53"/>
      <c r="D2540" s="53"/>
      <c r="E2540" s="53"/>
      <c r="F2540" s="53"/>
    </row>
    <row r="2541" spans="2:6" x14ac:dyDescent="0.25">
      <c r="B2541" s="53"/>
      <c r="C2541" s="53"/>
      <c r="D2541" s="53"/>
      <c r="E2541" s="53"/>
      <c r="F2541" s="53"/>
    </row>
    <row r="2542" spans="2:6" x14ac:dyDescent="0.25">
      <c r="B2542" s="53"/>
      <c r="C2542" s="53"/>
      <c r="D2542" s="53"/>
      <c r="E2542" s="53"/>
      <c r="F2542" s="53"/>
    </row>
    <row r="2543" spans="2:6" x14ac:dyDescent="0.25">
      <c r="B2543" s="53"/>
      <c r="C2543" s="53"/>
      <c r="D2543" s="53"/>
      <c r="E2543" s="53"/>
      <c r="F2543" s="53"/>
    </row>
    <row r="2544" spans="2:6" x14ac:dyDescent="0.25">
      <c r="B2544" s="53"/>
      <c r="C2544" s="53"/>
      <c r="D2544" s="53"/>
      <c r="E2544" s="53"/>
      <c r="F2544" s="53"/>
    </row>
    <row r="2545" spans="2:6" x14ac:dyDescent="0.25">
      <c r="B2545" s="53"/>
      <c r="C2545" s="53"/>
      <c r="D2545" s="53"/>
      <c r="E2545" s="53"/>
      <c r="F2545" s="53"/>
    </row>
    <row r="2546" spans="2:6" x14ac:dyDescent="0.25">
      <c r="B2546" s="53"/>
      <c r="C2546" s="53"/>
      <c r="D2546" s="53"/>
      <c r="E2546" s="53"/>
      <c r="F2546" s="53"/>
    </row>
    <row r="2547" spans="2:6" x14ac:dyDescent="0.25">
      <c r="B2547" s="53"/>
      <c r="C2547" s="53"/>
      <c r="D2547" s="53"/>
      <c r="E2547" s="53"/>
      <c r="F2547" s="53"/>
    </row>
    <row r="2548" spans="2:6" x14ac:dyDescent="0.25">
      <c r="B2548" s="53"/>
      <c r="C2548" s="53"/>
      <c r="D2548" s="53"/>
      <c r="E2548" s="53"/>
      <c r="F2548" s="53"/>
    </row>
    <row r="2549" spans="2:6" x14ac:dyDescent="0.25">
      <c r="B2549" s="53"/>
      <c r="C2549" s="53"/>
      <c r="D2549" s="53"/>
      <c r="E2549" s="53"/>
      <c r="F2549" s="53"/>
    </row>
    <row r="2550" spans="2:6" x14ac:dyDescent="0.25">
      <c r="B2550" s="53"/>
      <c r="C2550" s="53"/>
      <c r="D2550" s="53"/>
      <c r="E2550" s="53"/>
      <c r="F2550" s="53"/>
    </row>
    <row r="2551" spans="2:6" x14ac:dyDescent="0.25">
      <c r="B2551" s="53"/>
      <c r="C2551" s="53"/>
      <c r="D2551" s="53"/>
      <c r="E2551" s="53"/>
      <c r="F2551" s="53"/>
    </row>
    <row r="2552" spans="2:6" x14ac:dyDescent="0.25">
      <c r="B2552" s="53"/>
      <c r="C2552" s="53"/>
      <c r="D2552" s="53"/>
      <c r="E2552" s="53"/>
      <c r="F2552" s="53"/>
    </row>
    <row r="2553" spans="2:6" x14ac:dyDescent="0.25">
      <c r="B2553" s="53"/>
      <c r="C2553" s="53"/>
      <c r="D2553" s="53"/>
      <c r="E2553" s="53"/>
      <c r="F2553" s="53"/>
    </row>
    <row r="2554" spans="2:6" x14ac:dyDescent="0.25">
      <c r="B2554" s="53"/>
      <c r="C2554" s="53"/>
      <c r="D2554" s="53"/>
      <c r="E2554" s="53"/>
      <c r="F2554" s="53"/>
    </row>
    <row r="2555" spans="2:6" x14ac:dyDescent="0.25">
      <c r="B2555" s="53"/>
      <c r="C2555" s="53"/>
      <c r="D2555" s="53"/>
      <c r="E2555" s="53"/>
      <c r="F2555" s="53"/>
    </row>
    <row r="2556" spans="2:6" x14ac:dyDescent="0.25">
      <c r="B2556" s="53"/>
      <c r="C2556" s="53"/>
      <c r="D2556" s="53"/>
      <c r="E2556" s="53"/>
      <c r="F2556" s="53"/>
    </row>
    <row r="2557" spans="2:6" x14ac:dyDescent="0.25">
      <c r="B2557" s="53"/>
      <c r="C2557" s="53"/>
      <c r="D2557" s="53"/>
      <c r="E2557" s="53"/>
      <c r="F2557" s="53"/>
    </row>
    <row r="2558" spans="2:6" x14ac:dyDescent="0.25">
      <c r="B2558" s="53"/>
      <c r="C2558" s="53"/>
      <c r="D2558" s="53"/>
      <c r="E2558" s="53"/>
      <c r="F2558" s="53"/>
    </row>
    <row r="2559" spans="2:6" x14ac:dyDescent="0.25">
      <c r="B2559" s="53"/>
      <c r="C2559" s="53"/>
      <c r="D2559" s="53"/>
      <c r="E2559" s="53"/>
      <c r="F2559" s="53"/>
    </row>
    <row r="2560" spans="2:6" x14ac:dyDescent="0.25">
      <c r="B2560" s="53"/>
      <c r="C2560" s="53"/>
      <c r="D2560" s="53"/>
      <c r="E2560" s="53"/>
      <c r="F2560" s="53"/>
    </row>
    <row r="2561" spans="2:6" x14ac:dyDescent="0.25">
      <c r="B2561" s="53"/>
      <c r="C2561" s="53"/>
      <c r="D2561" s="53"/>
      <c r="E2561" s="53"/>
      <c r="F2561" s="53"/>
    </row>
    <row r="2562" spans="2:6" x14ac:dyDescent="0.25">
      <c r="B2562" s="53"/>
      <c r="C2562" s="53"/>
      <c r="D2562" s="53"/>
      <c r="E2562" s="53"/>
      <c r="F2562" s="53"/>
    </row>
    <row r="2563" spans="2:6" x14ac:dyDescent="0.25">
      <c r="B2563" s="53"/>
      <c r="C2563" s="53"/>
      <c r="D2563" s="53"/>
      <c r="E2563" s="53"/>
      <c r="F2563" s="53"/>
    </row>
    <row r="2564" spans="2:6" x14ac:dyDescent="0.25">
      <c r="B2564" s="53"/>
      <c r="C2564" s="53"/>
      <c r="D2564" s="53"/>
      <c r="E2564" s="53"/>
      <c r="F2564" s="53"/>
    </row>
    <row r="2565" spans="2:6" x14ac:dyDescent="0.25">
      <c r="B2565" s="53"/>
      <c r="C2565" s="53"/>
      <c r="D2565" s="53"/>
      <c r="E2565" s="53"/>
      <c r="F2565" s="53"/>
    </row>
    <row r="2566" spans="2:6" x14ac:dyDescent="0.25">
      <c r="B2566" s="53"/>
      <c r="C2566" s="53"/>
      <c r="D2566" s="53"/>
      <c r="E2566" s="53"/>
      <c r="F2566" s="53"/>
    </row>
    <row r="2567" spans="2:6" x14ac:dyDescent="0.25">
      <c r="B2567" s="53"/>
      <c r="C2567" s="53"/>
      <c r="D2567" s="53"/>
      <c r="E2567" s="53"/>
      <c r="F2567" s="53"/>
    </row>
    <row r="2568" spans="2:6" x14ac:dyDescent="0.25">
      <c r="B2568" s="53"/>
      <c r="C2568" s="53"/>
      <c r="D2568" s="53"/>
      <c r="E2568" s="53"/>
      <c r="F2568" s="53"/>
    </row>
    <row r="2569" spans="2:6" x14ac:dyDescent="0.25">
      <c r="B2569" s="53"/>
      <c r="C2569" s="53"/>
      <c r="D2569" s="53"/>
      <c r="E2569" s="53"/>
      <c r="F2569" s="53"/>
    </row>
    <row r="2570" spans="2:6" x14ac:dyDescent="0.25">
      <c r="B2570" s="53"/>
      <c r="C2570" s="53"/>
      <c r="D2570" s="53"/>
      <c r="E2570" s="53"/>
      <c r="F2570" s="53"/>
    </row>
    <row r="2571" spans="2:6" x14ac:dyDescent="0.25">
      <c r="B2571" s="53"/>
      <c r="C2571" s="53"/>
      <c r="D2571" s="53"/>
      <c r="E2571" s="53"/>
      <c r="F2571" s="53"/>
    </row>
    <row r="2572" spans="2:6" x14ac:dyDescent="0.25">
      <c r="B2572" s="53"/>
      <c r="C2572" s="53"/>
      <c r="D2572" s="53"/>
      <c r="E2572" s="53"/>
      <c r="F2572" s="53"/>
    </row>
    <row r="2573" spans="2:6" x14ac:dyDescent="0.25">
      <c r="B2573" s="53"/>
      <c r="C2573" s="53"/>
      <c r="D2573" s="53"/>
      <c r="E2573" s="53"/>
      <c r="F2573" s="53"/>
    </row>
    <row r="2574" spans="2:6" x14ac:dyDescent="0.25">
      <c r="B2574" s="53"/>
      <c r="C2574" s="53"/>
      <c r="D2574" s="53"/>
      <c r="E2574" s="53"/>
      <c r="F2574" s="53"/>
    </row>
    <row r="2575" spans="2:6" x14ac:dyDescent="0.25">
      <c r="B2575" s="53"/>
      <c r="C2575" s="53"/>
      <c r="D2575" s="53"/>
      <c r="E2575" s="53"/>
      <c r="F2575" s="53"/>
    </row>
    <row r="2576" spans="2:6" x14ac:dyDescent="0.25">
      <c r="B2576" s="53"/>
      <c r="C2576" s="53"/>
      <c r="D2576" s="53"/>
      <c r="E2576" s="53"/>
      <c r="F2576" s="53"/>
    </row>
    <row r="2577" spans="2:6" x14ac:dyDescent="0.25">
      <c r="B2577" s="53"/>
      <c r="C2577" s="53"/>
      <c r="D2577" s="53"/>
      <c r="E2577" s="53"/>
      <c r="F2577" s="53"/>
    </row>
    <row r="2578" spans="2:6" x14ac:dyDescent="0.25">
      <c r="B2578" s="53"/>
      <c r="C2578" s="53"/>
      <c r="D2578" s="53"/>
      <c r="E2578" s="53"/>
      <c r="F2578" s="53"/>
    </row>
    <row r="2579" spans="2:6" x14ac:dyDescent="0.25">
      <c r="B2579" s="53"/>
      <c r="C2579" s="53"/>
      <c r="D2579" s="53"/>
      <c r="E2579" s="53"/>
      <c r="F2579" s="53"/>
    </row>
    <row r="2580" spans="2:6" x14ac:dyDescent="0.25">
      <c r="B2580" s="53"/>
      <c r="C2580" s="53"/>
      <c r="D2580" s="53"/>
      <c r="E2580" s="53"/>
      <c r="F2580" s="53"/>
    </row>
    <row r="2581" spans="2:6" x14ac:dyDescent="0.25">
      <c r="B2581" s="53"/>
      <c r="C2581" s="53"/>
      <c r="D2581" s="53"/>
      <c r="E2581" s="53"/>
      <c r="F2581" s="53"/>
    </row>
    <row r="2582" spans="2:6" x14ac:dyDescent="0.25">
      <c r="B2582" s="53"/>
      <c r="C2582" s="53"/>
      <c r="D2582" s="53"/>
      <c r="E2582" s="53"/>
      <c r="F2582" s="53"/>
    </row>
    <row r="2583" spans="2:6" x14ac:dyDescent="0.25">
      <c r="B2583" s="53"/>
      <c r="C2583" s="53"/>
      <c r="D2583" s="53"/>
      <c r="E2583" s="53"/>
      <c r="F2583" s="53"/>
    </row>
    <row r="2584" spans="2:6" x14ac:dyDescent="0.25">
      <c r="B2584" s="53"/>
      <c r="C2584" s="53"/>
      <c r="D2584" s="53"/>
      <c r="E2584" s="53"/>
      <c r="F2584" s="53"/>
    </row>
    <row r="2585" spans="2:6" x14ac:dyDescent="0.25">
      <c r="B2585" s="53"/>
      <c r="C2585" s="53"/>
      <c r="D2585" s="53"/>
      <c r="E2585" s="53"/>
      <c r="F2585" s="53"/>
    </row>
    <row r="2586" spans="2:6" x14ac:dyDescent="0.25">
      <c r="B2586" s="53"/>
      <c r="C2586" s="53"/>
      <c r="D2586" s="53"/>
      <c r="E2586" s="53"/>
      <c r="F2586" s="53"/>
    </row>
    <row r="2587" spans="2:6" x14ac:dyDescent="0.25">
      <c r="B2587" s="53"/>
      <c r="C2587" s="53"/>
      <c r="D2587" s="53"/>
      <c r="E2587" s="53"/>
      <c r="F2587" s="53"/>
    </row>
    <row r="2588" spans="2:6" x14ac:dyDescent="0.25">
      <c r="B2588" s="53"/>
      <c r="C2588" s="53"/>
      <c r="D2588" s="53"/>
      <c r="E2588" s="53"/>
      <c r="F2588" s="53"/>
    </row>
    <row r="2589" spans="2:6" x14ac:dyDescent="0.25">
      <c r="B2589" s="53"/>
      <c r="C2589" s="53"/>
      <c r="D2589" s="53"/>
      <c r="E2589" s="53"/>
      <c r="F2589" s="53"/>
    </row>
    <row r="2590" spans="2:6" x14ac:dyDescent="0.25">
      <c r="B2590" s="53"/>
      <c r="C2590" s="53"/>
      <c r="D2590" s="53"/>
      <c r="E2590" s="53"/>
      <c r="F2590" s="53"/>
    </row>
    <row r="2591" spans="2:6" x14ac:dyDescent="0.25">
      <c r="B2591" s="53"/>
      <c r="C2591" s="53"/>
      <c r="D2591" s="53"/>
      <c r="E2591" s="53"/>
      <c r="F2591" s="53"/>
    </row>
    <row r="2592" spans="2:6" x14ac:dyDescent="0.25">
      <c r="B2592" s="53"/>
      <c r="C2592" s="53"/>
      <c r="D2592" s="53"/>
      <c r="E2592" s="53"/>
      <c r="F2592" s="53"/>
    </row>
    <row r="2593" spans="2:6" x14ac:dyDescent="0.25">
      <c r="B2593" s="53"/>
      <c r="C2593" s="53"/>
      <c r="D2593" s="53"/>
      <c r="E2593" s="53"/>
      <c r="F2593" s="53"/>
    </row>
    <row r="2594" spans="2:6" x14ac:dyDescent="0.25">
      <c r="B2594" s="53"/>
      <c r="C2594" s="53"/>
      <c r="D2594" s="53"/>
      <c r="E2594" s="53"/>
      <c r="F2594" s="53"/>
    </row>
    <row r="2595" spans="2:6" x14ac:dyDescent="0.25">
      <c r="B2595" s="53"/>
      <c r="C2595" s="53"/>
      <c r="D2595" s="53"/>
      <c r="E2595" s="53"/>
      <c r="F2595" s="53"/>
    </row>
    <row r="2596" spans="2:6" x14ac:dyDescent="0.25">
      <c r="B2596" s="53"/>
      <c r="C2596" s="53"/>
      <c r="D2596" s="53"/>
      <c r="E2596" s="53"/>
      <c r="F2596" s="53"/>
    </row>
    <row r="2597" spans="2:6" x14ac:dyDescent="0.25">
      <c r="B2597" s="53"/>
      <c r="C2597" s="53"/>
      <c r="D2597" s="53"/>
      <c r="E2597" s="53"/>
      <c r="F2597" s="53"/>
    </row>
    <row r="2598" spans="2:6" x14ac:dyDescent="0.25">
      <c r="B2598" s="53"/>
      <c r="C2598" s="53"/>
      <c r="D2598" s="53"/>
      <c r="E2598" s="53"/>
      <c r="F2598" s="53"/>
    </row>
    <row r="2599" spans="2:6" x14ac:dyDescent="0.25">
      <c r="B2599" s="53"/>
      <c r="C2599" s="53"/>
      <c r="D2599" s="53"/>
      <c r="E2599" s="53"/>
      <c r="F2599" s="53"/>
    </row>
    <row r="2600" spans="2:6" x14ac:dyDescent="0.25">
      <c r="B2600" s="53"/>
      <c r="C2600" s="53"/>
      <c r="D2600" s="53"/>
      <c r="E2600" s="53"/>
      <c r="F2600" s="53"/>
    </row>
    <row r="2601" spans="2:6" x14ac:dyDescent="0.25">
      <c r="B2601" s="53"/>
      <c r="C2601" s="53"/>
      <c r="D2601" s="53"/>
      <c r="E2601" s="53"/>
      <c r="F2601" s="53"/>
    </row>
    <row r="2602" spans="2:6" x14ac:dyDescent="0.25">
      <c r="B2602" s="53"/>
      <c r="C2602" s="53"/>
      <c r="D2602" s="53"/>
      <c r="E2602" s="53"/>
      <c r="F2602" s="53"/>
    </row>
    <row r="2603" spans="2:6" x14ac:dyDescent="0.25">
      <c r="B2603" s="53"/>
      <c r="C2603" s="53"/>
      <c r="D2603" s="53"/>
      <c r="E2603" s="53"/>
      <c r="F2603" s="53"/>
    </row>
    <row r="2604" spans="2:6" x14ac:dyDescent="0.25">
      <c r="B2604" s="53"/>
      <c r="C2604" s="53"/>
      <c r="D2604" s="53"/>
      <c r="E2604" s="53"/>
      <c r="F2604" s="53"/>
    </row>
    <row r="2605" spans="2:6" x14ac:dyDescent="0.25">
      <c r="B2605" s="53"/>
      <c r="C2605" s="53"/>
      <c r="D2605" s="53"/>
      <c r="E2605" s="53"/>
      <c r="F2605" s="53"/>
    </row>
    <row r="2606" spans="2:6" x14ac:dyDescent="0.25">
      <c r="B2606" s="53"/>
      <c r="C2606" s="53"/>
      <c r="D2606" s="53"/>
      <c r="E2606" s="53"/>
      <c r="F2606" s="53"/>
    </row>
    <row r="2607" spans="2:6" x14ac:dyDescent="0.25">
      <c r="B2607" s="53"/>
      <c r="C2607" s="53"/>
      <c r="D2607" s="53"/>
      <c r="E2607" s="53"/>
      <c r="F2607" s="53"/>
    </row>
    <row r="2608" spans="2:6" x14ac:dyDescent="0.25">
      <c r="B2608" s="53"/>
      <c r="C2608" s="53"/>
      <c r="D2608" s="53"/>
      <c r="E2608" s="53"/>
      <c r="F2608" s="53"/>
    </row>
    <row r="2609" spans="2:6" x14ac:dyDescent="0.25">
      <c r="B2609" s="53"/>
      <c r="C2609" s="53"/>
      <c r="D2609" s="53"/>
      <c r="E2609" s="53"/>
      <c r="F2609" s="53"/>
    </row>
    <row r="2610" spans="2:6" x14ac:dyDescent="0.25">
      <c r="B2610" s="53"/>
      <c r="C2610" s="53"/>
      <c r="D2610" s="53"/>
      <c r="E2610" s="53"/>
      <c r="F2610" s="53"/>
    </row>
    <row r="2611" spans="2:6" x14ac:dyDescent="0.25">
      <c r="B2611" s="53"/>
      <c r="C2611" s="53"/>
      <c r="D2611" s="53"/>
      <c r="E2611" s="53"/>
      <c r="F2611" s="53"/>
    </row>
    <row r="2612" spans="2:6" x14ac:dyDescent="0.25">
      <c r="B2612" s="53"/>
      <c r="C2612" s="53"/>
      <c r="D2612" s="53"/>
      <c r="E2612" s="53"/>
      <c r="F2612" s="53"/>
    </row>
    <row r="2613" spans="2:6" x14ac:dyDescent="0.25">
      <c r="B2613" s="53"/>
      <c r="C2613" s="53"/>
      <c r="D2613" s="53"/>
      <c r="E2613" s="53"/>
      <c r="F2613" s="53"/>
    </row>
    <row r="2614" spans="2:6" x14ac:dyDescent="0.25">
      <c r="B2614" s="53"/>
      <c r="C2614" s="53"/>
      <c r="D2614" s="53"/>
      <c r="E2614" s="53"/>
      <c r="F2614" s="53"/>
    </row>
    <row r="2615" spans="2:6" x14ac:dyDescent="0.25">
      <c r="B2615" s="53"/>
      <c r="C2615" s="53"/>
      <c r="D2615" s="53"/>
      <c r="E2615" s="53"/>
      <c r="F2615" s="53"/>
    </row>
    <row r="2616" spans="2:6" x14ac:dyDescent="0.25">
      <c r="B2616" s="53"/>
      <c r="C2616" s="53"/>
      <c r="D2616" s="53"/>
      <c r="E2616" s="53"/>
      <c r="F2616" s="53"/>
    </row>
    <row r="2617" spans="2:6" x14ac:dyDescent="0.25">
      <c r="B2617" s="53"/>
      <c r="C2617" s="53"/>
      <c r="D2617" s="53"/>
      <c r="E2617" s="53"/>
      <c r="F2617" s="53"/>
    </row>
    <row r="2618" spans="2:6" x14ac:dyDescent="0.25">
      <c r="B2618" s="53"/>
      <c r="C2618" s="53"/>
      <c r="D2618" s="53"/>
      <c r="E2618" s="53"/>
      <c r="F2618" s="53"/>
    </row>
    <row r="2619" spans="2:6" x14ac:dyDescent="0.25">
      <c r="B2619" s="53"/>
      <c r="C2619" s="53"/>
      <c r="D2619" s="53"/>
      <c r="E2619" s="53"/>
      <c r="F2619" s="53"/>
    </row>
    <row r="2620" spans="2:6" x14ac:dyDescent="0.25">
      <c r="B2620" s="53"/>
      <c r="C2620" s="53"/>
      <c r="D2620" s="53"/>
      <c r="E2620" s="53"/>
      <c r="F2620" s="53"/>
    </row>
    <row r="2621" spans="2:6" x14ac:dyDescent="0.25">
      <c r="B2621" s="53"/>
      <c r="C2621" s="53"/>
      <c r="D2621" s="53"/>
      <c r="E2621" s="53"/>
      <c r="F2621" s="53"/>
    </row>
    <row r="2622" spans="2:6" x14ac:dyDescent="0.25">
      <c r="B2622" s="53"/>
      <c r="C2622" s="53"/>
      <c r="D2622" s="53"/>
      <c r="E2622" s="53"/>
      <c r="F2622" s="53"/>
    </row>
    <row r="2623" spans="2:6" x14ac:dyDescent="0.25">
      <c r="B2623" s="53"/>
      <c r="C2623" s="53"/>
      <c r="D2623" s="53"/>
      <c r="E2623" s="53"/>
      <c r="F2623" s="53"/>
    </row>
    <row r="2624" spans="2:6" x14ac:dyDescent="0.25">
      <c r="B2624" s="53"/>
      <c r="C2624" s="53"/>
      <c r="D2624" s="53"/>
      <c r="E2624" s="53"/>
      <c r="F2624" s="53"/>
    </row>
    <row r="2625" spans="2:6" x14ac:dyDescent="0.25">
      <c r="B2625" s="53"/>
      <c r="C2625" s="53"/>
      <c r="D2625" s="53"/>
      <c r="E2625" s="53"/>
      <c r="F2625" s="53"/>
    </row>
    <row r="2626" spans="2:6" x14ac:dyDescent="0.25">
      <c r="B2626" s="53"/>
      <c r="C2626" s="53"/>
      <c r="D2626" s="53"/>
      <c r="E2626" s="53"/>
      <c r="F2626" s="53"/>
    </row>
    <row r="2627" spans="2:6" x14ac:dyDescent="0.25">
      <c r="B2627" s="53"/>
      <c r="C2627" s="53"/>
      <c r="D2627" s="53"/>
      <c r="E2627" s="53"/>
      <c r="F2627" s="53"/>
    </row>
    <row r="2628" spans="2:6" x14ac:dyDescent="0.25">
      <c r="B2628" s="53"/>
      <c r="C2628" s="53"/>
      <c r="D2628" s="53"/>
      <c r="E2628" s="53"/>
      <c r="F2628" s="53"/>
    </row>
    <row r="2629" spans="2:6" x14ac:dyDescent="0.25">
      <c r="B2629" s="53"/>
      <c r="C2629" s="53"/>
      <c r="D2629" s="53"/>
      <c r="E2629" s="53"/>
      <c r="F2629" s="53"/>
    </row>
    <row r="2630" spans="2:6" x14ac:dyDescent="0.25">
      <c r="B2630" s="53"/>
      <c r="C2630" s="53"/>
      <c r="D2630" s="53"/>
      <c r="E2630" s="53"/>
      <c r="F2630" s="53"/>
    </row>
    <row r="2631" spans="2:6" x14ac:dyDescent="0.25">
      <c r="B2631" s="53"/>
      <c r="C2631" s="53"/>
      <c r="D2631" s="53"/>
      <c r="E2631" s="53"/>
      <c r="F2631" s="53"/>
    </row>
    <row r="2632" spans="2:6" x14ac:dyDescent="0.25">
      <c r="B2632" s="53"/>
      <c r="C2632" s="53"/>
      <c r="D2632" s="53"/>
      <c r="E2632" s="53"/>
      <c r="F2632" s="53"/>
    </row>
    <row r="2633" spans="2:6" x14ac:dyDescent="0.25">
      <c r="B2633" s="53"/>
      <c r="C2633" s="53"/>
      <c r="D2633" s="53"/>
      <c r="E2633" s="53"/>
      <c r="F2633" s="53"/>
    </row>
    <row r="2634" spans="2:6" x14ac:dyDescent="0.25">
      <c r="B2634" s="53"/>
      <c r="C2634" s="53"/>
      <c r="D2634" s="53"/>
      <c r="E2634" s="53"/>
      <c r="F2634" s="53"/>
    </row>
    <row r="2635" spans="2:6" x14ac:dyDescent="0.25">
      <c r="B2635" s="53"/>
      <c r="C2635" s="53"/>
      <c r="D2635" s="53"/>
      <c r="E2635" s="53"/>
      <c r="F2635" s="53"/>
    </row>
    <row r="2636" spans="2:6" x14ac:dyDescent="0.25">
      <c r="B2636" s="53"/>
      <c r="C2636" s="53"/>
      <c r="D2636" s="53"/>
      <c r="E2636" s="53"/>
      <c r="F2636" s="53"/>
    </row>
    <row r="2637" spans="2:6" x14ac:dyDescent="0.25">
      <c r="B2637" s="53"/>
      <c r="C2637" s="53"/>
      <c r="D2637" s="53"/>
      <c r="E2637" s="53"/>
      <c r="F2637" s="53"/>
    </row>
    <row r="2638" spans="2:6" x14ac:dyDescent="0.25">
      <c r="B2638" s="53"/>
      <c r="C2638" s="53"/>
      <c r="D2638" s="53"/>
      <c r="E2638" s="53"/>
      <c r="F2638" s="53"/>
    </row>
    <row r="2639" spans="2:6" x14ac:dyDescent="0.25">
      <c r="B2639" s="53"/>
      <c r="C2639" s="53"/>
      <c r="D2639" s="53"/>
      <c r="E2639" s="53"/>
      <c r="F2639" s="53"/>
    </row>
    <row r="2640" spans="2:6" x14ac:dyDescent="0.25">
      <c r="B2640" s="53"/>
      <c r="C2640" s="53"/>
      <c r="D2640" s="53"/>
      <c r="E2640" s="53"/>
      <c r="F2640" s="53"/>
    </row>
    <row r="2641" spans="2:6" x14ac:dyDescent="0.25">
      <c r="B2641" s="53"/>
      <c r="C2641" s="53"/>
      <c r="D2641" s="53"/>
      <c r="E2641" s="53"/>
      <c r="F2641" s="53"/>
    </row>
    <row r="2642" spans="2:6" x14ac:dyDescent="0.25">
      <c r="B2642" s="53"/>
      <c r="C2642" s="53"/>
      <c r="D2642" s="53"/>
      <c r="E2642" s="53"/>
      <c r="F2642" s="53"/>
    </row>
    <row r="2643" spans="2:6" x14ac:dyDescent="0.25">
      <c r="B2643" s="53"/>
      <c r="C2643" s="53"/>
      <c r="D2643" s="53"/>
      <c r="E2643" s="53"/>
      <c r="F2643" s="53"/>
    </row>
    <row r="2644" spans="2:6" x14ac:dyDescent="0.25">
      <c r="B2644" s="53"/>
      <c r="C2644" s="53"/>
      <c r="D2644" s="53"/>
      <c r="E2644" s="53"/>
      <c r="F2644" s="53"/>
    </row>
    <row r="2645" spans="2:6" x14ac:dyDescent="0.25">
      <c r="B2645" s="53"/>
      <c r="C2645" s="53"/>
      <c r="D2645" s="53"/>
      <c r="E2645" s="53"/>
      <c r="F2645" s="53"/>
    </row>
    <row r="2646" spans="2:6" x14ac:dyDescent="0.25">
      <c r="B2646" s="53"/>
      <c r="C2646" s="53"/>
      <c r="D2646" s="53"/>
      <c r="E2646" s="53"/>
      <c r="F2646" s="53"/>
    </row>
    <row r="2647" spans="2:6" x14ac:dyDescent="0.25">
      <c r="B2647" s="53"/>
      <c r="C2647" s="53"/>
      <c r="D2647" s="53"/>
      <c r="E2647" s="53"/>
      <c r="F2647" s="53"/>
    </row>
    <row r="2648" spans="2:6" x14ac:dyDescent="0.25">
      <c r="B2648" s="53"/>
      <c r="C2648" s="53"/>
      <c r="D2648" s="53"/>
      <c r="E2648" s="53"/>
      <c r="F2648" s="53"/>
    </row>
    <row r="2649" spans="2:6" x14ac:dyDescent="0.25">
      <c r="B2649" s="53"/>
      <c r="C2649" s="53"/>
      <c r="D2649" s="53"/>
      <c r="E2649" s="53"/>
      <c r="F2649" s="53"/>
    </row>
    <row r="2650" spans="2:6" x14ac:dyDescent="0.25">
      <c r="B2650" s="53"/>
      <c r="C2650" s="53"/>
      <c r="D2650" s="53"/>
      <c r="E2650" s="53"/>
      <c r="F2650" s="53"/>
    </row>
    <row r="2651" spans="2:6" x14ac:dyDescent="0.25">
      <c r="B2651" s="53"/>
      <c r="C2651" s="53"/>
      <c r="D2651" s="53"/>
      <c r="E2651" s="53"/>
      <c r="F2651" s="53"/>
    </row>
    <row r="2652" spans="2:6" x14ac:dyDescent="0.25">
      <c r="B2652" s="53"/>
      <c r="C2652" s="53"/>
      <c r="D2652" s="53"/>
      <c r="E2652" s="53"/>
      <c r="F2652" s="53"/>
    </row>
    <row r="2653" spans="2:6" x14ac:dyDescent="0.25">
      <c r="B2653" s="53"/>
      <c r="C2653" s="53"/>
      <c r="D2653" s="53"/>
      <c r="E2653" s="53"/>
      <c r="F2653" s="53"/>
    </row>
    <row r="2654" spans="2:6" x14ac:dyDescent="0.25">
      <c r="B2654" s="53"/>
      <c r="C2654" s="53"/>
      <c r="D2654" s="53"/>
      <c r="E2654" s="53"/>
      <c r="F2654" s="53"/>
    </row>
    <row r="2655" spans="2:6" x14ac:dyDescent="0.25">
      <c r="B2655" s="53"/>
      <c r="C2655" s="53"/>
      <c r="D2655" s="53"/>
      <c r="E2655" s="53"/>
      <c r="F2655" s="53"/>
    </row>
    <row r="2656" spans="2:6" x14ac:dyDescent="0.25">
      <c r="B2656" s="53"/>
      <c r="C2656" s="53"/>
      <c r="D2656" s="53"/>
      <c r="E2656" s="53"/>
      <c r="F2656" s="53"/>
    </row>
    <row r="2657" spans="2:6" x14ac:dyDescent="0.25">
      <c r="B2657" s="53"/>
      <c r="C2657" s="53"/>
      <c r="D2657" s="53"/>
      <c r="E2657" s="53"/>
      <c r="F2657" s="53"/>
    </row>
    <row r="2658" spans="2:6" x14ac:dyDescent="0.25">
      <c r="B2658" s="53"/>
      <c r="C2658" s="53"/>
      <c r="D2658" s="53"/>
      <c r="E2658" s="53"/>
      <c r="F2658" s="53"/>
    </row>
    <row r="2659" spans="2:6" x14ac:dyDescent="0.25">
      <c r="B2659" s="53"/>
      <c r="C2659" s="53"/>
      <c r="D2659" s="53"/>
      <c r="E2659" s="53"/>
      <c r="F2659" s="53"/>
    </row>
    <row r="2660" spans="2:6" x14ac:dyDescent="0.25">
      <c r="B2660" s="53"/>
      <c r="C2660" s="53"/>
      <c r="D2660" s="53"/>
      <c r="E2660" s="53"/>
      <c r="F2660" s="53"/>
    </row>
    <row r="2661" spans="2:6" x14ac:dyDescent="0.25">
      <c r="B2661" s="53"/>
      <c r="C2661" s="53"/>
      <c r="D2661" s="53"/>
      <c r="E2661" s="53"/>
      <c r="F2661" s="53"/>
    </row>
    <row r="2662" spans="2:6" x14ac:dyDescent="0.25">
      <c r="B2662" s="53"/>
      <c r="C2662" s="53"/>
      <c r="D2662" s="53"/>
      <c r="E2662" s="53"/>
      <c r="F2662" s="53"/>
    </row>
    <row r="2663" spans="2:6" x14ac:dyDescent="0.25">
      <c r="B2663" s="53"/>
      <c r="C2663" s="53"/>
      <c r="D2663" s="53"/>
      <c r="E2663" s="53"/>
      <c r="F2663" s="53"/>
    </row>
    <row r="2664" spans="2:6" x14ac:dyDescent="0.25">
      <c r="B2664" s="53"/>
      <c r="C2664" s="53"/>
      <c r="D2664" s="53"/>
      <c r="E2664" s="53"/>
      <c r="F2664" s="53"/>
    </row>
    <row r="2665" spans="2:6" x14ac:dyDescent="0.25">
      <c r="B2665" s="53"/>
      <c r="C2665" s="53"/>
      <c r="D2665" s="53"/>
      <c r="E2665" s="53"/>
      <c r="F2665" s="53"/>
    </row>
    <row r="2666" spans="2:6" x14ac:dyDescent="0.25">
      <c r="B2666" s="53"/>
      <c r="C2666" s="53"/>
      <c r="D2666" s="53"/>
      <c r="E2666" s="53"/>
      <c r="F2666" s="53"/>
    </row>
    <row r="2667" spans="2:6" x14ac:dyDescent="0.25">
      <c r="B2667" s="53"/>
      <c r="C2667" s="53"/>
      <c r="D2667" s="53"/>
      <c r="E2667" s="53"/>
      <c r="F2667" s="53"/>
    </row>
  </sheetData>
  <pageMargins left="0.7" right="0.7" top="0.75" bottom="0.75" header="0.3" footer="0.3"/>
  <pageSetup paperSize="9"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2E2D-6139-49E0-BE53-6A9F5559571B}">
  <dimension ref="A1:CH1214"/>
  <sheetViews>
    <sheetView showGridLines="0" tabSelected="1" zoomScale="70" zoomScaleNormal="70" workbookViewId="0">
      <pane ySplit="16" topLeftCell="A131" activePane="bottomLeft" state="frozen"/>
      <selection pane="bottomLeft" activeCell="BD10" sqref="BD10"/>
    </sheetView>
  </sheetViews>
  <sheetFormatPr defaultColWidth="12.85546875" defaultRowHeight="15" outlineLevelCol="2" x14ac:dyDescent="0.25"/>
  <cols>
    <col min="1" max="1" width="20.28515625" style="1" customWidth="1"/>
    <col min="2" max="2" width="25.7109375" bestFit="1" customWidth="1"/>
    <col min="3" max="3" width="27.7109375" style="8" customWidth="1"/>
    <col min="4" max="4" width="16.140625" style="1" customWidth="1"/>
    <col min="5" max="10" width="12.85546875" style="4" hidden="1" customWidth="1" outlineLevel="2"/>
    <col min="11" max="11" width="12.85546875" style="4" hidden="1" customWidth="1" outlineLevel="1" collapsed="1"/>
    <col min="12" max="12" width="12.85546875" style="4" hidden="1" customWidth="1" outlineLevel="2"/>
    <col min="13" max="13" width="12.85546875" style="38" hidden="1" customWidth="1" outlineLevel="2"/>
    <col min="14" max="16" width="12.85546875" style="4" hidden="1" customWidth="1" outlineLevel="2"/>
    <col min="17" max="17" width="12.85546875" hidden="1" customWidth="1" outlineLevel="2"/>
    <col min="18" max="18" width="12.85546875" style="4" hidden="1" customWidth="1" outlineLevel="1" collapsed="1"/>
    <col min="19" max="19" width="17.28515625" style="4" customWidth="1" collapsed="1"/>
    <col min="20" max="20" width="12.85546875" style="4" hidden="1" customWidth="1" outlineLevel="1"/>
    <col min="21" max="21" width="12.85546875" style="4" hidden="1" customWidth="1" outlineLevel="2"/>
    <col min="22" max="25" width="12.85546875" hidden="1" customWidth="1" outlineLevel="2"/>
    <col min="26" max="26" width="12.85546875" hidden="1" customWidth="1" outlineLevel="1" collapsed="1"/>
    <col min="27" max="28" width="12.85546875" hidden="1" customWidth="1" outlineLevel="2"/>
    <col min="29" max="29" width="12.85546875" style="4" hidden="1" customWidth="1" outlineLevel="2"/>
    <col min="30" max="30" width="12.85546875" style="4" hidden="1" customWidth="1" outlineLevel="1" collapsed="1"/>
    <col min="31" max="33" width="12.85546875" style="4" hidden="1" customWidth="1" outlineLevel="2"/>
    <col min="34" max="34" width="12.85546875" hidden="1" customWidth="1" outlineLevel="1" collapsed="1"/>
    <col min="35" max="35" width="12.85546875" style="4" hidden="1" customWidth="1" outlineLevel="1"/>
    <col min="36" max="36" width="18.140625" style="4" customWidth="1" collapsed="1"/>
    <col min="37" max="37" width="12.85546875" hidden="1" customWidth="1" outlineLevel="1" collapsed="1"/>
    <col min="38" max="38" width="12.85546875" hidden="1" customWidth="1" outlineLevel="1"/>
    <col min="39" max="39" width="15.7109375" style="4" customWidth="1" collapsed="1"/>
    <col min="40" max="40" width="20" style="32" hidden="1" customWidth="1"/>
    <col min="41" max="45" width="20" style="32" hidden="1" customWidth="1" outlineLevel="1"/>
    <col min="46" max="46" width="19.85546875" style="32" customWidth="1" collapsed="1"/>
    <col min="47" max="47" width="20" style="32" hidden="1" customWidth="1" outlineLevel="1"/>
    <col min="48" max="54" width="12.85546875" hidden="1" customWidth="1" outlineLevel="1"/>
    <col min="55" max="55" width="18.5703125" customWidth="1" collapsed="1"/>
    <col min="59" max="61" width="12.85546875" style="4"/>
    <col min="62" max="62" width="12.85546875" style="8"/>
    <col min="63" max="63" width="12.85546875" style="1"/>
    <col min="66" max="76" width="12.85546875" style="4"/>
  </cols>
  <sheetData>
    <row r="1" spans="1:76" x14ac:dyDescent="0.25">
      <c r="M1" s="4"/>
      <c r="Q1" s="4"/>
      <c r="S1"/>
      <c r="T1"/>
      <c r="V1" s="4"/>
      <c r="W1" s="4"/>
      <c r="X1" s="4"/>
      <c r="Y1" s="4"/>
      <c r="Z1" s="4"/>
      <c r="AA1" s="4"/>
      <c r="AB1" s="4"/>
      <c r="AH1" s="4"/>
      <c r="AK1" s="4"/>
      <c r="AL1" s="4"/>
      <c r="AM1"/>
      <c r="AV1" s="8"/>
      <c r="AW1" s="8"/>
      <c r="AX1" s="8"/>
      <c r="AY1" s="8"/>
      <c r="AZ1" s="8"/>
      <c r="BA1" s="8"/>
      <c r="BB1" s="8"/>
      <c r="BC1" s="1"/>
      <c r="BD1" s="4"/>
      <c r="BE1" s="4"/>
      <c r="BF1" s="4"/>
      <c r="BJ1" s="4"/>
      <c r="BK1" s="4"/>
      <c r="BL1" s="4"/>
      <c r="BM1" s="4"/>
      <c r="BO1"/>
      <c r="BP1"/>
      <c r="BQ1"/>
      <c r="BR1"/>
      <c r="BS1"/>
      <c r="BT1"/>
      <c r="BU1"/>
      <c r="BV1"/>
      <c r="BW1"/>
      <c r="BX1"/>
    </row>
    <row r="2" spans="1:76" x14ac:dyDescent="0.25">
      <c r="M2" s="4"/>
      <c r="Q2" s="4"/>
      <c r="V2" s="4"/>
      <c r="W2" s="4"/>
      <c r="X2" s="4"/>
      <c r="Y2" s="4"/>
      <c r="Z2" s="4"/>
      <c r="AA2" s="4"/>
      <c r="AB2" s="4"/>
      <c r="AH2" s="4"/>
      <c r="AK2" s="4"/>
      <c r="AL2" s="4"/>
      <c r="AM2"/>
      <c r="BG2"/>
      <c r="BH2"/>
      <c r="BI2"/>
      <c r="BJ2"/>
      <c r="BK2"/>
      <c r="BN2"/>
      <c r="BO2"/>
      <c r="BP2"/>
      <c r="BQ2"/>
      <c r="BR2"/>
      <c r="BS2"/>
      <c r="BT2"/>
      <c r="BU2"/>
      <c r="BV2"/>
      <c r="BW2"/>
      <c r="BX2"/>
    </row>
    <row r="3" spans="1:76" x14ac:dyDescent="0.25">
      <c r="M3" s="4"/>
      <c r="Q3" s="4"/>
      <c r="V3" s="4"/>
      <c r="W3" s="4"/>
      <c r="X3" s="4"/>
      <c r="Y3" s="4"/>
      <c r="Z3" s="4"/>
      <c r="AA3" s="4"/>
      <c r="AB3" s="4"/>
      <c r="AH3" s="4"/>
      <c r="AK3" s="4"/>
      <c r="AL3" s="4"/>
      <c r="AM3"/>
      <c r="BG3"/>
      <c r="BH3"/>
      <c r="BI3"/>
      <c r="BJ3"/>
      <c r="BK3"/>
      <c r="BN3"/>
      <c r="BO3"/>
      <c r="BP3"/>
      <c r="BQ3"/>
      <c r="BR3"/>
      <c r="BS3"/>
      <c r="BT3"/>
      <c r="BU3"/>
      <c r="BV3"/>
      <c r="BW3"/>
      <c r="BX3"/>
    </row>
    <row r="4" spans="1:76" x14ac:dyDescent="0.25">
      <c r="M4" s="4"/>
      <c r="Q4" s="4"/>
      <c r="V4" s="4"/>
      <c r="W4" s="4"/>
      <c r="X4" s="4"/>
      <c r="Y4" s="4"/>
      <c r="Z4" s="4"/>
      <c r="AA4" s="4"/>
      <c r="AB4" s="4"/>
      <c r="AH4" s="4"/>
      <c r="AK4" s="4"/>
      <c r="AL4" s="4"/>
      <c r="AM4"/>
      <c r="BG4"/>
      <c r="BH4"/>
      <c r="BI4"/>
      <c r="BJ4"/>
      <c r="BK4"/>
      <c r="BN4"/>
      <c r="BO4"/>
      <c r="BP4"/>
      <c r="BQ4"/>
      <c r="BR4"/>
      <c r="BS4"/>
      <c r="BT4"/>
      <c r="BU4"/>
      <c r="BV4"/>
      <c r="BW4"/>
      <c r="BX4"/>
    </row>
    <row r="5" spans="1:76" x14ac:dyDescent="0.25">
      <c r="M5" s="4"/>
      <c r="Q5" s="4"/>
      <c r="V5" s="4"/>
      <c r="W5" s="4"/>
      <c r="X5" s="4"/>
      <c r="Y5" s="4"/>
      <c r="Z5" s="4"/>
      <c r="AA5" s="4"/>
      <c r="AB5" s="4"/>
      <c r="AH5" s="4"/>
      <c r="AK5" s="4"/>
      <c r="AL5" s="4"/>
      <c r="AM5"/>
      <c r="BG5"/>
      <c r="BH5"/>
      <c r="BI5"/>
      <c r="BJ5"/>
      <c r="BK5"/>
      <c r="BN5"/>
      <c r="BO5"/>
      <c r="BP5"/>
      <c r="BQ5"/>
      <c r="BR5"/>
      <c r="BS5"/>
      <c r="BT5"/>
      <c r="BU5"/>
      <c r="BV5"/>
      <c r="BW5"/>
      <c r="BX5"/>
    </row>
    <row r="6" spans="1:76" x14ac:dyDescent="0.25">
      <c r="M6" s="4"/>
      <c r="Q6" s="4"/>
      <c r="V6" s="4"/>
      <c r="W6" s="4"/>
      <c r="X6" s="4"/>
      <c r="Y6" s="4"/>
      <c r="Z6" s="4"/>
      <c r="AA6" s="4"/>
      <c r="AB6" s="4"/>
      <c r="AH6" s="4"/>
      <c r="AK6" s="4"/>
      <c r="AL6" s="4"/>
      <c r="AM6"/>
      <c r="BG6"/>
      <c r="BH6"/>
      <c r="BI6"/>
      <c r="BJ6"/>
      <c r="BK6"/>
      <c r="BN6"/>
      <c r="BO6"/>
      <c r="BP6"/>
      <c r="BQ6"/>
      <c r="BR6"/>
      <c r="BS6"/>
      <c r="BT6"/>
      <c r="BU6"/>
      <c r="BV6"/>
      <c r="BW6"/>
      <c r="BX6"/>
    </row>
    <row r="7" spans="1:76" x14ac:dyDescent="0.25">
      <c r="M7" s="4"/>
      <c r="Q7" s="4"/>
      <c r="V7" s="4"/>
      <c r="W7" s="4"/>
      <c r="X7" s="4"/>
      <c r="Y7" s="4"/>
      <c r="Z7" s="4"/>
      <c r="AA7" s="4"/>
      <c r="AB7" s="4"/>
      <c r="AH7" s="4"/>
      <c r="AK7" s="4"/>
      <c r="AL7" s="4"/>
      <c r="AM7"/>
      <c r="BG7"/>
      <c r="BH7"/>
      <c r="BI7"/>
      <c r="BJ7"/>
      <c r="BK7"/>
      <c r="BN7"/>
      <c r="BO7"/>
      <c r="BP7"/>
      <c r="BQ7"/>
      <c r="BR7"/>
      <c r="BS7"/>
      <c r="BT7"/>
      <c r="BU7"/>
      <c r="BV7"/>
      <c r="BW7"/>
      <c r="BX7"/>
    </row>
    <row r="8" spans="1:76" x14ac:dyDescent="0.25">
      <c r="M8" s="4"/>
      <c r="Q8" s="4"/>
      <c r="V8" s="4"/>
      <c r="W8" s="4"/>
      <c r="X8" s="4"/>
      <c r="Y8" s="4"/>
      <c r="Z8" s="4"/>
      <c r="AA8" s="4"/>
      <c r="AB8" s="4"/>
      <c r="AH8" s="4"/>
      <c r="AK8" s="4"/>
      <c r="AL8" s="4"/>
      <c r="AM8"/>
      <c r="BG8"/>
      <c r="BH8"/>
      <c r="BI8"/>
      <c r="BJ8"/>
      <c r="BK8"/>
      <c r="BN8"/>
      <c r="BO8"/>
      <c r="BP8"/>
      <c r="BQ8"/>
      <c r="BR8"/>
      <c r="BS8"/>
      <c r="BT8"/>
      <c r="BU8"/>
      <c r="BV8"/>
      <c r="BW8"/>
      <c r="BX8"/>
    </row>
    <row r="9" spans="1:76" x14ac:dyDescent="0.25">
      <c r="M9" s="4"/>
      <c r="Q9" s="4"/>
      <c r="V9" s="4"/>
      <c r="W9" s="4"/>
      <c r="X9" s="4"/>
      <c r="Y9" s="4"/>
      <c r="Z9" s="4"/>
      <c r="AA9" s="4"/>
      <c r="AB9" s="4"/>
      <c r="AH9" s="4"/>
      <c r="AK9" s="4"/>
      <c r="AL9" s="4"/>
      <c r="AM9"/>
      <c r="BG9"/>
      <c r="BH9"/>
      <c r="BI9"/>
      <c r="BJ9"/>
      <c r="BK9"/>
      <c r="BN9"/>
      <c r="BO9"/>
      <c r="BP9"/>
      <c r="BQ9"/>
      <c r="BR9"/>
      <c r="BS9"/>
      <c r="BT9"/>
      <c r="BU9"/>
      <c r="BV9"/>
      <c r="BW9"/>
      <c r="BX9"/>
    </row>
    <row r="10" spans="1:76" x14ac:dyDescent="0.25">
      <c r="M10" s="4"/>
      <c r="Q10" s="4"/>
      <c r="V10" s="4"/>
      <c r="W10" s="4"/>
      <c r="X10" s="4"/>
      <c r="Y10" s="4"/>
      <c r="Z10" s="4"/>
      <c r="AA10" s="4"/>
      <c r="AB10" s="4"/>
      <c r="AH10" s="4"/>
      <c r="AK10" s="4"/>
      <c r="AL10" s="4"/>
      <c r="AM10"/>
      <c r="BG10"/>
      <c r="BH10"/>
      <c r="BI10"/>
      <c r="BJ10"/>
      <c r="BK10"/>
      <c r="BN10"/>
      <c r="BO10"/>
      <c r="BP10"/>
      <c r="BQ10"/>
      <c r="BR10"/>
      <c r="BS10"/>
      <c r="BT10"/>
      <c r="BU10"/>
      <c r="BV10"/>
      <c r="BW10"/>
      <c r="BX10"/>
    </row>
    <row r="11" spans="1:76" x14ac:dyDescent="0.25">
      <c r="M11" s="4"/>
      <c r="Q11" s="4"/>
      <c r="V11" s="4"/>
      <c r="W11" s="4"/>
      <c r="X11" s="4"/>
      <c r="Y11" s="4"/>
      <c r="Z11" s="4"/>
      <c r="AA11" s="4"/>
      <c r="AB11" s="4"/>
      <c r="AH11" s="4"/>
      <c r="AK11" s="4"/>
      <c r="AL11" s="4"/>
      <c r="AM11"/>
      <c r="BG11"/>
      <c r="BH11"/>
      <c r="BI11"/>
      <c r="BJ11"/>
      <c r="BK11"/>
      <c r="BN11"/>
      <c r="BO11"/>
      <c r="BP11"/>
      <c r="BQ11"/>
      <c r="BR11"/>
      <c r="BS11"/>
      <c r="BT11"/>
      <c r="BU11"/>
      <c r="BV11"/>
      <c r="BW11"/>
      <c r="BX11"/>
    </row>
    <row r="12" spans="1:76" x14ac:dyDescent="0.25">
      <c r="M12" s="4"/>
      <c r="Q12" s="4"/>
      <c r="V12" s="4"/>
      <c r="W12" s="4"/>
      <c r="X12" s="4"/>
      <c r="Y12" s="4"/>
      <c r="Z12" s="4"/>
      <c r="AA12" s="4"/>
      <c r="AB12" s="4"/>
      <c r="AH12" s="4"/>
      <c r="AK12" s="4"/>
      <c r="AL12" s="4"/>
      <c r="AM12" s="1"/>
      <c r="BG12"/>
      <c r="BH12"/>
      <c r="BI12"/>
      <c r="BJ12"/>
      <c r="BK12"/>
      <c r="BN12"/>
      <c r="BO12"/>
      <c r="BP12"/>
      <c r="BQ12"/>
      <c r="BR12"/>
      <c r="BS12"/>
      <c r="BT12"/>
      <c r="BU12"/>
      <c r="BV12"/>
      <c r="BW12"/>
      <c r="BX12"/>
    </row>
    <row r="13" spans="1:76" x14ac:dyDescent="0.25">
      <c r="M13" s="4"/>
      <c r="Q13" s="4"/>
      <c r="V13" s="4"/>
      <c r="W13" s="4"/>
      <c r="X13" s="4"/>
      <c r="Y13" s="4"/>
      <c r="Z13" s="4"/>
      <c r="AA13" s="4"/>
      <c r="AB13" s="4"/>
      <c r="AH13" s="4"/>
      <c r="AK13" s="4"/>
      <c r="AL13" s="4"/>
      <c r="AM13" s="1"/>
      <c r="BG13"/>
      <c r="BH13"/>
      <c r="BI13"/>
      <c r="BJ13"/>
      <c r="BK13"/>
      <c r="BN13"/>
      <c r="BO13"/>
      <c r="BP13"/>
      <c r="BQ13"/>
      <c r="BR13"/>
      <c r="BS13"/>
      <c r="BT13"/>
      <c r="BU13"/>
      <c r="BV13"/>
      <c r="BW13"/>
      <c r="BX13"/>
    </row>
    <row r="14" spans="1:76" x14ac:dyDescent="0.25">
      <c r="M14" s="4"/>
      <c r="Q14" s="4"/>
      <c r="V14" s="4"/>
      <c r="W14" s="4"/>
      <c r="X14" s="4"/>
      <c r="Y14" s="4"/>
      <c r="Z14" s="4"/>
      <c r="AA14" s="4"/>
      <c r="AB14" s="4"/>
      <c r="AH14" s="4"/>
      <c r="AK14" s="4"/>
      <c r="AL14" s="4"/>
      <c r="AM14" s="1"/>
      <c r="BG14"/>
      <c r="BH14"/>
      <c r="BI14"/>
      <c r="BJ14"/>
      <c r="BK14"/>
      <c r="BN14"/>
      <c r="BO14"/>
      <c r="BP14"/>
      <c r="BQ14"/>
      <c r="BR14"/>
      <c r="BS14"/>
      <c r="BT14"/>
      <c r="BU14"/>
      <c r="BV14"/>
      <c r="BW14"/>
      <c r="BX14"/>
    </row>
    <row r="15" spans="1:76" x14ac:dyDescent="0.25">
      <c r="M15" s="4"/>
      <c r="Q15" s="4"/>
      <c r="V15" s="4"/>
      <c r="W15" s="4"/>
      <c r="X15" s="4"/>
      <c r="Y15" s="4"/>
      <c r="Z15" s="4"/>
      <c r="AA15" s="4"/>
      <c r="AB15" s="4"/>
      <c r="AH15" s="4"/>
      <c r="AK15" s="4"/>
      <c r="AL15" s="4"/>
      <c r="AM15" s="1"/>
      <c r="BG15"/>
      <c r="BH15"/>
      <c r="BI15"/>
      <c r="BJ15"/>
      <c r="BK15"/>
      <c r="BN15"/>
      <c r="BO15"/>
      <c r="BP15"/>
      <c r="BQ15"/>
      <c r="BR15"/>
      <c r="BS15"/>
      <c r="BT15"/>
      <c r="BU15"/>
      <c r="BV15"/>
      <c r="BW15"/>
      <c r="BX15"/>
    </row>
    <row r="16" spans="1:76" s="2" customFormat="1" ht="75" x14ac:dyDescent="0.25">
      <c r="A16" s="5" t="s">
        <v>3</v>
      </c>
      <c r="B16" s="6" t="s">
        <v>0</v>
      </c>
      <c r="C16" s="9" t="s">
        <v>2</v>
      </c>
      <c r="D16" s="10" t="s">
        <v>1</v>
      </c>
      <c r="E16" s="7" t="s">
        <v>81</v>
      </c>
      <c r="F16" s="7" t="s">
        <v>82</v>
      </c>
      <c r="G16" s="7" t="s">
        <v>83</v>
      </c>
      <c r="H16" s="7" t="s">
        <v>84</v>
      </c>
      <c r="I16" s="7" t="s">
        <v>85</v>
      </c>
      <c r="J16" s="7" t="s">
        <v>86</v>
      </c>
      <c r="K16" s="7" t="s">
        <v>20</v>
      </c>
      <c r="L16" s="7" t="s">
        <v>4</v>
      </c>
      <c r="M16" s="7" t="s">
        <v>5</v>
      </c>
      <c r="N16" s="7" t="s">
        <v>6</v>
      </c>
      <c r="O16" s="7" t="s">
        <v>7</v>
      </c>
      <c r="P16" s="7" t="s">
        <v>8</v>
      </c>
      <c r="Q16" s="7" t="s">
        <v>87</v>
      </c>
      <c r="R16" s="3" t="s">
        <v>29</v>
      </c>
      <c r="S16" s="3" t="s">
        <v>21</v>
      </c>
      <c r="T16" s="7" t="s">
        <v>9</v>
      </c>
      <c r="U16" s="7" t="s">
        <v>10</v>
      </c>
      <c r="V16" s="7" t="s">
        <v>11</v>
      </c>
      <c r="W16" s="7" t="s">
        <v>12</v>
      </c>
      <c r="X16" s="7" t="s">
        <v>13</v>
      </c>
      <c r="Y16" s="7" t="s">
        <v>14</v>
      </c>
      <c r="Z16" s="3" t="s">
        <v>32</v>
      </c>
      <c r="AA16" s="3" t="s">
        <v>30</v>
      </c>
      <c r="AB16" s="3" t="s">
        <v>31</v>
      </c>
      <c r="AC16" s="3" t="s">
        <v>17</v>
      </c>
      <c r="AD16" s="3" t="s">
        <v>15</v>
      </c>
      <c r="AE16" s="3" t="s">
        <v>34</v>
      </c>
      <c r="AF16" s="3" t="s">
        <v>35</v>
      </c>
      <c r="AG16" s="3" t="s">
        <v>18</v>
      </c>
      <c r="AH16" s="3" t="s">
        <v>16</v>
      </c>
      <c r="AI16" s="2" t="s">
        <v>19</v>
      </c>
      <c r="AJ16" s="3" t="s">
        <v>33</v>
      </c>
      <c r="AK16" s="3" t="s">
        <v>94</v>
      </c>
      <c r="AL16" s="3" t="s">
        <v>95</v>
      </c>
      <c r="AM16" s="3" t="s">
        <v>38</v>
      </c>
      <c r="AN16" s="3" t="s">
        <v>142</v>
      </c>
      <c r="AO16" s="7" t="s">
        <v>101</v>
      </c>
      <c r="AP16" s="7" t="s">
        <v>102</v>
      </c>
      <c r="AQ16" s="7" t="s">
        <v>103</v>
      </c>
      <c r="AR16" s="7" t="s">
        <v>104</v>
      </c>
      <c r="AS16" s="7" t="s">
        <v>105</v>
      </c>
      <c r="AT16" s="7" t="s">
        <v>106</v>
      </c>
      <c r="AU16" s="7" t="s">
        <v>149</v>
      </c>
      <c r="AV16" s="7" t="s">
        <v>150</v>
      </c>
      <c r="AW16" s="7" t="s">
        <v>151</v>
      </c>
      <c r="AX16" s="7" t="s">
        <v>152</v>
      </c>
      <c r="AY16" s="7" t="s">
        <v>153</v>
      </c>
      <c r="AZ16" s="7" t="s">
        <v>154</v>
      </c>
      <c r="BA16" s="7" t="s">
        <v>155</v>
      </c>
      <c r="BB16" s="7" t="s">
        <v>108</v>
      </c>
      <c r="BC16" s="3" t="s">
        <v>107</v>
      </c>
    </row>
    <row r="17" spans="1:55" s="2" customFormat="1" x14ac:dyDescent="0.25">
      <c r="A17" s="1">
        <v>69</v>
      </c>
      <c r="B17" t="s">
        <v>49</v>
      </c>
      <c r="C17" s="8">
        <v>44416</v>
      </c>
      <c r="D17" s="1" t="s">
        <v>77</v>
      </c>
      <c r="E17" s="4">
        <v>18</v>
      </c>
      <c r="F17" s="4"/>
      <c r="G17" s="4"/>
      <c r="H17" s="4"/>
      <c r="I17" s="4"/>
      <c r="J17" s="4"/>
      <c r="K17" s="4">
        <f>SUM(Tabel1[[#This Row],[cap_gemarkeerd_langs]:[cap_canadees]])</f>
        <v>18</v>
      </c>
      <c r="L17" s="4"/>
      <c r="M17" s="4"/>
      <c r="N17" s="4"/>
      <c r="O17" s="4"/>
      <c r="P17" s="4"/>
      <c r="Q17" s="4"/>
      <c r="R17" s="4">
        <f>SUM(Tabel1[[#This Row],[Cap - Invaliden algemeen]:[Cap - Overig gereserveerd]])</f>
        <v>0</v>
      </c>
      <c r="S17" s="4">
        <f>Tabel1[[#This Row],[Totale openbare capaciteit]]+Tabel1[[#This Row],[Totale doelgroep capaciteit]]</f>
        <v>18</v>
      </c>
      <c r="T17" s="11">
        <v>18</v>
      </c>
      <c r="U17" s="11"/>
      <c r="V17" s="11"/>
      <c r="W17" s="11"/>
      <c r="X17" s="11"/>
      <c r="Y17" s="11"/>
      <c r="Z17" s="4">
        <f>SUM(Tabel1[[#This Row],[Bez - Invaliden algemeen]:[Bez - Overig gereserveerd]])</f>
        <v>0</v>
      </c>
      <c r="AA17" s="4"/>
      <c r="AB17" s="4"/>
      <c r="AC17" s="11"/>
      <c r="AD17" s="11">
        <f>SUM(Tabel1[[#This Row],[Bez - fout, canadees]:[Bez - fout, anders]])</f>
        <v>0</v>
      </c>
      <c r="AE17" s="4"/>
      <c r="AF17" s="11"/>
      <c r="AG17" s="11"/>
      <c r="AH17" s="11">
        <f>SUM(Tabel1[[#This Row],[Bez - Obstakel, openbaar]:[Bez - Obstakel, doelgroep]])</f>
        <v>0</v>
      </c>
      <c r="AI17" s="4"/>
      <c r="AJ17" s="11">
        <f>SUM(Tabel1[[#This Row],[Bez - doelgroep totaal]]+Tabel1[[#This Row],[Bez - Openbaar]]+Tabel1[[#This Row],[Bez - Foutparkeerders]]+Tabel1[[#This Row],[Bez - Obstakels]])</f>
        <v>18</v>
      </c>
      <c r="AK17" s="41">
        <f>Tabel1[[#This Row],[Bez - Openbaar]]/Tabel1[[#This Row],[Totale openbare capaciteit]]</f>
        <v>1</v>
      </c>
      <c r="AL17" s="41" t="e">
        <f>Tabel1[[#This Row],[Bez - doelgroep totaal]]/Tabel1[[#This Row],[Totale doelgroep capaciteit]]</f>
        <v>#DIV/0!</v>
      </c>
      <c r="AM17" s="41">
        <f>Tabel1[[#This Row],[Totale bezetting]]/Tabel1[[#This Row],[Totale capaciteit]]</f>
        <v>1</v>
      </c>
      <c r="AN17" s="41" t="str">
        <f>Tabel1[[#This Row],[Datum]]&amp;Tabel1[[#This Row],[Meetmoment]]&amp;Tabel1[[#This Row],[Sectienummer]]</f>
        <v>4441600:00-02:0069</v>
      </c>
      <c r="AO17" s="33"/>
      <c r="AP17" s="33"/>
      <c r="AQ17" s="33">
        <v>9</v>
      </c>
      <c r="AR17" s="33">
        <v>9</v>
      </c>
      <c r="AS17" s="33"/>
      <c r="AT17" s="33">
        <f>SUM(Tabel1[[#This Row],[Motief - Bezoekers/kortparkeerders]:[Motief - Overig]])</f>
        <v>18</v>
      </c>
      <c r="AU17" s="43">
        <v>6</v>
      </c>
      <c r="AV17" s="43">
        <v>1</v>
      </c>
      <c r="AW17" s="43">
        <v>2</v>
      </c>
      <c r="AX17" s="43">
        <v>3</v>
      </c>
      <c r="AY17" s="43"/>
      <c r="AZ17" s="43">
        <v>2</v>
      </c>
      <c r="BA17" s="43">
        <v>1</v>
      </c>
      <c r="BB17" s="43">
        <v>3</v>
      </c>
      <c r="BC17" s="44">
        <f>SUM(Tabel1[[#This Row],[Herkomst - Eigen woonplaats]:[Herkomst - Onbekend]])</f>
        <v>18</v>
      </c>
    </row>
    <row r="18" spans="1:55" s="2" customFormat="1" x14ac:dyDescent="0.25">
      <c r="A18" s="1">
        <v>51</v>
      </c>
      <c r="B18" s="1" t="s">
        <v>52</v>
      </c>
      <c r="C18" s="8">
        <v>44429</v>
      </c>
      <c r="D18" s="1" t="s">
        <v>79</v>
      </c>
      <c r="E18" s="4">
        <v>26</v>
      </c>
      <c r="F18" s="4"/>
      <c r="G18" s="4"/>
      <c r="H18" s="4"/>
      <c r="I18" s="4"/>
      <c r="J18" s="4"/>
      <c r="K18" s="4">
        <f>SUM(Tabel1[[#This Row],[cap_gemarkeerd_langs]:[cap_canadees]])</f>
        <v>26</v>
      </c>
      <c r="L18" s="4"/>
      <c r="M18" s="4">
        <v>2</v>
      </c>
      <c r="N18" s="4"/>
      <c r="O18" s="4"/>
      <c r="P18" s="4"/>
      <c r="Q18" s="4"/>
      <c r="R18" s="4">
        <f>SUM(Tabel1[[#This Row],[Cap - Invaliden algemeen]:[Cap - Overig gereserveerd]])</f>
        <v>2</v>
      </c>
      <c r="S18" s="4">
        <f>Tabel1[[#This Row],[Totale openbare capaciteit]]+Tabel1[[#This Row],[Totale doelgroep capaciteit]]</f>
        <v>28</v>
      </c>
      <c r="T18" s="11">
        <v>26</v>
      </c>
      <c r="U18" s="11"/>
      <c r="V18" s="11"/>
      <c r="W18" s="11"/>
      <c r="X18" s="11"/>
      <c r="Y18" s="11"/>
      <c r="Z18" s="4">
        <f>SUM(Tabel1[[#This Row],[Bez - Invaliden algemeen]:[Bez - Overig gereserveerd]])</f>
        <v>0</v>
      </c>
      <c r="AA18" s="4"/>
      <c r="AB18" s="4">
        <v>2</v>
      </c>
      <c r="AC18" s="11"/>
      <c r="AD18" s="11">
        <f>SUM(Tabel1[[#This Row],[Bez - fout, canadees]:[Bez - fout, anders]])</f>
        <v>2</v>
      </c>
      <c r="AE18" s="11"/>
      <c r="AF18" s="11"/>
      <c r="AG18" s="11"/>
      <c r="AH18" s="11">
        <f>SUM(Tabel1[[#This Row],[Bez - Obstakel, openbaar]:[Bez - Obstakel, doelgroep]])</f>
        <v>0</v>
      </c>
      <c r="AI18" s="4"/>
      <c r="AJ18" s="11">
        <f>SUM(Tabel1[[#This Row],[Bez - doelgroep totaal]]+Tabel1[[#This Row],[Bez - Openbaar]]+Tabel1[[#This Row],[Bez - Foutparkeerders]]+Tabel1[[#This Row],[Bez - Obstakels]])</f>
        <v>28</v>
      </c>
      <c r="AK18" s="41">
        <f>Tabel1[[#This Row],[Bez - Openbaar]]/Tabel1[[#This Row],[Totale openbare capaciteit]]</f>
        <v>1</v>
      </c>
      <c r="AL18" s="41">
        <f>Tabel1[[#This Row],[Bez - doelgroep totaal]]/Tabel1[[#This Row],[Totale doelgroep capaciteit]]</f>
        <v>0</v>
      </c>
      <c r="AM18" s="41">
        <f>Tabel1[[#This Row],[Totale bezetting]]/Tabel1[[#This Row],[Totale capaciteit]]</f>
        <v>1</v>
      </c>
      <c r="AN18" s="41" t="str">
        <f>Tabel1[[#This Row],[Datum]]&amp;Tabel1[[#This Row],[Meetmoment]]&amp;Tabel1[[#This Row],[Sectienummer]]</f>
        <v>4442914:00-16:0051</v>
      </c>
      <c r="AO18" s="33">
        <v>9</v>
      </c>
      <c r="AP18" s="33">
        <v>2</v>
      </c>
      <c r="AQ18" s="33">
        <v>6</v>
      </c>
      <c r="AR18" s="33">
        <v>11</v>
      </c>
      <c r="AS18" s="33"/>
      <c r="AT18" s="33">
        <f>SUM(Tabel1[[#This Row],[Motief - Bezoekers/kortparkeerders]:[Motief - Overig]])</f>
        <v>28</v>
      </c>
      <c r="AU18" s="43">
        <v>16</v>
      </c>
      <c r="AV18" s="43"/>
      <c r="AW18" s="43">
        <v>5</v>
      </c>
      <c r="AX18" s="43">
        <v>2</v>
      </c>
      <c r="AY18" s="43"/>
      <c r="AZ18" s="43">
        <v>2</v>
      </c>
      <c r="BA18" s="43"/>
      <c r="BB18" s="43">
        <v>3</v>
      </c>
      <c r="BC18" s="44">
        <f>SUM(Tabel1[[#This Row],[Herkomst - Eigen woonplaats]:[Herkomst - Onbekend]])</f>
        <v>28</v>
      </c>
    </row>
    <row r="19" spans="1:55" s="2" customFormat="1" x14ac:dyDescent="0.25">
      <c r="A19" s="1">
        <v>51</v>
      </c>
      <c r="B19" t="s">
        <v>52</v>
      </c>
      <c r="C19" s="8">
        <v>44450</v>
      </c>
      <c r="D19" s="1" t="s">
        <v>79</v>
      </c>
      <c r="E19" s="4">
        <v>26</v>
      </c>
      <c r="F19" s="4"/>
      <c r="G19" s="4"/>
      <c r="H19" s="4"/>
      <c r="I19" s="4"/>
      <c r="J19" s="4"/>
      <c r="K19" s="4">
        <f>SUM(Tabel1[[#This Row],[cap_gemarkeerd_langs]:[cap_canadees]])</f>
        <v>26</v>
      </c>
      <c r="L19" s="4"/>
      <c r="M19" s="4">
        <v>2</v>
      </c>
      <c r="N19" s="4"/>
      <c r="O19" s="4"/>
      <c r="P19" s="4"/>
      <c r="Q19" s="4"/>
      <c r="R19" s="4">
        <f>SUM(Tabel1[[#This Row],[Cap - Invaliden algemeen]:[Cap - Overig gereserveerd]])</f>
        <v>2</v>
      </c>
      <c r="S19" s="4">
        <f>Tabel1[[#This Row],[Totale openbare capaciteit]]+Tabel1[[#This Row],[Totale doelgroep capaciteit]]</f>
        <v>28</v>
      </c>
      <c r="T19" s="11">
        <v>24</v>
      </c>
      <c r="U19" s="11"/>
      <c r="V19" s="11">
        <v>1</v>
      </c>
      <c r="W19" s="11"/>
      <c r="X19" s="11"/>
      <c r="Y19" s="11"/>
      <c r="Z19" s="4">
        <f>SUM(Tabel1[[#This Row],[Bez - Invaliden algemeen]:[Bez - Overig gereserveerd]])</f>
        <v>1</v>
      </c>
      <c r="AA19" s="4"/>
      <c r="AB19" s="4">
        <v>4</v>
      </c>
      <c r="AC19" s="11"/>
      <c r="AD19" s="11">
        <f>SUM(Tabel1[[#This Row],[Bez - fout, canadees]:[Bez - fout, anders]])</f>
        <v>4</v>
      </c>
      <c r="AE19" s="4">
        <v>2</v>
      </c>
      <c r="AF19" s="11"/>
      <c r="AG19" s="11"/>
      <c r="AH19" s="11">
        <f>SUM(Tabel1[[#This Row],[Bez - Obstakel, openbaar]:[Bez - Obstakel, doelgroep]])</f>
        <v>2</v>
      </c>
      <c r="AI19" s="4"/>
      <c r="AJ19" s="11">
        <f>SUM(Tabel1[[#This Row],[Bez - doelgroep totaal]]+Tabel1[[#This Row],[Bez - Openbaar]]+Tabel1[[#This Row],[Bez - Foutparkeerders]]+Tabel1[[#This Row],[Bez - Obstakels]])</f>
        <v>31</v>
      </c>
      <c r="AK19" s="41">
        <f>Tabel1[[#This Row],[Bez - Openbaar]]/Tabel1[[#This Row],[Totale openbare capaciteit]]</f>
        <v>0.92307692307692313</v>
      </c>
      <c r="AL19" s="41">
        <f>Tabel1[[#This Row],[Bez - doelgroep totaal]]/Tabel1[[#This Row],[Totale doelgroep capaciteit]]</f>
        <v>0.5</v>
      </c>
      <c r="AM19" s="41">
        <f>Tabel1[[#This Row],[Totale bezetting]]/Tabel1[[#This Row],[Totale capaciteit]]</f>
        <v>1.1071428571428572</v>
      </c>
      <c r="AN19" s="41" t="str">
        <f>Tabel1[[#This Row],[Datum]]&amp;Tabel1[[#This Row],[Meetmoment]]&amp;Tabel1[[#This Row],[Sectienummer]]</f>
        <v>4445014:00-16:0051</v>
      </c>
      <c r="AO19" s="33">
        <v>7</v>
      </c>
      <c r="AP19" s="33">
        <v>2</v>
      </c>
      <c r="AQ19" s="33">
        <v>7</v>
      </c>
      <c r="AR19" s="33">
        <v>13</v>
      </c>
      <c r="AS19" s="33"/>
      <c r="AT19" s="33">
        <f>SUM(Tabel1[[#This Row],[Motief - Bezoekers/kortparkeerders]:[Motief - Overig]])</f>
        <v>29</v>
      </c>
      <c r="AU19" s="43">
        <v>14</v>
      </c>
      <c r="AV19" s="43">
        <v>4</v>
      </c>
      <c r="AW19" s="43">
        <v>4</v>
      </c>
      <c r="AX19" s="43">
        <v>3</v>
      </c>
      <c r="AY19" s="43">
        <v>1</v>
      </c>
      <c r="AZ19" s="43">
        <v>1</v>
      </c>
      <c r="BA19" s="43">
        <v>1</v>
      </c>
      <c r="BB19" s="43">
        <v>1</v>
      </c>
      <c r="BC19" s="44">
        <f>SUM(Tabel1[[#This Row],[Herkomst - Eigen woonplaats]:[Herkomst - Onbekend]])</f>
        <v>29</v>
      </c>
    </row>
    <row r="20" spans="1:55" s="2" customFormat="1" x14ac:dyDescent="0.25">
      <c r="A20" s="1">
        <v>66</v>
      </c>
      <c r="B20" t="s">
        <v>54</v>
      </c>
      <c r="C20" s="8">
        <v>44450</v>
      </c>
      <c r="D20" s="1" t="s">
        <v>79</v>
      </c>
      <c r="E20" s="4"/>
      <c r="F20" s="4"/>
      <c r="G20" s="4"/>
      <c r="H20" s="4"/>
      <c r="I20" s="4"/>
      <c r="J20" s="4"/>
      <c r="K20" s="4">
        <f>SUM(Tabel1[[#This Row],[cap_gemarkeerd_langs]:[cap_canadees]])</f>
        <v>0</v>
      </c>
      <c r="L20" s="4"/>
      <c r="M20" s="4"/>
      <c r="N20" s="4"/>
      <c r="O20" s="4"/>
      <c r="P20" s="4"/>
      <c r="Q20" s="4"/>
      <c r="R20" s="4">
        <f>SUM(Tabel1[[#This Row],[Cap - Invaliden algemeen]:[Cap - Overig gereserveerd]])</f>
        <v>0</v>
      </c>
      <c r="S20" s="4">
        <f>Tabel1[[#This Row],[Totale openbare capaciteit]]+Tabel1[[#This Row],[Totale doelgroep capaciteit]]</f>
        <v>0</v>
      </c>
      <c r="T20" s="11"/>
      <c r="U20" s="11"/>
      <c r="V20" s="11"/>
      <c r="W20" s="11"/>
      <c r="X20" s="11"/>
      <c r="Y20" s="11"/>
      <c r="Z20" s="4">
        <f>SUM(Tabel1[[#This Row],[Bez - Invaliden algemeen]:[Bez - Overig gereserveerd]])</f>
        <v>0</v>
      </c>
      <c r="AA20" s="4"/>
      <c r="AB20" s="4">
        <v>1</v>
      </c>
      <c r="AC20" s="11"/>
      <c r="AD20" s="11">
        <f>SUM(Tabel1[[#This Row],[Bez - fout, canadees]:[Bez - fout, anders]])</f>
        <v>1</v>
      </c>
      <c r="AE20" s="4"/>
      <c r="AF20" s="11"/>
      <c r="AG20" s="11"/>
      <c r="AH20" s="11">
        <f>SUM(Tabel1[[#This Row],[Bez - Obstakel, openbaar]:[Bez - Obstakel, doelgroep]])</f>
        <v>0</v>
      </c>
      <c r="AI20" s="4"/>
      <c r="AJ20" s="11">
        <f>SUM(Tabel1[[#This Row],[Bez - doelgroep totaal]]+Tabel1[[#This Row],[Bez - Openbaar]]+Tabel1[[#This Row],[Bez - Foutparkeerders]]+Tabel1[[#This Row],[Bez - Obstakels]])</f>
        <v>1</v>
      </c>
      <c r="AK20" s="41" t="e">
        <f>Tabel1[[#This Row],[Bez - Openbaar]]/Tabel1[[#This Row],[Totale openbare capaciteit]]</f>
        <v>#DIV/0!</v>
      </c>
      <c r="AL20" s="41" t="e">
        <f>Tabel1[[#This Row],[Bez - doelgroep totaal]]/Tabel1[[#This Row],[Totale doelgroep capaciteit]]</f>
        <v>#DIV/0!</v>
      </c>
      <c r="AM20" s="42" t="e">
        <f>Tabel1[[#This Row],[Totale bezetting]]/Tabel1[[#This Row],[Totale capaciteit]]</f>
        <v>#DIV/0!</v>
      </c>
      <c r="AN20" s="41" t="str">
        <f>Tabel1[[#This Row],[Datum]]&amp;Tabel1[[#This Row],[Meetmoment]]&amp;Tabel1[[#This Row],[Sectienummer]]</f>
        <v>4445014:00-16:0066</v>
      </c>
      <c r="AO20" s="33">
        <v>1</v>
      </c>
      <c r="AP20" s="33"/>
      <c r="AQ20" s="33"/>
      <c r="AR20" s="33"/>
      <c r="AS20" s="33"/>
      <c r="AT20" s="33">
        <f>SUM(Tabel1[[#This Row],[Motief - Bezoekers/kortparkeerders]:[Motief - Overig]])</f>
        <v>1</v>
      </c>
      <c r="AU20" s="43"/>
      <c r="AV20" s="43"/>
      <c r="AW20" s="43"/>
      <c r="AX20" s="43"/>
      <c r="AY20" s="43"/>
      <c r="AZ20" s="43"/>
      <c r="BA20" s="43"/>
      <c r="BB20" s="43">
        <v>1</v>
      </c>
      <c r="BC20" s="44">
        <f>SUM(Tabel1[[#This Row],[Herkomst - Eigen woonplaats]:[Herkomst - Onbekend]])</f>
        <v>1</v>
      </c>
    </row>
    <row r="21" spans="1:55" s="2" customFormat="1" x14ac:dyDescent="0.25">
      <c r="A21" s="1">
        <v>69</v>
      </c>
      <c r="B21" t="s">
        <v>49</v>
      </c>
      <c r="C21" s="8">
        <v>44415</v>
      </c>
      <c r="D21" s="1" t="s">
        <v>79</v>
      </c>
      <c r="E21" s="4">
        <v>17</v>
      </c>
      <c r="F21" s="4"/>
      <c r="G21" s="4"/>
      <c r="H21" s="4"/>
      <c r="I21" s="4"/>
      <c r="J21" s="4"/>
      <c r="K21" s="4">
        <f>SUM(Tabel1[[#This Row],[cap_gemarkeerd_langs]:[cap_canadees]])</f>
        <v>17</v>
      </c>
      <c r="L21" s="4"/>
      <c r="M21" s="4"/>
      <c r="N21" s="4"/>
      <c r="O21" s="4">
        <v>1</v>
      </c>
      <c r="P21" s="4"/>
      <c r="Q21" s="4" t="s">
        <v>96</v>
      </c>
      <c r="R21" s="4">
        <f>SUM(Tabel1[[#This Row],[Cap - Invaliden algemeen]:[Cap - Overig gereserveerd]])</f>
        <v>1</v>
      </c>
      <c r="S21" s="4">
        <f>Tabel1[[#This Row],[Totale openbare capaciteit]]+Tabel1[[#This Row],[Totale doelgroep capaciteit]]</f>
        <v>18</v>
      </c>
      <c r="T21" s="11">
        <v>17</v>
      </c>
      <c r="U21" s="11"/>
      <c r="V21" s="11"/>
      <c r="W21" s="11"/>
      <c r="X21" s="11">
        <v>1</v>
      </c>
      <c r="Y21" s="11"/>
      <c r="Z21" s="4">
        <f>SUM(Tabel1[[#This Row],[Bez - Invaliden algemeen]:[Bez - Overig gereserveerd]])</f>
        <v>1</v>
      </c>
      <c r="AA21" s="4"/>
      <c r="AB21" s="4"/>
      <c r="AC21" s="11"/>
      <c r="AD21" s="11">
        <f>SUM(Tabel1[[#This Row],[Bez - fout, canadees]:[Bez - fout, anders]])</f>
        <v>0</v>
      </c>
      <c r="AE21" s="4"/>
      <c r="AF21" s="11"/>
      <c r="AG21" s="11"/>
      <c r="AH21" s="11">
        <f>SUM(Tabel1[[#This Row],[Bez - Obstakel, openbaar]:[Bez - Obstakel, doelgroep]])</f>
        <v>0</v>
      </c>
      <c r="AI21" s="4"/>
      <c r="AJ21" s="11">
        <f>SUM(Tabel1[[#This Row],[Bez - doelgroep totaal]]+Tabel1[[#This Row],[Bez - Openbaar]]+Tabel1[[#This Row],[Bez - Foutparkeerders]]+Tabel1[[#This Row],[Bez - Obstakels]])</f>
        <v>18</v>
      </c>
      <c r="AK21" s="41">
        <f>Tabel1[[#This Row],[Bez - Openbaar]]/Tabel1[[#This Row],[Totale openbare capaciteit]]</f>
        <v>1</v>
      </c>
      <c r="AL21" s="41">
        <f>Tabel1[[#This Row],[Bez - doelgroep totaal]]/Tabel1[[#This Row],[Totale doelgroep capaciteit]]</f>
        <v>1</v>
      </c>
      <c r="AM21" s="41">
        <f>Tabel1[[#This Row],[Totale bezetting]]/Tabel1[[#This Row],[Totale capaciteit]]</f>
        <v>1</v>
      </c>
      <c r="AN21" s="41" t="str">
        <f>Tabel1[[#This Row],[Datum]]&amp;Tabel1[[#This Row],[Meetmoment]]&amp;Tabel1[[#This Row],[Sectienummer]]</f>
        <v>4441514:00-16:0069</v>
      </c>
      <c r="AO21" s="33">
        <v>5</v>
      </c>
      <c r="AP21" s="33">
        <v>3</v>
      </c>
      <c r="AQ21" s="33">
        <v>6</v>
      </c>
      <c r="AR21" s="33">
        <v>4</v>
      </c>
      <c r="AS21" s="33"/>
      <c r="AT21" s="33">
        <f>SUM(Tabel1[[#This Row],[Motief - Bezoekers/kortparkeerders]:[Motief - Overig]])</f>
        <v>18</v>
      </c>
      <c r="AU21" s="43">
        <v>6</v>
      </c>
      <c r="AV21" s="43">
        <v>2</v>
      </c>
      <c r="AW21" s="43">
        <v>3</v>
      </c>
      <c r="AX21" s="43">
        <v>3</v>
      </c>
      <c r="AY21" s="43">
        <v>1</v>
      </c>
      <c r="AZ21" s="43">
        <v>1</v>
      </c>
      <c r="BA21" s="43">
        <v>1</v>
      </c>
      <c r="BB21" s="43">
        <v>1</v>
      </c>
      <c r="BC21" s="44">
        <f>SUM(Tabel1[[#This Row],[Herkomst - Eigen woonplaats]:[Herkomst - Onbekend]])</f>
        <v>18</v>
      </c>
    </row>
    <row r="22" spans="1:55" s="2" customFormat="1" x14ac:dyDescent="0.25">
      <c r="A22" s="1">
        <v>56</v>
      </c>
      <c r="B22" s="1" t="s">
        <v>70</v>
      </c>
      <c r="C22" s="8">
        <v>44429</v>
      </c>
      <c r="D22" s="1" t="s">
        <v>79</v>
      </c>
      <c r="E22" s="4"/>
      <c r="F22" s="4"/>
      <c r="G22" s="4"/>
      <c r="H22" s="4"/>
      <c r="I22" s="4"/>
      <c r="J22" s="4"/>
      <c r="K22" s="4">
        <f>SUM(Tabel1[[#This Row],[cap_gemarkeerd_langs]:[cap_canadees]])</f>
        <v>0</v>
      </c>
      <c r="L22" s="4"/>
      <c r="M22" s="4"/>
      <c r="N22" s="4"/>
      <c r="O22" s="4"/>
      <c r="P22" s="4"/>
      <c r="Q22" s="4"/>
      <c r="R22" s="4">
        <f>SUM(Tabel1[[#This Row],[Cap - Invaliden algemeen]:[Cap - Overig gereserveerd]])</f>
        <v>0</v>
      </c>
      <c r="S22" s="4">
        <f>Tabel1[[#This Row],[Totale openbare capaciteit]]+Tabel1[[#This Row],[Totale doelgroep capaciteit]]</f>
        <v>0</v>
      </c>
      <c r="T22" s="11"/>
      <c r="U22" s="11"/>
      <c r="V22" s="11"/>
      <c r="W22" s="11"/>
      <c r="X22" s="11"/>
      <c r="Y22" s="11"/>
      <c r="Z22" s="4">
        <f>SUM(Tabel1[[#This Row],[Bez - Invaliden algemeen]:[Bez - Overig gereserveerd]])</f>
        <v>0</v>
      </c>
      <c r="AA22" s="4"/>
      <c r="AB22" s="4"/>
      <c r="AC22" s="11"/>
      <c r="AD22" s="11">
        <f>SUM(Tabel1[[#This Row],[Bez - fout, canadees]:[Bez - fout, anders]])</f>
        <v>0</v>
      </c>
      <c r="AE22" s="11"/>
      <c r="AF22" s="11"/>
      <c r="AG22" s="11"/>
      <c r="AH22" s="11">
        <f>SUM(Tabel1[[#This Row],[Bez - Obstakel, openbaar]:[Bez - Obstakel, doelgroep]])</f>
        <v>0</v>
      </c>
      <c r="AI22" s="4"/>
      <c r="AJ22" s="11">
        <f>SUM(Tabel1[[#This Row],[Bez - doelgroep totaal]]+Tabel1[[#This Row],[Bez - Openbaar]]+Tabel1[[#This Row],[Bez - Foutparkeerders]]+Tabel1[[#This Row],[Bez - Obstakels]])</f>
        <v>0</v>
      </c>
      <c r="AK22" s="41" t="e">
        <f>Tabel1[[#This Row],[Bez - Openbaar]]/Tabel1[[#This Row],[Totale openbare capaciteit]]</f>
        <v>#DIV/0!</v>
      </c>
      <c r="AL22" s="41" t="e">
        <f>Tabel1[[#This Row],[Bez - doelgroep totaal]]/Tabel1[[#This Row],[Totale doelgroep capaciteit]]</f>
        <v>#DIV/0!</v>
      </c>
      <c r="AM22" s="41" t="e">
        <f>Tabel1[[#This Row],[Totale bezetting]]/Tabel1[[#This Row],[Totale capaciteit]]</f>
        <v>#DIV/0!</v>
      </c>
      <c r="AN22" s="41" t="str">
        <f>Tabel1[[#This Row],[Datum]]&amp;Tabel1[[#This Row],[Meetmoment]]&amp;Tabel1[[#This Row],[Sectienummer]]</f>
        <v>4442914:00-16:0056</v>
      </c>
      <c r="AO22" s="33"/>
      <c r="AP22" s="33"/>
      <c r="AQ22" s="33"/>
      <c r="AR22" s="33"/>
      <c r="AS22" s="33"/>
      <c r="AT22" s="33">
        <f>SUM(Tabel1[[#This Row],[Motief - Bezoekers/kortparkeerders]:[Motief - Overig]])</f>
        <v>0</v>
      </c>
      <c r="AU22" s="43"/>
      <c r="AV22" s="43"/>
      <c r="AW22" s="43"/>
      <c r="AX22" s="43"/>
      <c r="AY22" s="43"/>
      <c r="AZ22" s="43"/>
      <c r="BA22" s="43"/>
      <c r="BB22" s="43"/>
      <c r="BC22" s="44">
        <f>SUM(Tabel1[[#This Row],[Herkomst - Eigen woonplaats]:[Herkomst - Onbekend]])</f>
        <v>0</v>
      </c>
    </row>
    <row r="23" spans="1:55" s="2" customFormat="1" x14ac:dyDescent="0.25">
      <c r="A23" s="1">
        <v>1</v>
      </c>
      <c r="B23" t="s">
        <v>66</v>
      </c>
      <c r="C23" s="8">
        <v>44475</v>
      </c>
      <c r="D23" s="1" t="s">
        <v>77</v>
      </c>
      <c r="E23" s="4"/>
      <c r="F23" s="4"/>
      <c r="G23" s="4"/>
      <c r="H23" s="4"/>
      <c r="I23" s="4"/>
      <c r="J23" s="4"/>
      <c r="K23" s="4">
        <f>SUM(Tabel1[[#This Row],[cap_gemarkeerd_langs]:[cap_canadees]])</f>
        <v>0</v>
      </c>
      <c r="L23" s="4"/>
      <c r="M23" s="4"/>
      <c r="N23" s="4"/>
      <c r="O23" s="4"/>
      <c r="P23" s="4"/>
      <c r="Q23" s="4"/>
      <c r="R23" s="4">
        <f>SUM(Tabel1[[#This Row],[Cap - Invaliden algemeen]:[Cap - Overig gereserveerd]])</f>
        <v>0</v>
      </c>
      <c r="S23" s="4">
        <f>Tabel1[[#This Row],[Totale openbare capaciteit]]+Tabel1[[#This Row],[Totale doelgroep capaciteit]]</f>
        <v>0</v>
      </c>
      <c r="T23" s="11"/>
      <c r="U23" s="11"/>
      <c r="V23" s="11"/>
      <c r="W23" s="11"/>
      <c r="X23" s="11"/>
      <c r="Y23" s="11"/>
      <c r="Z23" s="4">
        <f>SUM(Tabel1[[#This Row],[Bez - Invaliden algemeen]:[Bez - Overig gereserveerd]])</f>
        <v>0</v>
      </c>
      <c r="AA23" s="4"/>
      <c r="AB23" s="4"/>
      <c r="AC23" s="11"/>
      <c r="AD23" s="11">
        <f>SUM(Tabel1[[#This Row],[Bez - fout, canadees]:[Bez - fout, anders]])</f>
        <v>0</v>
      </c>
      <c r="AE23" s="4"/>
      <c r="AF23" s="11"/>
      <c r="AG23" s="11"/>
      <c r="AH23" s="11">
        <f>SUM(Tabel1[[#This Row],[Bez - Obstakel, openbaar]:[Bez - Obstakel, doelgroep]])</f>
        <v>0</v>
      </c>
      <c r="AI23" s="4"/>
      <c r="AJ23" s="11">
        <f>SUM(Tabel1[[#This Row],[Bez - doelgroep totaal]]+Tabel1[[#This Row],[Bez - Openbaar]]+Tabel1[[#This Row],[Bez - Foutparkeerders]]+Tabel1[[#This Row],[Bez - Obstakels]])</f>
        <v>0</v>
      </c>
      <c r="AK23" s="41" t="e">
        <f>Tabel1[[#This Row],[Bez - Openbaar]]/Tabel1[[#This Row],[Totale openbare capaciteit]]</f>
        <v>#DIV/0!</v>
      </c>
      <c r="AL23" s="41" t="e">
        <f>Tabel1[[#This Row],[Bez - doelgroep totaal]]/Tabel1[[#This Row],[Totale doelgroep capaciteit]]</f>
        <v>#DIV/0!</v>
      </c>
      <c r="AM23" s="41" t="e">
        <f>Tabel1[[#This Row],[Totale bezetting]]/Tabel1[[#This Row],[Totale capaciteit]]</f>
        <v>#DIV/0!</v>
      </c>
      <c r="AN23" s="41" t="str">
        <f>Tabel1[[#This Row],[Datum]]&amp;Tabel1[[#This Row],[Meetmoment]]&amp;Tabel1[[#This Row],[Sectienummer]]</f>
        <v>4447500:00-02:001</v>
      </c>
      <c r="AO23" s="33"/>
      <c r="AP23" s="33"/>
      <c r="AQ23" s="33"/>
      <c r="AR23" s="33"/>
      <c r="AS23" s="33"/>
      <c r="AT23" s="33">
        <f>SUM(Tabel1[[#This Row],[Motief - Bezoekers/kortparkeerders]:[Motief - Overig]])</f>
        <v>0</v>
      </c>
      <c r="AU23" s="43"/>
      <c r="AV23" s="43"/>
      <c r="AW23" s="43"/>
      <c r="AX23" s="43"/>
      <c r="AY23" s="43"/>
      <c r="AZ23" s="43"/>
      <c r="BA23" s="43"/>
      <c r="BB23" s="43"/>
      <c r="BC23" s="44">
        <f>SUM(Tabel1[[#This Row],[Herkomst - Eigen woonplaats]:[Herkomst - Onbekend]])</f>
        <v>0</v>
      </c>
    </row>
    <row r="24" spans="1:55" s="2" customFormat="1" x14ac:dyDescent="0.25">
      <c r="A24" s="1">
        <v>68</v>
      </c>
      <c r="B24" t="s">
        <v>52</v>
      </c>
      <c r="C24" s="8">
        <v>44416</v>
      </c>
      <c r="D24" s="1" t="s">
        <v>77</v>
      </c>
      <c r="E24" s="4"/>
      <c r="F24" s="4"/>
      <c r="G24" s="4"/>
      <c r="H24" s="4"/>
      <c r="I24" s="4"/>
      <c r="J24" s="4"/>
      <c r="K24" s="4">
        <f>SUM(Tabel1[[#This Row],[cap_gemarkeerd_langs]:[cap_canadees]])</f>
        <v>0</v>
      </c>
      <c r="L24" s="4"/>
      <c r="M24" s="4"/>
      <c r="N24" s="4"/>
      <c r="O24" s="4"/>
      <c r="P24" s="4"/>
      <c r="Q24" s="4"/>
      <c r="R24" s="4">
        <f>SUM(Tabel1[[#This Row],[Cap - Invaliden algemeen]:[Cap - Overig gereserveerd]])</f>
        <v>0</v>
      </c>
      <c r="S24" s="4">
        <f>Tabel1[[#This Row],[Totale openbare capaciteit]]+Tabel1[[#This Row],[Totale doelgroep capaciteit]]</f>
        <v>0</v>
      </c>
      <c r="T24" s="11"/>
      <c r="U24" s="11"/>
      <c r="V24" s="11"/>
      <c r="W24" s="11"/>
      <c r="X24" s="11"/>
      <c r="Y24" s="11"/>
      <c r="Z24" s="4">
        <f>SUM(Tabel1[[#This Row],[Bez - Invaliden algemeen]:[Bez - Overig gereserveerd]])</f>
        <v>0</v>
      </c>
      <c r="AA24" s="4"/>
      <c r="AB24" s="4"/>
      <c r="AC24" s="11"/>
      <c r="AD24" s="11">
        <f>SUM(Tabel1[[#This Row],[Bez - fout, canadees]:[Bez - fout, anders]])</f>
        <v>0</v>
      </c>
      <c r="AE24" s="4"/>
      <c r="AF24" s="11"/>
      <c r="AG24" s="11"/>
      <c r="AH24" s="11">
        <f>SUM(Tabel1[[#This Row],[Bez - Obstakel, openbaar]:[Bez - Obstakel, doelgroep]])</f>
        <v>0</v>
      </c>
      <c r="AI24" s="4"/>
      <c r="AJ24" s="11">
        <f>SUM(Tabel1[[#This Row],[Bez - doelgroep totaal]]+Tabel1[[#This Row],[Bez - Openbaar]]+Tabel1[[#This Row],[Bez - Foutparkeerders]]+Tabel1[[#This Row],[Bez - Obstakels]])</f>
        <v>0</v>
      </c>
      <c r="AK24" s="41" t="e">
        <f>Tabel1[[#This Row],[Bez - Openbaar]]/Tabel1[[#This Row],[Totale openbare capaciteit]]</f>
        <v>#DIV/0!</v>
      </c>
      <c r="AL24" s="41" t="e">
        <f>Tabel1[[#This Row],[Bez - doelgroep totaal]]/Tabel1[[#This Row],[Totale doelgroep capaciteit]]</f>
        <v>#DIV/0!</v>
      </c>
      <c r="AM24" s="41" t="e">
        <f>Tabel1[[#This Row],[Totale bezetting]]/Tabel1[[#This Row],[Totale capaciteit]]</f>
        <v>#DIV/0!</v>
      </c>
      <c r="AN24" s="41" t="str">
        <f>Tabel1[[#This Row],[Datum]]&amp;Tabel1[[#This Row],[Meetmoment]]&amp;Tabel1[[#This Row],[Sectienummer]]</f>
        <v>4441600:00-02:0068</v>
      </c>
      <c r="AO24" s="33"/>
      <c r="AP24" s="33"/>
      <c r="AQ24" s="33"/>
      <c r="AR24" s="33"/>
      <c r="AS24" s="33"/>
      <c r="AT24" s="33">
        <f>SUM(Tabel1[[#This Row],[Motief - Bezoekers/kortparkeerders]:[Motief - Overig]])</f>
        <v>0</v>
      </c>
      <c r="AU24" s="43"/>
      <c r="AV24" s="43"/>
      <c r="AW24" s="43"/>
      <c r="AX24" s="43"/>
      <c r="AY24" s="43"/>
      <c r="AZ24" s="43"/>
      <c r="BA24" s="43"/>
      <c r="BB24" s="43"/>
      <c r="BC24" s="44">
        <f>SUM(Tabel1[[#This Row],[Herkomst - Eigen woonplaats]:[Herkomst - Onbekend]])</f>
        <v>0</v>
      </c>
    </row>
    <row r="25" spans="1:55" s="2" customFormat="1" x14ac:dyDescent="0.25">
      <c r="A25" s="1">
        <v>35</v>
      </c>
      <c r="B25" s="1" t="s">
        <v>52</v>
      </c>
      <c r="C25" s="8">
        <v>44429</v>
      </c>
      <c r="D25" s="1" t="s">
        <v>79</v>
      </c>
      <c r="E25" s="4">
        <v>2</v>
      </c>
      <c r="F25" s="4"/>
      <c r="G25" s="4"/>
      <c r="H25" s="4"/>
      <c r="I25" s="4"/>
      <c r="J25" s="4"/>
      <c r="K25" s="4">
        <f>SUM(Tabel1[[#This Row],[cap_gemarkeerd_langs]:[cap_canadees]])</f>
        <v>2</v>
      </c>
      <c r="L25" s="4"/>
      <c r="M25" s="4"/>
      <c r="N25" s="4"/>
      <c r="O25" s="4"/>
      <c r="P25" s="4"/>
      <c r="Q25" s="4"/>
      <c r="R25" s="4">
        <f>SUM(Tabel1[[#This Row],[Cap - Invaliden algemeen]:[Cap - Overig gereserveerd]])</f>
        <v>0</v>
      </c>
      <c r="S25" s="4">
        <f>Tabel1[[#This Row],[Totale openbare capaciteit]]+Tabel1[[#This Row],[Totale doelgroep capaciteit]]</f>
        <v>2</v>
      </c>
      <c r="T25" s="11">
        <v>2</v>
      </c>
      <c r="U25" s="11"/>
      <c r="V25" s="11"/>
      <c r="W25" s="11"/>
      <c r="X25" s="11"/>
      <c r="Y25" s="11"/>
      <c r="Z25" s="4">
        <f>SUM(Tabel1[[#This Row],[Bez - Invaliden algemeen]:[Bez - Overig gereserveerd]])</f>
        <v>0</v>
      </c>
      <c r="AA25" s="4"/>
      <c r="AB25" s="4"/>
      <c r="AC25" s="11"/>
      <c r="AD25" s="11">
        <f>SUM(Tabel1[[#This Row],[Bez - fout, canadees]:[Bez - fout, anders]])</f>
        <v>0</v>
      </c>
      <c r="AE25" s="11"/>
      <c r="AF25" s="11"/>
      <c r="AG25" s="11"/>
      <c r="AH25" s="11">
        <f>SUM(Tabel1[[#This Row],[Bez - Obstakel, openbaar]:[Bez - Obstakel, doelgroep]])</f>
        <v>0</v>
      </c>
      <c r="AI25" s="4"/>
      <c r="AJ25" s="11">
        <f>SUM(Tabel1[[#This Row],[Bez - doelgroep totaal]]+Tabel1[[#This Row],[Bez - Openbaar]]+Tabel1[[#This Row],[Bez - Foutparkeerders]]+Tabel1[[#This Row],[Bez - Obstakels]])</f>
        <v>2</v>
      </c>
      <c r="AK25" s="41">
        <f>Tabel1[[#This Row],[Bez - Openbaar]]/Tabel1[[#This Row],[Totale openbare capaciteit]]</f>
        <v>1</v>
      </c>
      <c r="AL25" s="41" t="e">
        <f>Tabel1[[#This Row],[Bez - doelgroep totaal]]/Tabel1[[#This Row],[Totale doelgroep capaciteit]]</f>
        <v>#DIV/0!</v>
      </c>
      <c r="AM25" s="41">
        <f>Tabel1[[#This Row],[Totale bezetting]]/Tabel1[[#This Row],[Totale capaciteit]]</f>
        <v>1</v>
      </c>
      <c r="AN25" s="41" t="str">
        <f>Tabel1[[#This Row],[Datum]]&amp;Tabel1[[#This Row],[Meetmoment]]&amp;Tabel1[[#This Row],[Sectienummer]]</f>
        <v>4442914:00-16:0035</v>
      </c>
      <c r="AO25" s="33"/>
      <c r="AP25" s="33">
        <v>1</v>
      </c>
      <c r="AQ25" s="33">
        <v>1</v>
      </c>
      <c r="AR25" s="33"/>
      <c r="AS25" s="33"/>
      <c r="AT25" s="33">
        <f>SUM(Tabel1[[#This Row],[Motief - Bezoekers/kortparkeerders]:[Motief - Overig]])</f>
        <v>2</v>
      </c>
      <c r="AU25" s="43">
        <v>2</v>
      </c>
      <c r="AV25" s="43"/>
      <c r="AW25" s="43"/>
      <c r="AX25" s="43"/>
      <c r="AY25" s="43"/>
      <c r="AZ25" s="43"/>
      <c r="BA25" s="43"/>
      <c r="BB25" s="43"/>
      <c r="BC25" s="44">
        <f>SUM(Tabel1[[#This Row],[Herkomst - Eigen woonplaats]:[Herkomst - Onbekend]])</f>
        <v>2</v>
      </c>
    </row>
    <row r="26" spans="1:55" s="2" customFormat="1" x14ac:dyDescent="0.25">
      <c r="A26" s="1">
        <v>61</v>
      </c>
      <c r="B26" s="1" t="s">
        <v>70</v>
      </c>
      <c r="C26" s="8">
        <v>44429</v>
      </c>
      <c r="D26" s="1" t="s">
        <v>79</v>
      </c>
      <c r="E26" s="4"/>
      <c r="F26" s="4"/>
      <c r="G26" s="4">
        <v>1</v>
      </c>
      <c r="H26" s="4"/>
      <c r="I26" s="4"/>
      <c r="J26" s="4"/>
      <c r="K26" s="4">
        <f>SUM(Tabel1[[#This Row],[cap_gemarkeerd_langs]:[cap_canadees]])</f>
        <v>1</v>
      </c>
      <c r="L26" s="4"/>
      <c r="M26" s="4"/>
      <c r="N26" s="4"/>
      <c r="O26" s="4"/>
      <c r="P26" s="4"/>
      <c r="Q26" s="4"/>
      <c r="R26" s="4">
        <f>SUM(Tabel1[[#This Row],[Cap - Invaliden algemeen]:[Cap - Overig gereserveerd]])</f>
        <v>0</v>
      </c>
      <c r="S26" s="4">
        <f>Tabel1[[#This Row],[Totale openbare capaciteit]]+Tabel1[[#This Row],[Totale doelgroep capaciteit]]</f>
        <v>1</v>
      </c>
      <c r="T26" s="11">
        <v>1</v>
      </c>
      <c r="U26" s="11"/>
      <c r="V26" s="11"/>
      <c r="W26" s="11"/>
      <c r="X26" s="11"/>
      <c r="Y26" s="11"/>
      <c r="Z26" s="4">
        <f>SUM(Tabel1[[#This Row],[Bez - Invaliden algemeen]:[Bez - Overig gereserveerd]])</f>
        <v>0</v>
      </c>
      <c r="AA26" s="4"/>
      <c r="AB26" s="4"/>
      <c r="AC26" s="11"/>
      <c r="AD26" s="11">
        <f>SUM(Tabel1[[#This Row],[Bez - fout, canadees]:[Bez - fout, anders]])</f>
        <v>0</v>
      </c>
      <c r="AE26" s="11"/>
      <c r="AF26" s="11"/>
      <c r="AG26" s="11"/>
      <c r="AH26" s="11">
        <f>SUM(Tabel1[[#This Row],[Bez - Obstakel, openbaar]:[Bez - Obstakel, doelgroep]])</f>
        <v>0</v>
      </c>
      <c r="AI26" s="4"/>
      <c r="AJ26" s="11">
        <f>SUM(Tabel1[[#This Row],[Bez - doelgroep totaal]]+Tabel1[[#This Row],[Bez - Openbaar]]+Tabel1[[#This Row],[Bez - Foutparkeerders]]+Tabel1[[#This Row],[Bez - Obstakels]])</f>
        <v>1</v>
      </c>
      <c r="AK26" s="41">
        <f>Tabel1[[#This Row],[Bez - Openbaar]]/Tabel1[[#This Row],[Totale openbare capaciteit]]</f>
        <v>1</v>
      </c>
      <c r="AL26" s="41" t="e">
        <f>Tabel1[[#This Row],[Bez - doelgroep totaal]]/Tabel1[[#This Row],[Totale doelgroep capaciteit]]</f>
        <v>#DIV/0!</v>
      </c>
      <c r="AM26" s="41">
        <f>Tabel1[[#This Row],[Totale bezetting]]/Tabel1[[#This Row],[Totale capaciteit]]</f>
        <v>1</v>
      </c>
      <c r="AN26" s="41" t="str">
        <f>Tabel1[[#This Row],[Datum]]&amp;Tabel1[[#This Row],[Meetmoment]]&amp;Tabel1[[#This Row],[Sectienummer]]</f>
        <v>4442914:00-16:0061</v>
      </c>
      <c r="AO26" s="33">
        <v>1</v>
      </c>
      <c r="AP26" s="33"/>
      <c r="AQ26" s="33"/>
      <c r="AR26" s="33"/>
      <c r="AS26" s="33"/>
      <c r="AT26" s="33">
        <f>SUM(Tabel1[[#This Row],[Motief - Bezoekers/kortparkeerders]:[Motief - Overig]])</f>
        <v>1</v>
      </c>
      <c r="AU26" s="43">
        <v>1</v>
      </c>
      <c r="AV26" s="43"/>
      <c r="AW26" s="43"/>
      <c r="AX26" s="43"/>
      <c r="AY26" s="43"/>
      <c r="AZ26" s="43"/>
      <c r="BA26" s="43"/>
      <c r="BB26" s="43"/>
      <c r="BC26" s="44">
        <f>SUM(Tabel1[[#This Row],[Herkomst - Eigen woonplaats]:[Herkomst - Onbekend]])</f>
        <v>1</v>
      </c>
    </row>
    <row r="27" spans="1:55" s="2" customFormat="1" x14ac:dyDescent="0.25">
      <c r="A27" s="1">
        <v>68</v>
      </c>
      <c r="B27" t="s">
        <v>52</v>
      </c>
      <c r="C27" s="8">
        <v>44415</v>
      </c>
      <c r="D27" s="1" t="s">
        <v>79</v>
      </c>
      <c r="E27" s="4"/>
      <c r="F27" s="4"/>
      <c r="G27" s="4"/>
      <c r="H27" s="4"/>
      <c r="I27" s="4"/>
      <c r="J27" s="4"/>
      <c r="K27" s="4">
        <f>SUM(Tabel1[[#This Row],[cap_gemarkeerd_langs]:[cap_canadees]])</f>
        <v>0</v>
      </c>
      <c r="L27" s="4"/>
      <c r="M27" s="4"/>
      <c r="N27" s="4"/>
      <c r="O27" s="4"/>
      <c r="P27" s="4"/>
      <c r="Q27" s="4"/>
      <c r="R27" s="4">
        <f>SUM(Tabel1[[#This Row],[Cap - Invaliden algemeen]:[Cap - Overig gereserveerd]])</f>
        <v>0</v>
      </c>
      <c r="S27" s="4">
        <f>Tabel1[[#This Row],[Totale openbare capaciteit]]+Tabel1[[#This Row],[Totale doelgroep capaciteit]]</f>
        <v>0</v>
      </c>
      <c r="T27" s="11"/>
      <c r="U27" s="11"/>
      <c r="V27" s="11"/>
      <c r="W27" s="11"/>
      <c r="X27" s="11"/>
      <c r="Y27" s="11"/>
      <c r="Z27" s="4">
        <f>SUM(Tabel1[[#This Row],[Bez - Invaliden algemeen]:[Bez - Overig gereserveerd]])</f>
        <v>0</v>
      </c>
      <c r="AA27" s="4"/>
      <c r="AB27" s="4"/>
      <c r="AC27" s="11"/>
      <c r="AD27" s="11">
        <f>SUM(Tabel1[[#This Row],[Bez - fout, canadees]:[Bez - fout, anders]])</f>
        <v>0</v>
      </c>
      <c r="AE27" s="4"/>
      <c r="AF27" s="11"/>
      <c r="AG27" s="11"/>
      <c r="AH27" s="11">
        <f>SUM(Tabel1[[#This Row],[Bez - Obstakel, openbaar]:[Bez - Obstakel, doelgroep]])</f>
        <v>0</v>
      </c>
      <c r="AI27" s="4"/>
      <c r="AJ27" s="11">
        <f>SUM(Tabel1[[#This Row],[Bez - doelgroep totaal]]+Tabel1[[#This Row],[Bez - Openbaar]]+Tabel1[[#This Row],[Bez - Foutparkeerders]]+Tabel1[[#This Row],[Bez - Obstakels]])</f>
        <v>0</v>
      </c>
      <c r="AK27" s="41" t="e">
        <f>Tabel1[[#This Row],[Bez - Openbaar]]/Tabel1[[#This Row],[Totale openbare capaciteit]]</f>
        <v>#DIV/0!</v>
      </c>
      <c r="AL27" s="41" t="e">
        <f>Tabel1[[#This Row],[Bez - doelgroep totaal]]/Tabel1[[#This Row],[Totale doelgroep capaciteit]]</f>
        <v>#DIV/0!</v>
      </c>
      <c r="AM27" s="41" t="e">
        <f>Tabel1[[#This Row],[Totale bezetting]]/Tabel1[[#This Row],[Totale capaciteit]]</f>
        <v>#DIV/0!</v>
      </c>
      <c r="AN27" s="41" t="str">
        <f>Tabel1[[#This Row],[Datum]]&amp;Tabel1[[#This Row],[Meetmoment]]&amp;Tabel1[[#This Row],[Sectienummer]]</f>
        <v>4441514:00-16:0068</v>
      </c>
      <c r="AO27" s="33"/>
      <c r="AP27" s="33"/>
      <c r="AQ27" s="33"/>
      <c r="AR27" s="33"/>
      <c r="AS27" s="33"/>
      <c r="AT27" s="33">
        <f>SUM(Tabel1[[#This Row],[Motief - Bezoekers/kortparkeerders]:[Motief - Overig]])</f>
        <v>0</v>
      </c>
      <c r="AU27" s="43"/>
      <c r="AV27" s="43"/>
      <c r="AW27" s="43"/>
      <c r="AX27" s="43"/>
      <c r="AY27" s="43"/>
      <c r="AZ27" s="43"/>
      <c r="BA27" s="43"/>
      <c r="BB27" s="43"/>
      <c r="BC27" s="44">
        <f>SUM(Tabel1[[#This Row],[Herkomst - Eigen woonplaats]:[Herkomst - Onbekend]])</f>
        <v>0</v>
      </c>
    </row>
    <row r="28" spans="1:55" s="2" customFormat="1" x14ac:dyDescent="0.25">
      <c r="A28" s="1">
        <v>16</v>
      </c>
      <c r="B28" t="s">
        <v>58</v>
      </c>
      <c r="C28" s="8">
        <v>44415</v>
      </c>
      <c r="D28" s="1" t="s">
        <v>78</v>
      </c>
      <c r="E28" s="4">
        <v>16</v>
      </c>
      <c r="F28" s="4"/>
      <c r="G28" s="4"/>
      <c r="H28" s="4"/>
      <c r="I28" s="4"/>
      <c r="J28" s="4">
        <v>10</v>
      </c>
      <c r="K28" s="4">
        <f>SUM(Tabel1[[#This Row],[cap_gemarkeerd_langs]:[cap_canadees]])</f>
        <v>26</v>
      </c>
      <c r="L28" s="4"/>
      <c r="M28" s="4">
        <v>1</v>
      </c>
      <c r="N28" s="4"/>
      <c r="O28" s="4"/>
      <c r="P28" s="4"/>
      <c r="Q28" s="4"/>
      <c r="R28" s="4">
        <f>SUM(Tabel1[[#This Row],[Cap - Invaliden algemeen]:[Cap - Overig gereserveerd]])</f>
        <v>1</v>
      </c>
      <c r="S28" s="4">
        <f>Tabel1[[#This Row],[Totale openbare capaciteit]]+Tabel1[[#This Row],[Totale doelgroep capaciteit]]</f>
        <v>27</v>
      </c>
      <c r="T28" s="11">
        <v>19</v>
      </c>
      <c r="U28" s="11"/>
      <c r="V28" s="11">
        <v>1</v>
      </c>
      <c r="W28" s="11"/>
      <c r="X28" s="11"/>
      <c r="Y28" s="11"/>
      <c r="Z28" s="4">
        <f>SUM(Tabel1[[#This Row],[Bez - Invaliden algemeen]:[Bez - Overig gereserveerd]])</f>
        <v>1</v>
      </c>
      <c r="AA28" s="4"/>
      <c r="AB28" s="4"/>
      <c r="AC28" s="11"/>
      <c r="AD28" s="11">
        <f>SUM(Tabel1[[#This Row],[Bez - fout, canadees]:[Bez - fout, anders]])</f>
        <v>0</v>
      </c>
      <c r="AE28" s="4">
        <v>1</v>
      </c>
      <c r="AF28" s="11"/>
      <c r="AG28" s="11"/>
      <c r="AH28" s="11">
        <f>SUM(Tabel1[[#This Row],[Bez - Obstakel, openbaar]:[Bez - Obstakel, doelgroep]])</f>
        <v>1</v>
      </c>
      <c r="AI28" s="4"/>
      <c r="AJ28" s="11">
        <f>SUM(Tabel1[[#This Row],[Bez - doelgroep totaal]]+Tabel1[[#This Row],[Bez - Openbaar]]+Tabel1[[#This Row],[Bez - Foutparkeerders]]+Tabel1[[#This Row],[Bez - Obstakels]])</f>
        <v>21</v>
      </c>
      <c r="AK28" s="41">
        <f>Tabel1[[#This Row],[Bez - Openbaar]]/Tabel1[[#This Row],[Totale openbare capaciteit]]</f>
        <v>0.73076923076923073</v>
      </c>
      <c r="AL28" s="41">
        <f>Tabel1[[#This Row],[Bez - doelgroep totaal]]/Tabel1[[#This Row],[Totale doelgroep capaciteit]]</f>
        <v>1</v>
      </c>
      <c r="AM28" s="41">
        <f>Tabel1[[#This Row],[Totale bezetting]]/Tabel1[[#This Row],[Totale capaciteit]]</f>
        <v>0.77777777777777779</v>
      </c>
      <c r="AN28" s="41" t="str">
        <f>Tabel1[[#This Row],[Datum]]&amp;Tabel1[[#This Row],[Meetmoment]]&amp;Tabel1[[#This Row],[Sectienummer]]</f>
        <v>4441510:00-12:0016</v>
      </c>
      <c r="AO28" s="33">
        <v>5</v>
      </c>
      <c r="AP28" s="33">
        <v>1</v>
      </c>
      <c r="AQ28" s="33">
        <v>6</v>
      </c>
      <c r="AR28" s="33">
        <v>8</v>
      </c>
      <c r="AS28" s="33"/>
      <c r="AT28" s="33">
        <f>SUM(Tabel1[[#This Row],[Motief - Bezoekers/kortparkeerders]:[Motief - Overig]])</f>
        <v>20</v>
      </c>
      <c r="AU28" s="43">
        <v>10</v>
      </c>
      <c r="AV28" s="43">
        <v>1</v>
      </c>
      <c r="AW28" s="43"/>
      <c r="AX28" s="43">
        <v>1</v>
      </c>
      <c r="AY28" s="43">
        <v>3</v>
      </c>
      <c r="AZ28" s="43"/>
      <c r="BA28" s="43">
        <v>1</v>
      </c>
      <c r="BB28" s="43">
        <v>4</v>
      </c>
      <c r="BC28" s="44">
        <f>SUM(Tabel1[[#This Row],[Herkomst - Eigen woonplaats]:[Herkomst - Onbekend]])</f>
        <v>20</v>
      </c>
    </row>
    <row r="29" spans="1:55" s="2" customFormat="1" x14ac:dyDescent="0.25">
      <c r="A29" s="1">
        <v>16</v>
      </c>
      <c r="B29" t="s">
        <v>58</v>
      </c>
      <c r="C29" s="8">
        <v>44415</v>
      </c>
      <c r="D29" s="1" t="s">
        <v>79</v>
      </c>
      <c r="E29" s="4">
        <v>16</v>
      </c>
      <c r="F29" s="4"/>
      <c r="G29" s="4"/>
      <c r="H29" s="4"/>
      <c r="I29" s="4"/>
      <c r="J29" s="4">
        <v>10</v>
      </c>
      <c r="K29" s="4">
        <f>SUM(Tabel1[[#This Row],[cap_gemarkeerd_langs]:[cap_canadees]])</f>
        <v>26</v>
      </c>
      <c r="L29" s="4"/>
      <c r="M29" s="4">
        <v>1</v>
      </c>
      <c r="N29" s="4"/>
      <c r="O29" s="4"/>
      <c r="P29" s="4"/>
      <c r="Q29" s="4"/>
      <c r="R29" s="4">
        <f>SUM(Tabel1[[#This Row],[Cap - Invaliden algemeen]:[Cap - Overig gereserveerd]])</f>
        <v>1</v>
      </c>
      <c r="S29" s="4">
        <f>Tabel1[[#This Row],[Totale openbare capaciteit]]+Tabel1[[#This Row],[Totale doelgroep capaciteit]]</f>
        <v>27</v>
      </c>
      <c r="T29" s="11">
        <v>15</v>
      </c>
      <c r="U29" s="11"/>
      <c r="V29" s="11">
        <v>1</v>
      </c>
      <c r="W29" s="11"/>
      <c r="X29" s="11"/>
      <c r="Y29" s="11"/>
      <c r="Z29" s="4">
        <f>SUM(Tabel1[[#This Row],[Bez - Invaliden algemeen]:[Bez - Overig gereserveerd]])</f>
        <v>1</v>
      </c>
      <c r="AA29" s="4"/>
      <c r="AB29" s="4"/>
      <c r="AC29" s="11"/>
      <c r="AD29" s="11">
        <f>SUM(Tabel1[[#This Row],[Bez - fout, canadees]:[Bez - fout, anders]])</f>
        <v>0</v>
      </c>
      <c r="AE29" s="4">
        <v>1</v>
      </c>
      <c r="AF29" s="11"/>
      <c r="AG29" s="11"/>
      <c r="AH29" s="11">
        <f>SUM(Tabel1[[#This Row],[Bez - Obstakel, openbaar]:[Bez - Obstakel, doelgroep]])</f>
        <v>1</v>
      </c>
      <c r="AI29" s="4"/>
      <c r="AJ29" s="11">
        <f>SUM(Tabel1[[#This Row],[Bez - doelgroep totaal]]+Tabel1[[#This Row],[Bez - Openbaar]]+Tabel1[[#This Row],[Bez - Foutparkeerders]]+Tabel1[[#This Row],[Bez - Obstakels]])</f>
        <v>17</v>
      </c>
      <c r="AK29" s="41">
        <f>Tabel1[[#This Row],[Bez - Openbaar]]/Tabel1[[#This Row],[Totale openbare capaciteit]]</f>
        <v>0.57692307692307687</v>
      </c>
      <c r="AL29" s="41">
        <f>Tabel1[[#This Row],[Bez - doelgroep totaal]]/Tabel1[[#This Row],[Totale doelgroep capaciteit]]</f>
        <v>1</v>
      </c>
      <c r="AM29" s="41">
        <f>Tabel1[[#This Row],[Totale bezetting]]/Tabel1[[#This Row],[Totale capaciteit]]</f>
        <v>0.62962962962962965</v>
      </c>
      <c r="AN29" s="41" t="str">
        <f>Tabel1[[#This Row],[Datum]]&amp;Tabel1[[#This Row],[Meetmoment]]&amp;Tabel1[[#This Row],[Sectienummer]]</f>
        <v>4441514:00-16:0016</v>
      </c>
      <c r="AO29" s="33"/>
      <c r="AP29" s="33">
        <v>1</v>
      </c>
      <c r="AQ29" s="33">
        <v>6</v>
      </c>
      <c r="AR29" s="33">
        <v>9</v>
      </c>
      <c r="AS29" s="33"/>
      <c r="AT29" s="33">
        <f>SUM(Tabel1[[#This Row],[Motief - Bezoekers/kortparkeerders]:[Motief - Overig]])</f>
        <v>16</v>
      </c>
      <c r="AU29" s="43">
        <v>11</v>
      </c>
      <c r="AV29" s="43"/>
      <c r="AW29" s="43"/>
      <c r="AX29" s="43"/>
      <c r="AY29" s="43">
        <v>1</v>
      </c>
      <c r="AZ29" s="43"/>
      <c r="BA29" s="43"/>
      <c r="BB29" s="43">
        <v>4</v>
      </c>
      <c r="BC29" s="44">
        <f>SUM(Tabel1[[#This Row],[Herkomst - Eigen woonplaats]:[Herkomst - Onbekend]])</f>
        <v>16</v>
      </c>
    </row>
    <row r="30" spans="1:55" s="2" customFormat="1" x14ac:dyDescent="0.25">
      <c r="A30" s="1">
        <v>17</v>
      </c>
      <c r="B30" s="1" t="s">
        <v>59</v>
      </c>
      <c r="C30" s="8">
        <v>44429</v>
      </c>
      <c r="D30" s="1" t="s">
        <v>79</v>
      </c>
      <c r="E30" s="4">
        <v>15</v>
      </c>
      <c r="F30" s="4"/>
      <c r="G30" s="4"/>
      <c r="H30" s="4"/>
      <c r="I30" s="4"/>
      <c r="J30" s="4"/>
      <c r="K30" s="4">
        <f>SUM(Tabel1[[#This Row],[cap_gemarkeerd_langs]:[cap_canadees]])</f>
        <v>15</v>
      </c>
      <c r="L30" s="4"/>
      <c r="M30" s="4"/>
      <c r="N30" s="4"/>
      <c r="O30" s="4"/>
      <c r="P30" s="4"/>
      <c r="Q30" s="4"/>
      <c r="R30" s="4">
        <f>SUM(Tabel1[[#This Row],[Cap - Invaliden algemeen]:[Cap - Overig gereserveerd]])</f>
        <v>0</v>
      </c>
      <c r="S30" s="4">
        <f>Tabel1[[#This Row],[Totale openbare capaciteit]]+Tabel1[[#This Row],[Totale doelgroep capaciteit]]</f>
        <v>15</v>
      </c>
      <c r="T30" s="11">
        <v>13</v>
      </c>
      <c r="U30" s="11"/>
      <c r="V30" s="11"/>
      <c r="W30" s="11"/>
      <c r="X30" s="11"/>
      <c r="Y30" s="11"/>
      <c r="Z30" s="4">
        <f>SUM(Tabel1[[#This Row],[Bez - Invaliden algemeen]:[Bez - Overig gereserveerd]])</f>
        <v>0</v>
      </c>
      <c r="AA30" s="4"/>
      <c r="AB30" s="4"/>
      <c r="AC30" s="11"/>
      <c r="AD30" s="11">
        <f>SUM(Tabel1[[#This Row],[Bez - fout, canadees]:[Bez - fout, anders]])</f>
        <v>0</v>
      </c>
      <c r="AE30" s="11"/>
      <c r="AF30" s="11"/>
      <c r="AG30" s="11"/>
      <c r="AH30" s="11">
        <f>SUM(Tabel1[[#This Row],[Bez - Obstakel, openbaar]:[Bez - Obstakel, doelgroep]])</f>
        <v>0</v>
      </c>
      <c r="AI30" s="4"/>
      <c r="AJ30" s="11">
        <f>SUM(Tabel1[[#This Row],[Bez - doelgroep totaal]]+Tabel1[[#This Row],[Bez - Openbaar]]+Tabel1[[#This Row],[Bez - Foutparkeerders]]+Tabel1[[#This Row],[Bez - Obstakels]])</f>
        <v>13</v>
      </c>
      <c r="AK30" s="41">
        <f>Tabel1[[#This Row],[Bez - Openbaar]]/Tabel1[[#This Row],[Totale openbare capaciteit]]</f>
        <v>0.8666666666666667</v>
      </c>
      <c r="AL30" s="41" t="e">
        <f>Tabel1[[#This Row],[Bez - doelgroep totaal]]/Tabel1[[#This Row],[Totale doelgroep capaciteit]]</f>
        <v>#DIV/0!</v>
      </c>
      <c r="AM30" s="41">
        <f>Tabel1[[#This Row],[Totale bezetting]]/Tabel1[[#This Row],[Totale capaciteit]]</f>
        <v>0.8666666666666667</v>
      </c>
      <c r="AN30" s="41" t="str">
        <f>Tabel1[[#This Row],[Datum]]&amp;Tabel1[[#This Row],[Meetmoment]]&amp;Tabel1[[#This Row],[Sectienummer]]</f>
        <v>4442914:00-16:0017</v>
      </c>
      <c r="AO30" s="33">
        <v>9</v>
      </c>
      <c r="AP30" s="33">
        <v>1</v>
      </c>
      <c r="AQ30" s="33">
        <v>2</v>
      </c>
      <c r="AR30" s="33">
        <v>1</v>
      </c>
      <c r="AS30" s="33"/>
      <c r="AT30" s="33">
        <f>SUM(Tabel1[[#This Row],[Motief - Bezoekers/kortparkeerders]:[Motief - Overig]])</f>
        <v>13</v>
      </c>
      <c r="AU30" s="43">
        <v>1</v>
      </c>
      <c r="AV30" s="43">
        <v>1</v>
      </c>
      <c r="AW30" s="43"/>
      <c r="AX30" s="43">
        <v>5</v>
      </c>
      <c r="AY30" s="43">
        <v>1</v>
      </c>
      <c r="AZ30" s="43"/>
      <c r="BA30" s="43">
        <v>4</v>
      </c>
      <c r="BB30" s="43">
        <v>1</v>
      </c>
      <c r="BC30" s="44">
        <f>SUM(Tabel1[[#This Row],[Herkomst - Eigen woonplaats]:[Herkomst - Onbekend]])</f>
        <v>13</v>
      </c>
    </row>
    <row r="31" spans="1:55" s="2" customFormat="1" x14ac:dyDescent="0.25">
      <c r="A31" s="1">
        <v>29</v>
      </c>
      <c r="B31" t="s">
        <v>71</v>
      </c>
      <c r="C31" s="8">
        <v>44451</v>
      </c>
      <c r="D31" s="1" t="s">
        <v>77</v>
      </c>
      <c r="E31" s="4">
        <v>30</v>
      </c>
      <c r="F31" s="4"/>
      <c r="G31" s="4">
        <v>5</v>
      </c>
      <c r="H31" s="4"/>
      <c r="I31" s="4"/>
      <c r="J31" s="4"/>
      <c r="K31" s="4">
        <f>SUM(Tabel1[[#This Row],[cap_gemarkeerd_langs]:[cap_canadees]])</f>
        <v>35</v>
      </c>
      <c r="L31" s="4"/>
      <c r="M31" s="4"/>
      <c r="N31" s="4"/>
      <c r="O31" s="4"/>
      <c r="P31" s="4"/>
      <c r="Q31" s="4"/>
      <c r="R31" s="4">
        <f>SUM(Tabel1[[#This Row],[Cap - Invaliden algemeen]:[Cap - Overig gereserveerd]])</f>
        <v>0</v>
      </c>
      <c r="S31" s="4">
        <f>Tabel1[[#This Row],[Totale openbare capaciteit]]+Tabel1[[#This Row],[Totale doelgroep capaciteit]]</f>
        <v>35</v>
      </c>
      <c r="T31" s="11">
        <v>27</v>
      </c>
      <c r="U31" s="11"/>
      <c r="V31" s="11"/>
      <c r="W31" s="11"/>
      <c r="X31" s="11"/>
      <c r="Y31" s="11"/>
      <c r="Z31" s="4">
        <f>SUM(Tabel1[[#This Row],[Bez - Invaliden algemeen]:[Bez - Overig gereserveerd]])</f>
        <v>0</v>
      </c>
      <c r="AA31" s="4"/>
      <c r="AB31" s="4"/>
      <c r="AC31" s="11"/>
      <c r="AD31" s="11">
        <f>SUM(Tabel1[[#This Row],[Bez - fout, canadees]:[Bez - fout, anders]])</f>
        <v>0</v>
      </c>
      <c r="AE31" s="4">
        <v>2</v>
      </c>
      <c r="AF31" s="11"/>
      <c r="AG31" s="11"/>
      <c r="AH31" s="11">
        <f>SUM(Tabel1[[#This Row],[Bez - Obstakel, openbaar]:[Bez - Obstakel, doelgroep]])</f>
        <v>2</v>
      </c>
      <c r="AI31" s="4"/>
      <c r="AJ31" s="11">
        <f>SUM(Tabel1[[#This Row],[Bez - doelgroep totaal]]+Tabel1[[#This Row],[Bez - Openbaar]]+Tabel1[[#This Row],[Bez - Foutparkeerders]]+Tabel1[[#This Row],[Bez - Obstakels]])</f>
        <v>29</v>
      </c>
      <c r="AK31" s="41">
        <f>Tabel1[[#This Row],[Bez - Openbaar]]/Tabel1[[#This Row],[Totale openbare capaciteit]]</f>
        <v>0.77142857142857146</v>
      </c>
      <c r="AL31" s="41" t="e">
        <f>Tabel1[[#This Row],[Bez - doelgroep totaal]]/Tabel1[[#This Row],[Totale doelgroep capaciteit]]</f>
        <v>#DIV/0!</v>
      </c>
      <c r="AM31" s="41">
        <f>Tabel1[[#This Row],[Totale bezetting]]/Tabel1[[#This Row],[Totale capaciteit]]</f>
        <v>0.82857142857142863</v>
      </c>
      <c r="AN31" s="41" t="str">
        <f>Tabel1[[#This Row],[Datum]]&amp;Tabel1[[#This Row],[Meetmoment]]&amp;Tabel1[[#This Row],[Sectienummer]]</f>
        <v>4445100:00-02:0029</v>
      </c>
      <c r="AO31" s="33"/>
      <c r="AP31" s="33"/>
      <c r="AQ31" s="33">
        <v>12</v>
      </c>
      <c r="AR31" s="33">
        <v>15</v>
      </c>
      <c r="AS31" s="33"/>
      <c r="AT31" s="33">
        <f>SUM(Tabel1[[#This Row],[Motief - Bezoekers/kortparkeerders]:[Motief - Overig]])</f>
        <v>27</v>
      </c>
      <c r="AU31" s="43">
        <v>17</v>
      </c>
      <c r="AV31" s="43"/>
      <c r="AW31" s="43">
        <v>3</v>
      </c>
      <c r="AX31" s="43"/>
      <c r="AY31" s="43">
        <v>1</v>
      </c>
      <c r="AZ31" s="43">
        <v>2</v>
      </c>
      <c r="BA31" s="43">
        <v>2</v>
      </c>
      <c r="BB31" s="43">
        <v>2</v>
      </c>
      <c r="BC31" s="44">
        <f>SUM(Tabel1[[#This Row],[Herkomst - Eigen woonplaats]:[Herkomst - Onbekend]])</f>
        <v>27</v>
      </c>
    </row>
    <row r="32" spans="1:55" s="2" customFormat="1" x14ac:dyDescent="0.25">
      <c r="A32" s="1">
        <v>43</v>
      </c>
      <c r="B32" s="1" t="s">
        <v>60</v>
      </c>
      <c r="C32" s="8">
        <v>44429</v>
      </c>
      <c r="D32" s="1" t="s">
        <v>79</v>
      </c>
      <c r="E32" s="4"/>
      <c r="F32" s="4"/>
      <c r="G32" s="4">
        <v>8</v>
      </c>
      <c r="H32" s="4"/>
      <c r="I32" s="4"/>
      <c r="J32" s="4"/>
      <c r="K32" s="4">
        <f>SUM(Tabel1[[#This Row],[cap_gemarkeerd_langs]:[cap_canadees]])</f>
        <v>8</v>
      </c>
      <c r="L32" s="4"/>
      <c r="M32" s="4"/>
      <c r="N32" s="4"/>
      <c r="O32" s="4"/>
      <c r="P32" s="4"/>
      <c r="Q32" s="4" t="s">
        <v>93</v>
      </c>
      <c r="R32" s="4">
        <f>SUM(Tabel1[[#This Row],[Cap - Invaliden algemeen]:[Cap - Overig gereserveerd]])</f>
        <v>0</v>
      </c>
      <c r="S32" s="4">
        <f>Tabel1[[#This Row],[Totale openbare capaciteit]]+Tabel1[[#This Row],[Totale doelgroep capaciteit]]</f>
        <v>8</v>
      </c>
      <c r="T32" s="11">
        <v>6</v>
      </c>
      <c r="U32" s="11"/>
      <c r="V32" s="11"/>
      <c r="W32" s="11"/>
      <c r="X32" s="11"/>
      <c r="Y32" s="11"/>
      <c r="Z32" s="4">
        <f>SUM(Tabel1[[#This Row],[Bez - Invaliden algemeen]:[Bez - Overig gereserveerd]])</f>
        <v>0</v>
      </c>
      <c r="AA32" s="4"/>
      <c r="AB32" s="4"/>
      <c r="AC32" s="11"/>
      <c r="AD32" s="11">
        <f>SUM(Tabel1[[#This Row],[Bez - fout, canadees]:[Bez - fout, anders]])</f>
        <v>0</v>
      </c>
      <c r="AE32" s="11"/>
      <c r="AF32" s="11"/>
      <c r="AG32" s="11"/>
      <c r="AH32" s="11">
        <f>SUM(Tabel1[[#This Row],[Bez - Obstakel, openbaar]:[Bez - Obstakel, doelgroep]])</f>
        <v>0</v>
      </c>
      <c r="AI32" s="4"/>
      <c r="AJ32" s="11">
        <f>SUM(Tabel1[[#This Row],[Bez - doelgroep totaal]]+Tabel1[[#This Row],[Bez - Openbaar]]+Tabel1[[#This Row],[Bez - Foutparkeerders]]+Tabel1[[#This Row],[Bez - Obstakels]])</f>
        <v>6</v>
      </c>
      <c r="AK32" s="41">
        <f>Tabel1[[#This Row],[Bez - Openbaar]]/Tabel1[[#This Row],[Totale openbare capaciteit]]</f>
        <v>0.75</v>
      </c>
      <c r="AL32" s="41" t="e">
        <f>Tabel1[[#This Row],[Bez - doelgroep totaal]]/Tabel1[[#This Row],[Totale doelgroep capaciteit]]</f>
        <v>#DIV/0!</v>
      </c>
      <c r="AM32" s="41">
        <f>Tabel1[[#This Row],[Totale bezetting]]/Tabel1[[#This Row],[Totale capaciteit]]</f>
        <v>0.75</v>
      </c>
      <c r="AN32" s="41" t="str">
        <f>Tabel1[[#This Row],[Datum]]&amp;Tabel1[[#This Row],[Meetmoment]]&amp;Tabel1[[#This Row],[Sectienummer]]</f>
        <v>4442914:00-16:0043</v>
      </c>
      <c r="AO32" s="33">
        <v>5</v>
      </c>
      <c r="AP32" s="33"/>
      <c r="AQ32" s="33">
        <v>1</v>
      </c>
      <c r="AR32" s="33"/>
      <c r="AS32" s="33"/>
      <c r="AT32" s="33">
        <f>SUM(Tabel1[[#This Row],[Motief - Bezoekers/kortparkeerders]:[Motief - Overig]])</f>
        <v>6</v>
      </c>
      <c r="AU32" s="43"/>
      <c r="AV32" s="43">
        <v>2</v>
      </c>
      <c r="AW32" s="43">
        <v>2</v>
      </c>
      <c r="AX32" s="43">
        <v>1</v>
      </c>
      <c r="AY32" s="43"/>
      <c r="AZ32" s="43"/>
      <c r="BA32" s="43"/>
      <c r="BB32" s="43">
        <v>1</v>
      </c>
      <c r="BC32" s="44">
        <f>SUM(Tabel1[[#This Row],[Herkomst - Eigen woonplaats]:[Herkomst - Onbekend]])</f>
        <v>6</v>
      </c>
    </row>
    <row r="33" spans="1:55" s="2" customFormat="1" x14ac:dyDescent="0.25">
      <c r="A33" s="1">
        <v>49</v>
      </c>
      <c r="B33" t="s">
        <v>63</v>
      </c>
      <c r="C33" s="8">
        <v>44450</v>
      </c>
      <c r="D33" s="1" t="s">
        <v>78</v>
      </c>
      <c r="E33" s="4"/>
      <c r="F33" s="4"/>
      <c r="G33" s="4">
        <v>19</v>
      </c>
      <c r="H33" s="4"/>
      <c r="I33" s="4"/>
      <c r="J33" s="4"/>
      <c r="K33" s="4">
        <f>SUM(Tabel1[[#This Row],[cap_gemarkeerd_langs]:[cap_canadees]])</f>
        <v>19</v>
      </c>
      <c r="L33" s="4"/>
      <c r="M33" s="4">
        <v>1</v>
      </c>
      <c r="N33" s="4"/>
      <c r="O33" s="4"/>
      <c r="P33" s="4"/>
      <c r="Q33" s="4"/>
      <c r="R33" s="4">
        <f>SUM(Tabel1[[#This Row],[Cap - Invaliden algemeen]:[Cap - Overig gereserveerd]])</f>
        <v>1</v>
      </c>
      <c r="S33" s="4">
        <f>Tabel1[[#This Row],[Totale openbare capaciteit]]+Tabel1[[#This Row],[Totale doelgroep capaciteit]]</f>
        <v>20</v>
      </c>
      <c r="T33" s="11">
        <v>12</v>
      </c>
      <c r="U33" s="11"/>
      <c r="V33" s="11">
        <v>1</v>
      </c>
      <c r="W33" s="11"/>
      <c r="X33" s="11"/>
      <c r="Y33" s="11"/>
      <c r="Z33" s="4">
        <f>SUM(Tabel1[[#This Row],[Bez - Invaliden algemeen]:[Bez - Overig gereserveerd]])</f>
        <v>1</v>
      </c>
      <c r="AA33" s="4"/>
      <c r="AB33" s="4"/>
      <c r="AC33" s="11"/>
      <c r="AD33" s="11">
        <f>SUM(Tabel1[[#This Row],[Bez - fout, canadees]:[Bez - fout, anders]])</f>
        <v>0</v>
      </c>
      <c r="AE33" s="4"/>
      <c r="AF33" s="11"/>
      <c r="AG33" s="11"/>
      <c r="AH33" s="11">
        <f>SUM(Tabel1[[#This Row],[Bez - Obstakel, openbaar]:[Bez - Obstakel, doelgroep]])</f>
        <v>0</v>
      </c>
      <c r="AI33" s="4"/>
      <c r="AJ33" s="11">
        <f>SUM(Tabel1[[#This Row],[Bez - doelgroep totaal]]+Tabel1[[#This Row],[Bez - Openbaar]]+Tabel1[[#This Row],[Bez - Foutparkeerders]]+Tabel1[[#This Row],[Bez - Obstakels]])</f>
        <v>13</v>
      </c>
      <c r="AK33" s="41">
        <f>Tabel1[[#This Row],[Bez - Openbaar]]/Tabel1[[#This Row],[Totale openbare capaciteit]]</f>
        <v>0.63157894736842102</v>
      </c>
      <c r="AL33" s="41">
        <f>Tabel1[[#This Row],[Bez - doelgroep totaal]]/Tabel1[[#This Row],[Totale doelgroep capaciteit]]</f>
        <v>1</v>
      </c>
      <c r="AM33" s="41">
        <f>Tabel1[[#This Row],[Totale bezetting]]/Tabel1[[#This Row],[Totale capaciteit]]</f>
        <v>0.65</v>
      </c>
      <c r="AN33" s="41" t="str">
        <f>Tabel1[[#This Row],[Datum]]&amp;Tabel1[[#This Row],[Meetmoment]]&amp;Tabel1[[#This Row],[Sectienummer]]</f>
        <v>4445010:00-12:0049</v>
      </c>
      <c r="AO33" s="33">
        <v>2</v>
      </c>
      <c r="AP33" s="33">
        <v>1</v>
      </c>
      <c r="AQ33" s="33">
        <v>1</v>
      </c>
      <c r="AR33" s="33">
        <v>9</v>
      </c>
      <c r="AS33" s="33"/>
      <c r="AT33" s="33">
        <f>SUM(Tabel1[[#This Row],[Motief - Bezoekers/kortparkeerders]:[Motief - Overig]])</f>
        <v>13</v>
      </c>
      <c r="AU33" s="43">
        <v>7</v>
      </c>
      <c r="AV33" s="43">
        <v>1</v>
      </c>
      <c r="AW33" s="43">
        <v>4</v>
      </c>
      <c r="AX33" s="43"/>
      <c r="AY33" s="43"/>
      <c r="AZ33" s="43"/>
      <c r="BA33" s="43"/>
      <c r="BB33" s="43">
        <v>1</v>
      </c>
      <c r="BC33" s="44">
        <f>SUM(Tabel1[[#This Row],[Herkomst - Eigen woonplaats]:[Herkomst - Onbekend]])</f>
        <v>13</v>
      </c>
    </row>
    <row r="34" spans="1:55" s="2" customFormat="1" x14ac:dyDescent="0.25">
      <c r="A34" s="1">
        <v>50</v>
      </c>
      <c r="B34" t="s">
        <v>49</v>
      </c>
      <c r="C34" s="8">
        <v>44415</v>
      </c>
      <c r="D34" s="1" t="s">
        <v>80</v>
      </c>
      <c r="E34" s="4"/>
      <c r="F34" s="4"/>
      <c r="G34" s="4"/>
      <c r="H34" s="4"/>
      <c r="I34" s="4"/>
      <c r="J34" s="4"/>
      <c r="K34" s="4">
        <f>SUM(Tabel1[[#This Row],[cap_gemarkeerd_langs]:[cap_canadees]])</f>
        <v>0</v>
      </c>
      <c r="L34" s="4"/>
      <c r="M34" s="4"/>
      <c r="N34" s="4"/>
      <c r="O34" s="4">
        <v>2</v>
      </c>
      <c r="P34" s="4"/>
      <c r="Q34" s="4"/>
      <c r="R34" s="4">
        <f>SUM(Tabel1[[#This Row],[Cap - Invaliden algemeen]:[Cap - Overig gereserveerd]])</f>
        <v>2</v>
      </c>
      <c r="S34" s="4">
        <f>Tabel1[[#This Row],[Totale openbare capaciteit]]+Tabel1[[#This Row],[Totale doelgroep capaciteit]]</f>
        <v>2</v>
      </c>
      <c r="T34" s="11"/>
      <c r="U34" s="11"/>
      <c r="V34" s="11"/>
      <c r="W34" s="11"/>
      <c r="X34" s="11">
        <v>2</v>
      </c>
      <c r="Y34" s="11"/>
      <c r="Z34" s="4">
        <f>SUM(Tabel1[[#This Row],[Bez - Invaliden algemeen]:[Bez - Overig gereserveerd]])</f>
        <v>2</v>
      </c>
      <c r="AA34" s="4"/>
      <c r="AB34" s="4"/>
      <c r="AC34" s="11"/>
      <c r="AD34" s="11">
        <f>SUM(Tabel1[[#This Row],[Bez - fout, canadees]:[Bez - fout, anders]])</f>
        <v>0</v>
      </c>
      <c r="AE34" s="4"/>
      <c r="AF34" s="11"/>
      <c r="AG34" s="11"/>
      <c r="AH34" s="11">
        <f>SUM(Tabel1[[#This Row],[Bez - Obstakel, openbaar]:[Bez - Obstakel, doelgroep]])</f>
        <v>0</v>
      </c>
      <c r="AI34" s="4"/>
      <c r="AJ34" s="11">
        <f>SUM(Tabel1[[#This Row],[Bez - doelgroep totaal]]+Tabel1[[#This Row],[Bez - Openbaar]]+Tabel1[[#This Row],[Bez - Foutparkeerders]]+Tabel1[[#This Row],[Bez - Obstakels]])</f>
        <v>2</v>
      </c>
      <c r="AK34" s="41" t="e">
        <f>Tabel1[[#This Row],[Bez - Openbaar]]/Tabel1[[#This Row],[Totale openbare capaciteit]]</f>
        <v>#DIV/0!</v>
      </c>
      <c r="AL34" s="41">
        <f>Tabel1[[#This Row],[Bez - doelgroep totaal]]/Tabel1[[#This Row],[Totale doelgroep capaciteit]]</f>
        <v>1</v>
      </c>
      <c r="AM34" s="41">
        <f>Tabel1[[#This Row],[Totale bezetting]]/Tabel1[[#This Row],[Totale capaciteit]]</f>
        <v>1</v>
      </c>
      <c r="AN34" s="41" t="str">
        <f>Tabel1[[#This Row],[Datum]]&amp;Tabel1[[#This Row],[Meetmoment]]&amp;Tabel1[[#This Row],[Sectienummer]]</f>
        <v>4441519:00-21:0050</v>
      </c>
      <c r="AO34" s="33">
        <v>2</v>
      </c>
      <c r="AP34" s="33"/>
      <c r="AQ34" s="33"/>
      <c r="AR34" s="33"/>
      <c r="AS34" s="33"/>
      <c r="AT34" s="33">
        <f>SUM(Tabel1[[#This Row],[Motief - Bezoekers/kortparkeerders]:[Motief - Overig]])</f>
        <v>2</v>
      </c>
      <c r="AU34" s="43"/>
      <c r="AV34" s="43"/>
      <c r="AW34" s="43"/>
      <c r="AX34" s="43"/>
      <c r="AY34" s="43"/>
      <c r="AZ34" s="43">
        <v>1</v>
      </c>
      <c r="BA34" s="43"/>
      <c r="BB34" s="43">
        <v>1</v>
      </c>
      <c r="BC34" s="44">
        <f>SUM(Tabel1[[#This Row],[Herkomst - Eigen woonplaats]:[Herkomst - Onbekend]])</f>
        <v>2</v>
      </c>
    </row>
    <row r="35" spans="1:55" s="2" customFormat="1" x14ac:dyDescent="0.25">
      <c r="A35" s="1">
        <v>59</v>
      </c>
      <c r="B35" t="s">
        <v>63</v>
      </c>
      <c r="C35" s="8">
        <v>44475</v>
      </c>
      <c r="D35" s="1" t="s">
        <v>77</v>
      </c>
      <c r="E35" s="4"/>
      <c r="F35" s="4"/>
      <c r="G35" s="4">
        <v>50</v>
      </c>
      <c r="H35" s="4"/>
      <c r="I35" s="4"/>
      <c r="J35" s="4"/>
      <c r="K35" s="4">
        <f>SUM(Tabel1[[#This Row],[cap_gemarkeerd_langs]:[cap_canadees]])</f>
        <v>50</v>
      </c>
      <c r="L35" s="4"/>
      <c r="M35" s="4"/>
      <c r="N35" s="4"/>
      <c r="O35" s="4"/>
      <c r="P35" s="4"/>
      <c r="Q35" s="4"/>
      <c r="R35" s="4">
        <f>SUM(Tabel1[[#This Row],[Cap - Invaliden algemeen]:[Cap - Overig gereserveerd]])</f>
        <v>0</v>
      </c>
      <c r="S35" s="4">
        <f>Tabel1[[#This Row],[Totale openbare capaciteit]]+Tabel1[[#This Row],[Totale doelgroep capaciteit]]</f>
        <v>50</v>
      </c>
      <c r="T35" s="11">
        <v>21</v>
      </c>
      <c r="U35" s="11"/>
      <c r="V35" s="11"/>
      <c r="W35" s="11"/>
      <c r="X35" s="11"/>
      <c r="Y35" s="11"/>
      <c r="Z35" s="4">
        <f>SUM(Tabel1[[#This Row],[Bez - Invaliden algemeen]:[Bez - Overig gereserveerd]])</f>
        <v>0</v>
      </c>
      <c r="AA35" s="4"/>
      <c r="AB35" s="4"/>
      <c r="AC35" s="11"/>
      <c r="AD35" s="11">
        <f>SUM(Tabel1[[#This Row],[Bez - fout, canadees]:[Bez - fout, anders]])</f>
        <v>0</v>
      </c>
      <c r="AE35" s="4">
        <v>1</v>
      </c>
      <c r="AF35" s="11"/>
      <c r="AG35" s="11"/>
      <c r="AH35" s="11">
        <f>SUM(Tabel1[[#This Row],[Bez - Obstakel, openbaar]:[Bez - Obstakel, doelgroep]])</f>
        <v>1</v>
      </c>
      <c r="AI35" s="4"/>
      <c r="AJ35" s="11">
        <f>SUM(Tabel1[[#This Row],[Bez - doelgroep totaal]]+Tabel1[[#This Row],[Bez - Openbaar]]+Tabel1[[#This Row],[Bez - Foutparkeerders]]+Tabel1[[#This Row],[Bez - Obstakels]])</f>
        <v>22</v>
      </c>
      <c r="AK35" s="41">
        <f>Tabel1[[#This Row],[Bez - Openbaar]]/Tabel1[[#This Row],[Totale openbare capaciteit]]</f>
        <v>0.42</v>
      </c>
      <c r="AL35" s="41" t="e">
        <f>Tabel1[[#This Row],[Bez - doelgroep totaal]]/Tabel1[[#This Row],[Totale doelgroep capaciteit]]</f>
        <v>#DIV/0!</v>
      </c>
      <c r="AM35" s="41">
        <f>Tabel1[[#This Row],[Totale bezetting]]/Tabel1[[#This Row],[Totale capaciteit]]</f>
        <v>0.44</v>
      </c>
      <c r="AN35" s="41" t="str">
        <f>Tabel1[[#This Row],[Datum]]&amp;Tabel1[[#This Row],[Meetmoment]]&amp;Tabel1[[#This Row],[Sectienummer]]</f>
        <v>4447500:00-02:0059</v>
      </c>
      <c r="AO35" s="33"/>
      <c r="AP35" s="33"/>
      <c r="AQ35" s="33">
        <v>6</v>
      </c>
      <c r="AR35" s="33">
        <v>15</v>
      </c>
      <c r="AS35" s="33"/>
      <c r="AT35" s="33">
        <f>SUM(Tabel1[[#This Row],[Motief - Bezoekers/kortparkeerders]:[Motief - Overig]])</f>
        <v>21</v>
      </c>
      <c r="AU35" s="43">
        <v>10</v>
      </c>
      <c r="AV35" s="43"/>
      <c r="AW35" s="43">
        <v>3</v>
      </c>
      <c r="AX35" s="43">
        <v>1</v>
      </c>
      <c r="AY35" s="43"/>
      <c r="AZ35" s="43">
        <v>1</v>
      </c>
      <c r="BA35" s="43">
        <v>1</v>
      </c>
      <c r="BB35" s="43">
        <v>5</v>
      </c>
      <c r="BC35" s="44">
        <f>SUM(Tabel1[[#This Row],[Herkomst - Eigen woonplaats]:[Herkomst - Onbekend]])</f>
        <v>21</v>
      </c>
    </row>
    <row r="36" spans="1:55" s="2" customFormat="1" x14ac:dyDescent="0.25">
      <c r="A36" s="1">
        <v>62</v>
      </c>
      <c r="B36" t="s">
        <v>52</v>
      </c>
      <c r="C36" s="8">
        <v>44475</v>
      </c>
      <c r="D36" s="1" t="s">
        <v>77</v>
      </c>
      <c r="E36" s="4">
        <v>2</v>
      </c>
      <c r="F36" s="4"/>
      <c r="G36" s="4"/>
      <c r="H36" s="4"/>
      <c r="I36" s="4">
        <v>4</v>
      </c>
      <c r="J36" s="4"/>
      <c r="K36" s="4">
        <f>SUM(Tabel1[[#This Row],[cap_gemarkeerd_langs]:[cap_canadees]])</f>
        <v>6</v>
      </c>
      <c r="L36" s="4">
        <v>1</v>
      </c>
      <c r="M36" s="4"/>
      <c r="N36" s="4"/>
      <c r="O36" s="4"/>
      <c r="P36" s="4"/>
      <c r="Q36" s="4" t="s">
        <v>90</v>
      </c>
      <c r="R36" s="4">
        <f>SUM(Tabel1[[#This Row],[Cap - Invaliden algemeen]:[Cap - Overig gereserveerd]])</f>
        <v>1</v>
      </c>
      <c r="S36" s="4">
        <f>Tabel1[[#This Row],[Totale openbare capaciteit]]+Tabel1[[#This Row],[Totale doelgroep capaciteit]]</f>
        <v>7</v>
      </c>
      <c r="T36" s="11">
        <v>6</v>
      </c>
      <c r="U36" s="11">
        <v>1</v>
      </c>
      <c r="V36" s="11"/>
      <c r="W36" s="11"/>
      <c r="X36" s="11"/>
      <c r="Y36" s="11"/>
      <c r="Z36" s="4">
        <f>SUM(Tabel1[[#This Row],[Bez - Invaliden algemeen]:[Bez - Overig gereserveerd]])</f>
        <v>1</v>
      </c>
      <c r="AA36" s="4"/>
      <c r="AB36" s="4"/>
      <c r="AC36" s="11"/>
      <c r="AD36" s="11">
        <f>SUM(Tabel1[[#This Row],[Bez - fout, canadees]:[Bez - fout, anders]])</f>
        <v>0</v>
      </c>
      <c r="AE36" s="4"/>
      <c r="AF36" s="11"/>
      <c r="AG36" s="11"/>
      <c r="AH36" s="11">
        <f>SUM(Tabel1[[#This Row],[Bez - Obstakel, openbaar]:[Bez - Obstakel, doelgroep]])</f>
        <v>0</v>
      </c>
      <c r="AI36" s="4"/>
      <c r="AJ36" s="11">
        <f>SUM(Tabel1[[#This Row],[Bez - doelgroep totaal]]+Tabel1[[#This Row],[Bez - Openbaar]]+Tabel1[[#This Row],[Bez - Foutparkeerders]]+Tabel1[[#This Row],[Bez - Obstakels]])</f>
        <v>7</v>
      </c>
      <c r="AK36" s="41">
        <f>Tabel1[[#This Row],[Bez - Openbaar]]/Tabel1[[#This Row],[Totale openbare capaciteit]]</f>
        <v>1</v>
      </c>
      <c r="AL36" s="41">
        <f>Tabel1[[#This Row],[Bez - doelgroep totaal]]/Tabel1[[#This Row],[Totale doelgroep capaciteit]]</f>
        <v>1</v>
      </c>
      <c r="AM36" s="41">
        <f>Tabel1[[#This Row],[Totale bezetting]]/Tabel1[[#This Row],[Totale capaciteit]]</f>
        <v>1</v>
      </c>
      <c r="AN36" s="41" t="str">
        <f>Tabel1[[#This Row],[Datum]]&amp;Tabel1[[#This Row],[Meetmoment]]&amp;Tabel1[[#This Row],[Sectienummer]]</f>
        <v>4447500:00-02:0062</v>
      </c>
      <c r="AO36" s="33"/>
      <c r="AP36" s="33"/>
      <c r="AQ36" s="33">
        <v>2</v>
      </c>
      <c r="AR36" s="33">
        <v>5</v>
      </c>
      <c r="AS36" s="33"/>
      <c r="AT36" s="33">
        <f>SUM(Tabel1[[#This Row],[Motief - Bezoekers/kortparkeerders]:[Motief - Overig]])</f>
        <v>7</v>
      </c>
      <c r="AU36" s="43">
        <v>3</v>
      </c>
      <c r="AV36" s="43"/>
      <c r="AW36" s="43">
        <v>3</v>
      </c>
      <c r="AX36" s="43"/>
      <c r="AY36" s="43"/>
      <c r="AZ36" s="43"/>
      <c r="BA36" s="43"/>
      <c r="BB36" s="43">
        <v>1</v>
      </c>
      <c r="BC36" s="44">
        <f>SUM(Tabel1[[#This Row],[Herkomst - Eigen woonplaats]:[Herkomst - Onbekend]])</f>
        <v>7</v>
      </c>
    </row>
    <row r="37" spans="1:55" s="2" customFormat="1" x14ac:dyDescent="0.25">
      <c r="A37" s="1">
        <v>64</v>
      </c>
      <c r="B37" t="s">
        <v>67</v>
      </c>
      <c r="C37" s="8">
        <v>44474</v>
      </c>
      <c r="D37" s="1" t="s">
        <v>80</v>
      </c>
      <c r="E37" s="4">
        <v>14</v>
      </c>
      <c r="F37" s="4"/>
      <c r="G37" s="4">
        <v>23</v>
      </c>
      <c r="H37" s="4"/>
      <c r="I37" s="4">
        <v>5</v>
      </c>
      <c r="J37" s="4"/>
      <c r="K37" s="4">
        <f>SUM(Tabel1[[#This Row],[cap_gemarkeerd_langs]:[cap_canadees]])</f>
        <v>42</v>
      </c>
      <c r="L37" s="4"/>
      <c r="M37" s="4"/>
      <c r="N37" s="4"/>
      <c r="O37" s="4"/>
      <c r="P37" s="4"/>
      <c r="Q37" s="4"/>
      <c r="R37" s="4">
        <f>SUM(Tabel1[[#This Row],[Cap - Invaliden algemeen]:[Cap - Overig gereserveerd]])</f>
        <v>0</v>
      </c>
      <c r="S37" s="4">
        <f>Tabel1[[#This Row],[Totale openbare capaciteit]]+Tabel1[[#This Row],[Totale doelgroep capaciteit]]</f>
        <v>42</v>
      </c>
      <c r="T37" s="11">
        <v>39</v>
      </c>
      <c r="U37" s="11"/>
      <c r="V37" s="11"/>
      <c r="W37" s="11"/>
      <c r="X37" s="11"/>
      <c r="Y37" s="11"/>
      <c r="Z37" s="4">
        <f>SUM(Tabel1[[#This Row],[Bez - Invaliden algemeen]:[Bez - Overig gereserveerd]])</f>
        <v>0</v>
      </c>
      <c r="AA37" s="4"/>
      <c r="AB37" s="4"/>
      <c r="AC37" s="11"/>
      <c r="AD37" s="11">
        <f>SUM(Tabel1[[#This Row],[Bez - fout, canadees]:[Bez - fout, anders]])</f>
        <v>0</v>
      </c>
      <c r="AE37" s="4"/>
      <c r="AF37" s="11"/>
      <c r="AG37" s="11"/>
      <c r="AH37" s="11">
        <f>SUM(Tabel1[[#This Row],[Bez - Obstakel, openbaar]:[Bez - Obstakel, doelgroep]])</f>
        <v>0</v>
      </c>
      <c r="AI37" s="4"/>
      <c r="AJ37" s="11">
        <f>SUM(Tabel1[[#This Row],[Bez - doelgroep totaal]]+Tabel1[[#This Row],[Bez - Openbaar]]+Tabel1[[#This Row],[Bez - Foutparkeerders]]+Tabel1[[#This Row],[Bez - Obstakels]])</f>
        <v>39</v>
      </c>
      <c r="AK37" s="41">
        <f>Tabel1[[#This Row],[Bez - Openbaar]]/Tabel1[[#This Row],[Totale openbare capaciteit]]</f>
        <v>0.9285714285714286</v>
      </c>
      <c r="AL37" s="41" t="e">
        <f>Tabel1[[#This Row],[Bez - doelgroep totaal]]/Tabel1[[#This Row],[Totale doelgroep capaciteit]]</f>
        <v>#DIV/0!</v>
      </c>
      <c r="AM37" s="41">
        <f>Tabel1[[#This Row],[Totale bezetting]]/Tabel1[[#This Row],[Totale capaciteit]]</f>
        <v>0.9285714285714286</v>
      </c>
      <c r="AN37" s="41" t="str">
        <f>Tabel1[[#This Row],[Datum]]&amp;Tabel1[[#This Row],[Meetmoment]]&amp;Tabel1[[#This Row],[Sectienummer]]</f>
        <v>4447419:00-21:0064</v>
      </c>
      <c r="AO37" s="33">
        <v>19</v>
      </c>
      <c r="AP37" s="33">
        <v>1</v>
      </c>
      <c r="AQ37" s="33">
        <v>6</v>
      </c>
      <c r="AR37" s="33">
        <v>13</v>
      </c>
      <c r="AS37" s="33"/>
      <c r="AT37" s="33">
        <f>SUM(Tabel1[[#This Row],[Motief - Bezoekers/kortparkeerders]:[Motief - Overig]])</f>
        <v>39</v>
      </c>
      <c r="AU37" s="43">
        <v>17</v>
      </c>
      <c r="AV37" s="43">
        <v>5</v>
      </c>
      <c r="AW37" s="43">
        <v>1</v>
      </c>
      <c r="AX37" s="43">
        <v>2</v>
      </c>
      <c r="AY37" s="43">
        <v>4</v>
      </c>
      <c r="AZ37" s="43">
        <v>5</v>
      </c>
      <c r="BA37" s="43">
        <v>4</v>
      </c>
      <c r="BB37" s="43">
        <v>1</v>
      </c>
      <c r="BC37" s="44">
        <f>SUM(Tabel1[[#This Row],[Herkomst - Eigen woonplaats]:[Herkomst - Onbekend]])</f>
        <v>39</v>
      </c>
    </row>
    <row r="38" spans="1:55" s="2" customFormat="1" x14ac:dyDescent="0.25">
      <c r="A38" s="1">
        <v>69</v>
      </c>
      <c r="B38" t="s">
        <v>49</v>
      </c>
      <c r="C38" s="8">
        <v>44451</v>
      </c>
      <c r="D38" s="1" t="s">
        <v>77</v>
      </c>
      <c r="E38" s="4">
        <v>18</v>
      </c>
      <c r="F38" s="4"/>
      <c r="G38" s="4"/>
      <c r="H38" s="4"/>
      <c r="I38" s="4"/>
      <c r="J38" s="4"/>
      <c r="K38" s="4">
        <f>SUM(Tabel1[[#This Row],[cap_gemarkeerd_langs]:[cap_canadees]])</f>
        <v>18</v>
      </c>
      <c r="L38" s="4"/>
      <c r="M38" s="4"/>
      <c r="N38" s="4"/>
      <c r="O38" s="4"/>
      <c r="P38" s="4"/>
      <c r="Q38" s="4"/>
      <c r="R38" s="4">
        <f>SUM(Tabel1[[#This Row],[Cap - Invaliden algemeen]:[Cap - Overig gereserveerd]])</f>
        <v>0</v>
      </c>
      <c r="S38" s="4">
        <f>Tabel1[[#This Row],[Totale openbare capaciteit]]+Tabel1[[#This Row],[Totale doelgroep capaciteit]]</f>
        <v>18</v>
      </c>
      <c r="T38" s="11">
        <v>17</v>
      </c>
      <c r="U38" s="11"/>
      <c r="V38" s="11"/>
      <c r="W38" s="11"/>
      <c r="X38" s="11"/>
      <c r="Y38" s="11"/>
      <c r="Z38" s="4">
        <f>SUM(Tabel1[[#This Row],[Bez - Invaliden algemeen]:[Bez - Overig gereserveerd]])</f>
        <v>0</v>
      </c>
      <c r="AA38" s="4"/>
      <c r="AB38" s="4"/>
      <c r="AC38" s="11"/>
      <c r="AD38" s="11">
        <f>SUM(Tabel1[[#This Row],[Bez - fout, canadees]:[Bez - fout, anders]])</f>
        <v>0</v>
      </c>
      <c r="AE38" s="4"/>
      <c r="AF38" s="11"/>
      <c r="AG38" s="11"/>
      <c r="AH38" s="11">
        <f>SUM(Tabel1[[#This Row],[Bez - Obstakel, openbaar]:[Bez - Obstakel, doelgroep]])</f>
        <v>0</v>
      </c>
      <c r="AI38" s="4"/>
      <c r="AJ38" s="11">
        <f>SUM(Tabel1[[#This Row],[Bez - doelgroep totaal]]+Tabel1[[#This Row],[Bez - Openbaar]]+Tabel1[[#This Row],[Bez - Foutparkeerders]]+Tabel1[[#This Row],[Bez - Obstakels]])</f>
        <v>17</v>
      </c>
      <c r="AK38" s="41">
        <f>Tabel1[[#This Row],[Bez - Openbaar]]/Tabel1[[#This Row],[Totale openbare capaciteit]]</f>
        <v>0.94444444444444442</v>
      </c>
      <c r="AL38" s="41" t="e">
        <f>Tabel1[[#This Row],[Bez - doelgroep totaal]]/Tabel1[[#This Row],[Totale doelgroep capaciteit]]</f>
        <v>#DIV/0!</v>
      </c>
      <c r="AM38" s="41">
        <f>Tabel1[[#This Row],[Totale bezetting]]/Tabel1[[#This Row],[Totale capaciteit]]</f>
        <v>0.94444444444444442</v>
      </c>
      <c r="AN38" s="41" t="str">
        <f>Tabel1[[#This Row],[Datum]]&amp;Tabel1[[#This Row],[Meetmoment]]&amp;Tabel1[[#This Row],[Sectienummer]]</f>
        <v>4445100:00-02:0069</v>
      </c>
      <c r="AO38" s="33"/>
      <c r="AP38" s="33"/>
      <c r="AQ38" s="33">
        <v>9</v>
      </c>
      <c r="AR38" s="33">
        <v>8</v>
      </c>
      <c r="AS38" s="33"/>
      <c r="AT38" s="33">
        <f>SUM(Tabel1[[#This Row],[Motief - Bezoekers/kortparkeerders]:[Motief - Overig]])</f>
        <v>17</v>
      </c>
      <c r="AU38" s="43">
        <v>7</v>
      </c>
      <c r="AV38" s="43">
        <v>3</v>
      </c>
      <c r="AW38" s="43">
        <v>4</v>
      </c>
      <c r="AX38" s="43"/>
      <c r="AY38" s="43">
        <v>2</v>
      </c>
      <c r="AZ38" s="43"/>
      <c r="BA38" s="43"/>
      <c r="BB38" s="43">
        <v>1</v>
      </c>
      <c r="BC38" s="44">
        <f>SUM(Tabel1[[#This Row],[Herkomst - Eigen woonplaats]:[Herkomst - Onbekend]])</f>
        <v>17</v>
      </c>
    </row>
    <row r="39" spans="1:55" s="2" customFormat="1" x14ac:dyDescent="0.25">
      <c r="A39" s="1">
        <v>70</v>
      </c>
      <c r="B39" t="s">
        <v>73</v>
      </c>
      <c r="C39" s="8">
        <v>44415</v>
      </c>
      <c r="D39" s="1" t="s">
        <v>79</v>
      </c>
      <c r="E39" s="4">
        <v>3</v>
      </c>
      <c r="F39" s="4"/>
      <c r="G39" s="4"/>
      <c r="H39" s="4"/>
      <c r="I39" s="4"/>
      <c r="J39" s="4"/>
      <c r="K39" s="4">
        <f>SUM(Tabel1[[#This Row],[cap_gemarkeerd_langs]:[cap_canadees]])</f>
        <v>3</v>
      </c>
      <c r="L39" s="4">
        <v>1</v>
      </c>
      <c r="M39" s="4"/>
      <c r="N39" s="4"/>
      <c r="O39" s="4"/>
      <c r="P39" s="4"/>
      <c r="Q39" s="4" t="s">
        <v>90</v>
      </c>
      <c r="R39" s="4">
        <f>SUM(Tabel1[[#This Row],[Cap - Invaliden algemeen]:[Cap - Overig gereserveerd]])</f>
        <v>1</v>
      </c>
      <c r="S39" s="4">
        <f>Tabel1[[#This Row],[Totale openbare capaciteit]]+Tabel1[[#This Row],[Totale doelgroep capaciteit]]</f>
        <v>4</v>
      </c>
      <c r="T39" s="11">
        <v>2</v>
      </c>
      <c r="U39" s="11">
        <v>1</v>
      </c>
      <c r="V39" s="11"/>
      <c r="W39" s="11"/>
      <c r="X39" s="11"/>
      <c r="Y39" s="11"/>
      <c r="Z39" s="4">
        <f>SUM(Tabel1[[#This Row],[Bez - Invaliden algemeen]:[Bez - Overig gereserveerd]])</f>
        <v>1</v>
      </c>
      <c r="AA39" s="4"/>
      <c r="AB39" s="4"/>
      <c r="AC39" s="11"/>
      <c r="AD39" s="11">
        <f>SUM(Tabel1[[#This Row],[Bez - fout, canadees]:[Bez - fout, anders]])</f>
        <v>0</v>
      </c>
      <c r="AE39" s="4"/>
      <c r="AF39" s="11"/>
      <c r="AG39" s="11"/>
      <c r="AH39" s="11">
        <f>SUM(Tabel1[[#This Row],[Bez - Obstakel, openbaar]:[Bez - Obstakel, doelgroep]])</f>
        <v>0</v>
      </c>
      <c r="AI39" s="4"/>
      <c r="AJ39" s="11">
        <f>SUM(Tabel1[[#This Row],[Bez - doelgroep totaal]]+Tabel1[[#This Row],[Bez - Openbaar]]+Tabel1[[#This Row],[Bez - Foutparkeerders]]+Tabel1[[#This Row],[Bez - Obstakels]])</f>
        <v>3</v>
      </c>
      <c r="AK39" s="41">
        <f>Tabel1[[#This Row],[Bez - Openbaar]]/Tabel1[[#This Row],[Totale openbare capaciteit]]</f>
        <v>0.66666666666666663</v>
      </c>
      <c r="AL39" s="41">
        <f>Tabel1[[#This Row],[Bez - doelgroep totaal]]/Tabel1[[#This Row],[Totale doelgroep capaciteit]]</f>
        <v>1</v>
      </c>
      <c r="AM39" s="41">
        <f>Tabel1[[#This Row],[Totale bezetting]]/Tabel1[[#This Row],[Totale capaciteit]]</f>
        <v>0.75</v>
      </c>
      <c r="AN39" s="41" t="str">
        <f>Tabel1[[#This Row],[Datum]]&amp;Tabel1[[#This Row],[Meetmoment]]&amp;Tabel1[[#This Row],[Sectienummer]]</f>
        <v>4441514:00-16:0070</v>
      </c>
      <c r="AO39" s="33">
        <v>2</v>
      </c>
      <c r="AP39" s="33"/>
      <c r="AQ39" s="33">
        <v>1</v>
      </c>
      <c r="AR39" s="33"/>
      <c r="AS39" s="33"/>
      <c r="AT39" s="33">
        <f>SUM(Tabel1[[#This Row],[Motief - Bezoekers/kortparkeerders]:[Motief - Overig]])</f>
        <v>3</v>
      </c>
      <c r="AU39" s="43">
        <v>2</v>
      </c>
      <c r="AV39" s="43"/>
      <c r="AW39" s="43"/>
      <c r="AX39" s="43"/>
      <c r="AY39" s="43"/>
      <c r="AZ39" s="43"/>
      <c r="BA39" s="43"/>
      <c r="BB39" s="43">
        <v>1</v>
      </c>
      <c r="BC39" s="44">
        <f>SUM(Tabel1[[#This Row],[Herkomst - Eigen woonplaats]:[Herkomst - Onbekend]])</f>
        <v>3</v>
      </c>
    </row>
    <row r="40" spans="1:55" s="2" customFormat="1" x14ac:dyDescent="0.25">
      <c r="A40" s="1">
        <v>77</v>
      </c>
      <c r="B40" t="s">
        <v>51</v>
      </c>
      <c r="C40" s="8">
        <v>44474</v>
      </c>
      <c r="D40" s="1" t="s">
        <v>78</v>
      </c>
      <c r="E40" s="4">
        <v>2</v>
      </c>
      <c r="F40" s="4"/>
      <c r="G40" s="4">
        <v>49</v>
      </c>
      <c r="H40" s="4"/>
      <c r="I40" s="4"/>
      <c r="J40" s="4"/>
      <c r="K40" s="4">
        <f>SUM(Tabel1[[#This Row],[cap_gemarkeerd_langs]:[cap_canadees]])</f>
        <v>51</v>
      </c>
      <c r="L40" s="4">
        <v>1</v>
      </c>
      <c r="M40" s="4">
        <v>2</v>
      </c>
      <c r="N40" s="4"/>
      <c r="O40" s="4"/>
      <c r="P40" s="4"/>
      <c r="Q40" s="4" t="s">
        <v>88</v>
      </c>
      <c r="R40" s="4">
        <f>SUM(Tabel1[[#This Row],[Cap - Invaliden algemeen]:[Cap - Overig gereserveerd]])</f>
        <v>3</v>
      </c>
      <c r="S40" s="4">
        <f>Tabel1[[#This Row],[Totale openbare capaciteit]]+Tabel1[[#This Row],[Totale doelgroep capaciteit]]</f>
        <v>54</v>
      </c>
      <c r="T40" s="11">
        <v>34</v>
      </c>
      <c r="U40" s="11"/>
      <c r="V40" s="11">
        <v>1</v>
      </c>
      <c r="W40" s="11"/>
      <c r="X40" s="11"/>
      <c r="Y40" s="11"/>
      <c r="Z40" s="4">
        <f>SUM(Tabel1[[#This Row],[Bez - Invaliden algemeen]:[Bez - Overig gereserveerd]])</f>
        <v>1</v>
      </c>
      <c r="AA40" s="4"/>
      <c r="AB40" s="4">
        <v>2</v>
      </c>
      <c r="AC40" s="11"/>
      <c r="AD40" s="11">
        <f>SUM(Tabel1[[#This Row],[Bez - fout, canadees]:[Bez - fout, anders]])</f>
        <v>2</v>
      </c>
      <c r="AE40" s="4">
        <v>1</v>
      </c>
      <c r="AF40" s="11"/>
      <c r="AG40" s="11"/>
      <c r="AH40" s="11">
        <f>SUM(Tabel1[[#This Row],[Bez - Obstakel, openbaar]:[Bez - Obstakel, doelgroep]])</f>
        <v>1</v>
      </c>
      <c r="AI40" s="4"/>
      <c r="AJ40" s="11">
        <f>SUM(Tabel1[[#This Row],[Bez - doelgroep totaal]]+Tabel1[[#This Row],[Bez - Openbaar]]+Tabel1[[#This Row],[Bez - Foutparkeerders]]+Tabel1[[#This Row],[Bez - Obstakels]])</f>
        <v>38</v>
      </c>
      <c r="AK40" s="41">
        <f>Tabel1[[#This Row],[Bez - Openbaar]]/Tabel1[[#This Row],[Totale openbare capaciteit]]</f>
        <v>0.66666666666666663</v>
      </c>
      <c r="AL40" s="41">
        <f>Tabel1[[#This Row],[Bez - doelgroep totaal]]/Tabel1[[#This Row],[Totale doelgroep capaciteit]]</f>
        <v>0.33333333333333331</v>
      </c>
      <c r="AM40" s="41">
        <f>Tabel1[[#This Row],[Totale bezetting]]/Tabel1[[#This Row],[Totale capaciteit]]</f>
        <v>0.70370370370370372</v>
      </c>
      <c r="AN40" s="41" t="str">
        <f>Tabel1[[#This Row],[Datum]]&amp;Tabel1[[#This Row],[Meetmoment]]&amp;Tabel1[[#This Row],[Sectienummer]]</f>
        <v>4447410:00-12:0077</v>
      </c>
      <c r="AO40" s="33">
        <v>2</v>
      </c>
      <c r="AP40" s="33">
        <v>2</v>
      </c>
      <c r="AQ40" s="33">
        <v>5</v>
      </c>
      <c r="AR40" s="33">
        <v>28</v>
      </c>
      <c r="AS40" s="33"/>
      <c r="AT40" s="33">
        <f>SUM(Tabel1[[#This Row],[Motief - Bezoekers/kortparkeerders]:[Motief - Overig]])</f>
        <v>37</v>
      </c>
      <c r="AU40" s="43">
        <v>34</v>
      </c>
      <c r="AV40" s="43"/>
      <c r="AW40" s="43"/>
      <c r="AX40" s="43"/>
      <c r="AY40" s="43">
        <v>1</v>
      </c>
      <c r="AZ40" s="43">
        <v>1</v>
      </c>
      <c r="BA40" s="43"/>
      <c r="BB40" s="43">
        <v>1</v>
      </c>
      <c r="BC40" s="44">
        <f>SUM(Tabel1[[#This Row],[Herkomst - Eigen woonplaats]:[Herkomst - Onbekend]])</f>
        <v>37</v>
      </c>
    </row>
    <row r="41" spans="1:55" s="2" customFormat="1" x14ac:dyDescent="0.25">
      <c r="A41" s="1">
        <v>77</v>
      </c>
      <c r="B41" t="s">
        <v>51</v>
      </c>
      <c r="C41" s="8">
        <v>44474</v>
      </c>
      <c r="D41" s="1" t="s">
        <v>79</v>
      </c>
      <c r="E41" s="4">
        <v>2</v>
      </c>
      <c r="F41" s="4"/>
      <c r="G41" s="4">
        <v>49</v>
      </c>
      <c r="H41" s="4"/>
      <c r="I41" s="4"/>
      <c r="J41" s="4"/>
      <c r="K41" s="4">
        <f>SUM(Tabel1[[#This Row],[cap_gemarkeerd_langs]:[cap_canadees]])</f>
        <v>51</v>
      </c>
      <c r="L41" s="4">
        <v>1</v>
      </c>
      <c r="M41" s="4">
        <v>2</v>
      </c>
      <c r="N41" s="4"/>
      <c r="O41" s="4"/>
      <c r="P41" s="4"/>
      <c r="Q41" s="4" t="s">
        <v>88</v>
      </c>
      <c r="R41" s="4">
        <f>SUM(Tabel1[[#This Row],[Cap - Invaliden algemeen]:[Cap - Overig gereserveerd]])</f>
        <v>3</v>
      </c>
      <c r="S41" s="4">
        <f>Tabel1[[#This Row],[Totale openbare capaciteit]]+Tabel1[[#This Row],[Totale doelgroep capaciteit]]</f>
        <v>54</v>
      </c>
      <c r="T41" s="11">
        <v>33</v>
      </c>
      <c r="U41" s="11"/>
      <c r="V41" s="11">
        <v>1</v>
      </c>
      <c r="W41" s="11"/>
      <c r="X41" s="11"/>
      <c r="Y41" s="11"/>
      <c r="Z41" s="4">
        <f>SUM(Tabel1[[#This Row],[Bez - Invaliden algemeen]:[Bez - Overig gereserveerd]])</f>
        <v>1</v>
      </c>
      <c r="AA41" s="4"/>
      <c r="AB41" s="4"/>
      <c r="AC41" s="11"/>
      <c r="AD41" s="11">
        <f>SUM(Tabel1[[#This Row],[Bez - fout, canadees]:[Bez - fout, anders]])</f>
        <v>0</v>
      </c>
      <c r="AE41" s="4">
        <v>2</v>
      </c>
      <c r="AF41" s="11"/>
      <c r="AG41" s="11"/>
      <c r="AH41" s="11">
        <f>SUM(Tabel1[[#This Row],[Bez - Obstakel, openbaar]:[Bez - Obstakel, doelgroep]])</f>
        <v>2</v>
      </c>
      <c r="AI41" s="4"/>
      <c r="AJ41" s="11">
        <f>SUM(Tabel1[[#This Row],[Bez - doelgroep totaal]]+Tabel1[[#This Row],[Bez - Openbaar]]+Tabel1[[#This Row],[Bez - Foutparkeerders]]+Tabel1[[#This Row],[Bez - Obstakels]])</f>
        <v>36</v>
      </c>
      <c r="AK41" s="41">
        <f>Tabel1[[#This Row],[Bez - Openbaar]]/Tabel1[[#This Row],[Totale openbare capaciteit]]</f>
        <v>0.6470588235294118</v>
      </c>
      <c r="AL41" s="41">
        <f>Tabel1[[#This Row],[Bez - doelgroep totaal]]/Tabel1[[#This Row],[Totale doelgroep capaciteit]]</f>
        <v>0.33333333333333331</v>
      </c>
      <c r="AM41" s="41">
        <f>Tabel1[[#This Row],[Totale bezetting]]/Tabel1[[#This Row],[Totale capaciteit]]</f>
        <v>0.66666666666666663</v>
      </c>
      <c r="AN41" s="41" t="str">
        <f>Tabel1[[#This Row],[Datum]]&amp;Tabel1[[#This Row],[Meetmoment]]&amp;Tabel1[[#This Row],[Sectienummer]]</f>
        <v>4447414:00-16:0077</v>
      </c>
      <c r="AO41" s="33">
        <v>5</v>
      </c>
      <c r="AP41" s="33">
        <v>2</v>
      </c>
      <c r="AQ41" s="33">
        <v>3</v>
      </c>
      <c r="AR41" s="33">
        <v>24</v>
      </c>
      <c r="AS41" s="33"/>
      <c r="AT41" s="33">
        <f>SUM(Tabel1[[#This Row],[Motief - Bezoekers/kortparkeerders]:[Motief - Overig]])</f>
        <v>34</v>
      </c>
      <c r="AU41" s="43">
        <v>26</v>
      </c>
      <c r="AV41" s="43">
        <v>1</v>
      </c>
      <c r="AW41" s="43">
        <v>1</v>
      </c>
      <c r="AX41" s="43">
        <v>1</v>
      </c>
      <c r="AY41" s="43">
        <v>1</v>
      </c>
      <c r="AZ41" s="43">
        <v>2</v>
      </c>
      <c r="BA41" s="43">
        <v>1</v>
      </c>
      <c r="BB41" s="43">
        <v>1</v>
      </c>
      <c r="BC41" s="44">
        <f>SUM(Tabel1[[#This Row],[Herkomst - Eigen woonplaats]:[Herkomst - Onbekend]])</f>
        <v>34</v>
      </c>
    </row>
    <row r="42" spans="1:55" s="2" customFormat="1" x14ac:dyDescent="0.25">
      <c r="A42" s="1">
        <v>77</v>
      </c>
      <c r="B42" t="s">
        <v>51</v>
      </c>
      <c r="C42" s="8">
        <v>44474</v>
      </c>
      <c r="D42" s="1" t="s">
        <v>80</v>
      </c>
      <c r="E42" s="4">
        <v>2</v>
      </c>
      <c r="F42" s="4"/>
      <c r="G42" s="4">
        <v>49</v>
      </c>
      <c r="H42" s="4"/>
      <c r="I42" s="4"/>
      <c r="J42" s="4"/>
      <c r="K42" s="4">
        <f>SUM(Tabel1[[#This Row],[cap_gemarkeerd_langs]:[cap_canadees]])</f>
        <v>51</v>
      </c>
      <c r="L42" s="4">
        <v>1</v>
      </c>
      <c r="M42" s="4">
        <v>2</v>
      </c>
      <c r="N42" s="4"/>
      <c r="O42" s="4"/>
      <c r="P42" s="4"/>
      <c r="Q42" s="4" t="s">
        <v>88</v>
      </c>
      <c r="R42" s="4">
        <f>SUM(Tabel1[[#This Row],[Cap - Invaliden algemeen]:[Cap - Overig gereserveerd]])</f>
        <v>3</v>
      </c>
      <c r="S42" s="4">
        <f>Tabel1[[#This Row],[Totale openbare capaciteit]]+Tabel1[[#This Row],[Totale doelgroep capaciteit]]</f>
        <v>54</v>
      </c>
      <c r="T42" s="11">
        <v>49</v>
      </c>
      <c r="U42" s="11">
        <v>1</v>
      </c>
      <c r="V42" s="11">
        <v>2</v>
      </c>
      <c r="W42" s="11"/>
      <c r="X42" s="11"/>
      <c r="Y42" s="11"/>
      <c r="Z42" s="4">
        <f>SUM(Tabel1[[#This Row],[Bez - Invaliden algemeen]:[Bez - Overig gereserveerd]])</f>
        <v>3</v>
      </c>
      <c r="AA42" s="4"/>
      <c r="AB42" s="4">
        <v>2</v>
      </c>
      <c r="AC42" s="11"/>
      <c r="AD42" s="11">
        <f>SUM(Tabel1[[#This Row],[Bez - fout, canadees]:[Bez - fout, anders]])</f>
        <v>2</v>
      </c>
      <c r="AE42" s="4">
        <v>2</v>
      </c>
      <c r="AF42" s="11"/>
      <c r="AG42" s="11"/>
      <c r="AH42" s="11">
        <f>SUM(Tabel1[[#This Row],[Bez - Obstakel, openbaar]:[Bez - Obstakel, doelgroep]])</f>
        <v>2</v>
      </c>
      <c r="AI42" s="4"/>
      <c r="AJ42" s="11">
        <f>SUM(Tabel1[[#This Row],[Bez - doelgroep totaal]]+Tabel1[[#This Row],[Bez - Openbaar]]+Tabel1[[#This Row],[Bez - Foutparkeerders]]+Tabel1[[#This Row],[Bez - Obstakels]])</f>
        <v>56</v>
      </c>
      <c r="AK42" s="41">
        <f>Tabel1[[#This Row],[Bez - Openbaar]]/Tabel1[[#This Row],[Totale openbare capaciteit]]</f>
        <v>0.96078431372549022</v>
      </c>
      <c r="AL42" s="41">
        <f>Tabel1[[#This Row],[Bez - doelgroep totaal]]/Tabel1[[#This Row],[Totale doelgroep capaciteit]]</f>
        <v>1</v>
      </c>
      <c r="AM42" s="41">
        <f>Tabel1[[#This Row],[Totale bezetting]]/Tabel1[[#This Row],[Totale capaciteit]]</f>
        <v>1.037037037037037</v>
      </c>
      <c r="AN42" s="41" t="str">
        <f>Tabel1[[#This Row],[Datum]]&amp;Tabel1[[#This Row],[Meetmoment]]&amp;Tabel1[[#This Row],[Sectienummer]]</f>
        <v>4447419:00-21:0077</v>
      </c>
      <c r="AO42" s="33">
        <v>12</v>
      </c>
      <c r="AP42" s="33"/>
      <c r="AQ42" s="33">
        <v>13</v>
      </c>
      <c r="AR42" s="33">
        <v>29</v>
      </c>
      <c r="AS42" s="33"/>
      <c r="AT42" s="33">
        <f>SUM(Tabel1[[#This Row],[Motief - Bezoekers/kortparkeerders]:[Motief - Overig]])</f>
        <v>54</v>
      </c>
      <c r="AU42" s="43">
        <v>39</v>
      </c>
      <c r="AV42" s="43">
        <v>2</v>
      </c>
      <c r="AW42" s="43">
        <v>4</v>
      </c>
      <c r="AX42" s="43">
        <v>2</v>
      </c>
      <c r="AY42" s="43"/>
      <c r="AZ42" s="43">
        <v>2</v>
      </c>
      <c r="BA42" s="43">
        <v>1</v>
      </c>
      <c r="BB42" s="43">
        <v>4</v>
      </c>
      <c r="BC42" s="44">
        <f>SUM(Tabel1[[#This Row],[Herkomst - Eigen woonplaats]:[Herkomst - Onbekend]])</f>
        <v>54</v>
      </c>
    </row>
    <row r="43" spans="1:55" s="2" customFormat="1" x14ac:dyDescent="0.25">
      <c r="A43" s="1">
        <v>79</v>
      </c>
      <c r="B43" t="s">
        <v>56</v>
      </c>
      <c r="C43" s="8">
        <v>44415</v>
      </c>
      <c r="D43" s="1" t="s">
        <v>79</v>
      </c>
      <c r="E43" s="4"/>
      <c r="F43" s="4"/>
      <c r="G43" s="4">
        <v>132</v>
      </c>
      <c r="H43" s="4"/>
      <c r="I43" s="4"/>
      <c r="J43" s="4"/>
      <c r="K43" s="4">
        <f>SUM(Tabel1[[#This Row],[cap_gemarkeerd_langs]:[cap_canadees]])</f>
        <v>132</v>
      </c>
      <c r="L43" s="4"/>
      <c r="M43" s="4"/>
      <c r="N43" s="4"/>
      <c r="O43" s="4"/>
      <c r="P43" s="4"/>
      <c r="Q43" s="4"/>
      <c r="R43" s="4">
        <f>SUM(Tabel1[[#This Row],[Cap - Invaliden algemeen]:[Cap - Overig gereserveerd]])</f>
        <v>0</v>
      </c>
      <c r="S43" s="4">
        <f>Tabel1[[#This Row],[Totale openbare capaciteit]]+Tabel1[[#This Row],[Totale doelgroep capaciteit]]</f>
        <v>132</v>
      </c>
      <c r="T43" s="11">
        <v>49</v>
      </c>
      <c r="U43" s="11"/>
      <c r="V43" s="11"/>
      <c r="W43" s="11"/>
      <c r="X43" s="11"/>
      <c r="Y43" s="11"/>
      <c r="Z43" s="4">
        <f>SUM(Tabel1[[#This Row],[Bez - Invaliden algemeen]:[Bez - Overig gereserveerd]])</f>
        <v>0</v>
      </c>
      <c r="AA43" s="4"/>
      <c r="AB43" s="4"/>
      <c r="AC43" s="11"/>
      <c r="AD43" s="11">
        <f>SUM(Tabel1[[#This Row],[Bez - fout, canadees]:[Bez - fout, anders]])</f>
        <v>0</v>
      </c>
      <c r="AE43" s="4"/>
      <c r="AF43" s="11"/>
      <c r="AG43" s="11"/>
      <c r="AH43" s="11">
        <f>SUM(Tabel1[[#This Row],[Bez - Obstakel, openbaar]:[Bez - Obstakel, doelgroep]])</f>
        <v>0</v>
      </c>
      <c r="AI43" s="4"/>
      <c r="AJ43" s="11">
        <f>SUM(Tabel1[[#This Row],[Bez - doelgroep totaal]]+Tabel1[[#This Row],[Bez - Openbaar]]+Tabel1[[#This Row],[Bez - Foutparkeerders]]+Tabel1[[#This Row],[Bez - Obstakels]])</f>
        <v>49</v>
      </c>
      <c r="AK43" s="41">
        <f>Tabel1[[#This Row],[Bez - Openbaar]]/Tabel1[[#This Row],[Totale openbare capaciteit]]</f>
        <v>0.37121212121212122</v>
      </c>
      <c r="AL43" s="41" t="e">
        <f>Tabel1[[#This Row],[Bez - doelgroep totaal]]/Tabel1[[#This Row],[Totale doelgroep capaciteit]]</f>
        <v>#DIV/0!</v>
      </c>
      <c r="AM43" s="41">
        <f>Tabel1[[#This Row],[Totale bezetting]]/Tabel1[[#This Row],[Totale capaciteit]]</f>
        <v>0.37121212121212122</v>
      </c>
      <c r="AN43" s="41" t="str">
        <f>Tabel1[[#This Row],[Datum]]&amp;Tabel1[[#This Row],[Meetmoment]]&amp;Tabel1[[#This Row],[Sectienummer]]</f>
        <v>4441514:00-16:0079</v>
      </c>
      <c r="AO43" s="33">
        <v>6</v>
      </c>
      <c r="AP43" s="33">
        <v>5</v>
      </c>
      <c r="AQ43" s="33">
        <v>19</v>
      </c>
      <c r="AR43" s="33">
        <v>19</v>
      </c>
      <c r="AS43" s="33"/>
      <c r="AT43" s="33">
        <f>SUM(Tabel1[[#This Row],[Motief - Bezoekers/kortparkeerders]:[Motief - Overig]])</f>
        <v>49</v>
      </c>
      <c r="AU43" s="43">
        <v>9</v>
      </c>
      <c r="AV43" s="43">
        <v>4</v>
      </c>
      <c r="AW43" s="43">
        <v>28</v>
      </c>
      <c r="AX43" s="43">
        <v>2</v>
      </c>
      <c r="AY43" s="43">
        <v>1</v>
      </c>
      <c r="AZ43" s="43">
        <v>4</v>
      </c>
      <c r="BA43" s="43"/>
      <c r="BB43" s="43">
        <v>1</v>
      </c>
      <c r="BC43" s="44">
        <f>SUM(Tabel1[[#This Row],[Herkomst - Eigen woonplaats]:[Herkomst - Onbekend]])</f>
        <v>49</v>
      </c>
    </row>
    <row r="44" spans="1:55" s="2" customFormat="1" x14ac:dyDescent="0.25">
      <c r="A44" s="1">
        <v>85</v>
      </c>
      <c r="B44" t="s">
        <v>72</v>
      </c>
      <c r="C44" s="8">
        <v>44474</v>
      </c>
      <c r="D44" s="1" t="s">
        <v>78</v>
      </c>
      <c r="E44" s="4">
        <v>20</v>
      </c>
      <c r="F44" s="4"/>
      <c r="G44" s="4"/>
      <c r="H44" s="4"/>
      <c r="I44" s="4"/>
      <c r="J44" s="4"/>
      <c r="K44" s="4">
        <f>SUM(Tabel1[[#This Row],[cap_gemarkeerd_langs]:[cap_canadees]])</f>
        <v>20</v>
      </c>
      <c r="L44" s="4"/>
      <c r="M44" s="4">
        <v>1</v>
      </c>
      <c r="N44" s="4"/>
      <c r="O44" s="4"/>
      <c r="P44" s="4"/>
      <c r="Q44" s="4"/>
      <c r="R44" s="4">
        <f>SUM(Tabel1[[#This Row],[Cap - Invaliden algemeen]:[Cap - Overig gereserveerd]])</f>
        <v>1</v>
      </c>
      <c r="S44" s="4">
        <f>Tabel1[[#This Row],[Totale openbare capaciteit]]+Tabel1[[#This Row],[Totale doelgroep capaciteit]]</f>
        <v>21</v>
      </c>
      <c r="T44" s="11">
        <v>8</v>
      </c>
      <c r="U44" s="11"/>
      <c r="V44" s="11"/>
      <c r="W44" s="11"/>
      <c r="X44" s="11"/>
      <c r="Y44" s="11"/>
      <c r="Z44" s="4">
        <f>SUM(Tabel1[[#This Row],[Bez - Invaliden algemeen]:[Bez - Overig gereserveerd]])</f>
        <v>0</v>
      </c>
      <c r="AA44" s="4"/>
      <c r="AB44" s="4"/>
      <c r="AC44" s="11"/>
      <c r="AD44" s="11">
        <f>SUM(Tabel1[[#This Row],[Bez - fout, canadees]:[Bez - fout, anders]])</f>
        <v>0</v>
      </c>
      <c r="AE44" s="4"/>
      <c r="AF44" s="11"/>
      <c r="AG44" s="11"/>
      <c r="AH44" s="11">
        <f>SUM(Tabel1[[#This Row],[Bez - Obstakel, openbaar]:[Bez - Obstakel, doelgroep]])</f>
        <v>0</v>
      </c>
      <c r="AI44" s="4"/>
      <c r="AJ44" s="11">
        <f>SUM(Tabel1[[#This Row],[Bez - doelgroep totaal]]+Tabel1[[#This Row],[Bez - Openbaar]]+Tabel1[[#This Row],[Bez - Foutparkeerders]]+Tabel1[[#This Row],[Bez - Obstakels]])</f>
        <v>8</v>
      </c>
      <c r="AK44" s="41">
        <f>Tabel1[[#This Row],[Bez - Openbaar]]/Tabel1[[#This Row],[Totale openbare capaciteit]]</f>
        <v>0.4</v>
      </c>
      <c r="AL44" s="41">
        <f>Tabel1[[#This Row],[Bez - doelgroep totaal]]/Tabel1[[#This Row],[Totale doelgroep capaciteit]]</f>
        <v>0</v>
      </c>
      <c r="AM44" s="41">
        <f>Tabel1[[#This Row],[Totale bezetting]]/Tabel1[[#This Row],[Totale capaciteit]]</f>
        <v>0.38095238095238093</v>
      </c>
      <c r="AN44" s="41" t="str">
        <f>Tabel1[[#This Row],[Datum]]&amp;Tabel1[[#This Row],[Meetmoment]]&amp;Tabel1[[#This Row],[Sectienummer]]</f>
        <v>4447410:00-12:0085</v>
      </c>
      <c r="AO44" s="33">
        <v>3</v>
      </c>
      <c r="AP44" s="33">
        <v>1</v>
      </c>
      <c r="AQ44" s="33">
        <v>3</v>
      </c>
      <c r="AR44" s="33">
        <v>1</v>
      </c>
      <c r="AS44" s="33"/>
      <c r="AT44" s="33">
        <f>SUM(Tabel1[[#This Row],[Motief - Bezoekers/kortparkeerders]:[Motief - Overig]])</f>
        <v>8</v>
      </c>
      <c r="AU44" s="43">
        <v>3</v>
      </c>
      <c r="AV44" s="43"/>
      <c r="AW44" s="43">
        <v>2</v>
      </c>
      <c r="AX44" s="43">
        <v>2</v>
      </c>
      <c r="AY44" s="43"/>
      <c r="AZ44" s="43"/>
      <c r="BA44" s="43"/>
      <c r="BB44" s="43">
        <v>1</v>
      </c>
      <c r="BC44" s="44">
        <f>SUM(Tabel1[[#This Row],[Herkomst - Eigen woonplaats]:[Herkomst - Onbekend]])</f>
        <v>8</v>
      </c>
    </row>
    <row r="45" spans="1:55" s="2" customFormat="1" x14ac:dyDescent="0.25">
      <c r="A45" s="1">
        <v>1</v>
      </c>
      <c r="B45" t="s">
        <v>66</v>
      </c>
      <c r="C45" s="8">
        <v>44415</v>
      </c>
      <c r="D45" s="1" t="s">
        <v>78</v>
      </c>
      <c r="E45" s="4"/>
      <c r="F45" s="4"/>
      <c r="G45" s="4"/>
      <c r="H45" s="4"/>
      <c r="I45" s="4"/>
      <c r="J45" s="4"/>
      <c r="K45" s="4">
        <f>SUM(Tabel1[[#This Row],[cap_gemarkeerd_langs]:[cap_canadees]])</f>
        <v>0</v>
      </c>
      <c r="L45" s="4"/>
      <c r="M45" s="4"/>
      <c r="N45" s="4"/>
      <c r="O45" s="4"/>
      <c r="P45" s="4"/>
      <c r="Q45" s="4"/>
      <c r="R45" s="4">
        <f>SUM(Tabel1[[#This Row],[Cap - Invaliden algemeen]:[Cap - Overig gereserveerd]])</f>
        <v>0</v>
      </c>
      <c r="S45" s="4">
        <f>Tabel1[[#This Row],[Totale openbare capaciteit]]+Tabel1[[#This Row],[Totale doelgroep capaciteit]]</f>
        <v>0</v>
      </c>
      <c r="T45" s="11"/>
      <c r="U45" s="11"/>
      <c r="V45" s="11"/>
      <c r="W45" s="11"/>
      <c r="X45" s="11"/>
      <c r="Y45" s="11"/>
      <c r="Z45" s="4">
        <f>SUM(Tabel1[[#This Row],[Bez - Invaliden algemeen]:[Bez - Overig gereserveerd]])</f>
        <v>0</v>
      </c>
      <c r="AA45" s="4"/>
      <c r="AB45" s="4"/>
      <c r="AC45" s="11"/>
      <c r="AD45" s="11">
        <f>SUM(Tabel1[[#This Row],[Bez - fout, canadees]:[Bez - fout, anders]])</f>
        <v>0</v>
      </c>
      <c r="AE45" s="4"/>
      <c r="AF45" s="11"/>
      <c r="AG45" s="11"/>
      <c r="AH45" s="11">
        <f>SUM(Tabel1[[#This Row],[Bez - Obstakel, openbaar]:[Bez - Obstakel, doelgroep]])</f>
        <v>0</v>
      </c>
      <c r="AI45" s="4"/>
      <c r="AJ45" s="11">
        <f>SUM(Tabel1[[#This Row],[Bez - doelgroep totaal]]+Tabel1[[#This Row],[Bez - Openbaar]]+Tabel1[[#This Row],[Bez - Foutparkeerders]]+Tabel1[[#This Row],[Bez - Obstakels]])</f>
        <v>0</v>
      </c>
      <c r="AK45" s="41" t="e">
        <f>Tabel1[[#This Row],[Bez - Openbaar]]/Tabel1[[#This Row],[Totale openbare capaciteit]]</f>
        <v>#DIV/0!</v>
      </c>
      <c r="AL45" s="41" t="e">
        <f>Tabel1[[#This Row],[Bez - doelgroep totaal]]/Tabel1[[#This Row],[Totale doelgroep capaciteit]]</f>
        <v>#DIV/0!</v>
      </c>
      <c r="AM45" s="41" t="e">
        <f>Tabel1[[#This Row],[Totale bezetting]]/Tabel1[[#This Row],[Totale capaciteit]]</f>
        <v>#DIV/0!</v>
      </c>
      <c r="AN45" s="41" t="str">
        <f>Tabel1[[#This Row],[Datum]]&amp;Tabel1[[#This Row],[Meetmoment]]&amp;Tabel1[[#This Row],[Sectienummer]]</f>
        <v>4441510:00-12:001</v>
      </c>
      <c r="AO45" s="33"/>
      <c r="AP45" s="33"/>
      <c r="AQ45" s="33"/>
      <c r="AR45" s="33"/>
      <c r="AS45" s="33"/>
      <c r="AT45" s="33">
        <f>SUM(Tabel1[[#This Row],[Motief - Bezoekers/kortparkeerders]:[Motief - Overig]])</f>
        <v>0</v>
      </c>
      <c r="AU45" s="43"/>
      <c r="AV45" s="43"/>
      <c r="AW45" s="43"/>
      <c r="AX45" s="43"/>
      <c r="AY45" s="43"/>
      <c r="AZ45" s="43"/>
      <c r="BA45" s="43"/>
      <c r="BB45" s="43"/>
      <c r="BC45" s="44">
        <f>SUM(Tabel1[[#This Row],[Herkomst - Eigen woonplaats]:[Herkomst - Onbekend]])</f>
        <v>0</v>
      </c>
    </row>
    <row r="46" spans="1:55" s="2" customFormat="1" x14ac:dyDescent="0.25">
      <c r="A46" s="1">
        <v>1</v>
      </c>
      <c r="B46" t="s">
        <v>66</v>
      </c>
      <c r="C46" s="8">
        <v>44415</v>
      </c>
      <c r="D46" s="1" t="s">
        <v>79</v>
      </c>
      <c r="E46" s="4"/>
      <c r="F46" s="4"/>
      <c r="G46" s="4"/>
      <c r="H46" s="4"/>
      <c r="I46" s="4"/>
      <c r="J46" s="4"/>
      <c r="K46" s="4">
        <f>SUM(Tabel1[[#This Row],[cap_gemarkeerd_langs]:[cap_canadees]])</f>
        <v>0</v>
      </c>
      <c r="L46" s="4"/>
      <c r="M46" s="4"/>
      <c r="N46" s="4"/>
      <c r="O46" s="4"/>
      <c r="P46" s="4"/>
      <c r="Q46" s="4"/>
      <c r="R46" s="4">
        <f>SUM(Tabel1[[#This Row],[Cap - Invaliden algemeen]:[Cap - Overig gereserveerd]])</f>
        <v>0</v>
      </c>
      <c r="S46" s="4">
        <f>Tabel1[[#This Row],[Totale openbare capaciteit]]+Tabel1[[#This Row],[Totale doelgroep capaciteit]]</f>
        <v>0</v>
      </c>
      <c r="T46" s="11"/>
      <c r="U46" s="11"/>
      <c r="V46" s="11"/>
      <c r="W46" s="11"/>
      <c r="X46" s="11"/>
      <c r="Y46" s="11"/>
      <c r="Z46" s="4">
        <f>SUM(Tabel1[[#This Row],[Bez - Invaliden algemeen]:[Bez - Overig gereserveerd]])</f>
        <v>0</v>
      </c>
      <c r="AA46" s="4"/>
      <c r="AB46" s="4"/>
      <c r="AC46" s="11"/>
      <c r="AD46" s="11">
        <f>SUM(Tabel1[[#This Row],[Bez - fout, canadees]:[Bez - fout, anders]])</f>
        <v>0</v>
      </c>
      <c r="AE46" s="4"/>
      <c r="AF46" s="11"/>
      <c r="AG46" s="11"/>
      <c r="AH46" s="11">
        <f>SUM(Tabel1[[#This Row],[Bez - Obstakel, openbaar]:[Bez - Obstakel, doelgroep]])</f>
        <v>0</v>
      </c>
      <c r="AI46" s="4"/>
      <c r="AJ46" s="11">
        <f>SUM(Tabel1[[#This Row],[Bez - doelgroep totaal]]+Tabel1[[#This Row],[Bez - Openbaar]]+Tabel1[[#This Row],[Bez - Foutparkeerders]]+Tabel1[[#This Row],[Bez - Obstakels]])</f>
        <v>0</v>
      </c>
      <c r="AK46" s="41" t="e">
        <f>Tabel1[[#This Row],[Bez - Openbaar]]/Tabel1[[#This Row],[Totale openbare capaciteit]]</f>
        <v>#DIV/0!</v>
      </c>
      <c r="AL46" s="41" t="e">
        <f>Tabel1[[#This Row],[Bez - doelgroep totaal]]/Tabel1[[#This Row],[Totale doelgroep capaciteit]]</f>
        <v>#DIV/0!</v>
      </c>
      <c r="AM46" s="41" t="e">
        <f>Tabel1[[#This Row],[Totale bezetting]]/Tabel1[[#This Row],[Totale capaciteit]]</f>
        <v>#DIV/0!</v>
      </c>
      <c r="AN46" s="41" t="str">
        <f>Tabel1[[#This Row],[Datum]]&amp;Tabel1[[#This Row],[Meetmoment]]&amp;Tabel1[[#This Row],[Sectienummer]]</f>
        <v>4441514:00-16:001</v>
      </c>
      <c r="AO46" s="33"/>
      <c r="AP46" s="33"/>
      <c r="AQ46" s="33"/>
      <c r="AR46" s="33"/>
      <c r="AS46" s="33"/>
      <c r="AT46" s="33">
        <f>SUM(Tabel1[[#This Row],[Motief - Bezoekers/kortparkeerders]:[Motief - Overig]])</f>
        <v>0</v>
      </c>
      <c r="AU46" s="43"/>
      <c r="AV46" s="43"/>
      <c r="AW46" s="43"/>
      <c r="AX46" s="43"/>
      <c r="AY46" s="43"/>
      <c r="AZ46" s="43"/>
      <c r="BA46" s="43"/>
      <c r="BB46" s="43"/>
      <c r="BC46" s="44">
        <f>SUM(Tabel1[[#This Row],[Herkomst - Eigen woonplaats]:[Herkomst - Onbekend]])</f>
        <v>0</v>
      </c>
    </row>
    <row r="47" spans="1:55" s="2" customFormat="1" x14ac:dyDescent="0.25">
      <c r="A47" s="1">
        <v>1</v>
      </c>
      <c r="B47" t="s">
        <v>66</v>
      </c>
      <c r="C47" s="8">
        <v>44415</v>
      </c>
      <c r="D47" s="1" t="s">
        <v>80</v>
      </c>
      <c r="E47" s="4"/>
      <c r="F47" s="4"/>
      <c r="G47" s="4"/>
      <c r="H47" s="4"/>
      <c r="I47" s="4"/>
      <c r="J47" s="4"/>
      <c r="K47" s="4">
        <f>SUM(Tabel1[[#This Row],[cap_gemarkeerd_langs]:[cap_canadees]])</f>
        <v>0</v>
      </c>
      <c r="L47" s="4"/>
      <c r="M47" s="4"/>
      <c r="N47" s="4"/>
      <c r="O47" s="4"/>
      <c r="P47" s="4"/>
      <c r="Q47" s="4"/>
      <c r="R47" s="4">
        <f>SUM(Tabel1[[#This Row],[Cap - Invaliden algemeen]:[Cap - Overig gereserveerd]])</f>
        <v>0</v>
      </c>
      <c r="S47" s="4">
        <f>Tabel1[[#This Row],[Totale openbare capaciteit]]+Tabel1[[#This Row],[Totale doelgroep capaciteit]]</f>
        <v>0</v>
      </c>
      <c r="T47" s="11"/>
      <c r="U47" s="11"/>
      <c r="V47" s="11"/>
      <c r="W47" s="11"/>
      <c r="X47" s="11"/>
      <c r="Y47" s="11"/>
      <c r="Z47" s="4">
        <f>SUM(Tabel1[[#This Row],[Bez - Invaliden algemeen]:[Bez - Overig gereserveerd]])</f>
        <v>0</v>
      </c>
      <c r="AA47" s="4"/>
      <c r="AB47" s="4"/>
      <c r="AC47" s="11"/>
      <c r="AD47" s="11">
        <f>SUM(Tabel1[[#This Row],[Bez - fout, canadees]:[Bez - fout, anders]])</f>
        <v>0</v>
      </c>
      <c r="AE47" s="4"/>
      <c r="AF47" s="11"/>
      <c r="AG47" s="11"/>
      <c r="AH47" s="11">
        <f>SUM(Tabel1[[#This Row],[Bez - Obstakel, openbaar]:[Bez - Obstakel, doelgroep]])</f>
        <v>0</v>
      </c>
      <c r="AI47" s="4"/>
      <c r="AJ47" s="11">
        <f>SUM(Tabel1[[#This Row],[Bez - doelgroep totaal]]+Tabel1[[#This Row],[Bez - Openbaar]]+Tabel1[[#This Row],[Bez - Foutparkeerders]]+Tabel1[[#This Row],[Bez - Obstakels]])</f>
        <v>0</v>
      </c>
      <c r="AK47" s="41" t="e">
        <f>Tabel1[[#This Row],[Bez - Openbaar]]/Tabel1[[#This Row],[Totale openbare capaciteit]]</f>
        <v>#DIV/0!</v>
      </c>
      <c r="AL47" s="41" t="e">
        <f>Tabel1[[#This Row],[Bez - doelgroep totaal]]/Tabel1[[#This Row],[Totale doelgroep capaciteit]]</f>
        <v>#DIV/0!</v>
      </c>
      <c r="AM47" s="41" t="e">
        <f>Tabel1[[#This Row],[Totale bezetting]]/Tabel1[[#This Row],[Totale capaciteit]]</f>
        <v>#DIV/0!</v>
      </c>
      <c r="AN47" s="41" t="str">
        <f>Tabel1[[#This Row],[Datum]]&amp;Tabel1[[#This Row],[Meetmoment]]&amp;Tabel1[[#This Row],[Sectienummer]]</f>
        <v>4441519:00-21:001</v>
      </c>
      <c r="AO47" s="33"/>
      <c r="AP47" s="33"/>
      <c r="AQ47" s="33"/>
      <c r="AR47" s="33"/>
      <c r="AS47" s="33"/>
      <c r="AT47" s="33">
        <f>SUM(Tabel1[[#This Row],[Motief - Bezoekers/kortparkeerders]:[Motief - Overig]])</f>
        <v>0</v>
      </c>
      <c r="AU47" s="43"/>
      <c r="AV47" s="43"/>
      <c r="AW47" s="43"/>
      <c r="AX47" s="43"/>
      <c r="AY47" s="43"/>
      <c r="AZ47" s="43"/>
      <c r="BA47" s="43"/>
      <c r="BB47" s="43"/>
      <c r="BC47" s="44">
        <f>SUM(Tabel1[[#This Row],[Herkomst - Eigen woonplaats]:[Herkomst - Onbekend]])</f>
        <v>0</v>
      </c>
    </row>
    <row r="48" spans="1:55" s="2" customFormat="1" x14ac:dyDescent="0.25">
      <c r="A48" s="1">
        <v>1</v>
      </c>
      <c r="B48" t="s">
        <v>66</v>
      </c>
      <c r="C48" s="8">
        <v>44416</v>
      </c>
      <c r="D48" s="1" t="s">
        <v>77</v>
      </c>
      <c r="E48" s="4"/>
      <c r="F48" s="4"/>
      <c r="G48" s="4"/>
      <c r="H48" s="4"/>
      <c r="I48" s="4"/>
      <c r="J48" s="4"/>
      <c r="K48" s="4">
        <f>SUM(Tabel1[[#This Row],[cap_gemarkeerd_langs]:[cap_canadees]])</f>
        <v>0</v>
      </c>
      <c r="L48" s="4"/>
      <c r="M48" s="4"/>
      <c r="N48" s="4"/>
      <c r="O48" s="4"/>
      <c r="P48" s="4"/>
      <c r="Q48" s="4"/>
      <c r="R48" s="4">
        <f>SUM(Tabel1[[#This Row],[Cap - Invaliden algemeen]:[Cap - Overig gereserveerd]])</f>
        <v>0</v>
      </c>
      <c r="S48" s="4">
        <f>Tabel1[[#This Row],[Totale openbare capaciteit]]+Tabel1[[#This Row],[Totale doelgroep capaciteit]]</f>
        <v>0</v>
      </c>
      <c r="T48" s="11"/>
      <c r="U48" s="11"/>
      <c r="V48" s="11"/>
      <c r="W48" s="11"/>
      <c r="X48" s="11"/>
      <c r="Y48" s="11"/>
      <c r="Z48" s="4">
        <f>SUM(Tabel1[[#This Row],[Bez - Invaliden algemeen]:[Bez - Overig gereserveerd]])</f>
        <v>0</v>
      </c>
      <c r="AA48" s="4"/>
      <c r="AB48" s="4"/>
      <c r="AC48" s="11"/>
      <c r="AD48" s="11">
        <f>SUM(Tabel1[[#This Row],[Bez - fout, canadees]:[Bez - fout, anders]])</f>
        <v>0</v>
      </c>
      <c r="AE48" s="4"/>
      <c r="AF48" s="11"/>
      <c r="AG48" s="11"/>
      <c r="AH48" s="11">
        <f>SUM(Tabel1[[#This Row],[Bez - Obstakel, openbaar]:[Bez - Obstakel, doelgroep]])</f>
        <v>0</v>
      </c>
      <c r="AI48" s="4"/>
      <c r="AJ48" s="11">
        <f>SUM(Tabel1[[#This Row],[Bez - doelgroep totaal]]+Tabel1[[#This Row],[Bez - Openbaar]]+Tabel1[[#This Row],[Bez - Foutparkeerders]]+Tabel1[[#This Row],[Bez - Obstakels]])</f>
        <v>0</v>
      </c>
      <c r="AK48" s="41" t="e">
        <f>Tabel1[[#This Row],[Bez - Openbaar]]/Tabel1[[#This Row],[Totale openbare capaciteit]]</f>
        <v>#DIV/0!</v>
      </c>
      <c r="AL48" s="41" t="e">
        <f>Tabel1[[#This Row],[Bez - doelgroep totaal]]/Tabel1[[#This Row],[Totale doelgroep capaciteit]]</f>
        <v>#DIV/0!</v>
      </c>
      <c r="AM48" s="41" t="e">
        <f>Tabel1[[#This Row],[Totale bezetting]]/Tabel1[[#This Row],[Totale capaciteit]]</f>
        <v>#DIV/0!</v>
      </c>
      <c r="AN48" s="41" t="str">
        <f>Tabel1[[#This Row],[Datum]]&amp;Tabel1[[#This Row],[Meetmoment]]&amp;Tabel1[[#This Row],[Sectienummer]]</f>
        <v>4441600:00-02:001</v>
      </c>
      <c r="AO48" s="33"/>
      <c r="AP48" s="33"/>
      <c r="AQ48" s="33"/>
      <c r="AR48" s="33"/>
      <c r="AS48" s="33"/>
      <c r="AT48" s="33">
        <f>SUM(Tabel1[[#This Row],[Motief - Bezoekers/kortparkeerders]:[Motief - Overig]])</f>
        <v>0</v>
      </c>
      <c r="AU48" s="43"/>
      <c r="AV48" s="43"/>
      <c r="AW48" s="43"/>
      <c r="AX48" s="43"/>
      <c r="AY48" s="43"/>
      <c r="AZ48" s="43"/>
      <c r="BA48" s="43"/>
      <c r="BB48" s="43"/>
      <c r="BC48" s="44">
        <f>SUM(Tabel1[[#This Row],[Herkomst - Eigen woonplaats]:[Herkomst - Onbekend]])</f>
        <v>0</v>
      </c>
    </row>
    <row r="49" spans="1:55" s="2" customFormat="1" x14ac:dyDescent="0.25">
      <c r="A49" s="1">
        <v>1</v>
      </c>
      <c r="B49" s="1" t="s">
        <v>66</v>
      </c>
      <c r="C49" s="8">
        <v>44429</v>
      </c>
      <c r="D49" s="1" t="s">
        <v>79</v>
      </c>
      <c r="E49" s="4"/>
      <c r="F49" s="4"/>
      <c r="G49" s="4"/>
      <c r="H49" s="4"/>
      <c r="I49" s="4"/>
      <c r="J49" s="4"/>
      <c r="K49" s="4">
        <f>SUM(Tabel1[[#This Row],[cap_gemarkeerd_langs]:[cap_canadees]])</f>
        <v>0</v>
      </c>
      <c r="L49" s="4"/>
      <c r="M49" s="4"/>
      <c r="N49" s="4"/>
      <c r="O49" s="4"/>
      <c r="P49" s="4"/>
      <c r="Q49" s="4"/>
      <c r="R49" s="4">
        <f>SUM(Tabel1[[#This Row],[Cap - Invaliden algemeen]:[Cap - Overig gereserveerd]])</f>
        <v>0</v>
      </c>
      <c r="S49" s="4">
        <f>Tabel1[[#This Row],[Totale openbare capaciteit]]+Tabel1[[#This Row],[Totale doelgroep capaciteit]]</f>
        <v>0</v>
      </c>
      <c r="T49" s="11"/>
      <c r="U49" s="11"/>
      <c r="V49" s="11"/>
      <c r="W49" s="11"/>
      <c r="X49" s="11"/>
      <c r="Y49" s="11"/>
      <c r="Z49" s="4">
        <f>SUM(Tabel1[[#This Row],[Bez - Invaliden algemeen]:[Bez - Overig gereserveerd]])</f>
        <v>0</v>
      </c>
      <c r="AA49" s="4"/>
      <c r="AB49" s="4"/>
      <c r="AC49" s="11"/>
      <c r="AD49" s="11">
        <f>SUM(Tabel1[[#This Row],[Bez - fout, canadees]:[Bez - fout, anders]])</f>
        <v>0</v>
      </c>
      <c r="AE49" s="11"/>
      <c r="AF49" s="11"/>
      <c r="AG49" s="11"/>
      <c r="AH49" s="11">
        <f>SUM(Tabel1[[#This Row],[Bez - Obstakel, openbaar]:[Bez - Obstakel, doelgroep]])</f>
        <v>0</v>
      </c>
      <c r="AI49" s="4"/>
      <c r="AJ49" s="11">
        <f>SUM(Tabel1[[#This Row],[Bez - doelgroep totaal]]+Tabel1[[#This Row],[Bez - Openbaar]]+Tabel1[[#This Row],[Bez - Foutparkeerders]]+Tabel1[[#This Row],[Bez - Obstakels]])</f>
        <v>0</v>
      </c>
      <c r="AK49" s="41" t="e">
        <f>Tabel1[[#This Row],[Bez - Openbaar]]/Tabel1[[#This Row],[Totale openbare capaciteit]]</f>
        <v>#DIV/0!</v>
      </c>
      <c r="AL49" s="41" t="e">
        <f>Tabel1[[#This Row],[Bez - doelgroep totaal]]/Tabel1[[#This Row],[Totale doelgroep capaciteit]]</f>
        <v>#DIV/0!</v>
      </c>
      <c r="AM49" s="41" t="e">
        <f>Tabel1[[#This Row],[Totale bezetting]]/Tabel1[[#This Row],[Totale capaciteit]]</f>
        <v>#DIV/0!</v>
      </c>
      <c r="AN49" s="41" t="str">
        <f>Tabel1[[#This Row],[Datum]]&amp;Tabel1[[#This Row],[Meetmoment]]&amp;Tabel1[[#This Row],[Sectienummer]]</f>
        <v>4442914:00-16:001</v>
      </c>
      <c r="AO49" s="33"/>
      <c r="AP49" s="33"/>
      <c r="AQ49" s="33"/>
      <c r="AR49" s="33"/>
      <c r="AS49" s="33"/>
      <c r="AT49" s="33">
        <f>SUM(Tabel1[[#This Row],[Motief - Bezoekers/kortparkeerders]:[Motief - Overig]])</f>
        <v>0</v>
      </c>
      <c r="AU49" s="43"/>
      <c r="AV49" s="43"/>
      <c r="AW49" s="43"/>
      <c r="AX49" s="43"/>
      <c r="AY49" s="43"/>
      <c r="AZ49" s="43"/>
      <c r="BA49" s="43"/>
      <c r="BB49" s="43"/>
      <c r="BC49" s="44">
        <f>SUM(Tabel1[[#This Row],[Herkomst - Eigen woonplaats]:[Herkomst - Onbekend]])</f>
        <v>0</v>
      </c>
    </row>
    <row r="50" spans="1:55" s="2" customFormat="1" x14ac:dyDescent="0.25">
      <c r="A50" s="1">
        <v>1</v>
      </c>
      <c r="B50" t="s">
        <v>66</v>
      </c>
      <c r="C50" s="8">
        <v>44450</v>
      </c>
      <c r="D50" s="1" t="s">
        <v>78</v>
      </c>
      <c r="E50" s="4"/>
      <c r="F50" s="4"/>
      <c r="G50" s="4"/>
      <c r="H50" s="4"/>
      <c r="I50" s="4"/>
      <c r="J50" s="4"/>
      <c r="K50" s="4">
        <f>SUM(Tabel1[[#This Row],[cap_gemarkeerd_langs]:[cap_canadees]])</f>
        <v>0</v>
      </c>
      <c r="L50" s="4"/>
      <c r="M50" s="4"/>
      <c r="N50" s="4"/>
      <c r="O50" s="4"/>
      <c r="P50" s="4"/>
      <c r="Q50" s="4"/>
      <c r="R50" s="4">
        <f>SUM(Tabel1[[#This Row],[Cap - Invaliden algemeen]:[Cap - Overig gereserveerd]])</f>
        <v>0</v>
      </c>
      <c r="S50" s="4">
        <f>Tabel1[[#This Row],[Totale openbare capaciteit]]+Tabel1[[#This Row],[Totale doelgroep capaciteit]]</f>
        <v>0</v>
      </c>
      <c r="T50" s="11"/>
      <c r="U50" s="11"/>
      <c r="V50" s="11"/>
      <c r="W50" s="11"/>
      <c r="X50" s="11"/>
      <c r="Y50" s="11"/>
      <c r="Z50" s="4">
        <f>SUM(Tabel1[[#This Row],[Bez - Invaliden algemeen]:[Bez - Overig gereserveerd]])</f>
        <v>0</v>
      </c>
      <c r="AA50" s="4"/>
      <c r="AB50" s="4"/>
      <c r="AC50" s="11"/>
      <c r="AD50" s="11">
        <f>SUM(Tabel1[[#This Row],[Bez - fout, canadees]:[Bez - fout, anders]])</f>
        <v>0</v>
      </c>
      <c r="AE50" s="4"/>
      <c r="AF50" s="11"/>
      <c r="AG50" s="11"/>
      <c r="AH50" s="11">
        <f>SUM(Tabel1[[#This Row],[Bez - Obstakel, openbaar]:[Bez - Obstakel, doelgroep]])</f>
        <v>0</v>
      </c>
      <c r="AI50" s="4"/>
      <c r="AJ50" s="11">
        <f>SUM(Tabel1[[#This Row],[Bez - doelgroep totaal]]+Tabel1[[#This Row],[Bez - Openbaar]]+Tabel1[[#This Row],[Bez - Foutparkeerders]]+Tabel1[[#This Row],[Bez - Obstakels]])</f>
        <v>0</v>
      </c>
      <c r="AK50" s="41" t="e">
        <f>Tabel1[[#This Row],[Bez - Openbaar]]/Tabel1[[#This Row],[Totale openbare capaciteit]]</f>
        <v>#DIV/0!</v>
      </c>
      <c r="AL50" s="41" t="e">
        <f>Tabel1[[#This Row],[Bez - doelgroep totaal]]/Tabel1[[#This Row],[Totale doelgroep capaciteit]]</f>
        <v>#DIV/0!</v>
      </c>
      <c r="AM50" s="41" t="e">
        <f>Tabel1[[#This Row],[Totale bezetting]]/Tabel1[[#This Row],[Totale capaciteit]]</f>
        <v>#DIV/0!</v>
      </c>
      <c r="AN50" s="41" t="str">
        <f>Tabel1[[#This Row],[Datum]]&amp;Tabel1[[#This Row],[Meetmoment]]&amp;Tabel1[[#This Row],[Sectienummer]]</f>
        <v>4445010:00-12:001</v>
      </c>
      <c r="AO50" s="33"/>
      <c r="AP50" s="33"/>
      <c r="AQ50" s="33"/>
      <c r="AR50" s="33"/>
      <c r="AS50" s="33"/>
      <c r="AT50" s="33">
        <f>SUM(Tabel1[[#This Row],[Motief - Bezoekers/kortparkeerders]:[Motief - Overig]])</f>
        <v>0</v>
      </c>
      <c r="AU50" s="43"/>
      <c r="AV50" s="43"/>
      <c r="AW50" s="43"/>
      <c r="AX50" s="43"/>
      <c r="AY50" s="43"/>
      <c r="AZ50" s="43"/>
      <c r="BA50" s="43"/>
      <c r="BB50" s="43"/>
      <c r="BC50" s="44">
        <f>SUM(Tabel1[[#This Row],[Herkomst - Eigen woonplaats]:[Herkomst - Onbekend]])</f>
        <v>0</v>
      </c>
    </row>
    <row r="51" spans="1:55" s="2" customFormat="1" x14ac:dyDescent="0.25">
      <c r="A51" s="1">
        <v>1</v>
      </c>
      <c r="B51" t="s">
        <v>66</v>
      </c>
      <c r="C51" s="8">
        <v>44450</v>
      </c>
      <c r="D51" s="1" t="s">
        <v>79</v>
      </c>
      <c r="E51" s="4"/>
      <c r="F51" s="4"/>
      <c r="G51" s="4"/>
      <c r="H51" s="4"/>
      <c r="I51" s="4"/>
      <c r="J51" s="4"/>
      <c r="K51" s="4">
        <f>SUM(Tabel1[[#This Row],[cap_gemarkeerd_langs]:[cap_canadees]])</f>
        <v>0</v>
      </c>
      <c r="L51" s="4"/>
      <c r="M51" s="4"/>
      <c r="N51" s="4"/>
      <c r="O51" s="4"/>
      <c r="P51" s="4"/>
      <c r="Q51" s="4"/>
      <c r="R51" s="4">
        <f>SUM(Tabel1[[#This Row],[Cap - Invaliden algemeen]:[Cap - Overig gereserveerd]])</f>
        <v>0</v>
      </c>
      <c r="S51" s="4">
        <f>Tabel1[[#This Row],[Totale openbare capaciteit]]+Tabel1[[#This Row],[Totale doelgroep capaciteit]]</f>
        <v>0</v>
      </c>
      <c r="T51" s="11"/>
      <c r="U51" s="11"/>
      <c r="V51" s="11"/>
      <c r="W51" s="11"/>
      <c r="X51" s="11"/>
      <c r="Y51" s="11"/>
      <c r="Z51" s="4">
        <f>SUM(Tabel1[[#This Row],[Bez - Invaliden algemeen]:[Bez - Overig gereserveerd]])</f>
        <v>0</v>
      </c>
      <c r="AA51" s="4"/>
      <c r="AB51" s="4"/>
      <c r="AC51" s="11"/>
      <c r="AD51" s="11">
        <f>SUM(Tabel1[[#This Row],[Bez - fout, canadees]:[Bez - fout, anders]])</f>
        <v>0</v>
      </c>
      <c r="AE51" s="4"/>
      <c r="AF51" s="11"/>
      <c r="AG51" s="11"/>
      <c r="AH51" s="11">
        <f>SUM(Tabel1[[#This Row],[Bez - Obstakel, openbaar]:[Bez - Obstakel, doelgroep]])</f>
        <v>0</v>
      </c>
      <c r="AI51" s="4"/>
      <c r="AJ51" s="11">
        <f>SUM(Tabel1[[#This Row],[Bez - doelgroep totaal]]+Tabel1[[#This Row],[Bez - Openbaar]]+Tabel1[[#This Row],[Bez - Foutparkeerders]]+Tabel1[[#This Row],[Bez - Obstakels]])</f>
        <v>0</v>
      </c>
      <c r="AK51" s="41" t="e">
        <f>Tabel1[[#This Row],[Bez - Openbaar]]/Tabel1[[#This Row],[Totale openbare capaciteit]]</f>
        <v>#DIV/0!</v>
      </c>
      <c r="AL51" s="41" t="e">
        <f>Tabel1[[#This Row],[Bez - doelgroep totaal]]/Tabel1[[#This Row],[Totale doelgroep capaciteit]]</f>
        <v>#DIV/0!</v>
      </c>
      <c r="AM51" s="41" t="e">
        <f>Tabel1[[#This Row],[Totale bezetting]]/Tabel1[[#This Row],[Totale capaciteit]]</f>
        <v>#DIV/0!</v>
      </c>
      <c r="AN51" s="41" t="str">
        <f>Tabel1[[#This Row],[Datum]]&amp;Tabel1[[#This Row],[Meetmoment]]&amp;Tabel1[[#This Row],[Sectienummer]]</f>
        <v>4445014:00-16:001</v>
      </c>
      <c r="AO51" s="33"/>
      <c r="AP51" s="33"/>
      <c r="AQ51" s="33"/>
      <c r="AR51" s="33"/>
      <c r="AS51" s="33"/>
      <c r="AT51" s="33">
        <f>SUM(Tabel1[[#This Row],[Motief - Bezoekers/kortparkeerders]:[Motief - Overig]])</f>
        <v>0</v>
      </c>
      <c r="AU51" s="43"/>
      <c r="AV51" s="43"/>
      <c r="AW51" s="43"/>
      <c r="AX51" s="43"/>
      <c r="AY51" s="43"/>
      <c r="AZ51" s="43"/>
      <c r="BA51" s="43"/>
      <c r="BB51" s="43"/>
      <c r="BC51" s="44">
        <f>SUM(Tabel1[[#This Row],[Herkomst - Eigen woonplaats]:[Herkomst - Onbekend]])</f>
        <v>0</v>
      </c>
    </row>
    <row r="52" spans="1:55" s="2" customFormat="1" x14ac:dyDescent="0.25">
      <c r="A52" s="1">
        <v>1</v>
      </c>
      <c r="B52" t="s">
        <v>66</v>
      </c>
      <c r="C52" s="8">
        <v>44450</v>
      </c>
      <c r="D52" s="1" t="s">
        <v>80</v>
      </c>
      <c r="E52" s="4"/>
      <c r="F52" s="4"/>
      <c r="G52" s="4"/>
      <c r="H52" s="4"/>
      <c r="I52" s="4"/>
      <c r="J52" s="4"/>
      <c r="K52" s="4">
        <f>SUM(Tabel1[[#This Row],[cap_gemarkeerd_langs]:[cap_canadees]])</f>
        <v>0</v>
      </c>
      <c r="L52" s="4"/>
      <c r="M52" s="4"/>
      <c r="N52" s="4"/>
      <c r="O52" s="4"/>
      <c r="P52" s="4"/>
      <c r="Q52" s="4"/>
      <c r="R52" s="4">
        <f>SUM(Tabel1[[#This Row],[Cap - Invaliden algemeen]:[Cap - Overig gereserveerd]])</f>
        <v>0</v>
      </c>
      <c r="S52" s="4">
        <f>Tabel1[[#This Row],[Totale openbare capaciteit]]+Tabel1[[#This Row],[Totale doelgroep capaciteit]]</f>
        <v>0</v>
      </c>
      <c r="T52" s="11"/>
      <c r="U52" s="11"/>
      <c r="V52" s="11"/>
      <c r="W52" s="11"/>
      <c r="X52" s="11"/>
      <c r="Y52" s="11"/>
      <c r="Z52" s="4">
        <f>SUM(Tabel1[[#This Row],[Bez - Invaliden algemeen]:[Bez - Overig gereserveerd]])</f>
        <v>0</v>
      </c>
      <c r="AA52" s="4"/>
      <c r="AB52" s="4"/>
      <c r="AC52" s="11"/>
      <c r="AD52" s="11">
        <f>SUM(Tabel1[[#This Row],[Bez - fout, canadees]:[Bez - fout, anders]])</f>
        <v>0</v>
      </c>
      <c r="AE52" s="4"/>
      <c r="AF52" s="11"/>
      <c r="AG52" s="11"/>
      <c r="AH52" s="11">
        <f>SUM(Tabel1[[#This Row],[Bez - Obstakel, openbaar]:[Bez - Obstakel, doelgroep]])</f>
        <v>0</v>
      </c>
      <c r="AI52" s="4"/>
      <c r="AJ52" s="11">
        <f>SUM(Tabel1[[#This Row],[Bez - doelgroep totaal]]+Tabel1[[#This Row],[Bez - Openbaar]]+Tabel1[[#This Row],[Bez - Foutparkeerders]]+Tabel1[[#This Row],[Bez - Obstakels]])</f>
        <v>0</v>
      </c>
      <c r="AK52" s="41" t="e">
        <f>Tabel1[[#This Row],[Bez - Openbaar]]/Tabel1[[#This Row],[Totale openbare capaciteit]]</f>
        <v>#DIV/0!</v>
      </c>
      <c r="AL52" s="41" t="e">
        <f>Tabel1[[#This Row],[Bez - doelgroep totaal]]/Tabel1[[#This Row],[Totale doelgroep capaciteit]]</f>
        <v>#DIV/0!</v>
      </c>
      <c r="AM52" s="41" t="e">
        <f>Tabel1[[#This Row],[Totale bezetting]]/Tabel1[[#This Row],[Totale capaciteit]]</f>
        <v>#DIV/0!</v>
      </c>
      <c r="AN52" s="41" t="str">
        <f>Tabel1[[#This Row],[Datum]]&amp;Tabel1[[#This Row],[Meetmoment]]&amp;Tabel1[[#This Row],[Sectienummer]]</f>
        <v>4445019:00-21:001</v>
      </c>
      <c r="AO52" s="33"/>
      <c r="AP52" s="33"/>
      <c r="AQ52" s="33"/>
      <c r="AR52" s="33"/>
      <c r="AS52" s="33"/>
      <c r="AT52" s="33">
        <f>SUM(Tabel1[[#This Row],[Motief - Bezoekers/kortparkeerders]:[Motief - Overig]])</f>
        <v>0</v>
      </c>
      <c r="AU52" s="43"/>
      <c r="AV52" s="43"/>
      <c r="AW52" s="43"/>
      <c r="AX52" s="43"/>
      <c r="AY52" s="43"/>
      <c r="AZ52" s="43"/>
      <c r="BA52" s="43"/>
      <c r="BB52" s="43"/>
      <c r="BC52" s="44">
        <f>SUM(Tabel1[[#This Row],[Herkomst - Eigen woonplaats]:[Herkomst - Onbekend]])</f>
        <v>0</v>
      </c>
    </row>
    <row r="53" spans="1:55" s="2" customFormat="1" x14ac:dyDescent="0.25">
      <c r="A53" s="1">
        <v>1</v>
      </c>
      <c r="B53" t="s">
        <v>66</v>
      </c>
      <c r="C53" s="8">
        <v>44451</v>
      </c>
      <c r="D53" s="1" t="s">
        <v>77</v>
      </c>
      <c r="E53" s="4"/>
      <c r="F53" s="4"/>
      <c r="G53" s="4"/>
      <c r="H53" s="4"/>
      <c r="I53" s="4"/>
      <c r="J53" s="4"/>
      <c r="K53" s="4">
        <f>SUM(Tabel1[[#This Row],[cap_gemarkeerd_langs]:[cap_canadees]])</f>
        <v>0</v>
      </c>
      <c r="L53" s="4"/>
      <c r="M53" s="4"/>
      <c r="N53" s="4"/>
      <c r="O53" s="4"/>
      <c r="P53" s="4"/>
      <c r="Q53" s="4"/>
      <c r="R53" s="4">
        <f>SUM(Tabel1[[#This Row],[Cap - Invaliden algemeen]:[Cap - Overig gereserveerd]])</f>
        <v>0</v>
      </c>
      <c r="S53" s="4">
        <f>Tabel1[[#This Row],[Totale openbare capaciteit]]+Tabel1[[#This Row],[Totale doelgroep capaciteit]]</f>
        <v>0</v>
      </c>
      <c r="T53" s="11"/>
      <c r="U53" s="11"/>
      <c r="V53" s="11"/>
      <c r="W53" s="11"/>
      <c r="X53" s="11"/>
      <c r="Y53" s="11"/>
      <c r="Z53" s="4">
        <f>SUM(Tabel1[[#This Row],[Bez - Invaliden algemeen]:[Bez - Overig gereserveerd]])</f>
        <v>0</v>
      </c>
      <c r="AA53" s="4"/>
      <c r="AB53" s="4"/>
      <c r="AC53" s="11"/>
      <c r="AD53" s="11">
        <f>SUM(Tabel1[[#This Row],[Bez - fout, canadees]:[Bez - fout, anders]])</f>
        <v>0</v>
      </c>
      <c r="AE53" s="4"/>
      <c r="AF53" s="11"/>
      <c r="AG53" s="11"/>
      <c r="AH53" s="11">
        <f>SUM(Tabel1[[#This Row],[Bez - Obstakel, openbaar]:[Bez - Obstakel, doelgroep]])</f>
        <v>0</v>
      </c>
      <c r="AI53" s="4"/>
      <c r="AJ53" s="11">
        <f>SUM(Tabel1[[#This Row],[Bez - doelgroep totaal]]+Tabel1[[#This Row],[Bez - Openbaar]]+Tabel1[[#This Row],[Bez - Foutparkeerders]]+Tabel1[[#This Row],[Bez - Obstakels]])</f>
        <v>0</v>
      </c>
      <c r="AK53" s="41" t="e">
        <f>Tabel1[[#This Row],[Bez - Openbaar]]/Tabel1[[#This Row],[Totale openbare capaciteit]]</f>
        <v>#DIV/0!</v>
      </c>
      <c r="AL53" s="41" t="e">
        <f>Tabel1[[#This Row],[Bez - doelgroep totaal]]/Tabel1[[#This Row],[Totale doelgroep capaciteit]]</f>
        <v>#DIV/0!</v>
      </c>
      <c r="AM53" s="41" t="e">
        <f>Tabel1[[#This Row],[Totale bezetting]]/Tabel1[[#This Row],[Totale capaciteit]]</f>
        <v>#DIV/0!</v>
      </c>
      <c r="AN53" s="41" t="str">
        <f>Tabel1[[#This Row],[Datum]]&amp;Tabel1[[#This Row],[Meetmoment]]&amp;Tabel1[[#This Row],[Sectienummer]]</f>
        <v>4445100:00-02:001</v>
      </c>
      <c r="AO53" s="33"/>
      <c r="AP53" s="33"/>
      <c r="AQ53" s="33"/>
      <c r="AR53" s="33"/>
      <c r="AS53" s="33"/>
      <c r="AT53" s="33">
        <f>SUM(Tabel1[[#This Row],[Motief - Bezoekers/kortparkeerders]:[Motief - Overig]])</f>
        <v>0</v>
      </c>
      <c r="AU53" s="43"/>
      <c r="AV53" s="43"/>
      <c r="AW53" s="43"/>
      <c r="AX53" s="43"/>
      <c r="AY53" s="43"/>
      <c r="AZ53" s="43"/>
      <c r="BA53" s="43"/>
      <c r="BB53" s="43"/>
      <c r="BC53" s="44">
        <f>SUM(Tabel1[[#This Row],[Herkomst - Eigen woonplaats]:[Herkomst - Onbekend]])</f>
        <v>0</v>
      </c>
    </row>
    <row r="54" spans="1:55" s="2" customFormat="1" x14ac:dyDescent="0.25">
      <c r="A54" s="1">
        <v>1</v>
      </c>
      <c r="B54" t="s">
        <v>66</v>
      </c>
      <c r="C54" s="8">
        <v>44474</v>
      </c>
      <c r="D54" s="1" t="s">
        <v>78</v>
      </c>
      <c r="E54" s="4"/>
      <c r="F54" s="4"/>
      <c r="G54" s="4"/>
      <c r="H54" s="4"/>
      <c r="I54" s="4"/>
      <c r="J54" s="4"/>
      <c r="K54" s="4">
        <f>SUM(Tabel1[[#This Row],[cap_gemarkeerd_langs]:[cap_canadees]])</f>
        <v>0</v>
      </c>
      <c r="L54" s="4"/>
      <c r="M54" s="4"/>
      <c r="N54" s="4"/>
      <c r="O54" s="4"/>
      <c r="P54" s="4"/>
      <c r="Q54" s="4"/>
      <c r="R54" s="4">
        <f>SUM(Tabel1[[#This Row],[Cap - Invaliden algemeen]:[Cap - Overig gereserveerd]])</f>
        <v>0</v>
      </c>
      <c r="S54" s="4">
        <f>Tabel1[[#This Row],[Totale openbare capaciteit]]+Tabel1[[#This Row],[Totale doelgroep capaciteit]]</f>
        <v>0</v>
      </c>
      <c r="T54" s="11"/>
      <c r="U54" s="11"/>
      <c r="V54" s="11"/>
      <c r="W54" s="11"/>
      <c r="X54" s="11"/>
      <c r="Y54" s="11"/>
      <c r="Z54" s="4">
        <f>SUM(Tabel1[[#This Row],[Bez - Invaliden algemeen]:[Bez - Overig gereserveerd]])</f>
        <v>0</v>
      </c>
      <c r="AA54" s="4"/>
      <c r="AB54" s="4"/>
      <c r="AC54" s="11"/>
      <c r="AD54" s="11">
        <f>SUM(Tabel1[[#This Row],[Bez - fout, canadees]:[Bez - fout, anders]])</f>
        <v>0</v>
      </c>
      <c r="AE54" s="4"/>
      <c r="AF54" s="11"/>
      <c r="AG54" s="11"/>
      <c r="AH54" s="11">
        <f>SUM(Tabel1[[#This Row],[Bez - Obstakel, openbaar]:[Bez - Obstakel, doelgroep]])</f>
        <v>0</v>
      </c>
      <c r="AI54" s="4"/>
      <c r="AJ54" s="11">
        <f>SUM(Tabel1[[#This Row],[Bez - doelgroep totaal]]+Tabel1[[#This Row],[Bez - Openbaar]]+Tabel1[[#This Row],[Bez - Foutparkeerders]]+Tabel1[[#This Row],[Bez - Obstakels]])</f>
        <v>0</v>
      </c>
      <c r="AK54" s="41" t="e">
        <f>Tabel1[[#This Row],[Bez - Openbaar]]/Tabel1[[#This Row],[Totale openbare capaciteit]]</f>
        <v>#DIV/0!</v>
      </c>
      <c r="AL54" s="41" t="e">
        <f>Tabel1[[#This Row],[Bez - doelgroep totaal]]/Tabel1[[#This Row],[Totale doelgroep capaciteit]]</f>
        <v>#DIV/0!</v>
      </c>
      <c r="AM54" s="41" t="e">
        <f>Tabel1[[#This Row],[Totale bezetting]]/Tabel1[[#This Row],[Totale capaciteit]]</f>
        <v>#DIV/0!</v>
      </c>
      <c r="AN54" s="41" t="str">
        <f>Tabel1[[#This Row],[Datum]]&amp;Tabel1[[#This Row],[Meetmoment]]&amp;Tabel1[[#This Row],[Sectienummer]]</f>
        <v>4447410:00-12:001</v>
      </c>
      <c r="AO54" s="33"/>
      <c r="AP54" s="33"/>
      <c r="AQ54" s="33"/>
      <c r="AR54" s="33"/>
      <c r="AS54" s="33"/>
      <c r="AT54" s="33">
        <f>SUM(Tabel1[[#This Row],[Motief - Bezoekers/kortparkeerders]:[Motief - Overig]])</f>
        <v>0</v>
      </c>
      <c r="AU54" s="43"/>
      <c r="AV54" s="43"/>
      <c r="AW54" s="43"/>
      <c r="AX54" s="43"/>
      <c r="AY54" s="43"/>
      <c r="AZ54" s="43"/>
      <c r="BA54" s="43"/>
      <c r="BB54" s="43"/>
      <c r="BC54" s="44">
        <f>SUM(Tabel1[[#This Row],[Herkomst - Eigen woonplaats]:[Herkomst - Onbekend]])</f>
        <v>0</v>
      </c>
    </row>
    <row r="55" spans="1:55" s="2" customFormat="1" x14ac:dyDescent="0.25">
      <c r="A55" s="1">
        <v>1</v>
      </c>
      <c r="B55" t="s">
        <v>66</v>
      </c>
      <c r="C55" s="8">
        <v>44474</v>
      </c>
      <c r="D55" s="1" t="s">
        <v>79</v>
      </c>
      <c r="E55" s="4"/>
      <c r="F55" s="4"/>
      <c r="G55" s="4"/>
      <c r="H55" s="4"/>
      <c r="I55" s="4"/>
      <c r="J55" s="4"/>
      <c r="K55" s="4">
        <f>SUM(Tabel1[[#This Row],[cap_gemarkeerd_langs]:[cap_canadees]])</f>
        <v>0</v>
      </c>
      <c r="L55" s="4"/>
      <c r="M55" s="4"/>
      <c r="N55" s="4"/>
      <c r="O55" s="4"/>
      <c r="P55" s="4"/>
      <c r="Q55" s="4"/>
      <c r="R55" s="4">
        <f>SUM(Tabel1[[#This Row],[Cap - Invaliden algemeen]:[Cap - Overig gereserveerd]])</f>
        <v>0</v>
      </c>
      <c r="S55" s="4">
        <f>Tabel1[[#This Row],[Totale openbare capaciteit]]+Tabel1[[#This Row],[Totale doelgroep capaciteit]]</f>
        <v>0</v>
      </c>
      <c r="T55" s="11"/>
      <c r="U55" s="11"/>
      <c r="V55" s="11"/>
      <c r="W55" s="11"/>
      <c r="X55" s="11"/>
      <c r="Y55" s="11"/>
      <c r="Z55" s="4">
        <f>SUM(Tabel1[[#This Row],[Bez - Invaliden algemeen]:[Bez - Overig gereserveerd]])</f>
        <v>0</v>
      </c>
      <c r="AA55" s="4"/>
      <c r="AB55" s="4"/>
      <c r="AC55" s="11"/>
      <c r="AD55" s="11">
        <f>SUM(Tabel1[[#This Row],[Bez - fout, canadees]:[Bez - fout, anders]])</f>
        <v>0</v>
      </c>
      <c r="AE55" s="4"/>
      <c r="AF55" s="11"/>
      <c r="AG55" s="11"/>
      <c r="AH55" s="11">
        <f>SUM(Tabel1[[#This Row],[Bez - Obstakel, openbaar]:[Bez - Obstakel, doelgroep]])</f>
        <v>0</v>
      </c>
      <c r="AI55" s="4"/>
      <c r="AJ55" s="11">
        <f>SUM(Tabel1[[#This Row],[Bez - doelgroep totaal]]+Tabel1[[#This Row],[Bez - Openbaar]]+Tabel1[[#This Row],[Bez - Foutparkeerders]]+Tabel1[[#This Row],[Bez - Obstakels]])</f>
        <v>0</v>
      </c>
      <c r="AK55" s="41" t="e">
        <f>Tabel1[[#This Row],[Bez - Openbaar]]/Tabel1[[#This Row],[Totale openbare capaciteit]]</f>
        <v>#DIV/0!</v>
      </c>
      <c r="AL55" s="41" t="e">
        <f>Tabel1[[#This Row],[Bez - doelgroep totaal]]/Tabel1[[#This Row],[Totale doelgroep capaciteit]]</f>
        <v>#DIV/0!</v>
      </c>
      <c r="AM55" s="41" t="e">
        <f>Tabel1[[#This Row],[Totale bezetting]]/Tabel1[[#This Row],[Totale capaciteit]]</f>
        <v>#DIV/0!</v>
      </c>
      <c r="AN55" s="41" t="str">
        <f>Tabel1[[#This Row],[Datum]]&amp;Tabel1[[#This Row],[Meetmoment]]&amp;Tabel1[[#This Row],[Sectienummer]]</f>
        <v>4447414:00-16:001</v>
      </c>
      <c r="AO55" s="33"/>
      <c r="AP55" s="33"/>
      <c r="AQ55" s="33"/>
      <c r="AR55" s="33"/>
      <c r="AS55" s="33"/>
      <c r="AT55" s="33">
        <f>SUM(Tabel1[[#This Row],[Motief - Bezoekers/kortparkeerders]:[Motief - Overig]])</f>
        <v>0</v>
      </c>
      <c r="AU55" s="43"/>
      <c r="AV55" s="43"/>
      <c r="AW55" s="43"/>
      <c r="AX55" s="43"/>
      <c r="AY55" s="43"/>
      <c r="AZ55" s="43"/>
      <c r="BA55" s="43"/>
      <c r="BB55" s="43"/>
      <c r="BC55" s="44">
        <f>SUM(Tabel1[[#This Row],[Herkomst - Eigen woonplaats]:[Herkomst - Onbekend]])</f>
        <v>0</v>
      </c>
    </row>
    <row r="56" spans="1:55" s="2" customFormat="1" x14ac:dyDescent="0.25">
      <c r="A56" s="1">
        <v>1</v>
      </c>
      <c r="B56" t="s">
        <v>66</v>
      </c>
      <c r="C56" s="8">
        <v>44474</v>
      </c>
      <c r="D56" s="1" t="s">
        <v>80</v>
      </c>
      <c r="E56" s="4"/>
      <c r="F56" s="4"/>
      <c r="G56" s="4"/>
      <c r="H56" s="4"/>
      <c r="I56" s="4"/>
      <c r="J56" s="4"/>
      <c r="K56" s="4">
        <f>SUM(Tabel1[[#This Row],[cap_gemarkeerd_langs]:[cap_canadees]])</f>
        <v>0</v>
      </c>
      <c r="L56" s="4"/>
      <c r="M56" s="4"/>
      <c r="N56" s="4"/>
      <c r="O56" s="4"/>
      <c r="P56" s="4"/>
      <c r="Q56" s="4"/>
      <c r="R56" s="4">
        <f>SUM(Tabel1[[#This Row],[Cap - Invaliden algemeen]:[Cap - Overig gereserveerd]])</f>
        <v>0</v>
      </c>
      <c r="S56" s="4">
        <f>Tabel1[[#This Row],[Totale openbare capaciteit]]+Tabel1[[#This Row],[Totale doelgroep capaciteit]]</f>
        <v>0</v>
      </c>
      <c r="T56" s="11"/>
      <c r="U56" s="11"/>
      <c r="V56" s="11"/>
      <c r="W56" s="11"/>
      <c r="X56" s="11"/>
      <c r="Y56" s="11"/>
      <c r="Z56" s="4">
        <f>SUM(Tabel1[[#This Row],[Bez - Invaliden algemeen]:[Bez - Overig gereserveerd]])</f>
        <v>0</v>
      </c>
      <c r="AA56" s="4"/>
      <c r="AB56" s="4"/>
      <c r="AC56" s="11"/>
      <c r="AD56" s="11">
        <f>SUM(Tabel1[[#This Row],[Bez - fout, canadees]:[Bez - fout, anders]])</f>
        <v>0</v>
      </c>
      <c r="AE56" s="4"/>
      <c r="AF56" s="11"/>
      <c r="AG56" s="11"/>
      <c r="AH56" s="11">
        <f>SUM(Tabel1[[#This Row],[Bez - Obstakel, openbaar]:[Bez - Obstakel, doelgroep]])</f>
        <v>0</v>
      </c>
      <c r="AI56" s="4"/>
      <c r="AJ56" s="11">
        <f>SUM(Tabel1[[#This Row],[Bez - doelgroep totaal]]+Tabel1[[#This Row],[Bez - Openbaar]]+Tabel1[[#This Row],[Bez - Foutparkeerders]]+Tabel1[[#This Row],[Bez - Obstakels]])</f>
        <v>0</v>
      </c>
      <c r="AK56" s="41" t="e">
        <f>Tabel1[[#This Row],[Bez - Openbaar]]/Tabel1[[#This Row],[Totale openbare capaciteit]]</f>
        <v>#DIV/0!</v>
      </c>
      <c r="AL56" s="41" t="e">
        <f>Tabel1[[#This Row],[Bez - doelgroep totaal]]/Tabel1[[#This Row],[Totale doelgroep capaciteit]]</f>
        <v>#DIV/0!</v>
      </c>
      <c r="AM56" s="41" t="e">
        <f>Tabel1[[#This Row],[Totale bezetting]]/Tabel1[[#This Row],[Totale capaciteit]]</f>
        <v>#DIV/0!</v>
      </c>
      <c r="AN56" s="41" t="str">
        <f>Tabel1[[#This Row],[Datum]]&amp;Tabel1[[#This Row],[Meetmoment]]&amp;Tabel1[[#This Row],[Sectienummer]]</f>
        <v>4447419:00-21:001</v>
      </c>
      <c r="AO56" s="33"/>
      <c r="AP56" s="33"/>
      <c r="AQ56" s="33"/>
      <c r="AR56" s="33"/>
      <c r="AS56" s="33"/>
      <c r="AT56" s="33">
        <f>SUM(Tabel1[[#This Row],[Motief - Bezoekers/kortparkeerders]:[Motief - Overig]])</f>
        <v>0</v>
      </c>
      <c r="AU56" s="43"/>
      <c r="AV56" s="43"/>
      <c r="AW56" s="43"/>
      <c r="AX56" s="43"/>
      <c r="AY56" s="43"/>
      <c r="AZ56" s="43"/>
      <c r="BA56" s="43"/>
      <c r="BB56" s="43"/>
      <c r="BC56" s="44">
        <f>SUM(Tabel1[[#This Row],[Herkomst - Eigen woonplaats]:[Herkomst - Onbekend]])</f>
        <v>0</v>
      </c>
    </row>
    <row r="57" spans="1:55" s="2" customFormat="1" x14ac:dyDescent="0.25">
      <c r="A57" s="1">
        <v>2</v>
      </c>
      <c r="B57" t="s">
        <v>66</v>
      </c>
      <c r="C57" s="8">
        <v>44415</v>
      </c>
      <c r="D57" s="1" t="s">
        <v>78</v>
      </c>
      <c r="E57" s="4"/>
      <c r="F57" s="4"/>
      <c r="G57" s="4"/>
      <c r="H57" s="4"/>
      <c r="I57" s="4"/>
      <c r="J57" s="4"/>
      <c r="K57" s="4">
        <f>SUM(Tabel1[[#This Row],[cap_gemarkeerd_langs]:[cap_canadees]])</f>
        <v>0</v>
      </c>
      <c r="L57" s="4"/>
      <c r="M57" s="4"/>
      <c r="N57" s="4"/>
      <c r="O57" s="4">
        <v>3</v>
      </c>
      <c r="P57" s="4"/>
      <c r="Q57" s="4" t="s">
        <v>97</v>
      </c>
      <c r="R57" s="4">
        <f>SUM(Tabel1[[#This Row],[Cap - Invaliden algemeen]:[Cap - Overig gereserveerd]])</f>
        <v>3</v>
      </c>
      <c r="S57" s="4">
        <f>Tabel1[[#This Row],[Totale openbare capaciteit]]+Tabel1[[#This Row],[Totale doelgroep capaciteit]]</f>
        <v>3</v>
      </c>
      <c r="T57" s="11"/>
      <c r="U57" s="11"/>
      <c r="V57" s="11"/>
      <c r="W57" s="11"/>
      <c r="X57" s="11"/>
      <c r="Y57" s="11"/>
      <c r="Z57" s="4">
        <f>SUM(Tabel1[[#This Row],[Bez - Invaliden algemeen]:[Bez - Overig gereserveerd]])</f>
        <v>0</v>
      </c>
      <c r="AA57" s="4"/>
      <c r="AB57" s="4"/>
      <c r="AC57" s="11"/>
      <c r="AD57" s="11">
        <f>SUM(Tabel1[[#This Row],[Bez - fout, canadees]:[Bez - fout, anders]])</f>
        <v>0</v>
      </c>
      <c r="AE57" s="4"/>
      <c r="AF57" s="11"/>
      <c r="AG57" s="11"/>
      <c r="AH57" s="11">
        <f>SUM(Tabel1[[#This Row],[Bez - Obstakel, openbaar]:[Bez - Obstakel, doelgroep]])</f>
        <v>0</v>
      </c>
      <c r="AI57" s="4"/>
      <c r="AJ57" s="11">
        <f>SUM(Tabel1[[#This Row],[Bez - doelgroep totaal]]+Tabel1[[#This Row],[Bez - Openbaar]]+Tabel1[[#This Row],[Bez - Foutparkeerders]]+Tabel1[[#This Row],[Bez - Obstakels]])</f>
        <v>0</v>
      </c>
      <c r="AK57" s="41" t="e">
        <f>Tabel1[[#This Row],[Bez - Openbaar]]/Tabel1[[#This Row],[Totale openbare capaciteit]]</f>
        <v>#DIV/0!</v>
      </c>
      <c r="AL57" s="41">
        <f>Tabel1[[#This Row],[Bez - doelgroep totaal]]/Tabel1[[#This Row],[Totale doelgroep capaciteit]]</f>
        <v>0</v>
      </c>
      <c r="AM57" s="41">
        <f>Tabel1[[#This Row],[Totale bezetting]]/Tabel1[[#This Row],[Totale capaciteit]]</f>
        <v>0</v>
      </c>
      <c r="AN57" s="41" t="str">
        <f>Tabel1[[#This Row],[Datum]]&amp;Tabel1[[#This Row],[Meetmoment]]&amp;Tabel1[[#This Row],[Sectienummer]]</f>
        <v>4441510:00-12:002</v>
      </c>
      <c r="AO57" s="33"/>
      <c r="AP57" s="33"/>
      <c r="AQ57" s="33"/>
      <c r="AR57" s="33"/>
      <c r="AS57" s="33"/>
      <c r="AT57" s="33">
        <f>SUM(Tabel1[[#This Row],[Motief - Bezoekers/kortparkeerders]:[Motief - Overig]])</f>
        <v>0</v>
      </c>
      <c r="AU57" s="43"/>
      <c r="AV57" s="43"/>
      <c r="AW57" s="43"/>
      <c r="AX57" s="43"/>
      <c r="AY57" s="43"/>
      <c r="AZ57" s="43"/>
      <c r="BA57" s="43"/>
      <c r="BB57" s="43"/>
      <c r="BC57" s="44">
        <f>SUM(Tabel1[[#This Row],[Herkomst - Eigen woonplaats]:[Herkomst - Onbekend]])</f>
        <v>0</v>
      </c>
    </row>
    <row r="58" spans="1:55" s="2" customFormat="1" x14ac:dyDescent="0.25">
      <c r="A58" s="1">
        <v>2</v>
      </c>
      <c r="B58" t="s">
        <v>66</v>
      </c>
      <c r="C58" s="8">
        <v>44415</v>
      </c>
      <c r="D58" s="1" t="s">
        <v>79</v>
      </c>
      <c r="E58" s="4"/>
      <c r="F58" s="4"/>
      <c r="G58" s="4"/>
      <c r="H58" s="4"/>
      <c r="I58" s="4"/>
      <c r="J58" s="4"/>
      <c r="K58" s="4">
        <f>SUM(Tabel1[[#This Row],[cap_gemarkeerd_langs]:[cap_canadees]])</f>
        <v>0</v>
      </c>
      <c r="L58" s="4"/>
      <c r="M58" s="4"/>
      <c r="N58" s="4"/>
      <c r="O58" s="4">
        <v>3</v>
      </c>
      <c r="P58" s="4"/>
      <c r="Q58" s="4" t="s">
        <v>97</v>
      </c>
      <c r="R58" s="4">
        <f>SUM(Tabel1[[#This Row],[Cap - Invaliden algemeen]:[Cap - Overig gereserveerd]])</f>
        <v>3</v>
      </c>
      <c r="S58" s="4">
        <f>Tabel1[[#This Row],[Totale openbare capaciteit]]+Tabel1[[#This Row],[Totale doelgroep capaciteit]]</f>
        <v>3</v>
      </c>
      <c r="T58" s="11"/>
      <c r="U58" s="11"/>
      <c r="V58" s="11"/>
      <c r="W58" s="11"/>
      <c r="X58" s="11"/>
      <c r="Y58" s="11"/>
      <c r="Z58" s="4">
        <f>SUM(Tabel1[[#This Row],[Bez - Invaliden algemeen]:[Bez - Overig gereserveerd]])</f>
        <v>0</v>
      </c>
      <c r="AA58" s="4"/>
      <c r="AB58" s="4"/>
      <c r="AC58" s="11"/>
      <c r="AD58" s="11">
        <f>SUM(Tabel1[[#This Row],[Bez - fout, canadees]:[Bez - fout, anders]])</f>
        <v>0</v>
      </c>
      <c r="AE58" s="4"/>
      <c r="AF58" s="11"/>
      <c r="AG58" s="11"/>
      <c r="AH58" s="11">
        <f>SUM(Tabel1[[#This Row],[Bez - Obstakel, openbaar]:[Bez - Obstakel, doelgroep]])</f>
        <v>0</v>
      </c>
      <c r="AI58" s="4"/>
      <c r="AJ58" s="11">
        <f>SUM(Tabel1[[#This Row],[Bez - doelgroep totaal]]+Tabel1[[#This Row],[Bez - Openbaar]]+Tabel1[[#This Row],[Bez - Foutparkeerders]]+Tabel1[[#This Row],[Bez - Obstakels]])</f>
        <v>0</v>
      </c>
      <c r="AK58" s="41" t="e">
        <f>Tabel1[[#This Row],[Bez - Openbaar]]/Tabel1[[#This Row],[Totale openbare capaciteit]]</f>
        <v>#DIV/0!</v>
      </c>
      <c r="AL58" s="41">
        <f>Tabel1[[#This Row],[Bez - doelgroep totaal]]/Tabel1[[#This Row],[Totale doelgroep capaciteit]]</f>
        <v>0</v>
      </c>
      <c r="AM58" s="41">
        <f>Tabel1[[#This Row],[Totale bezetting]]/Tabel1[[#This Row],[Totale capaciteit]]</f>
        <v>0</v>
      </c>
      <c r="AN58" s="41" t="str">
        <f>Tabel1[[#This Row],[Datum]]&amp;Tabel1[[#This Row],[Meetmoment]]&amp;Tabel1[[#This Row],[Sectienummer]]</f>
        <v>4441514:00-16:002</v>
      </c>
      <c r="AO58" s="33"/>
      <c r="AP58" s="33"/>
      <c r="AQ58" s="33"/>
      <c r="AR58" s="33"/>
      <c r="AS58" s="33"/>
      <c r="AT58" s="33">
        <f>SUM(Tabel1[[#This Row],[Motief - Bezoekers/kortparkeerders]:[Motief - Overig]])</f>
        <v>0</v>
      </c>
      <c r="AU58" s="43"/>
      <c r="AV58" s="43"/>
      <c r="AW58" s="43"/>
      <c r="AX58" s="43"/>
      <c r="AY58" s="43"/>
      <c r="AZ58" s="43"/>
      <c r="BA58" s="43"/>
      <c r="BB58" s="43"/>
      <c r="BC58" s="44">
        <f>SUM(Tabel1[[#This Row],[Herkomst - Eigen woonplaats]:[Herkomst - Onbekend]])</f>
        <v>0</v>
      </c>
    </row>
    <row r="59" spans="1:55" s="2" customFormat="1" x14ac:dyDescent="0.25">
      <c r="A59" s="1">
        <v>2</v>
      </c>
      <c r="B59" t="s">
        <v>66</v>
      </c>
      <c r="C59" s="8">
        <v>44415</v>
      </c>
      <c r="D59" s="1" t="s">
        <v>80</v>
      </c>
      <c r="E59" s="4"/>
      <c r="F59" s="4"/>
      <c r="G59" s="4"/>
      <c r="H59" s="4"/>
      <c r="I59" s="4"/>
      <c r="J59" s="4"/>
      <c r="K59" s="4">
        <f>SUM(Tabel1[[#This Row],[cap_gemarkeerd_langs]:[cap_canadees]])</f>
        <v>0</v>
      </c>
      <c r="L59" s="4"/>
      <c r="M59" s="4"/>
      <c r="N59" s="4"/>
      <c r="O59" s="4">
        <v>3</v>
      </c>
      <c r="P59" s="4"/>
      <c r="Q59" s="4" t="s">
        <v>97</v>
      </c>
      <c r="R59" s="4">
        <f>SUM(Tabel1[[#This Row],[Cap - Invaliden algemeen]:[Cap - Overig gereserveerd]])</f>
        <v>3</v>
      </c>
      <c r="S59" s="4">
        <f>Tabel1[[#This Row],[Totale openbare capaciteit]]+Tabel1[[#This Row],[Totale doelgroep capaciteit]]</f>
        <v>3</v>
      </c>
      <c r="T59" s="11"/>
      <c r="U59" s="11"/>
      <c r="V59" s="11"/>
      <c r="W59" s="11"/>
      <c r="X59" s="11"/>
      <c r="Y59" s="11"/>
      <c r="Z59" s="4">
        <f>SUM(Tabel1[[#This Row],[Bez - Invaliden algemeen]:[Bez - Overig gereserveerd]])</f>
        <v>0</v>
      </c>
      <c r="AA59" s="4"/>
      <c r="AB59" s="4"/>
      <c r="AC59" s="11"/>
      <c r="AD59" s="11">
        <f>SUM(Tabel1[[#This Row],[Bez - fout, canadees]:[Bez - fout, anders]])</f>
        <v>0</v>
      </c>
      <c r="AE59" s="4"/>
      <c r="AF59" s="11"/>
      <c r="AG59" s="11"/>
      <c r="AH59" s="11">
        <f>SUM(Tabel1[[#This Row],[Bez - Obstakel, openbaar]:[Bez - Obstakel, doelgroep]])</f>
        <v>0</v>
      </c>
      <c r="AI59" s="4"/>
      <c r="AJ59" s="11">
        <f>SUM(Tabel1[[#This Row],[Bez - doelgroep totaal]]+Tabel1[[#This Row],[Bez - Openbaar]]+Tabel1[[#This Row],[Bez - Foutparkeerders]]+Tabel1[[#This Row],[Bez - Obstakels]])</f>
        <v>0</v>
      </c>
      <c r="AK59" s="41" t="e">
        <f>Tabel1[[#This Row],[Bez - Openbaar]]/Tabel1[[#This Row],[Totale openbare capaciteit]]</f>
        <v>#DIV/0!</v>
      </c>
      <c r="AL59" s="41">
        <f>Tabel1[[#This Row],[Bez - doelgroep totaal]]/Tabel1[[#This Row],[Totale doelgroep capaciteit]]</f>
        <v>0</v>
      </c>
      <c r="AM59" s="41">
        <f>Tabel1[[#This Row],[Totale bezetting]]/Tabel1[[#This Row],[Totale capaciteit]]</f>
        <v>0</v>
      </c>
      <c r="AN59" s="41" t="str">
        <f>Tabel1[[#This Row],[Datum]]&amp;Tabel1[[#This Row],[Meetmoment]]&amp;Tabel1[[#This Row],[Sectienummer]]</f>
        <v>4441519:00-21:002</v>
      </c>
      <c r="AO59" s="33"/>
      <c r="AP59" s="33"/>
      <c r="AQ59" s="33"/>
      <c r="AR59" s="33"/>
      <c r="AS59" s="33"/>
      <c r="AT59" s="33">
        <f>SUM(Tabel1[[#This Row],[Motief - Bezoekers/kortparkeerders]:[Motief - Overig]])</f>
        <v>0</v>
      </c>
      <c r="AU59" s="43"/>
      <c r="AV59" s="43"/>
      <c r="AW59" s="43"/>
      <c r="AX59" s="43"/>
      <c r="AY59" s="43"/>
      <c r="AZ59" s="43"/>
      <c r="BA59" s="43"/>
      <c r="BB59" s="43"/>
      <c r="BC59" s="44">
        <f>SUM(Tabel1[[#This Row],[Herkomst - Eigen woonplaats]:[Herkomst - Onbekend]])</f>
        <v>0</v>
      </c>
    </row>
    <row r="60" spans="1:55" s="2" customFormat="1" x14ac:dyDescent="0.25">
      <c r="A60" s="1">
        <v>2</v>
      </c>
      <c r="B60" t="s">
        <v>66</v>
      </c>
      <c r="C60" s="8">
        <v>44416</v>
      </c>
      <c r="D60" s="1" t="s">
        <v>77</v>
      </c>
      <c r="E60" s="4"/>
      <c r="F60" s="4"/>
      <c r="G60" s="4"/>
      <c r="H60" s="4"/>
      <c r="I60" s="4"/>
      <c r="J60" s="4"/>
      <c r="K60" s="4">
        <f>SUM(Tabel1[[#This Row],[cap_gemarkeerd_langs]:[cap_canadees]])</f>
        <v>0</v>
      </c>
      <c r="L60" s="4"/>
      <c r="M60" s="4"/>
      <c r="N60" s="4"/>
      <c r="O60" s="4">
        <v>3</v>
      </c>
      <c r="P60" s="4"/>
      <c r="Q60" s="4" t="s">
        <v>97</v>
      </c>
      <c r="R60" s="4">
        <f>SUM(Tabel1[[#This Row],[Cap - Invaliden algemeen]:[Cap - Overig gereserveerd]])</f>
        <v>3</v>
      </c>
      <c r="S60" s="4">
        <f>Tabel1[[#This Row],[Totale openbare capaciteit]]+Tabel1[[#This Row],[Totale doelgroep capaciteit]]</f>
        <v>3</v>
      </c>
      <c r="T60" s="11"/>
      <c r="U60" s="11"/>
      <c r="V60" s="11"/>
      <c r="W60" s="11"/>
      <c r="X60" s="11"/>
      <c r="Y60" s="11"/>
      <c r="Z60" s="4">
        <f>SUM(Tabel1[[#This Row],[Bez - Invaliden algemeen]:[Bez - Overig gereserveerd]])</f>
        <v>0</v>
      </c>
      <c r="AA60" s="4"/>
      <c r="AB60" s="4"/>
      <c r="AC60" s="11"/>
      <c r="AD60" s="11">
        <f>SUM(Tabel1[[#This Row],[Bez - fout, canadees]:[Bez - fout, anders]])</f>
        <v>0</v>
      </c>
      <c r="AE60" s="4"/>
      <c r="AF60" s="11"/>
      <c r="AG60" s="11"/>
      <c r="AH60" s="11">
        <f>SUM(Tabel1[[#This Row],[Bez - Obstakel, openbaar]:[Bez - Obstakel, doelgroep]])</f>
        <v>0</v>
      </c>
      <c r="AI60" s="4"/>
      <c r="AJ60" s="11">
        <f>SUM(Tabel1[[#This Row],[Bez - doelgroep totaal]]+Tabel1[[#This Row],[Bez - Openbaar]]+Tabel1[[#This Row],[Bez - Foutparkeerders]]+Tabel1[[#This Row],[Bez - Obstakels]])</f>
        <v>0</v>
      </c>
      <c r="AK60" s="41" t="e">
        <f>Tabel1[[#This Row],[Bez - Openbaar]]/Tabel1[[#This Row],[Totale openbare capaciteit]]</f>
        <v>#DIV/0!</v>
      </c>
      <c r="AL60" s="41">
        <f>Tabel1[[#This Row],[Bez - doelgroep totaal]]/Tabel1[[#This Row],[Totale doelgroep capaciteit]]</f>
        <v>0</v>
      </c>
      <c r="AM60" s="41">
        <f>Tabel1[[#This Row],[Totale bezetting]]/Tabel1[[#This Row],[Totale capaciteit]]</f>
        <v>0</v>
      </c>
      <c r="AN60" s="41" t="str">
        <f>Tabel1[[#This Row],[Datum]]&amp;Tabel1[[#This Row],[Meetmoment]]&amp;Tabel1[[#This Row],[Sectienummer]]</f>
        <v>4441600:00-02:002</v>
      </c>
      <c r="AO60" s="33"/>
      <c r="AP60" s="33"/>
      <c r="AQ60" s="33"/>
      <c r="AR60" s="33"/>
      <c r="AS60" s="33"/>
      <c r="AT60" s="33">
        <f>SUM(Tabel1[[#This Row],[Motief - Bezoekers/kortparkeerders]:[Motief - Overig]])</f>
        <v>0</v>
      </c>
      <c r="AU60" s="43"/>
      <c r="AV60" s="43"/>
      <c r="AW60" s="43"/>
      <c r="AX60" s="43"/>
      <c r="AY60" s="43"/>
      <c r="AZ60" s="43"/>
      <c r="BA60" s="43"/>
      <c r="BB60" s="43"/>
      <c r="BC60" s="44">
        <f>SUM(Tabel1[[#This Row],[Herkomst - Eigen woonplaats]:[Herkomst - Onbekend]])</f>
        <v>0</v>
      </c>
    </row>
    <row r="61" spans="1:55" s="2" customFormat="1" x14ac:dyDescent="0.25">
      <c r="A61" s="1">
        <v>2</v>
      </c>
      <c r="B61" s="1" t="s">
        <v>66</v>
      </c>
      <c r="C61" s="8">
        <v>44429</v>
      </c>
      <c r="D61" s="1" t="s">
        <v>79</v>
      </c>
      <c r="E61" s="4"/>
      <c r="F61" s="4"/>
      <c r="G61" s="4"/>
      <c r="H61" s="4"/>
      <c r="I61" s="4"/>
      <c r="J61" s="4"/>
      <c r="K61" s="4">
        <f>SUM(Tabel1[[#This Row],[cap_gemarkeerd_langs]:[cap_canadees]])</f>
        <v>0</v>
      </c>
      <c r="L61" s="4"/>
      <c r="M61" s="4"/>
      <c r="N61" s="4"/>
      <c r="O61" s="4">
        <v>3</v>
      </c>
      <c r="P61" s="4"/>
      <c r="Q61" s="4" t="s">
        <v>97</v>
      </c>
      <c r="R61" s="4">
        <f>SUM(Tabel1[[#This Row],[Cap - Invaliden algemeen]:[Cap - Overig gereserveerd]])</f>
        <v>3</v>
      </c>
      <c r="S61" s="4">
        <f>Tabel1[[#This Row],[Totale openbare capaciteit]]+Tabel1[[#This Row],[Totale doelgroep capaciteit]]</f>
        <v>3</v>
      </c>
      <c r="T61" s="11"/>
      <c r="U61" s="11"/>
      <c r="V61" s="11"/>
      <c r="W61" s="11"/>
      <c r="X61" s="11"/>
      <c r="Y61" s="11"/>
      <c r="Z61" s="4">
        <f>SUM(Tabel1[[#This Row],[Bez - Invaliden algemeen]:[Bez - Overig gereserveerd]])</f>
        <v>0</v>
      </c>
      <c r="AA61" s="4"/>
      <c r="AB61" s="4"/>
      <c r="AC61" s="11"/>
      <c r="AD61" s="11">
        <f>SUM(Tabel1[[#This Row],[Bez - fout, canadees]:[Bez - fout, anders]])</f>
        <v>0</v>
      </c>
      <c r="AE61" s="11"/>
      <c r="AF61" s="11"/>
      <c r="AG61" s="11"/>
      <c r="AH61" s="11">
        <f>SUM(Tabel1[[#This Row],[Bez - Obstakel, openbaar]:[Bez - Obstakel, doelgroep]])</f>
        <v>0</v>
      </c>
      <c r="AI61" s="4"/>
      <c r="AJ61" s="11">
        <f>SUM(Tabel1[[#This Row],[Bez - doelgroep totaal]]+Tabel1[[#This Row],[Bez - Openbaar]]+Tabel1[[#This Row],[Bez - Foutparkeerders]]+Tabel1[[#This Row],[Bez - Obstakels]])</f>
        <v>0</v>
      </c>
      <c r="AK61" s="41" t="e">
        <f>Tabel1[[#This Row],[Bez - Openbaar]]/Tabel1[[#This Row],[Totale openbare capaciteit]]</f>
        <v>#DIV/0!</v>
      </c>
      <c r="AL61" s="41">
        <f>Tabel1[[#This Row],[Bez - doelgroep totaal]]/Tabel1[[#This Row],[Totale doelgroep capaciteit]]</f>
        <v>0</v>
      </c>
      <c r="AM61" s="41">
        <f>Tabel1[[#This Row],[Totale bezetting]]/Tabel1[[#This Row],[Totale capaciteit]]</f>
        <v>0</v>
      </c>
      <c r="AN61" s="41" t="str">
        <f>Tabel1[[#This Row],[Datum]]&amp;Tabel1[[#This Row],[Meetmoment]]&amp;Tabel1[[#This Row],[Sectienummer]]</f>
        <v>4442914:00-16:002</v>
      </c>
      <c r="AO61" s="33"/>
      <c r="AP61" s="33"/>
      <c r="AQ61" s="33"/>
      <c r="AR61" s="33"/>
      <c r="AS61" s="33"/>
      <c r="AT61" s="33">
        <f>SUM(Tabel1[[#This Row],[Motief - Bezoekers/kortparkeerders]:[Motief - Overig]])</f>
        <v>0</v>
      </c>
      <c r="AU61" s="43"/>
      <c r="AV61" s="43"/>
      <c r="AW61" s="43"/>
      <c r="AX61" s="43"/>
      <c r="AY61" s="43"/>
      <c r="AZ61" s="43"/>
      <c r="BA61" s="43"/>
      <c r="BB61" s="43"/>
      <c r="BC61" s="44">
        <f>SUM(Tabel1[[#This Row],[Herkomst - Eigen woonplaats]:[Herkomst - Onbekend]])</f>
        <v>0</v>
      </c>
    </row>
    <row r="62" spans="1:55" s="2" customFormat="1" x14ac:dyDescent="0.25">
      <c r="A62" s="1">
        <v>2</v>
      </c>
      <c r="B62" t="s">
        <v>66</v>
      </c>
      <c r="C62" s="8">
        <v>44450</v>
      </c>
      <c r="D62" s="1" t="s">
        <v>78</v>
      </c>
      <c r="E62" s="4"/>
      <c r="F62" s="4"/>
      <c r="G62" s="4"/>
      <c r="H62" s="4"/>
      <c r="I62" s="4"/>
      <c r="J62" s="4"/>
      <c r="K62" s="4">
        <f>SUM(Tabel1[[#This Row],[cap_gemarkeerd_langs]:[cap_canadees]])</f>
        <v>0</v>
      </c>
      <c r="L62" s="4"/>
      <c r="M62" s="4"/>
      <c r="N62" s="4"/>
      <c r="O62" s="4">
        <v>3</v>
      </c>
      <c r="P62" s="4"/>
      <c r="Q62" s="4" t="s">
        <v>97</v>
      </c>
      <c r="R62" s="4">
        <f>SUM(Tabel1[[#This Row],[Cap - Invaliden algemeen]:[Cap - Overig gereserveerd]])</f>
        <v>3</v>
      </c>
      <c r="S62" s="4">
        <f>Tabel1[[#This Row],[Totale openbare capaciteit]]+Tabel1[[#This Row],[Totale doelgroep capaciteit]]</f>
        <v>3</v>
      </c>
      <c r="T62" s="11"/>
      <c r="U62" s="11"/>
      <c r="V62" s="11"/>
      <c r="W62" s="11"/>
      <c r="X62" s="11"/>
      <c r="Y62" s="11"/>
      <c r="Z62" s="4">
        <f>SUM(Tabel1[[#This Row],[Bez - Invaliden algemeen]:[Bez - Overig gereserveerd]])</f>
        <v>0</v>
      </c>
      <c r="AA62" s="4"/>
      <c r="AB62" s="4"/>
      <c r="AC62" s="11"/>
      <c r="AD62" s="11">
        <f>SUM(Tabel1[[#This Row],[Bez - fout, canadees]:[Bez - fout, anders]])</f>
        <v>0</v>
      </c>
      <c r="AE62" s="4"/>
      <c r="AF62" s="11"/>
      <c r="AG62" s="11"/>
      <c r="AH62" s="11">
        <f>SUM(Tabel1[[#This Row],[Bez - Obstakel, openbaar]:[Bez - Obstakel, doelgroep]])</f>
        <v>0</v>
      </c>
      <c r="AI62" s="4"/>
      <c r="AJ62" s="11">
        <f>SUM(Tabel1[[#This Row],[Bez - doelgroep totaal]]+Tabel1[[#This Row],[Bez - Openbaar]]+Tabel1[[#This Row],[Bez - Foutparkeerders]]+Tabel1[[#This Row],[Bez - Obstakels]])</f>
        <v>0</v>
      </c>
      <c r="AK62" s="41" t="e">
        <f>Tabel1[[#This Row],[Bez - Openbaar]]/Tabel1[[#This Row],[Totale openbare capaciteit]]</f>
        <v>#DIV/0!</v>
      </c>
      <c r="AL62" s="41">
        <f>Tabel1[[#This Row],[Bez - doelgroep totaal]]/Tabel1[[#This Row],[Totale doelgroep capaciteit]]</f>
        <v>0</v>
      </c>
      <c r="AM62" s="41">
        <f>Tabel1[[#This Row],[Totale bezetting]]/Tabel1[[#This Row],[Totale capaciteit]]</f>
        <v>0</v>
      </c>
      <c r="AN62" s="41" t="str">
        <f>Tabel1[[#This Row],[Datum]]&amp;Tabel1[[#This Row],[Meetmoment]]&amp;Tabel1[[#This Row],[Sectienummer]]</f>
        <v>4445010:00-12:002</v>
      </c>
      <c r="AO62" s="33"/>
      <c r="AP62" s="33"/>
      <c r="AQ62" s="33"/>
      <c r="AR62" s="33"/>
      <c r="AS62" s="33"/>
      <c r="AT62" s="33">
        <f>SUM(Tabel1[[#This Row],[Motief - Bezoekers/kortparkeerders]:[Motief - Overig]])</f>
        <v>0</v>
      </c>
      <c r="AU62" s="43"/>
      <c r="AV62" s="43"/>
      <c r="AW62" s="43"/>
      <c r="AX62" s="43"/>
      <c r="AY62" s="43"/>
      <c r="AZ62" s="43"/>
      <c r="BA62" s="43"/>
      <c r="BB62" s="43"/>
      <c r="BC62" s="44">
        <f>SUM(Tabel1[[#This Row],[Herkomst - Eigen woonplaats]:[Herkomst - Onbekend]])</f>
        <v>0</v>
      </c>
    </row>
    <row r="63" spans="1:55" s="2" customFormat="1" x14ac:dyDescent="0.25">
      <c r="A63" s="1">
        <v>2</v>
      </c>
      <c r="B63" t="s">
        <v>66</v>
      </c>
      <c r="C63" s="8">
        <v>44450</v>
      </c>
      <c r="D63" s="1" t="s">
        <v>79</v>
      </c>
      <c r="E63" s="4"/>
      <c r="F63" s="4"/>
      <c r="G63" s="4"/>
      <c r="H63" s="4"/>
      <c r="I63" s="4"/>
      <c r="J63" s="4"/>
      <c r="K63" s="4">
        <f>SUM(Tabel1[[#This Row],[cap_gemarkeerd_langs]:[cap_canadees]])</f>
        <v>0</v>
      </c>
      <c r="L63" s="4"/>
      <c r="M63" s="4"/>
      <c r="N63" s="4"/>
      <c r="O63" s="4">
        <v>3</v>
      </c>
      <c r="P63" s="4"/>
      <c r="Q63" s="4" t="s">
        <v>97</v>
      </c>
      <c r="R63" s="4">
        <f>SUM(Tabel1[[#This Row],[Cap - Invaliden algemeen]:[Cap - Overig gereserveerd]])</f>
        <v>3</v>
      </c>
      <c r="S63" s="4">
        <f>Tabel1[[#This Row],[Totale openbare capaciteit]]+Tabel1[[#This Row],[Totale doelgroep capaciteit]]</f>
        <v>3</v>
      </c>
      <c r="T63" s="11"/>
      <c r="U63" s="11"/>
      <c r="V63" s="11"/>
      <c r="W63" s="11"/>
      <c r="X63" s="11"/>
      <c r="Y63" s="11"/>
      <c r="Z63" s="4">
        <f>SUM(Tabel1[[#This Row],[Bez - Invaliden algemeen]:[Bez - Overig gereserveerd]])</f>
        <v>0</v>
      </c>
      <c r="AA63" s="4"/>
      <c r="AB63" s="4"/>
      <c r="AC63" s="11"/>
      <c r="AD63" s="11">
        <f>SUM(Tabel1[[#This Row],[Bez - fout, canadees]:[Bez - fout, anders]])</f>
        <v>0</v>
      </c>
      <c r="AE63" s="4"/>
      <c r="AF63" s="11"/>
      <c r="AG63" s="11"/>
      <c r="AH63" s="11">
        <f>SUM(Tabel1[[#This Row],[Bez - Obstakel, openbaar]:[Bez - Obstakel, doelgroep]])</f>
        <v>0</v>
      </c>
      <c r="AI63" s="4"/>
      <c r="AJ63" s="11">
        <f>SUM(Tabel1[[#This Row],[Bez - doelgroep totaal]]+Tabel1[[#This Row],[Bez - Openbaar]]+Tabel1[[#This Row],[Bez - Foutparkeerders]]+Tabel1[[#This Row],[Bez - Obstakels]])</f>
        <v>0</v>
      </c>
      <c r="AK63" s="41" t="e">
        <f>Tabel1[[#This Row],[Bez - Openbaar]]/Tabel1[[#This Row],[Totale openbare capaciteit]]</f>
        <v>#DIV/0!</v>
      </c>
      <c r="AL63" s="41">
        <f>Tabel1[[#This Row],[Bez - doelgroep totaal]]/Tabel1[[#This Row],[Totale doelgroep capaciteit]]</f>
        <v>0</v>
      </c>
      <c r="AM63" s="41">
        <f>Tabel1[[#This Row],[Totale bezetting]]/Tabel1[[#This Row],[Totale capaciteit]]</f>
        <v>0</v>
      </c>
      <c r="AN63" s="41" t="str">
        <f>Tabel1[[#This Row],[Datum]]&amp;Tabel1[[#This Row],[Meetmoment]]&amp;Tabel1[[#This Row],[Sectienummer]]</f>
        <v>4445014:00-16:002</v>
      </c>
      <c r="AO63" s="33"/>
      <c r="AP63" s="33"/>
      <c r="AQ63" s="33"/>
      <c r="AR63" s="33"/>
      <c r="AS63" s="33"/>
      <c r="AT63" s="33">
        <f>SUM(Tabel1[[#This Row],[Motief - Bezoekers/kortparkeerders]:[Motief - Overig]])</f>
        <v>0</v>
      </c>
      <c r="AU63" s="43"/>
      <c r="AV63" s="43"/>
      <c r="AW63" s="43"/>
      <c r="AX63" s="43"/>
      <c r="AY63" s="43"/>
      <c r="AZ63" s="43"/>
      <c r="BA63" s="43"/>
      <c r="BB63" s="43"/>
      <c r="BC63" s="44">
        <f>SUM(Tabel1[[#This Row],[Herkomst - Eigen woonplaats]:[Herkomst - Onbekend]])</f>
        <v>0</v>
      </c>
    </row>
    <row r="64" spans="1:55" s="2" customFormat="1" x14ac:dyDescent="0.25">
      <c r="A64" s="1">
        <v>2</v>
      </c>
      <c r="B64" t="s">
        <v>66</v>
      </c>
      <c r="C64" s="8">
        <v>44450</v>
      </c>
      <c r="D64" s="1" t="s">
        <v>80</v>
      </c>
      <c r="E64" s="4"/>
      <c r="F64" s="4"/>
      <c r="G64" s="4"/>
      <c r="H64" s="4"/>
      <c r="I64" s="4"/>
      <c r="J64" s="4"/>
      <c r="K64" s="4">
        <f>SUM(Tabel1[[#This Row],[cap_gemarkeerd_langs]:[cap_canadees]])</f>
        <v>0</v>
      </c>
      <c r="L64" s="4"/>
      <c r="M64" s="4"/>
      <c r="N64" s="4"/>
      <c r="O64" s="4">
        <v>3</v>
      </c>
      <c r="P64" s="4"/>
      <c r="Q64" s="4" t="s">
        <v>97</v>
      </c>
      <c r="R64" s="4">
        <f>SUM(Tabel1[[#This Row],[Cap - Invaliden algemeen]:[Cap - Overig gereserveerd]])</f>
        <v>3</v>
      </c>
      <c r="S64" s="4">
        <f>Tabel1[[#This Row],[Totale openbare capaciteit]]+Tabel1[[#This Row],[Totale doelgroep capaciteit]]</f>
        <v>3</v>
      </c>
      <c r="T64" s="11"/>
      <c r="U64" s="11"/>
      <c r="V64" s="11"/>
      <c r="W64" s="11"/>
      <c r="X64" s="11"/>
      <c r="Y64" s="11"/>
      <c r="Z64" s="4">
        <f>SUM(Tabel1[[#This Row],[Bez - Invaliden algemeen]:[Bez - Overig gereserveerd]])</f>
        <v>0</v>
      </c>
      <c r="AA64" s="4"/>
      <c r="AB64" s="4"/>
      <c r="AC64" s="11"/>
      <c r="AD64" s="11">
        <f>SUM(Tabel1[[#This Row],[Bez - fout, canadees]:[Bez - fout, anders]])</f>
        <v>0</v>
      </c>
      <c r="AE64" s="4"/>
      <c r="AF64" s="11"/>
      <c r="AG64" s="11"/>
      <c r="AH64" s="11">
        <f>SUM(Tabel1[[#This Row],[Bez - Obstakel, openbaar]:[Bez - Obstakel, doelgroep]])</f>
        <v>0</v>
      </c>
      <c r="AI64" s="4"/>
      <c r="AJ64" s="11">
        <f>SUM(Tabel1[[#This Row],[Bez - doelgroep totaal]]+Tabel1[[#This Row],[Bez - Openbaar]]+Tabel1[[#This Row],[Bez - Foutparkeerders]]+Tabel1[[#This Row],[Bez - Obstakels]])</f>
        <v>0</v>
      </c>
      <c r="AK64" s="41" t="e">
        <f>Tabel1[[#This Row],[Bez - Openbaar]]/Tabel1[[#This Row],[Totale openbare capaciteit]]</f>
        <v>#DIV/0!</v>
      </c>
      <c r="AL64" s="41">
        <f>Tabel1[[#This Row],[Bez - doelgroep totaal]]/Tabel1[[#This Row],[Totale doelgroep capaciteit]]</f>
        <v>0</v>
      </c>
      <c r="AM64" s="41">
        <f>Tabel1[[#This Row],[Totale bezetting]]/Tabel1[[#This Row],[Totale capaciteit]]</f>
        <v>0</v>
      </c>
      <c r="AN64" s="41" t="str">
        <f>Tabel1[[#This Row],[Datum]]&amp;Tabel1[[#This Row],[Meetmoment]]&amp;Tabel1[[#This Row],[Sectienummer]]</f>
        <v>4445019:00-21:002</v>
      </c>
      <c r="AO64" s="33"/>
      <c r="AP64" s="33"/>
      <c r="AQ64" s="33"/>
      <c r="AR64" s="33"/>
      <c r="AS64" s="33"/>
      <c r="AT64" s="33">
        <f>SUM(Tabel1[[#This Row],[Motief - Bezoekers/kortparkeerders]:[Motief - Overig]])</f>
        <v>0</v>
      </c>
      <c r="AU64" s="43"/>
      <c r="AV64" s="43"/>
      <c r="AW64" s="43"/>
      <c r="AX64" s="43"/>
      <c r="AY64" s="43"/>
      <c r="AZ64" s="43"/>
      <c r="BA64" s="43"/>
      <c r="BB64" s="43"/>
      <c r="BC64" s="44">
        <f>SUM(Tabel1[[#This Row],[Herkomst - Eigen woonplaats]:[Herkomst - Onbekend]])</f>
        <v>0</v>
      </c>
    </row>
    <row r="65" spans="1:55" s="2" customFormat="1" x14ac:dyDescent="0.25">
      <c r="A65" s="1">
        <v>2</v>
      </c>
      <c r="B65" t="s">
        <v>66</v>
      </c>
      <c r="C65" s="8">
        <v>44451</v>
      </c>
      <c r="D65" s="1" t="s">
        <v>77</v>
      </c>
      <c r="E65" s="4"/>
      <c r="F65" s="4"/>
      <c r="G65" s="4"/>
      <c r="H65" s="4"/>
      <c r="I65" s="4"/>
      <c r="J65" s="4"/>
      <c r="K65" s="4">
        <f>SUM(Tabel1[[#This Row],[cap_gemarkeerd_langs]:[cap_canadees]])</f>
        <v>0</v>
      </c>
      <c r="L65" s="4"/>
      <c r="M65" s="4"/>
      <c r="N65" s="4"/>
      <c r="O65" s="4">
        <v>3</v>
      </c>
      <c r="P65" s="4"/>
      <c r="Q65" s="4" t="s">
        <v>97</v>
      </c>
      <c r="R65" s="4">
        <f>SUM(Tabel1[[#This Row],[Cap - Invaliden algemeen]:[Cap - Overig gereserveerd]])</f>
        <v>3</v>
      </c>
      <c r="S65" s="4">
        <f>Tabel1[[#This Row],[Totale openbare capaciteit]]+Tabel1[[#This Row],[Totale doelgroep capaciteit]]</f>
        <v>3</v>
      </c>
      <c r="T65" s="11"/>
      <c r="U65" s="11"/>
      <c r="V65" s="11"/>
      <c r="W65" s="11"/>
      <c r="X65" s="11"/>
      <c r="Y65" s="11"/>
      <c r="Z65" s="4">
        <f>SUM(Tabel1[[#This Row],[Bez - Invaliden algemeen]:[Bez - Overig gereserveerd]])</f>
        <v>0</v>
      </c>
      <c r="AA65" s="4"/>
      <c r="AB65" s="4"/>
      <c r="AC65" s="11"/>
      <c r="AD65" s="11">
        <f>SUM(Tabel1[[#This Row],[Bez - fout, canadees]:[Bez - fout, anders]])</f>
        <v>0</v>
      </c>
      <c r="AE65" s="4"/>
      <c r="AF65" s="11"/>
      <c r="AG65" s="11"/>
      <c r="AH65" s="11">
        <f>SUM(Tabel1[[#This Row],[Bez - Obstakel, openbaar]:[Bez - Obstakel, doelgroep]])</f>
        <v>0</v>
      </c>
      <c r="AI65" s="4"/>
      <c r="AJ65" s="11">
        <f>SUM(Tabel1[[#This Row],[Bez - doelgroep totaal]]+Tabel1[[#This Row],[Bez - Openbaar]]+Tabel1[[#This Row],[Bez - Foutparkeerders]]+Tabel1[[#This Row],[Bez - Obstakels]])</f>
        <v>0</v>
      </c>
      <c r="AK65" s="41" t="e">
        <f>Tabel1[[#This Row],[Bez - Openbaar]]/Tabel1[[#This Row],[Totale openbare capaciteit]]</f>
        <v>#DIV/0!</v>
      </c>
      <c r="AL65" s="41">
        <f>Tabel1[[#This Row],[Bez - doelgroep totaal]]/Tabel1[[#This Row],[Totale doelgroep capaciteit]]</f>
        <v>0</v>
      </c>
      <c r="AM65" s="41">
        <f>Tabel1[[#This Row],[Totale bezetting]]/Tabel1[[#This Row],[Totale capaciteit]]</f>
        <v>0</v>
      </c>
      <c r="AN65" s="41" t="str">
        <f>Tabel1[[#This Row],[Datum]]&amp;Tabel1[[#This Row],[Meetmoment]]&amp;Tabel1[[#This Row],[Sectienummer]]</f>
        <v>4445100:00-02:002</v>
      </c>
      <c r="AO65" s="33"/>
      <c r="AP65" s="33"/>
      <c r="AQ65" s="33"/>
      <c r="AR65" s="33"/>
      <c r="AS65" s="33"/>
      <c r="AT65" s="33">
        <f>SUM(Tabel1[[#This Row],[Motief - Bezoekers/kortparkeerders]:[Motief - Overig]])</f>
        <v>0</v>
      </c>
      <c r="AU65" s="43"/>
      <c r="AV65" s="43"/>
      <c r="AW65" s="43"/>
      <c r="AX65" s="43"/>
      <c r="AY65" s="43"/>
      <c r="AZ65" s="43"/>
      <c r="BA65" s="43"/>
      <c r="BB65" s="43"/>
      <c r="BC65" s="44">
        <f>SUM(Tabel1[[#This Row],[Herkomst - Eigen woonplaats]:[Herkomst - Onbekend]])</f>
        <v>0</v>
      </c>
    </row>
    <row r="66" spans="1:55" s="2" customFormat="1" x14ac:dyDescent="0.25">
      <c r="A66" s="1">
        <v>2</v>
      </c>
      <c r="B66" t="s">
        <v>66</v>
      </c>
      <c r="C66" s="8">
        <v>44474</v>
      </c>
      <c r="D66" s="1" t="s">
        <v>78</v>
      </c>
      <c r="E66" s="4"/>
      <c r="F66" s="4"/>
      <c r="G66" s="4"/>
      <c r="H66" s="4"/>
      <c r="I66" s="4"/>
      <c r="J66" s="4"/>
      <c r="K66" s="4">
        <f>SUM(Tabel1[[#This Row],[cap_gemarkeerd_langs]:[cap_canadees]])</f>
        <v>0</v>
      </c>
      <c r="L66" s="4"/>
      <c r="M66" s="4"/>
      <c r="N66" s="4"/>
      <c r="O66" s="4">
        <v>3</v>
      </c>
      <c r="P66" s="4"/>
      <c r="Q66" s="4" t="s">
        <v>97</v>
      </c>
      <c r="R66" s="4">
        <f>SUM(Tabel1[[#This Row],[Cap - Invaliden algemeen]:[Cap - Overig gereserveerd]])</f>
        <v>3</v>
      </c>
      <c r="S66" s="4">
        <f>Tabel1[[#This Row],[Totale openbare capaciteit]]+Tabel1[[#This Row],[Totale doelgroep capaciteit]]</f>
        <v>3</v>
      </c>
      <c r="T66" s="11"/>
      <c r="U66" s="11"/>
      <c r="V66" s="11"/>
      <c r="W66" s="11"/>
      <c r="X66" s="11"/>
      <c r="Y66" s="11"/>
      <c r="Z66" s="4">
        <f>SUM(Tabel1[[#This Row],[Bez - Invaliden algemeen]:[Bez - Overig gereserveerd]])</f>
        <v>0</v>
      </c>
      <c r="AA66" s="4"/>
      <c r="AB66" s="4"/>
      <c r="AC66" s="11"/>
      <c r="AD66" s="11">
        <f>SUM(Tabel1[[#This Row],[Bez - fout, canadees]:[Bez - fout, anders]])</f>
        <v>0</v>
      </c>
      <c r="AE66" s="4"/>
      <c r="AF66" s="11"/>
      <c r="AG66" s="11"/>
      <c r="AH66" s="11">
        <f>SUM(Tabel1[[#This Row],[Bez - Obstakel, openbaar]:[Bez - Obstakel, doelgroep]])</f>
        <v>0</v>
      </c>
      <c r="AI66" s="4"/>
      <c r="AJ66" s="11">
        <f>SUM(Tabel1[[#This Row],[Bez - doelgroep totaal]]+Tabel1[[#This Row],[Bez - Openbaar]]+Tabel1[[#This Row],[Bez - Foutparkeerders]]+Tabel1[[#This Row],[Bez - Obstakels]])</f>
        <v>0</v>
      </c>
      <c r="AK66" s="41" t="e">
        <f>Tabel1[[#This Row],[Bez - Openbaar]]/Tabel1[[#This Row],[Totale openbare capaciteit]]</f>
        <v>#DIV/0!</v>
      </c>
      <c r="AL66" s="41">
        <f>Tabel1[[#This Row],[Bez - doelgroep totaal]]/Tabel1[[#This Row],[Totale doelgroep capaciteit]]</f>
        <v>0</v>
      </c>
      <c r="AM66" s="41">
        <f>Tabel1[[#This Row],[Totale bezetting]]/Tabel1[[#This Row],[Totale capaciteit]]</f>
        <v>0</v>
      </c>
      <c r="AN66" s="41" t="str">
        <f>Tabel1[[#This Row],[Datum]]&amp;Tabel1[[#This Row],[Meetmoment]]&amp;Tabel1[[#This Row],[Sectienummer]]</f>
        <v>4447410:00-12:002</v>
      </c>
      <c r="AO66" s="33"/>
      <c r="AP66" s="33"/>
      <c r="AQ66" s="33"/>
      <c r="AR66" s="33"/>
      <c r="AS66" s="33"/>
      <c r="AT66" s="33">
        <f>SUM(Tabel1[[#This Row],[Motief - Bezoekers/kortparkeerders]:[Motief - Overig]])</f>
        <v>0</v>
      </c>
      <c r="AU66" s="43"/>
      <c r="AV66" s="43"/>
      <c r="AW66" s="43"/>
      <c r="AX66" s="43"/>
      <c r="AY66" s="43"/>
      <c r="AZ66" s="43"/>
      <c r="BA66" s="43"/>
      <c r="BB66" s="43"/>
      <c r="BC66" s="44">
        <f>SUM(Tabel1[[#This Row],[Herkomst - Eigen woonplaats]:[Herkomst - Onbekend]])</f>
        <v>0</v>
      </c>
    </row>
    <row r="67" spans="1:55" s="2" customFormat="1" x14ac:dyDescent="0.25">
      <c r="A67" s="1">
        <v>2</v>
      </c>
      <c r="B67" t="s">
        <v>66</v>
      </c>
      <c r="C67" s="8">
        <v>44474</v>
      </c>
      <c r="D67" s="1" t="s">
        <v>79</v>
      </c>
      <c r="E67" s="4"/>
      <c r="F67" s="4"/>
      <c r="G67" s="4"/>
      <c r="H67" s="4"/>
      <c r="I67" s="4"/>
      <c r="J67" s="4"/>
      <c r="K67" s="4">
        <f>SUM(Tabel1[[#This Row],[cap_gemarkeerd_langs]:[cap_canadees]])</f>
        <v>0</v>
      </c>
      <c r="L67" s="4"/>
      <c r="M67" s="4"/>
      <c r="N67" s="4"/>
      <c r="O67" s="4">
        <v>3</v>
      </c>
      <c r="P67" s="4"/>
      <c r="Q67" s="4" t="s">
        <v>97</v>
      </c>
      <c r="R67" s="4">
        <f>SUM(Tabel1[[#This Row],[Cap - Invaliden algemeen]:[Cap - Overig gereserveerd]])</f>
        <v>3</v>
      </c>
      <c r="S67" s="4">
        <f>Tabel1[[#This Row],[Totale openbare capaciteit]]+Tabel1[[#This Row],[Totale doelgroep capaciteit]]</f>
        <v>3</v>
      </c>
      <c r="T67" s="11"/>
      <c r="U67" s="11"/>
      <c r="V67" s="11"/>
      <c r="W67" s="11"/>
      <c r="X67" s="11"/>
      <c r="Y67" s="11"/>
      <c r="Z67" s="4">
        <f>SUM(Tabel1[[#This Row],[Bez - Invaliden algemeen]:[Bez - Overig gereserveerd]])</f>
        <v>0</v>
      </c>
      <c r="AA67" s="4"/>
      <c r="AB67" s="4"/>
      <c r="AC67" s="11"/>
      <c r="AD67" s="11">
        <f>SUM(Tabel1[[#This Row],[Bez - fout, canadees]:[Bez - fout, anders]])</f>
        <v>0</v>
      </c>
      <c r="AE67" s="4"/>
      <c r="AF67" s="11"/>
      <c r="AG67" s="11"/>
      <c r="AH67" s="11">
        <f>SUM(Tabel1[[#This Row],[Bez - Obstakel, openbaar]:[Bez - Obstakel, doelgroep]])</f>
        <v>0</v>
      </c>
      <c r="AI67" s="4"/>
      <c r="AJ67" s="11">
        <f>SUM(Tabel1[[#This Row],[Bez - doelgroep totaal]]+Tabel1[[#This Row],[Bez - Openbaar]]+Tabel1[[#This Row],[Bez - Foutparkeerders]]+Tabel1[[#This Row],[Bez - Obstakels]])</f>
        <v>0</v>
      </c>
      <c r="AK67" s="41" t="e">
        <f>Tabel1[[#This Row],[Bez - Openbaar]]/Tabel1[[#This Row],[Totale openbare capaciteit]]</f>
        <v>#DIV/0!</v>
      </c>
      <c r="AL67" s="41">
        <f>Tabel1[[#This Row],[Bez - doelgroep totaal]]/Tabel1[[#This Row],[Totale doelgroep capaciteit]]</f>
        <v>0</v>
      </c>
      <c r="AM67" s="41">
        <f>Tabel1[[#This Row],[Totale bezetting]]/Tabel1[[#This Row],[Totale capaciteit]]</f>
        <v>0</v>
      </c>
      <c r="AN67" s="41" t="str">
        <f>Tabel1[[#This Row],[Datum]]&amp;Tabel1[[#This Row],[Meetmoment]]&amp;Tabel1[[#This Row],[Sectienummer]]</f>
        <v>4447414:00-16:002</v>
      </c>
      <c r="AO67" s="33"/>
      <c r="AP67" s="33"/>
      <c r="AQ67" s="33"/>
      <c r="AR67" s="33"/>
      <c r="AS67" s="33"/>
      <c r="AT67" s="33">
        <f>SUM(Tabel1[[#This Row],[Motief - Bezoekers/kortparkeerders]:[Motief - Overig]])</f>
        <v>0</v>
      </c>
      <c r="AU67" s="43"/>
      <c r="AV67" s="43"/>
      <c r="AW67" s="43"/>
      <c r="AX67" s="43"/>
      <c r="AY67" s="43"/>
      <c r="AZ67" s="43"/>
      <c r="BA67" s="43"/>
      <c r="BB67" s="43"/>
      <c r="BC67" s="44">
        <f>SUM(Tabel1[[#This Row],[Herkomst - Eigen woonplaats]:[Herkomst - Onbekend]])</f>
        <v>0</v>
      </c>
    </row>
    <row r="68" spans="1:55" s="2" customFormat="1" x14ac:dyDescent="0.25">
      <c r="A68" s="1">
        <v>2</v>
      </c>
      <c r="B68" t="s">
        <v>66</v>
      </c>
      <c r="C68" s="8">
        <v>44474</v>
      </c>
      <c r="D68" s="1" t="s">
        <v>80</v>
      </c>
      <c r="E68" s="4"/>
      <c r="F68" s="4"/>
      <c r="G68" s="4"/>
      <c r="H68" s="4"/>
      <c r="I68" s="4"/>
      <c r="J68" s="4"/>
      <c r="K68" s="4">
        <f>SUM(Tabel1[[#This Row],[cap_gemarkeerd_langs]:[cap_canadees]])</f>
        <v>0</v>
      </c>
      <c r="L68" s="4"/>
      <c r="M68" s="4"/>
      <c r="N68" s="4"/>
      <c r="O68" s="4">
        <v>3</v>
      </c>
      <c r="P68" s="4"/>
      <c r="Q68" s="4" t="s">
        <v>97</v>
      </c>
      <c r="R68" s="4">
        <f>SUM(Tabel1[[#This Row],[Cap - Invaliden algemeen]:[Cap - Overig gereserveerd]])</f>
        <v>3</v>
      </c>
      <c r="S68" s="4">
        <f>Tabel1[[#This Row],[Totale openbare capaciteit]]+Tabel1[[#This Row],[Totale doelgroep capaciteit]]</f>
        <v>3</v>
      </c>
      <c r="T68" s="11"/>
      <c r="U68" s="11"/>
      <c r="V68" s="11"/>
      <c r="W68" s="11"/>
      <c r="X68" s="11"/>
      <c r="Y68" s="11"/>
      <c r="Z68" s="4">
        <f>SUM(Tabel1[[#This Row],[Bez - Invaliden algemeen]:[Bez - Overig gereserveerd]])</f>
        <v>0</v>
      </c>
      <c r="AA68" s="4"/>
      <c r="AB68" s="4"/>
      <c r="AC68" s="11"/>
      <c r="AD68" s="11">
        <f>SUM(Tabel1[[#This Row],[Bez - fout, canadees]:[Bez - fout, anders]])</f>
        <v>0</v>
      </c>
      <c r="AE68" s="4"/>
      <c r="AF68" s="11"/>
      <c r="AG68" s="11"/>
      <c r="AH68" s="11">
        <f>SUM(Tabel1[[#This Row],[Bez - Obstakel, openbaar]:[Bez - Obstakel, doelgroep]])</f>
        <v>0</v>
      </c>
      <c r="AI68" s="4"/>
      <c r="AJ68" s="11">
        <f>SUM(Tabel1[[#This Row],[Bez - doelgroep totaal]]+Tabel1[[#This Row],[Bez - Openbaar]]+Tabel1[[#This Row],[Bez - Foutparkeerders]]+Tabel1[[#This Row],[Bez - Obstakels]])</f>
        <v>0</v>
      </c>
      <c r="AK68" s="41" t="e">
        <f>Tabel1[[#This Row],[Bez - Openbaar]]/Tabel1[[#This Row],[Totale openbare capaciteit]]</f>
        <v>#DIV/0!</v>
      </c>
      <c r="AL68" s="41">
        <f>Tabel1[[#This Row],[Bez - doelgroep totaal]]/Tabel1[[#This Row],[Totale doelgroep capaciteit]]</f>
        <v>0</v>
      </c>
      <c r="AM68" s="41">
        <f>Tabel1[[#This Row],[Totale bezetting]]/Tabel1[[#This Row],[Totale capaciteit]]</f>
        <v>0</v>
      </c>
      <c r="AN68" s="41" t="str">
        <f>Tabel1[[#This Row],[Datum]]&amp;Tabel1[[#This Row],[Meetmoment]]&amp;Tabel1[[#This Row],[Sectienummer]]</f>
        <v>4447419:00-21:002</v>
      </c>
      <c r="AO68" s="33"/>
      <c r="AP68" s="33"/>
      <c r="AQ68" s="33"/>
      <c r="AR68" s="33"/>
      <c r="AS68" s="33"/>
      <c r="AT68" s="33">
        <f>SUM(Tabel1[[#This Row],[Motief - Bezoekers/kortparkeerders]:[Motief - Overig]])</f>
        <v>0</v>
      </c>
      <c r="AU68" s="43"/>
      <c r="AV68" s="43"/>
      <c r="AW68" s="43"/>
      <c r="AX68" s="43"/>
      <c r="AY68" s="43"/>
      <c r="AZ68" s="43"/>
      <c r="BA68" s="43"/>
      <c r="BB68" s="43"/>
      <c r="BC68" s="44">
        <f>SUM(Tabel1[[#This Row],[Herkomst - Eigen woonplaats]:[Herkomst - Onbekend]])</f>
        <v>0</v>
      </c>
    </row>
    <row r="69" spans="1:55" s="2" customFormat="1" x14ac:dyDescent="0.25">
      <c r="A69" s="1">
        <v>2</v>
      </c>
      <c r="B69" t="s">
        <v>66</v>
      </c>
      <c r="C69" s="8">
        <v>44475</v>
      </c>
      <c r="D69" s="1" t="s">
        <v>77</v>
      </c>
      <c r="E69" s="4"/>
      <c r="F69" s="4"/>
      <c r="G69" s="4"/>
      <c r="H69" s="4"/>
      <c r="I69" s="4"/>
      <c r="J69" s="4"/>
      <c r="K69" s="4">
        <f>SUM(Tabel1[[#This Row],[cap_gemarkeerd_langs]:[cap_canadees]])</f>
        <v>0</v>
      </c>
      <c r="L69" s="4"/>
      <c r="M69" s="4"/>
      <c r="N69" s="4"/>
      <c r="O69" s="4">
        <v>3</v>
      </c>
      <c r="P69" s="4"/>
      <c r="Q69" s="4" t="s">
        <v>97</v>
      </c>
      <c r="R69" s="4">
        <f>SUM(Tabel1[[#This Row],[Cap - Invaliden algemeen]:[Cap - Overig gereserveerd]])</f>
        <v>3</v>
      </c>
      <c r="S69" s="4">
        <f>Tabel1[[#This Row],[Totale openbare capaciteit]]+Tabel1[[#This Row],[Totale doelgroep capaciteit]]</f>
        <v>3</v>
      </c>
      <c r="T69" s="11"/>
      <c r="U69" s="11"/>
      <c r="V69" s="11"/>
      <c r="W69" s="11"/>
      <c r="X69" s="11"/>
      <c r="Y69" s="11"/>
      <c r="Z69" s="4">
        <f>SUM(Tabel1[[#This Row],[Bez - Invaliden algemeen]:[Bez - Overig gereserveerd]])</f>
        <v>0</v>
      </c>
      <c r="AA69" s="4"/>
      <c r="AB69" s="4"/>
      <c r="AC69" s="11"/>
      <c r="AD69" s="11">
        <f>SUM(Tabel1[[#This Row],[Bez - fout, canadees]:[Bez - fout, anders]])</f>
        <v>0</v>
      </c>
      <c r="AE69" s="4"/>
      <c r="AF69" s="11"/>
      <c r="AG69" s="11"/>
      <c r="AH69" s="11">
        <f>SUM(Tabel1[[#This Row],[Bez - Obstakel, openbaar]:[Bez - Obstakel, doelgroep]])</f>
        <v>0</v>
      </c>
      <c r="AI69" s="4"/>
      <c r="AJ69" s="11">
        <f>SUM(Tabel1[[#This Row],[Bez - doelgroep totaal]]+Tabel1[[#This Row],[Bez - Openbaar]]+Tabel1[[#This Row],[Bez - Foutparkeerders]]+Tabel1[[#This Row],[Bez - Obstakels]])</f>
        <v>0</v>
      </c>
      <c r="AK69" s="41" t="e">
        <f>Tabel1[[#This Row],[Bez - Openbaar]]/Tabel1[[#This Row],[Totale openbare capaciteit]]</f>
        <v>#DIV/0!</v>
      </c>
      <c r="AL69" s="41">
        <f>Tabel1[[#This Row],[Bez - doelgroep totaal]]/Tabel1[[#This Row],[Totale doelgroep capaciteit]]</f>
        <v>0</v>
      </c>
      <c r="AM69" s="41">
        <f>Tabel1[[#This Row],[Totale bezetting]]/Tabel1[[#This Row],[Totale capaciteit]]</f>
        <v>0</v>
      </c>
      <c r="AN69" s="41" t="str">
        <f>Tabel1[[#This Row],[Datum]]&amp;Tabel1[[#This Row],[Meetmoment]]&amp;Tabel1[[#This Row],[Sectienummer]]</f>
        <v>4447500:00-02:002</v>
      </c>
      <c r="AO69" s="33"/>
      <c r="AP69" s="33"/>
      <c r="AQ69" s="33"/>
      <c r="AR69" s="33"/>
      <c r="AS69" s="33"/>
      <c r="AT69" s="33">
        <f>SUM(Tabel1[[#This Row],[Motief - Bezoekers/kortparkeerders]:[Motief - Overig]])</f>
        <v>0</v>
      </c>
      <c r="AU69" s="43"/>
      <c r="AV69" s="43"/>
      <c r="AW69" s="43"/>
      <c r="AX69" s="43"/>
      <c r="AY69" s="43"/>
      <c r="AZ69" s="43"/>
      <c r="BA69" s="43"/>
      <c r="BB69" s="43"/>
      <c r="BC69" s="44">
        <f>SUM(Tabel1[[#This Row],[Herkomst - Eigen woonplaats]:[Herkomst - Onbekend]])</f>
        <v>0</v>
      </c>
    </row>
    <row r="70" spans="1:55" s="2" customFormat="1" x14ac:dyDescent="0.25">
      <c r="A70" s="1">
        <v>3</v>
      </c>
      <c r="B70" t="s">
        <v>66</v>
      </c>
      <c r="C70" s="8">
        <v>44415</v>
      </c>
      <c r="D70" s="1" t="s">
        <v>78</v>
      </c>
      <c r="E70" s="4"/>
      <c r="F70" s="4"/>
      <c r="G70" s="4"/>
      <c r="H70" s="4"/>
      <c r="I70" s="4"/>
      <c r="J70" s="4"/>
      <c r="K70" s="4">
        <f>SUM(Tabel1[[#This Row],[cap_gemarkeerd_langs]:[cap_canadees]])</f>
        <v>0</v>
      </c>
      <c r="L70" s="4">
        <v>6</v>
      </c>
      <c r="M70" s="4"/>
      <c r="N70" s="4"/>
      <c r="O70" s="4"/>
      <c r="P70" s="4"/>
      <c r="Q70" s="4"/>
      <c r="R70" s="4">
        <f>SUM(Tabel1[[#This Row],[Cap - Invaliden algemeen]:[Cap - Overig gereserveerd]])</f>
        <v>6</v>
      </c>
      <c r="S70" s="4">
        <f>Tabel1[[#This Row],[Totale openbare capaciteit]]+Tabel1[[#This Row],[Totale doelgroep capaciteit]]</f>
        <v>6</v>
      </c>
      <c r="T70" s="11"/>
      <c r="U70" s="11">
        <v>1</v>
      </c>
      <c r="V70" s="11"/>
      <c r="W70" s="11"/>
      <c r="X70" s="11"/>
      <c r="Y70" s="11"/>
      <c r="Z70" s="4">
        <f>SUM(Tabel1[[#This Row],[Bez - Invaliden algemeen]:[Bez - Overig gereserveerd]])</f>
        <v>1</v>
      </c>
      <c r="AA70" s="4"/>
      <c r="AB70" s="4"/>
      <c r="AC70" s="11"/>
      <c r="AD70" s="11">
        <f>SUM(Tabel1[[#This Row],[Bez - fout, canadees]:[Bez - fout, anders]])</f>
        <v>0</v>
      </c>
      <c r="AE70" s="4"/>
      <c r="AF70" s="11"/>
      <c r="AG70" s="11"/>
      <c r="AH70" s="11">
        <f>SUM(Tabel1[[#This Row],[Bez - Obstakel, openbaar]:[Bez - Obstakel, doelgroep]])</f>
        <v>0</v>
      </c>
      <c r="AI70" s="4"/>
      <c r="AJ70" s="11">
        <f>SUM(Tabel1[[#This Row],[Bez - doelgroep totaal]]+Tabel1[[#This Row],[Bez - Openbaar]]+Tabel1[[#This Row],[Bez - Foutparkeerders]]+Tabel1[[#This Row],[Bez - Obstakels]])</f>
        <v>1</v>
      </c>
      <c r="AK70" s="41" t="e">
        <f>Tabel1[[#This Row],[Bez - Openbaar]]/Tabel1[[#This Row],[Totale openbare capaciteit]]</f>
        <v>#DIV/0!</v>
      </c>
      <c r="AL70" s="41">
        <f>Tabel1[[#This Row],[Bez - doelgroep totaal]]/Tabel1[[#This Row],[Totale doelgroep capaciteit]]</f>
        <v>0.16666666666666666</v>
      </c>
      <c r="AM70" s="41">
        <f>Tabel1[[#This Row],[Totale bezetting]]/Tabel1[[#This Row],[Totale capaciteit]]</f>
        <v>0.16666666666666666</v>
      </c>
      <c r="AN70" s="41" t="str">
        <f>Tabel1[[#This Row],[Datum]]&amp;Tabel1[[#This Row],[Meetmoment]]&amp;Tabel1[[#This Row],[Sectienummer]]</f>
        <v>4441510:00-12:003</v>
      </c>
      <c r="AO70" s="33"/>
      <c r="AP70" s="33"/>
      <c r="AQ70" s="33">
        <v>1</v>
      </c>
      <c r="AR70" s="33"/>
      <c r="AS70" s="33"/>
      <c r="AT70" s="33">
        <f>SUM(Tabel1[[#This Row],[Motief - Bezoekers/kortparkeerders]:[Motief - Overig]])</f>
        <v>1</v>
      </c>
      <c r="AU70" s="43"/>
      <c r="AV70" s="43"/>
      <c r="AW70" s="43">
        <v>1</v>
      </c>
      <c r="AX70" s="43"/>
      <c r="AY70" s="43"/>
      <c r="AZ70" s="43"/>
      <c r="BA70" s="43"/>
      <c r="BB70" s="43"/>
      <c r="BC70" s="44">
        <f>SUM(Tabel1[[#This Row],[Herkomst - Eigen woonplaats]:[Herkomst - Onbekend]])</f>
        <v>1</v>
      </c>
    </row>
    <row r="71" spans="1:55" s="2" customFormat="1" x14ac:dyDescent="0.25">
      <c r="A71" s="1">
        <v>3</v>
      </c>
      <c r="B71" t="s">
        <v>66</v>
      </c>
      <c r="C71" s="8">
        <v>44415</v>
      </c>
      <c r="D71" s="1" t="s">
        <v>79</v>
      </c>
      <c r="E71" s="4"/>
      <c r="F71" s="4"/>
      <c r="G71" s="4"/>
      <c r="H71" s="4"/>
      <c r="I71" s="4"/>
      <c r="J71" s="4"/>
      <c r="K71" s="4">
        <f>SUM(Tabel1[[#This Row],[cap_gemarkeerd_langs]:[cap_canadees]])</f>
        <v>0</v>
      </c>
      <c r="L71" s="4">
        <v>6</v>
      </c>
      <c r="M71" s="4"/>
      <c r="N71" s="4"/>
      <c r="O71" s="4"/>
      <c r="P71" s="4"/>
      <c r="Q71" s="4"/>
      <c r="R71" s="4">
        <f>SUM(Tabel1[[#This Row],[Cap - Invaliden algemeen]:[Cap - Overig gereserveerd]])</f>
        <v>6</v>
      </c>
      <c r="S71" s="4">
        <f>Tabel1[[#This Row],[Totale openbare capaciteit]]+Tabel1[[#This Row],[Totale doelgroep capaciteit]]</f>
        <v>6</v>
      </c>
      <c r="T71" s="11"/>
      <c r="U71" s="11">
        <v>2</v>
      </c>
      <c r="V71" s="11"/>
      <c r="W71" s="11"/>
      <c r="X71" s="11"/>
      <c r="Y71" s="11"/>
      <c r="Z71" s="4">
        <f>SUM(Tabel1[[#This Row],[Bez - Invaliden algemeen]:[Bez - Overig gereserveerd]])</f>
        <v>2</v>
      </c>
      <c r="AA71" s="4"/>
      <c r="AB71" s="4"/>
      <c r="AC71" s="11"/>
      <c r="AD71" s="11">
        <f>SUM(Tabel1[[#This Row],[Bez - fout, canadees]:[Bez - fout, anders]])</f>
        <v>0</v>
      </c>
      <c r="AE71" s="4"/>
      <c r="AF71" s="11"/>
      <c r="AG71" s="11"/>
      <c r="AH71" s="11">
        <f>SUM(Tabel1[[#This Row],[Bez - Obstakel, openbaar]:[Bez - Obstakel, doelgroep]])</f>
        <v>0</v>
      </c>
      <c r="AI71" s="4"/>
      <c r="AJ71" s="11">
        <f>SUM(Tabel1[[#This Row],[Bez - doelgroep totaal]]+Tabel1[[#This Row],[Bez - Openbaar]]+Tabel1[[#This Row],[Bez - Foutparkeerders]]+Tabel1[[#This Row],[Bez - Obstakels]])</f>
        <v>2</v>
      </c>
      <c r="AK71" s="41" t="e">
        <f>Tabel1[[#This Row],[Bez - Openbaar]]/Tabel1[[#This Row],[Totale openbare capaciteit]]</f>
        <v>#DIV/0!</v>
      </c>
      <c r="AL71" s="41">
        <f>Tabel1[[#This Row],[Bez - doelgroep totaal]]/Tabel1[[#This Row],[Totale doelgroep capaciteit]]</f>
        <v>0.33333333333333331</v>
      </c>
      <c r="AM71" s="41">
        <f>Tabel1[[#This Row],[Totale bezetting]]/Tabel1[[#This Row],[Totale capaciteit]]</f>
        <v>0.33333333333333331</v>
      </c>
      <c r="AN71" s="41" t="str">
        <f>Tabel1[[#This Row],[Datum]]&amp;Tabel1[[#This Row],[Meetmoment]]&amp;Tabel1[[#This Row],[Sectienummer]]</f>
        <v>4441514:00-16:003</v>
      </c>
      <c r="AO71" s="33">
        <v>1</v>
      </c>
      <c r="AP71" s="33"/>
      <c r="AQ71" s="33">
        <v>1</v>
      </c>
      <c r="AR71" s="33"/>
      <c r="AS71" s="33"/>
      <c r="AT71" s="33">
        <f>SUM(Tabel1[[#This Row],[Motief - Bezoekers/kortparkeerders]:[Motief - Overig]])</f>
        <v>2</v>
      </c>
      <c r="AU71" s="43"/>
      <c r="AV71" s="43"/>
      <c r="AW71" s="43">
        <v>1</v>
      </c>
      <c r="AX71" s="43">
        <v>1</v>
      </c>
      <c r="AY71" s="43"/>
      <c r="AZ71" s="43"/>
      <c r="BA71" s="43"/>
      <c r="BB71" s="43"/>
      <c r="BC71" s="44">
        <f>SUM(Tabel1[[#This Row],[Herkomst - Eigen woonplaats]:[Herkomst - Onbekend]])</f>
        <v>2</v>
      </c>
    </row>
    <row r="72" spans="1:55" s="2" customFormat="1" x14ac:dyDescent="0.25">
      <c r="A72" s="1">
        <v>3</v>
      </c>
      <c r="B72" t="s">
        <v>66</v>
      </c>
      <c r="C72" s="8">
        <v>44415</v>
      </c>
      <c r="D72" s="1" t="s">
        <v>80</v>
      </c>
      <c r="E72" s="4"/>
      <c r="F72" s="4"/>
      <c r="G72" s="4"/>
      <c r="H72" s="4"/>
      <c r="I72" s="4"/>
      <c r="J72" s="4"/>
      <c r="K72" s="4">
        <f>SUM(Tabel1[[#This Row],[cap_gemarkeerd_langs]:[cap_canadees]])</f>
        <v>0</v>
      </c>
      <c r="L72" s="4">
        <v>6</v>
      </c>
      <c r="M72" s="4"/>
      <c r="N72" s="4"/>
      <c r="O72" s="4"/>
      <c r="P72" s="4"/>
      <c r="Q72" s="4"/>
      <c r="R72" s="4">
        <f>SUM(Tabel1[[#This Row],[Cap - Invaliden algemeen]:[Cap - Overig gereserveerd]])</f>
        <v>6</v>
      </c>
      <c r="S72" s="4">
        <f>Tabel1[[#This Row],[Totale openbare capaciteit]]+Tabel1[[#This Row],[Totale doelgroep capaciteit]]</f>
        <v>6</v>
      </c>
      <c r="T72" s="11"/>
      <c r="U72" s="11">
        <v>2</v>
      </c>
      <c r="V72" s="11"/>
      <c r="W72" s="11"/>
      <c r="X72" s="11"/>
      <c r="Y72" s="11"/>
      <c r="Z72" s="4">
        <f>SUM(Tabel1[[#This Row],[Bez - Invaliden algemeen]:[Bez - Overig gereserveerd]])</f>
        <v>2</v>
      </c>
      <c r="AA72" s="4"/>
      <c r="AB72" s="4"/>
      <c r="AC72" s="11"/>
      <c r="AD72" s="11">
        <f>SUM(Tabel1[[#This Row],[Bez - fout, canadees]:[Bez - fout, anders]])</f>
        <v>0</v>
      </c>
      <c r="AE72" s="4"/>
      <c r="AF72" s="11"/>
      <c r="AG72" s="11"/>
      <c r="AH72" s="11">
        <f>SUM(Tabel1[[#This Row],[Bez - Obstakel, openbaar]:[Bez - Obstakel, doelgroep]])</f>
        <v>0</v>
      </c>
      <c r="AI72" s="4"/>
      <c r="AJ72" s="11">
        <f>SUM(Tabel1[[#This Row],[Bez - doelgroep totaal]]+Tabel1[[#This Row],[Bez - Openbaar]]+Tabel1[[#This Row],[Bez - Foutparkeerders]]+Tabel1[[#This Row],[Bez - Obstakels]])</f>
        <v>2</v>
      </c>
      <c r="AK72" s="41" t="e">
        <f>Tabel1[[#This Row],[Bez - Openbaar]]/Tabel1[[#This Row],[Totale openbare capaciteit]]</f>
        <v>#DIV/0!</v>
      </c>
      <c r="AL72" s="41">
        <f>Tabel1[[#This Row],[Bez - doelgroep totaal]]/Tabel1[[#This Row],[Totale doelgroep capaciteit]]</f>
        <v>0.33333333333333331</v>
      </c>
      <c r="AM72" s="41">
        <f>Tabel1[[#This Row],[Totale bezetting]]/Tabel1[[#This Row],[Totale capaciteit]]</f>
        <v>0.33333333333333331</v>
      </c>
      <c r="AN72" s="41" t="str">
        <f>Tabel1[[#This Row],[Datum]]&amp;Tabel1[[#This Row],[Meetmoment]]&amp;Tabel1[[#This Row],[Sectienummer]]</f>
        <v>4441519:00-21:003</v>
      </c>
      <c r="AO72" s="33">
        <v>1</v>
      </c>
      <c r="AP72" s="33"/>
      <c r="AQ72" s="33">
        <v>1</v>
      </c>
      <c r="AR72" s="33"/>
      <c r="AS72" s="33"/>
      <c r="AT72" s="33">
        <f>SUM(Tabel1[[#This Row],[Motief - Bezoekers/kortparkeerders]:[Motief - Overig]])</f>
        <v>2</v>
      </c>
      <c r="AU72" s="43"/>
      <c r="AV72" s="43"/>
      <c r="AW72" s="43">
        <v>1</v>
      </c>
      <c r="AX72" s="43"/>
      <c r="AY72" s="43"/>
      <c r="AZ72" s="43">
        <v>1</v>
      </c>
      <c r="BA72" s="43"/>
      <c r="BB72" s="43"/>
      <c r="BC72" s="44">
        <f>SUM(Tabel1[[#This Row],[Herkomst - Eigen woonplaats]:[Herkomst - Onbekend]])</f>
        <v>2</v>
      </c>
    </row>
    <row r="73" spans="1:55" s="2" customFormat="1" x14ac:dyDescent="0.25">
      <c r="A73" s="1">
        <v>3</v>
      </c>
      <c r="B73" t="s">
        <v>66</v>
      </c>
      <c r="C73" s="8">
        <v>44416</v>
      </c>
      <c r="D73" s="1" t="s">
        <v>77</v>
      </c>
      <c r="E73" s="4"/>
      <c r="F73" s="4"/>
      <c r="G73" s="4"/>
      <c r="H73" s="4"/>
      <c r="I73" s="4"/>
      <c r="J73" s="4"/>
      <c r="K73" s="4">
        <f>SUM(Tabel1[[#This Row],[cap_gemarkeerd_langs]:[cap_canadees]])</f>
        <v>0</v>
      </c>
      <c r="L73" s="4">
        <v>6</v>
      </c>
      <c r="M73" s="4"/>
      <c r="N73" s="4"/>
      <c r="O73" s="4"/>
      <c r="P73" s="4"/>
      <c r="Q73" s="4"/>
      <c r="R73" s="4">
        <f>SUM(Tabel1[[#This Row],[Cap - Invaliden algemeen]:[Cap - Overig gereserveerd]])</f>
        <v>6</v>
      </c>
      <c r="S73" s="4">
        <f>Tabel1[[#This Row],[Totale openbare capaciteit]]+Tabel1[[#This Row],[Totale doelgroep capaciteit]]</f>
        <v>6</v>
      </c>
      <c r="T73" s="11"/>
      <c r="U73" s="11"/>
      <c r="V73" s="11"/>
      <c r="W73" s="11"/>
      <c r="X73" s="11"/>
      <c r="Y73" s="11"/>
      <c r="Z73" s="4">
        <f>SUM(Tabel1[[#This Row],[Bez - Invaliden algemeen]:[Bez - Overig gereserveerd]])</f>
        <v>0</v>
      </c>
      <c r="AA73" s="4"/>
      <c r="AB73" s="4">
        <v>1</v>
      </c>
      <c r="AC73" s="11"/>
      <c r="AD73" s="11">
        <f>SUM(Tabel1[[#This Row],[Bez - fout, canadees]:[Bez - fout, anders]])</f>
        <v>1</v>
      </c>
      <c r="AE73" s="4"/>
      <c r="AF73" s="11"/>
      <c r="AG73" s="11"/>
      <c r="AH73" s="11">
        <f>SUM(Tabel1[[#This Row],[Bez - Obstakel, openbaar]:[Bez - Obstakel, doelgroep]])</f>
        <v>0</v>
      </c>
      <c r="AI73" s="4"/>
      <c r="AJ73" s="11">
        <f>SUM(Tabel1[[#This Row],[Bez - doelgroep totaal]]+Tabel1[[#This Row],[Bez - Openbaar]]+Tabel1[[#This Row],[Bez - Foutparkeerders]]+Tabel1[[#This Row],[Bez - Obstakels]])</f>
        <v>1</v>
      </c>
      <c r="AK73" s="41" t="e">
        <f>Tabel1[[#This Row],[Bez - Openbaar]]/Tabel1[[#This Row],[Totale openbare capaciteit]]</f>
        <v>#DIV/0!</v>
      </c>
      <c r="AL73" s="41">
        <f>Tabel1[[#This Row],[Bez - doelgroep totaal]]/Tabel1[[#This Row],[Totale doelgroep capaciteit]]</f>
        <v>0</v>
      </c>
      <c r="AM73" s="41">
        <f>Tabel1[[#This Row],[Totale bezetting]]/Tabel1[[#This Row],[Totale capaciteit]]</f>
        <v>0.16666666666666666</v>
      </c>
      <c r="AN73" s="41" t="str">
        <f>Tabel1[[#This Row],[Datum]]&amp;Tabel1[[#This Row],[Meetmoment]]&amp;Tabel1[[#This Row],[Sectienummer]]</f>
        <v>4441600:00-02:003</v>
      </c>
      <c r="AO73" s="33"/>
      <c r="AP73" s="33"/>
      <c r="AQ73" s="33">
        <v>1</v>
      </c>
      <c r="AR73" s="33"/>
      <c r="AS73" s="33"/>
      <c r="AT73" s="33">
        <f>SUM(Tabel1[[#This Row],[Motief - Bezoekers/kortparkeerders]:[Motief - Overig]])</f>
        <v>1</v>
      </c>
      <c r="AU73" s="43"/>
      <c r="AV73" s="43"/>
      <c r="AW73" s="43">
        <v>1</v>
      </c>
      <c r="AX73" s="43"/>
      <c r="AY73" s="43"/>
      <c r="AZ73" s="43"/>
      <c r="BA73" s="43"/>
      <c r="BB73" s="43"/>
      <c r="BC73" s="44">
        <f>SUM(Tabel1[[#This Row],[Herkomst - Eigen woonplaats]:[Herkomst - Onbekend]])</f>
        <v>1</v>
      </c>
    </row>
    <row r="74" spans="1:55" s="2" customFormat="1" x14ac:dyDescent="0.25">
      <c r="A74" s="1">
        <v>3</v>
      </c>
      <c r="B74" s="1" t="s">
        <v>66</v>
      </c>
      <c r="C74" s="8">
        <v>44429</v>
      </c>
      <c r="D74" s="1" t="s">
        <v>79</v>
      </c>
      <c r="E74" s="4"/>
      <c r="F74" s="4"/>
      <c r="G74" s="4"/>
      <c r="H74" s="4"/>
      <c r="I74" s="4"/>
      <c r="J74" s="4"/>
      <c r="K74" s="4">
        <f>SUM(Tabel1[[#This Row],[cap_gemarkeerd_langs]:[cap_canadees]])</f>
        <v>0</v>
      </c>
      <c r="L74" s="4">
        <v>6</v>
      </c>
      <c r="M74" s="4"/>
      <c r="N74" s="4"/>
      <c r="O74" s="4"/>
      <c r="P74" s="4"/>
      <c r="Q74" s="4"/>
      <c r="R74" s="4">
        <f>SUM(Tabel1[[#This Row],[Cap - Invaliden algemeen]:[Cap - Overig gereserveerd]])</f>
        <v>6</v>
      </c>
      <c r="S74" s="4">
        <f>Tabel1[[#This Row],[Totale openbare capaciteit]]+Tabel1[[#This Row],[Totale doelgroep capaciteit]]</f>
        <v>6</v>
      </c>
      <c r="T74" s="11"/>
      <c r="U74" s="11">
        <v>3</v>
      </c>
      <c r="V74" s="11"/>
      <c r="W74" s="11"/>
      <c r="X74" s="11"/>
      <c r="Y74" s="11"/>
      <c r="Z74" s="4">
        <f>SUM(Tabel1[[#This Row],[Bez - Invaliden algemeen]:[Bez - Overig gereserveerd]])</f>
        <v>3</v>
      </c>
      <c r="AA74" s="4"/>
      <c r="AB74" s="4"/>
      <c r="AC74" s="11"/>
      <c r="AD74" s="11">
        <f>SUM(Tabel1[[#This Row],[Bez - fout, canadees]:[Bez - fout, anders]])</f>
        <v>0</v>
      </c>
      <c r="AE74" s="11"/>
      <c r="AF74" s="11"/>
      <c r="AG74" s="11"/>
      <c r="AH74" s="11">
        <f>SUM(Tabel1[[#This Row],[Bez - Obstakel, openbaar]:[Bez - Obstakel, doelgroep]])</f>
        <v>0</v>
      </c>
      <c r="AI74" s="4"/>
      <c r="AJ74" s="11">
        <f>SUM(Tabel1[[#This Row],[Bez - doelgroep totaal]]+Tabel1[[#This Row],[Bez - Openbaar]]+Tabel1[[#This Row],[Bez - Foutparkeerders]]+Tabel1[[#This Row],[Bez - Obstakels]])</f>
        <v>3</v>
      </c>
      <c r="AK74" s="41" t="e">
        <f>Tabel1[[#This Row],[Bez - Openbaar]]/Tabel1[[#This Row],[Totale openbare capaciteit]]</f>
        <v>#DIV/0!</v>
      </c>
      <c r="AL74" s="41">
        <f>Tabel1[[#This Row],[Bez - doelgroep totaal]]/Tabel1[[#This Row],[Totale doelgroep capaciteit]]</f>
        <v>0.5</v>
      </c>
      <c r="AM74" s="41">
        <f>Tabel1[[#This Row],[Totale bezetting]]/Tabel1[[#This Row],[Totale capaciteit]]</f>
        <v>0.5</v>
      </c>
      <c r="AN74" s="41" t="str">
        <f>Tabel1[[#This Row],[Datum]]&amp;Tabel1[[#This Row],[Meetmoment]]&amp;Tabel1[[#This Row],[Sectienummer]]</f>
        <v>4442914:00-16:003</v>
      </c>
      <c r="AO74" s="33">
        <v>3</v>
      </c>
      <c r="AP74" s="33"/>
      <c r="AQ74" s="33"/>
      <c r="AR74" s="33"/>
      <c r="AS74" s="33"/>
      <c r="AT74" s="33">
        <f>SUM(Tabel1[[#This Row],[Motief - Bezoekers/kortparkeerders]:[Motief - Overig]])</f>
        <v>3</v>
      </c>
      <c r="AU74" s="43"/>
      <c r="AV74" s="43">
        <v>2</v>
      </c>
      <c r="AW74" s="43"/>
      <c r="AX74" s="43"/>
      <c r="AY74" s="43">
        <v>1</v>
      </c>
      <c r="AZ74" s="43"/>
      <c r="BA74" s="43"/>
      <c r="BB74" s="43"/>
      <c r="BC74" s="44">
        <f>SUM(Tabel1[[#This Row],[Herkomst - Eigen woonplaats]:[Herkomst - Onbekend]])</f>
        <v>3</v>
      </c>
    </row>
    <row r="75" spans="1:55" s="2" customFormat="1" x14ac:dyDescent="0.25">
      <c r="A75" s="1">
        <v>3</v>
      </c>
      <c r="B75" t="s">
        <v>66</v>
      </c>
      <c r="C75" s="8">
        <v>44450</v>
      </c>
      <c r="D75" s="1" t="s">
        <v>78</v>
      </c>
      <c r="E75" s="4"/>
      <c r="F75" s="4"/>
      <c r="G75" s="4"/>
      <c r="H75" s="4"/>
      <c r="I75" s="4"/>
      <c r="J75" s="4"/>
      <c r="K75" s="4">
        <f>SUM(Tabel1[[#This Row],[cap_gemarkeerd_langs]:[cap_canadees]])</f>
        <v>0</v>
      </c>
      <c r="L75" s="4">
        <v>6</v>
      </c>
      <c r="M75" s="4"/>
      <c r="N75" s="4"/>
      <c r="O75" s="4"/>
      <c r="P75" s="4"/>
      <c r="Q75" s="4"/>
      <c r="R75" s="4">
        <f>SUM(Tabel1[[#This Row],[Cap - Invaliden algemeen]:[Cap - Overig gereserveerd]])</f>
        <v>6</v>
      </c>
      <c r="S75" s="4">
        <f>Tabel1[[#This Row],[Totale openbare capaciteit]]+Tabel1[[#This Row],[Totale doelgroep capaciteit]]</f>
        <v>6</v>
      </c>
      <c r="T75" s="11"/>
      <c r="U75" s="11"/>
      <c r="V75" s="11"/>
      <c r="W75" s="11"/>
      <c r="X75" s="11"/>
      <c r="Y75" s="11"/>
      <c r="Z75" s="4">
        <f>SUM(Tabel1[[#This Row],[Bez - Invaliden algemeen]:[Bez - Overig gereserveerd]])</f>
        <v>0</v>
      </c>
      <c r="AA75" s="4"/>
      <c r="AB75" s="4"/>
      <c r="AC75" s="11"/>
      <c r="AD75" s="11">
        <f>SUM(Tabel1[[#This Row],[Bez - fout, canadees]:[Bez - fout, anders]])</f>
        <v>0</v>
      </c>
      <c r="AE75" s="4"/>
      <c r="AF75" s="11"/>
      <c r="AG75" s="11"/>
      <c r="AH75" s="11">
        <f>SUM(Tabel1[[#This Row],[Bez - Obstakel, openbaar]:[Bez - Obstakel, doelgroep]])</f>
        <v>0</v>
      </c>
      <c r="AI75" s="4"/>
      <c r="AJ75" s="11">
        <f>SUM(Tabel1[[#This Row],[Bez - doelgroep totaal]]+Tabel1[[#This Row],[Bez - Openbaar]]+Tabel1[[#This Row],[Bez - Foutparkeerders]]+Tabel1[[#This Row],[Bez - Obstakels]])</f>
        <v>0</v>
      </c>
      <c r="AK75" s="41" t="e">
        <f>Tabel1[[#This Row],[Bez - Openbaar]]/Tabel1[[#This Row],[Totale openbare capaciteit]]</f>
        <v>#DIV/0!</v>
      </c>
      <c r="AL75" s="41">
        <f>Tabel1[[#This Row],[Bez - doelgroep totaal]]/Tabel1[[#This Row],[Totale doelgroep capaciteit]]</f>
        <v>0</v>
      </c>
      <c r="AM75" s="41">
        <f>Tabel1[[#This Row],[Totale bezetting]]/Tabel1[[#This Row],[Totale capaciteit]]</f>
        <v>0</v>
      </c>
      <c r="AN75" s="41" t="str">
        <f>Tabel1[[#This Row],[Datum]]&amp;Tabel1[[#This Row],[Meetmoment]]&amp;Tabel1[[#This Row],[Sectienummer]]</f>
        <v>4445010:00-12:003</v>
      </c>
      <c r="AO75" s="33"/>
      <c r="AP75" s="33"/>
      <c r="AQ75" s="33"/>
      <c r="AR75" s="33"/>
      <c r="AS75" s="33"/>
      <c r="AT75" s="33">
        <f>SUM(Tabel1[[#This Row],[Motief - Bezoekers/kortparkeerders]:[Motief - Overig]])</f>
        <v>0</v>
      </c>
      <c r="AU75" s="43"/>
      <c r="AV75" s="43"/>
      <c r="AW75" s="43"/>
      <c r="AX75" s="43"/>
      <c r="AY75" s="43"/>
      <c r="AZ75" s="43"/>
      <c r="BA75" s="43"/>
      <c r="BB75" s="43"/>
      <c r="BC75" s="44">
        <f>SUM(Tabel1[[#This Row],[Herkomst - Eigen woonplaats]:[Herkomst - Onbekend]])</f>
        <v>0</v>
      </c>
    </row>
    <row r="76" spans="1:55" s="2" customFormat="1" x14ac:dyDescent="0.25">
      <c r="A76" s="1">
        <v>3</v>
      </c>
      <c r="B76" t="s">
        <v>66</v>
      </c>
      <c r="C76" s="8">
        <v>44450</v>
      </c>
      <c r="D76" s="1" t="s">
        <v>79</v>
      </c>
      <c r="E76" s="4"/>
      <c r="F76" s="4"/>
      <c r="G76" s="4"/>
      <c r="H76" s="4"/>
      <c r="I76" s="4"/>
      <c r="J76" s="4"/>
      <c r="K76" s="4">
        <f>SUM(Tabel1[[#This Row],[cap_gemarkeerd_langs]:[cap_canadees]])</f>
        <v>0</v>
      </c>
      <c r="L76" s="4">
        <v>6</v>
      </c>
      <c r="M76" s="4"/>
      <c r="N76" s="4"/>
      <c r="O76" s="4"/>
      <c r="P76" s="4"/>
      <c r="Q76" s="4"/>
      <c r="R76" s="4">
        <f>SUM(Tabel1[[#This Row],[Cap - Invaliden algemeen]:[Cap - Overig gereserveerd]])</f>
        <v>6</v>
      </c>
      <c r="S76" s="4">
        <f>Tabel1[[#This Row],[Totale openbare capaciteit]]+Tabel1[[#This Row],[Totale doelgroep capaciteit]]</f>
        <v>6</v>
      </c>
      <c r="T76" s="11"/>
      <c r="U76" s="11">
        <v>1</v>
      </c>
      <c r="V76" s="11"/>
      <c r="W76" s="11"/>
      <c r="X76" s="11"/>
      <c r="Y76" s="11"/>
      <c r="Z76" s="4">
        <f>SUM(Tabel1[[#This Row],[Bez - Invaliden algemeen]:[Bez - Overig gereserveerd]])</f>
        <v>1</v>
      </c>
      <c r="AA76" s="4"/>
      <c r="AB76" s="4"/>
      <c r="AC76" s="11"/>
      <c r="AD76" s="11">
        <f>SUM(Tabel1[[#This Row],[Bez - fout, canadees]:[Bez - fout, anders]])</f>
        <v>0</v>
      </c>
      <c r="AE76" s="4"/>
      <c r="AF76" s="11"/>
      <c r="AG76" s="11"/>
      <c r="AH76" s="11">
        <f>SUM(Tabel1[[#This Row],[Bez - Obstakel, openbaar]:[Bez - Obstakel, doelgroep]])</f>
        <v>0</v>
      </c>
      <c r="AI76" s="4"/>
      <c r="AJ76" s="11">
        <f>SUM(Tabel1[[#This Row],[Bez - doelgroep totaal]]+Tabel1[[#This Row],[Bez - Openbaar]]+Tabel1[[#This Row],[Bez - Foutparkeerders]]+Tabel1[[#This Row],[Bez - Obstakels]])</f>
        <v>1</v>
      </c>
      <c r="AK76" s="41" t="e">
        <f>Tabel1[[#This Row],[Bez - Openbaar]]/Tabel1[[#This Row],[Totale openbare capaciteit]]</f>
        <v>#DIV/0!</v>
      </c>
      <c r="AL76" s="41">
        <f>Tabel1[[#This Row],[Bez - doelgroep totaal]]/Tabel1[[#This Row],[Totale doelgroep capaciteit]]</f>
        <v>0.16666666666666666</v>
      </c>
      <c r="AM76" s="41">
        <f>Tabel1[[#This Row],[Totale bezetting]]/Tabel1[[#This Row],[Totale capaciteit]]</f>
        <v>0.16666666666666666</v>
      </c>
      <c r="AN76" s="41" t="str">
        <f>Tabel1[[#This Row],[Datum]]&amp;Tabel1[[#This Row],[Meetmoment]]&amp;Tabel1[[#This Row],[Sectienummer]]</f>
        <v>4445014:00-16:003</v>
      </c>
      <c r="AO76" s="33">
        <v>1</v>
      </c>
      <c r="AP76" s="33"/>
      <c r="AQ76" s="33"/>
      <c r="AR76" s="33"/>
      <c r="AS76" s="33"/>
      <c r="AT76" s="33">
        <f>SUM(Tabel1[[#This Row],[Motief - Bezoekers/kortparkeerders]:[Motief - Overig]])</f>
        <v>1</v>
      </c>
      <c r="AU76" s="43"/>
      <c r="AV76" s="43"/>
      <c r="AW76" s="43"/>
      <c r="AX76" s="43"/>
      <c r="AY76" s="43"/>
      <c r="AZ76" s="43">
        <v>1</v>
      </c>
      <c r="BA76" s="43"/>
      <c r="BB76" s="43"/>
      <c r="BC76" s="44">
        <f>SUM(Tabel1[[#This Row],[Herkomst - Eigen woonplaats]:[Herkomst - Onbekend]])</f>
        <v>1</v>
      </c>
    </row>
    <row r="77" spans="1:55" s="2" customFormat="1" x14ac:dyDescent="0.25">
      <c r="A77" s="1">
        <v>3</v>
      </c>
      <c r="B77" t="s">
        <v>66</v>
      </c>
      <c r="C77" s="8">
        <v>44450</v>
      </c>
      <c r="D77" s="1" t="s">
        <v>80</v>
      </c>
      <c r="E77" s="4"/>
      <c r="F77" s="4"/>
      <c r="G77" s="4"/>
      <c r="H77" s="4"/>
      <c r="I77" s="4"/>
      <c r="J77" s="4"/>
      <c r="K77" s="4">
        <f>SUM(Tabel1[[#This Row],[cap_gemarkeerd_langs]:[cap_canadees]])</f>
        <v>0</v>
      </c>
      <c r="L77" s="4">
        <v>6</v>
      </c>
      <c r="M77" s="4"/>
      <c r="N77" s="4"/>
      <c r="O77" s="4"/>
      <c r="P77" s="4"/>
      <c r="Q77" s="4"/>
      <c r="R77" s="4">
        <f>SUM(Tabel1[[#This Row],[Cap - Invaliden algemeen]:[Cap - Overig gereserveerd]])</f>
        <v>6</v>
      </c>
      <c r="S77" s="4">
        <f>Tabel1[[#This Row],[Totale openbare capaciteit]]+Tabel1[[#This Row],[Totale doelgroep capaciteit]]</f>
        <v>6</v>
      </c>
      <c r="T77" s="11"/>
      <c r="U77" s="11">
        <v>1</v>
      </c>
      <c r="V77" s="11"/>
      <c r="W77" s="11"/>
      <c r="X77" s="11"/>
      <c r="Y77" s="11"/>
      <c r="Z77" s="4">
        <f>SUM(Tabel1[[#This Row],[Bez - Invaliden algemeen]:[Bez - Overig gereserveerd]])</f>
        <v>1</v>
      </c>
      <c r="AA77" s="4"/>
      <c r="AB77" s="4"/>
      <c r="AC77" s="11"/>
      <c r="AD77" s="11">
        <f>SUM(Tabel1[[#This Row],[Bez - fout, canadees]:[Bez - fout, anders]])</f>
        <v>0</v>
      </c>
      <c r="AE77" s="4"/>
      <c r="AF77" s="11"/>
      <c r="AG77" s="11"/>
      <c r="AH77" s="11">
        <f>SUM(Tabel1[[#This Row],[Bez - Obstakel, openbaar]:[Bez - Obstakel, doelgroep]])</f>
        <v>0</v>
      </c>
      <c r="AI77" s="4"/>
      <c r="AJ77" s="11">
        <f>SUM(Tabel1[[#This Row],[Bez - doelgroep totaal]]+Tabel1[[#This Row],[Bez - Openbaar]]+Tabel1[[#This Row],[Bez - Foutparkeerders]]+Tabel1[[#This Row],[Bez - Obstakels]])</f>
        <v>1</v>
      </c>
      <c r="AK77" s="41" t="e">
        <f>Tabel1[[#This Row],[Bez - Openbaar]]/Tabel1[[#This Row],[Totale openbare capaciteit]]</f>
        <v>#DIV/0!</v>
      </c>
      <c r="AL77" s="41">
        <f>Tabel1[[#This Row],[Bez - doelgroep totaal]]/Tabel1[[#This Row],[Totale doelgroep capaciteit]]</f>
        <v>0.16666666666666666</v>
      </c>
      <c r="AM77" s="41">
        <f>Tabel1[[#This Row],[Totale bezetting]]/Tabel1[[#This Row],[Totale capaciteit]]</f>
        <v>0.16666666666666666</v>
      </c>
      <c r="AN77" s="41" t="str">
        <f>Tabel1[[#This Row],[Datum]]&amp;Tabel1[[#This Row],[Meetmoment]]&amp;Tabel1[[#This Row],[Sectienummer]]</f>
        <v>4445019:00-21:003</v>
      </c>
      <c r="AO77" s="33">
        <v>1</v>
      </c>
      <c r="AP77" s="33"/>
      <c r="AQ77" s="33"/>
      <c r="AR77" s="33"/>
      <c r="AS77" s="33"/>
      <c r="AT77" s="33">
        <f>SUM(Tabel1[[#This Row],[Motief - Bezoekers/kortparkeerders]:[Motief - Overig]])</f>
        <v>1</v>
      </c>
      <c r="AU77" s="43"/>
      <c r="AV77" s="43"/>
      <c r="AW77" s="43">
        <v>1</v>
      </c>
      <c r="AX77" s="43"/>
      <c r="AY77" s="43"/>
      <c r="AZ77" s="43"/>
      <c r="BA77" s="43"/>
      <c r="BB77" s="43"/>
      <c r="BC77" s="44">
        <f>SUM(Tabel1[[#This Row],[Herkomst - Eigen woonplaats]:[Herkomst - Onbekend]])</f>
        <v>1</v>
      </c>
    </row>
    <row r="78" spans="1:55" s="2" customFormat="1" x14ac:dyDescent="0.25">
      <c r="A78" s="1">
        <v>3</v>
      </c>
      <c r="B78" t="s">
        <v>66</v>
      </c>
      <c r="C78" s="8">
        <v>44451</v>
      </c>
      <c r="D78" s="1" t="s">
        <v>77</v>
      </c>
      <c r="E78" s="4"/>
      <c r="F78" s="4"/>
      <c r="G78" s="4"/>
      <c r="H78" s="4"/>
      <c r="I78" s="4"/>
      <c r="J78" s="4"/>
      <c r="K78" s="4">
        <f>SUM(Tabel1[[#This Row],[cap_gemarkeerd_langs]:[cap_canadees]])</f>
        <v>0</v>
      </c>
      <c r="L78" s="4">
        <v>6</v>
      </c>
      <c r="M78" s="4"/>
      <c r="N78" s="4"/>
      <c r="O78" s="4"/>
      <c r="P78" s="4"/>
      <c r="Q78" s="4"/>
      <c r="R78" s="4">
        <f>SUM(Tabel1[[#This Row],[Cap - Invaliden algemeen]:[Cap - Overig gereserveerd]])</f>
        <v>6</v>
      </c>
      <c r="S78" s="4">
        <f>Tabel1[[#This Row],[Totale openbare capaciteit]]+Tabel1[[#This Row],[Totale doelgroep capaciteit]]</f>
        <v>6</v>
      </c>
      <c r="T78" s="11"/>
      <c r="U78" s="11"/>
      <c r="V78" s="11"/>
      <c r="W78" s="11"/>
      <c r="X78" s="11"/>
      <c r="Y78" s="11"/>
      <c r="Z78" s="4">
        <f>SUM(Tabel1[[#This Row],[Bez - Invaliden algemeen]:[Bez - Overig gereserveerd]])</f>
        <v>0</v>
      </c>
      <c r="AA78" s="4"/>
      <c r="AB78" s="4"/>
      <c r="AC78" s="11"/>
      <c r="AD78" s="11">
        <f>SUM(Tabel1[[#This Row],[Bez - fout, canadees]:[Bez - fout, anders]])</f>
        <v>0</v>
      </c>
      <c r="AE78" s="4"/>
      <c r="AF78" s="11"/>
      <c r="AG78" s="11"/>
      <c r="AH78" s="11">
        <f>SUM(Tabel1[[#This Row],[Bez - Obstakel, openbaar]:[Bez - Obstakel, doelgroep]])</f>
        <v>0</v>
      </c>
      <c r="AI78" s="4"/>
      <c r="AJ78" s="11">
        <f>SUM(Tabel1[[#This Row],[Bez - doelgroep totaal]]+Tabel1[[#This Row],[Bez - Openbaar]]+Tabel1[[#This Row],[Bez - Foutparkeerders]]+Tabel1[[#This Row],[Bez - Obstakels]])</f>
        <v>0</v>
      </c>
      <c r="AK78" s="41" t="e">
        <f>Tabel1[[#This Row],[Bez - Openbaar]]/Tabel1[[#This Row],[Totale openbare capaciteit]]</f>
        <v>#DIV/0!</v>
      </c>
      <c r="AL78" s="41">
        <f>Tabel1[[#This Row],[Bez - doelgroep totaal]]/Tabel1[[#This Row],[Totale doelgroep capaciteit]]</f>
        <v>0</v>
      </c>
      <c r="AM78" s="41">
        <f>Tabel1[[#This Row],[Totale bezetting]]/Tabel1[[#This Row],[Totale capaciteit]]</f>
        <v>0</v>
      </c>
      <c r="AN78" s="41" t="str">
        <f>Tabel1[[#This Row],[Datum]]&amp;Tabel1[[#This Row],[Meetmoment]]&amp;Tabel1[[#This Row],[Sectienummer]]</f>
        <v>4445100:00-02:003</v>
      </c>
      <c r="AO78" s="33"/>
      <c r="AP78" s="33"/>
      <c r="AQ78" s="33"/>
      <c r="AR78" s="33"/>
      <c r="AS78" s="33"/>
      <c r="AT78" s="33">
        <f>SUM(Tabel1[[#This Row],[Motief - Bezoekers/kortparkeerders]:[Motief - Overig]])</f>
        <v>0</v>
      </c>
      <c r="AU78" s="43"/>
      <c r="AV78" s="43"/>
      <c r="AW78" s="43"/>
      <c r="AX78" s="43"/>
      <c r="AY78" s="43"/>
      <c r="AZ78" s="43"/>
      <c r="BA78" s="43"/>
      <c r="BB78" s="43"/>
      <c r="BC78" s="44">
        <f>SUM(Tabel1[[#This Row],[Herkomst - Eigen woonplaats]:[Herkomst - Onbekend]])</f>
        <v>0</v>
      </c>
    </row>
    <row r="79" spans="1:55" s="2" customFormat="1" x14ac:dyDescent="0.25">
      <c r="A79" s="1">
        <v>3</v>
      </c>
      <c r="B79" t="s">
        <v>66</v>
      </c>
      <c r="C79" s="8">
        <v>44474</v>
      </c>
      <c r="D79" s="1" t="s">
        <v>78</v>
      </c>
      <c r="E79" s="4"/>
      <c r="F79" s="4"/>
      <c r="G79" s="4"/>
      <c r="H79" s="4"/>
      <c r="I79" s="4"/>
      <c r="J79" s="4"/>
      <c r="K79" s="4">
        <f>SUM(Tabel1[[#This Row],[cap_gemarkeerd_langs]:[cap_canadees]])</f>
        <v>0</v>
      </c>
      <c r="L79" s="4">
        <v>6</v>
      </c>
      <c r="M79" s="4"/>
      <c r="N79" s="4"/>
      <c r="O79" s="4"/>
      <c r="P79" s="4"/>
      <c r="Q79" s="4"/>
      <c r="R79" s="4">
        <f>SUM(Tabel1[[#This Row],[Cap - Invaliden algemeen]:[Cap - Overig gereserveerd]])</f>
        <v>6</v>
      </c>
      <c r="S79" s="4">
        <f>Tabel1[[#This Row],[Totale openbare capaciteit]]+Tabel1[[#This Row],[Totale doelgroep capaciteit]]</f>
        <v>6</v>
      </c>
      <c r="T79" s="11"/>
      <c r="U79" s="11">
        <v>1</v>
      </c>
      <c r="V79" s="11"/>
      <c r="W79" s="11"/>
      <c r="X79" s="11"/>
      <c r="Y79" s="11"/>
      <c r="Z79" s="4">
        <f>SUM(Tabel1[[#This Row],[Bez - Invaliden algemeen]:[Bez - Overig gereserveerd]])</f>
        <v>1</v>
      </c>
      <c r="AA79" s="4"/>
      <c r="AB79" s="4"/>
      <c r="AC79" s="11"/>
      <c r="AD79" s="11">
        <f>SUM(Tabel1[[#This Row],[Bez - fout, canadees]:[Bez - fout, anders]])</f>
        <v>0</v>
      </c>
      <c r="AE79" s="4"/>
      <c r="AF79" s="11"/>
      <c r="AG79" s="11"/>
      <c r="AH79" s="11">
        <f>SUM(Tabel1[[#This Row],[Bez - Obstakel, openbaar]:[Bez - Obstakel, doelgroep]])</f>
        <v>0</v>
      </c>
      <c r="AI79" s="4"/>
      <c r="AJ79" s="11">
        <f>SUM(Tabel1[[#This Row],[Bez - doelgroep totaal]]+Tabel1[[#This Row],[Bez - Openbaar]]+Tabel1[[#This Row],[Bez - Foutparkeerders]]+Tabel1[[#This Row],[Bez - Obstakels]])</f>
        <v>1</v>
      </c>
      <c r="AK79" s="41" t="e">
        <f>Tabel1[[#This Row],[Bez - Openbaar]]/Tabel1[[#This Row],[Totale openbare capaciteit]]</f>
        <v>#DIV/0!</v>
      </c>
      <c r="AL79" s="41">
        <f>Tabel1[[#This Row],[Bez - doelgroep totaal]]/Tabel1[[#This Row],[Totale doelgroep capaciteit]]</f>
        <v>0.16666666666666666</v>
      </c>
      <c r="AM79" s="41">
        <f>Tabel1[[#This Row],[Totale bezetting]]/Tabel1[[#This Row],[Totale capaciteit]]</f>
        <v>0.16666666666666666</v>
      </c>
      <c r="AN79" s="41" t="str">
        <f>Tabel1[[#This Row],[Datum]]&amp;Tabel1[[#This Row],[Meetmoment]]&amp;Tabel1[[#This Row],[Sectienummer]]</f>
        <v>4447410:00-12:003</v>
      </c>
      <c r="AO79" s="33">
        <v>1</v>
      </c>
      <c r="AP79" s="33"/>
      <c r="AQ79" s="33"/>
      <c r="AR79" s="33"/>
      <c r="AS79" s="33"/>
      <c r="AT79" s="33">
        <f>SUM(Tabel1[[#This Row],[Motief - Bezoekers/kortparkeerders]:[Motief - Overig]])</f>
        <v>1</v>
      </c>
      <c r="AU79" s="43"/>
      <c r="AV79" s="43"/>
      <c r="AW79" s="43"/>
      <c r="AX79" s="43"/>
      <c r="AY79" s="43"/>
      <c r="AZ79" s="43">
        <v>1</v>
      </c>
      <c r="BA79" s="43"/>
      <c r="BB79" s="43"/>
      <c r="BC79" s="44">
        <f>SUM(Tabel1[[#This Row],[Herkomst - Eigen woonplaats]:[Herkomst - Onbekend]])</f>
        <v>1</v>
      </c>
    </row>
    <row r="80" spans="1:55" s="2" customFormat="1" x14ac:dyDescent="0.25">
      <c r="A80" s="1">
        <v>3</v>
      </c>
      <c r="B80" t="s">
        <v>66</v>
      </c>
      <c r="C80" s="8">
        <v>44474</v>
      </c>
      <c r="D80" s="1" t="s">
        <v>79</v>
      </c>
      <c r="E80" s="4"/>
      <c r="F80" s="4"/>
      <c r="G80" s="4"/>
      <c r="H80" s="4"/>
      <c r="I80" s="4"/>
      <c r="J80" s="4"/>
      <c r="K80" s="4">
        <f>SUM(Tabel1[[#This Row],[cap_gemarkeerd_langs]:[cap_canadees]])</f>
        <v>0</v>
      </c>
      <c r="L80" s="4">
        <v>6</v>
      </c>
      <c r="M80" s="4"/>
      <c r="N80" s="4"/>
      <c r="O80" s="4"/>
      <c r="P80" s="4"/>
      <c r="Q80" s="4"/>
      <c r="R80" s="4">
        <f>SUM(Tabel1[[#This Row],[Cap - Invaliden algemeen]:[Cap - Overig gereserveerd]])</f>
        <v>6</v>
      </c>
      <c r="S80" s="4">
        <f>Tabel1[[#This Row],[Totale openbare capaciteit]]+Tabel1[[#This Row],[Totale doelgroep capaciteit]]</f>
        <v>6</v>
      </c>
      <c r="T80" s="11"/>
      <c r="U80" s="11"/>
      <c r="V80" s="11"/>
      <c r="W80" s="11"/>
      <c r="X80" s="11"/>
      <c r="Y80" s="11"/>
      <c r="Z80" s="4">
        <f>SUM(Tabel1[[#This Row],[Bez - Invaliden algemeen]:[Bez - Overig gereserveerd]])</f>
        <v>0</v>
      </c>
      <c r="AA80" s="4"/>
      <c r="AB80" s="4"/>
      <c r="AC80" s="11"/>
      <c r="AD80" s="11">
        <f>SUM(Tabel1[[#This Row],[Bez - fout, canadees]:[Bez - fout, anders]])</f>
        <v>0</v>
      </c>
      <c r="AE80" s="4"/>
      <c r="AF80" s="11"/>
      <c r="AG80" s="11"/>
      <c r="AH80" s="11">
        <f>SUM(Tabel1[[#This Row],[Bez - Obstakel, openbaar]:[Bez - Obstakel, doelgroep]])</f>
        <v>0</v>
      </c>
      <c r="AI80" s="4"/>
      <c r="AJ80" s="11">
        <f>SUM(Tabel1[[#This Row],[Bez - doelgroep totaal]]+Tabel1[[#This Row],[Bez - Openbaar]]+Tabel1[[#This Row],[Bez - Foutparkeerders]]+Tabel1[[#This Row],[Bez - Obstakels]])</f>
        <v>0</v>
      </c>
      <c r="AK80" s="41" t="e">
        <f>Tabel1[[#This Row],[Bez - Openbaar]]/Tabel1[[#This Row],[Totale openbare capaciteit]]</f>
        <v>#DIV/0!</v>
      </c>
      <c r="AL80" s="41">
        <f>Tabel1[[#This Row],[Bez - doelgroep totaal]]/Tabel1[[#This Row],[Totale doelgroep capaciteit]]</f>
        <v>0</v>
      </c>
      <c r="AM80" s="41">
        <f>Tabel1[[#This Row],[Totale bezetting]]/Tabel1[[#This Row],[Totale capaciteit]]</f>
        <v>0</v>
      </c>
      <c r="AN80" s="41" t="str">
        <f>Tabel1[[#This Row],[Datum]]&amp;Tabel1[[#This Row],[Meetmoment]]&amp;Tabel1[[#This Row],[Sectienummer]]</f>
        <v>4447414:00-16:003</v>
      </c>
      <c r="AO80" s="33"/>
      <c r="AP80" s="33"/>
      <c r="AQ80" s="33"/>
      <c r="AR80" s="33"/>
      <c r="AS80" s="33"/>
      <c r="AT80" s="33">
        <f>SUM(Tabel1[[#This Row],[Motief - Bezoekers/kortparkeerders]:[Motief - Overig]])</f>
        <v>0</v>
      </c>
      <c r="AU80" s="43"/>
      <c r="AV80" s="43"/>
      <c r="AW80" s="43"/>
      <c r="AX80" s="43"/>
      <c r="AY80" s="43"/>
      <c r="AZ80" s="43"/>
      <c r="BA80" s="43"/>
      <c r="BB80" s="43"/>
      <c r="BC80" s="44">
        <f>SUM(Tabel1[[#This Row],[Herkomst - Eigen woonplaats]:[Herkomst - Onbekend]])</f>
        <v>0</v>
      </c>
    </row>
    <row r="81" spans="1:55" s="2" customFormat="1" x14ac:dyDescent="0.25">
      <c r="A81" s="1">
        <v>3</v>
      </c>
      <c r="B81" t="s">
        <v>66</v>
      </c>
      <c r="C81" s="8">
        <v>44474</v>
      </c>
      <c r="D81" s="1" t="s">
        <v>80</v>
      </c>
      <c r="E81" s="4"/>
      <c r="F81" s="4"/>
      <c r="G81" s="4"/>
      <c r="H81" s="4"/>
      <c r="I81" s="4"/>
      <c r="J81" s="4"/>
      <c r="K81" s="4">
        <f>SUM(Tabel1[[#This Row],[cap_gemarkeerd_langs]:[cap_canadees]])</f>
        <v>0</v>
      </c>
      <c r="L81" s="4">
        <v>6</v>
      </c>
      <c r="M81" s="4"/>
      <c r="N81" s="4"/>
      <c r="O81" s="4"/>
      <c r="P81" s="4"/>
      <c r="Q81" s="4"/>
      <c r="R81" s="4">
        <f>SUM(Tabel1[[#This Row],[Cap - Invaliden algemeen]:[Cap - Overig gereserveerd]])</f>
        <v>6</v>
      </c>
      <c r="S81" s="4">
        <f>Tabel1[[#This Row],[Totale openbare capaciteit]]+Tabel1[[#This Row],[Totale doelgroep capaciteit]]</f>
        <v>6</v>
      </c>
      <c r="T81" s="11"/>
      <c r="U81" s="11"/>
      <c r="V81" s="11"/>
      <c r="W81" s="11"/>
      <c r="X81" s="11"/>
      <c r="Y81" s="11"/>
      <c r="Z81" s="4">
        <f>SUM(Tabel1[[#This Row],[Bez - Invaliden algemeen]:[Bez - Overig gereserveerd]])</f>
        <v>0</v>
      </c>
      <c r="AA81" s="4"/>
      <c r="AB81" s="4"/>
      <c r="AC81" s="11"/>
      <c r="AD81" s="11">
        <f>SUM(Tabel1[[#This Row],[Bez - fout, canadees]:[Bez - fout, anders]])</f>
        <v>0</v>
      </c>
      <c r="AE81" s="4"/>
      <c r="AF81" s="11"/>
      <c r="AG81" s="11"/>
      <c r="AH81" s="11">
        <f>SUM(Tabel1[[#This Row],[Bez - Obstakel, openbaar]:[Bez - Obstakel, doelgroep]])</f>
        <v>0</v>
      </c>
      <c r="AI81" s="4"/>
      <c r="AJ81" s="11">
        <f>SUM(Tabel1[[#This Row],[Bez - doelgroep totaal]]+Tabel1[[#This Row],[Bez - Openbaar]]+Tabel1[[#This Row],[Bez - Foutparkeerders]]+Tabel1[[#This Row],[Bez - Obstakels]])</f>
        <v>0</v>
      </c>
      <c r="AK81" s="41" t="e">
        <f>Tabel1[[#This Row],[Bez - Openbaar]]/Tabel1[[#This Row],[Totale openbare capaciteit]]</f>
        <v>#DIV/0!</v>
      </c>
      <c r="AL81" s="41">
        <f>Tabel1[[#This Row],[Bez - doelgroep totaal]]/Tabel1[[#This Row],[Totale doelgroep capaciteit]]</f>
        <v>0</v>
      </c>
      <c r="AM81" s="41">
        <f>Tabel1[[#This Row],[Totale bezetting]]/Tabel1[[#This Row],[Totale capaciteit]]</f>
        <v>0</v>
      </c>
      <c r="AN81" s="41" t="str">
        <f>Tabel1[[#This Row],[Datum]]&amp;Tabel1[[#This Row],[Meetmoment]]&amp;Tabel1[[#This Row],[Sectienummer]]</f>
        <v>4447419:00-21:003</v>
      </c>
      <c r="AO81" s="33"/>
      <c r="AP81" s="33"/>
      <c r="AQ81" s="33"/>
      <c r="AR81" s="33"/>
      <c r="AS81" s="33"/>
      <c r="AT81" s="33">
        <f>SUM(Tabel1[[#This Row],[Motief - Bezoekers/kortparkeerders]:[Motief - Overig]])</f>
        <v>0</v>
      </c>
      <c r="AU81" s="43"/>
      <c r="AV81" s="43"/>
      <c r="AW81" s="43"/>
      <c r="AX81" s="43"/>
      <c r="AY81" s="43"/>
      <c r="AZ81" s="43"/>
      <c r="BA81" s="43"/>
      <c r="BB81" s="43"/>
      <c r="BC81" s="44">
        <f>SUM(Tabel1[[#This Row],[Herkomst - Eigen woonplaats]:[Herkomst - Onbekend]])</f>
        <v>0</v>
      </c>
    </row>
    <row r="82" spans="1:55" s="2" customFormat="1" x14ac:dyDescent="0.25">
      <c r="A82" s="1">
        <v>3</v>
      </c>
      <c r="B82" t="s">
        <v>66</v>
      </c>
      <c r="C82" s="8">
        <v>44475</v>
      </c>
      <c r="D82" s="1" t="s">
        <v>77</v>
      </c>
      <c r="E82" s="4"/>
      <c r="F82" s="4"/>
      <c r="G82" s="4"/>
      <c r="H82" s="4"/>
      <c r="I82" s="4"/>
      <c r="J82" s="4"/>
      <c r="K82" s="4">
        <f>SUM(Tabel1[[#This Row],[cap_gemarkeerd_langs]:[cap_canadees]])</f>
        <v>0</v>
      </c>
      <c r="L82" s="4">
        <v>6</v>
      </c>
      <c r="M82" s="4"/>
      <c r="N82" s="4"/>
      <c r="O82" s="4"/>
      <c r="P82" s="4"/>
      <c r="Q82" s="4"/>
      <c r="R82" s="4">
        <f>SUM(Tabel1[[#This Row],[Cap - Invaliden algemeen]:[Cap - Overig gereserveerd]])</f>
        <v>6</v>
      </c>
      <c r="S82" s="4">
        <f>Tabel1[[#This Row],[Totale openbare capaciteit]]+Tabel1[[#This Row],[Totale doelgroep capaciteit]]</f>
        <v>6</v>
      </c>
      <c r="T82" s="11"/>
      <c r="U82" s="11"/>
      <c r="V82" s="11"/>
      <c r="W82" s="11"/>
      <c r="X82" s="11"/>
      <c r="Y82" s="11"/>
      <c r="Z82" s="4">
        <f>SUM(Tabel1[[#This Row],[Bez - Invaliden algemeen]:[Bez - Overig gereserveerd]])</f>
        <v>0</v>
      </c>
      <c r="AA82" s="4"/>
      <c r="AB82" s="4"/>
      <c r="AC82" s="11"/>
      <c r="AD82" s="11">
        <f>SUM(Tabel1[[#This Row],[Bez - fout, canadees]:[Bez - fout, anders]])</f>
        <v>0</v>
      </c>
      <c r="AE82" s="4"/>
      <c r="AF82" s="11"/>
      <c r="AG82" s="11"/>
      <c r="AH82" s="11">
        <f>SUM(Tabel1[[#This Row],[Bez - Obstakel, openbaar]:[Bez - Obstakel, doelgroep]])</f>
        <v>0</v>
      </c>
      <c r="AI82" s="4"/>
      <c r="AJ82" s="11">
        <f>SUM(Tabel1[[#This Row],[Bez - doelgroep totaal]]+Tabel1[[#This Row],[Bez - Openbaar]]+Tabel1[[#This Row],[Bez - Foutparkeerders]]+Tabel1[[#This Row],[Bez - Obstakels]])</f>
        <v>0</v>
      </c>
      <c r="AK82" s="41" t="e">
        <f>Tabel1[[#This Row],[Bez - Openbaar]]/Tabel1[[#This Row],[Totale openbare capaciteit]]</f>
        <v>#DIV/0!</v>
      </c>
      <c r="AL82" s="41">
        <f>Tabel1[[#This Row],[Bez - doelgroep totaal]]/Tabel1[[#This Row],[Totale doelgroep capaciteit]]</f>
        <v>0</v>
      </c>
      <c r="AM82" s="41">
        <f>Tabel1[[#This Row],[Totale bezetting]]/Tabel1[[#This Row],[Totale capaciteit]]</f>
        <v>0</v>
      </c>
      <c r="AN82" s="41" t="str">
        <f>Tabel1[[#This Row],[Datum]]&amp;Tabel1[[#This Row],[Meetmoment]]&amp;Tabel1[[#This Row],[Sectienummer]]</f>
        <v>4447500:00-02:003</v>
      </c>
      <c r="AO82" s="33"/>
      <c r="AP82" s="33"/>
      <c r="AQ82" s="33"/>
      <c r="AR82" s="33"/>
      <c r="AS82" s="33"/>
      <c r="AT82" s="33">
        <f>SUM(Tabel1[[#This Row],[Motief - Bezoekers/kortparkeerders]:[Motief - Overig]])</f>
        <v>0</v>
      </c>
      <c r="AU82" s="43"/>
      <c r="AV82" s="43"/>
      <c r="AW82" s="43"/>
      <c r="AX82" s="43"/>
      <c r="AY82" s="43"/>
      <c r="AZ82" s="43"/>
      <c r="BA82" s="43"/>
      <c r="BB82" s="43"/>
      <c r="BC82" s="44">
        <f>SUM(Tabel1[[#This Row],[Herkomst - Eigen woonplaats]:[Herkomst - Onbekend]])</f>
        <v>0</v>
      </c>
    </row>
    <row r="83" spans="1:55" s="2" customFormat="1" x14ac:dyDescent="0.25">
      <c r="A83" s="1">
        <v>4</v>
      </c>
      <c r="B83" t="s">
        <v>55</v>
      </c>
      <c r="C83" s="8">
        <v>44415</v>
      </c>
      <c r="D83" s="1" t="s">
        <v>78</v>
      </c>
      <c r="E83" s="4"/>
      <c r="F83" s="4"/>
      <c r="G83" s="4"/>
      <c r="H83" s="4"/>
      <c r="I83" s="4"/>
      <c r="J83" s="4"/>
      <c r="K83" s="4">
        <f>SUM(Tabel1[[#This Row],[cap_gemarkeerd_langs]:[cap_canadees]])</f>
        <v>0</v>
      </c>
      <c r="L83" s="4"/>
      <c r="M83" s="4"/>
      <c r="N83" s="4"/>
      <c r="O83" s="4"/>
      <c r="P83" s="4"/>
      <c r="Q83" s="4"/>
      <c r="R83" s="4">
        <f>SUM(Tabel1[[#This Row],[Cap - Invaliden algemeen]:[Cap - Overig gereserveerd]])</f>
        <v>0</v>
      </c>
      <c r="S83" s="4">
        <f>Tabel1[[#This Row],[Totale openbare capaciteit]]+Tabel1[[#This Row],[Totale doelgroep capaciteit]]</f>
        <v>0</v>
      </c>
      <c r="T83" s="11"/>
      <c r="U83" s="11"/>
      <c r="V83" s="11"/>
      <c r="W83" s="11"/>
      <c r="X83" s="11"/>
      <c r="Y83" s="11"/>
      <c r="Z83" s="4">
        <f>SUM(Tabel1[[#This Row],[Bez - Invaliden algemeen]:[Bez - Overig gereserveerd]])</f>
        <v>0</v>
      </c>
      <c r="AA83" s="4"/>
      <c r="AB83" s="4"/>
      <c r="AC83" s="11"/>
      <c r="AD83" s="11">
        <f>SUM(Tabel1[[#This Row],[Bez - fout, canadees]:[Bez - fout, anders]])</f>
        <v>0</v>
      </c>
      <c r="AE83" s="4"/>
      <c r="AF83" s="11"/>
      <c r="AG83" s="11"/>
      <c r="AH83" s="11">
        <f>SUM(Tabel1[[#This Row],[Bez - Obstakel, openbaar]:[Bez - Obstakel, doelgroep]])</f>
        <v>0</v>
      </c>
      <c r="AI83" s="4"/>
      <c r="AJ83" s="11">
        <f>SUM(Tabel1[[#This Row],[Bez - doelgroep totaal]]+Tabel1[[#This Row],[Bez - Openbaar]]+Tabel1[[#This Row],[Bez - Foutparkeerders]]+Tabel1[[#This Row],[Bez - Obstakels]])</f>
        <v>0</v>
      </c>
      <c r="AK83" s="41" t="e">
        <f>Tabel1[[#This Row],[Bez - Openbaar]]/Tabel1[[#This Row],[Totale openbare capaciteit]]</f>
        <v>#DIV/0!</v>
      </c>
      <c r="AL83" s="41" t="e">
        <f>Tabel1[[#This Row],[Bez - doelgroep totaal]]/Tabel1[[#This Row],[Totale doelgroep capaciteit]]</f>
        <v>#DIV/0!</v>
      </c>
      <c r="AM83" s="41" t="e">
        <f>Tabel1[[#This Row],[Totale bezetting]]/Tabel1[[#This Row],[Totale capaciteit]]</f>
        <v>#DIV/0!</v>
      </c>
      <c r="AN83" s="41" t="str">
        <f>Tabel1[[#This Row],[Datum]]&amp;Tabel1[[#This Row],[Meetmoment]]&amp;Tabel1[[#This Row],[Sectienummer]]</f>
        <v>4441510:00-12:004</v>
      </c>
      <c r="AO83" s="33"/>
      <c r="AP83" s="33"/>
      <c r="AQ83" s="33"/>
      <c r="AR83" s="33"/>
      <c r="AS83" s="33"/>
      <c r="AT83" s="33">
        <f>SUM(Tabel1[[#This Row],[Motief - Bezoekers/kortparkeerders]:[Motief - Overig]])</f>
        <v>0</v>
      </c>
      <c r="AU83" s="43"/>
      <c r="AV83" s="43"/>
      <c r="AW83" s="43"/>
      <c r="AX83" s="43"/>
      <c r="AY83" s="43"/>
      <c r="AZ83" s="43"/>
      <c r="BA83" s="43"/>
      <c r="BB83" s="43"/>
      <c r="BC83" s="44">
        <f>SUM(Tabel1[[#This Row],[Herkomst - Eigen woonplaats]:[Herkomst - Onbekend]])</f>
        <v>0</v>
      </c>
    </row>
    <row r="84" spans="1:55" s="2" customFormat="1" x14ac:dyDescent="0.25">
      <c r="A84" s="1">
        <v>4</v>
      </c>
      <c r="B84" t="s">
        <v>55</v>
      </c>
      <c r="C84" s="8">
        <v>44415</v>
      </c>
      <c r="D84" s="1" t="s">
        <v>79</v>
      </c>
      <c r="E84" s="4"/>
      <c r="F84" s="4"/>
      <c r="G84" s="4"/>
      <c r="H84" s="4"/>
      <c r="I84" s="4"/>
      <c r="J84" s="4"/>
      <c r="K84" s="4">
        <f>SUM(Tabel1[[#This Row],[cap_gemarkeerd_langs]:[cap_canadees]])</f>
        <v>0</v>
      </c>
      <c r="L84" s="4"/>
      <c r="M84" s="4"/>
      <c r="N84" s="4"/>
      <c r="O84" s="4"/>
      <c r="P84" s="4"/>
      <c r="Q84" s="4"/>
      <c r="R84" s="4">
        <f>SUM(Tabel1[[#This Row],[Cap - Invaliden algemeen]:[Cap - Overig gereserveerd]])</f>
        <v>0</v>
      </c>
      <c r="S84" s="4">
        <f>Tabel1[[#This Row],[Totale openbare capaciteit]]+Tabel1[[#This Row],[Totale doelgroep capaciteit]]</f>
        <v>0</v>
      </c>
      <c r="T84" s="11"/>
      <c r="U84" s="11"/>
      <c r="V84" s="11"/>
      <c r="W84" s="11"/>
      <c r="X84" s="11"/>
      <c r="Y84" s="11"/>
      <c r="Z84" s="4">
        <f>SUM(Tabel1[[#This Row],[Bez - Invaliden algemeen]:[Bez - Overig gereserveerd]])</f>
        <v>0</v>
      </c>
      <c r="AA84" s="4"/>
      <c r="AB84" s="4"/>
      <c r="AC84" s="11"/>
      <c r="AD84" s="11">
        <f>SUM(Tabel1[[#This Row],[Bez - fout, canadees]:[Bez - fout, anders]])</f>
        <v>0</v>
      </c>
      <c r="AE84" s="4"/>
      <c r="AF84" s="11"/>
      <c r="AG84" s="11"/>
      <c r="AH84" s="11">
        <f>SUM(Tabel1[[#This Row],[Bez - Obstakel, openbaar]:[Bez - Obstakel, doelgroep]])</f>
        <v>0</v>
      </c>
      <c r="AI84" s="4"/>
      <c r="AJ84" s="11">
        <f>SUM(Tabel1[[#This Row],[Bez - doelgroep totaal]]+Tabel1[[#This Row],[Bez - Openbaar]]+Tabel1[[#This Row],[Bez - Foutparkeerders]]+Tabel1[[#This Row],[Bez - Obstakels]])</f>
        <v>0</v>
      </c>
      <c r="AK84" s="41" t="e">
        <f>Tabel1[[#This Row],[Bez - Openbaar]]/Tabel1[[#This Row],[Totale openbare capaciteit]]</f>
        <v>#DIV/0!</v>
      </c>
      <c r="AL84" s="41" t="e">
        <f>Tabel1[[#This Row],[Bez - doelgroep totaal]]/Tabel1[[#This Row],[Totale doelgroep capaciteit]]</f>
        <v>#DIV/0!</v>
      </c>
      <c r="AM84" s="41" t="e">
        <f>Tabel1[[#This Row],[Totale bezetting]]/Tabel1[[#This Row],[Totale capaciteit]]</f>
        <v>#DIV/0!</v>
      </c>
      <c r="AN84" s="41" t="str">
        <f>Tabel1[[#This Row],[Datum]]&amp;Tabel1[[#This Row],[Meetmoment]]&amp;Tabel1[[#This Row],[Sectienummer]]</f>
        <v>4441514:00-16:004</v>
      </c>
      <c r="AO84" s="33"/>
      <c r="AP84" s="33"/>
      <c r="AQ84" s="33"/>
      <c r="AR84" s="33"/>
      <c r="AS84" s="33"/>
      <c r="AT84" s="33">
        <f>SUM(Tabel1[[#This Row],[Motief - Bezoekers/kortparkeerders]:[Motief - Overig]])</f>
        <v>0</v>
      </c>
      <c r="AU84" s="43"/>
      <c r="AV84" s="43"/>
      <c r="AW84" s="43"/>
      <c r="AX84" s="43"/>
      <c r="AY84" s="43"/>
      <c r="AZ84" s="43"/>
      <c r="BA84" s="43"/>
      <c r="BB84" s="43"/>
      <c r="BC84" s="44">
        <f>SUM(Tabel1[[#This Row],[Herkomst - Eigen woonplaats]:[Herkomst - Onbekend]])</f>
        <v>0</v>
      </c>
    </row>
    <row r="85" spans="1:55" s="2" customFormat="1" x14ac:dyDescent="0.25">
      <c r="A85" s="1">
        <v>4</v>
      </c>
      <c r="B85" t="s">
        <v>55</v>
      </c>
      <c r="C85" s="8">
        <v>44415</v>
      </c>
      <c r="D85" s="1" t="s">
        <v>80</v>
      </c>
      <c r="E85" s="4"/>
      <c r="F85" s="4"/>
      <c r="G85" s="4"/>
      <c r="H85" s="4"/>
      <c r="I85" s="4"/>
      <c r="J85" s="4"/>
      <c r="K85" s="4">
        <f>SUM(Tabel1[[#This Row],[cap_gemarkeerd_langs]:[cap_canadees]])</f>
        <v>0</v>
      </c>
      <c r="L85" s="4"/>
      <c r="M85" s="4"/>
      <c r="N85" s="4"/>
      <c r="O85" s="4"/>
      <c r="P85" s="4"/>
      <c r="Q85" s="4"/>
      <c r="R85" s="4">
        <f>SUM(Tabel1[[#This Row],[Cap - Invaliden algemeen]:[Cap - Overig gereserveerd]])</f>
        <v>0</v>
      </c>
      <c r="S85" s="4">
        <f>Tabel1[[#This Row],[Totale openbare capaciteit]]+Tabel1[[#This Row],[Totale doelgroep capaciteit]]</f>
        <v>0</v>
      </c>
      <c r="T85" s="11"/>
      <c r="U85" s="11"/>
      <c r="V85" s="11"/>
      <c r="W85" s="11"/>
      <c r="X85" s="11"/>
      <c r="Y85" s="11"/>
      <c r="Z85" s="4">
        <f>SUM(Tabel1[[#This Row],[Bez - Invaliden algemeen]:[Bez - Overig gereserveerd]])</f>
        <v>0</v>
      </c>
      <c r="AA85" s="4"/>
      <c r="AB85" s="4"/>
      <c r="AC85" s="11"/>
      <c r="AD85" s="11">
        <f>SUM(Tabel1[[#This Row],[Bez - fout, canadees]:[Bez - fout, anders]])</f>
        <v>0</v>
      </c>
      <c r="AE85" s="4"/>
      <c r="AF85" s="11"/>
      <c r="AG85" s="11"/>
      <c r="AH85" s="11">
        <f>SUM(Tabel1[[#This Row],[Bez - Obstakel, openbaar]:[Bez - Obstakel, doelgroep]])</f>
        <v>0</v>
      </c>
      <c r="AI85" s="4"/>
      <c r="AJ85" s="11">
        <f>SUM(Tabel1[[#This Row],[Bez - doelgroep totaal]]+Tabel1[[#This Row],[Bez - Openbaar]]+Tabel1[[#This Row],[Bez - Foutparkeerders]]+Tabel1[[#This Row],[Bez - Obstakels]])</f>
        <v>0</v>
      </c>
      <c r="AK85" s="41" t="e">
        <f>Tabel1[[#This Row],[Bez - Openbaar]]/Tabel1[[#This Row],[Totale openbare capaciteit]]</f>
        <v>#DIV/0!</v>
      </c>
      <c r="AL85" s="41" t="e">
        <f>Tabel1[[#This Row],[Bez - doelgroep totaal]]/Tabel1[[#This Row],[Totale doelgroep capaciteit]]</f>
        <v>#DIV/0!</v>
      </c>
      <c r="AM85" s="41" t="e">
        <f>Tabel1[[#This Row],[Totale bezetting]]/Tabel1[[#This Row],[Totale capaciteit]]</f>
        <v>#DIV/0!</v>
      </c>
      <c r="AN85" s="41" t="str">
        <f>Tabel1[[#This Row],[Datum]]&amp;Tabel1[[#This Row],[Meetmoment]]&amp;Tabel1[[#This Row],[Sectienummer]]</f>
        <v>4441519:00-21:004</v>
      </c>
      <c r="AO85" s="33"/>
      <c r="AP85" s="33"/>
      <c r="AQ85" s="33"/>
      <c r="AR85" s="33"/>
      <c r="AS85" s="33"/>
      <c r="AT85" s="33">
        <f>SUM(Tabel1[[#This Row],[Motief - Bezoekers/kortparkeerders]:[Motief - Overig]])</f>
        <v>0</v>
      </c>
      <c r="AU85" s="43"/>
      <c r="AV85" s="43"/>
      <c r="AW85" s="43"/>
      <c r="AX85" s="43"/>
      <c r="AY85" s="43"/>
      <c r="AZ85" s="43"/>
      <c r="BA85" s="43"/>
      <c r="BB85" s="43"/>
      <c r="BC85" s="44">
        <f>SUM(Tabel1[[#This Row],[Herkomst - Eigen woonplaats]:[Herkomst - Onbekend]])</f>
        <v>0</v>
      </c>
    </row>
    <row r="86" spans="1:55" s="2" customFormat="1" x14ac:dyDescent="0.25">
      <c r="A86" s="1">
        <v>4</v>
      </c>
      <c r="B86" t="s">
        <v>55</v>
      </c>
      <c r="C86" s="8">
        <v>44416</v>
      </c>
      <c r="D86" s="1" t="s">
        <v>77</v>
      </c>
      <c r="E86" s="4"/>
      <c r="F86" s="4"/>
      <c r="G86" s="4"/>
      <c r="H86" s="4"/>
      <c r="I86" s="4"/>
      <c r="J86" s="4"/>
      <c r="K86" s="4">
        <f>SUM(Tabel1[[#This Row],[cap_gemarkeerd_langs]:[cap_canadees]])</f>
        <v>0</v>
      </c>
      <c r="L86" s="4"/>
      <c r="M86" s="4"/>
      <c r="N86" s="4"/>
      <c r="O86" s="4"/>
      <c r="P86" s="4"/>
      <c r="Q86" s="4"/>
      <c r="R86" s="4">
        <f>SUM(Tabel1[[#This Row],[Cap - Invaliden algemeen]:[Cap - Overig gereserveerd]])</f>
        <v>0</v>
      </c>
      <c r="S86" s="4">
        <f>Tabel1[[#This Row],[Totale openbare capaciteit]]+Tabel1[[#This Row],[Totale doelgroep capaciteit]]</f>
        <v>0</v>
      </c>
      <c r="T86" s="11"/>
      <c r="U86" s="11"/>
      <c r="V86" s="11"/>
      <c r="W86" s="11"/>
      <c r="X86" s="11"/>
      <c r="Y86" s="11"/>
      <c r="Z86" s="4">
        <f>SUM(Tabel1[[#This Row],[Bez - Invaliden algemeen]:[Bez - Overig gereserveerd]])</f>
        <v>0</v>
      </c>
      <c r="AA86" s="4"/>
      <c r="AB86" s="4"/>
      <c r="AC86" s="11"/>
      <c r="AD86" s="11">
        <f>SUM(Tabel1[[#This Row],[Bez - fout, canadees]:[Bez - fout, anders]])</f>
        <v>0</v>
      </c>
      <c r="AE86" s="4"/>
      <c r="AF86" s="11"/>
      <c r="AG86" s="11"/>
      <c r="AH86" s="11">
        <f>SUM(Tabel1[[#This Row],[Bez - Obstakel, openbaar]:[Bez - Obstakel, doelgroep]])</f>
        <v>0</v>
      </c>
      <c r="AI86" s="4"/>
      <c r="AJ86" s="11">
        <f>SUM(Tabel1[[#This Row],[Bez - doelgroep totaal]]+Tabel1[[#This Row],[Bez - Openbaar]]+Tabel1[[#This Row],[Bez - Foutparkeerders]]+Tabel1[[#This Row],[Bez - Obstakels]])</f>
        <v>0</v>
      </c>
      <c r="AK86" s="41" t="e">
        <f>Tabel1[[#This Row],[Bez - Openbaar]]/Tabel1[[#This Row],[Totale openbare capaciteit]]</f>
        <v>#DIV/0!</v>
      </c>
      <c r="AL86" s="41" t="e">
        <f>Tabel1[[#This Row],[Bez - doelgroep totaal]]/Tabel1[[#This Row],[Totale doelgroep capaciteit]]</f>
        <v>#DIV/0!</v>
      </c>
      <c r="AM86" s="41" t="e">
        <f>Tabel1[[#This Row],[Totale bezetting]]/Tabel1[[#This Row],[Totale capaciteit]]</f>
        <v>#DIV/0!</v>
      </c>
      <c r="AN86" s="41" t="str">
        <f>Tabel1[[#This Row],[Datum]]&amp;Tabel1[[#This Row],[Meetmoment]]&amp;Tabel1[[#This Row],[Sectienummer]]</f>
        <v>4441600:00-02:004</v>
      </c>
      <c r="AO86" s="33"/>
      <c r="AP86" s="33"/>
      <c r="AQ86" s="33"/>
      <c r="AR86" s="33"/>
      <c r="AS86" s="33"/>
      <c r="AT86" s="33">
        <f>SUM(Tabel1[[#This Row],[Motief - Bezoekers/kortparkeerders]:[Motief - Overig]])</f>
        <v>0</v>
      </c>
      <c r="AU86" s="43"/>
      <c r="AV86" s="43"/>
      <c r="AW86" s="43"/>
      <c r="AX86" s="43"/>
      <c r="AY86" s="43"/>
      <c r="AZ86" s="43"/>
      <c r="BA86" s="43"/>
      <c r="BB86" s="43"/>
      <c r="BC86" s="44">
        <f>SUM(Tabel1[[#This Row],[Herkomst - Eigen woonplaats]:[Herkomst - Onbekend]])</f>
        <v>0</v>
      </c>
    </row>
    <row r="87" spans="1:55" s="2" customFormat="1" x14ac:dyDescent="0.25">
      <c r="A87" s="1">
        <v>4</v>
      </c>
      <c r="B87" s="1" t="s">
        <v>55</v>
      </c>
      <c r="C87" s="8">
        <v>44429</v>
      </c>
      <c r="D87" s="1" t="s">
        <v>79</v>
      </c>
      <c r="E87" s="4"/>
      <c r="F87" s="4"/>
      <c r="G87" s="4"/>
      <c r="H87" s="4"/>
      <c r="I87" s="4"/>
      <c r="J87" s="4"/>
      <c r="K87" s="4">
        <f>SUM(Tabel1[[#This Row],[cap_gemarkeerd_langs]:[cap_canadees]])</f>
        <v>0</v>
      </c>
      <c r="L87" s="4"/>
      <c r="M87" s="4"/>
      <c r="N87" s="4"/>
      <c r="O87" s="4"/>
      <c r="P87" s="4"/>
      <c r="Q87" s="4"/>
      <c r="R87" s="4">
        <f>SUM(Tabel1[[#This Row],[Cap - Invaliden algemeen]:[Cap - Overig gereserveerd]])</f>
        <v>0</v>
      </c>
      <c r="S87" s="4">
        <f>Tabel1[[#This Row],[Totale openbare capaciteit]]+Tabel1[[#This Row],[Totale doelgroep capaciteit]]</f>
        <v>0</v>
      </c>
      <c r="T87" s="11"/>
      <c r="U87" s="11"/>
      <c r="V87" s="11"/>
      <c r="W87" s="11"/>
      <c r="X87" s="11"/>
      <c r="Y87" s="11"/>
      <c r="Z87" s="4">
        <f>SUM(Tabel1[[#This Row],[Bez - Invaliden algemeen]:[Bez - Overig gereserveerd]])</f>
        <v>0</v>
      </c>
      <c r="AA87" s="4"/>
      <c r="AB87" s="4"/>
      <c r="AC87" s="11"/>
      <c r="AD87" s="11">
        <f>SUM(Tabel1[[#This Row],[Bez - fout, canadees]:[Bez - fout, anders]])</f>
        <v>0</v>
      </c>
      <c r="AE87" s="11"/>
      <c r="AF87" s="11"/>
      <c r="AG87" s="11"/>
      <c r="AH87" s="11">
        <f>SUM(Tabel1[[#This Row],[Bez - Obstakel, openbaar]:[Bez - Obstakel, doelgroep]])</f>
        <v>0</v>
      </c>
      <c r="AI87" s="4"/>
      <c r="AJ87" s="11">
        <f>SUM(Tabel1[[#This Row],[Bez - doelgroep totaal]]+Tabel1[[#This Row],[Bez - Openbaar]]+Tabel1[[#This Row],[Bez - Foutparkeerders]]+Tabel1[[#This Row],[Bez - Obstakels]])</f>
        <v>0</v>
      </c>
      <c r="AK87" s="41" t="e">
        <f>Tabel1[[#This Row],[Bez - Openbaar]]/Tabel1[[#This Row],[Totale openbare capaciteit]]</f>
        <v>#DIV/0!</v>
      </c>
      <c r="AL87" s="41" t="e">
        <f>Tabel1[[#This Row],[Bez - doelgroep totaal]]/Tabel1[[#This Row],[Totale doelgroep capaciteit]]</f>
        <v>#DIV/0!</v>
      </c>
      <c r="AM87" s="41" t="e">
        <f>Tabel1[[#This Row],[Totale bezetting]]/Tabel1[[#This Row],[Totale capaciteit]]</f>
        <v>#DIV/0!</v>
      </c>
      <c r="AN87" s="41" t="str">
        <f>Tabel1[[#This Row],[Datum]]&amp;Tabel1[[#This Row],[Meetmoment]]&amp;Tabel1[[#This Row],[Sectienummer]]</f>
        <v>4442914:00-16:004</v>
      </c>
      <c r="AO87" s="33"/>
      <c r="AP87" s="33"/>
      <c r="AQ87" s="33"/>
      <c r="AR87" s="33"/>
      <c r="AS87" s="33"/>
      <c r="AT87" s="33">
        <f>SUM(Tabel1[[#This Row],[Motief - Bezoekers/kortparkeerders]:[Motief - Overig]])</f>
        <v>0</v>
      </c>
      <c r="AU87" s="43"/>
      <c r="AV87" s="43"/>
      <c r="AW87" s="43"/>
      <c r="AX87" s="43"/>
      <c r="AY87" s="43"/>
      <c r="AZ87" s="43"/>
      <c r="BA87" s="43"/>
      <c r="BB87" s="43"/>
      <c r="BC87" s="44">
        <f>SUM(Tabel1[[#This Row],[Herkomst - Eigen woonplaats]:[Herkomst - Onbekend]])</f>
        <v>0</v>
      </c>
    </row>
    <row r="88" spans="1:55" s="2" customFormat="1" x14ac:dyDescent="0.25">
      <c r="A88" s="1">
        <v>4</v>
      </c>
      <c r="B88" t="s">
        <v>55</v>
      </c>
      <c r="C88" s="8">
        <v>44450</v>
      </c>
      <c r="D88" s="1" t="s">
        <v>78</v>
      </c>
      <c r="E88" s="4"/>
      <c r="F88" s="4"/>
      <c r="G88" s="4"/>
      <c r="H88" s="4"/>
      <c r="I88" s="4"/>
      <c r="J88" s="4"/>
      <c r="K88" s="4">
        <f>SUM(Tabel1[[#This Row],[cap_gemarkeerd_langs]:[cap_canadees]])</f>
        <v>0</v>
      </c>
      <c r="L88" s="4"/>
      <c r="M88" s="4"/>
      <c r="N88" s="4"/>
      <c r="O88" s="4"/>
      <c r="P88" s="4"/>
      <c r="Q88" s="4"/>
      <c r="R88" s="4">
        <f>SUM(Tabel1[[#This Row],[Cap - Invaliden algemeen]:[Cap - Overig gereserveerd]])</f>
        <v>0</v>
      </c>
      <c r="S88" s="4">
        <f>Tabel1[[#This Row],[Totale openbare capaciteit]]+Tabel1[[#This Row],[Totale doelgroep capaciteit]]</f>
        <v>0</v>
      </c>
      <c r="T88" s="11"/>
      <c r="U88" s="11"/>
      <c r="V88" s="11"/>
      <c r="W88" s="11"/>
      <c r="X88" s="11"/>
      <c r="Y88" s="11"/>
      <c r="Z88" s="4">
        <f>SUM(Tabel1[[#This Row],[Bez - Invaliden algemeen]:[Bez - Overig gereserveerd]])</f>
        <v>0</v>
      </c>
      <c r="AA88" s="4"/>
      <c r="AB88" s="4"/>
      <c r="AC88" s="11"/>
      <c r="AD88" s="11">
        <f>SUM(Tabel1[[#This Row],[Bez - fout, canadees]:[Bez - fout, anders]])</f>
        <v>0</v>
      </c>
      <c r="AE88" s="4"/>
      <c r="AF88" s="11"/>
      <c r="AG88" s="11"/>
      <c r="AH88" s="11">
        <f>SUM(Tabel1[[#This Row],[Bez - Obstakel, openbaar]:[Bez - Obstakel, doelgroep]])</f>
        <v>0</v>
      </c>
      <c r="AI88" s="4"/>
      <c r="AJ88" s="11">
        <f>SUM(Tabel1[[#This Row],[Bez - doelgroep totaal]]+Tabel1[[#This Row],[Bez - Openbaar]]+Tabel1[[#This Row],[Bez - Foutparkeerders]]+Tabel1[[#This Row],[Bez - Obstakels]])</f>
        <v>0</v>
      </c>
      <c r="AK88" s="41" t="e">
        <f>Tabel1[[#This Row],[Bez - Openbaar]]/Tabel1[[#This Row],[Totale openbare capaciteit]]</f>
        <v>#DIV/0!</v>
      </c>
      <c r="AL88" s="41" t="e">
        <f>Tabel1[[#This Row],[Bez - doelgroep totaal]]/Tabel1[[#This Row],[Totale doelgroep capaciteit]]</f>
        <v>#DIV/0!</v>
      </c>
      <c r="AM88" s="41" t="e">
        <f>Tabel1[[#This Row],[Totale bezetting]]/Tabel1[[#This Row],[Totale capaciteit]]</f>
        <v>#DIV/0!</v>
      </c>
      <c r="AN88" s="41" t="str">
        <f>Tabel1[[#This Row],[Datum]]&amp;Tabel1[[#This Row],[Meetmoment]]&amp;Tabel1[[#This Row],[Sectienummer]]</f>
        <v>4445010:00-12:004</v>
      </c>
      <c r="AO88" s="33"/>
      <c r="AP88" s="33"/>
      <c r="AQ88" s="33"/>
      <c r="AR88" s="33"/>
      <c r="AS88" s="33"/>
      <c r="AT88" s="33">
        <f>SUM(Tabel1[[#This Row],[Motief - Bezoekers/kortparkeerders]:[Motief - Overig]])</f>
        <v>0</v>
      </c>
      <c r="AU88" s="43"/>
      <c r="AV88" s="43"/>
      <c r="AW88" s="43"/>
      <c r="AX88" s="43"/>
      <c r="AY88" s="43"/>
      <c r="AZ88" s="43"/>
      <c r="BA88" s="43"/>
      <c r="BB88" s="43"/>
      <c r="BC88" s="44">
        <f>SUM(Tabel1[[#This Row],[Herkomst - Eigen woonplaats]:[Herkomst - Onbekend]])</f>
        <v>0</v>
      </c>
    </row>
    <row r="89" spans="1:55" s="2" customFormat="1" x14ac:dyDescent="0.25">
      <c r="A89" s="1">
        <v>4</v>
      </c>
      <c r="B89" t="s">
        <v>55</v>
      </c>
      <c r="C89" s="8">
        <v>44450</v>
      </c>
      <c r="D89" s="1" t="s">
        <v>79</v>
      </c>
      <c r="E89" s="4"/>
      <c r="F89" s="4"/>
      <c r="G89" s="4"/>
      <c r="H89" s="4"/>
      <c r="I89" s="4"/>
      <c r="J89" s="4"/>
      <c r="K89" s="4">
        <f>SUM(Tabel1[[#This Row],[cap_gemarkeerd_langs]:[cap_canadees]])</f>
        <v>0</v>
      </c>
      <c r="L89" s="4"/>
      <c r="M89" s="4"/>
      <c r="N89" s="4"/>
      <c r="O89" s="4"/>
      <c r="P89" s="4"/>
      <c r="Q89" s="4"/>
      <c r="R89" s="4">
        <f>SUM(Tabel1[[#This Row],[Cap - Invaliden algemeen]:[Cap - Overig gereserveerd]])</f>
        <v>0</v>
      </c>
      <c r="S89" s="4">
        <f>Tabel1[[#This Row],[Totale openbare capaciteit]]+Tabel1[[#This Row],[Totale doelgroep capaciteit]]</f>
        <v>0</v>
      </c>
      <c r="T89" s="11"/>
      <c r="U89" s="11"/>
      <c r="V89" s="11"/>
      <c r="W89" s="11"/>
      <c r="X89" s="11"/>
      <c r="Y89" s="11"/>
      <c r="Z89" s="4">
        <f>SUM(Tabel1[[#This Row],[Bez - Invaliden algemeen]:[Bez - Overig gereserveerd]])</f>
        <v>0</v>
      </c>
      <c r="AA89" s="4"/>
      <c r="AB89" s="4"/>
      <c r="AC89" s="11"/>
      <c r="AD89" s="11">
        <f>SUM(Tabel1[[#This Row],[Bez - fout, canadees]:[Bez - fout, anders]])</f>
        <v>0</v>
      </c>
      <c r="AE89" s="4"/>
      <c r="AF89" s="11"/>
      <c r="AG89" s="11"/>
      <c r="AH89" s="11">
        <f>SUM(Tabel1[[#This Row],[Bez - Obstakel, openbaar]:[Bez - Obstakel, doelgroep]])</f>
        <v>0</v>
      </c>
      <c r="AI89" s="4"/>
      <c r="AJ89" s="11">
        <f>SUM(Tabel1[[#This Row],[Bez - doelgroep totaal]]+Tabel1[[#This Row],[Bez - Openbaar]]+Tabel1[[#This Row],[Bez - Foutparkeerders]]+Tabel1[[#This Row],[Bez - Obstakels]])</f>
        <v>0</v>
      </c>
      <c r="AK89" s="41" t="e">
        <f>Tabel1[[#This Row],[Bez - Openbaar]]/Tabel1[[#This Row],[Totale openbare capaciteit]]</f>
        <v>#DIV/0!</v>
      </c>
      <c r="AL89" s="41" t="e">
        <f>Tabel1[[#This Row],[Bez - doelgroep totaal]]/Tabel1[[#This Row],[Totale doelgroep capaciteit]]</f>
        <v>#DIV/0!</v>
      </c>
      <c r="AM89" s="41" t="e">
        <f>Tabel1[[#This Row],[Totale bezetting]]/Tabel1[[#This Row],[Totale capaciteit]]</f>
        <v>#DIV/0!</v>
      </c>
      <c r="AN89" s="41" t="str">
        <f>Tabel1[[#This Row],[Datum]]&amp;Tabel1[[#This Row],[Meetmoment]]&amp;Tabel1[[#This Row],[Sectienummer]]</f>
        <v>4445014:00-16:004</v>
      </c>
      <c r="AO89" s="33"/>
      <c r="AP89" s="33"/>
      <c r="AQ89" s="33"/>
      <c r="AR89" s="33"/>
      <c r="AS89" s="33"/>
      <c r="AT89" s="33">
        <f>SUM(Tabel1[[#This Row],[Motief - Bezoekers/kortparkeerders]:[Motief - Overig]])</f>
        <v>0</v>
      </c>
      <c r="AU89" s="43"/>
      <c r="AV89" s="43"/>
      <c r="AW89" s="43"/>
      <c r="AX89" s="43"/>
      <c r="AY89" s="43"/>
      <c r="AZ89" s="43"/>
      <c r="BA89" s="43"/>
      <c r="BB89" s="43"/>
      <c r="BC89" s="44">
        <f>SUM(Tabel1[[#This Row],[Herkomst - Eigen woonplaats]:[Herkomst - Onbekend]])</f>
        <v>0</v>
      </c>
    </row>
    <row r="90" spans="1:55" s="2" customFormat="1" x14ac:dyDescent="0.25">
      <c r="A90" s="1">
        <v>4</v>
      </c>
      <c r="B90" t="s">
        <v>55</v>
      </c>
      <c r="C90" s="8">
        <v>44450</v>
      </c>
      <c r="D90" s="1" t="s">
        <v>80</v>
      </c>
      <c r="E90" s="4"/>
      <c r="F90" s="4"/>
      <c r="G90" s="4"/>
      <c r="H90" s="4"/>
      <c r="I90" s="4"/>
      <c r="J90" s="4"/>
      <c r="K90" s="4">
        <f>SUM(Tabel1[[#This Row],[cap_gemarkeerd_langs]:[cap_canadees]])</f>
        <v>0</v>
      </c>
      <c r="L90" s="4"/>
      <c r="M90" s="4"/>
      <c r="N90" s="4"/>
      <c r="O90" s="4"/>
      <c r="P90" s="4"/>
      <c r="Q90" s="4"/>
      <c r="R90" s="4">
        <f>SUM(Tabel1[[#This Row],[Cap - Invaliden algemeen]:[Cap - Overig gereserveerd]])</f>
        <v>0</v>
      </c>
      <c r="S90" s="4">
        <f>Tabel1[[#This Row],[Totale openbare capaciteit]]+Tabel1[[#This Row],[Totale doelgroep capaciteit]]</f>
        <v>0</v>
      </c>
      <c r="T90" s="11"/>
      <c r="U90" s="11"/>
      <c r="V90" s="11"/>
      <c r="W90" s="11"/>
      <c r="X90" s="11"/>
      <c r="Y90" s="11"/>
      <c r="Z90" s="4">
        <f>SUM(Tabel1[[#This Row],[Bez - Invaliden algemeen]:[Bez - Overig gereserveerd]])</f>
        <v>0</v>
      </c>
      <c r="AA90" s="4"/>
      <c r="AB90" s="4"/>
      <c r="AC90" s="11"/>
      <c r="AD90" s="11">
        <f>SUM(Tabel1[[#This Row],[Bez - fout, canadees]:[Bez - fout, anders]])</f>
        <v>0</v>
      </c>
      <c r="AE90" s="4"/>
      <c r="AF90" s="11"/>
      <c r="AG90" s="11"/>
      <c r="AH90" s="11">
        <f>SUM(Tabel1[[#This Row],[Bez - Obstakel, openbaar]:[Bez - Obstakel, doelgroep]])</f>
        <v>0</v>
      </c>
      <c r="AI90" s="4"/>
      <c r="AJ90" s="11">
        <f>SUM(Tabel1[[#This Row],[Bez - doelgroep totaal]]+Tabel1[[#This Row],[Bez - Openbaar]]+Tabel1[[#This Row],[Bez - Foutparkeerders]]+Tabel1[[#This Row],[Bez - Obstakels]])</f>
        <v>0</v>
      </c>
      <c r="AK90" s="41" t="e">
        <f>Tabel1[[#This Row],[Bez - Openbaar]]/Tabel1[[#This Row],[Totale openbare capaciteit]]</f>
        <v>#DIV/0!</v>
      </c>
      <c r="AL90" s="41" t="e">
        <f>Tabel1[[#This Row],[Bez - doelgroep totaal]]/Tabel1[[#This Row],[Totale doelgroep capaciteit]]</f>
        <v>#DIV/0!</v>
      </c>
      <c r="AM90" s="41" t="e">
        <f>Tabel1[[#This Row],[Totale bezetting]]/Tabel1[[#This Row],[Totale capaciteit]]</f>
        <v>#DIV/0!</v>
      </c>
      <c r="AN90" s="41" t="str">
        <f>Tabel1[[#This Row],[Datum]]&amp;Tabel1[[#This Row],[Meetmoment]]&amp;Tabel1[[#This Row],[Sectienummer]]</f>
        <v>4445019:00-21:004</v>
      </c>
      <c r="AO90" s="33"/>
      <c r="AP90" s="33"/>
      <c r="AQ90" s="33"/>
      <c r="AR90" s="33"/>
      <c r="AS90" s="33"/>
      <c r="AT90" s="33">
        <f>SUM(Tabel1[[#This Row],[Motief - Bezoekers/kortparkeerders]:[Motief - Overig]])</f>
        <v>0</v>
      </c>
      <c r="AU90" s="43"/>
      <c r="AV90" s="43"/>
      <c r="AW90" s="43"/>
      <c r="AX90" s="43"/>
      <c r="AY90" s="43"/>
      <c r="AZ90" s="43"/>
      <c r="BA90" s="43"/>
      <c r="BB90" s="43"/>
      <c r="BC90" s="44">
        <f>SUM(Tabel1[[#This Row],[Herkomst - Eigen woonplaats]:[Herkomst - Onbekend]])</f>
        <v>0</v>
      </c>
    </row>
    <row r="91" spans="1:55" s="2" customFormat="1" x14ac:dyDescent="0.25">
      <c r="A91" s="1">
        <v>4</v>
      </c>
      <c r="B91" t="s">
        <v>55</v>
      </c>
      <c r="C91" s="8">
        <v>44451</v>
      </c>
      <c r="D91" s="1" t="s">
        <v>77</v>
      </c>
      <c r="E91" s="4"/>
      <c r="F91" s="4"/>
      <c r="G91" s="4"/>
      <c r="H91" s="4"/>
      <c r="I91" s="4"/>
      <c r="J91" s="4"/>
      <c r="K91" s="4">
        <f>SUM(Tabel1[[#This Row],[cap_gemarkeerd_langs]:[cap_canadees]])</f>
        <v>0</v>
      </c>
      <c r="L91" s="4"/>
      <c r="M91" s="4"/>
      <c r="N91" s="4"/>
      <c r="O91" s="4"/>
      <c r="P91" s="4"/>
      <c r="Q91" s="4"/>
      <c r="R91" s="4">
        <f>SUM(Tabel1[[#This Row],[Cap - Invaliden algemeen]:[Cap - Overig gereserveerd]])</f>
        <v>0</v>
      </c>
      <c r="S91" s="4">
        <f>Tabel1[[#This Row],[Totale openbare capaciteit]]+Tabel1[[#This Row],[Totale doelgroep capaciteit]]</f>
        <v>0</v>
      </c>
      <c r="T91" s="11"/>
      <c r="U91" s="11"/>
      <c r="V91" s="11"/>
      <c r="W91" s="11"/>
      <c r="X91" s="11"/>
      <c r="Y91" s="11"/>
      <c r="Z91" s="4">
        <f>SUM(Tabel1[[#This Row],[Bez - Invaliden algemeen]:[Bez - Overig gereserveerd]])</f>
        <v>0</v>
      </c>
      <c r="AA91" s="4"/>
      <c r="AB91" s="4"/>
      <c r="AC91" s="11"/>
      <c r="AD91" s="11">
        <f>SUM(Tabel1[[#This Row],[Bez - fout, canadees]:[Bez - fout, anders]])</f>
        <v>0</v>
      </c>
      <c r="AE91" s="4"/>
      <c r="AF91" s="11"/>
      <c r="AG91" s="11"/>
      <c r="AH91" s="11">
        <f>SUM(Tabel1[[#This Row],[Bez - Obstakel, openbaar]:[Bez - Obstakel, doelgroep]])</f>
        <v>0</v>
      </c>
      <c r="AI91" s="4"/>
      <c r="AJ91" s="11">
        <f>SUM(Tabel1[[#This Row],[Bez - doelgroep totaal]]+Tabel1[[#This Row],[Bez - Openbaar]]+Tabel1[[#This Row],[Bez - Foutparkeerders]]+Tabel1[[#This Row],[Bez - Obstakels]])</f>
        <v>0</v>
      </c>
      <c r="AK91" s="41" t="e">
        <f>Tabel1[[#This Row],[Bez - Openbaar]]/Tabel1[[#This Row],[Totale openbare capaciteit]]</f>
        <v>#DIV/0!</v>
      </c>
      <c r="AL91" s="41" t="e">
        <f>Tabel1[[#This Row],[Bez - doelgroep totaal]]/Tabel1[[#This Row],[Totale doelgroep capaciteit]]</f>
        <v>#DIV/0!</v>
      </c>
      <c r="AM91" s="41" t="e">
        <f>Tabel1[[#This Row],[Totale bezetting]]/Tabel1[[#This Row],[Totale capaciteit]]</f>
        <v>#DIV/0!</v>
      </c>
      <c r="AN91" s="41" t="str">
        <f>Tabel1[[#This Row],[Datum]]&amp;Tabel1[[#This Row],[Meetmoment]]&amp;Tabel1[[#This Row],[Sectienummer]]</f>
        <v>4445100:00-02:004</v>
      </c>
      <c r="AO91" s="33"/>
      <c r="AP91" s="33"/>
      <c r="AQ91" s="33"/>
      <c r="AR91" s="33"/>
      <c r="AS91" s="33"/>
      <c r="AT91" s="33">
        <f>SUM(Tabel1[[#This Row],[Motief - Bezoekers/kortparkeerders]:[Motief - Overig]])</f>
        <v>0</v>
      </c>
      <c r="AU91" s="43"/>
      <c r="AV91" s="43"/>
      <c r="AW91" s="43"/>
      <c r="AX91" s="43"/>
      <c r="AY91" s="43"/>
      <c r="AZ91" s="43"/>
      <c r="BA91" s="43"/>
      <c r="BB91" s="43"/>
      <c r="BC91" s="44">
        <f>SUM(Tabel1[[#This Row],[Herkomst - Eigen woonplaats]:[Herkomst - Onbekend]])</f>
        <v>0</v>
      </c>
    </row>
    <row r="92" spans="1:55" s="2" customFormat="1" x14ac:dyDescent="0.25">
      <c r="A92" s="1">
        <v>4</v>
      </c>
      <c r="B92" t="s">
        <v>55</v>
      </c>
      <c r="C92" s="8">
        <v>44474</v>
      </c>
      <c r="D92" s="1" t="s">
        <v>78</v>
      </c>
      <c r="E92" s="4"/>
      <c r="F92" s="4"/>
      <c r="G92" s="4"/>
      <c r="H92" s="4"/>
      <c r="I92" s="4"/>
      <c r="J92" s="4"/>
      <c r="K92" s="4">
        <f>SUM(Tabel1[[#This Row],[cap_gemarkeerd_langs]:[cap_canadees]])</f>
        <v>0</v>
      </c>
      <c r="L92" s="4"/>
      <c r="M92" s="4"/>
      <c r="N92" s="4"/>
      <c r="O92" s="4"/>
      <c r="P92" s="4"/>
      <c r="Q92" s="4"/>
      <c r="R92" s="4">
        <f>SUM(Tabel1[[#This Row],[Cap - Invaliden algemeen]:[Cap - Overig gereserveerd]])</f>
        <v>0</v>
      </c>
      <c r="S92" s="4">
        <f>Tabel1[[#This Row],[Totale openbare capaciteit]]+Tabel1[[#This Row],[Totale doelgroep capaciteit]]</f>
        <v>0</v>
      </c>
      <c r="T92" s="11"/>
      <c r="U92" s="11"/>
      <c r="V92" s="11"/>
      <c r="W92" s="11"/>
      <c r="X92" s="11"/>
      <c r="Y92" s="11"/>
      <c r="Z92" s="4">
        <f>SUM(Tabel1[[#This Row],[Bez - Invaliden algemeen]:[Bez - Overig gereserveerd]])</f>
        <v>0</v>
      </c>
      <c r="AA92" s="4"/>
      <c r="AB92" s="4"/>
      <c r="AC92" s="11"/>
      <c r="AD92" s="11">
        <f>SUM(Tabel1[[#This Row],[Bez - fout, canadees]:[Bez - fout, anders]])</f>
        <v>0</v>
      </c>
      <c r="AE92" s="4"/>
      <c r="AF92" s="11"/>
      <c r="AG92" s="11"/>
      <c r="AH92" s="11">
        <f>SUM(Tabel1[[#This Row],[Bez - Obstakel, openbaar]:[Bez - Obstakel, doelgroep]])</f>
        <v>0</v>
      </c>
      <c r="AI92" s="4"/>
      <c r="AJ92" s="11">
        <f>SUM(Tabel1[[#This Row],[Bez - doelgroep totaal]]+Tabel1[[#This Row],[Bez - Openbaar]]+Tabel1[[#This Row],[Bez - Foutparkeerders]]+Tabel1[[#This Row],[Bez - Obstakels]])</f>
        <v>0</v>
      </c>
      <c r="AK92" s="41" t="e">
        <f>Tabel1[[#This Row],[Bez - Openbaar]]/Tabel1[[#This Row],[Totale openbare capaciteit]]</f>
        <v>#DIV/0!</v>
      </c>
      <c r="AL92" s="41" t="e">
        <f>Tabel1[[#This Row],[Bez - doelgroep totaal]]/Tabel1[[#This Row],[Totale doelgroep capaciteit]]</f>
        <v>#DIV/0!</v>
      </c>
      <c r="AM92" s="41" t="e">
        <f>Tabel1[[#This Row],[Totale bezetting]]/Tabel1[[#This Row],[Totale capaciteit]]</f>
        <v>#DIV/0!</v>
      </c>
      <c r="AN92" s="41" t="str">
        <f>Tabel1[[#This Row],[Datum]]&amp;Tabel1[[#This Row],[Meetmoment]]&amp;Tabel1[[#This Row],[Sectienummer]]</f>
        <v>4447410:00-12:004</v>
      </c>
      <c r="AO92" s="33"/>
      <c r="AP92" s="33"/>
      <c r="AQ92" s="33"/>
      <c r="AR92" s="33"/>
      <c r="AS92" s="33"/>
      <c r="AT92" s="33">
        <f>SUM(Tabel1[[#This Row],[Motief - Bezoekers/kortparkeerders]:[Motief - Overig]])</f>
        <v>0</v>
      </c>
      <c r="AU92" s="43"/>
      <c r="AV92" s="43"/>
      <c r="AW92" s="43"/>
      <c r="AX92" s="43"/>
      <c r="AY92" s="43"/>
      <c r="AZ92" s="43"/>
      <c r="BA92" s="43"/>
      <c r="BB92" s="43"/>
      <c r="BC92" s="44">
        <f>SUM(Tabel1[[#This Row],[Herkomst - Eigen woonplaats]:[Herkomst - Onbekend]])</f>
        <v>0</v>
      </c>
    </row>
    <row r="93" spans="1:55" s="2" customFormat="1" x14ac:dyDescent="0.25">
      <c r="A93" s="1">
        <v>4</v>
      </c>
      <c r="B93" t="s">
        <v>55</v>
      </c>
      <c r="C93" s="8">
        <v>44474</v>
      </c>
      <c r="D93" s="1" t="s">
        <v>79</v>
      </c>
      <c r="E93" s="4"/>
      <c r="F93" s="4"/>
      <c r="G93" s="4"/>
      <c r="H93" s="4"/>
      <c r="I93" s="4"/>
      <c r="J93" s="4"/>
      <c r="K93" s="4">
        <f>SUM(Tabel1[[#This Row],[cap_gemarkeerd_langs]:[cap_canadees]])</f>
        <v>0</v>
      </c>
      <c r="L93" s="4"/>
      <c r="M93" s="4"/>
      <c r="N93" s="4"/>
      <c r="O93" s="4"/>
      <c r="P93" s="4"/>
      <c r="Q93" s="4"/>
      <c r="R93" s="4">
        <f>SUM(Tabel1[[#This Row],[Cap - Invaliden algemeen]:[Cap - Overig gereserveerd]])</f>
        <v>0</v>
      </c>
      <c r="S93" s="4">
        <f>Tabel1[[#This Row],[Totale openbare capaciteit]]+Tabel1[[#This Row],[Totale doelgroep capaciteit]]</f>
        <v>0</v>
      </c>
      <c r="T93" s="11"/>
      <c r="U93" s="11"/>
      <c r="V93" s="11"/>
      <c r="W93" s="11"/>
      <c r="X93" s="11"/>
      <c r="Y93" s="11"/>
      <c r="Z93" s="4">
        <f>SUM(Tabel1[[#This Row],[Bez - Invaliden algemeen]:[Bez - Overig gereserveerd]])</f>
        <v>0</v>
      </c>
      <c r="AA93" s="4"/>
      <c r="AB93" s="4"/>
      <c r="AC93" s="11"/>
      <c r="AD93" s="11">
        <f>SUM(Tabel1[[#This Row],[Bez - fout, canadees]:[Bez - fout, anders]])</f>
        <v>0</v>
      </c>
      <c r="AE93" s="4"/>
      <c r="AF93" s="11"/>
      <c r="AG93" s="11"/>
      <c r="AH93" s="11">
        <f>SUM(Tabel1[[#This Row],[Bez - Obstakel, openbaar]:[Bez - Obstakel, doelgroep]])</f>
        <v>0</v>
      </c>
      <c r="AI93" s="4"/>
      <c r="AJ93" s="11">
        <f>SUM(Tabel1[[#This Row],[Bez - doelgroep totaal]]+Tabel1[[#This Row],[Bez - Openbaar]]+Tabel1[[#This Row],[Bez - Foutparkeerders]]+Tabel1[[#This Row],[Bez - Obstakels]])</f>
        <v>0</v>
      </c>
      <c r="AK93" s="41" t="e">
        <f>Tabel1[[#This Row],[Bez - Openbaar]]/Tabel1[[#This Row],[Totale openbare capaciteit]]</f>
        <v>#DIV/0!</v>
      </c>
      <c r="AL93" s="41" t="e">
        <f>Tabel1[[#This Row],[Bez - doelgroep totaal]]/Tabel1[[#This Row],[Totale doelgroep capaciteit]]</f>
        <v>#DIV/0!</v>
      </c>
      <c r="AM93" s="41" t="e">
        <f>Tabel1[[#This Row],[Totale bezetting]]/Tabel1[[#This Row],[Totale capaciteit]]</f>
        <v>#DIV/0!</v>
      </c>
      <c r="AN93" s="41" t="str">
        <f>Tabel1[[#This Row],[Datum]]&amp;Tabel1[[#This Row],[Meetmoment]]&amp;Tabel1[[#This Row],[Sectienummer]]</f>
        <v>4447414:00-16:004</v>
      </c>
      <c r="AO93" s="33"/>
      <c r="AP93" s="33"/>
      <c r="AQ93" s="33"/>
      <c r="AR93" s="33"/>
      <c r="AS93" s="33"/>
      <c r="AT93" s="33">
        <f>SUM(Tabel1[[#This Row],[Motief - Bezoekers/kortparkeerders]:[Motief - Overig]])</f>
        <v>0</v>
      </c>
      <c r="AU93" s="43"/>
      <c r="AV93" s="43"/>
      <c r="AW93" s="43"/>
      <c r="AX93" s="43"/>
      <c r="AY93" s="43"/>
      <c r="AZ93" s="43"/>
      <c r="BA93" s="43"/>
      <c r="BB93" s="43"/>
      <c r="BC93" s="44">
        <f>SUM(Tabel1[[#This Row],[Herkomst - Eigen woonplaats]:[Herkomst - Onbekend]])</f>
        <v>0</v>
      </c>
    </row>
    <row r="94" spans="1:55" s="2" customFormat="1" x14ac:dyDescent="0.25">
      <c r="A94" s="1">
        <v>4</v>
      </c>
      <c r="B94" t="s">
        <v>55</v>
      </c>
      <c r="C94" s="8">
        <v>44474</v>
      </c>
      <c r="D94" s="1" t="s">
        <v>80</v>
      </c>
      <c r="E94" s="4"/>
      <c r="F94" s="4"/>
      <c r="G94" s="4"/>
      <c r="H94" s="4"/>
      <c r="I94" s="4"/>
      <c r="J94" s="4"/>
      <c r="K94" s="4">
        <f>SUM(Tabel1[[#This Row],[cap_gemarkeerd_langs]:[cap_canadees]])</f>
        <v>0</v>
      </c>
      <c r="L94" s="4"/>
      <c r="M94" s="4"/>
      <c r="N94" s="4"/>
      <c r="O94" s="4"/>
      <c r="P94" s="4"/>
      <c r="Q94" s="4"/>
      <c r="R94" s="4">
        <f>SUM(Tabel1[[#This Row],[Cap - Invaliden algemeen]:[Cap - Overig gereserveerd]])</f>
        <v>0</v>
      </c>
      <c r="S94" s="4">
        <f>Tabel1[[#This Row],[Totale openbare capaciteit]]+Tabel1[[#This Row],[Totale doelgroep capaciteit]]</f>
        <v>0</v>
      </c>
      <c r="T94" s="11"/>
      <c r="U94" s="11"/>
      <c r="V94" s="11"/>
      <c r="W94" s="11"/>
      <c r="X94" s="11"/>
      <c r="Y94" s="11"/>
      <c r="Z94" s="4">
        <f>SUM(Tabel1[[#This Row],[Bez - Invaliden algemeen]:[Bez - Overig gereserveerd]])</f>
        <v>0</v>
      </c>
      <c r="AA94" s="4"/>
      <c r="AB94" s="4"/>
      <c r="AC94" s="11"/>
      <c r="AD94" s="11">
        <f>SUM(Tabel1[[#This Row],[Bez - fout, canadees]:[Bez - fout, anders]])</f>
        <v>0</v>
      </c>
      <c r="AE94" s="4"/>
      <c r="AF94" s="11"/>
      <c r="AG94" s="11"/>
      <c r="AH94" s="11">
        <f>SUM(Tabel1[[#This Row],[Bez - Obstakel, openbaar]:[Bez - Obstakel, doelgroep]])</f>
        <v>0</v>
      </c>
      <c r="AI94" s="4"/>
      <c r="AJ94" s="11">
        <f>SUM(Tabel1[[#This Row],[Bez - doelgroep totaal]]+Tabel1[[#This Row],[Bez - Openbaar]]+Tabel1[[#This Row],[Bez - Foutparkeerders]]+Tabel1[[#This Row],[Bez - Obstakels]])</f>
        <v>0</v>
      </c>
      <c r="AK94" s="41" t="e">
        <f>Tabel1[[#This Row],[Bez - Openbaar]]/Tabel1[[#This Row],[Totale openbare capaciteit]]</f>
        <v>#DIV/0!</v>
      </c>
      <c r="AL94" s="41" t="e">
        <f>Tabel1[[#This Row],[Bez - doelgroep totaal]]/Tabel1[[#This Row],[Totale doelgroep capaciteit]]</f>
        <v>#DIV/0!</v>
      </c>
      <c r="AM94" s="41" t="e">
        <f>Tabel1[[#This Row],[Totale bezetting]]/Tabel1[[#This Row],[Totale capaciteit]]</f>
        <v>#DIV/0!</v>
      </c>
      <c r="AN94" s="41" t="str">
        <f>Tabel1[[#This Row],[Datum]]&amp;Tabel1[[#This Row],[Meetmoment]]&amp;Tabel1[[#This Row],[Sectienummer]]</f>
        <v>4447419:00-21:004</v>
      </c>
      <c r="AO94" s="33"/>
      <c r="AP94" s="33"/>
      <c r="AQ94" s="33"/>
      <c r="AR94" s="33"/>
      <c r="AS94" s="33"/>
      <c r="AT94" s="33">
        <f>SUM(Tabel1[[#This Row],[Motief - Bezoekers/kortparkeerders]:[Motief - Overig]])</f>
        <v>0</v>
      </c>
      <c r="AU94" s="43"/>
      <c r="AV94" s="43"/>
      <c r="AW94" s="43"/>
      <c r="AX94" s="43"/>
      <c r="AY94" s="43"/>
      <c r="AZ94" s="43"/>
      <c r="BA94" s="43"/>
      <c r="BB94" s="43"/>
      <c r="BC94" s="44">
        <f>SUM(Tabel1[[#This Row],[Herkomst - Eigen woonplaats]:[Herkomst - Onbekend]])</f>
        <v>0</v>
      </c>
    </row>
    <row r="95" spans="1:55" s="2" customFormat="1" x14ac:dyDescent="0.25">
      <c r="A95" s="1">
        <v>4</v>
      </c>
      <c r="B95" t="s">
        <v>55</v>
      </c>
      <c r="C95" s="8">
        <v>44475</v>
      </c>
      <c r="D95" s="1" t="s">
        <v>77</v>
      </c>
      <c r="E95" s="4"/>
      <c r="F95" s="4"/>
      <c r="G95" s="4"/>
      <c r="H95" s="4"/>
      <c r="I95" s="4"/>
      <c r="J95" s="4"/>
      <c r="K95" s="4">
        <f>SUM(Tabel1[[#This Row],[cap_gemarkeerd_langs]:[cap_canadees]])</f>
        <v>0</v>
      </c>
      <c r="L95" s="4"/>
      <c r="M95" s="4"/>
      <c r="N95" s="4"/>
      <c r="O95" s="4"/>
      <c r="P95" s="4"/>
      <c r="Q95" s="4"/>
      <c r="R95" s="4">
        <f>SUM(Tabel1[[#This Row],[Cap - Invaliden algemeen]:[Cap - Overig gereserveerd]])</f>
        <v>0</v>
      </c>
      <c r="S95" s="4">
        <f>Tabel1[[#This Row],[Totale openbare capaciteit]]+Tabel1[[#This Row],[Totale doelgroep capaciteit]]</f>
        <v>0</v>
      </c>
      <c r="T95" s="11"/>
      <c r="U95" s="11"/>
      <c r="V95" s="11"/>
      <c r="W95" s="11"/>
      <c r="X95" s="11"/>
      <c r="Y95" s="11"/>
      <c r="Z95" s="4">
        <f>SUM(Tabel1[[#This Row],[Bez - Invaliden algemeen]:[Bez - Overig gereserveerd]])</f>
        <v>0</v>
      </c>
      <c r="AA95" s="4"/>
      <c r="AB95" s="4"/>
      <c r="AC95" s="11"/>
      <c r="AD95" s="11">
        <f>SUM(Tabel1[[#This Row],[Bez - fout, canadees]:[Bez - fout, anders]])</f>
        <v>0</v>
      </c>
      <c r="AE95" s="4"/>
      <c r="AF95" s="11"/>
      <c r="AG95" s="11"/>
      <c r="AH95" s="11">
        <f>SUM(Tabel1[[#This Row],[Bez - Obstakel, openbaar]:[Bez - Obstakel, doelgroep]])</f>
        <v>0</v>
      </c>
      <c r="AI95" s="4"/>
      <c r="AJ95" s="11">
        <f>SUM(Tabel1[[#This Row],[Bez - doelgroep totaal]]+Tabel1[[#This Row],[Bez - Openbaar]]+Tabel1[[#This Row],[Bez - Foutparkeerders]]+Tabel1[[#This Row],[Bez - Obstakels]])</f>
        <v>0</v>
      </c>
      <c r="AK95" s="41" t="e">
        <f>Tabel1[[#This Row],[Bez - Openbaar]]/Tabel1[[#This Row],[Totale openbare capaciteit]]</f>
        <v>#DIV/0!</v>
      </c>
      <c r="AL95" s="41" t="e">
        <f>Tabel1[[#This Row],[Bez - doelgroep totaal]]/Tabel1[[#This Row],[Totale doelgroep capaciteit]]</f>
        <v>#DIV/0!</v>
      </c>
      <c r="AM95" s="41" t="e">
        <f>Tabel1[[#This Row],[Totale bezetting]]/Tabel1[[#This Row],[Totale capaciteit]]</f>
        <v>#DIV/0!</v>
      </c>
      <c r="AN95" s="41" t="str">
        <f>Tabel1[[#This Row],[Datum]]&amp;Tabel1[[#This Row],[Meetmoment]]&amp;Tabel1[[#This Row],[Sectienummer]]</f>
        <v>4447500:00-02:004</v>
      </c>
      <c r="AO95" s="33"/>
      <c r="AP95" s="33"/>
      <c r="AQ95" s="33"/>
      <c r="AR95" s="33"/>
      <c r="AS95" s="33"/>
      <c r="AT95" s="33">
        <f>SUM(Tabel1[[#This Row],[Motief - Bezoekers/kortparkeerders]:[Motief - Overig]])</f>
        <v>0</v>
      </c>
      <c r="AU95" s="43"/>
      <c r="AV95" s="43"/>
      <c r="AW95" s="43"/>
      <c r="AX95" s="43"/>
      <c r="AY95" s="43"/>
      <c r="AZ95" s="43"/>
      <c r="BA95" s="43"/>
      <c r="BB95" s="43"/>
      <c r="BC95" s="44">
        <f>SUM(Tabel1[[#This Row],[Herkomst - Eigen woonplaats]:[Herkomst - Onbekend]])</f>
        <v>0</v>
      </c>
    </row>
    <row r="96" spans="1:55" s="2" customFormat="1" x14ac:dyDescent="0.25">
      <c r="A96" s="1">
        <v>5</v>
      </c>
      <c r="B96" t="s">
        <v>55</v>
      </c>
      <c r="C96" s="8">
        <v>44415</v>
      </c>
      <c r="D96" s="1" t="s">
        <v>78</v>
      </c>
      <c r="E96" s="4"/>
      <c r="F96" s="4"/>
      <c r="G96" s="4"/>
      <c r="H96" s="4">
        <v>100</v>
      </c>
      <c r="I96" s="4"/>
      <c r="J96" s="4"/>
      <c r="K96" s="4">
        <f>SUM(Tabel1[[#This Row],[cap_gemarkeerd_langs]:[cap_canadees]])</f>
        <v>100</v>
      </c>
      <c r="L96" s="4"/>
      <c r="M96" s="4"/>
      <c r="N96" s="4"/>
      <c r="O96" s="4"/>
      <c r="P96" s="4"/>
      <c r="Q96" s="4"/>
      <c r="R96" s="4">
        <f>SUM(Tabel1[[#This Row],[Cap - Invaliden algemeen]:[Cap - Overig gereserveerd]])</f>
        <v>0</v>
      </c>
      <c r="S96" s="4">
        <f>Tabel1[[#This Row],[Totale openbare capaciteit]]+Tabel1[[#This Row],[Totale doelgroep capaciteit]]</f>
        <v>100</v>
      </c>
      <c r="T96" s="11">
        <v>1</v>
      </c>
      <c r="U96" s="11"/>
      <c r="V96" s="11"/>
      <c r="W96" s="11"/>
      <c r="X96" s="11"/>
      <c r="Y96" s="11"/>
      <c r="Z96" s="4">
        <f>SUM(Tabel1[[#This Row],[Bez - Invaliden algemeen]:[Bez - Overig gereserveerd]])</f>
        <v>0</v>
      </c>
      <c r="AA96" s="4"/>
      <c r="AB96" s="4"/>
      <c r="AC96" s="11"/>
      <c r="AD96" s="11">
        <f>SUM(Tabel1[[#This Row],[Bez - fout, canadees]:[Bez - fout, anders]])</f>
        <v>0</v>
      </c>
      <c r="AE96" s="4"/>
      <c r="AF96" s="11"/>
      <c r="AG96" s="11"/>
      <c r="AH96" s="11">
        <f>SUM(Tabel1[[#This Row],[Bez - Obstakel, openbaar]:[Bez - Obstakel, doelgroep]])</f>
        <v>0</v>
      </c>
      <c r="AI96" s="4"/>
      <c r="AJ96" s="11">
        <f>SUM(Tabel1[[#This Row],[Bez - doelgroep totaal]]+Tabel1[[#This Row],[Bez - Openbaar]]+Tabel1[[#This Row],[Bez - Foutparkeerders]]+Tabel1[[#This Row],[Bez - Obstakels]])</f>
        <v>1</v>
      </c>
      <c r="AK96" s="41">
        <f>Tabel1[[#This Row],[Bez - Openbaar]]/Tabel1[[#This Row],[Totale openbare capaciteit]]</f>
        <v>0.01</v>
      </c>
      <c r="AL96" s="41" t="e">
        <f>Tabel1[[#This Row],[Bez - doelgroep totaal]]/Tabel1[[#This Row],[Totale doelgroep capaciteit]]</f>
        <v>#DIV/0!</v>
      </c>
      <c r="AM96" s="41">
        <f>Tabel1[[#This Row],[Totale bezetting]]/Tabel1[[#This Row],[Totale capaciteit]]</f>
        <v>0.01</v>
      </c>
      <c r="AN96" s="41" t="str">
        <f>Tabel1[[#This Row],[Datum]]&amp;Tabel1[[#This Row],[Meetmoment]]&amp;Tabel1[[#This Row],[Sectienummer]]</f>
        <v>4441510:00-12:005</v>
      </c>
      <c r="AO96" s="33"/>
      <c r="AP96" s="33">
        <v>1</v>
      </c>
      <c r="AQ96" s="33"/>
      <c r="AR96" s="33"/>
      <c r="AS96" s="33"/>
      <c r="AT96" s="33">
        <f>SUM(Tabel1[[#This Row],[Motief - Bezoekers/kortparkeerders]:[Motief - Overig]])</f>
        <v>1</v>
      </c>
      <c r="AU96" s="43"/>
      <c r="AV96" s="43">
        <v>1</v>
      </c>
      <c r="AW96" s="43"/>
      <c r="AX96" s="43"/>
      <c r="AY96" s="43"/>
      <c r="AZ96" s="43"/>
      <c r="BA96" s="43"/>
      <c r="BB96" s="43"/>
      <c r="BC96" s="44">
        <f>SUM(Tabel1[[#This Row],[Herkomst - Eigen woonplaats]:[Herkomst - Onbekend]])</f>
        <v>1</v>
      </c>
    </row>
    <row r="97" spans="1:55" s="2" customFormat="1" x14ac:dyDescent="0.25">
      <c r="A97" s="1">
        <v>5</v>
      </c>
      <c r="B97" t="s">
        <v>55</v>
      </c>
      <c r="C97" s="8">
        <v>44415</v>
      </c>
      <c r="D97" s="1" t="s">
        <v>79</v>
      </c>
      <c r="E97" s="4"/>
      <c r="F97" s="4"/>
      <c r="G97" s="4"/>
      <c r="H97" s="4">
        <v>100</v>
      </c>
      <c r="I97" s="4"/>
      <c r="J97" s="4"/>
      <c r="K97" s="4">
        <f>SUM(Tabel1[[#This Row],[cap_gemarkeerd_langs]:[cap_canadees]])</f>
        <v>100</v>
      </c>
      <c r="L97" s="4"/>
      <c r="M97" s="4"/>
      <c r="N97" s="4"/>
      <c r="O97" s="4"/>
      <c r="P97" s="4"/>
      <c r="Q97" s="4"/>
      <c r="R97" s="4">
        <f>SUM(Tabel1[[#This Row],[Cap - Invaliden algemeen]:[Cap - Overig gereserveerd]])</f>
        <v>0</v>
      </c>
      <c r="S97" s="4">
        <f>Tabel1[[#This Row],[Totale openbare capaciteit]]+Tabel1[[#This Row],[Totale doelgroep capaciteit]]</f>
        <v>100</v>
      </c>
      <c r="T97" s="11">
        <v>2</v>
      </c>
      <c r="U97" s="11"/>
      <c r="V97" s="11"/>
      <c r="W97" s="11"/>
      <c r="X97" s="11"/>
      <c r="Y97" s="11"/>
      <c r="Z97" s="4">
        <f>SUM(Tabel1[[#This Row],[Bez - Invaliden algemeen]:[Bez - Overig gereserveerd]])</f>
        <v>0</v>
      </c>
      <c r="AA97" s="4"/>
      <c r="AB97" s="4"/>
      <c r="AC97" s="11"/>
      <c r="AD97" s="11">
        <f>SUM(Tabel1[[#This Row],[Bez - fout, canadees]:[Bez - fout, anders]])</f>
        <v>0</v>
      </c>
      <c r="AE97" s="4"/>
      <c r="AF97" s="11"/>
      <c r="AG97" s="11"/>
      <c r="AH97" s="11">
        <f>SUM(Tabel1[[#This Row],[Bez - Obstakel, openbaar]:[Bez - Obstakel, doelgroep]])</f>
        <v>0</v>
      </c>
      <c r="AI97" s="4"/>
      <c r="AJ97" s="11">
        <f>SUM(Tabel1[[#This Row],[Bez - doelgroep totaal]]+Tabel1[[#This Row],[Bez - Openbaar]]+Tabel1[[#This Row],[Bez - Foutparkeerders]]+Tabel1[[#This Row],[Bez - Obstakels]])</f>
        <v>2</v>
      </c>
      <c r="AK97" s="41">
        <f>Tabel1[[#This Row],[Bez - Openbaar]]/Tabel1[[#This Row],[Totale openbare capaciteit]]</f>
        <v>0.02</v>
      </c>
      <c r="AL97" s="41" t="e">
        <f>Tabel1[[#This Row],[Bez - doelgroep totaal]]/Tabel1[[#This Row],[Totale doelgroep capaciteit]]</f>
        <v>#DIV/0!</v>
      </c>
      <c r="AM97" s="41">
        <f>Tabel1[[#This Row],[Totale bezetting]]/Tabel1[[#This Row],[Totale capaciteit]]</f>
        <v>0.02</v>
      </c>
      <c r="AN97" s="41" t="str">
        <f>Tabel1[[#This Row],[Datum]]&amp;Tabel1[[#This Row],[Meetmoment]]&amp;Tabel1[[#This Row],[Sectienummer]]</f>
        <v>4441514:00-16:005</v>
      </c>
      <c r="AO97" s="33">
        <v>1</v>
      </c>
      <c r="AP97" s="33">
        <v>1</v>
      </c>
      <c r="AQ97" s="33"/>
      <c r="AR97" s="33"/>
      <c r="AS97" s="33"/>
      <c r="AT97" s="33">
        <f>SUM(Tabel1[[#This Row],[Motief - Bezoekers/kortparkeerders]:[Motief - Overig]])</f>
        <v>2</v>
      </c>
      <c r="AU97" s="43"/>
      <c r="AV97" s="43">
        <v>1</v>
      </c>
      <c r="AW97" s="43"/>
      <c r="AX97" s="43">
        <v>1</v>
      </c>
      <c r="AY97" s="43"/>
      <c r="AZ97" s="43"/>
      <c r="BA97" s="43"/>
      <c r="BB97" s="43"/>
      <c r="BC97" s="44">
        <f>SUM(Tabel1[[#This Row],[Herkomst - Eigen woonplaats]:[Herkomst - Onbekend]])</f>
        <v>2</v>
      </c>
    </row>
    <row r="98" spans="1:55" s="2" customFormat="1" x14ac:dyDescent="0.25">
      <c r="A98" s="1">
        <v>5</v>
      </c>
      <c r="B98" t="s">
        <v>55</v>
      </c>
      <c r="C98" s="8">
        <v>44415</v>
      </c>
      <c r="D98" s="1" t="s">
        <v>80</v>
      </c>
      <c r="E98" s="4"/>
      <c r="F98" s="4"/>
      <c r="G98" s="4"/>
      <c r="H98" s="4">
        <v>100</v>
      </c>
      <c r="I98" s="4"/>
      <c r="J98" s="4"/>
      <c r="K98" s="4">
        <f>SUM(Tabel1[[#This Row],[cap_gemarkeerd_langs]:[cap_canadees]])</f>
        <v>100</v>
      </c>
      <c r="L98" s="4"/>
      <c r="M98" s="4"/>
      <c r="N98" s="4"/>
      <c r="O98" s="4"/>
      <c r="P98" s="4"/>
      <c r="Q98" s="4"/>
      <c r="R98" s="4">
        <f>SUM(Tabel1[[#This Row],[Cap - Invaliden algemeen]:[Cap - Overig gereserveerd]])</f>
        <v>0</v>
      </c>
      <c r="S98" s="4">
        <f>Tabel1[[#This Row],[Totale openbare capaciteit]]+Tabel1[[#This Row],[Totale doelgroep capaciteit]]</f>
        <v>100</v>
      </c>
      <c r="T98" s="11"/>
      <c r="U98" s="11"/>
      <c r="V98" s="11"/>
      <c r="W98" s="11"/>
      <c r="X98" s="11"/>
      <c r="Y98" s="11"/>
      <c r="Z98" s="4">
        <f>SUM(Tabel1[[#This Row],[Bez - Invaliden algemeen]:[Bez - Overig gereserveerd]])</f>
        <v>0</v>
      </c>
      <c r="AA98" s="4"/>
      <c r="AB98" s="4"/>
      <c r="AC98" s="11"/>
      <c r="AD98" s="11">
        <f>SUM(Tabel1[[#This Row],[Bez - fout, canadees]:[Bez - fout, anders]])</f>
        <v>0</v>
      </c>
      <c r="AE98" s="4"/>
      <c r="AF98" s="11"/>
      <c r="AG98" s="11"/>
      <c r="AH98" s="11">
        <f>SUM(Tabel1[[#This Row],[Bez - Obstakel, openbaar]:[Bez - Obstakel, doelgroep]])</f>
        <v>0</v>
      </c>
      <c r="AI98" s="4"/>
      <c r="AJ98" s="11">
        <f>SUM(Tabel1[[#This Row],[Bez - doelgroep totaal]]+Tabel1[[#This Row],[Bez - Openbaar]]+Tabel1[[#This Row],[Bez - Foutparkeerders]]+Tabel1[[#This Row],[Bez - Obstakels]])</f>
        <v>0</v>
      </c>
      <c r="AK98" s="41">
        <f>Tabel1[[#This Row],[Bez - Openbaar]]/Tabel1[[#This Row],[Totale openbare capaciteit]]</f>
        <v>0</v>
      </c>
      <c r="AL98" s="41" t="e">
        <f>Tabel1[[#This Row],[Bez - doelgroep totaal]]/Tabel1[[#This Row],[Totale doelgroep capaciteit]]</f>
        <v>#DIV/0!</v>
      </c>
      <c r="AM98" s="41">
        <f>Tabel1[[#This Row],[Totale bezetting]]/Tabel1[[#This Row],[Totale capaciteit]]</f>
        <v>0</v>
      </c>
      <c r="AN98" s="41" t="str">
        <f>Tabel1[[#This Row],[Datum]]&amp;Tabel1[[#This Row],[Meetmoment]]&amp;Tabel1[[#This Row],[Sectienummer]]</f>
        <v>4441519:00-21:005</v>
      </c>
      <c r="AO98" s="33"/>
      <c r="AP98" s="33"/>
      <c r="AQ98" s="33"/>
      <c r="AR98" s="33"/>
      <c r="AS98" s="33"/>
      <c r="AT98" s="33">
        <f>SUM(Tabel1[[#This Row],[Motief - Bezoekers/kortparkeerders]:[Motief - Overig]])</f>
        <v>0</v>
      </c>
      <c r="AU98" s="43"/>
      <c r="AV98" s="43"/>
      <c r="AW98" s="43"/>
      <c r="AX98" s="43"/>
      <c r="AY98" s="43"/>
      <c r="AZ98" s="43"/>
      <c r="BA98" s="43"/>
      <c r="BB98" s="43"/>
      <c r="BC98" s="44">
        <f>SUM(Tabel1[[#This Row],[Herkomst - Eigen woonplaats]:[Herkomst - Onbekend]])</f>
        <v>0</v>
      </c>
    </row>
    <row r="99" spans="1:55" s="2" customFormat="1" x14ac:dyDescent="0.25">
      <c r="A99" s="1">
        <v>5</v>
      </c>
      <c r="B99" t="s">
        <v>55</v>
      </c>
      <c r="C99" s="8">
        <v>44416</v>
      </c>
      <c r="D99" s="1" t="s">
        <v>77</v>
      </c>
      <c r="E99" s="4"/>
      <c r="F99" s="4"/>
      <c r="G99" s="4"/>
      <c r="H99" s="4">
        <v>100</v>
      </c>
      <c r="I99" s="4"/>
      <c r="J99" s="4"/>
      <c r="K99" s="4">
        <f>SUM(Tabel1[[#This Row],[cap_gemarkeerd_langs]:[cap_canadees]])</f>
        <v>100</v>
      </c>
      <c r="L99" s="4"/>
      <c r="M99" s="4"/>
      <c r="N99" s="4"/>
      <c r="O99" s="4"/>
      <c r="P99" s="4"/>
      <c r="Q99" s="4"/>
      <c r="R99" s="4">
        <f>SUM(Tabel1[[#This Row],[Cap - Invaliden algemeen]:[Cap - Overig gereserveerd]])</f>
        <v>0</v>
      </c>
      <c r="S99" s="4">
        <f>Tabel1[[#This Row],[Totale openbare capaciteit]]+Tabel1[[#This Row],[Totale doelgroep capaciteit]]</f>
        <v>100</v>
      </c>
      <c r="T99" s="11"/>
      <c r="U99" s="11"/>
      <c r="V99" s="11"/>
      <c r="W99" s="11"/>
      <c r="X99" s="11"/>
      <c r="Y99" s="11"/>
      <c r="Z99" s="4">
        <f>SUM(Tabel1[[#This Row],[Bez - Invaliden algemeen]:[Bez - Overig gereserveerd]])</f>
        <v>0</v>
      </c>
      <c r="AA99" s="4"/>
      <c r="AB99" s="4"/>
      <c r="AC99" s="11"/>
      <c r="AD99" s="11">
        <f>SUM(Tabel1[[#This Row],[Bez - fout, canadees]:[Bez - fout, anders]])</f>
        <v>0</v>
      </c>
      <c r="AE99" s="4"/>
      <c r="AF99" s="11"/>
      <c r="AG99" s="11"/>
      <c r="AH99" s="11">
        <f>SUM(Tabel1[[#This Row],[Bez - Obstakel, openbaar]:[Bez - Obstakel, doelgroep]])</f>
        <v>0</v>
      </c>
      <c r="AI99" s="4"/>
      <c r="AJ99" s="11">
        <f>SUM(Tabel1[[#This Row],[Bez - doelgroep totaal]]+Tabel1[[#This Row],[Bez - Openbaar]]+Tabel1[[#This Row],[Bez - Foutparkeerders]]+Tabel1[[#This Row],[Bez - Obstakels]])</f>
        <v>0</v>
      </c>
      <c r="AK99" s="41">
        <f>Tabel1[[#This Row],[Bez - Openbaar]]/Tabel1[[#This Row],[Totale openbare capaciteit]]</f>
        <v>0</v>
      </c>
      <c r="AL99" s="41" t="e">
        <f>Tabel1[[#This Row],[Bez - doelgroep totaal]]/Tabel1[[#This Row],[Totale doelgroep capaciteit]]</f>
        <v>#DIV/0!</v>
      </c>
      <c r="AM99" s="41">
        <f>Tabel1[[#This Row],[Totale bezetting]]/Tabel1[[#This Row],[Totale capaciteit]]</f>
        <v>0</v>
      </c>
      <c r="AN99" s="41" t="str">
        <f>Tabel1[[#This Row],[Datum]]&amp;Tabel1[[#This Row],[Meetmoment]]&amp;Tabel1[[#This Row],[Sectienummer]]</f>
        <v>4441600:00-02:005</v>
      </c>
      <c r="AO99" s="33"/>
      <c r="AP99" s="33"/>
      <c r="AQ99" s="33"/>
      <c r="AR99" s="33"/>
      <c r="AS99" s="33"/>
      <c r="AT99" s="33">
        <f>SUM(Tabel1[[#This Row],[Motief - Bezoekers/kortparkeerders]:[Motief - Overig]])</f>
        <v>0</v>
      </c>
      <c r="AU99" s="43"/>
      <c r="AV99" s="43"/>
      <c r="AW99" s="43"/>
      <c r="AX99" s="43"/>
      <c r="AY99" s="43"/>
      <c r="AZ99" s="43"/>
      <c r="BA99" s="43"/>
      <c r="BB99" s="43"/>
      <c r="BC99" s="44">
        <f>SUM(Tabel1[[#This Row],[Herkomst - Eigen woonplaats]:[Herkomst - Onbekend]])</f>
        <v>0</v>
      </c>
    </row>
    <row r="100" spans="1:55" s="2" customFormat="1" x14ac:dyDescent="0.25">
      <c r="A100" s="1">
        <v>5</v>
      </c>
      <c r="B100" s="1" t="s">
        <v>55</v>
      </c>
      <c r="C100" s="8">
        <v>44429</v>
      </c>
      <c r="D100" s="1" t="s">
        <v>79</v>
      </c>
      <c r="E100" s="4"/>
      <c r="F100" s="4"/>
      <c r="G100" s="4"/>
      <c r="H100" s="4">
        <v>100</v>
      </c>
      <c r="I100" s="4"/>
      <c r="J100" s="4"/>
      <c r="K100" s="4">
        <f>SUM(Tabel1[[#This Row],[cap_gemarkeerd_langs]:[cap_canadees]])</f>
        <v>100</v>
      </c>
      <c r="L100" s="4"/>
      <c r="M100" s="4"/>
      <c r="N100" s="4"/>
      <c r="O100" s="4"/>
      <c r="P100" s="4"/>
      <c r="Q100" s="4"/>
      <c r="R100" s="4">
        <f>SUM(Tabel1[[#This Row],[Cap - Invaliden algemeen]:[Cap - Overig gereserveerd]])</f>
        <v>0</v>
      </c>
      <c r="S100" s="4">
        <f>Tabel1[[#This Row],[Totale openbare capaciteit]]+Tabel1[[#This Row],[Totale doelgroep capaciteit]]</f>
        <v>100</v>
      </c>
      <c r="T100" s="11">
        <v>11</v>
      </c>
      <c r="U100" s="11"/>
      <c r="V100" s="11"/>
      <c r="W100" s="11"/>
      <c r="X100" s="11"/>
      <c r="Y100" s="11"/>
      <c r="Z100" s="4">
        <f>SUM(Tabel1[[#This Row],[Bez - Invaliden algemeen]:[Bez - Overig gereserveerd]])</f>
        <v>0</v>
      </c>
      <c r="AA100" s="4"/>
      <c r="AB100" s="4"/>
      <c r="AC100" s="11"/>
      <c r="AD100" s="11">
        <f>SUM(Tabel1[[#This Row],[Bez - fout, canadees]:[Bez - fout, anders]])</f>
        <v>0</v>
      </c>
      <c r="AE100" s="11"/>
      <c r="AF100" s="11"/>
      <c r="AG100" s="11"/>
      <c r="AH100" s="11">
        <f>SUM(Tabel1[[#This Row],[Bez - Obstakel, openbaar]:[Bez - Obstakel, doelgroep]])</f>
        <v>0</v>
      </c>
      <c r="AI100" s="4"/>
      <c r="AJ100" s="11">
        <f>SUM(Tabel1[[#This Row],[Bez - doelgroep totaal]]+Tabel1[[#This Row],[Bez - Openbaar]]+Tabel1[[#This Row],[Bez - Foutparkeerders]]+Tabel1[[#This Row],[Bez - Obstakels]])</f>
        <v>11</v>
      </c>
      <c r="AK100" s="41">
        <f>Tabel1[[#This Row],[Bez - Openbaar]]/Tabel1[[#This Row],[Totale openbare capaciteit]]</f>
        <v>0.11</v>
      </c>
      <c r="AL100" s="41" t="e">
        <f>Tabel1[[#This Row],[Bez - doelgroep totaal]]/Tabel1[[#This Row],[Totale doelgroep capaciteit]]</f>
        <v>#DIV/0!</v>
      </c>
      <c r="AM100" s="41">
        <f>Tabel1[[#This Row],[Totale bezetting]]/Tabel1[[#This Row],[Totale capaciteit]]</f>
        <v>0.11</v>
      </c>
      <c r="AN100" s="41" t="str">
        <f>Tabel1[[#This Row],[Datum]]&amp;Tabel1[[#This Row],[Meetmoment]]&amp;Tabel1[[#This Row],[Sectienummer]]</f>
        <v>4442914:00-16:005</v>
      </c>
      <c r="AO100" s="33">
        <v>11</v>
      </c>
      <c r="AP100" s="33"/>
      <c r="AQ100" s="33"/>
      <c r="AR100" s="33"/>
      <c r="AS100" s="33"/>
      <c r="AT100" s="33">
        <f>SUM(Tabel1[[#This Row],[Motief - Bezoekers/kortparkeerders]:[Motief - Overig]])</f>
        <v>11</v>
      </c>
      <c r="AU100" s="43"/>
      <c r="AV100" s="43">
        <v>3</v>
      </c>
      <c r="AW100" s="43"/>
      <c r="AX100" s="43">
        <v>4</v>
      </c>
      <c r="AY100" s="43">
        <v>2</v>
      </c>
      <c r="AZ100" s="43">
        <v>1</v>
      </c>
      <c r="BA100" s="43">
        <v>1</v>
      </c>
      <c r="BB100" s="43"/>
      <c r="BC100" s="44">
        <f>SUM(Tabel1[[#This Row],[Herkomst - Eigen woonplaats]:[Herkomst - Onbekend]])</f>
        <v>11</v>
      </c>
    </row>
    <row r="101" spans="1:55" s="2" customFormat="1" x14ac:dyDescent="0.25">
      <c r="A101" s="1">
        <v>5</v>
      </c>
      <c r="B101" t="s">
        <v>55</v>
      </c>
      <c r="C101" s="8">
        <v>44450</v>
      </c>
      <c r="D101" s="1" t="s">
        <v>78</v>
      </c>
      <c r="E101" s="4"/>
      <c r="F101" s="4"/>
      <c r="G101" s="4"/>
      <c r="H101" s="4">
        <v>100</v>
      </c>
      <c r="I101" s="4"/>
      <c r="J101" s="4"/>
      <c r="K101" s="4">
        <f>SUM(Tabel1[[#This Row],[cap_gemarkeerd_langs]:[cap_canadees]])</f>
        <v>100</v>
      </c>
      <c r="L101" s="4"/>
      <c r="M101" s="4"/>
      <c r="N101" s="4"/>
      <c r="O101" s="4"/>
      <c r="P101" s="4"/>
      <c r="Q101" s="4"/>
      <c r="R101" s="4">
        <f>SUM(Tabel1[[#This Row],[Cap - Invaliden algemeen]:[Cap - Overig gereserveerd]])</f>
        <v>0</v>
      </c>
      <c r="S101" s="4">
        <f>Tabel1[[#This Row],[Totale openbare capaciteit]]+Tabel1[[#This Row],[Totale doelgroep capaciteit]]</f>
        <v>100</v>
      </c>
      <c r="T101" s="11">
        <v>4</v>
      </c>
      <c r="U101" s="11"/>
      <c r="V101" s="11"/>
      <c r="W101" s="11"/>
      <c r="X101" s="11"/>
      <c r="Y101" s="11"/>
      <c r="Z101" s="4">
        <f>SUM(Tabel1[[#This Row],[Bez - Invaliden algemeen]:[Bez - Overig gereserveerd]])</f>
        <v>0</v>
      </c>
      <c r="AA101" s="4"/>
      <c r="AB101" s="4">
        <v>1</v>
      </c>
      <c r="AC101" s="11"/>
      <c r="AD101" s="11">
        <f>SUM(Tabel1[[#This Row],[Bez - fout, canadees]:[Bez - fout, anders]])</f>
        <v>1</v>
      </c>
      <c r="AE101" s="4"/>
      <c r="AF101" s="11"/>
      <c r="AG101" s="11"/>
      <c r="AH101" s="11">
        <f>SUM(Tabel1[[#This Row],[Bez - Obstakel, openbaar]:[Bez - Obstakel, doelgroep]])</f>
        <v>0</v>
      </c>
      <c r="AI101" s="4"/>
      <c r="AJ101" s="11">
        <f>SUM(Tabel1[[#This Row],[Bez - doelgroep totaal]]+Tabel1[[#This Row],[Bez - Openbaar]]+Tabel1[[#This Row],[Bez - Foutparkeerders]]+Tabel1[[#This Row],[Bez - Obstakels]])</f>
        <v>5</v>
      </c>
      <c r="AK101" s="41">
        <f>Tabel1[[#This Row],[Bez - Openbaar]]/Tabel1[[#This Row],[Totale openbare capaciteit]]</f>
        <v>0.04</v>
      </c>
      <c r="AL101" s="41" t="e">
        <f>Tabel1[[#This Row],[Bez - doelgroep totaal]]/Tabel1[[#This Row],[Totale doelgroep capaciteit]]</f>
        <v>#DIV/0!</v>
      </c>
      <c r="AM101" s="41">
        <f>Tabel1[[#This Row],[Totale bezetting]]/Tabel1[[#This Row],[Totale capaciteit]]</f>
        <v>0.05</v>
      </c>
      <c r="AN101" s="41" t="str">
        <f>Tabel1[[#This Row],[Datum]]&amp;Tabel1[[#This Row],[Meetmoment]]&amp;Tabel1[[#This Row],[Sectienummer]]</f>
        <v>4445010:00-12:005</v>
      </c>
      <c r="AO101" s="33">
        <v>5</v>
      </c>
      <c r="AP101" s="33"/>
      <c r="AQ101" s="33"/>
      <c r="AR101" s="33"/>
      <c r="AS101" s="33"/>
      <c r="AT101" s="33">
        <f>SUM(Tabel1[[#This Row],[Motief - Bezoekers/kortparkeerders]:[Motief - Overig]])</f>
        <v>5</v>
      </c>
      <c r="AU101" s="43"/>
      <c r="AV101" s="43">
        <v>1</v>
      </c>
      <c r="AW101" s="43"/>
      <c r="AX101" s="43">
        <v>1</v>
      </c>
      <c r="AY101" s="43">
        <v>1</v>
      </c>
      <c r="AZ101" s="43">
        <v>2</v>
      </c>
      <c r="BA101" s="43"/>
      <c r="BB101" s="43"/>
      <c r="BC101" s="44">
        <f>SUM(Tabel1[[#This Row],[Herkomst - Eigen woonplaats]:[Herkomst - Onbekend]])</f>
        <v>5</v>
      </c>
    </row>
    <row r="102" spans="1:55" s="2" customFormat="1" x14ac:dyDescent="0.25">
      <c r="A102" s="1">
        <v>5</v>
      </c>
      <c r="B102" t="s">
        <v>55</v>
      </c>
      <c r="C102" s="8">
        <v>44450</v>
      </c>
      <c r="D102" s="1" t="s">
        <v>79</v>
      </c>
      <c r="E102" s="4"/>
      <c r="F102" s="4"/>
      <c r="G102" s="4"/>
      <c r="H102" s="4">
        <v>100</v>
      </c>
      <c r="I102" s="4"/>
      <c r="J102" s="4"/>
      <c r="K102" s="4">
        <f>SUM(Tabel1[[#This Row],[cap_gemarkeerd_langs]:[cap_canadees]])</f>
        <v>100</v>
      </c>
      <c r="L102" s="4"/>
      <c r="M102" s="4"/>
      <c r="N102" s="4"/>
      <c r="O102" s="4"/>
      <c r="P102" s="4"/>
      <c r="Q102" s="4"/>
      <c r="R102" s="4">
        <f>SUM(Tabel1[[#This Row],[Cap - Invaliden algemeen]:[Cap - Overig gereserveerd]])</f>
        <v>0</v>
      </c>
      <c r="S102" s="4">
        <f>Tabel1[[#This Row],[Totale openbare capaciteit]]+Tabel1[[#This Row],[Totale doelgroep capaciteit]]</f>
        <v>100</v>
      </c>
      <c r="T102" s="11"/>
      <c r="U102" s="11"/>
      <c r="V102" s="11"/>
      <c r="W102" s="11"/>
      <c r="X102" s="11"/>
      <c r="Y102" s="11"/>
      <c r="Z102" s="4">
        <f>SUM(Tabel1[[#This Row],[Bez - Invaliden algemeen]:[Bez - Overig gereserveerd]])</f>
        <v>0</v>
      </c>
      <c r="AA102" s="4"/>
      <c r="AB102" s="4"/>
      <c r="AC102" s="11"/>
      <c r="AD102" s="11">
        <f>SUM(Tabel1[[#This Row],[Bez - fout, canadees]:[Bez - fout, anders]])</f>
        <v>0</v>
      </c>
      <c r="AE102" s="4"/>
      <c r="AF102" s="11"/>
      <c r="AG102" s="11"/>
      <c r="AH102" s="11">
        <f>SUM(Tabel1[[#This Row],[Bez - Obstakel, openbaar]:[Bez - Obstakel, doelgroep]])</f>
        <v>0</v>
      </c>
      <c r="AI102" s="4"/>
      <c r="AJ102" s="11">
        <f>SUM(Tabel1[[#This Row],[Bez - doelgroep totaal]]+Tabel1[[#This Row],[Bez - Openbaar]]+Tabel1[[#This Row],[Bez - Foutparkeerders]]+Tabel1[[#This Row],[Bez - Obstakels]])</f>
        <v>0</v>
      </c>
      <c r="AK102" s="41">
        <f>Tabel1[[#This Row],[Bez - Openbaar]]/Tabel1[[#This Row],[Totale openbare capaciteit]]</f>
        <v>0</v>
      </c>
      <c r="AL102" s="41" t="e">
        <f>Tabel1[[#This Row],[Bez - doelgroep totaal]]/Tabel1[[#This Row],[Totale doelgroep capaciteit]]</f>
        <v>#DIV/0!</v>
      </c>
      <c r="AM102" s="41">
        <f>Tabel1[[#This Row],[Totale bezetting]]/Tabel1[[#This Row],[Totale capaciteit]]</f>
        <v>0</v>
      </c>
      <c r="AN102" s="41" t="str">
        <f>Tabel1[[#This Row],[Datum]]&amp;Tabel1[[#This Row],[Meetmoment]]&amp;Tabel1[[#This Row],[Sectienummer]]</f>
        <v>4445014:00-16:005</v>
      </c>
      <c r="AO102" s="33"/>
      <c r="AP102" s="33"/>
      <c r="AQ102" s="33"/>
      <c r="AR102" s="33"/>
      <c r="AS102" s="33"/>
      <c r="AT102" s="33">
        <f>SUM(Tabel1[[#This Row],[Motief - Bezoekers/kortparkeerders]:[Motief - Overig]])</f>
        <v>0</v>
      </c>
      <c r="AU102" s="43"/>
      <c r="AV102" s="43"/>
      <c r="AW102" s="43"/>
      <c r="AX102" s="43"/>
      <c r="AY102" s="43"/>
      <c r="AZ102" s="43"/>
      <c r="BA102" s="43"/>
      <c r="BB102" s="43"/>
      <c r="BC102" s="44">
        <f>SUM(Tabel1[[#This Row],[Herkomst - Eigen woonplaats]:[Herkomst - Onbekend]])</f>
        <v>0</v>
      </c>
    </row>
    <row r="103" spans="1:55" s="2" customFormat="1" x14ac:dyDescent="0.25">
      <c r="A103" s="1">
        <v>5</v>
      </c>
      <c r="B103" t="s">
        <v>55</v>
      </c>
      <c r="C103" s="8">
        <v>44450</v>
      </c>
      <c r="D103" s="1" t="s">
        <v>80</v>
      </c>
      <c r="E103" s="4"/>
      <c r="F103" s="4"/>
      <c r="G103" s="4"/>
      <c r="H103" s="4">
        <v>100</v>
      </c>
      <c r="I103" s="4"/>
      <c r="J103" s="4"/>
      <c r="K103" s="4">
        <f>SUM(Tabel1[[#This Row],[cap_gemarkeerd_langs]:[cap_canadees]])</f>
        <v>100</v>
      </c>
      <c r="L103" s="4"/>
      <c r="M103" s="4"/>
      <c r="N103" s="4"/>
      <c r="O103" s="4"/>
      <c r="P103" s="4"/>
      <c r="Q103" s="4"/>
      <c r="R103" s="4">
        <f>SUM(Tabel1[[#This Row],[Cap - Invaliden algemeen]:[Cap - Overig gereserveerd]])</f>
        <v>0</v>
      </c>
      <c r="S103" s="4">
        <f>Tabel1[[#This Row],[Totale openbare capaciteit]]+Tabel1[[#This Row],[Totale doelgroep capaciteit]]</f>
        <v>100</v>
      </c>
      <c r="T103" s="11"/>
      <c r="U103" s="11"/>
      <c r="V103" s="11"/>
      <c r="W103" s="11"/>
      <c r="X103" s="11"/>
      <c r="Y103" s="11"/>
      <c r="Z103" s="4">
        <f>SUM(Tabel1[[#This Row],[Bez - Invaliden algemeen]:[Bez - Overig gereserveerd]])</f>
        <v>0</v>
      </c>
      <c r="AA103" s="4"/>
      <c r="AB103" s="4"/>
      <c r="AC103" s="11"/>
      <c r="AD103" s="11">
        <f>SUM(Tabel1[[#This Row],[Bez - fout, canadees]:[Bez - fout, anders]])</f>
        <v>0</v>
      </c>
      <c r="AE103" s="4"/>
      <c r="AF103" s="11"/>
      <c r="AG103" s="11"/>
      <c r="AH103" s="11">
        <f>SUM(Tabel1[[#This Row],[Bez - Obstakel, openbaar]:[Bez - Obstakel, doelgroep]])</f>
        <v>0</v>
      </c>
      <c r="AI103" s="4"/>
      <c r="AJ103" s="11">
        <f>SUM(Tabel1[[#This Row],[Bez - doelgroep totaal]]+Tabel1[[#This Row],[Bez - Openbaar]]+Tabel1[[#This Row],[Bez - Foutparkeerders]]+Tabel1[[#This Row],[Bez - Obstakels]])</f>
        <v>0</v>
      </c>
      <c r="AK103" s="41">
        <f>Tabel1[[#This Row],[Bez - Openbaar]]/Tabel1[[#This Row],[Totale openbare capaciteit]]</f>
        <v>0</v>
      </c>
      <c r="AL103" s="41" t="e">
        <f>Tabel1[[#This Row],[Bez - doelgroep totaal]]/Tabel1[[#This Row],[Totale doelgroep capaciteit]]</f>
        <v>#DIV/0!</v>
      </c>
      <c r="AM103" s="41">
        <f>Tabel1[[#This Row],[Totale bezetting]]/Tabel1[[#This Row],[Totale capaciteit]]</f>
        <v>0</v>
      </c>
      <c r="AN103" s="41" t="str">
        <f>Tabel1[[#This Row],[Datum]]&amp;Tabel1[[#This Row],[Meetmoment]]&amp;Tabel1[[#This Row],[Sectienummer]]</f>
        <v>4445019:00-21:005</v>
      </c>
      <c r="AO103" s="33"/>
      <c r="AP103" s="33"/>
      <c r="AQ103" s="33"/>
      <c r="AR103" s="33"/>
      <c r="AS103" s="33"/>
      <c r="AT103" s="33">
        <f>SUM(Tabel1[[#This Row],[Motief - Bezoekers/kortparkeerders]:[Motief - Overig]])</f>
        <v>0</v>
      </c>
      <c r="AU103" s="43"/>
      <c r="AV103" s="43"/>
      <c r="AW103" s="43"/>
      <c r="AX103" s="43"/>
      <c r="AY103" s="43"/>
      <c r="AZ103" s="43"/>
      <c r="BA103" s="43"/>
      <c r="BB103" s="43"/>
      <c r="BC103" s="44">
        <f>SUM(Tabel1[[#This Row],[Herkomst - Eigen woonplaats]:[Herkomst - Onbekend]])</f>
        <v>0</v>
      </c>
    </row>
    <row r="104" spans="1:55" s="2" customFormat="1" x14ac:dyDescent="0.25">
      <c r="A104" s="1">
        <v>5</v>
      </c>
      <c r="B104" t="s">
        <v>55</v>
      </c>
      <c r="C104" s="8">
        <v>44451</v>
      </c>
      <c r="D104" s="1" t="s">
        <v>77</v>
      </c>
      <c r="E104" s="4"/>
      <c r="F104" s="4"/>
      <c r="G104" s="4"/>
      <c r="H104" s="4">
        <v>100</v>
      </c>
      <c r="I104" s="4"/>
      <c r="J104" s="4"/>
      <c r="K104" s="4">
        <f>SUM(Tabel1[[#This Row],[cap_gemarkeerd_langs]:[cap_canadees]])</f>
        <v>100</v>
      </c>
      <c r="L104" s="4"/>
      <c r="M104" s="4"/>
      <c r="N104" s="4"/>
      <c r="O104" s="4"/>
      <c r="P104" s="4"/>
      <c r="Q104" s="4"/>
      <c r="R104" s="4">
        <f>SUM(Tabel1[[#This Row],[Cap - Invaliden algemeen]:[Cap - Overig gereserveerd]])</f>
        <v>0</v>
      </c>
      <c r="S104" s="4">
        <f>Tabel1[[#This Row],[Totale openbare capaciteit]]+Tabel1[[#This Row],[Totale doelgroep capaciteit]]</f>
        <v>100</v>
      </c>
      <c r="T104" s="11"/>
      <c r="U104" s="11"/>
      <c r="V104" s="11"/>
      <c r="W104" s="11"/>
      <c r="X104" s="11"/>
      <c r="Y104" s="11"/>
      <c r="Z104" s="4">
        <f>SUM(Tabel1[[#This Row],[Bez - Invaliden algemeen]:[Bez - Overig gereserveerd]])</f>
        <v>0</v>
      </c>
      <c r="AA104" s="4"/>
      <c r="AB104" s="4"/>
      <c r="AC104" s="11"/>
      <c r="AD104" s="11">
        <f>SUM(Tabel1[[#This Row],[Bez - fout, canadees]:[Bez - fout, anders]])</f>
        <v>0</v>
      </c>
      <c r="AE104" s="4"/>
      <c r="AF104" s="11"/>
      <c r="AG104" s="11"/>
      <c r="AH104" s="11">
        <f>SUM(Tabel1[[#This Row],[Bez - Obstakel, openbaar]:[Bez - Obstakel, doelgroep]])</f>
        <v>0</v>
      </c>
      <c r="AI104" s="4"/>
      <c r="AJ104" s="11">
        <f>SUM(Tabel1[[#This Row],[Bez - doelgroep totaal]]+Tabel1[[#This Row],[Bez - Openbaar]]+Tabel1[[#This Row],[Bez - Foutparkeerders]]+Tabel1[[#This Row],[Bez - Obstakels]])</f>
        <v>0</v>
      </c>
      <c r="AK104" s="41">
        <f>Tabel1[[#This Row],[Bez - Openbaar]]/Tabel1[[#This Row],[Totale openbare capaciteit]]</f>
        <v>0</v>
      </c>
      <c r="AL104" s="41" t="e">
        <f>Tabel1[[#This Row],[Bez - doelgroep totaal]]/Tabel1[[#This Row],[Totale doelgroep capaciteit]]</f>
        <v>#DIV/0!</v>
      </c>
      <c r="AM104" s="41">
        <f>Tabel1[[#This Row],[Totale bezetting]]/Tabel1[[#This Row],[Totale capaciteit]]</f>
        <v>0</v>
      </c>
      <c r="AN104" s="41" t="str">
        <f>Tabel1[[#This Row],[Datum]]&amp;Tabel1[[#This Row],[Meetmoment]]&amp;Tabel1[[#This Row],[Sectienummer]]</f>
        <v>4445100:00-02:005</v>
      </c>
      <c r="AO104" s="33"/>
      <c r="AP104" s="33"/>
      <c r="AQ104" s="33"/>
      <c r="AR104" s="33"/>
      <c r="AS104" s="33"/>
      <c r="AT104" s="33">
        <f>SUM(Tabel1[[#This Row],[Motief - Bezoekers/kortparkeerders]:[Motief - Overig]])</f>
        <v>0</v>
      </c>
      <c r="AU104" s="43"/>
      <c r="AV104" s="43"/>
      <c r="AW104" s="43"/>
      <c r="AX104" s="43"/>
      <c r="AY104" s="43"/>
      <c r="AZ104" s="43"/>
      <c r="BA104" s="43"/>
      <c r="BB104" s="43"/>
      <c r="BC104" s="44">
        <f>SUM(Tabel1[[#This Row],[Herkomst - Eigen woonplaats]:[Herkomst - Onbekend]])</f>
        <v>0</v>
      </c>
    </row>
    <row r="105" spans="1:55" s="2" customFormat="1" x14ac:dyDescent="0.25">
      <c r="A105" s="1">
        <v>5</v>
      </c>
      <c r="B105" t="s">
        <v>55</v>
      </c>
      <c r="C105" s="8">
        <v>44474</v>
      </c>
      <c r="D105" s="1" t="s">
        <v>78</v>
      </c>
      <c r="E105" s="4"/>
      <c r="F105" s="4"/>
      <c r="G105" s="4"/>
      <c r="H105" s="4">
        <v>100</v>
      </c>
      <c r="I105" s="4"/>
      <c r="J105" s="4"/>
      <c r="K105" s="4">
        <f>SUM(Tabel1[[#This Row],[cap_gemarkeerd_langs]:[cap_canadees]])</f>
        <v>100</v>
      </c>
      <c r="L105" s="4"/>
      <c r="M105" s="4"/>
      <c r="N105" s="4"/>
      <c r="O105" s="4"/>
      <c r="P105" s="4"/>
      <c r="Q105" s="4"/>
      <c r="R105" s="4">
        <f>SUM(Tabel1[[#This Row],[Cap - Invaliden algemeen]:[Cap - Overig gereserveerd]])</f>
        <v>0</v>
      </c>
      <c r="S105" s="4">
        <f>Tabel1[[#This Row],[Totale openbare capaciteit]]+Tabel1[[#This Row],[Totale doelgroep capaciteit]]</f>
        <v>100</v>
      </c>
      <c r="T105" s="11">
        <v>2</v>
      </c>
      <c r="U105" s="11"/>
      <c r="V105" s="11"/>
      <c r="W105" s="11"/>
      <c r="X105" s="11"/>
      <c r="Y105" s="11"/>
      <c r="Z105" s="4">
        <f>SUM(Tabel1[[#This Row],[Bez - Invaliden algemeen]:[Bez - Overig gereserveerd]])</f>
        <v>0</v>
      </c>
      <c r="AA105" s="4"/>
      <c r="AB105" s="4"/>
      <c r="AC105" s="11"/>
      <c r="AD105" s="11">
        <f>SUM(Tabel1[[#This Row],[Bez - fout, canadees]:[Bez - fout, anders]])</f>
        <v>0</v>
      </c>
      <c r="AE105" s="4">
        <v>2</v>
      </c>
      <c r="AF105" s="11"/>
      <c r="AG105" s="11"/>
      <c r="AH105" s="11">
        <f>SUM(Tabel1[[#This Row],[Bez - Obstakel, openbaar]:[Bez - Obstakel, doelgroep]])</f>
        <v>2</v>
      </c>
      <c r="AI105" s="4"/>
      <c r="AJ105" s="11">
        <f>SUM(Tabel1[[#This Row],[Bez - doelgroep totaal]]+Tabel1[[#This Row],[Bez - Openbaar]]+Tabel1[[#This Row],[Bez - Foutparkeerders]]+Tabel1[[#This Row],[Bez - Obstakels]])</f>
        <v>4</v>
      </c>
      <c r="AK105" s="41">
        <f>Tabel1[[#This Row],[Bez - Openbaar]]/Tabel1[[#This Row],[Totale openbare capaciteit]]</f>
        <v>0.02</v>
      </c>
      <c r="AL105" s="41" t="e">
        <f>Tabel1[[#This Row],[Bez - doelgroep totaal]]/Tabel1[[#This Row],[Totale doelgroep capaciteit]]</f>
        <v>#DIV/0!</v>
      </c>
      <c r="AM105" s="41">
        <f>Tabel1[[#This Row],[Totale bezetting]]/Tabel1[[#This Row],[Totale capaciteit]]</f>
        <v>0.04</v>
      </c>
      <c r="AN105" s="41" t="str">
        <f>Tabel1[[#This Row],[Datum]]&amp;Tabel1[[#This Row],[Meetmoment]]&amp;Tabel1[[#This Row],[Sectienummer]]</f>
        <v>4447410:00-12:005</v>
      </c>
      <c r="AO105" s="33">
        <v>1</v>
      </c>
      <c r="AP105" s="33"/>
      <c r="AQ105" s="33">
        <v>1</v>
      </c>
      <c r="AR105" s="33"/>
      <c r="AS105" s="33"/>
      <c r="AT105" s="33">
        <f>SUM(Tabel1[[#This Row],[Motief - Bezoekers/kortparkeerders]:[Motief - Overig]])</f>
        <v>2</v>
      </c>
      <c r="AU105" s="43"/>
      <c r="AV105" s="43">
        <v>1</v>
      </c>
      <c r="AW105" s="43"/>
      <c r="AX105" s="43"/>
      <c r="AY105" s="43">
        <v>1</v>
      </c>
      <c r="AZ105" s="43"/>
      <c r="BA105" s="43"/>
      <c r="BB105" s="43"/>
      <c r="BC105" s="44">
        <f>SUM(Tabel1[[#This Row],[Herkomst - Eigen woonplaats]:[Herkomst - Onbekend]])</f>
        <v>2</v>
      </c>
    </row>
    <row r="106" spans="1:55" s="2" customFormat="1" x14ac:dyDescent="0.25">
      <c r="A106" s="1">
        <v>5</v>
      </c>
      <c r="B106" t="s">
        <v>55</v>
      </c>
      <c r="C106" s="8">
        <v>44474</v>
      </c>
      <c r="D106" s="1" t="s">
        <v>79</v>
      </c>
      <c r="E106" s="4"/>
      <c r="F106" s="4"/>
      <c r="G106" s="4"/>
      <c r="H106" s="4">
        <v>100</v>
      </c>
      <c r="I106" s="4"/>
      <c r="J106" s="4"/>
      <c r="K106" s="4">
        <f>SUM(Tabel1[[#This Row],[cap_gemarkeerd_langs]:[cap_canadees]])</f>
        <v>100</v>
      </c>
      <c r="L106" s="4"/>
      <c r="M106" s="4"/>
      <c r="N106" s="4"/>
      <c r="O106" s="4"/>
      <c r="P106" s="4"/>
      <c r="Q106" s="4"/>
      <c r="R106" s="4">
        <f>SUM(Tabel1[[#This Row],[Cap - Invaliden algemeen]:[Cap - Overig gereserveerd]])</f>
        <v>0</v>
      </c>
      <c r="S106" s="4">
        <f>Tabel1[[#This Row],[Totale openbare capaciteit]]+Tabel1[[#This Row],[Totale doelgroep capaciteit]]</f>
        <v>100</v>
      </c>
      <c r="T106" s="11">
        <v>2</v>
      </c>
      <c r="U106" s="11"/>
      <c r="V106" s="11"/>
      <c r="W106" s="11"/>
      <c r="X106" s="11"/>
      <c r="Y106" s="11"/>
      <c r="Z106" s="4">
        <f>SUM(Tabel1[[#This Row],[Bez - Invaliden algemeen]:[Bez - Overig gereserveerd]])</f>
        <v>0</v>
      </c>
      <c r="AA106" s="4"/>
      <c r="AB106" s="4"/>
      <c r="AC106" s="11"/>
      <c r="AD106" s="11">
        <f>SUM(Tabel1[[#This Row],[Bez - fout, canadees]:[Bez - fout, anders]])</f>
        <v>0</v>
      </c>
      <c r="AE106" s="4">
        <v>2</v>
      </c>
      <c r="AF106" s="11"/>
      <c r="AG106" s="11"/>
      <c r="AH106" s="11">
        <f>SUM(Tabel1[[#This Row],[Bez - Obstakel, openbaar]:[Bez - Obstakel, doelgroep]])</f>
        <v>2</v>
      </c>
      <c r="AI106" s="4"/>
      <c r="AJ106" s="11">
        <f>SUM(Tabel1[[#This Row],[Bez - doelgroep totaal]]+Tabel1[[#This Row],[Bez - Openbaar]]+Tabel1[[#This Row],[Bez - Foutparkeerders]]+Tabel1[[#This Row],[Bez - Obstakels]])</f>
        <v>4</v>
      </c>
      <c r="AK106" s="41">
        <f>Tabel1[[#This Row],[Bez - Openbaar]]/Tabel1[[#This Row],[Totale openbare capaciteit]]</f>
        <v>0.02</v>
      </c>
      <c r="AL106" s="41" t="e">
        <f>Tabel1[[#This Row],[Bez - doelgroep totaal]]/Tabel1[[#This Row],[Totale doelgroep capaciteit]]</f>
        <v>#DIV/0!</v>
      </c>
      <c r="AM106" s="41">
        <f>Tabel1[[#This Row],[Totale bezetting]]/Tabel1[[#This Row],[Totale capaciteit]]</f>
        <v>0.04</v>
      </c>
      <c r="AN106" s="41" t="str">
        <f>Tabel1[[#This Row],[Datum]]&amp;Tabel1[[#This Row],[Meetmoment]]&amp;Tabel1[[#This Row],[Sectienummer]]</f>
        <v>4447414:00-16:005</v>
      </c>
      <c r="AO106" s="33">
        <v>1</v>
      </c>
      <c r="AP106" s="33"/>
      <c r="AQ106" s="33">
        <v>1</v>
      </c>
      <c r="AR106" s="33"/>
      <c r="AS106" s="33"/>
      <c r="AT106" s="33">
        <f>SUM(Tabel1[[#This Row],[Motief - Bezoekers/kortparkeerders]:[Motief - Overig]])</f>
        <v>2</v>
      </c>
      <c r="AU106" s="43"/>
      <c r="AV106" s="43"/>
      <c r="AW106" s="43">
        <v>1</v>
      </c>
      <c r="AX106" s="43"/>
      <c r="AY106" s="43">
        <v>1</v>
      </c>
      <c r="AZ106" s="43"/>
      <c r="BA106" s="43"/>
      <c r="BB106" s="43"/>
      <c r="BC106" s="44">
        <f>SUM(Tabel1[[#This Row],[Herkomst - Eigen woonplaats]:[Herkomst - Onbekend]])</f>
        <v>2</v>
      </c>
    </row>
    <row r="107" spans="1:55" s="2" customFormat="1" x14ac:dyDescent="0.25">
      <c r="A107" s="1">
        <v>5</v>
      </c>
      <c r="B107" t="s">
        <v>55</v>
      </c>
      <c r="C107" s="8">
        <v>44474</v>
      </c>
      <c r="D107" s="1" t="s">
        <v>80</v>
      </c>
      <c r="E107" s="4"/>
      <c r="F107" s="4"/>
      <c r="G107" s="4"/>
      <c r="H107" s="4">
        <v>100</v>
      </c>
      <c r="I107" s="4"/>
      <c r="J107" s="4"/>
      <c r="K107" s="4">
        <f>SUM(Tabel1[[#This Row],[cap_gemarkeerd_langs]:[cap_canadees]])</f>
        <v>100</v>
      </c>
      <c r="L107" s="4"/>
      <c r="M107" s="4"/>
      <c r="N107" s="4"/>
      <c r="O107" s="4"/>
      <c r="P107" s="4"/>
      <c r="Q107" s="4"/>
      <c r="R107" s="4">
        <f>SUM(Tabel1[[#This Row],[Cap - Invaliden algemeen]:[Cap - Overig gereserveerd]])</f>
        <v>0</v>
      </c>
      <c r="S107" s="4">
        <f>Tabel1[[#This Row],[Totale openbare capaciteit]]+Tabel1[[#This Row],[Totale doelgroep capaciteit]]</f>
        <v>100</v>
      </c>
      <c r="T107" s="11">
        <v>3</v>
      </c>
      <c r="U107" s="11"/>
      <c r="V107" s="11"/>
      <c r="W107" s="11"/>
      <c r="X107" s="11"/>
      <c r="Y107" s="11"/>
      <c r="Z107" s="4">
        <f>SUM(Tabel1[[#This Row],[Bez - Invaliden algemeen]:[Bez - Overig gereserveerd]])</f>
        <v>0</v>
      </c>
      <c r="AA107" s="4"/>
      <c r="AB107" s="4"/>
      <c r="AC107" s="11"/>
      <c r="AD107" s="11">
        <f>SUM(Tabel1[[#This Row],[Bez - fout, canadees]:[Bez - fout, anders]])</f>
        <v>0</v>
      </c>
      <c r="AE107" s="4">
        <v>2</v>
      </c>
      <c r="AF107" s="11"/>
      <c r="AG107" s="11"/>
      <c r="AH107" s="11">
        <f>SUM(Tabel1[[#This Row],[Bez - Obstakel, openbaar]:[Bez - Obstakel, doelgroep]])</f>
        <v>2</v>
      </c>
      <c r="AI107" s="4"/>
      <c r="AJ107" s="11">
        <f>SUM(Tabel1[[#This Row],[Bez - doelgroep totaal]]+Tabel1[[#This Row],[Bez - Openbaar]]+Tabel1[[#This Row],[Bez - Foutparkeerders]]+Tabel1[[#This Row],[Bez - Obstakels]])</f>
        <v>5</v>
      </c>
      <c r="AK107" s="41">
        <f>Tabel1[[#This Row],[Bez - Openbaar]]/Tabel1[[#This Row],[Totale openbare capaciteit]]</f>
        <v>0.03</v>
      </c>
      <c r="AL107" s="41" t="e">
        <f>Tabel1[[#This Row],[Bez - doelgroep totaal]]/Tabel1[[#This Row],[Totale doelgroep capaciteit]]</f>
        <v>#DIV/0!</v>
      </c>
      <c r="AM107" s="41">
        <f>Tabel1[[#This Row],[Totale bezetting]]/Tabel1[[#This Row],[Totale capaciteit]]</f>
        <v>0.05</v>
      </c>
      <c r="AN107" s="41" t="str">
        <f>Tabel1[[#This Row],[Datum]]&amp;Tabel1[[#This Row],[Meetmoment]]&amp;Tabel1[[#This Row],[Sectienummer]]</f>
        <v>4447419:00-21:005</v>
      </c>
      <c r="AO107" s="33">
        <v>2</v>
      </c>
      <c r="AP107" s="33"/>
      <c r="AQ107" s="33">
        <v>1</v>
      </c>
      <c r="AR107" s="33"/>
      <c r="AS107" s="33"/>
      <c r="AT107" s="33">
        <f>SUM(Tabel1[[#This Row],[Motief - Bezoekers/kortparkeerders]:[Motief - Overig]])</f>
        <v>3</v>
      </c>
      <c r="AU107" s="43"/>
      <c r="AV107" s="43">
        <v>1</v>
      </c>
      <c r="AW107" s="43"/>
      <c r="AX107" s="43"/>
      <c r="AY107" s="43">
        <v>1</v>
      </c>
      <c r="AZ107" s="43"/>
      <c r="BA107" s="43"/>
      <c r="BB107" s="43">
        <v>1</v>
      </c>
      <c r="BC107" s="44">
        <f>SUM(Tabel1[[#This Row],[Herkomst - Eigen woonplaats]:[Herkomst - Onbekend]])</f>
        <v>3</v>
      </c>
    </row>
    <row r="108" spans="1:55" s="2" customFormat="1" x14ac:dyDescent="0.25">
      <c r="A108" s="1">
        <v>5</v>
      </c>
      <c r="B108" t="s">
        <v>55</v>
      </c>
      <c r="C108" s="8">
        <v>44475</v>
      </c>
      <c r="D108" s="1" t="s">
        <v>77</v>
      </c>
      <c r="E108" s="4"/>
      <c r="F108" s="4"/>
      <c r="G108" s="4"/>
      <c r="H108" s="4">
        <v>100</v>
      </c>
      <c r="I108" s="4"/>
      <c r="J108" s="4"/>
      <c r="K108" s="4">
        <f>SUM(Tabel1[[#This Row],[cap_gemarkeerd_langs]:[cap_canadees]])</f>
        <v>100</v>
      </c>
      <c r="L108" s="4"/>
      <c r="M108" s="4"/>
      <c r="N108" s="4"/>
      <c r="O108" s="4"/>
      <c r="P108" s="4"/>
      <c r="Q108" s="4"/>
      <c r="R108" s="4">
        <f>SUM(Tabel1[[#This Row],[Cap - Invaliden algemeen]:[Cap - Overig gereserveerd]])</f>
        <v>0</v>
      </c>
      <c r="S108" s="4">
        <f>Tabel1[[#This Row],[Totale openbare capaciteit]]+Tabel1[[#This Row],[Totale doelgroep capaciteit]]</f>
        <v>100</v>
      </c>
      <c r="T108" s="11">
        <v>1</v>
      </c>
      <c r="U108" s="11"/>
      <c r="V108" s="11"/>
      <c r="W108" s="11"/>
      <c r="X108" s="11"/>
      <c r="Y108" s="11"/>
      <c r="Z108" s="4">
        <f>SUM(Tabel1[[#This Row],[Bez - Invaliden algemeen]:[Bez - Overig gereserveerd]])</f>
        <v>0</v>
      </c>
      <c r="AA108" s="4"/>
      <c r="AB108" s="4"/>
      <c r="AC108" s="11"/>
      <c r="AD108" s="11">
        <f>SUM(Tabel1[[#This Row],[Bez - fout, canadees]:[Bez - fout, anders]])</f>
        <v>0</v>
      </c>
      <c r="AE108" s="4">
        <v>1</v>
      </c>
      <c r="AF108" s="11"/>
      <c r="AG108" s="11"/>
      <c r="AH108" s="11">
        <f>SUM(Tabel1[[#This Row],[Bez - Obstakel, openbaar]:[Bez - Obstakel, doelgroep]])</f>
        <v>1</v>
      </c>
      <c r="AI108" s="4"/>
      <c r="AJ108" s="11">
        <f>SUM(Tabel1[[#This Row],[Bez - doelgroep totaal]]+Tabel1[[#This Row],[Bez - Openbaar]]+Tabel1[[#This Row],[Bez - Foutparkeerders]]+Tabel1[[#This Row],[Bez - Obstakels]])</f>
        <v>2</v>
      </c>
      <c r="AK108" s="41">
        <f>Tabel1[[#This Row],[Bez - Openbaar]]/Tabel1[[#This Row],[Totale openbare capaciteit]]</f>
        <v>0.01</v>
      </c>
      <c r="AL108" s="41" t="e">
        <f>Tabel1[[#This Row],[Bez - doelgroep totaal]]/Tabel1[[#This Row],[Totale doelgroep capaciteit]]</f>
        <v>#DIV/0!</v>
      </c>
      <c r="AM108" s="41">
        <f>Tabel1[[#This Row],[Totale bezetting]]/Tabel1[[#This Row],[Totale capaciteit]]</f>
        <v>0.02</v>
      </c>
      <c r="AN108" s="41" t="str">
        <f>Tabel1[[#This Row],[Datum]]&amp;Tabel1[[#This Row],[Meetmoment]]&amp;Tabel1[[#This Row],[Sectienummer]]</f>
        <v>4447500:00-02:005</v>
      </c>
      <c r="AO108" s="33"/>
      <c r="AP108" s="33"/>
      <c r="AQ108" s="33">
        <v>1</v>
      </c>
      <c r="AR108" s="33"/>
      <c r="AS108" s="33"/>
      <c r="AT108" s="33">
        <f>SUM(Tabel1[[#This Row],[Motief - Bezoekers/kortparkeerders]:[Motief - Overig]])</f>
        <v>1</v>
      </c>
      <c r="AU108" s="43"/>
      <c r="AV108" s="43"/>
      <c r="AW108" s="43"/>
      <c r="AX108" s="43"/>
      <c r="AY108" s="43">
        <v>1</v>
      </c>
      <c r="AZ108" s="43"/>
      <c r="BA108" s="43"/>
      <c r="BB108" s="43"/>
      <c r="BC108" s="44">
        <f>SUM(Tabel1[[#This Row],[Herkomst - Eigen woonplaats]:[Herkomst - Onbekend]])</f>
        <v>1</v>
      </c>
    </row>
    <row r="109" spans="1:55" s="2" customFormat="1" x14ac:dyDescent="0.25">
      <c r="A109" s="1">
        <v>6</v>
      </c>
      <c r="B109" t="s">
        <v>66</v>
      </c>
      <c r="C109" s="8">
        <v>44415</v>
      </c>
      <c r="D109" s="1" t="s">
        <v>78</v>
      </c>
      <c r="E109" s="4"/>
      <c r="F109" s="4">
        <v>25</v>
      </c>
      <c r="G109" s="4"/>
      <c r="H109" s="4"/>
      <c r="I109" s="4"/>
      <c r="J109" s="4"/>
      <c r="K109" s="4">
        <f>SUM(Tabel1[[#This Row],[cap_gemarkeerd_langs]:[cap_canadees]])</f>
        <v>25</v>
      </c>
      <c r="L109" s="4"/>
      <c r="M109" s="4"/>
      <c r="N109" s="4"/>
      <c r="O109" s="4"/>
      <c r="P109" s="4"/>
      <c r="Q109" s="4"/>
      <c r="R109" s="4">
        <f>SUM(Tabel1[[#This Row],[Cap - Invaliden algemeen]:[Cap - Overig gereserveerd]])</f>
        <v>0</v>
      </c>
      <c r="S109" s="4">
        <f>Tabel1[[#This Row],[Totale openbare capaciteit]]+Tabel1[[#This Row],[Totale doelgroep capaciteit]]</f>
        <v>25</v>
      </c>
      <c r="T109" s="11">
        <v>16</v>
      </c>
      <c r="U109" s="11"/>
      <c r="V109" s="11"/>
      <c r="W109" s="11"/>
      <c r="X109" s="11"/>
      <c r="Y109" s="11"/>
      <c r="Z109" s="4">
        <f>SUM(Tabel1[[#This Row],[Bez - Invaliden algemeen]:[Bez - Overig gereserveerd]])</f>
        <v>0</v>
      </c>
      <c r="AA109" s="4"/>
      <c r="AB109" s="4"/>
      <c r="AC109" s="11"/>
      <c r="AD109" s="11">
        <f>SUM(Tabel1[[#This Row],[Bez - fout, canadees]:[Bez - fout, anders]])</f>
        <v>0</v>
      </c>
      <c r="AE109" s="4"/>
      <c r="AF109" s="11"/>
      <c r="AG109" s="11"/>
      <c r="AH109" s="11">
        <f>SUM(Tabel1[[#This Row],[Bez - Obstakel, openbaar]:[Bez - Obstakel, doelgroep]])</f>
        <v>0</v>
      </c>
      <c r="AI109" s="4"/>
      <c r="AJ109" s="11">
        <f>SUM(Tabel1[[#This Row],[Bez - doelgroep totaal]]+Tabel1[[#This Row],[Bez - Openbaar]]+Tabel1[[#This Row],[Bez - Foutparkeerders]]+Tabel1[[#This Row],[Bez - Obstakels]])</f>
        <v>16</v>
      </c>
      <c r="AK109" s="41">
        <f>Tabel1[[#This Row],[Bez - Openbaar]]/Tabel1[[#This Row],[Totale openbare capaciteit]]</f>
        <v>0.64</v>
      </c>
      <c r="AL109" s="41" t="e">
        <f>Tabel1[[#This Row],[Bez - doelgroep totaal]]/Tabel1[[#This Row],[Totale doelgroep capaciteit]]</f>
        <v>#DIV/0!</v>
      </c>
      <c r="AM109" s="41">
        <f>Tabel1[[#This Row],[Totale bezetting]]/Tabel1[[#This Row],[Totale capaciteit]]</f>
        <v>0.64</v>
      </c>
      <c r="AN109" s="41" t="str">
        <f>Tabel1[[#This Row],[Datum]]&amp;Tabel1[[#This Row],[Meetmoment]]&amp;Tabel1[[#This Row],[Sectienummer]]</f>
        <v>4441510:00-12:006</v>
      </c>
      <c r="AO109" s="33">
        <v>1</v>
      </c>
      <c r="AP109" s="33">
        <v>2</v>
      </c>
      <c r="AQ109" s="33">
        <v>3</v>
      </c>
      <c r="AR109" s="33">
        <v>10</v>
      </c>
      <c r="AS109" s="33"/>
      <c r="AT109" s="33">
        <f>SUM(Tabel1[[#This Row],[Motief - Bezoekers/kortparkeerders]:[Motief - Overig]])</f>
        <v>16</v>
      </c>
      <c r="AU109" s="43">
        <v>7</v>
      </c>
      <c r="AV109" s="43"/>
      <c r="AW109" s="43">
        <v>6</v>
      </c>
      <c r="AX109" s="43"/>
      <c r="AY109" s="43">
        <v>1</v>
      </c>
      <c r="AZ109" s="43">
        <v>2</v>
      </c>
      <c r="BA109" s="43"/>
      <c r="BB109" s="43"/>
      <c r="BC109" s="44">
        <f>SUM(Tabel1[[#This Row],[Herkomst - Eigen woonplaats]:[Herkomst - Onbekend]])</f>
        <v>16</v>
      </c>
    </row>
    <row r="110" spans="1:55" s="2" customFormat="1" x14ac:dyDescent="0.25">
      <c r="A110" s="1">
        <v>6</v>
      </c>
      <c r="B110" t="s">
        <v>66</v>
      </c>
      <c r="C110" s="8">
        <v>44415</v>
      </c>
      <c r="D110" s="1" t="s">
        <v>79</v>
      </c>
      <c r="E110" s="4"/>
      <c r="F110" s="4">
        <v>25</v>
      </c>
      <c r="G110" s="4"/>
      <c r="H110" s="4"/>
      <c r="I110" s="4"/>
      <c r="J110" s="4"/>
      <c r="K110" s="4">
        <f>SUM(Tabel1[[#This Row],[cap_gemarkeerd_langs]:[cap_canadees]])</f>
        <v>25</v>
      </c>
      <c r="L110" s="4"/>
      <c r="M110" s="4"/>
      <c r="N110" s="4"/>
      <c r="O110" s="4"/>
      <c r="P110" s="4"/>
      <c r="Q110" s="4"/>
      <c r="R110" s="4">
        <f>SUM(Tabel1[[#This Row],[Cap - Invaliden algemeen]:[Cap - Overig gereserveerd]])</f>
        <v>0</v>
      </c>
      <c r="S110" s="4">
        <f>Tabel1[[#This Row],[Totale openbare capaciteit]]+Tabel1[[#This Row],[Totale doelgroep capaciteit]]</f>
        <v>25</v>
      </c>
      <c r="T110" s="11">
        <v>21</v>
      </c>
      <c r="U110" s="11"/>
      <c r="V110" s="11"/>
      <c r="W110" s="11"/>
      <c r="X110" s="11"/>
      <c r="Y110" s="11"/>
      <c r="Z110" s="4">
        <f>SUM(Tabel1[[#This Row],[Bez - Invaliden algemeen]:[Bez - Overig gereserveerd]])</f>
        <v>0</v>
      </c>
      <c r="AA110" s="4"/>
      <c r="AB110" s="4"/>
      <c r="AC110" s="11"/>
      <c r="AD110" s="11">
        <f>SUM(Tabel1[[#This Row],[Bez - fout, canadees]:[Bez - fout, anders]])</f>
        <v>0</v>
      </c>
      <c r="AE110" s="4"/>
      <c r="AF110" s="11"/>
      <c r="AG110" s="11"/>
      <c r="AH110" s="11">
        <f>SUM(Tabel1[[#This Row],[Bez - Obstakel, openbaar]:[Bez - Obstakel, doelgroep]])</f>
        <v>0</v>
      </c>
      <c r="AI110" s="4"/>
      <c r="AJ110" s="11">
        <f>SUM(Tabel1[[#This Row],[Bez - doelgroep totaal]]+Tabel1[[#This Row],[Bez - Openbaar]]+Tabel1[[#This Row],[Bez - Foutparkeerders]]+Tabel1[[#This Row],[Bez - Obstakels]])</f>
        <v>21</v>
      </c>
      <c r="AK110" s="41">
        <f>Tabel1[[#This Row],[Bez - Openbaar]]/Tabel1[[#This Row],[Totale openbare capaciteit]]</f>
        <v>0.84</v>
      </c>
      <c r="AL110" s="41" t="e">
        <f>Tabel1[[#This Row],[Bez - doelgroep totaal]]/Tabel1[[#This Row],[Totale doelgroep capaciteit]]</f>
        <v>#DIV/0!</v>
      </c>
      <c r="AM110" s="41">
        <f>Tabel1[[#This Row],[Totale bezetting]]/Tabel1[[#This Row],[Totale capaciteit]]</f>
        <v>0.84</v>
      </c>
      <c r="AN110" s="41" t="str">
        <f>Tabel1[[#This Row],[Datum]]&amp;Tabel1[[#This Row],[Meetmoment]]&amp;Tabel1[[#This Row],[Sectienummer]]</f>
        <v>4441514:00-16:006</v>
      </c>
      <c r="AO110" s="33">
        <v>2</v>
      </c>
      <c r="AP110" s="33">
        <v>3</v>
      </c>
      <c r="AQ110" s="33">
        <v>3</v>
      </c>
      <c r="AR110" s="33">
        <v>13</v>
      </c>
      <c r="AS110" s="33"/>
      <c r="AT110" s="33">
        <f>SUM(Tabel1[[#This Row],[Motief - Bezoekers/kortparkeerders]:[Motief - Overig]])</f>
        <v>21</v>
      </c>
      <c r="AU110" s="43">
        <v>10</v>
      </c>
      <c r="AV110" s="43">
        <v>1</v>
      </c>
      <c r="AW110" s="43">
        <v>5</v>
      </c>
      <c r="AX110" s="43"/>
      <c r="AY110" s="43">
        <v>2</v>
      </c>
      <c r="AZ110" s="43">
        <v>2</v>
      </c>
      <c r="BA110" s="43">
        <v>1</v>
      </c>
      <c r="BB110" s="43"/>
      <c r="BC110" s="44">
        <f>SUM(Tabel1[[#This Row],[Herkomst - Eigen woonplaats]:[Herkomst - Onbekend]])</f>
        <v>21</v>
      </c>
    </row>
    <row r="111" spans="1:55" s="2" customFormat="1" x14ac:dyDescent="0.25">
      <c r="A111" s="1">
        <v>6</v>
      </c>
      <c r="B111" t="s">
        <v>66</v>
      </c>
      <c r="C111" s="8">
        <v>44415</v>
      </c>
      <c r="D111" s="1" t="s">
        <v>80</v>
      </c>
      <c r="E111" s="4"/>
      <c r="F111" s="4">
        <v>25</v>
      </c>
      <c r="G111" s="4"/>
      <c r="H111" s="4"/>
      <c r="I111" s="4"/>
      <c r="J111" s="4"/>
      <c r="K111" s="4">
        <f>SUM(Tabel1[[#This Row],[cap_gemarkeerd_langs]:[cap_canadees]])</f>
        <v>25</v>
      </c>
      <c r="L111" s="4"/>
      <c r="M111" s="4"/>
      <c r="N111" s="4"/>
      <c r="O111" s="4"/>
      <c r="P111" s="4"/>
      <c r="Q111" s="4"/>
      <c r="R111" s="4">
        <f>SUM(Tabel1[[#This Row],[Cap - Invaliden algemeen]:[Cap - Overig gereserveerd]])</f>
        <v>0</v>
      </c>
      <c r="S111" s="4">
        <f>Tabel1[[#This Row],[Totale openbare capaciteit]]+Tabel1[[#This Row],[Totale doelgroep capaciteit]]</f>
        <v>25</v>
      </c>
      <c r="T111" s="11">
        <v>23</v>
      </c>
      <c r="U111" s="11"/>
      <c r="V111" s="11"/>
      <c r="W111" s="11"/>
      <c r="X111" s="11"/>
      <c r="Y111" s="11"/>
      <c r="Z111" s="4">
        <f>SUM(Tabel1[[#This Row],[Bez - Invaliden algemeen]:[Bez - Overig gereserveerd]])</f>
        <v>0</v>
      </c>
      <c r="AA111" s="4"/>
      <c r="AB111" s="4">
        <v>1</v>
      </c>
      <c r="AC111" s="11"/>
      <c r="AD111" s="11">
        <f>SUM(Tabel1[[#This Row],[Bez - fout, canadees]:[Bez - fout, anders]])</f>
        <v>1</v>
      </c>
      <c r="AE111" s="4"/>
      <c r="AF111" s="11"/>
      <c r="AG111" s="11"/>
      <c r="AH111" s="11">
        <f>SUM(Tabel1[[#This Row],[Bez - Obstakel, openbaar]:[Bez - Obstakel, doelgroep]])</f>
        <v>0</v>
      </c>
      <c r="AI111" s="4"/>
      <c r="AJ111" s="11">
        <f>SUM(Tabel1[[#This Row],[Bez - doelgroep totaal]]+Tabel1[[#This Row],[Bez - Openbaar]]+Tabel1[[#This Row],[Bez - Foutparkeerders]]+Tabel1[[#This Row],[Bez - Obstakels]])</f>
        <v>24</v>
      </c>
      <c r="AK111" s="41">
        <f>Tabel1[[#This Row],[Bez - Openbaar]]/Tabel1[[#This Row],[Totale openbare capaciteit]]</f>
        <v>0.92</v>
      </c>
      <c r="AL111" s="41" t="e">
        <f>Tabel1[[#This Row],[Bez - doelgroep totaal]]/Tabel1[[#This Row],[Totale doelgroep capaciteit]]</f>
        <v>#DIV/0!</v>
      </c>
      <c r="AM111" s="41">
        <f>Tabel1[[#This Row],[Totale bezetting]]/Tabel1[[#This Row],[Totale capaciteit]]</f>
        <v>0.96</v>
      </c>
      <c r="AN111" s="41" t="str">
        <f>Tabel1[[#This Row],[Datum]]&amp;Tabel1[[#This Row],[Meetmoment]]&amp;Tabel1[[#This Row],[Sectienummer]]</f>
        <v>4441519:00-21:006</v>
      </c>
      <c r="AO111" s="33">
        <v>5</v>
      </c>
      <c r="AP111" s="33">
        <v>2</v>
      </c>
      <c r="AQ111" s="33">
        <v>4</v>
      </c>
      <c r="AR111" s="33">
        <v>13</v>
      </c>
      <c r="AS111" s="33"/>
      <c r="AT111" s="33">
        <f>SUM(Tabel1[[#This Row],[Motief - Bezoekers/kortparkeerders]:[Motief - Overig]])</f>
        <v>24</v>
      </c>
      <c r="AU111" s="43">
        <v>12</v>
      </c>
      <c r="AV111" s="43"/>
      <c r="AW111" s="43">
        <v>5</v>
      </c>
      <c r="AX111" s="43">
        <v>2</v>
      </c>
      <c r="AY111" s="43">
        <v>1</v>
      </c>
      <c r="AZ111" s="43">
        <v>3</v>
      </c>
      <c r="BA111" s="43">
        <v>1</v>
      </c>
      <c r="BB111" s="43"/>
      <c r="BC111" s="44">
        <f>SUM(Tabel1[[#This Row],[Herkomst - Eigen woonplaats]:[Herkomst - Onbekend]])</f>
        <v>24</v>
      </c>
    </row>
    <row r="112" spans="1:55" s="2" customFormat="1" x14ac:dyDescent="0.25">
      <c r="A112" s="1">
        <v>6</v>
      </c>
      <c r="B112" t="s">
        <v>66</v>
      </c>
      <c r="C112" s="8">
        <v>44416</v>
      </c>
      <c r="D112" s="1" t="s">
        <v>77</v>
      </c>
      <c r="E112" s="4"/>
      <c r="F112" s="4">
        <v>25</v>
      </c>
      <c r="G112" s="4"/>
      <c r="H112" s="4"/>
      <c r="I112" s="4"/>
      <c r="J112" s="4"/>
      <c r="K112" s="4">
        <f>SUM(Tabel1[[#This Row],[cap_gemarkeerd_langs]:[cap_canadees]])</f>
        <v>25</v>
      </c>
      <c r="L112" s="4"/>
      <c r="M112" s="4"/>
      <c r="N112" s="4"/>
      <c r="O112" s="4"/>
      <c r="P112" s="4"/>
      <c r="Q112" s="4"/>
      <c r="R112" s="4">
        <f>SUM(Tabel1[[#This Row],[Cap - Invaliden algemeen]:[Cap - Overig gereserveerd]])</f>
        <v>0</v>
      </c>
      <c r="S112" s="4">
        <f>Tabel1[[#This Row],[Totale openbare capaciteit]]+Tabel1[[#This Row],[Totale doelgroep capaciteit]]</f>
        <v>25</v>
      </c>
      <c r="T112" s="11">
        <v>20</v>
      </c>
      <c r="U112" s="11"/>
      <c r="V112" s="11"/>
      <c r="W112" s="11"/>
      <c r="X112" s="11"/>
      <c r="Y112" s="11"/>
      <c r="Z112" s="4">
        <f>SUM(Tabel1[[#This Row],[Bez - Invaliden algemeen]:[Bez - Overig gereserveerd]])</f>
        <v>0</v>
      </c>
      <c r="AA112" s="4"/>
      <c r="AB112" s="4"/>
      <c r="AC112" s="11"/>
      <c r="AD112" s="11">
        <f>SUM(Tabel1[[#This Row],[Bez - fout, canadees]:[Bez - fout, anders]])</f>
        <v>0</v>
      </c>
      <c r="AE112" s="4"/>
      <c r="AF112" s="11"/>
      <c r="AG112" s="11"/>
      <c r="AH112" s="11">
        <f>SUM(Tabel1[[#This Row],[Bez - Obstakel, openbaar]:[Bez - Obstakel, doelgroep]])</f>
        <v>0</v>
      </c>
      <c r="AI112" s="4"/>
      <c r="AJ112" s="11">
        <f>SUM(Tabel1[[#This Row],[Bez - doelgroep totaal]]+Tabel1[[#This Row],[Bez - Openbaar]]+Tabel1[[#This Row],[Bez - Foutparkeerders]]+Tabel1[[#This Row],[Bez - Obstakels]])</f>
        <v>20</v>
      </c>
      <c r="AK112" s="41">
        <f>Tabel1[[#This Row],[Bez - Openbaar]]/Tabel1[[#This Row],[Totale openbare capaciteit]]</f>
        <v>0.8</v>
      </c>
      <c r="AL112" s="41" t="e">
        <f>Tabel1[[#This Row],[Bez - doelgroep totaal]]/Tabel1[[#This Row],[Totale doelgroep capaciteit]]</f>
        <v>#DIV/0!</v>
      </c>
      <c r="AM112" s="41">
        <f>Tabel1[[#This Row],[Totale bezetting]]/Tabel1[[#This Row],[Totale capaciteit]]</f>
        <v>0.8</v>
      </c>
      <c r="AN112" s="41" t="str">
        <f>Tabel1[[#This Row],[Datum]]&amp;Tabel1[[#This Row],[Meetmoment]]&amp;Tabel1[[#This Row],[Sectienummer]]</f>
        <v>4441600:00-02:006</v>
      </c>
      <c r="AO112" s="33"/>
      <c r="AP112" s="33"/>
      <c r="AQ112" s="33">
        <v>5</v>
      </c>
      <c r="AR112" s="33">
        <v>15</v>
      </c>
      <c r="AS112" s="33"/>
      <c r="AT112" s="33">
        <f>SUM(Tabel1[[#This Row],[Motief - Bezoekers/kortparkeerders]:[Motief - Overig]])</f>
        <v>20</v>
      </c>
      <c r="AU112" s="43">
        <v>10</v>
      </c>
      <c r="AV112" s="43"/>
      <c r="AW112" s="43">
        <v>6</v>
      </c>
      <c r="AX112" s="43"/>
      <c r="AY112" s="43">
        <v>2</v>
      </c>
      <c r="AZ112" s="43">
        <v>1</v>
      </c>
      <c r="BA112" s="43">
        <v>1</v>
      </c>
      <c r="BB112" s="43"/>
      <c r="BC112" s="44">
        <f>SUM(Tabel1[[#This Row],[Herkomst - Eigen woonplaats]:[Herkomst - Onbekend]])</f>
        <v>20</v>
      </c>
    </row>
    <row r="113" spans="1:55" s="2" customFormat="1" x14ac:dyDescent="0.25">
      <c r="A113" s="1">
        <v>6</v>
      </c>
      <c r="B113" s="1" t="s">
        <v>66</v>
      </c>
      <c r="C113" s="8">
        <v>44429</v>
      </c>
      <c r="D113" s="1" t="s">
        <v>79</v>
      </c>
      <c r="E113" s="4"/>
      <c r="F113" s="4">
        <v>25</v>
      </c>
      <c r="G113" s="4"/>
      <c r="H113" s="4"/>
      <c r="I113" s="4"/>
      <c r="J113" s="4"/>
      <c r="K113" s="4">
        <f>SUM(Tabel1[[#This Row],[cap_gemarkeerd_langs]:[cap_canadees]])</f>
        <v>25</v>
      </c>
      <c r="L113" s="4"/>
      <c r="M113" s="4"/>
      <c r="N113" s="4"/>
      <c r="O113" s="4"/>
      <c r="P113" s="4"/>
      <c r="Q113" s="4"/>
      <c r="R113" s="4">
        <f>SUM(Tabel1[[#This Row],[Cap - Invaliden algemeen]:[Cap - Overig gereserveerd]])</f>
        <v>0</v>
      </c>
      <c r="S113" s="4">
        <f>Tabel1[[#This Row],[Totale openbare capaciteit]]+Tabel1[[#This Row],[Totale doelgroep capaciteit]]</f>
        <v>25</v>
      </c>
      <c r="T113" s="11">
        <v>25</v>
      </c>
      <c r="U113" s="11"/>
      <c r="V113" s="11"/>
      <c r="W113" s="11"/>
      <c r="X113" s="11"/>
      <c r="Y113" s="11"/>
      <c r="Z113" s="4">
        <f>SUM(Tabel1[[#This Row],[Bez - Invaliden algemeen]:[Bez - Overig gereserveerd]])</f>
        <v>0</v>
      </c>
      <c r="AA113" s="4">
        <v>1</v>
      </c>
      <c r="AB113" s="4">
        <v>1</v>
      </c>
      <c r="AC113" s="11"/>
      <c r="AD113" s="11">
        <f>SUM(Tabel1[[#This Row],[Bez - fout, canadees]:[Bez - fout, anders]])</f>
        <v>2</v>
      </c>
      <c r="AE113" s="11"/>
      <c r="AF113" s="11"/>
      <c r="AG113" s="11"/>
      <c r="AH113" s="11">
        <f>SUM(Tabel1[[#This Row],[Bez - Obstakel, openbaar]:[Bez - Obstakel, doelgroep]])</f>
        <v>0</v>
      </c>
      <c r="AI113" s="4"/>
      <c r="AJ113" s="11">
        <f>SUM(Tabel1[[#This Row],[Bez - doelgroep totaal]]+Tabel1[[#This Row],[Bez - Openbaar]]+Tabel1[[#This Row],[Bez - Foutparkeerders]]+Tabel1[[#This Row],[Bez - Obstakels]])</f>
        <v>27</v>
      </c>
      <c r="AK113" s="41">
        <f>Tabel1[[#This Row],[Bez - Openbaar]]/Tabel1[[#This Row],[Totale openbare capaciteit]]</f>
        <v>1</v>
      </c>
      <c r="AL113" s="41" t="e">
        <f>Tabel1[[#This Row],[Bez - doelgroep totaal]]/Tabel1[[#This Row],[Totale doelgroep capaciteit]]</f>
        <v>#DIV/0!</v>
      </c>
      <c r="AM113" s="41">
        <f>Tabel1[[#This Row],[Totale bezetting]]/Tabel1[[#This Row],[Totale capaciteit]]</f>
        <v>1.08</v>
      </c>
      <c r="AN113" s="41" t="str">
        <f>Tabel1[[#This Row],[Datum]]&amp;Tabel1[[#This Row],[Meetmoment]]&amp;Tabel1[[#This Row],[Sectienummer]]</f>
        <v>4442914:00-16:006</v>
      </c>
      <c r="AO113" s="33">
        <v>16</v>
      </c>
      <c r="AP113" s="33"/>
      <c r="AQ113" s="33">
        <v>1</v>
      </c>
      <c r="AR113" s="33">
        <v>10</v>
      </c>
      <c r="AS113" s="33"/>
      <c r="AT113" s="33">
        <f>SUM(Tabel1[[#This Row],[Motief - Bezoekers/kortparkeerders]:[Motief - Overig]])</f>
        <v>27</v>
      </c>
      <c r="AU113" s="43">
        <v>8</v>
      </c>
      <c r="AV113" s="43">
        <v>2</v>
      </c>
      <c r="AW113" s="43">
        <v>7</v>
      </c>
      <c r="AX113" s="43">
        <v>3</v>
      </c>
      <c r="AY113" s="43">
        <v>5</v>
      </c>
      <c r="AZ113" s="43"/>
      <c r="BA113" s="43">
        <v>2</v>
      </c>
      <c r="BB113" s="43"/>
      <c r="BC113" s="44">
        <f>SUM(Tabel1[[#This Row],[Herkomst - Eigen woonplaats]:[Herkomst - Onbekend]])</f>
        <v>27</v>
      </c>
    </row>
    <row r="114" spans="1:55" s="2" customFormat="1" x14ac:dyDescent="0.25">
      <c r="A114" s="1">
        <v>6</v>
      </c>
      <c r="B114" t="s">
        <v>66</v>
      </c>
      <c r="C114" s="8">
        <v>44450</v>
      </c>
      <c r="D114" s="1" t="s">
        <v>78</v>
      </c>
      <c r="E114" s="4"/>
      <c r="F114" s="4">
        <v>25</v>
      </c>
      <c r="G114" s="4"/>
      <c r="H114" s="4"/>
      <c r="I114" s="4"/>
      <c r="J114" s="4"/>
      <c r="K114" s="4">
        <f>SUM(Tabel1[[#This Row],[cap_gemarkeerd_langs]:[cap_canadees]])</f>
        <v>25</v>
      </c>
      <c r="L114" s="4"/>
      <c r="M114" s="4"/>
      <c r="N114" s="4"/>
      <c r="O114" s="4"/>
      <c r="P114" s="4"/>
      <c r="Q114" s="4"/>
      <c r="R114" s="4">
        <f>SUM(Tabel1[[#This Row],[Cap - Invaliden algemeen]:[Cap - Overig gereserveerd]])</f>
        <v>0</v>
      </c>
      <c r="S114" s="4">
        <f>Tabel1[[#This Row],[Totale openbare capaciteit]]+Tabel1[[#This Row],[Totale doelgroep capaciteit]]</f>
        <v>25</v>
      </c>
      <c r="T114" s="11">
        <v>24</v>
      </c>
      <c r="U114" s="11"/>
      <c r="V114" s="11"/>
      <c r="W114" s="11"/>
      <c r="X114" s="11"/>
      <c r="Y114" s="11"/>
      <c r="Z114" s="4">
        <f>SUM(Tabel1[[#This Row],[Bez - Invaliden algemeen]:[Bez - Overig gereserveerd]])</f>
        <v>0</v>
      </c>
      <c r="AA114" s="4"/>
      <c r="AB114" s="4"/>
      <c r="AC114" s="11"/>
      <c r="AD114" s="11">
        <f>SUM(Tabel1[[#This Row],[Bez - fout, canadees]:[Bez - fout, anders]])</f>
        <v>0</v>
      </c>
      <c r="AE114" s="4">
        <v>1</v>
      </c>
      <c r="AF114" s="11"/>
      <c r="AG114" s="11"/>
      <c r="AH114" s="11">
        <f>SUM(Tabel1[[#This Row],[Bez - Obstakel, openbaar]:[Bez - Obstakel, doelgroep]])</f>
        <v>1</v>
      </c>
      <c r="AI114" s="4"/>
      <c r="AJ114" s="11">
        <f>SUM(Tabel1[[#This Row],[Bez - doelgroep totaal]]+Tabel1[[#This Row],[Bez - Openbaar]]+Tabel1[[#This Row],[Bez - Foutparkeerders]]+Tabel1[[#This Row],[Bez - Obstakels]])</f>
        <v>25</v>
      </c>
      <c r="AK114" s="41">
        <f>Tabel1[[#This Row],[Bez - Openbaar]]/Tabel1[[#This Row],[Totale openbare capaciteit]]</f>
        <v>0.96</v>
      </c>
      <c r="AL114" s="41" t="e">
        <f>Tabel1[[#This Row],[Bez - doelgroep totaal]]/Tabel1[[#This Row],[Totale doelgroep capaciteit]]</f>
        <v>#DIV/0!</v>
      </c>
      <c r="AM114" s="41">
        <f>Tabel1[[#This Row],[Totale bezetting]]/Tabel1[[#This Row],[Totale capaciteit]]</f>
        <v>1</v>
      </c>
      <c r="AN114" s="41" t="str">
        <f>Tabel1[[#This Row],[Datum]]&amp;Tabel1[[#This Row],[Meetmoment]]&amp;Tabel1[[#This Row],[Sectienummer]]</f>
        <v>4445010:00-12:006</v>
      </c>
      <c r="AO114" s="33">
        <v>5</v>
      </c>
      <c r="AP114" s="33">
        <v>3</v>
      </c>
      <c r="AQ114" s="33">
        <v>6</v>
      </c>
      <c r="AR114" s="33">
        <v>10</v>
      </c>
      <c r="AS114" s="33"/>
      <c r="AT114" s="33">
        <f>SUM(Tabel1[[#This Row],[Motief - Bezoekers/kortparkeerders]:[Motief - Overig]])</f>
        <v>24</v>
      </c>
      <c r="AU114" s="43">
        <v>11</v>
      </c>
      <c r="AV114" s="43">
        <v>3</v>
      </c>
      <c r="AW114" s="43">
        <v>3</v>
      </c>
      <c r="AX114" s="43">
        <v>1</v>
      </c>
      <c r="AY114" s="43">
        <v>3</v>
      </c>
      <c r="AZ114" s="43">
        <v>1</v>
      </c>
      <c r="BA114" s="43">
        <v>2</v>
      </c>
      <c r="BB114" s="43"/>
      <c r="BC114" s="44">
        <f>SUM(Tabel1[[#This Row],[Herkomst - Eigen woonplaats]:[Herkomst - Onbekend]])</f>
        <v>24</v>
      </c>
    </row>
    <row r="115" spans="1:55" s="2" customFormat="1" x14ac:dyDescent="0.25">
      <c r="A115" s="1">
        <v>6</v>
      </c>
      <c r="B115" t="s">
        <v>66</v>
      </c>
      <c r="C115" s="8">
        <v>44450</v>
      </c>
      <c r="D115" s="1" t="s">
        <v>79</v>
      </c>
      <c r="E115" s="4"/>
      <c r="F115" s="4">
        <v>25</v>
      </c>
      <c r="G115" s="4"/>
      <c r="H115" s="4"/>
      <c r="I115" s="4"/>
      <c r="J115" s="4"/>
      <c r="K115" s="4">
        <f>SUM(Tabel1[[#This Row],[cap_gemarkeerd_langs]:[cap_canadees]])</f>
        <v>25</v>
      </c>
      <c r="L115" s="4"/>
      <c r="M115" s="4"/>
      <c r="N115" s="4"/>
      <c r="O115" s="4"/>
      <c r="P115" s="4"/>
      <c r="Q115" s="4"/>
      <c r="R115" s="4">
        <f>SUM(Tabel1[[#This Row],[Cap - Invaliden algemeen]:[Cap - Overig gereserveerd]])</f>
        <v>0</v>
      </c>
      <c r="S115" s="4">
        <f>Tabel1[[#This Row],[Totale openbare capaciteit]]+Tabel1[[#This Row],[Totale doelgroep capaciteit]]</f>
        <v>25</v>
      </c>
      <c r="T115" s="11">
        <v>24</v>
      </c>
      <c r="U115" s="11"/>
      <c r="V115" s="11"/>
      <c r="W115" s="11"/>
      <c r="X115" s="11"/>
      <c r="Y115" s="11"/>
      <c r="Z115" s="4">
        <f>SUM(Tabel1[[#This Row],[Bez - Invaliden algemeen]:[Bez - Overig gereserveerd]])</f>
        <v>0</v>
      </c>
      <c r="AA115" s="4"/>
      <c r="AB115" s="4"/>
      <c r="AC115" s="11"/>
      <c r="AD115" s="11">
        <f>SUM(Tabel1[[#This Row],[Bez - fout, canadees]:[Bez - fout, anders]])</f>
        <v>0</v>
      </c>
      <c r="AE115" s="4">
        <v>1</v>
      </c>
      <c r="AF115" s="11"/>
      <c r="AG115" s="11"/>
      <c r="AH115" s="11">
        <f>SUM(Tabel1[[#This Row],[Bez - Obstakel, openbaar]:[Bez - Obstakel, doelgroep]])</f>
        <v>1</v>
      </c>
      <c r="AI115" s="4"/>
      <c r="AJ115" s="11">
        <f>SUM(Tabel1[[#This Row],[Bez - doelgroep totaal]]+Tabel1[[#This Row],[Bez - Openbaar]]+Tabel1[[#This Row],[Bez - Foutparkeerders]]+Tabel1[[#This Row],[Bez - Obstakels]])</f>
        <v>25</v>
      </c>
      <c r="AK115" s="41">
        <f>Tabel1[[#This Row],[Bez - Openbaar]]/Tabel1[[#This Row],[Totale openbare capaciteit]]</f>
        <v>0.96</v>
      </c>
      <c r="AL115" s="41" t="e">
        <f>Tabel1[[#This Row],[Bez - doelgroep totaal]]/Tabel1[[#This Row],[Totale doelgroep capaciteit]]</f>
        <v>#DIV/0!</v>
      </c>
      <c r="AM115" s="41">
        <f>Tabel1[[#This Row],[Totale bezetting]]/Tabel1[[#This Row],[Totale capaciteit]]</f>
        <v>1</v>
      </c>
      <c r="AN115" s="41" t="str">
        <f>Tabel1[[#This Row],[Datum]]&amp;Tabel1[[#This Row],[Meetmoment]]&amp;Tabel1[[#This Row],[Sectienummer]]</f>
        <v>4445014:00-16:006</v>
      </c>
      <c r="AO115" s="33">
        <v>3</v>
      </c>
      <c r="AP115" s="33">
        <v>4</v>
      </c>
      <c r="AQ115" s="33">
        <v>7</v>
      </c>
      <c r="AR115" s="33">
        <v>10</v>
      </c>
      <c r="AS115" s="33"/>
      <c r="AT115" s="33">
        <f>SUM(Tabel1[[#This Row],[Motief - Bezoekers/kortparkeerders]:[Motief - Overig]])</f>
        <v>24</v>
      </c>
      <c r="AU115" s="43">
        <v>10</v>
      </c>
      <c r="AV115" s="43">
        <v>2</v>
      </c>
      <c r="AW115" s="43">
        <v>4</v>
      </c>
      <c r="AX115" s="43">
        <v>1</v>
      </c>
      <c r="AY115" s="43">
        <v>3</v>
      </c>
      <c r="AZ115" s="43">
        <v>1</v>
      </c>
      <c r="BA115" s="43">
        <v>2</v>
      </c>
      <c r="BB115" s="43">
        <v>1</v>
      </c>
      <c r="BC115" s="44">
        <f>SUM(Tabel1[[#This Row],[Herkomst - Eigen woonplaats]:[Herkomst - Onbekend]])</f>
        <v>24</v>
      </c>
    </row>
    <row r="116" spans="1:55" s="2" customFormat="1" x14ac:dyDescent="0.25">
      <c r="A116" s="1">
        <v>6</v>
      </c>
      <c r="B116" t="s">
        <v>66</v>
      </c>
      <c r="C116" s="8">
        <v>44450</v>
      </c>
      <c r="D116" s="1" t="s">
        <v>80</v>
      </c>
      <c r="E116" s="4"/>
      <c r="F116" s="4">
        <v>25</v>
      </c>
      <c r="G116" s="4"/>
      <c r="H116" s="4"/>
      <c r="I116" s="4"/>
      <c r="J116" s="4"/>
      <c r="K116" s="4">
        <f>SUM(Tabel1[[#This Row],[cap_gemarkeerd_langs]:[cap_canadees]])</f>
        <v>25</v>
      </c>
      <c r="L116" s="4"/>
      <c r="M116" s="4"/>
      <c r="N116" s="4"/>
      <c r="O116" s="4"/>
      <c r="P116" s="4"/>
      <c r="Q116" s="4"/>
      <c r="R116" s="4">
        <f>SUM(Tabel1[[#This Row],[Cap - Invaliden algemeen]:[Cap - Overig gereserveerd]])</f>
        <v>0</v>
      </c>
      <c r="S116" s="4">
        <f>Tabel1[[#This Row],[Totale openbare capaciteit]]+Tabel1[[#This Row],[Totale doelgroep capaciteit]]</f>
        <v>25</v>
      </c>
      <c r="T116" s="11">
        <v>20</v>
      </c>
      <c r="U116" s="11"/>
      <c r="V116" s="11"/>
      <c r="W116" s="11"/>
      <c r="X116" s="11"/>
      <c r="Y116" s="11"/>
      <c r="Z116" s="4">
        <f>SUM(Tabel1[[#This Row],[Bez - Invaliden algemeen]:[Bez - Overig gereserveerd]])</f>
        <v>0</v>
      </c>
      <c r="AA116" s="4"/>
      <c r="AB116" s="4"/>
      <c r="AC116" s="11"/>
      <c r="AD116" s="11">
        <f>SUM(Tabel1[[#This Row],[Bez - fout, canadees]:[Bez - fout, anders]])</f>
        <v>0</v>
      </c>
      <c r="AE116" s="4"/>
      <c r="AF116" s="11"/>
      <c r="AG116" s="11"/>
      <c r="AH116" s="11">
        <f>SUM(Tabel1[[#This Row],[Bez - Obstakel, openbaar]:[Bez - Obstakel, doelgroep]])</f>
        <v>0</v>
      </c>
      <c r="AI116" s="4"/>
      <c r="AJ116" s="11">
        <f>SUM(Tabel1[[#This Row],[Bez - doelgroep totaal]]+Tabel1[[#This Row],[Bez - Openbaar]]+Tabel1[[#This Row],[Bez - Foutparkeerders]]+Tabel1[[#This Row],[Bez - Obstakels]])</f>
        <v>20</v>
      </c>
      <c r="AK116" s="41">
        <f>Tabel1[[#This Row],[Bez - Openbaar]]/Tabel1[[#This Row],[Totale openbare capaciteit]]</f>
        <v>0.8</v>
      </c>
      <c r="AL116" s="41" t="e">
        <f>Tabel1[[#This Row],[Bez - doelgroep totaal]]/Tabel1[[#This Row],[Totale doelgroep capaciteit]]</f>
        <v>#DIV/0!</v>
      </c>
      <c r="AM116" s="41">
        <f>Tabel1[[#This Row],[Totale bezetting]]/Tabel1[[#This Row],[Totale capaciteit]]</f>
        <v>0.8</v>
      </c>
      <c r="AN116" s="41" t="str">
        <f>Tabel1[[#This Row],[Datum]]&amp;Tabel1[[#This Row],[Meetmoment]]&amp;Tabel1[[#This Row],[Sectienummer]]</f>
        <v>4445019:00-21:006</v>
      </c>
      <c r="AO116" s="33">
        <v>1</v>
      </c>
      <c r="AP116" s="33">
        <v>1</v>
      </c>
      <c r="AQ116" s="33">
        <v>7</v>
      </c>
      <c r="AR116" s="33">
        <v>11</v>
      </c>
      <c r="AS116" s="33"/>
      <c r="AT116" s="33">
        <f>SUM(Tabel1[[#This Row],[Motief - Bezoekers/kortparkeerders]:[Motief - Overig]])</f>
        <v>20</v>
      </c>
      <c r="AU116" s="43">
        <v>11</v>
      </c>
      <c r="AV116" s="43"/>
      <c r="AW116" s="43">
        <v>4</v>
      </c>
      <c r="AX116" s="43">
        <v>1</v>
      </c>
      <c r="AY116" s="43">
        <v>3</v>
      </c>
      <c r="AZ116" s="43"/>
      <c r="BA116" s="43">
        <v>1</v>
      </c>
      <c r="BB116" s="43"/>
      <c r="BC116" s="44">
        <f>SUM(Tabel1[[#This Row],[Herkomst - Eigen woonplaats]:[Herkomst - Onbekend]])</f>
        <v>20</v>
      </c>
    </row>
    <row r="117" spans="1:55" s="2" customFormat="1" x14ac:dyDescent="0.25">
      <c r="A117" s="1">
        <v>6</v>
      </c>
      <c r="B117" t="s">
        <v>66</v>
      </c>
      <c r="C117" s="8">
        <v>44451</v>
      </c>
      <c r="D117" s="1" t="s">
        <v>77</v>
      </c>
      <c r="E117" s="4"/>
      <c r="F117" s="4">
        <v>25</v>
      </c>
      <c r="G117" s="4"/>
      <c r="H117" s="4"/>
      <c r="I117" s="4"/>
      <c r="J117" s="4"/>
      <c r="K117" s="4">
        <f>SUM(Tabel1[[#This Row],[cap_gemarkeerd_langs]:[cap_canadees]])</f>
        <v>25</v>
      </c>
      <c r="L117" s="4"/>
      <c r="M117" s="4"/>
      <c r="N117" s="4"/>
      <c r="O117" s="4"/>
      <c r="P117" s="4"/>
      <c r="Q117" s="4"/>
      <c r="R117" s="4">
        <f>SUM(Tabel1[[#This Row],[Cap - Invaliden algemeen]:[Cap - Overig gereserveerd]])</f>
        <v>0</v>
      </c>
      <c r="S117" s="4">
        <f>Tabel1[[#This Row],[Totale openbare capaciteit]]+Tabel1[[#This Row],[Totale doelgroep capaciteit]]</f>
        <v>25</v>
      </c>
      <c r="T117" s="11">
        <v>19</v>
      </c>
      <c r="U117" s="11"/>
      <c r="V117" s="11"/>
      <c r="W117" s="11"/>
      <c r="X117" s="11"/>
      <c r="Y117" s="11"/>
      <c r="Z117" s="4">
        <f>SUM(Tabel1[[#This Row],[Bez - Invaliden algemeen]:[Bez - Overig gereserveerd]])</f>
        <v>0</v>
      </c>
      <c r="AA117" s="4"/>
      <c r="AB117" s="4"/>
      <c r="AC117" s="11"/>
      <c r="AD117" s="11">
        <f>SUM(Tabel1[[#This Row],[Bez - fout, canadees]:[Bez - fout, anders]])</f>
        <v>0</v>
      </c>
      <c r="AE117" s="4"/>
      <c r="AF117" s="11"/>
      <c r="AG117" s="11"/>
      <c r="AH117" s="11">
        <f>SUM(Tabel1[[#This Row],[Bez - Obstakel, openbaar]:[Bez - Obstakel, doelgroep]])</f>
        <v>0</v>
      </c>
      <c r="AI117" s="4"/>
      <c r="AJ117" s="11">
        <f>SUM(Tabel1[[#This Row],[Bez - doelgroep totaal]]+Tabel1[[#This Row],[Bez - Openbaar]]+Tabel1[[#This Row],[Bez - Foutparkeerders]]+Tabel1[[#This Row],[Bez - Obstakels]])</f>
        <v>19</v>
      </c>
      <c r="AK117" s="41">
        <f>Tabel1[[#This Row],[Bez - Openbaar]]/Tabel1[[#This Row],[Totale openbare capaciteit]]</f>
        <v>0.76</v>
      </c>
      <c r="AL117" s="41" t="e">
        <f>Tabel1[[#This Row],[Bez - doelgroep totaal]]/Tabel1[[#This Row],[Totale doelgroep capaciteit]]</f>
        <v>#DIV/0!</v>
      </c>
      <c r="AM117" s="41">
        <f>Tabel1[[#This Row],[Totale bezetting]]/Tabel1[[#This Row],[Totale capaciteit]]</f>
        <v>0.76</v>
      </c>
      <c r="AN117" s="41" t="str">
        <f>Tabel1[[#This Row],[Datum]]&amp;Tabel1[[#This Row],[Meetmoment]]&amp;Tabel1[[#This Row],[Sectienummer]]</f>
        <v>4445100:00-02:006</v>
      </c>
      <c r="AO117" s="33"/>
      <c r="AP117" s="33"/>
      <c r="AQ117" s="33">
        <v>7</v>
      </c>
      <c r="AR117" s="33">
        <v>12</v>
      </c>
      <c r="AS117" s="33"/>
      <c r="AT117" s="33">
        <f>SUM(Tabel1[[#This Row],[Motief - Bezoekers/kortparkeerders]:[Motief - Overig]])</f>
        <v>19</v>
      </c>
      <c r="AU117" s="43">
        <v>12</v>
      </c>
      <c r="AV117" s="43"/>
      <c r="AW117" s="43">
        <v>4</v>
      </c>
      <c r="AX117" s="43"/>
      <c r="AY117" s="43">
        <v>2</v>
      </c>
      <c r="AZ117" s="43"/>
      <c r="BA117" s="43">
        <v>1</v>
      </c>
      <c r="BB117" s="43"/>
      <c r="BC117" s="44">
        <f>SUM(Tabel1[[#This Row],[Herkomst - Eigen woonplaats]:[Herkomst - Onbekend]])</f>
        <v>19</v>
      </c>
    </row>
    <row r="118" spans="1:55" s="2" customFormat="1" x14ac:dyDescent="0.25">
      <c r="A118" s="1">
        <v>6</v>
      </c>
      <c r="B118" t="s">
        <v>66</v>
      </c>
      <c r="C118" s="8">
        <v>44474</v>
      </c>
      <c r="D118" s="1" t="s">
        <v>78</v>
      </c>
      <c r="E118" s="4"/>
      <c r="F118" s="4">
        <v>25</v>
      </c>
      <c r="G118" s="4"/>
      <c r="H118" s="4"/>
      <c r="I118" s="4"/>
      <c r="J118" s="4"/>
      <c r="K118" s="4">
        <f>SUM(Tabel1[[#This Row],[cap_gemarkeerd_langs]:[cap_canadees]])</f>
        <v>25</v>
      </c>
      <c r="L118" s="4"/>
      <c r="M118" s="4"/>
      <c r="N118" s="4"/>
      <c r="O118" s="4"/>
      <c r="P118" s="4"/>
      <c r="Q118" s="4"/>
      <c r="R118" s="4">
        <f>SUM(Tabel1[[#This Row],[Cap - Invaliden algemeen]:[Cap - Overig gereserveerd]])</f>
        <v>0</v>
      </c>
      <c r="S118" s="4">
        <f>Tabel1[[#This Row],[Totale openbare capaciteit]]+Tabel1[[#This Row],[Totale doelgroep capaciteit]]</f>
        <v>25</v>
      </c>
      <c r="T118" s="11">
        <v>19</v>
      </c>
      <c r="U118" s="11"/>
      <c r="V118" s="11"/>
      <c r="W118" s="11"/>
      <c r="X118" s="11"/>
      <c r="Y118" s="11"/>
      <c r="Z118" s="4">
        <f>SUM(Tabel1[[#This Row],[Bez - Invaliden algemeen]:[Bez - Overig gereserveerd]])</f>
        <v>0</v>
      </c>
      <c r="AA118" s="4"/>
      <c r="AB118" s="4">
        <v>1</v>
      </c>
      <c r="AC118" s="11"/>
      <c r="AD118" s="11">
        <f>SUM(Tabel1[[#This Row],[Bez - fout, canadees]:[Bez - fout, anders]])</f>
        <v>1</v>
      </c>
      <c r="AE118" s="4"/>
      <c r="AF118" s="11"/>
      <c r="AG118" s="11"/>
      <c r="AH118" s="11">
        <f>SUM(Tabel1[[#This Row],[Bez - Obstakel, openbaar]:[Bez - Obstakel, doelgroep]])</f>
        <v>0</v>
      </c>
      <c r="AI118" s="4"/>
      <c r="AJ118" s="11">
        <f>SUM(Tabel1[[#This Row],[Bez - doelgroep totaal]]+Tabel1[[#This Row],[Bez - Openbaar]]+Tabel1[[#This Row],[Bez - Foutparkeerders]]+Tabel1[[#This Row],[Bez - Obstakels]])</f>
        <v>20</v>
      </c>
      <c r="AK118" s="41">
        <f>Tabel1[[#This Row],[Bez - Openbaar]]/Tabel1[[#This Row],[Totale openbare capaciteit]]</f>
        <v>0.76</v>
      </c>
      <c r="AL118" s="41" t="e">
        <f>Tabel1[[#This Row],[Bez - doelgroep totaal]]/Tabel1[[#This Row],[Totale doelgroep capaciteit]]</f>
        <v>#DIV/0!</v>
      </c>
      <c r="AM118" s="41">
        <f>Tabel1[[#This Row],[Totale bezetting]]/Tabel1[[#This Row],[Totale capaciteit]]</f>
        <v>0.8</v>
      </c>
      <c r="AN118" s="41" t="str">
        <f>Tabel1[[#This Row],[Datum]]&amp;Tabel1[[#This Row],[Meetmoment]]&amp;Tabel1[[#This Row],[Sectienummer]]</f>
        <v>4447410:00-12:006</v>
      </c>
      <c r="AO118" s="33">
        <v>2</v>
      </c>
      <c r="AP118" s="33">
        <v>3</v>
      </c>
      <c r="AQ118" s="33">
        <v>3</v>
      </c>
      <c r="AR118" s="33">
        <v>12</v>
      </c>
      <c r="AS118" s="33"/>
      <c r="AT118" s="33">
        <f>SUM(Tabel1[[#This Row],[Motief - Bezoekers/kortparkeerders]:[Motief - Overig]])</f>
        <v>20</v>
      </c>
      <c r="AU118" s="43">
        <v>11</v>
      </c>
      <c r="AV118" s="43">
        <v>2</v>
      </c>
      <c r="AW118" s="43">
        <v>2</v>
      </c>
      <c r="AX118" s="43">
        <v>2</v>
      </c>
      <c r="AY118" s="43"/>
      <c r="AZ118" s="43">
        <v>3</v>
      </c>
      <c r="BA118" s="43"/>
      <c r="BB118" s="43"/>
      <c r="BC118" s="44">
        <f>SUM(Tabel1[[#This Row],[Herkomst - Eigen woonplaats]:[Herkomst - Onbekend]])</f>
        <v>20</v>
      </c>
    </row>
    <row r="119" spans="1:55" s="2" customFormat="1" x14ac:dyDescent="0.25">
      <c r="A119" s="1">
        <v>6</v>
      </c>
      <c r="B119" t="s">
        <v>66</v>
      </c>
      <c r="C119" s="8">
        <v>44474</v>
      </c>
      <c r="D119" s="1" t="s">
        <v>79</v>
      </c>
      <c r="E119" s="4"/>
      <c r="F119" s="4">
        <v>25</v>
      </c>
      <c r="G119" s="4"/>
      <c r="H119" s="4"/>
      <c r="I119" s="4"/>
      <c r="J119" s="4"/>
      <c r="K119" s="4">
        <f>SUM(Tabel1[[#This Row],[cap_gemarkeerd_langs]:[cap_canadees]])</f>
        <v>25</v>
      </c>
      <c r="L119" s="4"/>
      <c r="M119" s="4"/>
      <c r="N119" s="4"/>
      <c r="O119" s="4"/>
      <c r="P119" s="4"/>
      <c r="Q119" s="4"/>
      <c r="R119" s="4">
        <f>SUM(Tabel1[[#This Row],[Cap - Invaliden algemeen]:[Cap - Overig gereserveerd]])</f>
        <v>0</v>
      </c>
      <c r="S119" s="4">
        <f>Tabel1[[#This Row],[Totale openbare capaciteit]]+Tabel1[[#This Row],[Totale doelgroep capaciteit]]</f>
        <v>25</v>
      </c>
      <c r="T119" s="11">
        <v>19</v>
      </c>
      <c r="U119" s="11"/>
      <c r="V119" s="11"/>
      <c r="W119" s="11"/>
      <c r="X119" s="11"/>
      <c r="Y119" s="11"/>
      <c r="Z119" s="4">
        <f>SUM(Tabel1[[#This Row],[Bez - Invaliden algemeen]:[Bez - Overig gereserveerd]])</f>
        <v>0</v>
      </c>
      <c r="AA119" s="4"/>
      <c r="AB119" s="4">
        <v>1</v>
      </c>
      <c r="AC119" s="11"/>
      <c r="AD119" s="11">
        <f>SUM(Tabel1[[#This Row],[Bez - fout, canadees]:[Bez - fout, anders]])</f>
        <v>1</v>
      </c>
      <c r="AE119" s="4"/>
      <c r="AF119" s="11"/>
      <c r="AG119" s="11"/>
      <c r="AH119" s="11">
        <f>SUM(Tabel1[[#This Row],[Bez - Obstakel, openbaar]:[Bez - Obstakel, doelgroep]])</f>
        <v>0</v>
      </c>
      <c r="AI119" s="4"/>
      <c r="AJ119" s="11">
        <f>SUM(Tabel1[[#This Row],[Bez - doelgroep totaal]]+Tabel1[[#This Row],[Bez - Openbaar]]+Tabel1[[#This Row],[Bez - Foutparkeerders]]+Tabel1[[#This Row],[Bez - Obstakels]])</f>
        <v>20</v>
      </c>
      <c r="AK119" s="41">
        <f>Tabel1[[#This Row],[Bez - Openbaar]]/Tabel1[[#This Row],[Totale openbare capaciteit]]</f>
        <v>0.76</v>
      </c>
      <c r="AL119" s="41" t="e">
        <f>Tabel1[[#This Row],[Bez - doelgroep totaal]]/Tabel1[[#This Row],[Totale doelgroep capaciteit]]</f>
        <v>#DIV/0!</v>
      </c>
      <c r="AM119" s="41">
        <f>Tabel1[[#This Row],[Totale bezetting]]/Tabel1[[#This Row],[Totale capaciteit]]</f>
        <v>0.8</v>
      </c>
      <c r="AN119" s="41" t="str">
        <f>Tabel1[[#This Row],[Datum]]&amp;Tabel1[[#This Row],[Meetmoment]]&amp;Tabel1[[#This Row],[Sectienummer]]</f>
        <v>4447414:00-16:006</v>
      </c>
      <c r="AO119" s="33">
        <v>1</v>
      </c>
      <c r="AP119" s="33">
        <v>3</v>
      </c>
      <c r="AQ119" s="33">
        <v>5</v>
      </c>
      <c r="AR119" s="33">
        <v>11</v>
      </c>
      <c r="AS119" s="33"/>
      <c r="AT119" s="33">
        <f>SUM(Tabel1[[#This Row],[Motief - Bezoekers/kortparkeerders]:[Motief - Overig]])</f>
        <v>20</v>
      </c>
      <c r="AU119" s="43">
        <v>11</v>
      </c>
      <c r="AV119" s="43">
        <v>3</v>
      </c>
      <c r="AW119" s="43">
        <v>2</v>
      </c>
      <c r="AX119" s="43">
        <v>2</v>
      </c>
      <c r="AY119" s="43"/>
      <c r="AZ119" s="43">
        <v>2</v>
      </c>
      <c r="BA119" s="43"/>
      <c r="BB119" s="43"/>
      <c r="BC119" s="44">
        <f>SUM(Tabel1[[#This Row],[Herkomst - Eigen woonplaats]:[Herkomst - Onbekend]])</f>
        <v>20</v>
      </c>
    </row>
    <row r="120" spans="1:55" s="2" customFormat="1" x14ac:dyDescent="0.25">
      <c r="A120" s="1">
        <v>6</v>
      </c>
      <c r="B120" t="s">
        <v>66</v>
      </c>
      <c r="C120" s="8">
        <v>44474</v>
      </c>
      <c r="D120" s="1" t="s">
        <v>80</v>
      </c>
      <c r="E120" s="4"/>
      <c r="F120" s="4">
        <v>25</v>
      </c>
      <c r="G120" s="4"/>
      <c r="H120" s="4"/>
      <c r="I120" s="4"/>
      <c r="J120" s="4"/>
      <c r="K120" s="4">
        <f>SUM(Tabel1[[#This Row],[cap_gemarkeerd_langs]:[cap_canadees]])</f>
        <v>25</v>
      </c>
      <c r="L120" s="4"/>
      <c r="M120" s="4"/>
      <c r="N120" s="4"/>
      <c r="O120" s="4"/>
      <c r="P120" s="4"/>
      <c r="Q120" s="4"/>
      <c r="R120" s="4">
        <f>SUM(Tabel1[[#This Row],[Cap - Invaliden algemeen]:[Cap - Overig gereserveerd]])</f>
        <v>0</v>
      </c>
      <c r="S120" s="4">
        <f>Tabel1[[#This Row],[Totale openbare capaciteit]]+Tabel1[[#This Row],[Totale doelgroep capaciteit]]</f>
        <v>25</v>
      </c>
      <c r="T120" s="11">
        <v>19</v>
      </c>
      <c r="U120" s="11"/>
      <c r="V120" s="11"/>
      <c r="W120" s="11"/>
      <c r="X120" s="11"/>
      <c r="Y120" s="11"/>
      <c r="Z120" s="4">
        <f>SUM(Tabel1[[#This Row],[Bez - Invaliden algemeen]:[Bez - Overig gereserveerd]])</f>
        <v>0</v>
      </c>
      <c r="AA120" s="4">
        <v>1</v>
      </c>
      <c r="AB120" s="4">
        <v>2</v>
      </c>
      <c r="AC120" s="11"/>
      <c r="AD120" s="11">
        <f>SUM(Tabel1[[#This Row],[Bez - fout, canadees]:[Bez - fout, anders]])</f>
        <v>3</v>
      </c>
      <c r="AE120" s="4"/>
      <c r="AF120" s="11"/>
      <c r="AG120" s="11"/>
      <c r="AH120" s="11">
        <f>SUM(Tabel1[[#This Row],[Bez - Obstakel, openbaar]:[Bez - Obstakel, doelgroep]])</f>
        <v>0</v>
      </c>
      <c r="AI120" s="4"/>
      <c r="AJ120" s="11">
        <f>SUM(Tabel1[[#This Row],[Bez - doelgroep totaal]]+Tabel1[[#This Row],[Bez - Openbaar]]+Tabel1[[#This Row],[Bez - Foutparkeerders]]+Tabel1[[#This Row],[Bez - Obstakels]])</f>
        <v>22</v>
      </c>
      <c r="AK120" s="41">
        <f>Tabel1[[#This Row],[Bez - Openbaar]]/Tabel1[[#This Row],[Totale openbare capaciteit]]</f>
        <v>0.76</v>
      </c>
      <c r="AL120" s="41" t="e">
        <f>Tabel1[[#This Row],[Bez - doelgroep totaal]]/Tabel1[[#This Row],[Totale doelgroep capaciteit]]</f>
        <v>#DIV/0!</v>
      </c>
      <c r="AM120" s="41">
        <f>Tabel1[[#This Row],[Totale bezetting]]/Tabel1[[#This Row],[Totale capaciteit]]</f>
        <v>0.88</v>
      </c>
      <c r="AN120" s="41" t="str">
        <f>Tabel1[[#This Row],[Datum]]&amp;Tabel1[[#This Row],[Meetmoment]]&amp;Tabel1[[#This Row],[Sectienummer]]</f>
        <v>4447419:00-21:006</v>
      </c>
      <c r="AO120" s="33">
        <v>3</v>
      </c>
      <c r="AP120" s="33">
        <v>1</v>
      </c>
      <c r="AQ120" s="33">
        <v>6</v>
      </c>
      <c r="AR120" s="33">
        <v>12</v>
      </c>
      <c r="AS120" s="33"/>
      <c r="AT120" s="33">
        <f>SUM(Tabel1[[#This Row],[Motief - Bezoekers/kortparkeerders]:[Motief - Overig]])</f>
        <v>22</v>
      </c>
      <c r="AU120" s="43">
        <v>12</v>
      </c>
      <c r="AV120" s="43"/>
      <c r="AW120" s="43">
        <v>6</v>
      </c>
      <c r="AX120" s="43">
        <v>2</v>
      </c>
      <c r="AY120" s="43">
        <v>1</v>
      </c>
      <c r="AZ120" s="43">
        <v>1</v>
      </c>
      <c r="BA120" s="43"/>
      <c r="BB120" s="43"/>
      <c r="BC120" s="44">
        <f>SUM(Tabel1[[#This Row],[Herkomst - Eigen woonplaats]:[Herkomst - Onbekend]])</f>
        <v>22</v>
      </c>
    </row>
    <row r="121" spans="1:55" s="2" customFormat="1" x14ac:dyDescent="0.25">
      <c r="A121" s="1">
        <v>6</v>
      </c>
      <c r="B121" t="s">
        <v>66</v>
      </c>
      <c r="C121" s="8">
        <v>44475</v>
      </c>
      <c r="D121" s="1" t="s">
        <v>77</v>
      </c>
      <c r="E121" s="4"/>
      <c r="F121" s="4">
        <v>25</v>
      </c>
      <c r="G121" s="4"/>
      <c r="H121" s="4"/>
      <c r="I121" s="4"/>
      <c r="J121" s="4"/>
      <c r="K121" s="4">
        <f>SUM(Tabel1[[#This Row],[cap_gemarkeerd_langs]:[cap_canadees]])</f>
        <v>25</v>
      </c>
      <c r="L121" s="4"/>
      <c r="M121" s="4"/>
      <c r="N121" s="4"/>
      <c r="O121" s="4"/>
      <c r="P121" s="4"/>
      <c r="Q121" s="4"/>
      <c r="R121" s="4">
        <f>SUM(Tabel1[[#This Row],[Cap - Invaliden algemeen]:[Cap - Overig gereserveerd]])</f>
        <v>0</v>
      </c>
      <c r="S121" s="4">
        <f>Tabel1[[#This Row],[Totale openbare capaciteit]]+Tabel1[[#This Row],[Totale doelgroep capaciteit]]</f>
        <v>25</v>
      </c>
      <c r="T121" s="11">
        <v>20</v>
      </c>
      <c r="U121" s="11"/>
      <c r="V121" s="11"/>
      <c r="W121" s="11"/>
      <c r="X121" s="11"/>
      <c r="Y121" s="11"/>
      <c r="Z121" s="4">
        <f>SUM(Tabel1[[#This Row],[Bez - Invaliden algemeen]:[Bez - Overig gereserveerd]])</f>
        <v>0</v>
      </c>
      <c r="AA121" s="4"/>
      <c r="AB121" s="4"/>
      <c r="AC121" s="11"/>
      <c r="AD121" s="11">
        <f>SUM(Tabel1[[#This Row],[Bez - fout, canadees]:[Bez - fout, anders]])</f>
        <v>0</v>
      </c>
      <c r="AE121" s="4"/>
      <c r="AF121" s="11"/>
      <c r="AG121" s="11"/>
      <c r="AH121" s="11">
        <f>SUM(Tabel1[[#This Row],[Bez - Obstakel, openbaar]:[Bez - Obstakel, doelgroep]])</f>
        <v>0</v>
      </c>
      <c r="AI121" s="4"/>
      <c r="AJ121" s="11">
        <f>SUM(Tabel1[[#This Row],[Bez - doelgroep totaal]]+Tabel1[[#This Row],[Bez - Openbaar]]+Tabel1[[#This Row],[Bez - Foutparkeerders]]+Tabel1[[#This Row],[Bez - Obstakels]])</f>
        <v>20</v>
      </c>
      <c r="AK121" s="41">
        <f>Tabel1[[#This Row],[Bez - Openbaar]]/Tabel1[[#This Row],[Totale openbare capaciteit]]</f>
        <v>0.8</v>
      </c>
      <c r="AL121" s="41" t="e">
        <f>Tabel1[[#This Row],[Bez - doelgroep totaal]]/Tabel1[[#This Row],[Totale doelgroep capaciteit]]</f>
        <v>#DIV/0!</v>
      </c>
      <c r="AM121" s="41">
        <f>Tabel1[[#This Row],[Totale bezetting]]/Tabel1[[#This Row],[Totale capaciteit]]</f>
        <v>0.8</v>
      </c>
      <c r="AN121" s="41" t="str">
        <f>Tabel1[[#This Row],[Datum]]&amp;Tabel1[[#This Row],[Meetmoment]]&amp;Tabel1[[#This Row],[Sectienummer]]</f>
        <v>4447500:00-02:006</v>
      </c>
      <c r="AO121" s="33"/>
      <c r="AP121" s="33"/>
      <c r="AQ121" s="33">
        <v>7</v>
      </c>
      <c r="AR121" s="33">
        <v>13</v>
      </c>
      <c r="AS121" s="33"/>
      <c r="AT121" s="33">
        <f>SUM(Tabel1[[#This Row],[Motief - Bezoekers/kortparkeerders]:[Motief - Overig]])</f>
        <v>20</v>
      </c>
      <c r="AU121" s="43">
        <v>10</v>
      </c>
      <c r="AV121" s="43">
        <v>1</v>
      </c>
      <c r="AW121" s="43">
        <v>6</v>
      </c>
      <c r="AX121" s="43">
        <v>2</v>
      </c>
      <c r="AY121" s="43">
        <v>1</v>
      </c>
      <c r="AZ121" s="43"/>
      <c r="BA121" s="43"/>
      <c r="BB121" s="43"/>
      <c r="BC121" s="44">
        <f>SUM(Tabel1[[#This Row],[Herkomst - Eigen woonplaats]:[Herkomst - Onbekend]])</f>
        <v>20</v>
      </c>
    </row>
    <row r="122" spans="1:55" s="2" customFormat="1" x14ac:dyDescent="0.25">
      <c r="A122" s="1">
        <v>7</v>
      </c>
      <c r="B122" t="s">
        <v>58</v>
      </c>
      <c r="C122" s="8">
        <v>44415</v>
      </c>
      <c r="D122" s="1" t="s">
        <v>78</v>
      </c>
      <c r="E122" s="4"/>
      <c r="F122" s="4"/>
      <c r="G122" s="4"/>
      <c r="H122" s="4"/>
      <c r="I122" s="4">
        <v>8</v>
      </c>
      <c r="J122" s="4"/>
      <c r="K122" s="4">
        <f>SUM(Tabel1[[#This Row],[cap_gemarkeerd_langs]:[cap_canadees]])</f>
        <v>8</v>
      </c>
      <c r="L122" s="4"/>
      <c r="M122" s="4"/>
      <c r="N122" s="4"/>
      <c r="O122" s="4"/>
      <c r="P122" s="4"/>
      <c r="Q122" s="4"/>
      <c r="R122" s="4">
        <f>SUM(Tabel1[[#This Row],[Cap - Invaliden algemeen]:[Cap - Overig gereserveerd]])</f>
        <v>0</v>
      </c>
      <c r="S122" s="4">
        <f>Tabel1[[#This Row],[Totale openbare capaciteit]]+Tabel1[[#This Row],[Totale doelgroep capaciteit]]</f>
        <v>8</v>
      </c>
      <c r="T122" s="11">
        <v>8</v>
      </c>
      <c r="U122" s="11"/>
      <c r="V122" s="11"/>
      <c r="W122" s="11"/>
      <c r="X122" s="11"/>
      <c r="Y122" s="11"/>
      <c r="Z122" s="4">
        <f>SUM(Tabel1[[#This Row],[Bez - Invaliden algemeen]:[Bez - Overig gereserveerd]])</f>
        <v>0</v>
      </c>
      <c r="AA122" s="4"/>
      <c r="AB122" s="4"/>
      <c r="AC122" s="11"/>
      <c r="AD122" s="11">
        <f>SUM(Tabel1[[#This Row],[Bez - fout, canadees]:[Bez - fout, anders]])</f>
        <v>0</v>
      </c>
      <c r="AE122" s="4"/>
      <c r="AF122" s="11"/>
      <c r="AG122" s="11"/>
      <c r="AH122" s="11">
        <f>SUM(Tabel1[[#This Row],[Bez - Obstakel, openbaar]:[Bez - Obstakel, doelgroep]])</f>
        <v>0</v>
      </c>
      <c r="AI122" s="4"/>
      <c r="AJ122" s="11">
        <f>SUM(Tabel1[[#This Row],[Bez - doelgroep totaal]]+Tabel1[[#This Row],[Bez - Openbaar]]+Tabel1[[#This Row],[Bez - Foutparkeerders]]+Tabel1[[#This Row],[Bez - Obstakels]])</f>
        <v>8</v>
      </c>
      <c r="AK122" s="41">
        <f>Tabel1[[#This Row],[Bez - Openbaar]]/Tabel1[[#This Row],[Totale openbare capaciteit]]</f>
        <v>1</v>
      </c>
      <c r="AL122" s="41" t="e">
        <f>Tabel1[[#This Row],[Bez - doelgroep totaal]]/Tabel1[[#This Row],[Totale doelgroep capaciteit]]</f>
        <v>#DIV/0!</v>
      </c>
      <c r="AM122" s="41">
        <f>Tabel1[[#This Row],[Totale bezetting]]/Tabel1[[#This Row],[Totale capaciteit]]</f>
        <v>1</v>
      </c>
      <c r="AN122" s="41" t="str">
        <f>Tabel1[[#This Row],[Datum]]&amp;Tabel1[[#This Row],[Meetmoment]]&amp;Tabel1[[#This Row],[Sectienummer]]</f>
        <v>4441510:00-12:007</v>
      </c>
      <c r="AO122" s="33">
        <v>1</v>
      </c>
      <c r="AP122" s="33">
        <v>2</v>
      </c>
      <c r="AQ122" s="33">
        <v>3</v>
      </c>
      <c r="AR122" s="33">
        <v>2</v>
      </c>
      <c r="AS122" s="33"/>
      <c r="AT122" s="33">
        <f>SUM(Tabel1[[#This Row],[Motief - Bezoekers/kortparkeerders]:[Motief - Overig]])</f>
        <v>8</v>
      </c>
      <c r="AU122" s="43"/>
      <c r="AV122" s="43"/>
      <c r="AW122" s="43"/>
      <c r="AX122" s="43">
        <v>6</v>
      </c>
      <c r="AY122" s="43">
        <v>2</v>
      </c>
      <c r="AZ122" s="43"/>
      <c r="BA122" s="43"/>
      <c r="BB122" s="43"/>
      <c r="BC122" s="44">
        <f>SUM(Tabel1[[#This Row],[Herkomst - Eigen woonplaats]:[Herkomst - Onbekend]])</f>
        <v>8</v>
      </c>
    </row>
    <row r="123" spans="1:55" s="2" customFormat="1" x14ac:dyDescent="0.25">
      <c r="A123" s="1">
        <v>7</v>
      </c>
      <c r="B123" t="s">
        <v>58</v>
      </c>
      <c r="C123" s="8">
        <v>44415</v>
      </c>
      <c r="D123" s="1" t="s">
        <v>79</v>
      </c>
      <c r="E123" s="4"/>
      <c r="F123" s="4"/>
      <c r="G123" s="4"/>
      <c r="H123" s="4"/>
      <c r="I123" s="4">
        <v>8</v>
      </c>
      <c r="J123" s="4"/>
      <c r="K123" s="4">
        <f>SUM(Tabel1[[#This Row],[cap_gemarkeerd_langs]:[cap_canadees]])</f>
        <v>8</v>
      </c>
      <c r="L123" s="4"/>
      <c r="M123" s="4"/>
      <c r="N123" s="4"/>
      <c r="O123" s="4"/>
      <c r="P123" s="4"/>
      <c r="Q123" s="4"/>
      <c r="R123" s="4">
        <f>SUM(Tabel1[[#This Row],[Cap - Invaliden algemeen]:[Cap - Overig gereserveerd]])</f>
        <v>0</v>
      </c>
      <c r="S123" s="4">
        <f>Tabel1[[#This Row],[Totale openbare capaciteit]]+Tabel1[[#This Row],[Totale doelgroep capaciteit]]</f>
        <v>8</v>
      </c>
      <c r="T123" s="11">
        <v>5</v>
      </c>
      <c r="U123" s="11"/>
      <c r="V123" s="11"/>
      <c r="W123" s="11"/>
      <c r="X123" s="11"/>
      <c r="Y123" s="11"/>
      <c r="Z123" s="4">
        <f>SUM(Tabel1[[#This Row],[Bez - Invaliden algemeen]:[Bez - Overig gereserveerd]])</f>
        <v>0</v>
      </c>
      <c r="AA123" s="4"/>
      <c r="AB123" s="4"/>
      <c r="AC123" s="11"/>
      <c r="AD123" s="11">
        <f>SUM(Tabel1[[#This Row],[Bez - fout, canadees]:[Bez - fout, anders]])</f>
        <v>0</v>
      </c>
      <c r="AE123" s="4"/>
      <c r="AF123" s="11"/>
      <c r="AG123" s="11"/>
      <c r="AH123" s="11">
        <f>SUM(Tabel1[[#This Row],[Bez - Obstakel, openbaar]:[Bez - Obstakel, doelgroep]])</f>
        <v>0</v>
      </c>
      <c r="AI123" s="4"/>
      <c r="AJ123" s="11">
        <f>SUM(Tabel1[[#This Row],[Bez - doelgroep totaal]]+Tabel1[[#This Row],[Bez - Openbaar]]+Tabel1[[#This Row],[Bez - Foutparkeerders]]+Tabel1[[#This Row],[Bez - Obstakels]])</f>
        <v>5</v>
      </c>
      <c r="AK123" s="41">
        <f>Tabel1[[#This Row],[Bez - Openbaar]]/Tabel1[[#This Row],[Totale openbare capaciteit]]</f>
        <v>0.625</v>
      </c>
      <c r="AL123" s="41" t="e">
        <f>Tabel1[[#This Row],[Bez - doelgroep totaal]]/Tabel1[[#This Row],[Totale doelgroep capaciteit]]</f>
        <v>#DIV/0!</v>
      </c>
      <c r="AM123" s="41">
        <f>Tabel1[[#This Row],[Totale bezetting]]/Tabel1[[#This Row],[Totale capaciteit]]</f>
        <v>0.625</v>
      </c>
      <c r="AN123" s="41" t="str">
        <f>Tabel1[[#This Row],[Datum]]&amp;Tabel1[[#This Row],[Meetmoment]]&amp;Tabel1[[#This Row],[Sectienummer]]</f>
        <v>4441514:00-16:007</v>
      </c>
      <c r="AO123" s="33"/>
      <c r="AP123" s="33">
        <v>1</v>
      </c>
      <c r="AQ123" s="33">
        <v>2</v>
      </c>
      <c r="AR123" s="33">
        <v>2</v>
      </c>
      <c r="AS123" s="33"/>
      <c r="AT123" s="33">
        <f>SUM(Tabel1[[#This Row],[Motief - Bezoekers/kortparkeerders]:[Motief - Overig]])</f>
        <v>5</v>
      </c>
      <c r="AU123" s="43"/>
      <c r="AV123" s="43"/>
      <c r="AW123" s="43"/>
      <c r="AX123" s="43">
        <v>4</v>
      </c>
      <c r="AY123" s="43">
        <v>1</v>
      </c>
      <c r="AZ123" s="43"/>
      <c r="BA123" s="43"/>
      <c r="BB123" s="43"/>
      <c r="BC123" s="44">
        <f>SUM(Tabel1[[#This Row],[Herkomst - Eigen woonplaats]:[Herkomst - Onbekend]])</f>
        <v>5</v>
      </c>
    </row>
    <row r="124" spans="1:55" s="2" customFormat="1" x14ac:dyDescent="0.25">
      <c r="A124" s="1">
        <v>7</v>
      </c>
      <c r="B124" t="s">
        <v>58</v>
      </c>
      <c r="C124" s="8">
        <v>44415</v>
      </c>
      <c r="D124" s="1" t="s">
        <v>80</v>
      </c>
      <c r="E124" s="4"/>
      <c r="F124" s="4"/>
      <c r="G124" s="4"/>
      <c r="H124" s="4"/>
      <c r="I124" s="4">
        <v>8</v>
      </c>
      <c r="J124" s="4"/>
      <c r="K124" s="4">
        <f>SUM(Tabel1[[#This Row],[cap_gemarkeerd_langs]:[cap_canadees]])</f>
        <v>8</v>
      </c>
      <c r="L124" s="4"/>
      <c r="M124" s="4"/>
      <c r="N124" s="4"/>
      <c r="O124" s="4"/>
      <c r="P124" s="4"/>
      <c r="Q124" s="4"/>
      <c r="R124" s="4">
        <f>SUM(Tabel1[[#This Row],[Cap - Invaliden algemeen]:[Cap - Overig gereserveerd]])</f>
        <v>0</v>
      </c>
      <c r="S124" s="4">
        <f>Tabel1[[#This Row],[Totale openbare capaciteit]]+Tabel1[[#This Row],[Totale doelgroep capaciteit]]</f>
        <v>8</v>
      </c>
      <c r="T124" s="11">
        <v>7</v>
      </c>
      <c r="U124" s="11"/>
      <c r="V124" s="11"/>
      <c r="W124" s="11"/>
      <c r="X124" s="11"/>
      <c r="Y124" s="11"/>
      <c r="Z124" s="4">
        <f>SUM(Tabel1[[#This Row],[Bez - Invaliden algemeen]:[Bez - Overig gereserveerd]])</f>
        <v>0</v>
      </c>
      <c r="AA124" s="4"/>
      <c r="AB124" s="4"/>
      <c r="AC124" s="11"/>
      <c r="AD124" s="11">
        <f>SUM(Tabel1[[#This Row],[Bez - fout, canadees]:[Bez - fout, anders]])</f>
        <v>0</v>
      </c>
      <c r="AE124" s="4"/>
      <c r="AF124" s="11"/>
      <c r="AG124" s="11"/>
      <c r="AH124" s="11">
        <f>SUM(Tabel1[[#This Row],[Bez - Obstakel, openbaar]:[Bez - Obstakel, doelgroep]])</f>
        <v>0</v>
      </c>
      <c r="AI124" s="4"/>
      <c r="AJ124" s="11">
        <f>SUM(Tabel1[[#This Row],[Bez - doelgroep totaal]]+Tabel1[[#This Row],[Bez - Openbaar]]+Tabel1[[#This Row],[Bez - Foutparkeerders]]+Tabel1[[#This Row],[Bez - Obstakels]])</f>
        <v>7</v>
      </c>
      <c r="AK124" s="41">
        <f>Tabel1[[#This Row],[Bez - Openbaar]]/Tabel1[[#This Row],[Totale openbare capaciteit]]</f>
        <v>0.875</v>
      </c>
      <c r="AL124" s="41" t="e">
        <f>Tabel1[[#This Row],[Bez - doelgroep totaal]]/Tabel1[[#This Row],[Totale doelgroep capaciteit]]</f>
        <v>#DIV/0!</v>
      </c>
      <c r="AM124" s="41">
        <f>Tabel1[[#This Row],[Totale bezetting]]/Tabel1[[#This Row],[Totale capaciteit]]</f>
        <v>0.875</v>
      </c>
      <c r="AN124" s="41" t="str">
        <f>Tabel1[[#This Row],[Datum]]&amp;Tabel1[[#This Row],[Meetmoment]]&amp;Tabel1[[#This Row],[Sectienummer]]</f>
        <v>4441519:00-21:007</v>
      </c>
      <c r="AO124" s="33"/>
      <c r="AP124" s="33"/>
      <c r="AQ124" s="33">
        <v>5</v>
      </c>
      <c r="AR124" s="33">
        <v>2</v>
      </c>
      <c r="AS124" s="33"/>
      <c r="AT124" s="33">
        <f>SUM(Tabel1[[#This Row],[Motief - Bezoekers/kortparkeerders]:[Motief - Overig]])</f>
        <v>7</v>
      </c>
      <c r="AU124" s="43"/>
      <c r="AV124" s="43"/>
      <c r="AW124" s="43"/>
      <c r="AX124" s="43">
        <v>5</v>
      </c>
      <c r="AY124" s="43">
        <v>1</v>
      </c>
      <c r="AZ124" s="43">
        <v>1</v>
      </c>
      <c r="BA124" s="43"/>
      <c r="BB124" s="43"/>
      <c r="BC124" s="44">
        <f>SUM(Tabel1[[#This Row],[Herkomst - Eigen woonplaats]:[Herkomst - Onbekend]])</f>
        <v>7</v>
      </c>
    </row>
    <row r="125" spans="1:55" s="2" customFormat="1" x14ac:dyDescent="0.25">
      <c r="A125" s="1">
        <v>7</v>
      </c>
      <c r="B125" t="s">
        <v>58</v>
      </c>
      <c r="C125" s="8">
        <v>44416</v>
      </c>
      <c r="D125" s="1" t="s">
        <v>77</v>
      </c>
      <c r="E125" s="4"/>
      <c r="F125" s="4"/>
      <c r="G125" s="4"/>
      <c r="H125" s="4"/>
      <c r="I125" s="4">
        <v>8</v>
      </c>
      <c r="J125" s="4"/>
      <c r="K125" s="4">
        <f>SUM(Tabel1[[#This Row],[cap_gemarkeerd_langs]:[cap_canadees]])</f>
        <v>8</v>
      </c>
      <c r="L125" s="4"/>
      <c r="M125" s="4"/>
      <c r="N125" s="4"/>
      <c r="O125" s="4"/>
      <c r="P125" s="4"/>
      <c r="Q125" s="4"/>
      <c r="R125" s="4">
        <f>SUM(Tabel1[[#This Row],[Cap - Invaliden algemeen]:[Cap - Overig gereserveerd]])</f>
        <v>0</v>
      </c>
      <c r="S125" s="4">
        <f>Tabel1[[#This Row],[Totale openbare capaciteit]]+Tabel1[[#This Row],[Totale doelgroep capaciteit]]</f>
        <v>8</v>
      </c>
      <c r="T125" s="11">
        <v>7</v>
      </c>
      <c r="U125" s="11"/>
      <c r="V125" s="11"/>
      <c r="W125" s="11"/>
      <c r="X125" s="11"/>
      <c r="Y125" s="11"/>
      <c r="Z125" s="4">
        <f>SUM(Tabel1[[#This Row],[Bez - Invaliden algemeen]:[Bez - Overig gereserveerd]])</f>
        <v>0</v>
      </c>
      <c r="AA125" s="4"/>
      <c r="AB125" s="4"/>
      <c r="AC125" s="11"/>
      <c r="AD125" s="11">
        <f>SUM(Tabel1[[#This Row],[Bez - fout, canadees]:[Bez - fout, anders]])</f>
        <v>0</v>
      </c>
      <c r="AE125" s="4"/>
      <c r="AF125" s="11"/>
      <c r="AG125" s="11"/>
      <c r="AH125" s="11">
        <f>SUM(Tabel1[[#This Row],[Bez - Obstakel, openbaar]:[Bez - Obstakel, doelgroep]])</f>
        <v>0</v>
      </c>
      <c r="AI125" s="4"/>
      <c r="AJ125" s="11">
        <f>SUM(Tabel1[[#This Row],[Bez - doelgroep totaal]]+Tabel1[[#This Row],[Bez - Openbaar]]+Tabel1[[#This Row],[Bez - Foutparkeerders]]+Tabel1[[#This Row],[Bez - Obstakels]])</f>
        <v>7</v>
      </c>
      <c r="AK125" s="41">
        <f>Tabel1[[#This Row],[Bez - Openbaar]]/Tabel1[[#This Row],[Totale openbare capaciteit]]</f>
        <v>0.875</v>
      </c>
      <c r="AL125" s="41" t="e">
        <f>Tabel1[[#This Row],[Bez - doelgroep totaal]]/Tabel1[[#This Row],[Totale doelgroep capaciteit]]</f>
        <v>#DIV/0!</v>
      </c>
      <c r="AM125" s="41">
        <f>Tabel1[[#This Row],[Totale bezetting]]/Tabel1[[#This Row],[Totale capaciteit]]</f>
        <v>0.875</v>
      </c>
      <c r="AN125" s="41" t="str">
        <f>Tabel1[[#This Row],[Datum]]&amp;Tabel1[[#This Row],[Meetmoment]]&amp;Tabel1[[#This Row],[Sectienummer]]</f>
        <v>4441600:00-02:007</v>
      </c>
      <c r="AO125" s="33"/>
      <c r="AP125" s="33"/>
      <c r="AQ125" s="33">
        <v>5</v>
      </c>
      <c r="AR125" s="33">
        <v>2</v>
      </c>
      <c r="AS125" s="33"/>
      <c r="AT125" s="33">
        <f>SUM(Tabel1[[#This Row],[Motief - Bezoekers/kortparkeerders]:[Motief - Overig]])</f>
        <v>7</v>
      </c>
      <c r="AU125" s="43"/>
      <c r="AV125" s="43"/>
      <c r="AW125" s="43"/>
      <c r="AX125" s="43">
        <v>5</v>
      </c>
      <c r="AY125" s="43">
        <v>1</v>
      </c>
      <c r="AZ125" s="43">
        <v>1</v>
      </c>
      <c r="BA125" s="43"/>
      <c r="BB125" s="43"/>
      <c r="BC125" s="44">
        <f>SUM(Tabel1[[#This Row],[Herkomst - Eigen woonplaats]:[Herkomst - Onbekend]])</f>
        <v>7</v>
      </c>
    </row>
    <row r="126" spans="1:55" s="2" customFormat="1" x14ac:dyDescent="0.25">
      <c r="A126" s="1">
        <v>7</v>
      </c>
      <c r="B126" s="1" t="s">
        <v>58</v>
      </c>
      <c r="C126" s="8">
        <v>44429</v>
      </c>
      <c r="D126" s="1" t="s">
        <v>79</v>
      </c>
      <c r="E126" s="4"/>
      <c r="F126" s="4"/>
      <c r="G126" s="4"/>
      <c r="H126" s="4"/>
      <c r="I126" s="4">
        <v>8</v>
      </c>
      <c r="J126" s="4"/>
      <c r="K126" s="4">
        <f>SUM(Tabel1[[#This Row],[cap_gemarkeerd_langs]:[cap_canadees]])</f>
        <v>8</v>
      </c>
      <c r="L126" s="4"/>
      <c r="M126" s="4"/>
      <c r="N126" s="4"/>
      <c r="O126" s="4"/>
      <c r="P126" s="4"/>
      <c r="Q126" s="4"/>
      <c r="R126" s="4">
        <f>SUM(Tabel1[[#This Row],[Cap - Invaliden algemeen]:[Cap - Overig gereserveerd]])</f>
        <v>0</v>
      </c>
      <c r="S126" s="4">
        <f>Tabel1[[#This Row],[Totale openbare capaciteit]]+Tabel1[[#This Row],[Totale doelgroep capaciteit]]</f>
        <v>8</v>
      </c>
      <c r="T126" s="11">
        <v>7</v>
      </c>
      <c r="U126" s="11"/>
      <c r="V126" s="11"/>
      <c r="W126" s="11"/>
      <c r="X126" s="11"/>
      <c r="Y126" s="11"/>
      <c r="Z126" s="4">
        <f>SUM(Tabel1[[#This Row],[Bez - Invaliden algemeen]:[Bez - Overig gereserveerd]])</f>
        <v>0</v>
      </c>
      <c r="AA126" s="4"/>
      <c r="AB126" s="4"/>
      <c r="AC126" s="11"/>
      <c r="AD126" s="11">
        <f>SUM(Tabel1[[#This Row],[Bez - fout, canadees]:[Bez - fout, anders]])</f>
        <v>0</v>
      </c>
      <c r="AE126" s="11"/>
      <c r="AF126" s="11"/>
      <c r="AG126" s="11"/>
      <c r="AH126" s="11">
        <f>SUM(Tabel1[[#This Row],[Bez - Obstakel, openbaar]:[Bez - Obstakel, doelgroep]])</f>
        <v>0</v>
      </c>
      <c r="AI126" s="4"/>
      <c r="AJ126" s="11">
        <f>SUM(Tabel1[[#This Row],[Bez - doelgroep totaal]]+Tabel1[[#This Row],[Bez - Openbaar]]+Tabel1[[#This Row],[Bez - Foutparkeerders]]+Tabel1[[#This Row],[Bez - Obstakels]])</f>
        <v>7</v>
      </c>
      <c r="AK126" s="41">
        <f>Tabel1[[#This Row],[Bez - Openbaar]]/Tabel1[[#This Row],[Totale openbare capaciteit]]</f>
        <v>0.875</v>
      </c>
      <c r="AL126" s="41" t="e">
        <f>Tabel1[[#This Row],[Bez - doelgroep totaal]]/Tabel1[[#This Row],[Totale doelgroep capaciteit]]</f>
        <v>#DIV/0!</v>
      </c>
      <c r="AM126" s="41">
        <f>Tabel1[[#This Row],[Totale bezetting]]/Tabel1[[#This Row],[Totale capaciteit]]</f>
        <v>0.875</v>
      </c>
      <c r="AN126" s="41" t="str">
        <f>Tabel1[[#This Row],[Datum]]&amp;Tabel1[[#This Row],[Meetmoment]]&amp;Tabel1[[#This Row],[Sectienummer]]</f>
        <v>4442914:00-16:007</v>
      </c>
      <c r="AO126" s="33">
        <v>3</v>
      </c>
      <c r="AP126" s="33">
        <v>1</v>
      </c>
      <c r="AQ126" s="33">
        <v>2</v>
      </c>
      <c r="AR126" s="33">
        <v>1</v>
      </c>
      <c r="AS126" s="33"/>
      <c r="AT126" s="33">
        <f>SUM(Tabel1[[#This Row],[Motief - Bezoekers/kortparkeerders]:[Motief - Overig]])</f>
        <v>7</v>
      </c>
      <c r="AU126" s="43"/>
      <c r="AV126" s="43"/>
      <c r="AW126" s="43">
        <v>1</v>
      </c>
      <c r="AX126" s="43">
        <v>4</v>
      </c>
      <c r="AY126" s="43">
        <v>2</v>
      </c>
      <c r="AZ126" s="43"/>
      <c r="BA126" s="43"/>
      <c r="BB126" s="43"/>
      <c r="BC126" s="44">
        <f>SUM(Tabel1[[#This Row],[Herkomst - Eigen woonplaats]:[Herkomst - Onbekend]])</f>
        <v>7</v>
      </c>
    </row>
    <row r="127" spans="1:55" s="2" customFormat="1" x14ac:dyDescent="0.25">
      <c r="A127" s="1">
        <v>7</v>
      </c>
      <c r="B127" t="s">
        <v>58</v>
      </c>
      <c r="C127" s="8">
        <v>44450</v>
      </c>
      <c r="D127" s="1" t="s">
        <v>78</v>
      </c>
      <c r="E127" s="4"/>
      <c r="F127" s="4"/>
      <c r="G127" s="4"/>
      <c r="H127" s="4"/>
      <c r="I127" s="4">
        <v>8</v>
      </c>
      <c r="J127" s="4"/>
      <c r="K127" s="4">
        <f>SUM(Tabel1[[#This Row],[cap_gemarkeerd_langs]:[cap_canadees]])</f>
        <v>8</v>
      </c>
      <c r="L127" s="4"/>
      <c r="M127" s="4"/>
      <c r="N127" s="4"/>
      <c r="O127" s="4"/>
      <c r="P127" s="4"/>
      <c r="Q127" s="4"/>
      <c r="R127" s="4">
        <f>SUM(Tabel1[[#This Row],[Cap - Invaliden algemeen]:[Cap - Overig gereserveerd]])</f>
        <v>0</v>
      </c>
      <c r="S127" s="4">
        <f>Tabel1[[#This Row],[Totale openbare capaciteit]]+Tabel1[[#This Row],[Totale doelgroep capaciteit]]</f>
        <v>8</v>
      </c>
      <c r="T127" s="11">
        <v>4</v>
      </c>
      <c r="U127" s="11"/>
      <c r="V127" s="11"/>
      <c r="W127" s="11"/>
      <c r="X127" s="11"/>
      <c r="Y127" s="11"/>
      <c r="Z127" s="4">
        <f>SUM(Tabel1[[#This Row],[Bez - Invaliden algemeen]:[Bez - Overig gereserveerd]])</f>
        <v>0</v>
      </c>
      <c r="AA127" s="4"/>
      <c r="AB127" s="4"/>
      <c r="AC127" s="11"/>
      <c r="AD127" s="11">
        <f>SUM(Tabel1[[#This Row],[Bez - fout, canadees]:[Bez - fout, anders]])</f>
        <v>0</v>
      </c>
      <c r="AE127" s="4"/>
      <c r="AF127" s="11"/>
      <c r="AG127" s="11"/>
      <c r="AH127" s="11">
        <f>SUM(Tabel1[[#This Row],[Bez - Obstakel, openbaar]:[Bez - Obstakel, doelgroep]])</f>
        <v>0</v>
      </c>
      <c r="AI127" s="4"/>
      <c r="AJ127" s="11">
        <f>SUM(Tabel1[[#This Row],[Bez - doelgroep totaal]]+Tabel1[[#This Row],[Bez - Openbaar]]+Tabel1[[#This Row],[Bez - Foutparkeerders]]+Tabel1[[#This Row],[Bez - Obstakels]])</f>
        <v>4</v>
      </c>
      <c r="AK127" s="41">
        <f>Tabel1[[#This Row],[Bez - Openbaar]]/Tabel1[[#This Row],[Totale openbare capaciteit]]</f>
        <v>0.5</v>
      </c>
      <c r="AL127" s="41" t="e">
        <f>Tabel1[[#This Row],[Bez - doelgroep totaal]]/Tabel1[[#This Row],[Totale doelgroep capaciteit]]</f>
        <v>#DIV/0!</v>
      </c>
      <c r="AM127" s="41">
        <f>Tabel1[[#This Row],[Totale bezetting]]/Tabel1[[#This Row],[Totale capaciteit]]</f>
        <v>0.5</v>
      </c>
      <c r="AN127" s="41" t="str">
        <f>Tabel1[[#This Row],[Datum]]&amp;Tabel1[[#This Row],[Meetmoment]]&amp;Tabel1[[#This Row],[Sectienummer]]</f>
        <v>4445010:00-12:007</v>
      </c>
      <c r="AO127" s="33"/>
      <c r="AP127" s="33">
        <v>1</v>
      </c>
      <c r="AQ127" s="33">
        <v>1</v>
      </c>
      <c r="AR127" s="33">
        <v>2</v>
      </c>
      <c r="AS127" s="33"/>
      <c r="AT127" s="33">
        <f>SUM(Tabel1[[#This Row],[Motief - Bezoekers/kortparkeerders]:[Motief - Overig]])</f>
        <v>4</v>
      </c>
      <c r="AU127" s="43"/>
      <c r="AV127" s="43"/>
      <c r="AW127" s="43"/>
      <c r="AX127" s="43">
        <v>3</v>
      </c>
      <c r="AY127" s="43">
        <v>1</v>
      </c>
      <c r="AZ127" s="43"/>
      <c r="BA127" s="43"/>
      <c r="BB127" s="43"/>
      <c r="BC127" s="44">
        <f>SUM(Tabel1[[#This Row],[Herkomst - Eigen woonplaats]:[Herkomst - Onbekend]])</f>
        <v>4</v>
      </c>
    </row>
    <row r="128" spans="1:55" s="2" customFormat="1" x14ac:dyDescent="0.25">
      <c r="A128" s="1">
        <v>7</v>
      </c>
      <c r="B128" t="s">
        <v>58</v>
      </c>
      <c r="C128" s="8">
        <v>44450</v>
      </c>
      <c r="D128" s="1" t="s">
        <v>79</v>
      </c>
      <c r="E128" s="4"/>
      <c r="F128" s="4"/>
      <c r="G128" s="4"/>
      <c r="H128" s="4"/>
      <c r="I128" s="4">
        <v>8</v>
      </c>
      <c r="J128" s="4"/>
      <c r="K128" s="4">
        <f>SUM(Tabel1[[#This Row],[cap_gemarkeerd_langs]:[cap_canadees]])</f>
        <v>8</v>
      </c>
      <c r="L128" s="4"/>
      <c r="M128" s="4"/>
      <c r="N128" s="4"/>
      <c r="O128" s="4"/>
      <c r="P128" s="4"/>
      <c r="Q128" s="4"/>
      <c r="R128" s="4">
        <f>SUM(Tabel1[[#This Row],[Cap - Invaliden algemeen]:[Cap - Overig gereserveerd]])</f>
        <v>0</v>
      </c>
      <c r="S128" s="4">
        <f>Tabel1[[#This Row],[Totale openbare capaciteit]]+Tabel1[[#This Row],[Totale doelgroep capaciteit]]</f>
        <v>8</v>
      </c>
      <c r="T128" s="11">
        <v>3</v>
      </c>
      <c r="U128" s="11"/>
      <c r="V128" s="11"/>
      <c r="W128" s="11"/>
      <c r="X128" s="11"/>
      <c r="Y128" s="11"/>
      <c r="Z128" s="4">
        <f>SUM(Tabel1[[#This Row],[Bez - Invaliden algemeen]:[Bez - Overig gereserveerd]])</f>
        <v>0</v>
      </c>
      <c r="AA128" s="4"/>
      <c r="AB128" s="4"/>
      <c r="AC128" s="11"/>
      <c r="AD128" s="11">
        <f>SUM(Tabel1[[#This Row],[Bez - fout, canadees]:[Bez - fout, anders]])</f>
        <v>0</v>
      </c>
      <c r="AE128" s="4"/>
      <c r="AF128" s="11"/>
      <c r="AG128" s="11"/>
      <c r="AH128" s="11">
        <f>SUM(Tabel1[[#This Row],[Bez - Obstakel, openbaar]:[Bez - Obstakel, doelgroep]])</f>
        <v>0</v>
      </c>
      <c r="AI128" s="4"/>
      <c r="AJ128" s="11">
        <f>SUM(Tabel1[[#This Row],[Bez - doelgroep totaal]]+Tabel1[[#This Row],[Bez - Openbaar]]+Tabel1[[#This Row],[Bez - Foutparkeerders]]+Tabel1[[#This Row],[Bez - Obstakels]])</f>
        <v>3</v>
      </c>
      <c r="AK128" s="41">
        <f>Tabel1[[#This Row],[Bez - Openbaar]]/Tabel1[[#This Row],[Totale openbare capaciteit]]</f>
        <v>0.375</v>
      </c>
      <c r="AL128" s="41" t="e">
        <f>Tabel1[[#This Row],[Bez - doelgroep totaal]]/Tabel1[[#This Row],[Totale doelgroep capaciteit]]</f>
        <v>#DIV/0!</v>
      </c>
      <c r="AM128" s="41">
        <f>Tabel1[[#This Row],[Totale bezetting]]/Tabel1[[#This Row],[Totale capaciteit]]</f>
        <v>0.375</v>
      </c>
      <c r="AN128" s="41" t="str">
        <f>Tabel1[[#This Row],[Datum]]&amp;Tabel1[[#This Row],[Meetmoment]]&amp;Tabel1[[#This Row],[Sectienummer]]</f>
        <v>4445014:00-16:007</v>
      </c>
      <c r="AO128" s="33"/>
      <c r="AP128" s="33">
        <v>1</v>
      </c>
      <c r="AQ128" s="33"/>
      <c r="AR128" s="33">
        <v>2</v>
      </c>
      <c r="AS128" s="33"/>
      <c r="AT128" s="33">
        <f>SUM(Tabel1[[#This Row],[Motief - Bezoekers/kortparkeerders]:[Motief - Overig]])</f>
        <v>3</v>
      </c>
      <c r="AU128" s="43"/>
      <c r="AV128" s="43"/>
      <c r="AW128" s="43"/>
      <c r="AX128" s="43">
        <v>2</v>
      </c>
      <c r="AY128" s="43">
        <v>1</v>
      </c>
      <c r="AZ128" s="43"/>
      <c r="BA128" s="43"/>
      <c r="BB128" s="43"/>
      <c r="BC128" s="44">
        <f>SUM(Tabel1[[#This Row],[Herkomst - Eigen woonplaats]:[Herkomst - Onbekend]])</f>
        <v>3</v>
      </c>
    </row>
    <row r="129" spans="1:55" s="2" customFormat="1" x14ac:dyDescent="0.25">
      <c r="A129" s="1">
        <v>7</v>
      </c>
      <c r="B129" t="s">
        <v>58</v>
      </c>
      <c r="C129" s="8">
        <v>44450</v>
      </c>
      <c r="D129" s="1" t="s">
        <v>80</v>
      </c>
      <c r="E129" s="4"/>
      <c r="F129" s="4"/>
      <c r="G129" s="4"/>
      <c r="H129" s="4"/>
      <c r="I129" s="4">
        <v>8</v>
      </c>
      <c r="J129" s="4"/>
      <c r="K129" s="4">
        <f>SUM(Tabel1[[#This Row],[cap_gemarkeerd_langs]:[cap_canadees]])</f>
        <v>8</v>
      </c>
      <c r="L129" s="4"/>
      <c r="M129" s="4"/>
      <c r="N129" s="4"/>
      <c r="O129" s="4"/>
      <c r="P129" s="4"/>
      <c r="Q129" s="4"/>
      <c r="R129" s="4">
        <f>SUM(Tabel1[[#This Row],[Cap - Invaliden algemeen]:[Cap - Overig gereserveerd]])</f>
        <v>0</v>
      </c>
      <c r="S129" s="4">
        <f>Tabel1[[#This Row],[Totale openbare capaciteit]]+Tabel1[[#This Row],[Totale doelgroep capaciteit]]</f>
        <v>8</v>
      </c>
      <c r="T129" s="11">
        <v>3</v>
      </c>
      <c r="U129" s="11"/>
      <c r="V129" s="11"/>
      <c r="W129" s="11"/>
      <c r="X129" s="11"/>
      <c r="Y129" s="11"/>
      <c r="Z129" s="4">
        <f>SUM(Tabel1[[#This Row],[Bez - Invaliden algemeen]:[Bez - Overig gereserveerd]])</f>
        <v>0</v>
      </c>
      <c r="AA129" s="4"/>
      <c r="AB129" s="4"/>
      <c r="AC129" s="11"/>
      <c r="AD129" s="11">
        <f>SUM(Tabel1[[#This Row],[Bez - fout, canadees]:[Bez - fout, anders]])</f>
        <v>0</v>
      </c>
      <c r="AE129" s="4"/>
      <c r="AF129" s="11"/>
      <c r="AG129" s="11"/>
      <c r="AH129" s="11">
        <f>SUM(Tabel1[[#This Row],[Bez - Obstakel, openbaar]:[Bez - Obstakel, doelgroep]])</f>
        <v>0</v>
      </c>
      <c r="AI129" s="4"/>
      <c r="AJ129" s="11">
        <f>SUM(Tabel1[[#This Row],[Bez - doelgroep totaal]]+Tabel1[[#This Row],[Bez - Openbaar]]+Tabel1[[#This Row],[Bez - Foutparkeerders]]+Tabel1[[#This Row],[Bez - Obstakels]])</f>
        <v>3</v>
      </c>
      <c r="AK129" s="41">
        <f>Tabel1[[#This Row],[Bez - Openbaar]]/Tabel1[[#This Row],[Totale openbare capaciteit]]</f>
        <v>0.375</v>
      </c>
      <c r="AL129" s="41" t="e">
        <f>Tabel1[[#This Row],[Bez - doelgroep totaal]]/Tabel1[[#This Row],[Totale doelgroep capaciteit]]</f>
        <v>#DIV/0!</v>
      </c>
      <c r="AM129" s="41">
        <f>Tabel1[[#This Row],[Totale bezetting]]/Tabel1[[#This Row],[Totale capaciteit]]</f>
        <v>0.375</v>
      </c>
      <c r="AN129" s="41" t="str">
        <f>Tabel1[[#This Row],[Datum]]&amp;Tabel1[[#This Row],[Meetmoment]]&amp;Tabel1[[#This Row],[Sectienummer]]</f>
        <v>4445019:00-21:007</v>
      </c>
      <c r="AO129" s="33"/>
      <c r="AP129" s="33"/>
      <c r="AQ129" s="33">
        <v>1</v>
      </c>
      <c r="AR129" s="33">
        <v>2</v>
      </c>
      <c r="AS129" s="33"/>
      <c r="AT129" s="33">
        <f>SUM(Tabel1[[#This Row],[Motief - Bezoekers/kortparkeerders]:[Motief - Overig]])</f>
        <v>3</v>
      </c>
      <c r="AU129" s="43"/>
      <c r="AV129" s="43"/>
      <c r="AW129" s="43"/>
      <c r="AX129" s="43">
        <v>2</v>
      </c>
      <c r="AY129" s="43">
        <v>1</v>
      </c>
      <c r="AZ129" s="43"/>
      <c r="BA129" s="43"/>
      <c r="BB129" s="43"/>
      <c r="BC129" s="44">
        <f>SUM(Tabel1[[#This Row],[Herkomst - Eigen woonplaats]:[Herkomst - Onbekend]])</f>
        <v>3</v>
      </c>
    </row>
    <row r="130" spans="1:55" s="2" customFormat="1" x14ac:dyDescent="0.25">
      <c r="A130" s="1">
        <v>7</v>
      </c>
      <c r="B130" t="s">
        <v>58</v>
      </c>
      <c r="C130" s="8">
        <v>44451</v>
      </c>
      <c r="D130" s="1" t="s">
        <v>77</v>
      </c>
      <c r="E130" s="4"/>
      <c r="F130" s="4"/>
      <c r="G130" s="4"/>
      <c r="H130" s="4"/>
      <c r="I130" s="4">
        <v>8</v>
      </c>
      <c r="J130" s="4"/>
      <c r="K130" s="4">
        <f>SUM(Tabel1[[#This Row],[cap_gemarkeerd_langs]:[cap_canadees]])</f>
        <v>8</v>
      </c>
      <c r="L130" s="4"/>
      <c r="M130" s="4"/>
      <c r="N130" s="4"/>
      <c r="O130" s="4"/>
      <c r="P130" s="4"/>
      <c r="Q130" s="4"/>
      <c r="R130" s="4">
        <f>SUM(Tabel1[[#This Row],[Cap - Invaliden algemeen]:[Cap - Overig gereserveerd]])</f>
        <v>0</v>
      </c>
      <c r="S130" s="4">
        <f>Tabel1[[#This Row],[Totale openbare capaciteit]]+Tabel1[[#This Row],[Totale doelgroep capaciteit]]</f>
        <v>8</v>
      </c>
      <c r="T130" s="11">
        <v>4</v>
      </c>
      <c r="U130" s="11"/>
      <c r="V130" s="11"/>
      <c r="W130" s="11"/>
      <c r="X130" s="11"/>
      <c r="Y130" s="11"/>
      <c r="Z130" s="4">
        <f>SUM(Tabel1[[#This Row],[Bez - Invaliden algemeen]:[Bez - Overig gereserveerd]])</f>
        <v>0</v>
      </c>
      <c r="AA130" s="4"/>
      <c r="AB130" s="4"/>
      <c r="AC130" s="11"/>
      <c r="AD130" s="11">
        <f>SUM(Tabel1[[#This Row],[Bez - fout, canadees]:[Bez - fout, anders]])</f>
        <v>0</v>
      </c>
      <c r="AE130" s="4"/>
      <c r="AF130" s="11"/>
      <c r="AG130" s="11"/>
      <c r="AH130" s="11">
        <f>SUM(Tabel1[[#This Row],[Bez - Obstakel, openbaar]:[Bez - Obstakel, doelgroep]])</f>
        <v>0</v>
      </c>
      <c r="AI130" s="4"/>
      <c r="AJ130" s="11">
        <f>SUM(Tabel1[[#This Row],[Bez - doelgroep totaal]]+Tabel1[[#This Row],[Bez - Openbaar]]+Tabel1[[#This Row],[Bez - Foutparkeerders]]+Tabel1[[#This Row],[Bez - Obstakels]])</f>
        <v>4</v>
      </c>
      <c r="AK130" s="41">
        <f>Tabel1[[#This Row],[Bez - Openbaar]]/Tabel1[[#This Row],[Totale openbare capaciteit]]</f>
        <v>0.5</v>
      </c>
      <c r="AL130" s="41" t="e">
        <f>Tabel1[[#This Row],[Bez - doelgroep totaal]]/Tabel1[[#This Row],[Totale doelgroep capaciteit]]</f>
        <v>#DIV/0!</v>
      </c>
      <c r="AM130" s="41">
        <f>Tabel1[[#This Row],[Totale bezetting]]/Tabel1[[#This Row],[Totale capaciteit]]</f>
        <v>0.5</v>
      </c>
      <c r="AN130" s="41" t="str">
        <f>Tabel1[[#This Row],[Datum]]&amp;Tabel1[[#This Row],[Meetmoment]]&amp;Tabel1[[#This Row],[Sectienummer]]</f>
        <v>4445100:00-02:007</v>
      </c>
      <c r="AO130" s="33"/>
      <c r="AP130" s="33"/>
      <c r="AQ130" s="33">
        <v>1</v>
      </c>
      <c r="AR130" s="33">
        <v>3</v>
      </c>
      <c r="AS130" s="33"/>
      <c r="AT130" s="33">
        <f>SUM(Tabel1[[#This Row],[Motief - Bezoekers/kortparkeerders]:[Motief - Overig]])</f>
        <v>4</v>
      </c>
      <c r="AU130" s="43"/>
      <c r="AV130" s="43"/>
      <c r="AW130" s="43"/>
      <c r="AX130" s="43">
        <v>2</v>
      </c>
      <c r="AY130" s="43">
        <v>2</v>
      </c>
      <c r="AZ130" s="43"/>
      <c r="BA130" s="43"/>
      <c r="BB130" s="43"/>
      <c r="BC130" s="44">
        <f>SUM(Tabel1[[#This Row],[Herkomst - Eigen woonplaats]:[Herkomst - Onbekend]])</f>
        <v>4</v>
      </c>
    </row>
    <row r="131" spans="1:55" s="2" customFormat="1" x14ac:dyDescent="0.25">
      <c r="A131" s="1">
        <v>7</v>
      </c>
      <c r="B131" t="s">
        <v>58</v>
      </c>
      <c r="C131" s="8">
        <v>44474</v>
      </c>
      <c r="D131" s="1" t="s">
        <v>78</v>
      </c>
      <c r="E131" s="4"/>
      <c r="F131" s="4"/>
      <c r="G131" s="4"/>
      <c r="H131" s="4"/>
      <c r="I131" s="4">
        <v>8</v>
      </c>
      <c r="J131" s="4"/>
      <c r="K131" s="4">
        <f>SUM(Tabel1[[#This Row],[cap_gemarkeerd_langs]:[cap_canadees]])</f>
        <v>8</v>
      </c>
      <c r="L131" s="4"/>
      <c r="M131" s="4"/>
      <c r="N131" s="4"/>
      <c r="O131" s="4"/>
      <c r="P131" s="4"/>
      <c r="Q131" s="4"/>
      <c r="R131" s="4">
        <f>SUM(Tabel1[[#This Row],[Cap - Invaliden algemeen]:[Cap - Overig gereserveerd]])</f>
        <v>0</v>
      </c>
      <c r="S131" s="4">
        <f>Tabel1[[#This Row],[Totale openbare capaciteit]]+Tabel1[[#This Row],[Totale doelgroep capaciteit]]</f>
        <v>8</v>
      </c>
      <c r="T131" s="11">
        <v>2</v>
      </c>
      <c r="U131" s="11"/>
      <c r="V131" s="11"/>
      <c r="W131" s="11"/>
      <c r="X131" s="11"/>
      <c r="Y131" s="11"/>
      <c r="Z131" s="4">
        <f>SUM(Tabel1[[#This Row],[Bez - Invaliden algemeen]:[Bez - Overig gereserveerd]])</f>
        <v>0</v>
      </c>
      <c r="AA131" s="4"/>
      <c r="AB131" s="4"/>
      <c r="AC131" s="11"/>
      <c r="AD131" s="11">
        <f>SUM(Tabel1[[#This Row],[Bez - fout, canadees]:[Bez - fout, anders]])</f>
        <v>0</v>
      </c>
      <c r="AE131" s="4"/>
      <c r="AF131" s="11"/>
      <c r="AG131" s="11"/>
      <c r="AH131" s="11">
        <f>SUM(Tabel1[[#This Row],[Bez - Obstakel, openbaar]:[Bez - Obstakel, doelgroep]])</f>
        <v>0</v>
      </c>
      <c r="AI131" s="4"/>
      <c r="AJ131" s="11">
        <f>SUM(Tabel1[[#This Row],[Bez - doelgroep totaal]]+Tabel1[[#This Row],[Bez - Openbaar]]+Tabel1[[#This Row],[Bez - Foutparkeerders]]+Tabel1[[#This Row],[Bez - Obstakels]])</f>
        <v>2</v>
      </c>
      <c r="AK131" s="41">
        <f>Tabel1[[#This Row],[Bez - Openbaar]]/Tabel1[[#This Row],[Totale openbare capaciteit]]</f>
        <v>0.25</v>
      </c>
      <c r="AL131" s="41" t="e">
        <f>Tabel1[[#This Row],[Bez - doelgroep totaal]]/Tabel1[[#This Row],[Totale doelgroep capaciteit]]</f>
        <v>#DIV/0!</v>
      </c>
      <c r="AM131" s="41">
        <f>Tabel1[[#This Row],[Totale bezetting]]/Tabel1[[#This Row],[Totale capaciteit]]</f>
        <v>0.25</v>
      </c>
      <c r="AN131" s="41" t="str">
        <f>Tabel1[[#This Row],[Datum]]&amp;Tabel1[[#This Row],[Meetmoment]]&amp;Tabel1[[#This Row],[Sectienummer]]</f>
        <v>4447410:00-12:007</v>
      </c>
      <c r="AO131" s="33"/>
      <c r="AP131" s="33"/>
      <c r="AQ131" s="33"/>
      <c r="AR131" s="33">
        <v>2</v>
      </c>
      <c r="AS131" s="33"/>
      <c r="AT131" s="33">
        <f>SUM(Tabel1[[#This Row],[Motief - Bezoekers/kortparkeerders]:[Motief - Overig]])</f>
        <v>2</v>
      </c>
      <c r="AU131" s="43"/>
      <c r="AV131" s="43"/>
      <c r="AW131" s="43"/>
      <c r="AX131" s="43">
        <v>1</v>
      </c>
      <c r="AY131" s="43">
        <v>1</v>
      </c>
      <c r="AZ131" s="43"/>
      <c r="BA131" s="43"/>
      <c r="BB131" s="43"/>
      <c r="BC131" s="44">
        <f>SUM(Tabel1[[#This Row],[Herkomst - Eigen woonplaats]:[Herkomst - Onbekend]])</f>
        <v>2</v>
      </c>
    </row>
    <row r="132" spans="1:55" s="2" customFormat="1" x14ac:dyDescent="0.25">
      <c r="A132" s="1">
        <v>7</v>
      </c>
      <c r="B132" t="s">
        <v>58</v>
      </c>
      <c r="C132" s="8">
        <v>44474</v>
      </c>
      <c r="D132" s="1" t="s">
        <v>79</v>
      </c>
      <c r="E132" s="4"/>
      <c r="F132" s="4"/>
      <c r="G132" s="4"/>
      <c r="H132" s="4"/>
      <c r="I132" s="4">
        <v>8</v>
      </c>
      <c r="J132" s="4"/>
      <c r="K132" s="4">
        <f>SUM(Tabel1[[#This Row],[cap_gemarkeerd_langs]:[cap_canadees]])</f>
        <v>8</v>
      </c>
      <c r="L132" s="4"/>
      <c r="M132" s="4"/>
      <c r="N132" s="4"/>
      <c r="O132" s="4"/>
      <c r="P132" s="4"/>
      <c r="Q132" s="4"/>
      <c r="R132" s="4">
        <f>SUM(Tabel1[[#This Row],[Cap - Invaliden algemeen]:[Cap - Overig gereserveerd]])</f>
        <v>0</v>
      </c>
      <c r="S132" s="4">
        <f>Tabel1[[#This Row],[Totale openbare capaciteit]]+Tabel1[[#This Row],[Totale doelgroep capaciteit]]</f>
        <v>8</v>
      </c>
      <c r="T132" s="11"/>
      <c r="U132" s="11"/>
      <c r="V132" s="11"/>
      <c r="W132" s="11"/>
      <c r="X132" s="11"/>
      <c r="Y132" s="11"/>
      <c r="Z132" s="4">
        <f>SUM(Tabel1[[#This Row],[Bez - Invaliden algemeen]:[Bez - Overig gereserveerd]])</f>
        <v>0</v>
      </c>
      <c r="AA132" s="4"/>
      <c r="AB132" s="4"/>
      <c r="AC132" s="11"/>
      <c r="AD132" s="11">
        <f>SUM(Tabel1[[#This Row],[Bez - fout, canadees]:[Bez - fout, anders]])</f>
        <v>0</v>
      </c>
      <c r="AE132" s="4"/>
      <c r="AF132" s="11"/>
      <c r="AG132" s="11"/>
      <c r="AH132" s="11">
        <f>SUM(Tabel1[[#This Row],[Bez - Obstakel, openbaar]:[Bez - Obstakel, doelgroep]])</f>
        <v>0</v>
      </c>
      <c r="AI132" s="4"/>
      <c r="AJ132" s="11">
        <f>SUM(Tabel1[[#This Row],[Bez - doelgroep totaal]]+Tabel1[[#This Row],[Bez - Openbaar]]+Tabel1[[#This Row],[Bez - Foutparkeerders]]+Tabel1[[#This Row],[Bez - Obstakels]])</f>
        <v>0</v>
      </c>
      <c r="AK132" s="41">
        <f>Tabel1[[#This Row],[Bez - Openbaar]]/Tabel1[[#This Row],[Totale openbare capaciteit]]</f>
        <v>0</v>
      </c>
      <c r="AL132" s="41" t="e">
        <f>Tabel1[[#This Row],[Bez - doelgroep totaal]]/Tabel1[[#This Row],[Totale doelgroep capaciteit]]</f>
        <v>#DIV/0!</v>
      </c>
      <c r="AM132" s="41">
        <f>Tabel1[[#This Row],[Totale bezetting]]/Tabel1[[#This Row],[Totale capaciteit]]</f>
        <v>0</v>
      </c>
      <c r="AN132" s="41" t="str">
        <f>Tabel1[[#This Row],[Datum]]&amp;Tabel1[[#This Row],[Meetmoment]]&amp;Tabel1[[#This Row],[Sectienummer]]</f>
        <v>4447414:00-16:007</v>
      </c>
      <c r="AO132" s="33"/>
      <c r="AP132" s="33"/>
      <c r="AQ132" s="33"/>
      <c r="AR132" s="33"/>
      <c r="AS132" s="33"/>
      <c r="AT132" s="33">
        <f>SUM(Tabel1[[#This Row],[Motief - Bezoekers/kortparkeerders]:[Motief - Overig]])</f>
        <v>0</v>
      </c>
      <c r="AU132" s="43"/>
      <c r="AV132" s="43"/>
      <c r="AW132" s="43"/>
      <c r="AX132" s="43"/>
      <c r="AY132" s="43"/>
      <c r="AZ132" s="43"/>
      <c r="BA132" s="43"/>
      <c r="BB132" s="43"/>
      <c r="BC132" s="44">
        <f>SUM(Tabel1[[#This Row],[Herkomst - Eigen woonplaats]:[Herkomst - Onbekend]])</f>
        <v>0</v>
      </c>
    </row>
    <row r="133" spans="1:55" s="2" customFormat="1" x14ac:dyDescent="0.25">
      <c r="A133" s="1">
        <v>7</v>
      </c>
      <c r="B133" t="s">
        <v>58</v>
      </c>
      <c r="C133" s="8">
        <v>44474</v>
      </c>
      <c r="D133" s="1" t="s">
        <v>80</v>
      </c>
      <c r="E133" s="4"/>
      <c r="F133" s="4"/>
      <c r="G133" s="4"/>
      <c r="H133" s="4"/>
      <c r="I133" s="4">
        <v>8</v>
      </c>
      <c r="J133" s="4"/>
      <c r="K133" s="4">
        <f>SUM(Tabel1[[#This Row],[cap_gemarkeerd_langs]:[cap_canadees]])</f>
        <v>8</v>
      </c>
      <c r="L133" s="4"/>
      <c r="M133" s="4"/>
      <c r="N133" s="4"/>
      <c r="O133" s="4"/>
      <c r="P133" s="4"/>
      <c r="Q133" s="4"/>
      <c r="R133" s="4">
        <f>SUM(Tabel1[[#This Row],[Cap - Invaliden algemeen]:[Cap - Overig gereserveerd]])</f>
        <v>0</v>
      </c>
      <c r="S133" s="4">
        <f>Tabel1[[#This Row],[Totale openbare capaciteit]]+Tabel1[[#This Row],[Totale doelgroep capaciteit]]</f>
        <v>8</v>
      </c>
      <c r="T133" s="11"/>
      <c r="U133" s="11"/>
      <c r="V133" s="11"/>
      <c r="W133" s="11"/>
      <c r="X133" s="11"/>
      <c r="Y133" s="11"/>
      <c r="Z133" s="4">
        <f>SUM(Tabel1[[#This Row],[Bez - Invaliden algemeen]:[Bez - Overig gereserveerd]])</f>
        <v>0</v>
      </c>
      <c r="AA133" s="4"/>
      <c r="AB133" s="4"/>
      <c r="AC133" s="11"/>
      <c r="AD133" s="11">
        <f>SUM(Tabel1[[#This Row],[Bez - fout, canadees]:[Bez - fout, anders]])</f>
        <v>0</v>
      </c>
      <c r="AE133" s="4"/>
      <c r="AF133" s="11"/>
      <c r="AG133" s="11"/>
      <c r="AH133" s="11">
        <f>SUM(Tabel1[[#This Row],[Bez - Obstakel, openbaar]:[Bez - Obstakel, doelgroep]])</f>
        <v>0</v>
      </c>
      <c r="AI133" s="4"/>
      <c r="AJ133" s="11">
        <f>SUM(Tabel1[[#This Row],[Bez - doelgroep totaal]]+Tabel1[[#This Row],[Bez - Openbaar]]+Tabel1[[#This Row],[Bez - Foutparkeerders]]+Tabel1[[#This Row],[Bez - Obstakels]])</f>
        <v>0</v>
      </c>
      <c r="AK133" s="41">
        <f>Tabel1[[#This Row],[Bez - Openbaar]]/Tabel1[[#This Row],[Totale openbare capaciteit]]</f>
        <v>0</v>
      </c>
      <c r="AL133" s="41" t="e">
        <f>Tabel1[[#This Row],[Bez - doelgroep totaal]]/Tabel1[[#This Row],[Totale doelgroep capaciteit]]</f>
        <v>#DIV/0!</v>
      </c>
      <c r="AM133" s="41">
        <f>Tabel1[[#This Row],[Totale bezetting]]/Tabel1[[#This Row],[Totale capaciteit]]</f>
        <v>0</v>
      </c>
      <c r="AN133" s="41" t="str">
        <f>Tabel1[[#This Row],[Datum]]&amp;Tabel1[[#This Row],[Meetmoment]]&amp;Tabel1[[#This Row],[Sectienummer]]</f>
        <v>4447419:00-21:007</v>
      </c>
      <c r="AO133" s="33"/>
      <c r="AP133" s="33"/>
      <c r="AQ133" s="33"/>
      <c r="AR133" s="33"/>
      <c r="AS133" s="33"/>
      <c r="AT133" s="33">
        <f>SUM(Tabel1[[#This Row],[Motief - Bezoekers/kortparkeerders]:[Motief - Overig]])</f>
        <v>0</v>
      </c>
      <c r="AU133" s="43"/>
      <c r="AV133" s="43"/>
      <c r="AW133" s="43"/>
      <c r="AX133" s="43"/>
      <c r="AY133" s="43"/>
      <c r="AZ133" s="43"/>
      <c r="BA133" s="43"/>
      <c r="BB133" s="43"/>
      <c r="BC133" s="44">
        <f>SUM(Tabel1[[#This Row],[Herkomst - Eigen woonplaats]:[Herkomst - Onbekend]])</f>
        <v>0</v>
      </c>
    </row>
    <row r="134" spans="1:55" s="2" customFormat="1" x14ac:dyDescent="0.25">
      <c r="A134" s="1">
        <v>7</v>
      </c>
      <c r="B134" t="s">
        <v>58</v>
      </c>
      <c r="C134" s="8">
        <v>44475</v>
      </c>
      <c r="D134" s="1" t="s">
        <v>77</v>
      </c>
      <c r="E134" s="4"/>
      <c r="F134" s="4"/>
      <c r="G134" s="4"/>
      <c r="H134" s="4"/>
      <c r="I134" s="4">
        <v>8</v>
      </c>
      <c r="J134" s="4"/>
      <c r="K134" s="4">
        <f>SUM(Tabel1[[#This Row],[cap_gemarkeerd_langs]:[cap_canadees]])</f>
        <v>8</v>
      </c>
      <c r="L134" s="4"/>
      <c r="M134" s="4"/>
      <c r="N134" s="4"/>
      <c r="O134" s="4"/>
      <c r="P134" s="4"/>
      <c r="Q134" s="4"/>
      <c r="R134" s="4">
        <f>SUM(Tabel1[[#This Row],[Cap - Invaliden algemeen]:[Cap - Overig gereserveerd]])</f>
        <v>0</v>
      </c>
      <c r="S134" s="4">
        <f>Tabel1[[#This Row],[Totale openbare capaciteit]]+Tabel1[[#This Row],[Totale doelgroep capaciteit]]</f>
        <v>8</v>
      </c>
      <c r="T134" s="11">
        <v>2</v>
      </c>
      <c r="U134" s="11"/>
      <c r="V134" s="11"/>
      <c r="W134" s="11"/>
      <c r="X134" s="11"/>
      <c r="Y134" s="11"/>
      <c r="Z134" s="4">
        <f>SUM(Tabel1[[#This Row],[Bez - Invaliden algemeen]:[Bez - Overig gereserveerd]])</f>
        <v>0</v>
      </c>
      <c r="AA134" s="4"/>
      <c r="AB134" s="4"/>
      <c r="AC134" s="11"/>
      <c r="AD134" s="11">
        <f>SUM(Tabel1[[#This Row],[Bez - fout, canadees]:[Bez - fout, anders]])</f>
        <v>0</v>
      </c>
      <c r="AE134" s="4"/>
      <c r="AF134" s="11"/>
      <c r="AG134" s="11"/>
      <c r="AH134" s="11">
        <f>SUM(Tabel1[[#This Row],[Bez - Obstakel, openbaar]:[Bez - Obstakel, doelgroep]])</f>
        <v>0</v>
      </c>
      <c r="AI134" s="4"/>
      <c r="AJ134" s="11">
        <f>SUM(Tabel1[[#This Row],[Bez - doelgroep totaal]]+Tabel1[[#This Row],[Bez - Openbaar]]+Tabel1[[#This Row],[Bez - Foutparkeerders]]+Tabel1[[#This Row],[Bez - Obstakels]])</f>
        <v>2</v>
      </c>
      <c r="AK134" s="41">
        <f>Tabel1[[#This Row],[Bez - Openbaar]]/Tabel1[[#This Row],[Totale openbare capaciteit]]</f>
        <v>0.25</v>
      </c>
      <c r="AL134" s="41" t="e">
        <f>Tabel1[[#This Row],[Bez - doelgroep totaal]]/Tabel1[[#This Row],[Totale doelgroep capaciteit]]</f>
        <v>#DIV/0!</v>
      </c>
      <c r="AM134" s="41">
        <f>Tabel1[[#This Row],[Totale bezetting]]/Tabel1[[#This Row],[Totale capaciteit]]</f>
        <v>0.25</v>
      </c>
      <c r="AN134" s="41" t="str">
        <f>Tabel1[[#This Row],[Datum]]&amp;Tabel1[[#This Row],[Meetmoment]]&amp;Tabel1[[#This Row],[Sectienummer]]</f>
        <v>4447500:00-02:007</v>
      </c>
      <c r="AO134" s="33"/>
      <c r="AP134" s="33"/>
      <c r="AQ134" s="33"/>
      <c r="AR134" s="33">
        <v>2</v>
      </c>
      <c r="AS134" s="33"/>
      <c r="AT134" s="33">
        <f>SUM(Tabel1[[#This Row],[Motief - Bezoekers/kortparkeerders]:[Motief - Overig]])</f>
        <v>2</v>
      </c>
      <c r="AU134" s="43"/>
      <c r="AV134" s="43"/>
      <c r="AW134" s="43"/>
      <c r="AX134" s="43">
        <v>1</v>
      </c>
      <c r="AY134" s="43">
        <v>1</v>
      </c>
      <c r="AZ134" s="43"/>
      <c r="BA134" s="43"/>
      <c r="BB134" s="43"/>
      <c r="BC134" s="44">
        <f>SUM(Tabel1[[#This Row],[Herkomst - Eigen woonplaats]:[Herkomst - Onbekend]])</f>
        <v>2</v>
      </c>
    </row>
    <row r="135" spans="1:55" s="2" customFormat="1" x14ac:dyDescent="0.25">
      <c r="A135" s="1">
        <v>8</v>
      </c>
      <c r="B135" t="s">
        <v>58</v>
      </c>
      <c r="C135" s="8">
        <v>44415</v>
      </c>
      <c r="D135" s="1" t="s">
        <v>78</v>
      </c>
      <c r="E135" s="4"/>
      <c r="F135" s="4"/>
      <c r="G135" s="4"/>
      <c r="H135" s="4">
        <v>12</v>
      </c>
      <c r="I135" s="4"/>
      <c r="J135" s="4"/>
      <c r="K135" s="4">
        <f>SUM(Tabel1[[#This Row],[cap_gemarkeerd_langs]:[cap_canadees]])</f>
        <v>12</v>
      </c>
      <c r="L135" s="4"/>
      <c r="M135" s="4"/>
      <c r="N135" s="4"/>
      <c r="O135" s="4"/>
      <c r="P135" s="4"/>
      <c r="Q135" s="4"/>
      <c r="R135" s="4">
        <f>SUM(Tabel1[[#This Row],[Cap - Invaliden algemeen]:[Cap - Overig gereserveerd]])</f>
        <v>0</v>
      </c>
      <c r="S135" s="4">
        <f>Tabel1[[#This Row],[Totale openbare capaciteit]]+Tabel1[[#This Row],[Totale doelgroep capaciteit]]</f>
        <v>12</v>
      </c>
      <c r="T135" s="11"/>
      <c r="U135" s="11"/>
      <c r="V135" s="11"/>
      <c r="W135" s="11"/>
      <c r="X135" s="11"/>
      <c r="Y135" s="11"/>
      <c r="Z135" s="4">
        <f>SUM(Tabel1[[#This Row],[Bez - Invaliden algemeen]:[Bez - Overig gereserveerd]])</f>
        <v>0</v>
      </c>
      <c r="AA135" s="4"/>
      <c r="AB135" s="4"/>
      <c r="AC135" s="11"/>
      <c r="AD135" s="11">
        <f>SUM(Tabel1[[#This Row],[Bez - fout, canadees]:[Bez - fout, anders]])</f>
        <v>0</v>
      </c>
      <c r="AE135" s="4"/>
      <c r="AF135" s="11"/>
      <c r="AG135" s="11"/>
      <c r="AH135" s="11">
        <f>SUM(Tabel1[[#This Row],[Bez - Obstakel, openbaar]:[Bez - Obstakel, doelgroep]])</f>
        <v>0</v>
      </c>
      <c r="AI135" s="4"/>
      <c r="AJ135" s="11">
        <f>SUM(Tabel1[[#This Row],[Bez - doelgroep totaal]]+Tabel1[[#This Row],[Bez - Openbaar]]+Tabel1[[#This Row],[Bez - Foutparkeerders]]+Tabel1[[#This Row],[Bez - Obstakels]])</f>
        <v>0</v>
      </c>
      <c r="AK135" s="41">
        <f>Tabel1[[#This Row],[Bez - Openbaar]]/Tabel1[[#This Row],[Totale openbare capaciteit]]</f>
        <v>0</v>
      </c>
      <c r="AL135" s="41" t="e">
        <f>Tabel1[[#This Row],[Bez - doelgroep totaal]]/Tabel1[[#This Row],[Totale doelgroep capaciteit]]</f>
        <v>#DIV/0!</v>
      </c>
      <c r="AM135" s="41">
        <f>Tabel1[[#This Row],[Totale bezetting]]/Tabel1[[#This Row],[Totale capaciteit]]</f>
        <v>0</v>
      </c>
      <c r="AN135" s="41" t="str">
        <f>Tabel1[[#This Row],[Datum]]&amp;Tabel1[[#This Row],[Meetmoment]]&amp;Tabel1[[#This Row],[Sectienummer]]</f>
        <v>4441510:00-12:008</v>
      </c>
      <c r="AO135" s="33"/>
      <c r="AP135" s="33"/>
      <c r="AQ135" s="33"/>
      <c r="AR135" s="33"/>
      <c r="AS135" s="33"/>
      <c r="AT135" s="33">
        <f>SUM(Tabel1[[#This Row],[Motief - Bezoekers/kortparkeerders]:[Motief - Overig]])</f>
        <v>0</v>
      </c>
      <c r="AU135" s="43"/>
      <c r="AV135" s="43"/>
      <c r="AW135" s="43"/>
      <c r="AX135" s="43"/>
      <c r="AY135" s="43"/>
      <c r="AZ135" s="43"/>
      <c r="BA135" s="43"/>
      <c r="BB135" s="43"/>
      <c r="BC135" s="44">
        <f>SUM(Tabel1[[#This Row],[Herkomst - Eigen woonplaats]:[Herkomst - Onbekend]])</f>
        <v>0</v>
      </c>
    </row>
    <row r="136" spans="1:55" s="2" customFormat="1" x14ac:dyDescent="0.25">
      <c r="A136" s="1">
        <v>8</v>
      </c>
      <c r="B136" t="s">
        <v>58</v>
      </c>
      <c r="C136" s="8">
        <v>44415</v>
      </c>
      <c r="D136" s="1" t="s">
        <v>79</v>
      </c>
      <c r="E136" s="4"/>
      <c r="F136" s="4"/>
      <c r="G136" s="4"/>
      <c r="H136" s="4">
        <v>12</v>
      </c>
      <c r="I136" s="4"/>
      <c r="J136" s="4"/>
      <c r="K136" s="4">
        <f>SUM(Tabel1[[#This Row],[cap_gemarkeerd_langs]:[cap_canadees]])</f>
        <v>12</v>
      </c>
      <c r="L136" s="4"/>
      <c r="M136" s="4"/>
      <c r="N136" s="4"/>
      <c r="O136" s="4"/>
      <c r="P136" s="4"/>
      <c r="Q136" s="4"/>
      <c r="R136" s="4">
        <f>SUM(Tabel1[[#This Row],[Cap - Invaliden algemeen]:[Cap - Overig gereserveerd]])</f>
        <v>0</v>
      </c>
      <c r="S136" s="4">
        <f>Tabel1[[#This Row],[Totale openbare capaciteit]]+Tabel1[[#This Row],[Totale doelgroep capaciteit]]</f>
        <v>12</v>
      </c>
      <c r="T136" s="11"/>
      <c r="U136" s="11"/>
      <c r="V136" s="11"/>
      <c r="W136" s="11"/>
      <c r="X136" s="11"/>
      <c r="Y136" s="11"/>
      <c r="Z136" s="4">
        <f>SUM(Tabel1[[#This Row],[Bez - Invaliden algemeen]:[Bez - Overig gereserveerd]])</f>
        <v>0</v>
      </c>
      <c r="AA136" s="4"/>
      <c r="AB136" s="4"/>
      <c r="AC136" s="11"/>
      <c r="AD136" s="11">
        <f>SUM(Tabel1[[#This Row],[Bez - fout, canadees]:[Bez - fout, anders]])</f>
        <v>0</v>
      </c>
      <c r="AE136" s="4"/>
      <c r="AF136" s="11"/>
      <c r="AG136" s="11"/>
      <c r="AH136" s="11">
        <f>SUM(Tabel1[[#This Row],[Bez - Obstakel, openbaar]:[Bez - Obstakel, doelgroep]])</f>
        <v>0</v>
      </c>
      <c r="AI136" s="4"/>
      <c r="AJ136" s="11">
        <f>SUM(Tabel1[[#This Row],[Bez - doelgroep totaal]]+Tabel1[[#This Row],[Bez - Openbaar]]+Tabel1[[#This Row],[Bez - Foutparkeerders]]+Tabel1[[#This Row],[Bez - Obstakels]])</f>
        <v>0</v>
      </c>
      <c r="AK136" s="41">
        <f>Tabel1[[#This Row],[Bez - Openbaar]]/Tabel1[[#This Row],[Totale openbare capaciteit]]</f>
        <v>0</v>
      </c>
      <c r="AL136" s="41" t="e">
        <f>Tabel1[[#This Row],[Bez - doelgroep totaal]]/Tabel1[[#This Row],[Totale doelgroep capaciteit]]</f>
        <v>#DIV/0!</v>
      </c>
      <c r="AM136" s="41">
        <f>Tabel1[[#This Row],[Totale bezetting]]/Tabel1[[#This Row],[Totale capaciteit]]</f>
        <v>0</v>
      </c>
      <c r="AN136" s="41" t="str">
        <f>Tabel1[[#This Row],[Datum]]&amp;Tabel1[[#This Row],[Meetmoment]]&amp;Tabel1[[#This Row],[Sectienummer]]</f>
        <v>4441514:00-16:008</v>
      </c>
      <c r="AO136" s="33"/>
      <c r="AP136" s="33"/>
      <c r="AQ136" s="33"/>
      <c r="AR136" s="33"/>
      <c r="AS136" s="33"/>
      <c r="AT136" s="33">
        <f>SUM(Tabel1[[#This Row],[Motief - Bezoekers/kortparkeerders]:[Motief - Overig]])</f>
        <v>0</v>
      </c>
      <c r="AU136" s="43"/>
      <c r="AV136" s="43"/>
      <c r="AW136" s="43"/>
      <c r="AX136" s="43"/>
      <c r="AY136" s="43"/>
      <c r="AZ136" s="43"/>
      <c r="BA136" s="43"/>
      <c r="BB136" s="43"/>
      <c r="BC136" s="44">
        <f>SUM(Tabel1[[#This Row],[Herkomst - Eigen woonplaats]:[Herkomst - Onbekend]])</f>
        <v>0</v>
      </c>
    </row>
    <row r="137" spans="1:55" s="2" customFormat="1" x14ac:dyDescent="0.25">
      <c r="A137" s="1">
        <v>8</v>
      </c>
      <c r="B137" t="s">
        <v>58</v>
      </c>
      <c r="C137" s="8">
        <v>44415</v>
      </c>
      <c r="D137" s="1" t="s">
        <v>80</v>
      </c>
      <c r="E137" s="4"/>
      <c r="F137" s="4"/>
      <c r="G137" s="4"/>
      <c r="H137" s="4">
        <v>12</v>
      </c>
      <c r="I137" s="4"/>
      <c r="J137" s="4"/>
      <c r="K137" s="4">
        <f>SUM(Tabel1[[#This Row],[cap_gemarkeerd_langs]:[cap_canadees]])</f>
        <v>12</v>
      </c>
      <c r="L137" s="4"/>
      <c r="M137" s="4"/>
      <c r="N137" s="4"/>
      <c r="O137" s="4"/>
      <c r="P137" s="4"/>
      <c r="Q137" s="4"/>
      <c r="R137" s="4">
        <f>SUM(Tabel1[[#This Row],[Cap - Invaliden algemeen]:[Cap - Overig gereserveerd]])</f>
        <v>0</v>
      </c>
      <c r="S137" s="4">
        <f>Tabel1[[#This Row],[Totale openbare capaciteit]]+Tabel1[[#This Row],[Totale doelgroep capaciteit]]</f>
        <v>12</v>
      </c>
      <c r="T137" s="11"/>
      <c r="U137" s="11"/>
      <c r="V137" s="11"/>
      <c r="W137" s="11"/>
      <c r="X137" s="11"/>
      <c r="Y137" s="11"/>
      <c r="Z137" s="4">
        <f>SUM(Tabel1[[#This Row],[Bez - Invaliden algemeen]:[Bez - Overig gereserveerd]])</f>
        <v>0</v>
      </c>
      <c r="AA137" s="4"/>
      <c r="AB137" s="4"/>
      <c r="AC137" s="11"/>
      <c r="AD137" s="11">
        <f>SUM(Tabel1[[#This Row],[Bez - fout, canadees]:[Bez - fout, anders]])</f>
        <v>0</v>
      </c>
      <c r="AE137" s="4"/>
      <c r="AF137" s="11"/>
      <c r="AG137" s="11"/>
      <c r="AH137" s="11">
        <f>SUM(Tabel1[[#This Row],[Bez - Obstakel, openbaar]:[Bez - Obstakel, doelgroep]])</f>
        <v>0</v>
      </c>
      <c r="AI137" s="4"/>
      <c r="AJ137" s="11">
        <f>SUM(Tabel1[[#This Row],[Bez - doelgroep totaal]]+Tabel1[[#This Row],[Bez - Openbaar]]+Tabel1[[#This Row],[Bez - Foutparkeerders]]+Tabel1[[#This Row],[Bez - Obstakels]])</f>
        <v>0</v>
      </c>
      <c r="AK137" s="41">
        <f>Tabel1[[#This Row],[Bez - Openbaar]]/Tabel1[[#This Row],[Totale openbare capaciteit]]</f>
        <v>0</v>
      </c>
      <c r="AL137" s="41" t="e">
        <f>Tabel1[[#This Row],[Bez - doelgroep totaal]]/Tabel1[[#This Row],[Totale doelgroep capaciteit]]</f>
        <v>#DIV/0!</v>
      </c>
      <c r="AM137" s="41">
        <f>Tabel1[[#This Row],[Totale bezetting]]/Tabel1[[#This Row],[Totale capaciteit]]</f>
        <v>0</v>
      </c>
      <c r="AN137" s="41" t="str">
        <f>Tabel1[[#This Row],[Datum]]&amp;Tabel1[[#This Row],[Meetmoment]]&amp;Tabel1[[#This Row],[Sectienummer]]</f>
        <v>4441519:00-21:008</v>
      </c>
      <c r="AO137" s="33"/>
      <c r="AP137" s="33"/>
      <c r="AQ137" s="33"/>
      <c r="AR137" s="33"/>
      <c r="AS137" s="33"/>
      <c r="AT137" s="33">
        <f>SUM(Tabel1[[#This Row],[Motief - Bezoekers/kortparkeerders]:[Motief - Overig]])</f>
        <v>0</v>
      </c>
      <c r="AU137" s="43"/>
      <c r="AV137" s="43"/>
      <c r="AW137" s="43"/>
      <c r="AX137" s="43"/>
      <c r="AY137" s="43"/>
      <c r="AZ137" s="43"/>
      <c r="BA137" s="43"/>
      <c r="BB137" s="43"/>
      <c r="BC137" s="44">
        <f>SUM(Tabel1[[#This Row],[Herkomst - Eigen woonplaats]:[Herkomst - Onbekend]])</f>
        <v>0</v>
      </c>
    </row>
    <row r="138" spans="1:55" s="2" customFormat="1" x14ac:dyDescent="0.25">
      <c r="A138" s="1">
        <v>8</v>
      </c>
      <c r="B138" t="s">
        <v>58</v>
      </c>
      <c r="C138" s="8">
        <v>44416</v>
      </c>
      <c r="D138" s="1" t="s">
        <v>77</v>
      </c>
      <c r="E138" s="4"/>
      <c r="F138" s="4"/>
      <c r="G138" s="4"/>
      <c r="H138" s="4">
        <v>12</v>
      </c>
      <c r="I138" s="4"/>
      <c r="J138" s="4"/>
      <c r="K138" s="4">
        <f>SUM(Tabel1[[#This Row],[cap_gemarkeerd_langs]:[cap_canadees]])</f>
        <v>12</v>
      </c>
      <c r="L138" s="4"/>
      <c r="M138" s="4"/>
      <c r="N138" s="4"/>
      <c r="O138" s="4"/>
      <c r="P138" s="4"/>
      <c r="Q138" s="4"/>
      <c r="R138" s="4">
        <f>SUM(Tabel1[[#This Row],[Cap - Invaliden algemeen]:[Cap - Overig gereserveerd]])</f>
        <v>0</v>
      </c>
      <c r="S138" s="4">
        <f>Tabel1[[#This Row],[Totale openbare capaciteit]]+Tabel1[[#This Row],[Totale doelgroep capaciteit]]</f>
        <v>12</v>
      </c>
      <c r="T138" s="11"/>
      <c r="U138" s="11"/>
      <c r="V138" s="11"/>
      <c r="W138" s="11"/>
      <c r="X138" s="11"/>
      <c r="Y138" s="11"/>
      <c r="Z138" s="4">
        <f>SUM(Tabel1[[#This Row],[Bez - Invaliden algemeen]:[Bez - Overig gereserveerd]])</f>
        <v>0</v>
      </c>
      <c r="AA138" s="4"/>
      <c r="AB138" s="4"/>
      <c r="AC138" s="11"/>
      <c r="AD138" s="11">
        <f>SUM(Tabel1[[#This Row],[Bez - fout, canadees]:[Bez - fout, anders]])</f>
        <v>0</v>
      </c>
      <c r="AE138" s="4"/>
      <c r="AF138" s="11"/>
      <c r="AG138" s="11"/>
      <c r="AH138" s="11">
        <f>SUM(Tabel1[[#This Row],[Bez - Obstakel, openbaar]:[Bez - Obstakel, doelgroep]])</f>
        <v>0</v>
      </c>
      <c r="AI138" s="4"/>
      <c r="AJ138" s="11">
        <f>SUM(Tabel1[[#This Row],[Bez - doelgroep totaal]]+Tabel1[[#This Row],[Bez - Openbaar]]+Tabel1[[#This Row],[Bez - Foutparkeerders]]+Tabel1[[#This Row],[Bez - Obstakels]])</f>
        <v>0</v>
      </c>
      <c r="AK138" s="41">
        <f>Tabel1[[#This Row],[Bez - Openbaar]]/Tabel1[[#This Row],[Totale openbare capaciteit]]</f>
        <v>0</v>
      </c>
      <c r="AL138" s="41" t="e">
        <f>Tabel1[[#This Row],[Bez - doelgroep totaal]]/Tabel1[[#This Row],[Totale doelgroep capaciteit]]</f>
        <v>#DIV/0!</v>
      </c>
      <c r="AM138" s="41">
        <f>Tabel1[[#This Row],[Totale bezetting]]/Tabel1[[#This Row],[Totale capaciteit]]</f>
        <v>0</v>
      </c>
      <c r="AN138" s="41" t="str">
        <f>Tabel1[[#This Row],[Datum]]&amp;Tabel1[[#This Row],[Meetmoment]]&amp;Tabel1[[#This Row],[Sectienummer]]</f>
        <v>4441600:00-02:008</v>
      </c>
      <c r="AO138" s="33"/>
      <c r="AP138" s="33"/>
      <c r="AQ138" s="33"/>
      <c r="AR138" s="33"/>
      <c r="AS138" s="33"/>
      <c r="AT138" s="33">
        <f>SUM(Tabel1[[#This Row],[Motief - Bezoekers/kortparkeerders]:[Motief - Overig]])</f>
        <v>0</v>
      </c>
      <c r="AU138" s="43"/>
      <c r="AV138" s="43"/>
      <c r="AW138" s="43"/>
      <c r="AX138" s="43"/>
      <c r="AY138" s="43"/>
      <c r="AZ138" s="43"/>
      <c r="BA138" s="43"/>
      <c r="BB138" s="43"/>
      <c r="BC138" s="44">
        <f>SUM(Tabel1[[#This Row],[Herkomst - Eigen woonplaats]:[Herkomst - Onbekend]])</f>
        <v>0</v>
      </c>
    </row>
    <row r="139" spans="1:55" s="2" customFormat="1" x14ac:dyDescent="0.25">
      <c r="A139" s="1">
        <v>8</v>
      </c>
      <c r="B139" s="1" t="s">
        <v>58</v>
      </c>
      <c r="C139" s="8">
        <v>44429</v>
      </c>
      <c r="D139" s="1" t="s">
        <v>79</v>
      </c>
      <c r="E139" s="4"/>
      <c r="F139" s="4"/>
      <c r="G139" s="4"/>
      <c r="H139" s="4">
        <v>12</v>
      </c>
      <c r="I139" s="4"/>
      <c r="J139" s="4"/>
      <c r="K139" s="4">
        <f>SUM(Tabel1[[#This Row],[cap_gemarkeerd_langs]:[cap_canadees]])</f>
        <v>12</v>
      </c>
      <c r="L139" s="4"/>
      <c r="M139" s="4"/>
      <c r="N139" s="4"/>
      <c r="O139" s="4"/>
      <c r="P139" s="4"/>
      <c r="Q139" s="4"/>
      <c r="R139" s="4">
        <f>SUM(Tabel1[[#This Row],[Cap - Invaliden algemeen]:[Cap - Overig gereserveerd]])</f>
        <v>0</v>
      </c>
      <c r="S139" s="4">
        <f>Tabel1[[#This Row],[Totale openbare capaciteit]]+Tabel1[[#This Row],[Totale doelgroep capaciteit]]</f>
        <v>12</v>
      </c>
      <c r="T139" s="11"/>
      <c r="U139" s="11"/>
      <c r="V139" s="11"/>
      <c r="W139" s="11"/>
      <c r="X139" s="11"/>
      <c r="Y139" s="11"/>
      <c r="Z139" s="4">
        <f>SUM(Tabel1[[#This Row],[Bez - Invaliden algemeen]:[Bez - Overig gereserveerd]])</f>
        <v>0</v>
      </c>
      <c r="AA139" s="4"/>
      <c r="AB139" s="4"/>
      <c r="AC139" s="11"/>
      <c r="AD139" s="11">
        <f>SUM(Tabel1[[#This Row],[Bez - fout, canadees]:[Bez - fout, anders]])</f>
        <v>0</v>
      </c>
      <c r="AE139" s="11"/>
      <c r="AF139" s="11"/>
      <c r="AG139" s="11"/>
      <c r="AH139" s="11">
        <f>SUM(Tabel1[[#This Row],[Bez - Obstakel, openbaar]:[Bez - Obstakel, doelgroep]])</f>
        <v>0</v>
      </c>
      <c r="AI139" s="4"/>
      <c r="AJ139" s="11">
        <f>SUM(Tabel1[[#This Row],[Bez - doelgroep totaal]]+Tabel1[[#This Row],[Bez - Openbaar]]+Tabel1[[#This Row],[Bez - Foutparkeerders]]+Tabel1[[#This Row],[Bez - Obstakels]])</f>
        <v>0</v>
      </c>
      <c r="AK139" s="41">
        <f>Tabel1[[#This Row],[Bez - Openbaar]]/Tabel1[[#This Row],[Totale openbare capaciteit]]</f>
        <v>0</v>
      </c>
      <c r="AL139" s="41" t="e">
        <f>Tabel1[[#This Row],[Bez - doelgroep totaal]]/Tabel1[[#This Row],[Totale doelgroep capaciteit]]</f>
        <v>#DIV/0!</v>
      </c>
      <c r="AM139" s="41">
        <f>Tabel1[[#This Row],[Totale bezetting]]/Tabel1[[#This Row],[Totale capaciteit]]</f>
        <v>0</v>
      </c>
      <c r="AN139" s="41" t="str">
        <f>Tabel1[[#This Row],[Datum]]&amp;Tabel1[[#This Row],[Meetmoment]]&amp;Tabel1[[#This Row],[Sectienummer]]</f>
        <v>4442914:00-16:008</v>
      </c>
      <c r="AO139" s="33"/>
      <c r="AP139" s="33"/>
      <c r="AQ139" s="33"/>
      <c r="AR139" s="33"/>
      <c r="AS139" s="33"/>
      <c r="AT139" s="33">
        <f>SUM(Tabel1[[#This Row],[Motief - Bezoekers/kortparkeerders]:[Motief - Overig]])</f>
        <v>0</v>
      </c>
      <c r="AU139" s="43"/>
      <c r="AV139" s="43"/>
      <c r="AW139" s="43"/>
      <c r="AX139" s="43"/>
      <c r="AY139" s="43"/>
      <c r="AZ139" s="43"/>
      <c r="BA139" s="43"/>
      <c r="BB139" s="43"/>
      <c r="BC139" s="44">
        <f>SUM(Tabel1[[#This Row],[Herkomst - Eigen woonplaats]:[Herkomst - Onbekend]])</f>
        <v>0</v>
      </c>
    </row>
    <row r="140" spans="1:55" s="2" customFormat="1" x14ac:dyDescent="0.25">
      <c r="A140" s="1">
        <v>8</v>
      </c>
      <c r="B140" t="s">
        <v>58</v>
      </c>
      <c r="C140" s="8">
        <v>44450</v>
      </c>
      <c r="D140" s="1" t="s">
        <v>78</v>
      </c>
      <c r="E140" s="4"/>
      <c r="F140" s="4"/>
      <c r="G140" s="4"/>
      <c r="H140" s="4">
        <v>12</v>
      </c>
      <c r="I140" s="4"/>
      <c r="J140" s="4"/>
      <c r="K140" s="4">
        <f>SUM(Tabel1[[#This Row],[cap_gemarkeerd_langs]:[cap_canadees]])</f>
        <v>12</v>
      </c>
      <c r="L140" s="4"/>
      <c r="M140" s="4"/>
      <c r="N140" s="4"/>
      <c r="O140" s="4"/>
      <c r="P140" s="4"/>
      <c r="Q140" s="4"/>
      <c r="R140" s="4">
        <f>SUM(Tabel1[[#This Row],[Cap - Invaliden algemeen]:[Cap - Overig gereserveerd]])</f>
        <v>0</v>
      </c>
      <c r="S140" s="4">
        <f>Tabel1[[#This Row],[Totale openbare capaciteit]]+Tabel1[[#This Row],[Totale doelgroep capaciteit]]</f>
        <v>12</v>
      </c>
      <c r="T140" s="11"/>
      <c r="U140" s="11"/>
      <c r="V140" s="11"/>
      <c r="W140" s="11"/>
      <c r="X140" s="11"/>
      <c r="Y140" s="11"/>
      <c r="Z140" s="4">
        <f>SUM(Tabel1[[#This Row],[Bez - Invaliden algemeen]:[Bez - Overig gereserveerd]])</f>
        <v>0</v>
      </c>
      <c r="AA140" s="4"/>
      <c r="AB140" s="4"/>
      <c r="AC140" s="11"/>
      <c r="AD140" s="11">
        <f>SUM(Tabel1[[#This Row],[Bez - fout, canadees]:[Bez - fout, anders]])</f>
        <v>0</v>
      </c>
      <c r="AE140" s="4"/>
      <c r="AF140" s="11"/>
      <c r="AG140" s="11"/>
      <c r="AH140" s="11">
        <f>SUM(Tabel1[[#This Row],[Bez - Obstakel, openbaar]:[Bez - Obstakel, doelgroep]])</f>
        <v>0</v>
      </c>
      <c r="AI140" s="4"/>
      <c r="AJ140" s="11">
        <f>SUM(Tabel1[[#This Row],[Bez - doelgroep totaal]]+Tabel1[[#This Row],[Bez - Openbaar]]+Tabel1[[#This Row],[Bez - Foutparkeerders]]+Tabel1[[#This Row],[Bez - Obstakels]])</f>
        <v>0</v>
      </c>
      <c r="AK140" s="41">
        <f>Tabel1[[#This Row],[Bez - Openbaar]]/Tabel1[[#This Row],[Totale openbare capaciteit]]</f>
        <v>0</v>
      </c>
      <c r="AL140" s="41" t="e">
        <f>Tabel1[[#This Row],[Bez - doelgroep totaal]]/Tabel1[[#This Row],[Totale doelgroep capaciteit]]</f>
        <v>#DIV/0!</v>
      </c>
      <c r="AM140" s="41">
        <f>Tabel1[[#This Row],[Totale bezetting]]/Tabel1[[#This Row],[Totale capaciteit]]</f>
        <v>0</v>
      </c>
      <c r="AN140" s="41" t="str">
        <f>Tabel1[[#This Row],[Datum]]&amp;Tabel1[[#This Row],[Meetmoment]]&amp;Tabel1[[#This Row],[Sectienummer]]</f>
        <v>4445010:00-12:008</v>
      </c>
      <c r="AO140" s="33"/>
      <c r="AP140" s="33"/>
      <c r="AQ140" s="33"/>
      <c r="AR140" s="33"/>
      <c r="AS140" s="33"/>
      <c r="AT140" s="33">
        <f>SUM(Tabel1[[#This Row],[Motief - Bezoekers/kortparkeerders]:[Motief - Overig]])</f>
        <v>0</v>
      </c>
      <c r="AU140" s="43"/>
      <c r="AV140" s="43"/>
      <c r="AW140" s="43"/>
      <c r="AX140" s="43"/>
      <c r="AY140" s="43"/>
      <c r="AZ140" s="43"/>
      <c r="BA140" s="43"/>
      <c r="BB140" s="43"/>
      <c r="BC140" s="44">
        <f>SUM(Tabel1[[#This Row],[Herkomst - Eigen woonplaats]:[Herkomst - Onbekend]])</f>
        <v>0</v>
      </c>
    </row>
    <row r="141" spans="1:55" s="2" customFormat="1" x14ac:dyDescent="0.25">
      <c r="A141" s="1">
        <v>8</v>
      </c>
      <c r="B141" t="s">
        <v>58</v>
      </c>
      <c r="C141" s="8">
        <v>44450</v>
      </c>
      <c r="D141" s="1" t="s">
        <v>79</v>
      </c>
      <c r="E141" s="4"/>
      <c r="F141" s="4"/>
      <c r="G141" s="4"/>
      <c r="H141" s="4">
        <v>12</v>
      </c>
      <c r="I141" s="4"/>
      <c r="J141" s="4"/>
      <c r="K141" s="4">
        <f>SUM(Tabel1[[#This Row],[cap_gemarkeerd_langs]:[cap_canadees]])</f>
        <v>12</v>
      </c>
      <c r="L141" s="4"/>
      <c r="M141" s="4"/>
      <c r="N141" s="4"/>
      <c r="O141" s="4"/>
      <c r="P141" s="4"/>
      <c r="Q141" s="4"/>
      <c r="R141" s="4">
        <f>SUM(Tabel1[[#This Row],[Cap - Invaliden algemeen]:[Cap - Overig gereserveerd]])</f>
        <v>0</v>
      </c>
      <c r="S141" s="4">
        <f>Tabel1[[#This Row],[Totale openbare capaciteit]]+Tabel1[[#This Row],[Totale doelgroep capaciteit]]</f>
        <v>12</v>
      </c>
      <c r="T141" s="11"/>
      <c r="U141" s="11"/>
      <c r="V141" s="11"/>
      <c r="W141" s="11"/>
      <c r="X141" s="11"/>
      <c r="Y141" s="11"/>
      <c r="Z141" s="4">
        <f>SUM(Tabel1[[#This Row],[Bez - Invaliden algemeen]:[Bez - Overig gereserveerd]])</f>
        <v>0</v>
      </c>
      <c r="AA141" s="4"/>
      <c r="AB141" s="4"/>
      <c r="AC141" s="11"/>
      <c r="AD141" s="11">
        <f>SUM(Tabel1[[#This Row],[Bez - fout, canadees]:[Bez - fout, anders]])</f>
        <v>0</v>
      </c>
      <c r="AE141" s="4"/>
      <c r="AF141" s="11"/>
      <c r="AG141" s="11"/>
      <c r="AH141" s="11">
        <f>SUM(Tabel1[[#This Row],[Bez - Obstakel, openbaar]:[Bez - Obstakel, doelgroep]])</f>
        <v>0</v>
      </c>
      <c r="AI141" s="4"/>
      <c r="AJ141" s="11">
        <f>SUM(Tabel1[[#This Row],[Bez - doelgroep totaal]]+Tabel1[[#This Row],[Bez - Openbaar]]+Tabel1[[#This Row],[Bez - Foutparkeerders]]+Tabel1[[#This Row],[Bez - Obstakels]])</f>
        <v>0</v>
      </c>
      <c r="AK141" s="41">
        <f>Tabel1[[#This Row],[Bez - Openbaar]]/Tabel1[[#This Row],[Totale openbare capaciteit]]</f>
        <v>0</v>
      </c>
      <c r="AL141" s="41" t="e">
        <f>Tabel1[[#This Row],[Bez - doelgroep totaal]]/Tabel1[[#This Row],[Totale doelgroep capaciteit]]</f>
        <v>#DIV/0!</v>
      </c>
      <c r="AM141" s="41">
        <f>Tabel1[[#This Row],[Totale bezetting]]/Tabel1[[#This Row],[Totale capaciteit]]</f>
        <v>0</v>
      </c>
      <c r="AN141" s="41" t="str">
        <f>Tabel1[[#This Row],[Datum]]&amp;Tabel1[[#This Row],[Meetmoment]]&amp;Tabel1[[#This Row],[Sectienummer]]</f>
        <v>4445014:00-16:008</v>
      </c>
      <c r="AO141" s="33"/>
      <c r="AP141" s="33"/>
      <c r="AQ141" s="33"/>
      <c r="AR141" s="33"/>
      <c r="AS141" s="33"/>
      <c r="AT141" s="33">
        <f>SUM(Tabel1[[#This Row],[Motief - Bezoekers/kortparkeerders]:[Motief - Overig]])</f>
        <v>0</v>
      </c>
      <c r="AU141" s="43"/>
      <c r="AV141" s="43"/>
      <c r="AW141" s="43"/>
      <c r="AX141" s="43"/>
      <c r="AY141" s="43"/>
      <c r="AZ141" s="43"/>
      <c r="BA141" s="43"/>
      <c r="BB141" s="43"/>
      <c r="BC141" s="44">
        <f>SUM(Tabel1[[#This Row],[Herkomst - Eigen woonplaats]:[Herkomst - Onbekend]])</f>
        <v>0</v>
      </c>
    </row>
    <row r="142" spans="1:55" s="2" customFormat="1" x14ac:dyDescent="0.25">
      <c r="A142" s="1">
        <v>8</v>
      </c>
      <c r="B142" t="s">
        <v>58</v>
      </c>
      <c r="C142" s="8">
        <v>44450</v>
      </c>
      <c r="D142" s="1" t="s">
        <v>80</v>
      </c>
      <c r="E142" s="4"/>
      <c r="F142" s="4"/>
      <c r="G142" s="4"/>
      <c r="H142" s="4">
        <v>12</v>
      </c>
      <c r="I142" s="4"/>
      <c r="J142" s="4"/>
      <c r="K142" s="4">
        <f>SUM(Tabel1[[#This Row],[cap_gemarkeerd_langs]:[cap_canadees]])</f>
        <v>12</v>
      </c>
      <c r="L142" s="4"/>
      <c r="M142" s="4"/>
      <c r="N142" s="4"/>
      <c r="O142" s="4"/>
      <c r="P142" s="4"/>
      <c r="Q142" s="4"/>
      <c r="R142" s="4">
        <f>SUM(Tabel1[[#This Row],[Cap - Invaliden algemeen]:[Cap - Overig gereserveerd]])</f>
        <v>0</v>
      </c>
      <c r="S142" s="4">
        <f>Tabel1[[#This Row],[Totale openbare capaciteit]]+Tabel1[[#This Row],[Totale doelgroep capaciteit]]</f>
        <v>12</v>
      </c>
      <c r="T142" s="11"/>
      <c r="U142" s="11"/>
      <c r="V142" s="11"/>
      <c r="W142" s="11"/>
      <c r="X142" s="11"/>
      <c r="Y142" s="11"/>
      <c r="Z142" s="4">
        <f>SUM(Tabel1[[#This Row],[Bez - Invaliden algemeen]:[Bez - Overig gereserveerd]])</f>
        <v>0</v>
      </c>
      <c r="AA142" s="4"/>
      <c r="AB142" s="4"/>
      <c r="AC142" s="11"/>
      <c r="AD142" s="11">
        <f>SUM(Tabel1[[#This Row],[Bez - fout, canadees]:[Bez - fout, anders]])</f>
        <v>0</v>
      </c>
      <c r="AE142" s="4"/>
      <c r="AF142" s="11"/>
      <c r="AG142" s="11"/>
      <c r="AH142" s="11">
        <f>SUM(Tabel1[[#This Row],[Bez - Obstakel, openbaar]:[Bez - Obstakel, doelgroep]])</f>
        <v>0</v>
      </c>
      <c r="AI142" s="4"/>
      <c r="AJ142" s="11">
        <f>SUM(Tabel1[[#This Row],[Bez - doelgroep totaal]]+Tabel1[[#This Row],[Bez - Openbaar]]+Tabel1[[#This Row],[Bez - Foutparkeerders]]+Tabel1[[#This Row],[Bez - Obstakels]])</f>
        <v>0</v>
      </c>
      <c r="AK142" s="41">
        <f>Tabel1[[#This Row],[Bez - Openbaar]]/Tabel1[[#This Row],[Totale openbare capaciteit]]</f>
        <v>0</v>
      </c>
      <c r="AL142" s="41" t="e">
        <f>Tabel1[[#This Row],[Bez - doelgroep totaal]]/Tabel1[[#This Row],[Totale doelgroep capaciteit]]</f>
        <v>#DIV/0!</v>
      </c>
      <c r="AM142" s="41">
        <f>Tabel1[[#This Row],[Totale bezetting]]/Tabel1[[#This Row],[Totale capaciteit]]</f>
        <v>0</v>
      </c>
      <c r="AN142" s="41" t="str">
        <f>Tabel1[[#This Row],[Datum]]&amp;Tabel1[[#This Row],[Meetmoment]]&amp;Tabel1[[#This Row],[Sectienummer]]</f>
        <v>4445019:00-21:008</v>
      </c>
      <c r="AO142" s="33"/>
      <c r="AP142" s="33"/>
      <c r="AQ142" s="33"/>
      <c r="AR142" s="33"/>
      <c r="AS142" s="33"/>
      <c r="AT142" s="33">
        <f>SUM(Tabel1[[#This Row],[Motief - Bezoekers/kortparkeerders]:[Motief - Overig]])</f>
        <v>0</v>
      </c>
      <c r="AU142" s="43"/>
      <c r="AV142" s="43"/>
      <c r="AW142" s="43"/>
      <c r="AX142" s="43"/>
      <c r="AY142" s="43"/>
      <c r="AZ142" s="43"/>
      <c r="BA142" s="43"/>
      <c r="BB142" s="43"/>
      <c r="BC142" s="44">
        <f>SUM(Tabel1[[#This Row],[Herkomst - Eigen woonplaats]:[Herkomst - Onbekend]])</f>
        <v>0</v>
      </c>
    </row>
    <row r="143" spans="1:55" s="2" customFormat="1" x14ac:dyDescent="0.25">
      <c r="A143" s="1">
        <v>8</v>
      </c>
      <c r="B143" t="s">
        <v>58</v>
      </c>
      <c r="C143" s="8">
        <v>44451</v>
      </c>
      <c r="D143" s="1" t="s">
        <v>77</v>
      </c>
      <c r="E143" s="4"/>
      <c r="F143" s="4"/>
      <c r="G143" s="4"/>
      <c r="H143" s="4">
        <v>12</v>
      </c>
      <c r="I143" s="4"/>
      <c r="J143" s="4"/>
      <c r="K143" s="4">
        <f>SUM(Tabel1[[#This Row],[cap_gemarkeerd_langs]:[cap_canadees]])</f>
        <v>12</v>
      </c>
      <c r="L143" s="4"/>
      <c r="M143" s="4"/>
      <c r="N143" s="4"/>
      <c r="O143" s="4"/>
      <c r="P143" s="4"/>
      <c r="Q143" s="4"/>
      <c r="R143" s="4">
        <f>SUM(Tabel1[[#This Row],[Cap - Invaliden algemeen]:[Cap - Overig gereserveerd]])</f>
        <v>0</v>
      </c>
      <c r="S143" s="4">
        <f>Tabel1[[#This Row],[Totale openbare capaciteit]]+Tabel1[[#This Row],[Totale doelgroep capaciteit]]</f>
        <v>12</v>
      </c>
      <c r="T143" s="11"/>
      <c r="U143" s="11"/>
      <c r="V143" s="11"/>
      <c r="W143" s="11"/>
      <c r="X143" s="11"/>
      <c r="Y143" s="11"/>
      <c r="Z143" s="4">
        <f>SUM(Tabel1[[#This Row],[Bez - Invaliden algemeen]:[Bez - Overig gereserveerd]])</f>
        <v>0</v>
      </c>
      <c r="AA143" s="4"/>
      <c r="AB143" s="4"/>
      <c r="AC143" s="11"/>
      <c r="AD143" s="11">
        <f>SUM(Tabel1[[#This Row],[Bez - fout, canadees]:[Bez - fout, anders]])</f>
        <v>0</v>
      </c>
      <c r="AE143" s="4"/>
      <c r="AF143" s="11"/>
      <c r="AG143" s="11"/>
      <c r="AH143" s="11">
        <f>SUM(Tabel1[[#This Row],[Bez - Obstakel, openbaar]:[Bez - Obstakel, doelgroep]])</f>
        <v>0</v>
      </c>
      <c r="AI143" s="4"/>
      <c r="AJ143" s="11">
        <f>SUM(Tabel1[[#This Row],[Bez - doelgroep totaal]]+Tabel1[[#This Row],[Bez - Openbaar]]+Tabel1[[#This Row],[Bez - Foutparkeerders]]+Tabel1[[#This Row],[Bez - Obstakels]])</f>
        <v>0</v>
      </c>
      <c r="AK143" s="41">
        <f>Tabel1[[#This Row],[Bez - Openbaar]]/Tabel1[[#This Row],[Totale openbare capaciteit]]</f>
        <v>0</v>
      </c>
      <c r="AL143" s="41" t="e">
        <f>Tabel1[[#This Row],[Bez - doelgroep totaal]]/Tabel1[[#This Row],[Totale doelgroep capaciteit]]</f>
        <v>#DIV/0!</v>
      </c>
      <c r="AM143" s="41">
        <f>Tabel1[[#This Row],[Totale bezetting]]/Tabel1[[#This Row],[Totale capaciteit]]</f>
        <v>0</v>
      </c>
      <c r="AN143" s="41" t="str">
        <f>Tabel1[[#This Row],[Datum]]&amp;Tabel1[[#This Row],[Meetmoment]]&amp;Tabel1[[#This Row],[Sectienummer]]</f>
        <v>4445100:00-02:008</v>
      </c>
      <c r="AO143" s="33"/>
      <c r="AP143" s="33"/>
      <c r="AQ143" s="33"/>
      <c r="AR143" s="33"/>
      <c r="AS143" s="33"/>
      <c r="AT143" s="33">
        <f>SUM(Tabel1[[#This Row],[Motief - Bezoekers/kortparkeerders]:[Motief - Overig]])</f>
        <v>0</v>
      </c>
      <c r="AU143" s="43"/>
      <c r="AV143" s="43"/>
      <c r="AW143" s="43"/>
      <c r="AX143" s="43"/>
      <c r="AY143" s="43"/>
      <c r="AZ143" s="43"/>
      <c r="BA143" s="43"/>
      <c r="BB143" s="43"/>
      <c r="BC143" s="44">
        <f>SUM(Tabel1[[#This Row],[Herkomst - Eigen woonplaats]:[Herkomst - Onbekend]])</f>
        <v>0</v>
      </c>
    </row>
    <row r="144" spans="1:55" s="2" customFormat="1" x14ac:dyDescent="0.25">
      <c r="A144" s="1">
        <v>8</v>
      </c>
      <c r="B144" t="s">
        <v>58</v>
      </c>
      <c r="C144" s="8">
        <v>44474</v>
      </c>
      <c r="D144" s="1" t="s">
        <v>78</v>
      </c>
      <c r="E144" s="4"/>
      <c r="F144" s="4"/>
      <c r="G144" s="4"/>
      <c r="H144" s="4">
        <v>12</v>
      </c>
      <c r="I144" s="4"/>
      <c r="J144" s="4"/>
      <c r="K144" s="4">
        <f>SUM(Tabel1[[#This Row],[cap_gemarkeerd_langs]:[cap_canadees]])</f>
        <v>12</v>
      </c>
      <c r="L144" s="4"/>
      <c r="M144" s="4"/>
      <c r="N144" s="4"/>
      <c r="O144" s="4"/>
      <c r="P144" s="4"/>
      <c r="Q144" s="4"/>
      <c r="R144" s="4">
        <f>SUM(Tabel1[[#This Row],[Cap - Invaliden algemeen]:[Cap - Overig gereserveerd]])</f>
        <v>0</v>
      </c>
      <c r="S144" s="4">
        <f>Tabel1[[#This Row],[Totale openbare capaciteit]]+Tabel1[[#This Row],[Totale doelgroep capaciteit]]</f>
        <v>12</v>
      </c>
      <c r="T144" s="11"/>
      <c r="U144" s="11"/>
      <c r="V144" s="11"/>
      <c r="W144" s="11"/>
      <c r="X144" s="11"/>
      <c r="Y144" s="11"/>
      <c r="Z144" s="4">
        <f>SUM(Tabel1[[#This Row],[Bez - Invaliden algemeen]:[Bez - Overig gereserveerd]])</f>
        <v>0</v>
      </c>
      <c r="AA144" s="4"/>
      <c r="AB144" s="4"/>
      <c r="AC144" s="11"/>
      <c r="AD144" s="11">
        <f>SUM(Tabel1[[#This Row],[Bez - fout, canadees]:[Bez - fout, anders]])</f>
        <v>0</v>
      </c>
      <c r="AE144" s="4"/>
      <c r="AF144" s="11"/>
      <c r="AG144" s="11"/>
      <c r="AH144" s="11">
        <f>SUM(Tabel1[[#This Row],[Bez - Obstakel, openbaar]:[Bez - Obstakel, doelgroep]])</f>
        <v>0</v>
      </c>
      <c r="AI144" s="4"/>
      <c r="AJ144" s="11">
        <f>SUM(Tabel1[[#This Row],[Bez - doelgroep totaal]]+Tabel1[[#This Row],[Bez - Openbaar]]+Tabel1[[#This Row],[Bez - Foutparkeerders]]+Tabel1[[#This Row],[Bez - Obstakels]])</f>
        <v>0</v>
      </c>
      <c r="AK144" s="41">
        <f>Tabel1[[#This Row],[Bez - Openbaar]]/Tabel1[[#This Row],[Totale openbare capaciteit]]</f>
        <v>0</v>
      </c>
      <c r="AL144" s="41" t="e">
        <f>Tabel1[[#This Row],[Bez - doelgroep totaal]]/Tabel1[[#This Row],[Totale doelgroep capaciteit]]</f>
        <v>#DIV/0!</v>
      </c>
      <c r="AM144" s="41">
        <f>Tabel1[[#This Row],[Totale bezetting]]/Tabel1[[#This Row],[Totale capaciteit]]</f>
        <v>0</v>
      </c>
      <c r="AN144" s="41" t="str">
        <f>Tabel1[[#This Row],[Datum]]&amp;Tabel1[[#This Row],[Meetmoment]]&amp;Tabel1[[#This Row],[Sectienummer]]</f>
        <v>4447410:00-12:008</v>
      </c>
      <c r="AO144" s="33"/>
      <c r="AP144" s="33"/>
      <c r="AQ144" s="33"/>
      <c r="AR144" s="33"/>
      <c r="AS144" s="33"/>
      <c r="AT144" s="33">
        <f>SUM(Tabel1[[#This Row],[Motief - Bezoekers/kortparkeerders]:[Motief - Overig]])</f>
        <v>0</v>
      </c>
      <c r="AU144" s="43"/>
      <c r="AV144" s="43"/>
      <c r="AW144" s="43"/>
      <c r="AX144" s="43"/>
      <c r="AY144" s="43"/>
      <c r="AZ144" s="43"/>
      <c r="BA144" s="43"/>
      <c r="BB144" s="43"/>
      <c r="BC144" s="44">
        <f>SUM(Tabel1[[#This Row],[Herkomst - Eigen woonplaats]:[Herkomst - Onbekend]])</f>
        <v>0</v>
      </c>
    </row>
    <row r="145" spans="1:55" s="2" customFormat="1" x14ac:dyDescent="0.25">
      <c r="A145" s="1">
        <v>8</v>
      </c>
      <c r="B145" t="s">
        <v>58</v>
      </c>
      <c r="C145" s="8">
        <v>44474</v>
      </c>
      <c r="D145" s="1" t="s">
        <v>79</v>
      </c>
      <c r="E145" s="4"/>
      <c r="F145" s="4"/>
      <c r="G145" s="4"/>
      <c r="H145" s="4">
        <v>12</v>
      </c>
      <c r="I145" s="4"/>
      <c r="J145" s="4"/>
      <c r="K145" s="4">
        <f>SUM(Tabel1[[#This Row],[cap_gemarkeerd_langs]:[cap_canadees]])</f>
        <v>12</v>
      </c>
      <c r="L145" s="4"/>
      <c r="M145" s="4"/>
      <c r="N145" s="4"/>
      <c r="O145" s="4"/>
      <c r="P145" s="4"/>
      <c r="Q145" s="4"/>
      <c r="R145" s="4">
        <f>SUM(Tabel1[[#This Row],[Cap - Invaliden algemeen]:[Cap - Overig gereserveerd]])</f>
        <v>0</v>
      </c>
      <c r="S145" s="4">
        <f>Tabel1[[#This Row],[Totale openbare capaciteit]]+Tabel1[[#This Row],[Totale doelgroep capaciteit]]</f>
        <v>12</v>
      </c>
      <c r="T145" s="11"/>
      <c r="U145" s="11"/>
      <c r="V145" s="11"/>
      <c r="W145" s="11"/>
      <c r="X145" s="11"/>
      <c r="Y145" s="11"/>
      <c r="Z145" s="4">
        <f>SUM(Tabel1[[#This Row],[Bez - Invaliden algemeen]:[Bez - Overig gereserveerd]])</f>
        <v>0</v>
      </c>
      <c r="AA145" s="4"/>
      <c r="AB145" s="4"/>
      <c r="AC145" s="11"/>
      <c r="AD145" s="11">
        <f>SUM(Tabel1[[#This Row],[Bez - fout, canadees]:[Bez - fout, anders]])</f>
        <v>0</v>
      </c>
      <c r="AE145" s="4"/>
      <c r="AF145" s="11"/>
      <c r="AG145" s="11"/>
      <c r="AH145" s="11">
        <f>SUM(Tabel1[[#This Row],[Bez - Obstakel, openbaar]:[Bez - Obstakel, doelgroep]])</f>
        <v>0</v>
      </c>
      <c r="AI145" s="4"/>
      <c r="AJ145" s="11">
        <f>SUM(Tabel1[[#This Row],[Bez - doelgroep totaal]]+Tabel1[[#This Row],[Bez - Openbaar]]+Tabel1[[#This Row],[Bez - Foutparkeerders]]+Tabel1[[#This Row],[Bez - Obstakels]])</f>
        <v>0</v>
      </c>
      <c r="AK145" s="41">
        <f>Tabel1[[#This Row],[Bez - Openbaar]]/Tabel1[[#This Row],[Totale openbare capaciteit]]</f>
        <v>0</v>
      </c>
      <c r="AL145" s="41" t="e">
        <f>Tabel1[[#This Row],[Bez - doelgroep totaal]]/Tabel1[[#This Row],[Totale doelgroep capaciteit]]</f>
        <v>#DIV/0!</v>
      </c>
      <c r="AM145" s="41">
        <f>Tabel1[[#This Row],[Totale bezetting]]/Tabel1[[#This Row],[Totale capaciteit]]</f>
        <v>0</v>
      </c>
      <c r="AN145" s="41" t="str">
        <f>Tabel1[[#This Row],[Datum]]&amp;Tabel1[[#This Row],[Meetmoment]]&amp;Tabel1[[#This Row],[Sectienummer]]</f>
        <v>4447414:00-16:008</v>
      </c>
      <c r="AO145" s="33"/>
      <c r="AP145" s="33"/>
      <c r="AQ145" s="33"/>
      <c r="AR145" s="33"/>
      <c r="AS145" s="33"/>
      <c r="AT145" s="33">
        <f>SUM(Tabel1[[#This Row],[Motief - Bezoekers/kortparkeerders]:[Motief - Overig]])</f>
        <v>0</v>
      </c>
      <c r="AU145" s="43"/>
      <c r="AV145" s="43"/>
      <c r="AW145" s="43"/>
      <c r="AX145" s="43"/>
      <c r="AY145" s="43"/>
      <c r="AZ145" s="43"/>
      <c r="BA145" s="43"/>
      <c r="BB145" s="43"/>
      <c r="BC145" s="44">
        <f>SUM(Tabel1[[#This Row],[Herkomst - Eigen woonplaats]:[Herkomst - Onbekend]])</f>
        <v>0</v>
      </c>
    </row>
    <row r="146" spans="1:55" s="2" customFormat="1" x14ac:dyDescent="0.25">
      <c r="A146" s="1">
        <v>8</v>
      </c>
      <c r="B146" t="s">
        <v>58</v>
      </c>
      <c r="C146" s="8">
        <v>44474</v>
      </c>
      <c r="D146" s="1" t="s">
        <v>80</v>
      </c>
      <c r="E146" s="4"/>
      <c r="F146" s="4"/>
      <c r="G146" s="4"/>
      <c r="H146" s="4">
        <v>12</v>
      </c>
      <c r="I146" s="4"/>
      <c r="J146" s="4"/>
      <c r="K146" s="4">
        <f>SUM(Tabel1[[#This Row],[cap_gemarkeerd_langs]:[cap_canadees]])</f>
        <v>12</v>
      </c>
      <c r="L146" s="4"/>
      <c r="M146" s="4"/>
      <c r="N146" s="4"/>
      <c r="O146" s="4"/>
      <c r="P146" s="4"/>
      <c r="Q146" s="4"/>
      <c r="R146" s="4">
        <f>SUM(Tabel1[[#This Row],[Cap - Invaliden algemeen]:[Cap - Overig gereserveerd]])</f>
        <v>0</v>
      </c>
      <c r="S146" s="4">
        <f>Tabel1[[#This Row],[Totale openbare capaciteit]]+Tabel1[[#This Row],[Totale doelgroep capaciteit]]</f>
        <v>12</v>
      </c>
      <c r="T146" s="11"/>
      <c r="U146" s="11"/>
      <c r="V146" s="11"/>
      <c r="W146" s="11"/>
      <c r="X146" s="11"/>
      <c r="Y146" s="11"/>
      <c r="Z146" s="4">
        <f>SUM(Tabel1[[#This Row],[Bez - Invaliden algemeen]:[Bez - Overig gereserveerd]])</f>
        <v>0</v>
      </c>
      <c r="AA146" s="4"/>
      <c r="AB146" s="4"/>
      <c r="AC146" s="11"/>
      <c r="AD146" s="11">
        <f>SUM(Tabel1[[#This Row],[Bez - fout, canadees]:[Bez - fout, anders]])</f>
        <v>0</v>
      </c>
      <c r="AE146" s="4"/>
      <c r="AF146" s="11"/>
      <c r="AG146" s="11"/>
      <c r="AH146" s="11">
        <f>SUM(Tabel1[[#This Row],[Bez - Obstakel, openbaar]:[Bez - Obstakel, doelgroep]])</f>
        <v>0</v>
      </c>
      <c r="AI146" s="4"/>
      <c r="AJ146" s="11">
        <f>SUM(Tabel1[[#This Row],[Bez - doelgroep totaal]]+Tabel1[[#This Row],[Bez - Openbaar]]+Tabel1[[#This Row],[Bez - Foutparkeerders]]+Tabel1[[#This Row],[Bez - Obstakels]])</f>
        <v>0</v>
      </c>
      <c r="AK146" s="41">
        <f>Tabel1[[#This Row],[Bez - Openbaar]]/Tabel1[[#This Row],[Totale openbare capaciteit]]</f>
        <v>0</v>
      </c>
      <c r="AL146" s="41" t="e">
        <f>Tabel1[[#This Row],[Bez - doelgroep totaal]]/Tabel1[[#This Row],[Totale doelgroep capaciteit]]</f>
        <v>#DIV/0!</v>
      </c>
      <c r="AM146" s="41">
        <f>Tabel1[[#This Row],[Totale bezetting]]/Tabel1[[#This Row],[Totale capaciteit]]</f>
        <v>0</v>
      </c>
      <c r="AN146" s="41" t="str">
        <f>Tabel1[[#This Row],[Datum]]&amp;Tabel1[[#This Row],[Meetmoment]]&amp;Tabel1[[#This Row],[Sectienummer]]</f>
        <v>4447419:00-21:008</v>
      </c>
      <c r="AO146" s="33"/>
      <c r="AP146" s="33"/>
      <c r="AQ146" s="33"/>
      <c r="AR146" s="33"/>
      <c r="AS146" s="33"/>
      <c r="AT146" s="33">
        <f>SUM(Tabel1[[#This Row],[Motief - Bezoekers/kortparkeerders]:[Motief - Overig]])</f>
        <v>0</v>
      </c>
      <c r="AU146" s="43"/>
      <c r="AV146" s="43"/>
      <c r="AW146" s="43"/>
      <c r="AX146" s="43"/>
      <c r="AY146" s="43"/>
      <c r="AZ146" s="43"/>
      <c r="BA146" s="43"/>
      <c r="BB146" s="43"/>
      <c r="BC146" s="44">
        <f>SUM(Tabel1[[#This Row],[Herkomst - Eigen woonplaats]:[Herkomst - Onbekend]])</f>
        <v>0</v>
      </c>
    </row>
    <row r="147" spans="1:55" s="2" customFormat="1" x14ac:dyDescent="0.25">
      <c r="A147" s="1">
        <v>8</v>
      </c>
      <c r="B147" t="s">
        <v>58</v>
      </c>
      <c r="C147" s="8">
        <v>44475</v>
      </c>
      <c r="D147" s="1" t="s">
        <v>77</v>
      </c>
      <c r="E147" s="4"/>
      <c r="F147" s="4"/>
      <c r="G147" s="4"/>
      <c r="H147" s="4">
        <v>12</v>
      </c>
      <c r="I147" s="4"/>
      <c r="J147" s="4"/>
      <c r="K147" s="4">
        <f>SUM(Tabel1[[#This Row],[cap_gemarkeerd_langs]:[cap_canadees]])</f>
        <v>12</v>
      </c>
      <c r="L147" s="4"/>
      <c r="M147" s="4"/>
      <c r="N147" s="4"/>
      <c r="O147" s="4"/>
      <c r="P147" s="4"/>
      <c r="Q147" s="4"/>
      <c r="R147" s="4">
        <f>SUM(Tabel1[[#This Row],[Cap - Invaliden algemeen]:[Cap - Overig gereserveerd]])</f>
        <v>0</v>
      </c>
      <c r="S147" s="4">
        <f>Tabel1[[#This Row],[Totale openbare capaciteit]]+Tabel1[[#This Row],[Totale doelgroep capaciteit]]</f>
        <v>12</v>
      </c>
      <c r="T147" s="11"/>
      <c r="U147" s="11"/>
      <c r="V147" s="11"/>
      <c r="W147" s="11"/>
      <c r="X147" s="11"/>
      <c r="Y147" s="11"/>
      <c r="Z147" s="4">
        <f>SUM(Tabel1[[#This Row],[Bez - Invaliden algemeen]:[Bez - Overig gereserveerd]])</f>
        <v>0</v>
      </c>
      <c r="AA147" s="4"/>
      <c r="AB147" s="4"/>
      <c r="AC147" s="11"/>
      <c r="AD147" s="11">
        <f>SUM(Tabel1[[#This Row],[Bez - fout, canadees]:[Bez - fout, anders]])</f>
        <v>0</v>
      </c>
      <c r="AE147" s="4"/>
      <c r="AF147" s="11"/>
      <c r="AG147" s="11"/>
      <c r="AH147" s="11">
        <f>SUM(Tabel1[[#This Row],[Bez - Obstakel, openbaar]:[Bez - Obstakel, doelgroep]])</f>
        <v>0</v>
      </c>
      <c r="AI147" s="4"/>
      <c r="AJ147" s="11">
        <f>SUM(Tabel1[[#This Row],[Bez - doelgroep totaal]]+Tabel1[[#This Row],[Bez - Openbaar]]+Tabel1[[#This Row],[Bez - Foutparkeerders]]+Tabel1[[#This Row],[Bez - Obstakels]])</f>
        <v>0</v>
      </c>
      <c r="AK147" s="41">
        <f>Tabel1[[#This Row],[Bez - Openbaar]]/Tabel1[[#This Row],[Totale openbare capaciteit]]</f>
        <v>0</v>
      </c>
      <c r="AL147" s="41" t="e">
        <f>Tabel1[[#This Row],[Bez - doelgroep totaal]]/Tabel1[[#This Row],[Totale doelgroep capaciteit]]</f>
        <v>#DIV/0!</v>
      </c>
      <c r="AM147" s="41">
        <f>Tabel1[[#This Row],[Totale bezetting]]/Tabel1[[#This Row],[Totale capaciteit]]</f>
        <v>0</v>
      </c>
      <c r="AN147" s="41" t="str">
        <f>Tabel1[[#This Row],[Datum]]&amp;Tabel1[[#This Row],[Meetmoment]]&amp;Tabel1[[#This Row],[Sectienummer]]</f>
        <v>4447500:00-02:008</v>
      </c>
      <c r="AO147" s="33"/>
      <c r="AP147" s="33"/>
      <c r="AQ147" s="33"/>
      <c r="AR147" s="33"/>
      <c r="AS147" s="33"/>
      <c r="AT147" s="33">
        <f>SUM(Tabel1[[#This Row],[Motief - Bezoekers/kortparkeerders]:[Motief - Overig]])</f>
        <v>0</v>
      </c>
      <c r="AU147" s="43"/>
      <c r="AV147" s="43"/>
      <c r="AW147" s="43"/>
      <c r="AX147" s="43"/>
      <c r="AY147" s="43"/>
      <c r="AZ147" s="43"/>
      <c r="BA147" s="43"/>
      <c r="BB147" s="43"/>
      <c r="BC147" s="44">
        <f>SUM(Tabel1[[#This Row],[Herkomst - Eigen woonplaats]:[Herkomst - Onbekend]])</f>
        <v>0</v>
      </c>
    </row>
    <row r="148" spans="1:55" s="2" customFormat="1" x14ac:dyDescent="0.25">
      <c r="A148" s="1">
        <v>9</v>
      </c>
      <c r="B148" t="s">
        <v>74</v>
      </c>
      <c r="C148" s="8">
        <v>44415</v>
      </c>
      <c r="D148" s="1" t="s">
        <v>78</v>
      </c>
      <c r="E148" s="4">
        <v>58</v>
      </c>
      <c r="F148" s="4"/>
      <c r="G148" s="4"/>
      <c r="H148" s="4"/>
      <c r="I148" s="4"/>
      <c r="J148" s="4"/>
      <c r="K148" s="4">
        <f>SUM(Tabel1[[#This Row],[cap_gemarkeerd_langs]:[cap_canadees]])</f>
        <v>58</v>
      </c>
      <c r="L148" s="4"/>
      <c r="M148" s="4"/>
      <c r="N148" s="4"/>
      <c r="O148" s="4"/>
      <c r="P148" s="4"/>
      <c r="Q148" s="4"/>
      <c r="R148" s="4">
        <f>SUM(Tabel1[[#This Row],[Cap - Invaliden algemeen]:[Cap - Overig gereserveerd]])</f>
        <v>0</v>
      </c>
      <c r="S148" s="4">
        <f>Tabel1[[#This Row],[Totale openbare capaciteit]]+Tabel1[[#This Row],[Totale doelgroep capaciteit]]</f>
        <v>58</v>
      </c>
      <c r="T148" s="11">
        <v>29</v>
      </c>
      <c r="U148" s="11"/>
      <c r="V148" s="11"/>
      <c r="W148" s="11"/>
      <c r="X148" s="11"/>
      <c r="Y148" s="11"/>
      <c r="Z148" s="4">
        <f>SUM(Tabel1[[#This Row],[Bez - Invaliden algemeen]:[Bez - Overig gereserveerd]])</f>
        <v>0</v>
      </c>
      <c r="AA148" s="4"/>
      <c r="AB148" s="4"/>
      <c r="AC148" s="11"/>
      <c r="AD148" s="11">
        <f>SUM(Tabel1[[#This Row],[Bez - fout, canadees]:[Bez - fout, anders]])</f>
        <v>0</v>
      </c>
      <c r="AE148" s="4">
        <v>2</v>
      </c>
      <c r="AF148" s="11"/>
      <c r="AG148" s="11"/>
      <c r="AH148" s="11">
        <f>SUM(Tabel1[[#This Row],[Bez - Obstakel, openbaar]:[Bez - Obstakel, doelgroep]])</f>
        <v>2</v>
      </c>
      <c r="AI148" s="4"/>
      <c r="AJ148" s="11">
        <f>SUM(Tabel1[[#This Row],[Bez - doelgroep totaal]]+Tabel1[[#This Row],[Bez - Openbaar]]+Tabel1[[#This Row],[Bez - Foutparkeerders]]+Tabel1[[#This Row],[Bez - Obstakels]])</f>
        <v>31</v>
      </c>
      <c r="AK148" s="41">
        <f>Tabel1[[#This Row],[Bez - Openbaar]]/Tabel1[[#This Row],[Totale openbare capaciteit]]</f>
        <v>0.5</v>
      </c>
      <c r="AL148" s="41" t="e">
        <f>Tabel1[[#This Row],[Bez - doelgroep totaal]]/Tabel1[[#This Row],[Totale doelgroep capaciteit]]</f>
        <v>#DIV/0!</v>
      </c>
      <c r="AM148" s="41">
        <f>Tabel1[[#This Row],[Totale bezetting]]/Tabel1[[#This Row],[Totale capaciteit]]</f>
        <v>0.53448275862068961</v>
      </c>
      <c r="AN148" s="41" t="str">
        <f>Tabel1[[#This Row],[Datum]]&amp;Tabel1[[#This Row],[Meetmoment]]&amp;Tabel1[[#This Row],[Sectienummer]]</f>
        <v>4441510:00-12:009</v>
      </c>
      <c r="AO148" s="33">
        <v>7</v>
      </c>
      <c r="AP148" s="33">
        <v>9</v>
      </c>
      <c r="AQ148" s="33">
        <v>7</v>
      </c>
      <c r="AR148" s="33">
        <v>6</v>
      </c>
      <c r="AS148" s="33"/>
      <c r="AT148" s="33">
        <f>SUM(Tabel1[[#This Row],[Motief - Bezoekers/kortparkeerders]:[Motief - Overig]])</f>
        <v>29</v>
      </c>
      <c r="AU148" s="43">
        <v>6</v>
      </c>
      <c r="AV148" s="43">
        <v>6</v>
      </c>
      <c r="AW148" s="43">
        <v>3</v>
      </c>
      <c r="AX148" s="43">
        <v>6</v>
      </c>
      <c r="AY148" s="43">
        <v>4</v>
      </c>
      <c r="AZ148" s="43">
        <v>2</v>
      </c>
      <c r="BA148" s="43">
        <v>1</v>
      </c>
      <c r="BB148" s="43">
        <v>1</v>
      </c>
      <c r="BC148" s="44">
        <f>SUM(Tabel1[[#This Row],[Herkomst - Eigen woonplaats]:[Herkomst - Onbekend]])</f>
        <v>29</v>
      </c>
    </row>
    <row r="149" spans="1:55" s="2" customFormat="1" x14ac:dyDescent="0.25">
      <c r="A149" s="1">
        <v>9</v>
      </c>
      <c r="B149" t="s">
        <v>74</v>
      </c>
      <c r="C149" s="8">
        <v>44415</v>
      </c>
      <c r="D149" s="1" t="s">
        <v>79</v>
      </c>
      <c r="E149" s="4">
        <v>58</v>
      </c>
      <c r="F149" s="4"/>
      <c r="G149" s="4"/>
      <c r="H149" s="4"/>
      <c r="I149" s="4"/>
      <c r="J149" s="4"/>
      <c r="K149" s="4">
        <f>SUM(Tabel1[[#This Row],[cap_gemarkeerd_langs]:[cap_canadees]])</f>
        <v>58</v>
      </c>
      <c r="L149" s="4"/>
      <c r="M149" s="4"/>
      <c r="N149" s="4"/>
      <c r="O149" s="4"/>
      <c r="P149" s="4"/>
      <c r="Q149" s="4"/>
      <c r="R149" s="4">
        <f>SUM(Tabel1[[#This Row],[Cap - Invaliden algemeen]:[Cap - Overig gereserveerd]])</f>
        <v>0</v>
      </c>
      <c r="S149" s="4">
        <f>Tabel1[[#This Row],[Totale openbare capaciteit]]+Tabel1[[#This Row],[Totale doelgroep capaciteit]]</f>
        <v>58</v>
      </c>
      <c r="T149" s="11">
        <v>32</v>
      </c>
      <c r="U149" s="11"/>
      <c r="V149" s="11"/>
      <c r="W149" s="11"/>
      <c r="X149" s="11"/>
      <c r="Y149" s="11"/>
      <c r="Z149" s="4">
        <f>SUM(Tabel1[[#This Row],[Bez - Invaliden algemeen]:[Bez - Overig gereserveerd]])</f>
        <v>0</v>
      </c>
      <c r="AA149" s="4"/>
      <c r="AB149" s="4"/>
      <c r="AC149" s="11"/>
      <c r="AD149" s="11">
        <f>SUM(Tabel1[[#This Row],[Bez - fout, canadees]:[Bez - fout, anders]])</f>
        <v>0</v>
      </c>
      <c r="AE149" s="4"/>
      <c r="AF149" s="11"/>
      <c r="AG149" s="11"/>
      <c r="AH149" s="11">
        <f>SUM(Tabel1[[#This Row],[Bez - Obstakel, openbaar]:[Bez - Obstakel, doelgroep]])</f>
        <v>0</v>
      </c>
      <c r="AI149" s="4"/>
      <c r="AJ149" s="11">
        <f>SUM(Tabel1[[#This Row],[Bez - doelgroep totaal]]+Tabel1[[#This Row],[Bez - Openbaar]]+Tabel1[[#This Row],[Bez - Foutparkeerders]]+Tabel1[[#This Row],[Bez - Obstakels]])</f>
        <v>32</v>
      </c>
      <c r="AK149" s="41">
        <f>Tabel1[[#This Row],[Bez - Openbaar]]/Tabel1[[#This Row],[Totale openbare capaciteit]]</f>
        <v>0.55172413793103448</v>
      </c>
      <c r="AL149" s="41" t="e">
        <f>Tabel1[[#This Row],[Bez - doelgroep totaal]]/Tabel1[[#This Row],[Totale doelgroep capaciteit]]</f>
        <v>#DIV/0!</v>
      </c>
      <c r="AM149" s="41">
        <f>Tabel1[[#This Row],[Totale bezetting]]/Tabel1[[#This Row],[Totale capaciteit]]</f>
        <v>0.55172413793103448</v>
      </c>
      <c r="AN149" s="41" t="str">
        <f>Tabel1[[#This Row],[Datum]]&amp;Tabel1[[#This Row],[Meetmoment]]&amp;Tabel1[[#This Row],[Sectienummer]]</f>
        <v>4441514:00-16:009</v>
      </c>
      <c r="AO149" s="33">
        <v>9</v>
      </c>
      <c r="AP149" s="33">
        <v>8</v>
      </c>
      <c r="AQ149" s="33">
        <v>6</v>
      </c>
      <c r="AR149" s="33">
        <v>9</v>
      </c>
      <c r="AS149" s="33"/>
      <c r="AT149" s="33">
        <f>SUM(Tabel1[[#This Row],[Motief - Bezoekers/kortparkeerders]:[Motief - Overig]])</f>
        <v>32</v>
      </c>
      <c r="AU149" s="43">
        <v>9</v>
      </c>
      <c r="AV149" s="43">
        <v>5</v>
      </c>
      <c r="AW149" s="43">
        <v>4</v>
      </c>
      <c r="AX149" s="43">
        <v>3</v>
      </c>
      <c r="AY149" s="43">
        <v>4</v>
      </c>
      <c r="AZ149" s="43">
        <v>3</v>
      </c>
      <c r="BA149" s="43">
        <v>4</v>
      </c>
      <c r="BB149" s="43"/>
      <c r="BC149" s="44">
        <f>SUM(Tabel1[[#This Row],[Herkomst - Eigen woonplaats]:[Herkomst - Onbekend]])</f>
        <v>32</v>
      </c>
    </row>
    <row r="150" spans="1:55" s="2" customFormat="1" x14ac:dyDescent="0.25">
      <c r="A150" s="1">
        <v>9</v>
      </c>
      <c r="B150" t="s">
        <v>74</v>
      </c>
      <c r="C150" s="8">
        <v>44415</v>
      </c>
      <c r="D150" s="1" t="s">
        <v>80</v>
      </c>
      <c r="E150" s="4">
        <v>58</v>
      </c>
      <c r="F150" s="4"/>
      <c r="G150" s="4"/>
      <c r="H150" s="4"/>
      <c r="I150" s="4"/>
      <c r="J150" s="4"/>
      <c r="K150" s="4">
        <f>SUM(Tabel1[[#This Row],[cap_gemarkeerd_langs]:[cap_canadees]])</f>
        <v>58</v>
      </c>
      <c r="L150" s="4"/>
      <c r="M150" s="4"/>
      <c r="N150" s="4"/>
      <c r="O150" s="4"/>
      <c r="P150" s="4"/>
      <c r="Q150" s="4"/>
      <c r="R150" s="4">
        <f>SUM(Tabel1[[#This Row],[Cap - Invaliden algemeen]:[Cap - Overig gereserveerd]])</f>
        <v>0</v>
      </c>
      <c r="S150" s="4">
        <f>Tabel1[[#This Row],[Totale openbare capaciteit]]+Tabel1[[#This Row],[Totale doelgroep capaciteit]]</f>
        <v>58</v>
      </c>
      <c r="T150" s="11">
        <v>33</v>
      </c>
      <c r="U150" s="11"/>
      <c r="V150" s="11"/>
      <c r="W150" s="11"/>
      <c r="X150" s="11"/>
      <c r="Y150" s="11"/>
      <c r="Z150" s="4">
        <f>SUM(Tabel1[[#This Row],[Bez - Invaliden algemeen]:[Bez - Overig gereserveerd]])</f>
        <v>0</v>
      </c>
      <c r="AA150" s="4"/>
      <c r="AB150" s="4"/>
      <c r="AC150" s="11"/>
      <c r="AD150" s="11">
        <f>SUM(Tabel1[[#This Row],[Bez - fout, canadees]:[Bez - fout, anders]])</f>
        <v>0</v>
      </c>
      <c r="AE150" s="4">
        <v>2</v>
      </c>
      <c r="AF150" s="11"/>
      <c r="AG150" s="11"/>
      <c r="AH150" s="11">
        <f>SUM(Tabel1[[#This Row],[Bez - Obstakel, openbaar]:[Bez - Obstakel, doelgroep]])</f>
        <v>2</v>
      </c>
      <c r="AI150" s="4"/>
      <c r="AJ150" s="11">
        <f>SUM(Tabel1[[#This Row],[Bez - doelgroep totaal]]+Tabel1[[#This Row],[Bez - Openbaar]]+Tabel1[[#This Row],[Bez - Foutparkeerders]]+Tabel1[[#This Row],[Bez - Obstakels]])</f>
        <v>35</v>
      </c>
      <c r="AK150" s="41">
        <f>Tabel1[[#This Row],[Bez - Openbaar]]/Tabel1[[#This Row],[Totale openbare capaciteit]]</f>
        <v>0.56896551724137934</v>
      </c>
      <c r="AL150" s="41" t="e">
        <f>Tabel1[[#This Row],[Bez - doelgroep totaal]]/Tabel1[[#This Row],[Totale doelgroep capaciteit]]</f>
        <v>#DIV/0!</v>
      </c>
      <c r="AM150" s="41">
        <f>Tabel1[[#This Row],[Totale bezetting]]/Tabel1[[#This Row],[Totale capaciteit]]</f>
        <v>0.60344827586206895</v>
      </c>
      <c r="AN150" s="41" t="str">
        <f>Tabel1[[#This Row],[Datum]]&amp;Tabel1[[#This Row],[Meetmoment]]&amp;Tabel1[[#This Row],[Sectienummer]]</f>
        <v>4441519:00-21:009</v>
      </c>
      <c r="AO150" s="33">
        <v>14</v>
      </c>
      <c r="AP150" s="33">
        <v>3</v>
      </c>
      <c r="AQ150" s="33">
        <v>8</v>
      </c>
      <c r="AR150" s="33">
        <v>8</v>
      </c>
      <c r="AS150" s="33"/>
      <c r="AT150" s="33">
        <f>SUM(Tabel1[[#This Row],[Motief - Bezoekers/kortparkeerders]:[Motief - Overig]])</f>
        <v>33</v>
      </c>
      <c r="AU150" s="43">
        <v>9</v>
      </c>
      <c r="AV150" s="43">
        <v>4</v>
      </c>
      <c r="AW150" s="43">
        <v>8</v>
      </c>
      <c r="AX150" s="43">
        <v>7</v>
      </c>
      <c r="AY150" s="43">
        <v>4</v>
      </c>
      <c r="AZ150" s="43"/>
      <c r="BA150" s="43"/>
      <c r="BB150" s="43">
        <v>1</v>
      </c>
      <c r="BC150" s="44">
        <f>SUM(Tabel1[[#This Row],[Herkomst - Eigen woonplaats]:[Herkomst - Onbekend]])</f>
        <v>33</v>
      </c>
    </row>
    <row r="151" spans="1:55" s="2" customFormat="1" x14ac:dyDescent="0.25">
      <c r="A151" s="1">
        <v>9</v>
      </c>
      <c r="B151" t="s">
        <v>74</v>
      </c>
      <c r="C151" s="8">
        <v>44416</v>
      </c>
      <c r="D151" s="1" t="s">
        <v>77</v>
      </c>
      <c r="E151" s="4">
        <v>58</v>
      </c>
      <c r="F151" s="4"/>
      <c r="G151" s="4"/>
      <c r="H151" s="4"/>
      <c r="I151" s="4"/>
      <c r="J151" s="4"/>
      <c r="K151" s="4">
        <f>SUM(Tabel1[[#This Row],[cap_gemarkeerd_langs]:[cap_canadees]])</f>
        <v>58</v>
      </c>
      <c r="L151" s="4"/>
      <c r="M151" s="4"/>
      <c r="N151" s="4"/>
      <c r="O151" s="4"/>
      <c r="P151" s="4"/>
      <c r="Q151" s="4"/>
      <c r="R151" s="4">
        <f>SUM(Tabel1[[#This Row],[Cap - Invaliden algemeen]:[Cap - Overig gereserveerd]])</f>
        <v>0</v>
      </c>
      <c r="S151" s="4">
        <f>Tabel1[[#This Row],[Totale openbare capaciteit]]+Tabel1[[#This Row],[Totale doelgroep capaciteit]]</f>
        <v>58</v>
      </c>
      <c r="T151" s="11">
        <v>22</v>
      </c>
      <c r="U151" s="11"/>
      <c r="V151" s="11"/>
      <c r="W151" s="11"/>
      <c r="X151" s="11"/>
      <c r="Y151" s="11"/>
      <c r="Z151" s="4">
        <f>SUM(Tabel1[[#This Row],[Bez - Invaliden algemeen]:[Bez - Overig gereserveerd]])</f>
        <v>0</v>
      </c>
      <c r="AA151" s="4"/>
      <c r="AB151" s="4"/>
      <c r="AC151" s="11"/>
      <c r="AD151" s="11">
        <f>SUM(Tabel1[[#This Row],[Bez - fout, canadees]:[Bez - fout, anders]])</f>
        <v>0</v>
      </c>
      <c r="AE151" s="4">
        <v>2</v>
      </c>
      <c r="AF151" s="11"/>
      <c r="AG151" s="11"/>
      <c r="AH151" s="11">
        <f>SUM(Tabel1[[#This Row],[Bez - Obstakel, openbaar]:[Bez - Obstakel, doelgroep]])</f>
        <v>2</v>
      </c>
      <c r="AI151" s="4"/>
      <c r="AJ151" s="11">
        <f>SUM(Tabel1[[#This Row],[Bez - doelgroep totaal]]+Tabel1[[#This Row],[Bez - Openbaar]]+Tabel1[[#This Row],[Bez - Foutparkeerders]]+Tabel1[[#This Row],[Bez - Obstakels]])</f>
        <v>24</v>
      </c>
      <c r="AK151" s="41">
        <f>Tabel1[[#This Row],[Bez - Openbaar]]/Tabel1[[#This Row],[Totale openbare capaciteit]]</f>
        <v>0.37931034482758619</v>
      </c>
      <c r="AL151" s="41" t="e">
        <f>Tabel1[[#This Row],[Bez - doelgroep totaal]]/Tabel1[[#This Row],[Totale doelgroep capaciteit]]</f>
        <v>#DIV/0!</v>
      </c>
      <c r="AM151" s="41">
        <f>Tabel1[[#This Row],[Totale bezetting]]/Tabel1[[#This Row],[Totale capaciteit]]</f>
        <v>0.41379310344827586</v>
      </c>
      <c r="AN151" s="41" t="str">
        <f>Tabel1[[#This Row],[Datum]]&amp;Tabel1[[#This Row],[Meetmoment]]&amp;Tabel1[[#This Row],[Sectienummer]]</f>
        <v>4441600:00-02:009</v>
      </c>
      <c r="AO151" s="33"/>
      <c r="AP151" s="33"/>
      <c r="AQ151" s="33">
        <v>9</v>
      </c>
      <c r="AR151" s="33">
        <v>13</v>
      </c>
      <c r="AS151" s="33"/>
      <c r="AT151" s="33">
        <f>SUM(Tabel1[[#This Row],[Motief - Bezoekers/kortparkeerders]:[Motief - Overig]])</f>
        <v>22</v>
      </c>
      <c r="AU151" s="43">
        <v>8</v>
      </c>
      <c r="AV151" s="43">
        <v>1</v>
      </c>
      <c r="AW151" s="43">
        <v>3</v>
      </c>
      <c r="AX151" s="43">
        <v>3</v>
      </c>
      <c r="AY151" s="43">
        <v>4</v>
      </c>
      <c r="AZ151" s="43">
        <v>1</v>
      </c>
      <c r="BA151" s="43">
        <v>2</v>
      </c>
      <c r="BB151" s="43"/>
      <c r="BC151" s="44">
        <f>SUM(Tabel1[[#This Row],[Herkomst - Eigen woonplaats]:[Herkomst - Onbekend]])</f>
        <v>22</v>
      </c>
    </row>
    <row r="152" spans="1:55" s="2" customFormat="1" x14ac:dyDescent="0.25">
      <c r="A152" s="1">
        <v>9</v>
      </c>
      <c r="B152" s="1" t="s">
        <v>74</v>
      </c>
      <c r="C152" s="8">
        <v>44429</v>
      </c>
      <c r="D152" s="1" t="s">
        <v>79</v>
      </c>
      <c r="E152" s="4">
        <v>58</v>
      </c>
      <c r="F152" s="4"/>
      <c r="G152" s="4"/>
      <c r="H152" s="4"/>
      <c r="I152" s="4"/>
      <c r="J152" s="4"/>
      <c r="K152" s="4">
        <f>SUM(Tabel1[[#This Row],[cap_gemarkeerd_langs]:[cap_canadees]])</f>
        <v>58</v>
      </c>
      <c r="L152" s="4"/>
      <c r="M152" s="4"/>
      <c r="N152" s="4"/>
      <c r="O152" s="4"/>
      <c r="P152" s="4"/>
      <c r="Q152" s="4"/>
      <c r="R152" s="4">
        <f>SUM(Tabel1[[#This Row],[Cap - Invaliden algemeen]:[Cap - Overig gereserveerd]])</f>
        <v>0</v>
      </c>
      <c r="S152" s="4">
        <f>Tabel1[[#This Row],[Totale openbare capaciteit]]+Tabel1[[#This Row],[Totale doelgroep capaciteit]]</f>
        <v>58</v>
      </c>
      <c r="T152" s="11">
        <v>57</v>
      </c>
      <c r="U152" s="11"/>
      <c r="V152" s="11"/>
      <c r="W152" s="11"/>
      <c r="X152" s="11"/>
      <c r="Y152" s="11"/>
      <c r="Z152" s="4">
        <f>SUM(Tabel1[[#This Row],[Bez - Invaliden algemeen]:[Bez - Overig gereserveerd]])</f>
        <v>0</v>
      </c>
      <c r="AA152" s="4"/>
      <c r="AB152" s="4"/>
      <c r="AC152" s="11"/>
      <c r="AD152" s="11">
        <f>SUM(Tabel1[[#This Row],[Bez - fout, canadees]:[Bez - fout, anders]])</f>
        <v>0</v>
      </c>
      <c r="AE152" s="11">
        <v>1</v>
      </c>
      <c r="AF152" s="11"/>
      <c r="AG152" s="11"/>
      <c r="AH152" s="11">
        <f>SUM(Tabel1[[#This Row],[Bez - Obstakel, openbaar]:[Bez - Obstakel, doelgroep]])</f>
        <v>1</v>
      </c>
      <c r="AI152" s="4"/>
      <c r="AJ152" s="11">
        <f>SUM(Tabel1[[#This Row],[Bez - doelgroep totaal]]+Tabel1[[#This Row],[Bez - Openbaar]]+Tabel1[[#This Row],[Bez - Foutparkeerders]]+Tabel1[[#This Row],[Bez - Obstakels]])</f>
        <v>58</v>
      </c>
      <c r="AK152" s="41">
        <f>Tabel1[[#This Row],[Bez - Openbaar]]/Tabel1[[#This Row],[Totale openbare capaciteit]]</f>
        <v>0.98275862068965514</v>
      </c>
      <c r="AL152" s="41" t="e">
        <f>Tabel1[[#This Row],[Bez - doelgroep totaal]]/Tabel1[[#This Row],[Totale doelgroep capaciteit]]</f>
        <v>#DIV/0!</v>
      </c>
      <c r="AM152" s="41">
        <f>Tabel1[[#This Row],[Totale bezetting]]/Tabel1[[#This Row],[Totale capaciteit]]</f>
        <v>1</v>
      </c>
      <c r="AN152" s="41" t="str">
        <f>Tabel1[[#This Row],[Datum]]&amp;Tabel1[[#This Row],[Meetmoment]]&amp;Tabel1[[#This Row],[Sectienummer]]</f>
        <v>4442914:00-16:009</v>
      </c>
      <c r="AO152" s="33">
        <v>45</v>
      </c>
      <c r="AP152" s="33">
        <v>4</v>
      </c>
      <c r="AQ152" s="33">
        <v>4</v>
      </c>
      <c r="AR152" s="33">
        <v>4</v>
      </c>
      <c r="AS152" s="33"/>
      <c r="AT152" s="33">
        <f>SUM(Tabel1[[#This Row],[Motief - Bezoekers/kortparkeerders]:[Motief - Overig]])</f>
        <v>57</v>
      </c>
      <c r="AU152" s="43">
        <v>7</v>
      </c>
      <c r="AV152" s="43">
        <v>9</v>
      </c>
      <c r="AW152" s="43">
        <v>8</v>
      </c>
      <c r="AX152" s="43">
        <v>9</v>
      </c>
      <c r="AY152" s="43">
        <v>8</v>
      </c>
      <c r="AZ152" s="43">
        <v>6</v>
      </c>
      <c r="BA152" s="43">
        <v>10</v>
      </c>
      <c r="BB152" s="43"/>
      <c r="BC152" s="44">
        <f>SUM(Tabel1[[#This Row],[Herkomst - Eigen woonplaats]:[Herkomst - Onbekend]])</f>
        <v>57</v>
      </c>
    </row>
    <row r="153" spans="1:55" s="2" customFormat="1" x14ac:dyDescent="0.25">
      <c r="A153" s="1">
        <v>9</v>
      </c>
      <c r="B153" t="s">
        <v>74</v>
      </c>
      <c r="C153" s="8">
        <v>44450</v>
      </c>
      <c r="D153" s="1" t="s">
        <v>78</v>
      </c>
      <c r="E153" s="4">
        <v>58</v>
      </c>
      <c r="F153" s="4"/>
      <c r="G153" s="4"/>
      <c r="H153" s="4"/>
      <c r="I153" s="4"/>
      <c r="J153" s="4"/>
      <c r="K153" s="4">
        <f>SUM(Tabel1[[#This Row],[cap_gemarkeerd_langs]:[cap_canadees]])</f>
        <v>58</v>
      </c>
      <c r="L153" s="4"/>
      <c r="M153" s="4"/>
      <c r="N153" s="4"/>
      <c r="O153" s="4"/>
      <c r="P153" s="4"/>
      <c r="Q153" s="4"/>
      <c r="R153" s="4">
        <f>SUM(Tabel1[[#This Row],[Cap - Invaliden algemeen]:[Cap - Overig gereserveerd]])</f>
        <v>0</v>
      </c>
      <c r="S153" s="4">
        <f>Tabel1[[#This Row],[Totale openbare capaciteit]]+Tabel1[[#This Row],[Totale doelgroep capaciteit]]</f>
        <v>58</v>
      </c>
      <c r="T153" s="11">
        <v>27</v>
      </c>
      <c r="U153" s="11"/>
      <c r="V153" s="11"/>
      <c r="W153" s="11"/>
      <c r="X153" s="11"/>
      <c r="Y153" s="11"/>
      <c r="Z153" s="4">
        <f>SUM(Tabel1[[#This Row],[Bez - Invaliden algemeen]:[Bez - Overig gereserveerd]])</f>
        <v>0</v>
      </c>
      <c r="AA153" s="4"/>
      <c r="AB153" s="4"/>
      <c r="AC153" s="11"/>
      <c r="AD153" s="11">
        <f>SUM(Tabel1[[#This Row],[Bez - fout, canadees]:[Bez - fout, anders]])</f>
        <v>0</v>
      </c>
      <c r="AE153" s="4"/>
      <c r="AF153" s="11"/>
      <c r="AG153" s="11"/>
      <c r="AH153" s="11">
        <f>SUM(Tabel1[[#This Row],[Bez - Obstakel, openbaar]:[Bez - Obstakel, doelgroep]])</f>
        <v>0</v>
      </c>
      <c r="AI153" s="4"/>
      <c r="AJ153" s="11">
        <f>SUM(Tabel1[[#This Row],[Bez - doelgroep totaal]]+Tabel1[[#This Row],[Bez - Openbaar]]+Tabel1[[#This Row],[Bez - Foutparkeerders]]+Tabel1[[#This Row],[Bez - Obstakels]])</f>
        <v>27</v>
      </c>
      <c r="AK153" s="41">
        <f>Tabel1[[#This Row],[Bez - Openbaar]]/Tabel1[[#This Row],[Totale openbare capaciteit]]</f>
        <v>0.46551724137931033</v>
      </c>
      <c r="AL153" s="41" t="e">
        <f>Tabel1[[#This Row],[Bez - doelgroep totaal]]/Tabel1[[#This Row],[Totale doelgroep capaciteit]]</f>
        <v>#DIV/0!</v>
      </c>
      <c r="AM153" s="41">
        <f>Tabel1[[#This Row],[Totale bezetting]]/Tabel1[[#This Row],[Totale capaciteit]]</f>
        <v>0.46551724137931033</v>
      </c>
      <c r="AN153" s="41" t="str">
        <f>Tabel1[[#This Row],[Datum]]&amp;Tabel1[[#This Row],[Meetmoment]]&amp;Tabel1[[#This Row],[Sectienummer]]</f>
        <v>4445010:00-12:009</v>
      </c>
      <c r="AO153" s="33">
        <v>8</v>
      </c>
      <c r="AP153" s="33">
        <v>10</v>
      </c>
      <c r="AQ153" s="33">
        <v>2</v>
      </c>
      <c r="AR153" s="33">
        <v>7</v>
      </c>
      <c r="AS153" s="33"/>
      <c r="AT153" s="33">
        <f>SUM(Tabel1[[#This Row],[Motief - Bezoekers/kortparkeerders]:[Motief - Overig]])</f>
        <v>27</v>
      </c>
      <c r="AU153" s="43">
        <v>6</v>
      </c>
      <c r="AV153" s="43">
        <v>5</v>
      </c>
      <c r="AW153" s="43">
        <v>1</v>
      </c>
      <c r="AX153" s="43">
        <v>3</v>
      </c>
      <c r="AY153" s="43">
        <v>4</v>
      </c>
      <c r="AZ153" s="43">
        <v>7</v>
      </c>
      <c r="BA153" s="43">
        <v>1</v>
      </c>
      <c r="BB153" s="43"/>
      <c r="BC153" s="44">
        <f>SUM(Tabel1[[#This Row],[Herkomst - Eigen woonplaats]:[Herkomst - Onbekend]])</f>
        <v>27</v>
      </c>
    </row>
    <row r="154" spans="1:55" s="2" customFormat="1" x14ac:dyDescent="0.25">
      <c r="A154" s="1">
        <v>9</v>
      </c>
      <c r="B154" t="s">
        <v>74</v>
      </c>
      <c r="C154" s="8">
        <v>44450</v>
      </c>
      <c r="D154" s="1" t="s">
        <v>79</v>
      </c>
      <c r="E154" s="4">
        <v>58</v>
      </c>
      <c r="F154" s="4"/>
      <c r="G154" s="4"/>
      <c r="H154" s="4"/>
      <c r="I154" s="4"/>
      <c r="J154" s="4"/>
      <c r="K154" s="4">
        <f>SUM(Tabel1[[#This Row],[cap_gemarkeerd_langs]:[cap_canadees]])</f>
        <v>58</v>
      </c>
      <c r="L154" s="4"/>
      <c r="M154" s="4"/>
      <c r="N154" s="4"/>
      <c r="O154" s="4"/>
      <c r="P154" s="4"/>
      <c r="Q154" s="4"/>
      <c r="R154" s="4">
        <f>SUM(Tabel1[[#This Row],[Cap - Invaliden algemeen]:[Cap - Overig gereserveerd]])</f>
        <v>0</v>
      </c>
      <c r="S154" s="4">
        <f>Tabel1[[#This Row],[Totale openbare capaciteit]]+Tabel1[[#This Row],[Totale doelgroep capaciteit]]</f>
        <v>58</v>
      </c>
      <c r="T154" s="11">
        <v>41</v>
      </c>
      <c r="U154" s="11"/>
      <c r="V154" s="11"/>
      <c r="W154" s="11"/>
      <c r="X154" s="11"/>
      <c r="Y154" s="11"/>
      <c r="Z154" s="4">
        <f>SUM(Tabel1[[#This Row],[Bez - Invaliden algemeen]:[Bez - Overig gereserveerd]])</f>
        <v>0</v>
      </c>
      <c r="AA154" s="4"/>
      <c r="AB154" s="4"/>
      <c r="AC154" s="11"/>
      <c r="AD154" s="11">
        <f>SUM(Tabel1[[#This Row],[Bez - fout, canadees]:[Bez - fout, anders]])</f>
        <v>0</v>
      </c>
      <c r="AE154" s="4"/>
      <c r="AF154" s="11"/>
      <c r="AG154" s="11"/>
      <c r="AH154" s="11">
        <f>SUM(Tabel1[[#This Row],[Bez - Obstakel, openbaar]:[Bez - Obstakel, doelgroep]])</f>
        <v>0</v>
      </c>
      <c r="AI154" s="4"/>
      <c r="AJ154" s="11">
        <f>SUM(Tabel1[[#This Row],[Bez - doelgroep totaal]]+Tabel1[[#This Row],[Bez - Openbaar]]+Tabel1[[#This Row],[Bez - Foutparkeerders]]+Tabel1[[#This Row],[Bez - Obstakels]])</f>
        <v>41</v>
      </c>
      <c r="AK154" s="41">
        <f>Tabel1[[#This Row],[Bez - Openbaar]]/Tabel1[[#This Row],[Totale openbare capaciteit]]</f>
        <v>0.7068965517241379</v>
      </c>
      <c r="AL154" s="41" t="e">
        <f>Tabel1[[#This Row],[Bez - doelgroep totaal]]/Tabel1[[#This Row],[Totale doelgroep capaciteit]]</f>
        <v>#DIV/0!</v>
      </c>
      <c r="AM154" s="41">
        <f>Tabel1[[#This Row],[Totale bezetting]]/Tabel1[[#This Row],[Totale capaciteit]]</f>
        <v>0.7068965517241379</v>
      </c>
      <c r="AN154" s="41" t="str">
        <f>Tabel1[[#This Row],[Datum]]&amp;Tabel1[[#This Row],[Meetmoment]]&amp;Tabel1[[#This Row],[Sectienummer]]</f>
        <v>4445014:00-16:009</v>
      </c>
      <c r="AO154" s="33">
        <v>22</v>
      </c>
      <c r="AP154" s="33">
        <v>9</v>
      </c>
      <c r="AQ154" s="33">
        <v>4</v>
      </c>
      <c r="AR154" s="33">
        <v>6</v>
      </c>
      <c r="AS154" s="33"/>
      <c r="AT154" s="33">
        <f>SUM(Tabel1[[#This Row],[Motief - Bezoekers/kortparkeerders]:[Motief - Overig]])</f>
        <v>41</v>
      </c>
      <c r="AU154" s="43">
        <v>5</v>
      </c>
      <c r="AV154" s="43">
        <v>7</v>
      </c>
      <c r="AW154" s="43">
        <v>5</v>
      </c>
      <c r="AX154" s="43">
        <v>10</v>
      </c>
      <c r="AY154" s="43">
        <v>5</v>
      </c>
      <c r="AZ154" s="43">
        <v>6</v>
      </c>
      <c r="BA154" s="43">
        <v>3</v>
      </c>
      <c r="BB154" s="43"/>
      <c r="BC154" s="44">
        <f>SUM(Tabel1[[#This Row],[Herkomst - Eigen woonplaats]:[Herkomst - Onbekend]])</f>
        <v>41</v>
      </c>
    </row>
    <row r="155" spans="1:55" s="2" customFormat="1" x14ac:dyDescent="0.25">
      <c r="A155" s="1">
        <v>9</v>
      </c>
      <c r="B155" t="s">
        <v>74</v>
      </c>
      <c r="C155" s="8">
        <v>44450</v>
      </c>
      <c r="D155" s="1" t="s">
        <v>80</v>
      </c>
      <c r="E155" s="4">
        <v>58</v>
      </c>
      <c r="F155" s="4"/>
      <c r="G155" s="4"/>
      <c r="H155" s="4"/>
      <c r="I155" s="4"/>
      <c r="J155" s="4"/>
      <c r="K155" s="4">
        <f>SUM(Tabel1[[#This Row],[cap_gemarkeerd_langs]:[cap_canadees]])</f>
        <v>58</v>
      </c>
      <c r="L155" s="4"/>
      <c r="M155" s="4"/>
      <c r="N155" s="4"/>
      <c r="O155" s="4"/>
      <c r="P155" s="4"/>
      <c r="Q155" s="4"/>
      <c r="R155" s="4">
        <f>SUM(Tabel1[[#This Row],[Cap - Invaliden algemeen]:[Cap - Overig gereserveerd]])</f>
        <v>0</v>
      </c>
      <c r="S155" s="4">
        <f>Tabel1[[#This Row],[Totale openbare capaciteit]]+Tabel1[[#This Row],[Totale doelgroep capaciteit]]</f>
        <v>58</v>
      </c>
      <c r="T155" s="11">
        <v>31</v>
      </c>
      <c r="U155" s="11"/>
      <c r="V155" s="11"/>
      <c r="W155" s="11"/>
      <c r="X155" s="11"/>
      <c r="Y155" s="11"/>
      <c r="Z155" s="4">
        <f>SUM(Tabel1[[#This Row],[Bez - Invaliden algemeen]:[Bez - Overig gereserveerd]])</f>
        <v>0</v>
      </c>
      <c r="AA155" s="4"/>
      <c r="AB155" s="4"/>
      <c r="AC155" s="11"/>
      <c r="AD155" s="11">
        <f>SUM(Tabel1[[#This Row],[Bez - fout, canadees]:[Bez - fout, anders]])</f>
        <v>0</v>
      </c>
      <c r="AE155" s="4"/>
      <c r="AF155" s="11"/>
      <c r="AG155" s="11"/>
      <c r="AH155" s="11">
        <f>SUM(Tabel1[[#This Row],[Bez - Obstakel, openbaar]:[Bez - Obstakel, doelgroep]])</f>
        <v>0</v>
      </c>
      <c r="AI155" s="4"/>
      <c r="AJ155" s="11">
        <f>SUM(Tabel1[[#This Row],[Bez - doelgroep totaal]]+Tabel1[[#This Row],[Bez - Openbaar]]+Tabel1[[#This Row],[Bez - Foutparkeerders]]+Tabel1[[#This Row],[Bez - Obstakels]])</f>
        <v>31</v>
      </c>
      <c r="AK155" s="41">
        <f>Tabel1[[#This Row],[Bez - Openbaar]]/Tabel1[[#This Row],[Totale openbare capaciteit]]</f>
        <v>0.53448275862068961</v>
      </c>
      <c r="AL155" s="41" t="e">
        <f>Tabel1[[#This Row],[Bez - doelgroep totaal]]/Tabel1[[#This Row],[Totale doelgroep capaciteit]]</f>
        <v>#DIV/0!</v>
      </c>
      <c r="AM155" s="41">
        <f>Tabel1[[#This Row],[Totale bezetting]]/Tabel1[[#This Row],[Totale capaciteit]]</f>
        <v>0.53448275862068961</v>
      </c>
      <c r="AN155" s="41" t="str">
        <f>Tabel1[[#This Row],[Datum]]&amp;Tabel1[[#This Row],[Meetmoment]]&amp;Tabel1[[#This Row],[Sectienummer]]</f>
        <v>4445019:00-21:009</v>
      </c>
      <c r="AO155" s="33">
        <v>10</v>
      </c>
      <c r="AP155" s="33">
        <v>4</v>
      </c>
      <c r="AQ155" s="33">
        <v>8</v>
      </c>
      <c r="AR155" s="33">
        <v>9</v>
      </c>
      <c r="AS155" s="33"/>
      <c r="AT155" s="33">
        <f>SUM(Tabel1[[#This Row],[Motief - Bezoekers/kortparkeerders]:[Motief - Overig]])</f>
        <v>31</v>
      </c>
      <c r="AU155" s="43">
        <v>9</v>
      </c>
      <c r="AV155" s="43">
        <v>3</v>
      </c>
      <c r="AW155" s="43">
        <v>4</v>
      </c>
      <c r="AX155" s="43">
        <v>3</v>
      </c>
      <c r="AY155" s="43">
        <v>6</v>
      </c>
      <c r="AZ155" s="43">
        <v>1</v>
      </c>
      <c r="BA155" s="43">
        <v>5</v>
      </c>
      <c r="BB155" s="43"/>
      <c r="BC155" s="44">
        <f>SUM(Tabel1[[#This Row],[Herkomst - Eigen woonplaats]:[Herkomst - Onbekend]])</f>
        <v>31</v>
      </c>
    </row>
    <row r="156" spans="1:55" s="2" customFormat="1" x14ac:dyDescent="0.25">
      <c r="A156" s="1">
        <v>9</v>
      </c>
      <c r="B156" t="s">
        <v>74</v>
      </c>
      <c r="C156" s="8">
        <v>44451</v>
      </c>
      <c r="D156" s="1" t="s">
        <v>77</v>
      </c>
      <c r="E156" s="4">
        <v>58</v>
      </c>
      <c r="F156" s="4"/>
      <c r="G156" s="4"/>
      <c r="H156" s="4"/>
      <c r="I156" s="4"/>
      <c r="J156" s="4"/>
      <c r="K156" s="4">
        <f>SUM(Tabel1[[#This Row],[cap_gemarkeerd_langs]:[cap_canadees]])</f>
        <v>58</v>
      </c>
      <c r="L156" s="4"/>
      <c r="M156" s="4"/>
      <c r="N156" s="4"/>
      <c r="O156" s="4"/>
      <c r="P156" s="4"/>
      <c r="Q156" s="4"/>
      <c r="R156" s="4">
        <f>SUM(Tabel1[[#This Row],[Cap - Invaliden algemeen]:[Cap - Overig gereserveerd]])</f>
        <v>0</v>
      </c>
      <c r="S156" s="4">
        <f>Tabel1[[#This Row],[Totale openbare capaciteit]]+Tabel1[[#This Row],[Totale doelgroep capaciteit]]</f>
        <v>58</v>
      </c>
      <c r="T156" s="11">
        <v>20</v>
      </c>
      <c r="U156" s="11"/>
      <c r="V156" s="11"/>
      <c r="W156" s="11"/>
      <c r="X156" s="11"/>
      <c r="Y156" s="11"/>
      <c r="Z156" s="4">
        <f>SUM(Tabel1[[#This Row],[Bez - Invaliden algemeen]:[Bez - Overig gereserveerd]])</f>
        <v>0</v>
      </c>
      <c r="AA156" s="4"/>
      <c r="AB156" s="4"/>
      <c r="AC156" s="11"/>
      <c r="AD156" s="11">
        <f>SUM(Tabel1[[#This Row],[Bez - fout, canadees]:[Bez - fout, anders]])</f>
        <v>0</v>
      </c>
      <c r="AE156" s="4">
        <v>1</v>
      </c>
      <c r="AF156" s="11"/>
      <c r="AG156" s="11"/>
      <c r="AH156" s="11">
        <f>SUM(Tabel1[[#This Row],[Bez - Obstakel, openbaar]:[Bez - Obstakel, doelgroep]])</f>
        <v>1</v>
      </c>
      <c r="AI156" s="4"/>
      <c r="AJ156" s="11">
        <f>SUM(Tabel1[[#This Row],[Bez - doelgroep totaal]]+Tabel1[[#This Row],[Bez - Openbaar]]+Tabel1[[#This Row],[Bez - Foutparkeerders]]+Tabel1[[#This Row],[Bez - Obstakels]])</f>
        <v>21</v>
      </c>
      <c r="AK156" s="41">
        <f>Tabel1[[#This Row],[Bez - Openbaar]]/Tabel1[[#This Row],[Totale openbare capaciteit]]</f>
        <v>0.34482758620689657</v>
      </c>
      <c r="AL156" s="41" t="e">
        <f>Tabel1[[#This Row],[Bez - doelgroep totaal]]/Tabel1[[#This Row],[Totale doelgroep capaciteit]]</f>
        <v>#DIV/0!</v>
      </c>
      <c r="AM156" s="41">
        <f>Tabel1[[#This Row],[Totale bezetting]]/Tabel1[[#This Row],[Totale capaciteit]]</f>
        <v>0.36206896551724138</v>
      </c>
      <c r="AN156" s="41" t="str">
        <f>Tabel1[[#This Row],[Datum]]&amp;Tabel1[[#This Row],[Meetmoment]]&amp;Tabel1[[#This Row],[Sectienummer]]</f>
        <v>4445100:00-02:009</v>
      </c>
      <c r="AO156" s="33"/>
      <c r="AP156" s="33"/>
      <c r="AQ156" s="33">
        <v>8</v>
      </c>
      <c r="AR156" s="33">
        <v>12</v>
      </c>
      <c r="AS156" s="33"/>
      <c r="AT156" s="33">
        <f>SUM(Tabel1[[#This Row],[Motief - Bezoekers/kortparkeerders]:[Motief - Overig]])</f>
        <v>20</v>
      </c>
      <c r="AU156" s="43">
        <v>10</v>
      </c>
      <c r="AV156" s="43">
        <v>1</v>
      </c>
      <c r="AW156" s="43">
        <v>1</v>
      </c>
      <c r="AX156" s="43">
        <v>1</v>
      </c>
      <c r="AY156" s="43">
        <v>5</v>
      </c>
      <c r="AZ156" s="43">
        <v>1</v>
      </c>
      <c r="BA156" s="43">
        <v>1</v>
      </c>
      <c r="BB156" s="43"/>
      <c r="BC156" s="44">
        <f>SUM(Tabel1[[#This Row],[Herkomst - Eigen woonplaats]:[Herkomst - Onbekend]])</f>
        <v>20</v>
      </c>
    </row>
    <row r="157" spans="1:55" s="2" customFormat="1" x14ac:dyDescent="0.25">
      <c r="A157" s="1">
        <v>9</v>
      </c>
      <c r="B157" t="s">
        <v>74</v>
      </c>
      <c r="C157" s="8">
        <v>44474</v>
      </c>
      <c r="D157" s="1" t="s">
        <v>78</v>
      </c>
      <c r="E157" s="4">
        <v>58</v>
      </c>
      <c r="F157" s="4"/>
      <c r="G157" s="4"/>
      <c r="H157" s="4"/>
      <c r="I157" s="4"/>
      <c r="J157" s="4"/>
      <c r="K157" s="4">
        <f>SUM(Tabel1[[#This Row],[cap_gemarkeerd_langs]:[cap_canadees]])</f>
        <v>58</v>
      </c>
      <c r="L157" s="4"/>
      <c r="M157" s="4"/>
      <c r="N157" s="4"/>
      <c r="O157" s="4"/>
      <c r="P157" s="4"/>
      <c r="Q157" s="4"/>
      <c r="R157" s="4">
        <f>SUM(Tabel1[[#This Row],[Cap - Invaliden algemeen]:[Cap - Overig gereserveerd]])</f>
        <v>0</v>
      </c>
      <c r="S157" s="4">
        <f>Tabel1[[#This Row],[Totale openbare capaciteit]]+Tabel1[[#This Row],[Totale doelgroep capaciteit]]</f>
        <v>58</v>
      </c>
      <c r="T157" s="11">
        <v>10</v>
      </c>
      <c r="U157" s="11"/>
      <c r="V157" s="11"/>
      <c r="W157" s="11"/>
      <c r="X157" s="11"/>
      <c r="Y157" s="11"/>
      <c r="Z157" s="4">
        <f>SUM(Tabel1[[#This Row],[Bez - Invaliden algemeen]:[Bez - Overig gereserveerd]])</f>
        <v>0</v>
      </c>
      <c r="AA157" s="4">
        <v>4</v>
      </c>
      <c r="AB157" s="4"/>
      <c r="AC157" s="11"/>
      <c r="AD157" s="11">
        <f>SUM(Tabel1[[#This Row],[Bez - fout, canadees]:[Bez - fout, anders]])</f>
        <v>4</v>
      </c>
      <c r="AE157" s="4"/>
      <c r="AF157" s="11"/>
      <c r="AG157" s="11"/>
      <c r="AH157" s="11">
        <f>SUM(Tabel1[[#This Row],[Bez - Obstakel, openbaar]:[Bez - Obstakel, doelgroep]])</f>
        <v>0</v>
      </c>
      <c r="AI157" s="4"/>
      <c r="AJ157" s="11">
        <f>SUM(Tabel1[[#This Row],[Bez - doelgroep totaal]]+Tabel1[[#This Row],[Bez - Openbaar]]+Tabel1[[#This Row],[Bez - Foutparkeerders]]+Tabel1[[#This Row],[Bez - Obstakels]])</f>
        <v>14</v>
      </c>
      <c r="AK157" s="41">
        <f>Tabel1[[#This Row],[Bez - Openbaar]]/Tabel1[[#This Row],[Totale openbare capaciteit]]</f>
        <v>0.17241379310344829</v>
      </c>
      <c r="AL157" s="41" t="e">
        <f>Tabel1[[#This Row],[Bez - doelgroep totaal]]/Tabel1[[#This Row],[Totale doelgroep capaciteit]]</f>
        <v>#DIV/0!</v>
      </c>
      <c r="AM157" s="41">
        <f>Tabel1[[#This Row],[Totale bezetting]]/Tabel1[[#This Row],[Totale capaciteit]]</f>
        <v>0.2413793103448276</v>
      </c>
      <c r="AN157" s="41" t="str">
        <f>Tabel1[[#This Row],[Datum]]&amp;Tabel1[[#This Row],[Meetmoment]]&amp;Tabel1[[#This Row],[Sectienummer]]</f>
        <v>4447410:00-12:009</v>
      </c>
      <c r="AO157" s="33">
        <v>3</v>
      </c>
      <c r="AP157" s="33">
        <v>4</v>
      </c>
      <c r="AQ157" s="33">
        <v>1</v>
      </c>
      <c r="AR157" s="33">
        <v>6</v>
      </c>
      <c r="AS157" s="33"/>
      <c r="AT157" s="33">
        <f>SUM(Tabel1[[#This Row],[Motief - Bezoekers/kortparkeerders]:[Motief - Overig]])</f>
        <v>14</v>
      </c>
      <c r="AU157" s="43">
        <v>6</v>
      </c>
      <c r="AV157" s="43">
        <v>1</v>
      </c>
      <c r="AW157" s="43">
        <v>1</v>
      </c>
      <c r="AX157" s="43">
        <v>2</v>
      </c>
      <c r="AY157" s="43">
        <v>1</v>
      </c>
      <c r="AZ157" s="43">
        <v>3</v>
      </c>
      <c r="BA157" s="43"/>
      <c r="BB157" s="43"/>
      <c r="BC157" s="44">
        <f>SUM(Tabel1[[#This Row],[Herkomst - Eigen woonplaats]:[Herkomst - Onbekend]])</f>
        <v>14</v>
      </c>
    </row>
    <row r="158" spans="1:55" s="2" customFormat="1" x14ac:dyDescent="0.25">
      <c r="A158" s="1">
        <v>9</v>
      </c>
      <c r="B158" t="s">
        <v>74</v>
      </c>
      <c r="C158" s="8">
        <v>44474</v>
      </c>
      <c r="D158" s="1" t="s">
        <v>79</v>
      </c>
      <c r="E158" s="4">
        <v>58</v>
      </c>
      <c r="F158" s="4"/>
      <c r="G158" s="4"/>
      <c r="H158" s="4"/>
      <c r="I158" s="4"/>
      <c r="J158" s="4"/>
      <c r="K158" s="4">
        <f>SUM(Tabel1[[#This Row],[cap_gemarkeerd_langs]:[cap_canadees]])</f>
        <v>58</v>
      </c>
      <c r="L158" s="4"/>
      <c r="M158" s="4"/>
      <c r="N158" s="4"/>
      <c r="O158" s="4"/>
      <c r="P158" s="4"/>
      <c r="Q158" s="4"/>
      <c r="R158" s="4">
        <f>SUM(Tabel1[[#This Row],[Cap - Invaliden algemeen]:[Cap - Overig gereserveerd]])</f>
        <v>0</v>
      </c>
      <c r="S158" s="4">
        <f>Tabel1[[#This Row],[Totale openbare capaciteit]]+Tabel1[[#This Row],[Totale doelgroep capaciteit]]</f>
        <v>58</v>
      </c>
      <c r="T158" s="11">
        <v>9</v>
      </c>
      <c r="U158" s="11"/>
      <c r="V158" s="11"/>
      <c r="W158" s="11"/>
      <c r="X158" s="11"/>
      <c r="Y158" s="11"/>
      <c r="Z158" s="4">
        <f>SUM(Tabel1[[#This Row],[Bez - Invaliden algemeen]:[Bez - Overig gereserveerd]])</f>
        <v>0</v>
      </c>
      <c r="AA158" s="4">
        <v>2</v>
      </c>
      <c r="AB158" s="4"/>
      <c r="AC158" s="11"/>
      <c r="AD158" s="11">
        <f>SUM(Tabel1[[#This Row],[Bez - fout, canadees]:[Bez - fout, anders]])</f>
        <v>2</v>
      </c>
      <c r="AE158" s="4"/>
      <c r="AF158" s="11"/>
      <c r="AG158" s="11"/>
      <c r="AH158" s="11">
        <f>SUM(Tabel1[[#This Row],[Bez - Obstakel, openbaar]:[Bez - Obstakel, doelgroep]])</f>
        <v>0</v>
      </c>
      <c r="AI158" s="4"/>
      <c r="AJ158" s="11">
        <f>SUM(Tabel1[[#This Row],[Bez - doelgroep totaal]]+Tabel1[[#This Row],[Bez - Openbaar]]+Tabel1[[#This Row],[Bez - Foutparkeerders]]+Tabel1[[#This Row],[Bez - Obstakels]])</f>
        <v>11</v>
      </c>
      <c r="AK158" s="41">
        <f>Tabel1[[#This Row],[Bez - Openbaar]]/Tabel1[[#This Row],[Totale openbare capaciteit]]</f>
        <v>0.15517241379310345</v>
      </c>
      <c r="AL158" s="41" t="e">
        <f>Tabel1[[#This Row],[Bez - doelgroep totaal]]/Tabel1[[#This Row],[Totale doelgroep capaciteit]]</f>
        <v>#DIV/0!</v>
      </c>
      <c r="AM158" s="41">
        <f>Tabel1[[#This Row],[Totale bezetting]]/Tabel1[[#This Row],[Totale capaciteit]]</f>
        <v>0.18965517241379309</v>
      </c>
      <c r="AN158" s="41" t="str">
        <f>Tabel1[[#This Row],[Datum]]&amp;Tabel1[[#This Row],[Meetmoment]]&amp;Tabel1[[#This Row],[Sectienummer]]</f>
        <v>4447414:00-16:009</v>
      </c>
      <c r="AO158" s="33">
        <v>1</v>
      </c>
      <c r="AP158" s="33">
        <v>4</v>
      </c>
      <c r="AQ158" s="33">
        <v>1</v>
      </c>
      <c r="AR158" s="33">
        <v>5</v>
      </c>
      <c r="AS158" s="33"/>
      <c r="AT158" s="33">
        <f>SUM(Tabel1[[#This Row],[Motief - Bezoekers/kortparkeerders]:[Motief - Overig]])</f>
        <v>11</v>
      </c>
      <c r="AU158" s="43">
        <v>4</v>
      </c>
      <c r="AV158" s="43"/>
      <c r="AW158" s="43">
        <v>1</v>
      </c>
      <c r="AX158" s="43">
        <v>1</v>
      </c>
      <c r="AY158" s="43">
        <v>2</v>
      </c>
      <c r="AZ158" s="43">
        <v>3</v>
      </c>
      <c r="BA158" s="43"/>
      <c r="BB158" s="43"/>
      <c r="BC158" s="44">
        <f>SUM(Tabel1[[#This Row],[Herkomst - Eigen woonplaats]:[Herkomst - Onbekend]])</f>
        <v>11</v>
      </c>
    </row>
    <row r="159" spans="1:55" s="2" customFormat="1" x14ac:dyDescent="0.25">
      <c r="A159" s="1">
        <v>9</v>
      </c>
      <c r="B159" t="s">
        <v>74</v>
      </c>
      <c r="C159" s="8">
        <v>44474</v>
      </c>
      <c r="D159" s="1" t="s">
        <v>80</v>
      </c>
      <c r="E159" s="4">
        <v>58</v>
      </c>
      <c r="F159" s="4"/>
      <c r="G159" s="4"/>
      <c r="H159" s="4"/>
      <c r="I159" s="4"/>
      <c r="J159" s="4"/>
      <c r="K159" s="4">
        <f>SUM(Tabel1[[#This Row],[cap_gemarkeerd_langs]:[cap_canadees]])</f>
        <v>58</v>
      </c>
      <c r="L159" s="4"/>
      <c r="M159" s="4"/>
      <c r="N159" s="4"/>
      <c r="O159" s="4"/>
      <c r="P159" s="4"/>
      <c r="Q159" s="4"/>
      <c r="R159" s="4">
        <f>SUM(Tabel1[[#This Row],[Cap - Invaliden algemeen]:[Cap - Overig gereserveerd]])</f>
        <v>0</v>
      </c>
      <c r="S159" s="4">
        <f>Tabel1[[#This Row],[Totale openbare capaciteit]]+Tabel1[[#This Row],[Totale doelgroep capaciteit]]</f>
        <v>58</v>
      </c>
      <c r="T159" s="11">
        <v>6</v>
      </c>
      <c r="U159" s="11"/>
      <c r="V159" s="11"/>
      <c r="W159" s="11"/>
      <c r="X159" s="11"/>
      <c r="Y159" s="11"/>
      <c r="Z159" s="4">
        <f>SUM(Tabel1[[#This Row],[Bez - Invaliden algemeen]:[Bez - Overig gereserveerd]])</f>
        <v>0</v>
      </c>
      <c r="AA159" s="4">
        <v>4</v>
      </c>
      <c r="AB159" s="4"/>
      <c r="AC159" s="11"/>
      <c r="AD159" s="11">
        <f>SUM(Tabel1[[#This Row],[Bez - fout, canadees]:[Bez - fout, anders]])</f>
        <v>4</v>
      </c>
      <c r="AE159" s="4"/>
      <c r="AF159" s="11"/>
      <c r="AG159" s="11"/>
      <c r="AH159" s="11">
        <f>SUM(Tabel1[[#This Row],[Bez - Obstakel, openbaar]:[Bez - Obstakel, doelgroep]])</f>
        <v>0</v>
      </c>
      <c r="AI159" s="4"/>
      <c r="AJ159" s="11">
        <f>SUM(Tabel1[[#This Row],[Bez - doelgroep totaal]]+Tabel1[[#This Row],[Bez - Openbaar]]+Tabel1[[#This Row],[Bez - Foutparkeerders]]+Tabel1[[#This Row],[Bez - Obstakels]])</f>
        <v>10</v>
      </c>
      <c r="AK159" s="41">
        <f>Tabel1[[#This Row],[Bez - Openbaar]]/Tabel1[[#This Row],[Totale openbare capaciteit]]</f>
        <v>0.10344827586206896</v>
      </c>
      <c r="AL159" s="41" t="e">
        <f>Tabel1[[#This Row],[Bez - doelgroep totaal]]/Tabel1[[#This Row],[Totale doelgroep capaciteit]]</f>
        <v>#DIV/0!</v>
      </c>
      <c r="AM159" s="41">
        <f>Tabel1[[#This Row],[Totale bezetting]]/Tabel1[[#This Row],[Totale capaciteit]]</f>
        <v>0.17241379310344829</v>
      </c>
      <c r="AN159" s="41" t="str">
        <f>Tabel1[[#This Row],[Datum]]&amp;Tabel1[[#This Row],[Meetmoment]]&amp;Tabel1[[#This Row],[Sectienummer]]</f>
        <v>4447419:00-21:009</v>
      </c>
      <c r="AO159" s="33">
        <v>3</v>
      </c>
      <c r="AP159" s="33"/>
      <c r="AQ159" s="33">
        <v>2</v>
      </c>
      <c r="AR159" s="33">
        <v>5</v>
      </c>
      <c r="AS159" s="33"/>
      <c r="AT159" s="33">
        <f>SUM(Tabel1[[#This Row],[Motief - Bezoekers/kortparkeerders]:[Motief - Overig]])</f>
        <v>10</v>
      </c>
      <c r="AU159" s="43">
        <v>5</v>
      </c>
      <c r="AV159" s="43"/>
      <c r="AW159" s="43">
        <v>2</v>
      </c>
      <c r="AX159" s="43"/>
      <c r="AY159" s="43">
        <v>1</v>
      </c>
      <c r="AZ159" s="43">
        <v>2</v>
      </c>
      <c r="BA159" s="43"/>
      <c r="BB159" s="43"/>
      <c r="BC159" s="44">
        <f>SUM(Tabel1[[#This Row],[Herkomst - Eigen woonplaats]:[Herkomst - Onbekend]])</f>
        <v>10</v>
      </c>
    </row>
    <row r="160" spans="1:55" s="2" customFormat="1" x14ac:dyDescent="0.25">
      <c r="A160" s="1">
        <v>9</v>
      </c>
      <c r="B160" t="s">
        <v>74</v>
      </c>
      <c r="C160" s="8">
        <v>44475</v>
      </c>
      <c r="D160" s="1" t="s">
        <v>77</v>
      </c>
      <c r="E160" s="4">
        <v>58</v>
      </c>
      <c r="F160" s="4"/>
      <c r="G160" s="4"/>
      <c r="H160" s="4"/>
      <c r="I160" s="4"/>
      <c r="J160" s="4"/>
      <c r="K160" s="4">
        <f>SUM(Tabel1[[#This Row],[cap_gemarkeerd_langs]:[cap_canadees]])</f>
        <v>58</v>
      </c>
      <c r="L160" s="4"/>
      <c r="M160" s="4"/>
      <c r="N160" s="4"/>
      <c r="O160" s="4"/>
      <c r="P160" s="4"/>
      <c r="Q160" s="4"/>
      <c r="R160" s="4">
        <f>SUM(Tabel1[[#This Row],[Cap - Invaliden algemeen]:[Cap - Overig gereserveerd]])</f>
        <v>0</v>
      </c>
      <c r="S160" s="4">
        <f>Tabel1[[#This Row],[Totale openbare capaciteit]]+Tabel1[[#This Row],[Totale doelgroep capaciteit]]</f>
        <v>58</v>
      </c>
      <c r="T160" s="11">
        <v>10</v>
      </c>
      <c r="U160" s="11"/>
      <c r="V160" s="11"/>
      <c r="W160" s="11"/>
      <c r="X160" s="11"/>
      <c r="Y160" s="11"/>
      <c r="Z160" s="4">
        <f>SUM(Tabel1[[#This Row],[Bez - Invaliden algemeen]:[Bez - Overig gereserveerd]])</f>
        <v>0</v>
      </c>
      <c r="AA160" s="4"/>
      <c r="AB160" s="4"/>
      <c r="AC160" s="11"/>
      <c r="AD160" s="11">
        <f>SUM(Tabel1[[#This Row],[Bez - fout, canadees]:[Bez - fout, anders]])</f>
        <v>0</v>
      </c>
      <c r="AE160" s="4"/>
      <c r="AF160" s="11"/>
      <c r="AG160" s="11"/>
      <c r="AH160" s="11">
        <f>SUM(Tabel1[[#This Row],[Bez - Obstakel, openbaar]:[Bez - Obstakel, doelgroep]])</f>
        <v>0</v>
      </c>
      <c r="AI160" s="4"/>
      <c r="AJ160" s="11">
        <f>SUM(Tabel1[[#This Row],[Bez - doelgroep totaal]]+Tabel1[[#This Row],[Bez - Openbaar]]+Tabel1[[#This Row],[Bez - Foutparkeerders]]+Tabel1[[#This Row],[Bez - Obstakels]])</f>
        <v>10</v>
      </c>
      <c r="AK160" s="41">
        <f>Tabel1[[#This Row],[Bez - Openbaar]]/Tabel1[[#This Row],[Totale openbare capaciteit]]</f>
        <v>0.17241379310344829</v>
      </c>
      <c r="AL160" s="41" t="e">
        <f>Tabel1[[#This Row],[Bez - doelgroep totaal]]/Tabel1[[#This Row],[Totale doelgroep capaciteit]]</f>
        <v>#DIV/0!</v>
      </c>
      <c r="AM160" s="41">
        <f>Tabel1[[#This Row],[Totale bezetting]]/Tabel1[[#This Row],[Totale capaciteit]]</f>
        <v>0.17241379310344829</v>
      </c>
      <c r="AN160" s="41" t="str">
        <f>Tabel1[[#This Row],[Datum]]&amp;Tabel1[[#This Row],[Meetmoment]]&amp;Tabel1[[#This Row],[Sectienummer]]</f>
        <v>4447500:00-02:009</v>
      </c>
      <c r="AO160" s="33"/>
      <c r="AP160" s="33"/>
      <c r="AQ160" s="33">
        <v>2</v>
      </c>
      <c r="AR160" s="33">
        <v>8</v>
      </c>
      <c r="AS160" s="33"/>
      <c r="AT160" s="33">
        <f>SUM(Tabel1[[#This Row],[Motief - Bezoekers/kortparkeerders]:[Motief - Overig]])</f>
        <v>10</v>
      </c>
      <c r="AU160" s="43">
        <v>7</v>
      </c>
      <c r="AV160" s="43"/>
      <c r="AW160" s="43">
        <v>1</v>
      </c>
      <c r="AX160" s="43"/>
      <c r="AY160" s="43">
        <v>2</v>
      </c>
      <c r="AZ160" s="43"/>
      <c r="BA160" s="43"/>
      <c r="BB160" s="43"/>
      <c r="BC160" s="44">
        <f>SUM(Tabel1[[#This Row],[Herkomst - Eigen woonplaats]:[Herkomst - Onbekend]])</f>
        <v>10</v>
      </c>
    </row>
    <row r="161" spans="1:55" s="2" customFormat="1" x14ac:dyDescent="0.25">
      <c r="A161" s="1">
        <v>10</v>
      </c>
      <c r="B161" t="s">
        <v>59</v>
      </c>
      <c r="C161" s="8">
        <v>44415</v>
      </c>
      <c r="D161" s="1" t="s">
        <v>78</v>
      </c>
      <c r="E161" s="4"/>
      <c r="F161" s="4"/>
      <c r="G161" s="4"/>
      <c r="H161" s="4"/>
      <c r="I161" s="4"/>
      <c r="J161" s="4"/>
      <c r="K161" s="4">
        <f>SUM(Tabel1[[#This Row],[cap_gemarkeerd_langs]:[cap_canadees]])</f>
        <v>0</v>
      </c>
      <c r="L161" s="4"/>
      <c r="M161" s="4"/>
      <c r="N161" s="4"/>
      <c r="O161" s="4"/>
      <c r="P161" s="4"/>
      <c r="Q161" s="4"/>
      <c r="R161" s="4">
        <f>SUM(Tabel1[[#This Row],[Cap - Invaliden algemeen]:[Cap - Overig gereserveerd]])</f>
        <v>0</v>
      </c>
      <c r="S161" s="4">
        <f>Tabel1[[#This Row],[Totale openbare capaciteit]]+Tabel1[[#This Row],[Totale doelgroep capaciteit]]</f>
        <v>0</v>
      </c>
      <c r="T161" s="11"/>
      <c r="U161" s="11"/>
      <c r="V161" s="11"/>
      <c r="W161" s="11"/>
      <c r="X161" s="11"/>
      <c r="Y161" s="11"/>
      <c r="Z161" s="4">
        <f>SUM(Tabel1[[#This Row],[Bez - Invaliden algemeen]:[Bez - Overig gereserveerd]])</f>
        <v>0</v>
      </c>
      <c r="AA161" s="4"/>
      <c r="AB161" s="4"/>
      <c r="AC161" s="11"/>
      <c r="AD161" s="11">
        <f>SUM(Tabel1[[#This Row],[Bez - fout, canadees]:[Bez - fout, anders]])</f>
        <v>0</v>
      </c>
      <c r="AE161" s="4"/>
      <c r="AF161" s="11"/>
      <c r="AG161" s="11"/>
      <c r="AH161" s="11">
        <f>SUM(Tabel1[[#This Row],[Bez - Obstakel, openbaar]:[Bez - Obstakel, doelgroep]])</f>
        <v>0</v>
      </c>
      <c r="AI161" s="4"/>
      <c r="AJ161" s="11">
        <f>SUM(Tabel1[[#This Row],[Bez - doelgroep totaal]]+Tabel1[[#This Row],[Bez - Openbaar]]+Tabel1[[#This Row],[Bez - Foutparkeerders]]+Tabel1[[#This Row],[Bez - Obstakels]])</f>
        <v>0</v>
      </c>
      <c r="AK161" s="41" t="e">
        <f>Tabel1[[#This Row],[Bez - Openbaar]]/Tabel1[[#This Row],[Totale openbare capaciteit]]</f>
        <v>#DIV/0!</v>
      </c>
      <c r="AL161" s="41" t="e">
        <f>Tabel1[[#This Row],[Bez - doelgroep totaal]]/Tabel1[[#This Row],[Totale doelgroep capaciteit]]</f>
        <v>#DIV/0!</v>
      </c>
      <c r="AM161" s="41" t="e">
        <f>Tabel1[[#This Row],[Totale bezetting]]/Tabel1[[#This Row],[Totale capaciteit]]</f>
        <v>#DIV/0!</v>
      </c>
      <c r="AN161" s="41" t="str">
        <f>Tabel1[[#This Row],[Datum]]&amp;Tabel1[[#This Row],[Meetmoment]]&amp;Tabel1[[#This Row],[Sectienummer]]</f>
        <v>4441510:00-12:0010</v>
      </c>
      <c r="AO161" s="33"/>
      <c r="AP161" s="33"/>
      <c r="AQ161" s="33"/>
      <c r="AR161" s="33"/>
      <c r="AS161" s="33"/>
      <c r="AT161" s="33">
        <f>SUM(Tabel1[[#This Row],[Motief - Bezoekers/kortparkeerders]:[Motief - Overig]])</f>
        <v>0</v>
      </c>
      <c r="AU161" s="43"/>
      <c r="AV161" s="43"/>
      <c r="AW161" s="43"/>
      <c r="AX161" s="43"/>
      <c r="AY161" s="43"/>
      <c r="AZ161" s="43"/>
      <c r="BA161" s="43"/>
      <c r="BB161" s="43"/>
      <c r="BC161" s="44">
        <f>SUM(Tabel1[[#This Row],[Herkomst - Eigen woonplaats]:[Herkomst - Onbekend]])</f>
        <v>0</v>
      </c>
    </row>
    <row r="162" spans="1:55" s="2" customFormat="1" x14ac:dyDescent="0.25">
      <c r="A162" s="1">
        <v>10</v>
      </c>
      <c r="B162" t="s">
        <v>59</v>
      </c>
      <c r="C162" s="8">
        <v>44415</v>
      </c>
      <c r="D162" s="1" t="s">
        <v>79</v>
      </c>
      <c r="E162" s="4"/>
      <c r="F162" s="4"/>
      <c r="G162" s="4"/>
      <c r="H162" s="4"/>
      <c r="I162" s="4"/>
      <c r="J162" s="4"/>
      <c r="K162" s="4">
        <f>SUM(Tabel1[[#This Row],[cap_gemarkeerd_langs]:[cap_canadees]])</f>
        <v>0</v>
      </c>
      <c r="L162" s="4"/>
      <c r="M162" s="4"/>
      <c r="N162" s="4"/>
      <c r="O162" s="4"/>
      <c r="P162" s="4"/>
      <c r="Q162" s="4"/>
      <c r="R162" s="4">
        <f>SUM(Tabel1[[#This Row],[Cap - Invaliden algemeen]:[Cap - Overig gereserveerd]])</f>
        <v>0</v>
      </c>
      <c r="S162" s="4">
        <f>Tabel1[[#This Row],[Totale openbare capaciteit]]+Tabel1[[#This Row],[Totale doelgroep capaciteit]]</f>
        <v>0</v>
      </c>
      <c r="T162" s="11"/>
      <c r="U162" s="11"/>
      <c r="V162" s="11"/>
      <c r="W162" s="11"/>
      <c r="X162" s="11"/>
      <c r="Y162" s="11"/>
      <c r="Z162" s="4">
        <f>SUM(Tabel1[[#This Row],[Bez - Invaliden algemeen]:[Bez - Overig gereserveerd]])</f>
        <v>0</v>
      </c>
      <c r="AA162" s="4"/>
      <c r="AB162" s="4"/>
      <c r="AC162" s="11"/>
      <c r="AD162" s="11">
        <f>SUM(Tabel1[[#This Row],[Bez - fout, canadees]:[Bez - fout, anders]])</f>
        <v>0</v>
      </c>
      <c r="AE162" s="4"/>
      <c r="AF162" s="11"/>
      <c r="AG162" s="11"/>
      <c r="AH162" s="11">
        <f>SUM(Tabel1[[#This Row],[Bez - Obstakel, openbaar]:[Bez - Obstakel, doelgroep]])</f>
        <v>0</v>
      </c>
      <c r="AI162" s="4"/>
      <c r="AJ162" s="11">
        <f>SUM(Tabel1[[#This Row],[Bez - doelgroep totaal]]+Tabel1[[#This Row],[Bez - Openbaar]]+Tabel1[[#This Row],[Bez - Foutparkeerders]]+Tabel1[[#This Row],[Bez - Obstakels]])</f>
        <v>0</v>
      </c>
      <c r="AK162" s="41" t="e">
        <f>Tabel1[[#This Row],[Bez - Openbaar]]/Tabel1[[#This Row],[Totale openbare capaciteit]]</f>
        <v>#DIV/0!</v>
      </c>
      <c r="AL162" s="41" t="e">
        <f>Tabel1[[#This Row],[Bez - doelgroep totaal]]/Tabel1[[#This Row],[Totale doelgroep capaciteit]]</f>
        <v>#DIV/0!</v>
      </c>
      <c r="AM162" s="41" t="e">
        <f>Tabel1[[#This Row],[Totale bezetting]]/Tabel1[[#This Row],[Totale capaciteit]]</f>
        <v>#DIV/0!</v>
      </c>
      <c r="AN162" s="41" t="str">
        <f>Tabel1[[#This Row],[Datum]]&amp;Tabel1[[#This Row],[Meetmoment]]&amp;Tabel1[[#This Row],[Sectienummer]]</f>
        <v>4441514:00-16:0010</v>
      </c>
      <c r="AO162" s="33"/>
      <c r="AP162" s="33"/>
      <c r="AQ162" s="33"/>
      <c r="AR162" s="33"/>
      <c r="AS162" s="33"/>
      <c r="AT162" s="33">
        <f>SUM(Tabel1[[#This Row],[Motief - Bezoekers/kortparkeerders]:[Motief - Overig]])</f>
        <v>0</v>
      </c>
      <c r="AU162" s="43"/>
      <c r="AV162" s="43"/>
      <c r="AW162" s="43"/>
      <c r="AX162" s="43"/>
      <c r="AY162" s="43"/>
      <c r="AZ162" s="43"/>
      <c r="BA162" s="43"/>
      <c r="BB162" s="43"/>
      <c r="BC162" s="44">
        <f>SUM(Tabel1[[#This Row],[Herkomst - Eigen woonplaats]:[Herkomst - Onbekend]])</f>
        <v>0</v>
      </c>
    </row>
    <row r="163" spans="1:55" s="2" customFormat="1" x14ac:dyDescent="0.25">
      <c r="A163" s="1">
        <v>10</v>
      </c>
      <c r="B163" t="s">
        <v>59</v>
      </c>
      <c r="C163" s="8">
        <v>44415</v>
      </c>
      <c r="D163" s="1" t="s">
        <v>80</v>
      </c>
      <c r="E163" s="4"/>
      <c r="F163" s="4"/>
      <c r="G163" s="4"/>
      <c r="H163" s="4"/>
      <c r="I163" s="4"/>
      <c r="J163" s="4"/>
      <c r="K163" s="4">
        <f>SUM(Tabel1[[#This Row],[cap_gemarkeerd_langs]:[cap_canadees]])</f>
        <v>0</v>
      </c>
      <c r="L163" s="4"/>
      <c r="M163" s="4"/>
      <c r="N163" s="4"/>
      <c r="O163" s="4"/>
      <c r="P163" s="4"/>
      <c r="Q163" s="4"/>
      <c r="R163" s="4">
        <f>SUM(Tabel1[[#This Row],[Cap - Invaliden algemeen]:[Cap - Overig gereserveerd]])</f>
        <v>0</v>
      </c>
      <c r="S163" s="4">
        <f>Tabel1[[#This Row],[Totale openbare capaciteit]]+Tabel1[[#This Row],[Totale doelgroep capaciteit]]</f>
        <v>0</v>
      </c>
      <c r="T163" s="11"/>
      <c r="U163" s="11"/>
      <c r="V163" s="11"/>
      <c r="W163" s="11"/>
      <c r="X163" s="11"/>
      <c r="Y163" s="11"/>
      <c r="Z163" s="4">
        <f>SUM(Tabel1[[#This Row],[Bez - Invaliden algemeen]:[Bez - Overig gereserveerd]])</f>
        <v>0</v>
      </c>
      <c r="AA163" s="4"/>
      <c r="AB163" s="4"/>
      <c r="AC163" s="11"/>
      <c r="AD163" s="11">
        <f>SUM(Tabel1[[#This Row],[Bez - fout, canadees]:[Bez - fout, anders]])</f>
        <v>0</v>
      </c>
      <c r="AE163" s="4"/>
      <c r="AF163" s="11"/>
      <c r="AG163" s="11"/>
      <c r="AH163" s="11">
        <f>SUM(Tabel1[[#This Row],[Bez - Obstakel, openbaar]:[Bez - Obstakel, doelgroep]])</f>
        <v>0</v>
      </c>
      <c r="AI163" s="4"/>
      <c r="AJ163" s="11">
        <f>SUM(Tabel1[[#This Row],[Bez - doelgroep totaal]]+Tabel1[[#This Row],[Bez - Openbaar]]+Tabel1[[#This Row],[Bez - Foutparkeerders]]+Tabel1[[#This Row],[Bez - Obstakels]])</f>
        <v>0</v>
      </c>
      <c r="AK163" s="41" t="e">
        <f>Tabel1[[#This Row],[Bez - Openbaar]]/Tabel1[[#This Row],[Totale openbare capaciteit]]</f>
        <v>#DIV/0!</v>
      </c>
      <c r="AL163" s="41" t="e">
        <f>Tabel1[[#This Row],[Bez - doelgroep totaal]]/Tabel1[[#This Row],[Totale doelgroep capaciteit]]</f>
        <v>#DIV/0!</v>
      </c>
      <c r="AM163" s="41" t="e">
        <f>Tabel1[[#This Row],[Totale bezetting]]/Tabel1[[#This Row],[Totale capaciteit]]</f>
        <v>#DIV/0!</v>
      </c>
      <c r="AN163" s="41" t="str">
        <f>Tabel1[[#This Row],[Datum]]&amp;Tabel1[[#This Row],[Meetmoment]]&amp;Tabel1[[#This Row],[Sectienummer]]</f>
        <v>4441519:00-21:0010</v>
      </c>
      <c r="AO163" s="33"/>
      <c r="AP163" s="33"/>
      <c r="AQ163" s="33"/>
      <c r="AR163" s="33"/>
      <c r="AS163" s="33"/>
      <c r="AT163" s="33">
        <f>SUM(Tabel1[[#This Row],[Motief - Bezoekers/kortparkeerders]:[Motief - Overig]])</f>
        <v>0</v>
      </c>
      <c r="AU163" s="43"/>
      <c r="AV163" s="43"/>
      <c r="AW163" s="43"/>
      <c r="AX163" s="43"/>
      <c r="AY163" s="43"/>
      <c r="AZ163" s="43"/>
      <c r="BA163" s="43"/>
      <c r="BB163" s="43"/>
      <c r="BC163" s="44">
        <f>SUM(Tabel1[[#This Row],[Herkomst - Eigen woonplaats]:[Herkomst - Onbekend]])</f>
        <v>0</v>
      </c>
    </row>
    <row r="164" spans="1:55" s="2" customFormat="1" x14ac:dyDescent="0.25">
      <c r="A164" s="1">
        <v>10</v>
      </c>
      <c r="B164" t="s">
        <v>59</v>
      </c>
      <c r="C164" s="8">
        <v>44416</v>
      </c>
      <c r="D164" s="1" t="s">
        <v>77</v>
      </c>
      <c r="E164" s="4"/>
      <c r="F164" s="4"/>
      <c r="G164" s="4"/>
      <c r="H164" s="4"/>
      <c r="I164" s="4"/>
      <c r="J164" s="4"/>
      <c r="K164" s="4">
        <f>SUM(Tabel1[[#This Row],[cap_gemarkeerd_langs]:[cap_canadees]])</f>
        <v>0</v>
      </c>
      <c r="L164" s="4"/>
      <c r="M164" s="4"/>
      <c r="N164" s="4"/>
      <c r="O164" s="4"/>
      <c r="P164" s="4"/>
      <c r="Q164" s="4"/>
      <c r="R164" s="4">
        <f>SUM(Tabel1[[#This Row],[Cap - Invaliden algemeen]:[Cap - Overig gereserveerd]])</f>
        <v>0</v>
      </c>
      <c r="S164" s="4">
        <f>Tabel1[[#This Row],[Totale openbare capaciteit]]+Tabel1[[#This Row],[Totale doelgroep capaciteit]]</f>
        <v>0</v>
      </c>
      <c r="T164" s="11"/>
      <c r="U164" s="11"/>
      <c r="V164" s="11"/>
      <c r="W164" s="11"/>
      <c r="X164" s="11"/>
      <c r="Y164" s="11"/>
      <c r="Z164" s="4">
        <f>SUM(Tabel1[[#This Row],[Bez - Invaliden algemeen]:[Bez - Overig gereserveerd]])</f>
        <v>0</v>
      </c>
      <c r="AA164" s="4"/>
      <c r="AB164" s="4"/>
      <c r="AC164" s="11"/>
      <c r="AD164" s="11">
        <f>SUM(Tabel1[[#This Row],[Bez - fout, canadees]:[Bez - fout, anders]])</f>
        <v>0</v>
      </c>
      <c r="AE164" s="4"/>
      <c r="AF164" s="11"/>
      <c r="AG164" s="11"/>
      <c r="AH164" s="11">
        <f>SUM(Tabel1[[#This Row],[Bez - Obstakel, openbaar]:[Bez - Obstakel, doelgroep]])</f>
        <v>0</v>
      </c>
      <c r="AI164" s="4"/>
      <c r="AJ164" s="11">
        <f>SUM(Tabel1[[#This Row],[Bez - doelgroep totaal]]+Tabel1[[#This Row],[Bez - Openbaar]]+Tabel1[[#This Row],[Bez - Foutparkeerders]]+Tabel1[[#This Row],[Bez - Obstakels]])</f>
        <v>0</v>
      </c>
      <c r="AK164" s="41" t="e">
        <f>Tabel1[[#This Row],[Bez - Openbaar]]/Tabel1[[#This Row],[Totale openbare capaciteit]]</f>
        <v>#DIV/0!</v>
      </c>
      <c r="AL164" s="41" t="e">
        <f>Tabel1[[#This Row],[Bez - doelgroep totaal]]/Tabel1[[#This Row],[Totale doelgroep capaciteit]]</f>
        <v>#DIV/0!</v>
      </c>
      <c r="AM164" s="41" t="e">
        <f>Tabel1[[#This Row],[Totale bezetting]]/Tabel1[[#This Row],[Totale capaciteit]]</f>
        <v>#DIV/0!</v>
      </c>
      <c r="AN164" s="41" t="str">
        <f>Tabel1[[#This Row],[Datum]]&amp;Tabel1[[#This Row],[Meetmoment]]&amp;Tabel1[[#This Row],[Sectienummer]]</f>
        <v>4441600:00-02:0010</v>
      </c>
      <c r="AO164" s="33"/>
      <c r="AP164" s="33"/>
      <c r="AQ164" s="33"/>
      <c r="AR164" s="33"/>
      <c r="AS164" s="33"/>
      <c r="AT164" s="33">
        <f>SUM(Tabel1[[#This Row],[Motief - Bezoekers/kortparkeerders]:[Motief - Overig]])</f>
        <v>0</v>
      </c>
      <c r="AU164" s="43"/>
      <c r="AV164" s="43"/>
      <c r="AW164" s="43"/>
      <c r="AX164" s="43"/>
      <c r="AY164" s="43"/>
      <c r="AZ164" s="43"/>
      <c r="BA164" s="43"/>
      <c r="BB164" s="43"/>
      <c r="BC164" s="44">
        <f>SUM(Tabel1[[#This Row],[Herkomst - Eigen woonplaats]:[Herkomst - Onbekend]])</f>
        <v>0</v>
      </c>
    </row>
    <row r="165" spans="1:55" s="2" customFormat="1" x14ac:dyDescent="0.25">
      <c r="A165" s="1">
        <v>10</v>
      </c>
      <c r="B165" s="1" t="s">
        <v>59</v>
      </c>
      <c r="C165" s="8">
        <v>44429</v>
      </c>
      <c r="D165" s="1" t="s">
        <v>79</v>
      </c>
      <c r="E165" s="4"/>
      <c r="F165" s="4"/>
      <c r="G165" s="4"/>
      <c r="H165" s="4"/>
      <c r="I165" s="4"/>
      <c r="J165" s="4"/>
      <c r="K165" s="4">
        <f>SUM(Tabel1[[#This Row],[cap_gemarkeerd_langs]:[cap_canadees]])</f>
        <v>0</v>
      </c>
      <c r="L165" s="4"/>
      <c r="M165" s="4"/>
      <c r="N165" s="4"/>
      <c r="O165" s="4"/>
      <c r="P165" s="4"/>
      <c r="Q165" s="4"/>
      <c r="R165" s="4">
        <f>SUM(Tabel1[[#This Row],[Cap - Invaliden algemeen]:[Cap - Overig gereserveerd]])</f>
        <v>0</v>
      </c>
      <c r="S165" s="4">
        <f>Tabel1[[#This Row],[Totale openbare capaciteit]]+Tabel1[[#This Row],[Totale doelgroep capaciteit]]</f>
        <v>0</v>
      </c>
      <c r="T165" s="11"/>
      <c r="U165" s="11"/>
      <c r="V165" s="11"/>
      <c r="W165" s="11"/>
      <c r="X165" s="11"/>
      <c r="Y165" s="11"/>
      <c r="Z165" s="4">
        <f>SUM(Tabel1[[#This Row],[Bez - Invaliden algemeen]:[Bez - Overig gereserveerd]])</f>
        <v>0</v>
      </c>
      <c r="AA165" s="4"/>
      <c r="AB165" s="4"/>
      <c r="AC165" s="11"/>
      <c r="AD165" s="11">
        <f>SUM(Tabel1[[#This Row],[Bez - fout, canadees]:[Bez - fout, anders]])</f>
        <v>0</v>
      </c>
      <c r="AE165" s="11"/>
      <c r="AF165" s="11"/>
      <c r="AG165" s="11"/>
      <c r="AH165" s="11">
        <f>SUM(Tabel1[[#This Row],[Bez - Obstakel, openbaar]:[Bez - Obstakel, doelgroep]])</f>
        <v>0</v>
      </c>
      <c r="AI165" s="4"/>
      <c r="AJ165" s="11">
        <f>SUM(Tabel1[[#This Row],[Bez - doelgroep totaal]]+Tabel1[[#This Row],[Bez - Openbaar]]+Tabel1[[#This Row],[Bez - Foutparkeerders]]+Tabel1[[#This Row],[Bez - Obstakels]])</f>
        <v>0</v>
      </c>
      <c r="AK165" s="41" t="e">
        <f>Tabel1[[#This Row],[Bez - Openbaar]]/Tabel1[[#This Row],[Totale openbare capaciteit]]</f>
        <v>#DIV/0!</v>
      </c>
      <c r="AL165" s="41" t="e">
        <f>Tabel1[[#This Row],[Bez - doelgroep totaal]]/Tabel1[[#This Row],[Totale doelgroep capaciteit]]</f>
        <v>#DIV/0!</v>
      </c>
      <c r="AM165" s="41" t="e">
        <f>Tabel1[[#This Row],[Totale bezetting]]/Tabel1[[#This Row],[Totale capaciteit]]</f>
        <v>#DIV/0!</v>
      </c>
      <c r="AN165" s="41" t="str">
        <f>Tabel1[[#This Row],[Datum]]&amp;Tabel1[[#This Row],[Meetmoment]]&amp;Tabel1[[#This Row],[Sectienummer]]</f>
        <v>4442914:00-16:0010</v>
      </c>
      <c r="AO165" s="33"/>
      <c r="AP165" s="33"/>
      <c r="AQ165" s="33"/>
      <c r="AR165" s="33"/>
      <c r="AS165" s="33"/>
      <c r="AT165" s="33">
        <f>SUM(Tabel1[[#This Row],[Motief - Bezoekers/kortparkeerders]:[Motief - Overig]])</f>
        <v>0</v>
      </c>
      <c r="AU165" s="43"/>
      <c r="AV165" s="43"/>
      <c r="AW165" s="43"/>
      <c r="AX165" s="43"/>
      <c r="AY165" s="43"/>
      <c r="AZ165" s="43"/>
      <c r="BA165" s="43"/>
      <c r="BB165" s="43"/>
      <c r="BC165" s="44">
        <f>SUM(Tabel1[[#This Row],[Herkomst - Eigen woonplaats]:[Herkomst - Onbekend]])</f>
        <v>0</v>
      </c>
    </row>
    <row r="166" spans="1:55" s="2" customFormat="1" x14ac:dyDescent="0.25">
      <c r="A166" s="1">
        <v>10</v>
      </c>
      <c r="B166" t="s">
        <v>59</v>
      </c>
      <c r="C166" s="8">
        <v>44450</v>
      </c>
      <c r="D166" s="1" t="s">
        <v>78</v>
      </c>
      <c r="E166" s="4"/>
      <c r="F166" s="4"/>
      <c r="G166" s="4"/>
      <c r="H166" s="4"/>
      <c r="I166" s="4"/>
      <c r="J166" s="4"/>
      <c r="K166" s="4">
        <f>SUM(Tabel1[[#This Row],[cap_gemarkeerd_langs]:[cap_canadees]])</f>
        <v>0</v>
      </c>
      <c r="L166" s="4"/>
      <c r="M166" s="4"/>
      <c r="N166" s="4"/>
      <c r="O166" s="4"/>
      <c r="P166" s="4"/>
      <c r="Q166" s="4"/>
      <c r="R166" s="4">
        <f>SUM(Tabel1[[#This Row],[Cap - Invaliden algemeen]:[Cap - Overig gereserveerd]])</f>
        <v>0</v>
      </c>
      <c r="S166" s="4">
        <f>Tabel1[[#This Row],[Totale openbare capaciteit]]+Tabel1[[#This Row],[Totale doelgroep capaciteit]]</f>
        <v>0</v>
      </c>
      <c r="T166" s="11"/>
      <c r="U166" s="11"/>
      <c r="V166" s="11"/>
      <c r="W166" s="11"/>
      <c r="X166" s="11"/>
      <c r="Y166" s="11"/>
      <c r="Z166" s="4">
        <f>SUM(Tabel1[[#This Row],[Bez - Invaliden algemeen]:[Bez - Overig gereserveerd]])</f>
        <v>0</v>
      </c>
      <c r="AA166" s="4"/>
      <c r="AB166" s="4"/>
      <c r="AC166" s="11"/>
      <c r="AD166" s="11">
        <f>SUM(Tabel1[[#This Row],[Bez - fout, canadees]:[Bez - fout, anders]])</f>
        <v>0</v>
      </c>
      <c r="AE166" s="4"/>
      <c r="AF166" s="11"/>
      <c r="AG166" s="11"/>
      <c r="AH166" s="11">
        <f>SUM(Tabel1[[#This Row],[Bez - Obstakel, openbaar]:[Bez - Obstakel, doelgroep]])</f>
        <v>0</v>
      </c>
      <c r="AI166" s="4"/>
      <c r="AJ166" s="11">
        <f>SUM(Tabel1[[#This Row],[Bez - doelgroep totaal]]+Tabel1[[#This Row],[Bez - Openbaar]]+Tabel1[[#This Row],[Bez - Foutparkeerders]]+Tabel1[[#This Row],[Bez - Obstakels]])</f>
        <v>0</v>
      </c>
      <c r="AK166" s="41" t="e">
        <f>Tabel1[[#This Row],[Bez - Openbaar]]/Tabel1[[#This Row],[Totale openbare capaciteit]]</f>
        <v>#DIV/0!</v>
      </c>
      <c r="AL166" s="41" t="e">
        <f>Tabel1[[#This Row],[Bez - doelgroep totaal]]/Tabel1[[#This Row],[Totale doelgroep capaciteit]]</f>
        <v>#DIV/0!</v>
      </c>
      <c r="AM166" s="41" t="e">
        <f>Tabel1[[#This Row],[Totale bezetting]]/Tabel1[[#This Row],[Totale capaciteit]]</f>
        <v>#DIV/0!</v>
      </c>
      <c r="AN166" s="41" t="str">
        <f>Tabel1[[#This Row],[Datum]]&amp;Tabel1[[#This Row],[Meetmoment]]&amp;Tabel1[[#This Row],[Sectienummer]]</f>
        <v>4445010:00-12:0010</v>
      </c>
      <c r="AO166" s="33"/>
      <c r="AP166" s="33"/>
      <c r="AQ166" s="33"/>
      <c r="AR166" s="33"/>
      <c r="AS166" s="33"/>
      <c r="AT166" s="33">
        <f>SUM(Tabel1[[#This Row],[Motief - Bezoekers/kortparkeerders]:[Motief - Overig]])</f>
        <v>0</v>
      </c>
      <c r="AU166" s="43"/>
      <c r="AV166" s="43"/>
      <c r="AW166" s="43"/>
      <c r="AX166" s="43"/>
      <c r="AY166" s="43"/>
      <c r="AZ166" s="43"/>
      <c r="BA166" s="43"/>
      <c r="BB166" s="43"/>
      <c r="BC166" s="44">
        <f>SUM(Tabel1[[#This Row],[Herkomst - Eigen woonplaats]:[Herkomst - Onbekend]])</f>
        <v>0</v>
      </c>
    </row>
    <row r="167" spans="1:55" s="2" customFormat="1" x14ac:dyDescent="0.25">
      <c r="A167" s="1">
        <v>10</v>
      </c>
      <c r="B167" t="s">
        <v>59</v>
      </c>
      <c r="C167" s="8">
        <v>44450</v>
      </c>
      <c r="D167" s="1" t="s">
        <v>79</v>
      </c>
      <c r="E167" s="4"/>
      <c r="F167" s="4"/>
      <c r="G167" s="4"/>
      <c r="H167" s="4"/>
      <c r="I167" s="4"/>
      <c r="J167" s="4"/>
      <c r="K167" s="4">
        <f>SUM(Tabel1[[#This Row],[cap_gemarkeerd_langs]:[cap_canadees]])</f>
        <v>0</v>
      </c>
      <c r="L167" s="4"/>
      <c r="M167" s="4"/>
      <c r="N167" s="4"/>
      <c r="O167" s="4"/>
      <c r="P167" s="4"/>
      <c r="Q167" s="4"/>
      <c r="R167" s="4">
        <f>SUM(Tabel1[[#This Row],[Cap - Invaliden algemeen]:[Cap - Overig gereserveerd]])</f>
        <v>0</v>
      </c>
      <c r="S167" s="4">
        <f>Tabel1[[#This Row],[Totale openbare capaciteit]]+Tabel1[[#This Row],[Totale doelgroep capaciteit]]</f>
        <v>0</v>
      </c>
      <c r="T167" s="11"/>
      <c r="U167" s="11"/>
      <c r="V167" s="11"/>
      <c r="W167" s="11"/>
      <c r="X167" s="11"/>
      <c r="Y167" s="11"/>
      <c r="Z167" s="4">
        <f>SUM(Tabel1[[#This Row],[Bez - Invaliden algemeen]:[Bez - Overig gereserveerd]])</f>
        <v>0</v>
      </c>
      <c r="AA167" s="4"/>
      <c r="AB167" s="4"/>
      <c r="AC167" s="11"/>
      <c r="AD167" s="11">
        <f>SUM(Tabel1[[#This Row],[Bez - fout, canadees]:[Bez - fout, anders]])</f>
        <v>0</v>
      </c>
      <c r="AE167" s="4"/>
      <c r="AF167" s="11"/>
      <c r="AG167" s="11"/>
      <c r="AH167" s="11">
        <f>SUM(Tabel1[[#This Row],[Bez - Obstakel, openbaar]:[Bez - Obstakel, doelgroep]])</f>
        <v>0</v>
      </c>
      <c r="AI167" s="4"/>
      <c r="AJ167" s="11">
        <f>SUM(Tabel1[[#This Row],[Bez - doelgroep totaal]]+Tabel1[[#This Row],[Bez - Openbaar]]+Tabel1[[#This Row],[Bez - Foutparkeerders]]+Tabel1[[#This Row],[Bez - Obstakels]])</f>
        <v>0</v>
      </c>
      <c r="AK167" s="41" t="e">
        <f>Tabel1[[#This Row],[Bez - Openbaar]]/Tabel1[[#This Row],[Totale openbare capaciteit]]</f>
        <v>#DIV/0!</v>
      </c>
      <c r="AL167" s="41" t="e">
        <f>Tabel1[[#This Row],[Bez - doelgroep totaal]]/Tabel1[[#This Row],[Totale doelgroep capaciteit]]</f>
        <v>#DIV/0!</v>
      </c>
      <c r="AM167" s="41" t="e">
        <f>Tabel1[[#This Row],[Totale bezetting]]/Tabel1[[#This Row],[Totale capaciteit]]</f>
        <v>#DIV/0!</v>
      </c>
      <c r="AN167" s="41" t="str">
        <f>Tabel1[[#This Row],[Datum]]&amp;Tabel1[[#This Row],[Meetmoment]]&amp;Tabel1[[#This Row],[Sectienummer]]</f>
        <v>4445014:00-16:0010</v>
      </c>
      <c r="AO167" s="33"/>
      <c r="AP167" s="33"/>
      <c r="AQ167" s="33"/>
      <c r="AR167" s="33"/>
      <c r="AS167" s="33"/>
      <c r="AT167" s="33">
        <f>SUM(Tabel1[[#This Row],[Motief - Bezoekers/kortparkeerders]:[Motief - Overig]])</f>
        <v>0</v>
      </c>
      <c r="AU167" s="43"/>
      <c r="AV167" s="43"/>
      <c r="AW167" s="43"/>
      <c r="AX167" s="43"/>
      <c r="AY167" s="43"/>
      <c r="AZ167" s="43"/>
      <c r="BA167" s="43"/>
      <c r="BB167" s="43"/>
      <c r="BC167" s="44">
        <f>SUM(Tabel1[[#This Row],[Herkomst - Eigen woonplaats]:[Herkomst - Onbekend]])</f>
        <v>0</v>
      </c>
    </row>
    <row r="168" spans="1:55" s="2" customFormat="1" x14ac:dyDescent="0.25">
      <c r="A168" s="1">
        <v>10</v>
      </c>
      <c r="B168" t="s">
        <v>59</v>
      </c>
      <c r="C168" s="8">
        <v>44450</v>
      </c>
      <c r="D168" s="1" t="s">
        <v>80</v>
      </c>
      <c r="E168" s="4"/>
      <c r="F168" s="4"/>
      <c r="G168" s="4"/>
      <c r="H168" s="4"/>
      <c r="I168" s="4"/>
      <c r="J168" s="4"/>
      <c r="K168" s="4">
        <f>SUM(Tabel1[[#This Row],[cap_gemarkeerd_langs]:[cap_canadees]])</f>
        <v>0</v>
      </c>
      <c r="L168" s="4"/>
      <c r="M168" s="4"/>
      <c r="N168" s="4"/>
      <c r="O168" s="4"/>
      <c r="P168" s="4"/>
      <c r="Q168" s="4"/>
      <c r="R168" s="4">
        <f>SUM(Tabel1[[#This Row],[Cap - Invaliden algemeen]:[Cap - Overig gereserveerd]])</f>
        <v>0</v>
      </c>
      <c r="S168" s="4">
        <f>Tabel1[[#This Row],[Totale openbare capaciteit]]+Tabel1[[#This Row],[Totale doelgroep capaciteit]]</f>
        <v>0</v>
      </c>
      <c r="T168" s="11"/>
      <c r="U168" s="11"/>
      <c r="V168" s="11"/>
      <c r="W168" s="11"/>
      <c r="X168" s="11"/>
      <c r="Y168" s="11"/>
      <c r="Z168" s="4">
        <f>SUM(Tabel1[[#This Row],[Bez - Invaliden algemeen]:[Bez - Overig gereserveerd]])</f>
        <v>0</v>
      </c>
      <c r="AA168" s="4"/>
      <c r="AB168" s="4"/>
      <c r="AC168" s="11"/>
      <c r="AD168" s="11">
        <f>SUM(Tabel1[[#This Row],[Bez - fout, canadees]:[Bez - fout, anders]])</f>
        <v>0</v>
      </c>
      <c r="AE168" s="4"/>
      <c r="AF168" s="11"/>
      <c r="AG168" s="11"/>
      <c r="AH168" s="11">
        <f>SUM(Tabel1[[#This Row],[Bez - Obstakel, openbaar]:[Bez - Obstakel, doelgroep]])</f>
        <v>0</v>
      </c>
      <c r="AI168" s="4"/>
      <c r="AJ168" s="11">
        <f>SUM(Tabel1[[#This Row],[Bez - doelgroep totaal]]+Tabel1[[#This Row],[Bez - Openbaar]]+Tabel1[[#This Row],[Bez - Foutparkeerders]]+Tabel1[[#This Row],[Bez - Obstakels]])</f>
        <v>0</v>
      </c>
      <c r="AK168" s="41" t="e">
        <f>Tabel1[[#This Row],[Bez - Openbaar]]/Tabel1[[#This Row],[Totale openbare capaciteit]]</f>
        <v>#DIV/0!</v>
      </c>
      <c r="AL168" s="41" t="e">
        <f>Tabel1[[#This Row],[Bez - doelgroep totaal]]/Tabel1[[#This Row],[Totale doelgroep capaciteit]]</f>
        <v>#DIV/0!</v>
      </c>
      <c r="AM168" s="41" t="e">
        <f>Tabel1[[#This Row],[Totale bezetting]]/Tabel1[[#This Row],[Totale capaciteit]]</f>
        <v>#DIV/0!</v>
      </c>
      <c r="AN168" s="41" t="str">
        <f>Tabel1[[#This Row],[Datum]]&amp;Tabel1[[#This Row],[Meetmoment]]&amp;Tabel1[[#This Row],[Sectienummer]]</f>
        <v>4445019:00-21:0010</v>
      </c>
      <c r="AO168" s="33"/>
      <c r="AP168" s="33"/>
      <c r="AQ168" s="33"/>
      <c r="AR168" s="33"/>
      <c r="AS168" s="33"/>
      <c r="AT168" s="33">
        <f>SUM(Tabel1[[#This Row],[Motief - Bezoekers/kortparkeerders]:[Motief - Overig]])</f>
        <v>0</v>
      </c>
      <c r="AU168" s="43"/>
      <c r="AV168" s="43"/>
      <c r="AW168" s="43"/>
      <c r="AX168" s="43"/>
      <c r="AY168" s="43"/>
      <c r="AZ168" s="43"/>
      <c r="BA168" s="43"/>
      <c r="BB168" s="43"/>
      <c r="BC168" s="44">
        <f>SUM(Tabel1[[#This Row],[Herkomst - Eigen woonplaats]:[Herkomst - Onbekend]])</f>
        <v>0</v>
      </c>
    </row>
    <row r="169" spans="1:55" s="2" customFormat="1" x14ac:dyDescent="0.25">
      <c r="A169" s="1">
        <v>10</v>
      </c>
      <c r="B169" t="s">
        <v>59</v>
      </c>
      <c r="C169" s="8">
        <v>44451</v>
      </c>
      <c r="D169" s="1" t="s">
        <v>77</v>
      </c>
      <c r="E169" s="4"/>
      <c r="F169" s="4"/>
      <c r="G169" s="4"/>
      <c r="H169" s="4"/>
      <c r="I169" s="4"/>
      <c r="J169" s="4"/>
      <c r="K169" s="4">
        <f>SUM(Tabel1[[#This Row],[cap_gemarkeerd_langs]:[cap_canadees]])</f>
        <v>0</v>
      </c>
      <c r="L169" s="4"/>
      <c r="M169" s="4"/>
      <c r="N169" s="4"/>
      <c r="O169" s="4"/>
      <c r="P169" s="4"/>
      <c r="Q169" s="4"/>
      <c r="R169" s="4">
        <f>SUM(Tabel1[[#This Row],[Cap - Invaliden algemeen]:[Cap - Overig gereserveerd]])</f>
        <v>0</v>
      </c>
      <c r="S169" s="4">
        <f>Tabel1[[#This Row],[Totale openbare capaciteit]]+Tabel1[[#This Row],[Totale doelgroep capaciteit]]</f>
        <v>0</v>
      </c>
      <c r="T169" s="11"/>
      <c r="U169" s="11"/>
      <c r="V169" s="11"/>
      <c r="W169" s="11"/>
      <c r="X169" s="11"/>
      <c r="Y169" s="11"/>
      <c r="Z169" s="4">
        <f>SUM(Tabel1[[#This Row],[Bez - Invaliden algemeen]:[Bez - Overig gereserveerd]])</f>
        <v>0</v>
      </c>
      <c r="AA169" s="4"/>
      <c r="AB169" s="4"/>
      <c r="AC169" s="11"/>
      <c r="AD169" s="11">
        <f>SUM(Tabel1[[#This Row],[Bez - fout, canadees]:[Bez - fout, anders]])</f>
        <v>0</v>
      </c>
      <c r="AE169" s="4"/>
      <c r="AF169" s="11"/>
      <c r="AG169" s="11"/>
      <c r="AH169" s="11">
        <f>SUM(Tabel1[[#This Row],[Bez - Obstakel, openbaar]:[Bez - Obstakel, doelgroep]])</f>
        <v>0</v>
      </c>
      <c r="AI169" s="4"/>
      <c r="AJ169" s="11">
        <f>SUM(Tabel1[[#This Row],[Bez - doelgroep totaal]]+Tabel1[[#This Row],[Bez - Openbaar]]+Tabel1[[#This Row],[Bez - Foutparkeerders]]+Tabel1[[#This Row],[Bez - Obstakels]])</f>
        <v>0</v>
      </c>
      <c r="AK169" s="41" t="e">
        <f>Tabel1[[#This Row],[Bez - Openbaar]]/Tabel1[[#This Row],[Totale openbare capaciteit]]</f>
        <v>#DIV/0!</v>
      </c>
      <c r="AL169" s="41" t="e">
        <f>Tabel1[[#This Row],[Bez - doelgroep totaal]]/Tabel1[[#This Row],[Totale doelgroep capaciteit]]</f>
        <v>#DIV/0!</v>
      </c>
      <c r="AM169" s="41" t="e">
        <f>Tabel1[[#This Row],[Totale bezetting]]/Tabel1[[#This Row],[Totale capaciteit]]</f>
        <v>#DIV/0!</v>
      </c>
      <c r="AN169" s="41" t="str">
        <f>Tabel1[[#This Row],[Datum]]&amp;Tabel1[[#This Row],[Meetmoment]]&amp;Tabel1[[#This Row],[Sectienummer]]</f>
        <v>4445100:00-02:0010</v>
      </c>
      <c r="AO169" s="33"/>
      <c r="AP169" s="33"/>
      <c r="AQ169" s="33"/>
      <c r="AR169" s="33"/>
      <c r="AS169" s="33"/>
      <c r="AT169" s="33">
        <f>SUM(Tabel1[[#This Row],[Motief - Bezoekers/kortparkeerders]:[Motief - Overig]])</f>
        <v>0</v>
      </c>
      <c r="AU169" s="43"/>
      <c r="AV169" s="43"/>
      <c r="AW169" s="43"/>
      <c r="AX169" s="43"/>
      <c r="AY169" s="43"/>
      <c r="AZ169" s="43"/>
      <c r="BA169" s="43"/>
      <c r="BB169" s="43"/>
      <c r="BC169" s="44">
        <f>SUM(Tabel1[[#This Row],[Herkomst - Eigen woonplaats]:[Herkomst - Onbekend]])</f>
        <v>0</v>
      </c>
    </row>
    <row r="170" spans="1:55" s="2" customFormat="1" x14ac:dyDescent="0.25">
      <c r="A170" s="1">
        <v>10</v>
      </c>
      <c r="B170" t="s">
        <v>59</v>
      </c>
      <c r="C170" s="8">
        <v>44474</v>
      </c>
      <c r="D170" s="1" t="s">
        <v>78</v>
      </c>
      <c r="E170" s="4"/>
      <c r="F170" s="4"/>
      <c r="G170" s="4"/>
      <c r="H170" s="4"/>
      <c r="I170" s="4"/>
      <c r="J170" s="4"/>
      <c r="K170" s="4">
        <f>SUM(Tabel1[[#This Row],[cap_gemarkeerd_langs]:[cap_canadees]])</f>
        <v>0</v>
      </c>
      <c r="L170" s="4"/>
      <c r="M170" s="4"/>
      <c r="N170" s="4"/>
      <c r="O170" s="4"/>
      <c r="P170" s="4"/>
      <c r="Q170" s="4"/>
      <c r="R170" s="4">
        <f>SUM(Tabel1[[#This Row],[Cap - Invaliden algemeen]:[Cap - Overig gereserveerd]])</f>
        <v>0</v>
      </c>
      <c r="S170" s="4">
        <f>Tabel1[[#This Row],[Totale openbare capaciteit]]+Tabel1[[#This Row],[Totale doelgroep capaciteit]]</f>
        <v>0</v>
      </c>
      <c r="T170" s="11"/>
      <c r="U170" s="11"/>
      <c r="V170" s="11"/>
      <c r="W170" s="11"/>
      <c r="X170" s="11"/>
      <c r="Y170" s="11"/>
      <c r="Z170" s="4">
        <f>SUM(Tabel1[[#This Row],[Bez - Invaliden algemeen]:[Bez - Overig gereserveerd]])</f>
        <v>0</v>
      </c>
      <c r="AA170" s="4"/>
      <c r="AB170" s="4"/>
      <c r="AC170" s="11"/>
      <c r="AD170" s="11">
        <f>SUM(Tabel1[[#This Row],[Bez - fout, canadees]:[Bez - fout, anders]])</f>
        <v>0</v>
      </c>
      <c r="AE170" s="4"/>
      <c r="AF170" s="11"/>
      <c r="AG170" s="11"/>
      <c r="AH170" s="11">
        <f>SUM(Tabel1[[#This Row],[Bez - Obstakel, openbaar]:[Bez - Obstakel, doelgroep]])</f>
        <v>0</v>
      </c>
      <c r="AI170" s="4"/>
      <c r="AJ170" s="11">
        <f>SUM(Tabel1[[#This Row],[Bez - doelgroep totaal]]+Tabel1[[#This Row],[Bez - Openbaar]]+Tabel1[[#This Row],[Bez - Foutparkeerders]]+Tabel1[[#This Row],[Bez - Obstakels]])</f>
        <v>0</v>
      </c>
      <c r="AK170" s="41" t="e">
        <f>Tabel1[[#This Row],[Bez - Openbaar]]/Tabel1[[#This Row],[Totale openbare capaciteit]]</f>
        <v>#DIV/0!</v>
      </c>
      <c r="AL170" s="41" t="e">
        <f>Tabel1[[#This Row],[Bez - doelgroep totaal]]/Tabel1[[#This Row],[Totale doelgroep capaciteit]]</f>
        <v>#DIV/0!</v>
      </c>
      <c r="AM170" s="41" t="e">
        <f>Tabel1[[#This Row],[Totale bezetting]]/Tabel1[[#This Row],[Totale capaciteit]]</f>
        <v>#DIV/0!</v>
      </c>
      <c r="AN170" s="41" t="str">
        <f>Tabel1[[#This Row],[Datum]]&amp;Tabel1[[#This Row],[Meetmoment]]&amp;Tabel1[[#This Row],[Sectienummer]]</f>
        <v>4447410:00-12:0010</v>
      </c>
      <c r="AO170" s="33"/>
      <c r="AP170" s="33"/>
      <c r="AQ170" s="33"/>
      <c r="AR170" s="33"/>
      <c r="AS170" s="33"/>
      <c r="AT170" s="33">
        <f>SUM(Tabel1[[#This Row],[Motief - Bezoekers/kortparkeerders]:[Motief - Overig]])</f>
        <v>0</v>
      </c>
      <c r="AU170" s="43"/>
      <c r="AV170" s="43"/>
      <c r="AW170" s="43"/>
      <c r="AX170" s="43"/>
      <c r="AY170" s="43"/>
      <c r="AZ170" s="43"/>
      <c r="BA170" s="43"/>
      <c r="BB170" s="43"/>
      <c r="BC170" s="44">
        <f>SUM(Tabel1[[#This Row],[Herkomst - Eigen woonplaats]:[Herkomst - Onbekend]])</f>
        <v>0</v>
      </c>
    </row>
    <row r="171" spans="1:55" s="2" customFormat="1" x14ac:dyDescent="0.25">
      <c r="A171" s="1">
        <v>10</v>
      </c>
      <c r="B171" t="s">
        <v>59</v>
      </c>
      <c r="C171" s="8">
        <v>44474</v>
      </c>
      <c r="D171" s="1" t="s">
        <v>79</v>
      </c>
      <c r="E171" s="4"/>
      <c r="F171" s="4"/>
      <c r="G171" s="4"/>
      <c r="H171" s="4"/>
      <c r="I171" s="4"/>
      <c r="J171" s="4"/>
      <c r="K171" s="4">
        <f>SUM(Tabel1[[#This Row],[cap_gemarkeerd_langs]:[cap_canadees]])</f>
        <v>0</v>
      </c>
      <c r="L171" s="4"/>
      <c r="M171" s="4"/>
      <c r="N171" s="4"/>
      <c r="O171" s="4"/>
      <c r="P171" s="4"/>
      <c r="Q171" s="4"/>
      <c r="R171" s="4">
        <f>SUM(Tabel1[[#This Row],[Cap - Invaliden algemeen]:[Cap - Overig gereserveerd]])</f>
        <v>0</v>
      </c>
      <c r="S171" s="4">
        <f>Tabel1[[#This Row],[Totale openbare capaciteit]]+Tabel1[[#This Row],[Totale doelgroep capaciteit]]</f>
        <v>0</v>
      </c>
      <c r="T171" s="11"/>
      <c r="U171" s="11"/>
      <c r="V171" s="11"/>
      <c r="W171" s="11"/>
      <c r="X171" s="11"/>
      <c r="Y171" s="11"/>
      <c r="Z171" s="4">
        <f>SUM(Tabel1[[#This Row],[Bez - Invaliden algemeen]:[Bez - Overig gereserveerd]])</f>
        <v>0</v>
      </c>
      <c r="AA171" s="4"/>
      <c r="AB171" s="4"/>
      <c r="AC171" s="11"/>
      <c r="AD171" s="11">
        <f>SUM(Tabel1[[#This Row],[Bez - fout, canadees]:[Bez - fout, anders]])</f>
        <v>0</v>
      </c>
      <c r="AE171" s="4"/>
      <c r="AF171" s="11"/>
      <c r="AG171" s="11"/>
      <c r="AH171" s="11">
        <f>SUM(Tabel1[[#This Row],[Bez - Obstakel, openbaar]:[Bez - Obstakel, doelgroep]])</f>
        <v>0</v>
      </c>
      <c r="AI171" s="4"/>
      <c r="AJ171" s="11">
        <f>SUM(Tabel1[[#This Row],[Bez - doelgroep totaal]]+Tabel1[[#This Row],[Bez - Openbaar]]+Tabel1[[#This Row],[Bez - Foutparkeerders]]+Tabel1[[#This Row],[Bez - Obstakels]])</f>
        <v>0</v>
      </c>
      <c r="AK171" s="41" t="e">
        <f>Tabel1[[#This Row],[Bez - Openbaar]]/Tabel1[[#This Row],[Totale openbare capaciteit]]</f>
        <v>#DIV/0!</v>
      </c>
      <c r="AL171" s="41" t="e">
        <f>Tabel1[[#This Row],[Bez - doelgroep totaal]]/Tabel1[[#This Row],[Totale doelgroep capaciteit]]</f>
        <v>#DIV/0!</v>
      </c>
      <c r="AM171" s="41" t="e">
        <f>Tabel1[[#This Row],[Totale bezetting]]/Tabel1[[#This Row],[Totale capaciteit]]</f>
        <v>#DIV/0!</v>
      </c>
      <c r="AN171" s="41" t="str">
        <f>Tabel1[[#This Row],[Datum]]&amp;Tabel1[[#This Row],[Meetmoment]]&amp;Tabel1[[#This Row],[Sectienummer]]</f>
        <v>4447414:00-16:0010</v>
      </c>
      <c r="AO171" s="33"/>
      <c r="AP171" s="33"/>
      <c r="AQ171" s="33"/>
      <c r="AR171" s="33"/>
      <c r="AS171" s="33"/>
      <c r="AT171" s="33">
        <f>SUM(Tabel1[[#This Row],[Motief - Bezoekers/kortparkeerders]:[Motief - Overig]])</f>
        <v>0</v>
      </c>
      <c r="AU171" s="43"/>
      <c r="AV171" s="43"/>
      <c r="AW171" s="43"/>
      <c r="AX171" s="43"/>
      <c r="AY171" s="43"/>
      <c r="AZ171" s="43"/>
      <c r="BA171" s="43"/>
      <c r="BB171" s="43"/>
      <c r="BC171" s="44">
        <f>SUM(Tabel1[[#This Row],[Herkomst - Eigen woonplaats]:[Herkomst - Onbekend]])</f>
        <v>0</v>
      </c>
    </row>
    <row r="172" spans="1:55" s="2" customFormat="1" x14ac:dyDescent="0.25">
      <c r="A172" s="1">
        <v>10</v>
      </c>
      <c r="B172" t="s">
        <v>59</v>
      </c>
      <c r="C172" s="8">
        <v>44474</v>
      </c>
      <c r="D172" s="1" t="s">
        <v>80</v>
      </c>
      <c r="E172" s="4"/>
      <c r="F172" s="4"/>
      <c r="G172" s="4"/>
      <c r="H172" s="4"/>
      <c r="I172" s="4"/>
      <c r="J172" s="4"/>
      <c r="K172" s="4">
        <f>SUM(Tabel1[[#This Row],[cap_gemarkeerd_langs]:[cap_canadees]])</f>
        <v>0</v>
      </c>
      <c r="L172" s="4"/>
      <c r="M172" s="4"/>
      <c r="N172" s="4"/>
      <c r="O172" s="4"/>
      <c r="P172" s="4"/>
      <c r="Q172" s="4"/>
      <c r="R172" s="4">
        <f>SUM(Tabel1[[#This Row],[Cap - Invaliden algemeen]:[Cap - Overig gereserveerd]])</f>
        <v>0</v>
      </c>
      <c r="S172" s="4">
        <f>Tabel1[[#This Row],[Totale openbare capaciteit]]+Tabel1[[#This Row],[Totale doelgroep capaciteit]]</f>
        <v>0</v>
      </c>
      <c r="T172" s="11"/>
      <c r="U172" s="11"/>
      <c r="V172" s="11"/>
      <c r="W172" s="11"/>
      <c r="X172" s="11"/>
      <c r="Y172" s="11"/>
      <c r="Z172" s="4">
        <f>SUM(Tabel1[[#This Row],[Bez - Invaliden algemeen]:[Bez - Overig gereserveerd]])</f>
        <v>0</v>
      </c>
      <c r="AA172" s="4"/>
      <c r="AB172" s="4"/>
      <c r="AC172" s="11"/>
      <c r="AD172" s="11">
        <f>SUM(Tabel1[[#This Row],[Bez - fout, canadees]:[Bez - fout, anders]])</f>
        <v>0</v>
      </c>
      <c r="AE172" s="4"/>
      <c r="AF172" s="11"/>
      <c r="AG172" s="11"/>
      <c r="AH172" s="11">
        <f>SUM(Tabel1[[#This Row],[Bez - Obstakel, openbaar]:[Bez - Obstakel, doelgroep]])</f>
        <v>0</v>
      </c>
      <c r="AI172" s="4"/>
      <c r="AJ172" s="11">
        <f>SUM(Tabel1[[#This Row],[Bez - doelgroep totaal]]+Tabel1[[#This Row],[Bez - Openbaar]]+Tabel1[[#This Row],[Bez - Foutparkeerders]]+Tabel1[[#This Row],[Bez - Obstakels]])</f>
        <v>0</v>
      </c>
      <c r="AK172" s="41" t="e">
        <f>Tabel1[[#This Row],[Bez - Openbaar]]/Tabel1[[#This Row],[Totale openbare capaciteit]]</f>
        <v>#DIV/0!</v>
      </c>
      <c r="AL172" s="41" t="e">
        <f>Tabel1[[#This Row],[Bez - doelgroep totaal]]/Tabel1[[#This Row],[Totale doelgroep capaciteit]]</f>
        <v>#DIV/0!</v>
      </c>
      <c r="AM172" s="41" t="e">
        <f>Tabel1[[#This Row],[Totale bezetting]]/Tabel1[[#This Row],[Totale capaciteit]]</f>
        <v>#DIV/0!</v>
      </c>
      <c r="AN172" s="41" t="str">
        <f>Tabel1[[#This Row],[Datum]]&amp;Tabel1[[#This Row],[Meetmoment]]&amp;Tabel1[[#This Row],[Sectienummer]]</f>
        <v>4447419:00-21:0010</v>
      </c>
      <c r="AO172" s="33"/>
      <c r="AP172" s="33"/>
      <c r="AQ172" s="33"/>
      <c r="AR172" s="33"/>
      <c r="AS172" s="33"/>
      <c r="AT172" s="33">
        <f>SUM(Tabel1[[#This Row],[Motief - Bezoekers/kortparkeerders]:[Motief - Overig]])</f>
        <v>0</v>
      </c>
      <c r="AU172" s="43"/>
      <c r="AV172" s="43"/>
      <c r="AW172" s="43"/>
      <c r="AX172" s="43"/>
      <c r="AY172" s="43"/>
      <c r="AZ172" s="43"/>
      <c r="BA172" s="43"/>
      <c r="BB172" s="43"/>
      <c r="BC172" s="44">
        <f>SUM(Tabel1[[#This Row],[Herkomst - Eigen woonplaats]:[Herkomst - Onbekend]])</f>
        <v>0</v>
      </c>
    </row>
    <row r="173" spans="1:55" s="2" customFormat="1" x14ac:dyDescent="0.25">
      <c r="A173" s="1">
        <v>10</v>
      </c>
      <c r="B173" t="s">
        <v>59</v>
      </c>
      <c r="C173" s="8">
        <v>44475</v>
      </c>
      <c r="D173" s="1" t="s">
        <v>77</v>
      </c>
      <c r="E173" s="4"/>
      <c r="F173" s="4"/>
      <c r="G173" s="4"/>
      <c r="H173" s="4"/>
      <c r="I173" s="4"/>
      <c r="J173" s="4"/>
      <c r="K173" s="4">
        <f>SUM(Tabel1[[#This Row],[cap_gemarkeerd_langs]:[cap_canadees]])</f>
        <v>0</v>
      </c>
      <c r="L173" s="4"/>
      <c r="M173" s="4"/>
      <c r="N173" s="4"/>
      <c r="O173" s="4"/>
      <c r="P173" s="4"/>
      <c r="Q173" s="4"/>
      <c r="R173" s="4">
        <f>SUM(Tabel1[[#This Row],[Cap - Invaliden algemeen]:[Cap - Overig gereserveerd]])</f>
        <v>0</v>
      </c>
      <c r="S173" s="4">
        <f>Tabel1[[#This Row],[Totale openbare capaciteit]]+Tabel1[[#This Row],[Totale doelgroep capaciteit]]</f>
        <v>0</v>
      </c>
      <c r="T173" s="11"/>
      <c r="U173" s="11"/>
      <c r="V173" s="11"/>
      <c r="W173" s="11"/>
      <c r="X173" s="11"/>
      <c r="Y173" s="11"/>
      <c r="Z173" s="4">
        <f>SUM(Tabel1[[#This Row],[Bez - Invaliden algemeen]:[Bez - Overig gereserveerd]])</f>
        <v>0</v>
      </c>
      <c r="AA173" s="4"/>
      <c r="AB173" s="4"/>
      <c r="AC173" s="11"/>
      <c r="AD173" s="11">
        <f>SUM(Tabel1[[#This Row],[Bez - fout, canadees]:[Bez - fout, anders]])</f>
        <v>0</v>
      </c>
      <c r="AE173" s="4"/>
      <c r="AF173" s="11"/>
      <c r="AG173" s="11"/>
      <c r="AH173" s="11">
        <f>SUM(Tabel1[[#This Row],[Bez - Obstakel, openbaar]:[Bez - Obstakel, doelgroep]])</f>
        <v>0</v>
      </c>
      <c r="AI173" s="4"/>
      <c r="AJ173" s="11">
        <f>SUM(Tabel1[[#This Row],[Bez - doelgroep totaal]]+Tabel1[[#This Row],[Bez - Openbaar]]+Tabel1[[#This Row],[Bez - Foutparkeerders]]+Tabel1[[#This Row],[Bez - Obstakels]])</f>
        <v>0</v>
      </c>
      <c r="AK173" s="41" t="e">
        <f>Tabel1[[#This Row],[Bez - Openbaar]]/Tabel1[[#This Row],[Totale openbare capaciteit]]</f>
        <v>#DIV/0!</v>
      </c>
      <c r="AL173" s="41" t="e">
        <f>Tabel1[[#This Row],[Bez - doelgroep totaal]]/Tabel1[[#This Row],[Totale doelgroep capaciteit]]</f>
        <v>#DIV/0!</v>
      </c>
      <c r="AM173" s="41" t="e">
        <f>Tabel1[[#This Row],[Totale bezetting]]/Tabel1[[#This Row],[Totale capaciteit]]</f>
        <v>#DIV/0!</v>
      </c>
      <c r="AN173" s="41" t="str">
        <f>Tabel1[[#This Row],[Datum]]&amp;Tabel1[[#This Row],[Meetmoment]]&amp;Tabel1[[#This Row],[Sectienummer]]</f>
        <v>4447500:00-02:0010</v>
      </c>
      <c r="AO173" s="33"/>
      <c r="AP173" s="33"/>
      <c r="AQ173" s="33"/>
      <c r="AR173" s="33"/>
      <c r="AS173" s="33"/>
      <c r="AT173" s="33">
        <f>SUM(Tabel1[[#This Row],[Motief - Bezoekers/kortparkeerders]:[Motief - Overig]])</f>
        <v>0</v>
      </c>
      <c r="AU173" s="43"/>
      <c r="AV173" s="43"/>
      <c r="AW173" s="43"/>
      <c r="AX173" s="43"/>
      <c r="AY173" s="43"/>
      <c r="AZ173" s="43"/>
      <c r="BA173" s="43"/>
      <c r="BB173" s="43"/>
      <c r="BC173" s="44">
        <f>SUM(Tabel1[[#This Row],[Herkomst - Eigen woonplaats]:[Herkomst - Onbekend]])</f>
        <v>0</v>
      </c>
    </row>
    <row r="174" spans="1:55" s="2" customFormat="1" x14ac:dyDescent="0.25">
      <c r="A174" s="1">
        <v>11</v>
      </c>
      <c r="B174" t="s">
        <v>58</v>
      </c>
      <c r="C174" s="8">
        <v>44415</v>
      </c>
      <c r="D174" s="1" t="s">
        <v>78</v>
      </c>
      <c r="E174" s="4">
        <v>6</v>
      </c>
      <c r="F174" s="4"/>
      <c r="G174" s="4"/>
      <c r="H174" s="4"/>
      <c r="I174" s="4"/>
      <c r="J174" s="4"/>
      <c r="K174" s="4">
        <f>SUM(Tabel1[[#This Row],[cap_gemarkeerd_langs]:[cap_canadees]])</f>
        <v>6</v>
      </c>
      <c r="L174" s="4"/>
      <c r="M174" s="4"/>
      <c r="N174" s="4"/>
      <c r="O174" s="4"/>
      <c r="P174" s="4"/>
      <c r="Q174" s="4"/>
      <c r="R174" s="4">
        <f>SUM(Tabel1[[#This Row],[Cap - Invaliden algemeen]:[Cap - Overig gereserveerd]])</f>
        <v>0</v>
      </c>
      <c r="S174" s="4">
        <f>Tabel1[[#This Row],[Totale openbare capaciteit]]+Tabel1[[#This Row],[Totale doelgroep capaciteit]]</f>
        <v>6</v>
      </c>
      <c r="T174" s="11">
        <v>6</v>
      </c>
      <c r="U174" s="11"/>
      <c r="V174" s="11"/>
      <c r="W174" s="11"/>
      <c r="X174" s="11"/>
      <c r="Y174" s="11"/>
      <c r="Z174" s="4">
        <f>SUM(Tabel1[[#This Row],[Bez - Invaliden algemeen]:[Bez - Overig gereserveerd]])</f>
        <v>0</v>
      </c>
      <c r="AA174" s="4"/>
      <c r="AB174" s="4"/>
      <c r="AC174" s="11"/>
      <c r="AD174" s="11">
        <f>SUM(Tabel1[[#This Row],[Bez - fout, canadees]:[Bez - fout, anders]])</f>
        <v>0</v>
      </c>
      <c r="AE174" s="4"/>
      <c r="AF174" s="11"/>
      <c r="AG174" s="11"/>
      <c r="AH174" s="11">
        <f>SUM(Tabel1[[#This Row],[Bez - Obstakel, openbaar]:[Bez - Obstakel, doelgroep]])</f>
        <v>0</v>
      </c>
      <c r="AI174" s="4"/>
      <c r="AJ174" s="11">
        <f>SUM(Tabel1[[#This Row],[Bez - doelgroep totaal]]+Tabel1[[#This Row],[Bez - Openbaar]]+Tabel1[[#This Row],[Bez - Foutparkeerders]]+Tabel1[[#This Row],[Bez - Obstakels]])</f>
        <v>6</v>
      </c>
      <c r="AK174" s="41">
        <f>Tabel1[[#This Row],[Bez - Openbaar]]/Tabel1[[#This Row],[Totale openbare capaciteit]]</f>
        <v>1</v>
      </c>
      <c r="AL174" s="41" t="e">
        <f>Tabel1[[#This Row],[Bez - doelgroep totaal]]/Tabel1[[#This Row],[Totale doelgroep capaciteit]]</f>
        <v>#DIV/0!</v>
      </c>
      <c r="AM174" s="41">
        <f>Tabel1[[#This Row],[Totale bezetting]]/Tabel1[[#This Row],[Totale capaciteit]]</f>
        <v>1</v>
      </c>
      <c r="AN174" s="41" t="str">
        <f>Tabel1[[#This Row],[Datum]]&amp;Tabel1[[#This Row],[Meetmoment]]&amp;Tabel1[[#This Row],[Sectienummer]]</f>
        <v>4441510:00-12:0011</v>
      </c>
      <c r="AO174" s="33">
        <v>1</v>
      </c>
      <c r="AP174" s="33">
        <v>1</v>
      </c>
      <c r="AQ174" s="33">
        <v>2</v>
      </c>
      <c r="AR174" s="33">
        <v>2</v>
      </c>
      <c r="AS174" s="33"/>
      <c r="AT174" s="33">
        <f>SUM(Tabel1[[#This Row],[Motief - Bezoekers/kortparkeerders]:[Motief - Overig]])</f>
        <v>6</v>
      </c>
      <c r="AU174" s="43">
        <v>4</v>
      </c>
      <c r="AV174" s="43"/>
      <c r="AW174" s="43"/>
      <c r="AX174" s="43">
        <v>2</v>
      </c>
      <c r="AY174" s="43"/>
      <c r="AZ174" s="43"/>
      <c r="BA174" s="43"/>
      <c r="BB174" s="43"/>
      <c r="BC174" s="44">
        <f>SUM(Tabel1[[#This Row],[Herkomst - Eigen woonplaats]:[Herkomst - Onbekend]])</f>
        <v>6</v>
      </c>
    </row>
    <row r="175" spans="1:55" s="2" customFormat="1" x14ac:dyDescent="0.25">
      <c r="A175" s="1">
        <v>11</v>
      </c>
      <c r="B175" t="s">
        <v>58</v>
      </c>
      <c r="C175" s="8">
        <v>44415</v>
      </c>
      <c r="D175" s="1" t="s">
        <v>79</v>
      </c>
      <c r="E175" s="4">
        <v>6</v>
      </c>
      <c r="F175" s="4"/>
      <c r="G175" s="4"/>
      <c r="H175" s="4"/>
      <c r="I175" s="4"/>
      <c r="J175" s="4"/>
      <c r="K175" s="4">
        <f>SUM(Tabel1[[#This Row],[cap_gemarkeerd_langs]:[cap_canadees]])</f>
        <v>6</v>
      </c>
      <c r="L175" s="4"/>
      <c r="M175" s="4"/>
      <c r="N175" s="4"/>
      <c r="O175" s="4"/>
      <c r="P175" s="4"/>
      <c r="Q175" s="4"/>
      <c r="R175" s="4">
        <f>SUM(Tabel1[[#This Row],[Cap - Invaliden algemeen]:[Cap - Overig gereserveerd]])</f>
        <v>0</v>
      </c>
      <c r="S175" s="4">
        <f>Tabel1[[#This Row],[Totale openbare capaciteit]]+Tabel1[[#This Row],[Totale doelgroep capaciteit]]</f>
        <v>6</v>
      </c>
      <c r="T175" s="11">
        <v>6</v>
      </c>
      <c r="U175" s="11"/>
      <c r="V175" s="11"/>
      <c r="W175" s="11"/>
      <c r="X175" s="11"/>
      <c r="Y175" s="11"/>
      <c r="Z175" s="4">
        <f>SUM(Tabel1[[#This Row],[Bez - Invaliden algemeen]:[Bez - Overig gereserveerd]])</f>
        <v>0</v>
      </c>
      <c r="AA175" s="4"/>
      <c r="AB175" s="4"/>
      <c r="AC175" s="11"/>
      <c r="AD175" s="11">
        <f>SUM(Tabel1[[#This Row],[Bez - fout, canadees]:[Bez - fout, anders]])</f>
        <v>0</v>
      </c>
      <c r="AE175" s="4"/>
      <c r="AF175" s="11"/>
      <c r="AG175" s="11"/>
      <c r="AH175" s="11">
        <f>SUM(Tabel1[[#This Row],[Bez - Obstakel, openbaar]:[Bez - Obstakel, doelgroep]])</f>
        <v>0</v>
      </c>
      <c r="AI175" s="4"/>
      <c r="AJ175" s="11">
        <f>SUM(Tabel1[[#This Row],[Bez - doelgroep totaal]]+Tabel1[[#This Row],[Bez - Openbaar]]+Tabel1[[#This Row],[Bez - Foutparkeerders]]+Tabel1[[#This Row],[Bez - Obstakels]])</f>
        <v>6</v>
      </c>
      <c r="AK175" s="41">
        <f>Tabel1[[#This Row],[Bez - Openbaar]]/Tabel1[[#This Row],[Totale openbare capaciteit]]</f>
        <v>1</v>
      </c>
      <c r="AL175" s="41" t="e">
        <f>Tabel1[[#This Row],[Bez - doelgroep totaal]]/Tabel1[[#This Row],[Totale doelgroep capaciteit]]</f>
        <v>#DIV/0!</v>
      </c>
      <c r="AM175" s="41">
        <f>Tabel1[[#This Row],[Totale bezetting]]/Tabel1[[#This Row],[Totale capaciteit]]</f>
        <v>1</v>
      </c>
      <c r="AN175" s="41" t="str">
        <f>Tabel1[[#This Row],[Datum]]&amp;Tabel1[[#This Row],[Meetmoment]]&amp;Tabel1[[#This Row],[Sectienummer]]</f>
        <v>4441514:00-16:0011</v>
      </c>
      <c r="AO175" s="33">
        <v>1</v>
      </c>
      <c r="AP175" s="33">
        <v>1</v>
      </c>
      <c r="AQ175" s="33">
        <v>2</v>
      </c>
      <c r="AR175" s="33">
        <v>2</v>
      </c>
      <c r="AS175" s="33"/>
      <c r="AT175" s="33">
        <f>SUM(Tabel1[[#This Row],[Motief - Bezoekers/kortparkeerders]:[Motief - Overig]])</f>
        <v>6</v>
      </c>
      <c r="AU175" s="43">
        <v>3</v>
      </c>
      <c r="AV175" s="43">
        <v>1</v>
      </c>
      <c r="AW175" s="43"/>
      <c r="AX175" s="43">
        <v>2</v>
      </c>
      <c r="AY175" s="43"/>
      <c r="AZ175" s="43"/>
      <c r="BA175" s="43"/>
      <c r="BB175" s="43"/>
      <c r="BC175" s="44">
        <f>SUM(Tabel1[[#This Row],[Herkomst - Eigen woonplaats]:[Herkomst - Onbekend]])</f>
        <v>6</v>
      </c>
    </row>
    <row r="176" spans="1:55" s="2" customFormat="1" x14ac:dyDescent="0.25">
      <c r="A176" s="1">
        <v>11</v>
      </c>
      <c r="B176" t="s">
        <v>58</v>
      </c>
      <c r="C176" s="8">
        <v>44415</v>
      </c>
      <c r="D176" s="1" t="s">
        <v>80</v>
      </c>
      <c r="E176" s="4">
        <v>6</v>
      </c>
      <c r="F176" s="4"/>
      <c r="G176" s="4"/>
      <c r="H176" s="4"/>
      <c r="I176" s="4"/>
      <c r="J176" s="4"/>
      <c r="K176" s="4">
        <f>SUM(Tabel1[[#This Row],[cap_gemarkeerd_langs]:[cap_canadees]])</f>
        <v>6</v>
      </c>
      <c r="L176" s="4"/>
      <c r="M176" s="4"/>
      <c r="N176" s="4"/>
      <c r="O176" s="4"/>
      <c r="P176" s="4"/>
      <c r="Q176" s="4"/>
      <c r="R176" s="4">
        <f>SUM(Tabel1[[#This Row],[Cap - Invaliden algemeen]:[Cap - Overig gereserveerd]])</f>
        <v>0</v>
      </c>
      <c r="S176" s="4">
        <f>Tabel1[[#This Row],[Totale openbare capaciteit]]+Tabel1[[#This Row],[Totale doelgroep capaciteit]]</f>
        <v>6</v>
      </c>
      <c r="T176" s="11">
        <v>5</v>
      </c>
      <c r="U176" s="11"/>
      <c r="V176" s="11"/>
      <c r="W176" s="11"/>
      <c r="X176" s="11"/>
      <c r="Y176" s="11"/>
      <c r="Z176" s="4">
        <f>SUM(Tabel1[[#This Row],[Bez - Invaliden algemeen]:[Bez - Overig gereserveerd]])</f>
        <v>0</v>
      </c>
      <c r="AA176" s="4"/>
      <c r="AB176" s="4"/>
      <c r="AC176" s="11"/>
      <c r="AD176" s="11">
        <f>SUM(Tabel1[[#This Row],[Bez - fout, canadees]:[Bez - fout, anders]])</f>
        <v>0</v>
      </c>
      <c r="AE176" s="4"/>
      <c r="AF176" s="11"/>
      <c r="AG176" s="11"/>
      <c r="AH176" s="11">
        <f>SUM(Tabel1[[#This Row],[Bez - Obstakel, openbaar]:[Bez - Obstakel, doelgroep]])</f>
        <v>0</v>
      </c>
      <c r="AI176" s="4"/>
      <c r="AJ176" s="11">
        <f>SUM(Tabel1[[#This Row],[Bez - doelgroep totaal]]+Tabel1[[#This Row],[Bez - Openbaar]]+Tabel1[[#This Row],[Bez - Foutparkeerders]]+Tabel1[[#This Row],[Bez - Obstakels]])</f>
        <v>5</v>
      </c>
      <c r="AK176" s="41">
        <f>Tabel1[[#This Row],[Bez - Openbaar]]/Tabel1[[#This Row],[Totale openbare capaciteit]]</f>
        <v>0.83333333333333337</v>
      </c>
      <c r="AL176" s="41" t="e">
        <f>Tabel1[[#This Row],[Bez - doelgroep totaal]]/Tabel1[[#This Row],[Totale doelgroep capaciteit]]</f>
        <v>#DIV/0!</v>
      </c>
      <c r="AM176" s="41">
        <f>Tabel1[[#This Row],[Totale bezetting]]/Tabel1[[#This Row],[Totale capaciteit]]</f>
        <v>0.83333333333333337</v>
      </c>
      <c r="AN176" s="41" t="str">
        <f>Tabel1[[#This Row],[Datum]]&amp;Tabel1[[#This Row],[Meetmoment]]&amp;Tabel1[[#This Row],[Sectienummer]]</f>
        <v>4441519:00-21:0011</v>
      </c>
      <c r="AO176" s="33"/>
      <c r="AP176" s="33"/>
      <c r="AQ176" s="33">
        <v>3</v>
      </c>
      <c r="AR176" s="33">
        <v>2</v>
      </c>
      <c r="AS176" s="33"/>
      <c r="AT176" s="33">
        <f>SUM(Tabel1[[#This Row],[Motief - Bezoekers/kortparkeerders]:[Motief - Overig]])</f>
        <v>5</v>
      </c>
      <c r="AU176" s="43">
        <v>3</v>
      </c>
      <c r="AV176" s="43"/>
      <c r="AW176" s="43"/>
      <c r="AX176" s="43">
        <v>1</v>
      </c>
      <c r="AY176" s="43"/>
      <c r="AZ176" s="43"/>
      <c r="BA176" s="43">
        <v>1</v>
      </c>
      <c r="BB176" s="43"/>
      <c r="BC176" s="44">
        <f>SUM(Tabel1[[#This Row],[Herkomst - Eigen woonplaats]:[Herkomst - Onbekend]])</f>
        <v>5</v>
      </c>
    </row>
    <row r="177" spans="1:55" s="2" customFormat="1" x14ac:dyDescent="0.25">
      <c r="A177" s="1">
        <v>11</v>
      </c>
      <c r="B177" t="s">
        <v>58</v>
      </c>
      <c r="C177" s="8">
        <v>44416</v>
      </c>
      <c r="D177" s="1" t="s">
        <v>77</v>
      </c>
      <c r="E177" s="4">
        <v>6</v>
      </c>
      <c r="F177" s="4"/>
      <c r="G177" s="4"/>
      <c r="H177" s="4"/>
      <c r="I177" s="4"/>
      <c r="J177" s="4"/>
      <c r="K177" s="4">
        <f>SUM(Tabel1[[#This Row],[cap_gemarkeerd_langs]:[cap_canadees]])</f>
        <v>6</v>
      </c>
      <c r="L177" s="4"/>
      <c r="M177" s="4"/>
      <c r="N177" s="4"/>
      <c r="O177" s="4"/>
      <c r="P177" s="4"/>
      <c r="Q177" s="4"/>
      <c r="R177" s="4">
        <f>SUM(Tabel1[[#This Row],[Cap - Invaliden algemeen]:[Cap - Overig gereserveerd]])</f>
        <v>0</v>
      </c>
      <c r="S177" s="4">
        <f>Tabel1[[#This Row],[Totale openbare capaciteit]]+Tabel1[[#This Row],[Totale doelgroep capaciteit]]</f>
        <v>6</v>
      </c>
      <c r="T177" s="11">
        <v>6</v>
      </c>
      <c r="U177" s="11"/>
      <c r="V177" s="11"/>
      <c r="W177" s="11"/>
      <c r="X177" s="11"/>
      <c r="Y177" s="11"/>
      <c r="Z177" s="4">
        <f>SUM(Tabel1[[#This Row],[Bez - Invaliden algemeen]:[Bez - Overig gereserveerd]])</f>
        <v>0</v>
      </c>
      <c r="AA177" s="4"/>
      <c r="AB177" s="4"/>
      <c r="AC177" s="11"/>
      <c r="AD177" s="11">
        <f>SUM(Tabel1[[#This Row],[Bez - fout, canadees]:[Bez - fout, anders]])</f>
        <v>0</v>
      </c>
      <c r="AE177" s="4"/>
      <c r="AF177" s="11"/>
      <c r="AG177" s="11"/>
      <c r="AH177" s="11">
        <f>SUM(Tabel1[[#This Row],[Bez - Obstakel, openbaar]:[Bez - Obstakel, doelgroep]])</f>
        <v>0</v>
      </c>
      <c r="AI177" s="4"/>
      <c r="AJ177" s="11">
        <f>SUM(Tabel1[[#This Row],[Bez - doelgroep totaal]]+Tabel1[[#This Row],[Bez - Openbaar]]+Tabel1[[#This Row],[Bez - Foutparkeerders]]+Tabel1[[#This Row],[Bez - Obstakels]])</f>
        <v>6</v>
      </c>
      <c r="AK177" s="41">
        <f>Tabel1[[#This Row],[Bez - Openbaar]]/Tabel1[[#This Row],[Totale openbare capaciteit]]</f>
        <v>1</v>
      </c>
      <c r="AL177" s="41" t="e">
        <f>Tabel1[[#This Row],[Bez - doelgroep totaal]]/Tabel1[[#This Row],[Totale doelgroep capaciteit]]</f>
        <v>#DIV/0!</v>
      </c>
      <c r="AM177" s="41">
        <f>Tabel1[[#This Row],[Totale bezetting]]/Tabel1[[#This Row],[Totale capaciteit]]</f>
        <v>1</v>
      </c>
      <c r="AN177" s="41" t="str">
        <f>Tabel1[[#This Row],[Datum]]&amp;Tabel1[[#This Row],[Meetmoment]]&amp;Tabel1[[#This Row],[Sectienummer]]</f>
        <v>4441600:00-02:0011</v>
      </c>
      <c r="AO177" s="33"/>
      <c r="AP177" s="33"/>
      <c r="AQ177" s="33">
        <v>3</v>
      </c>
      <c r="AR177" s="33">
        <v>3</v>
      </c>
      <c r="AS177" s="33"/>
      <c r="AT177" s="33">
        <f>SUM(Tabel1[[#This Row],[Motief - Bezoekers/kortparkeerders]:[Motief - Overig]])</f>
        <v>6</v>
      </c>
      <c r="AU177" s="43">
        <v>3</v>
      </c>
      <c r="AV177" s="43"/>
      <c r="AW177" s="43"/>
      <c r="AX177" s="43">
        <v>1</v>
      </c>
      <c r="AY177" s="43">
        <v>1</v>
      </c>
      <c r="AZ177" s="43"/>
      <c r="BA177" s="43">
        <v>1</v>
      </c>
      <c r="BB177" s="43"/>
      <c r="BC177" s="44">
        <f>SUM(Tabel1[[#This Row],[Herkomst - Eigen woonplaats]:[Herkomst - Onbekend]])</f>
        <v>6</v>
      </c>
    </row>
    <row r="178" spans="1:55" s="2" customFormat="1" x14ac:dyDescent="0.25">
      <c r="A178" s="1">
        <v>11</v>
      </c>
      <c r="B178" s="1" t="s">
        <v>58</v>
      </c>
      <c r="C178" s="8">
        <v>44429</v>
      </c>
      <c r="D178" s="1" t="s">
        <v>79</v>
      </c>
      <c r="E178" s="4">
        <v>6</v>
      </c>
      <c r="F178" s="4"/>
      <c r="G178" s="4"/>
      <c r="H178" s="4"/>
      <c r="I178" s="4"/>
      <c r="J178" s="4"/>
      <c r="K178" s="4">
        <f>SUM(Tabel1[[#This Row],[cap_gemarkeerd_langs]:[cap_canadees]])</f>
        <v>6</v>
      </c>
      <c r="L178" s="4"/>
      <c r="M178" s="4"/>
      <c r="N178" s="4"/>
      <c r="O178" s="4"/>
      <c r="P178" s="4"/>
      <c r="Q178" s="4"/>
      <c r="R178" s="4">
        <f>SUM(Tabel1[[#This Row],[Cap - Invaliden algemeen]:[Cap - Overig gereserveerd]])</f>
        <v>0</v>
      </c>
      <c r="S178" s="4">
        <f>Tabel1[[#This Row],[Totale openbare capaciteit]]+Tabel1[[#This Row],[Totale doelgroep capaciteit]]</f>
        <v>6</v>
      </c>
      <c r="T178" s="11">
        <v>6</v>
      </c>
      <c r="U178" s="11"/>
      <c r="V178" s="11"/>
      <c r="W178" s="11"/>
      <c r="X178" s="11"/>
      <c r="Y178" s="11"/>
      <c r="Z178" s="4">
        <f>SUM(Tabel1[[#This Row],[Bez - Invaliden algemeen]:[Bez - Overig gereserveerd]])</f>
        <v>0</v>
      </c>
      <c r="AA178" s="4"/>
      <c r="AB178" s="4"/>
      <c r="AC178" s="11"/>
      <c r="AD178" s="11">
        <f>SUM(Tabel1[[#This Row],[Bez - fout, canadees]:[Bez - fout, anders]])</f>
        <v>0</v>
      </c>
      <c r="AE178" s="11"/>
      <c r="AF178" s="11"/>
      <c r="AG178" s="11"/>
      <c r="AH178" s="11">
        <f>SUM(Tabel1[[#This Row],[Bez - Obstakel, openbaar]:[Bez - Obstakel, doelgroep]])</f>
        <v>0</v>
      </c>
      <c r="AI178" s="4"/>
      <c r="AJ178" s="11">
        <f>SUM(Tabel1[[#This Row],[Bez - doelgroep totaal]]+Tabel1[[#This Row],[Bez - Openbaar]]+Tabel1[[#This Row],[Bez - Foutparkeerders]]+Tabel1[[#This Row],[Bez - Obstakels]])</f>
        <v>6</v>
      </c>
      <c r="AK178" s="41">
        <f>Tabel1[[#This Row],[Bez - Openbaar]]/Tabel1[[#This Row],[Totale openbare capaciteit]]</f>
        <v>1</v>
      </c>
      <c r="AL178" s="41" t="e">
        <f>Tabel1[[#This Row],[Bez - doelgroep totaal]]/Tabel1[[#This Row],[Totale doelgroep capaciteit]]</f>
        <v>#DIV/0!</v>
      </c>
      <c r="AM178" s="41">
        <f>Tabel1[[#This Row],[Totale bezetting]]/Tabel1[[#This Row],[Totale capaciteit]]</f>
        <v>1</v>
      </c>
      <c r="AN178" s="41" t="str">
        <f>Tabel1[[#This Row],[Datum]]&amp;Tabel1[[#This Row],[Meetmoment]]&amp;Tabel1[[#This Row],[Sectienummer]]</f>
        <v>4442914:00-16:0011</v>
      </c>
      <c r="AO178" s="33">
        <v>4</v>
      </c>
      <c r="AP178" s="33"/>
      <c r="AQ178" s="33">
        <v>2</v>
      </c>
      <c r="AR178" s="33"/>
      <c r="AS178" s="33"/>
      <c r="AT178" s="33">
        <f>SUM(Tabel1[[#This Row],[Motief - Bezoekers/kortparkeerders]:[Motief - Overig]])</f>
        <v>6</v>
      </c>
      <c r="AU178" s="43">
        <v>1</v>
      </c>
      <c r="AV178" s="43"/>
      <c r="AW178" s="43">
        <v>1</v>
      </c>
      <c r="AX178" s="43">
        <v>1</v>
      </c>
      <c r="AY178" s="43">
        <v>1</v>
      </c>
      <c r="AZ178" s="43">
        <v>2</v>
      </c>
      <c r="BA178" s="43"/>
      <c r="BB178" s="43"/>
      <c r="BC178" s="44">
        <f>SUM(Tabel1[[#This Row],[Herkomst - Eigen woonplaats]:[Herkomst - Onbekend]])</f>
        <v>6</v>
      </c>
    </row>
    <row r="179" spans="1:55" s="2" customFormat="1" x14ac:dyDescent="0.25">
      <c r="A179" s="1">
        <v>11</v>
      </c>
      <c r="B179" t="s">
        <v>58</v>
      </c>
      <c r="C179" s="8">
        <v>44450</v>
      </c>
      <c r="D179" s="1" t="s">
        <v>78</v>
      </c>
      <c r="E179" s="4">
        <v>6</v>
      </c>
      <c r="F179" s="4"/>
      <c r="G179" s="4"/>
      <c r="H179" s="4"/>
      <c r="I179" s="4"/>
      <c r="J179" s="4"/>
      <c r="K179" s="4">
        <f>SUM(Tabel1[[#This Row],[cap_gemarkeerd_langs]:[cap_canadees]])</f>
        <v>6</v>
      </c>
      <c r="L179" s="4"/>
      <c r="M179" s="4"/>
      <c r="N179" s="4"/>
      <c r="O179" s="4"/>
      <c r="P179" s="4"/>
      <c r="Q179" s="4"/>
      <c r="R179" s="4">
        <f>SUM(Tabel1[[#This Row],[Cap - Invaliden algemeen]:[Cap - Overig gereserveerd]])</f>
        <v>0</v>
      </c>
      <c r="S179" s="4">
        <f>Tabel1[[#This Row],[Totale openbare capaciteit]]+Tabel1[[#This Row],[Totale doelgroep capaciteit]]</f>
        <v>6</v>
      </c>
      <c r="T179" s="11">
        <v>6</v>
      </c>
      <c r="U179" s="11"/>
      <c r="V179" s="11"/>
      <c r="W179" s="11"/>
      <c r="X179" s="11"/>
      <c r="Y179" s="11"/>
      <c r="Z179" s="4">
        <f>SUM(Tabel1[[#This Row],[Bez - Invaliden algemeen]:[Bez - Overig gereserveerd]])</f>
        <v>0</v>
      </c>
      <c r="AA179" s="4"/>
      <c r="AB179" s="4"/>
      <c r="AC179" s="11"/>
      <c r="AD179" s="11">
        <f>SUM(Tabel1[[#This Row],[Bez - fout, canadees]:[Bez - fout, anders]])</f>
        <v>0</v>
      </c>
      <c r="AE179" s="4"/>
      <c r="AF179" s="11"/>
      <c r="AG179" s="11"/>
      <c r="AH179" s="11">
        <f>SUM(Tabel1[[#This Row],[Bez - Obstakel, openbaar]:[Bez - Obstakel, doelgroep]])</f>
        <v>0</v>
      </c>
      <c r="AI179" s="4"/>
      <c r="AJ179" s="11">
        <f>SUM(Tabel1[[#This Row],[Bez - doelgroep totaal]]+Tabel1[[#This Row],[Bez - Openbaar]]+Tabel1[[#This Row],[Bez - Foutparkeerders]]+Tabel1[[#This Row],[Bez - Obstakels]])</f>
        <v>6</v>
      </c>
      <c r="AK179" s="41">
        <f>Tabel1[[#This Row],[Bez - Openbaar]]/Tabel1[[#This Row],[Totale openbare capaciteit]]</f>
        <v>1</v>
      </c>
      <c r="AL179" s="41" t="e">
        <f>Tabel1[[#This Row],[Bez - doelgroep totaal]]/Tabel1[[#This Row],[Totale doelgroep capaciteit]]</f>
        <v>#DIV/0!</v>
      </c>
      <c r="AM179" s="41">
        <f>Tabel1[[#This Row],[Totale bezetting]]/Tabel1[[#This Row],[Totale capaciteit]]</f>
        <v>1</v>
      </c>
      <c r="AN179" s="41" t="str">
        <f>Tabel1[[#This Row],[Datum]]&amp;Tabel1[[#This Row],[Meetmoment]]&amp;Tabel1[[#This Row],[Sectienummer]]</f>
        <v>4445010:00-12:0011</v>
      </c>
      <c r="AO179" s="33">
        <v>1</v>
      </c>
      <c r="AP179" s="33"/>
      <c r="AQ179" s="33">
        <v>3</v>
      </c>
      <c r="AR179" s="33">
        <v>2</v>
      </c>
      <c r="AS179" s="33"/>
      <c r="AT179" s="33">
        <f>SUM(Tabel1[[#This Row],[Motief - Bezoekers/kortparkeerders]:[Motief - Overig]])</f>
        <v>6</v>
      </c>
      <c r="AU179" s="43">
        <v>1</v>
      </c>
      <c r="AV179" s="43"/>
      <c r="AW179" s="43">
        <v>1</v>
      </c>
      <c r="AX179" s="43">
        <v>2</v>
      </c>
      <c r="AY179" s="43">
        <v>1</v>
      </c>
      <c r="AZ179" s="43"/>
      <c r="BA179" s="43"/>
      <c r="BB179" s="43">
        <v>1</v>
      </c>
      <c r="BC179" s="44">
        <f>SUM(Tabel1[[#This Row],[Herkomst - Eigen woonplaats]:[Herkomst - Onbekend]])</f>
        <v>6</v>
      </c>
    </row>
    <row r="180" spans="1:55" s="2" customFormat="1" x14ac:dyDescent="0.25">
      <c r="A180" s="1">
        <v>11</v>
      </c>
      <c r="B180" t="s">
        <v>58</v>
      </c>
      <c r="C180" s="8">
        <v>44450</v>
      </c>
      <c r="D180" s="1" t="s">
        <v>79</v>
      </c>
      <c r="E180" s="4">
        <v>6</v>
      </c>
      <c r="F180" s="4"/>
      <c r="G180" s="4"/>
      <c r="H180" s="4"/>
      <c r="I180" s="4"/>
      <c r="J180" s="4"/>
      <c r="K180" s="4">
        <f>SUM(Tabel1[[#This Row],[cap_gemarkeerd_langs]:[cap_canadees]])</f>
        <v>6</v>
      </c>
      <c r="L180" s="4"/>
      <c r="M180" s="4"/>
      <c r="N180" s="4"/>
      <c r="O180" s="4"/>
      <c r="P180" s="4"/>
      <c r="Q180" s="4"/>
      <c r="R180" s="4">
        <f>SUM(Tabel1[[#This Row],[Cap - Invaliden algemeen]:[Cap - Overig gereserveerd]])</f>
        <v>0</v>
      </c>
      <c r="S180" s="4">
        <f>Tabel1[[#This Row],[Totale openbare capaciteit]]+Tabel1[[#This Row],[Totale doelgroep capaciteit]]</f>
        <v>6</v>
      </c>
      <c r="T180" s="11">
        <v>6</v>
      </c>
      <c r="U180" s="11"/>
      <c r="V180" s="11"/>
      <c r="W180" s="11"/>
      <c r="X180" s="11"/>
      <c r="Y180" s="11"/>
      <c r="Z180" s="4">
        <f>SUM(Tabel1[[#This Row],[Bez - Invaliden algemeen]:[Bez - Overig gereserveerd]])</f>
        <v>0</v>
      </c>
      <c r="AA180" s="4"/>
      <c r="AB180" s="4"/>
      <c r="AC180" s="11"/>
      <c r="AD180" s="11">
        <f>SUM(Tabel1[[#This Row],[Bez - fout, canadees]:[Bez - fout, anders]])</f>
        <v>0</v>
      </c>
      <c r="AE180" s="4"/>
      <c r="AF180" s="11"/>
      <c r="AG180" s="11"/>
      <c r="AH180" s="11">
        <f>SUM(Tabel1[[#This Row],[Bez - Obstakel, openbaar]:[Bez - Obstakel, doelgroep]])</f>
        <v>0</v>
      </c>
      <c r="AI180" s="4"/>
      <c r="AJ180" s="11">
        <f>SUM(Tabel1[[#This Row],[Bez - doelgroep totaal]]+Tabel1[[#This Row],[Bez - Openbaar]]+Tabel1[[#This Row],[Bez - Foutparkeerders]]+Tabel1[[#This Row],[Bez - Obstakels]])</f>
        <v>6</v>
      </c>
      <c r="AK180" s="41">
        <f>Tabel1[[#This Row],[Bez - Openbaar]]/Tabel1[[#This Row],[Totale openbare capaciteit]]</f>
        <v>1</v>
      </c>
      <c r="AL180" s="41" t="e">
        <f>Tabel1[[#This Row],[Bez - doelgroep totaal]]/Tabel1[[#This Row],[Totale doelgroep capaciteit]]</f>
        <v>#DIV/0!</v>
      </c>
      <c r="AM180" s="41">
        <f>Tabel1[[#This Row],[Totale bezetting]]/Tabel1[[#This Row],[Totale capaciteit]]</f>
        <v>1</v>
      </c>
      <c r="AN180" s="41" t="str">
        <f>Tabel1[[#This Row],[Datum]]&amp;Tabel1[[#This Row],[Meetmoment]]&amp;Tabel1[[#This Row],[Sectienummer]]</f>
        <v>4445014:00-16:0011</v>
      </c>
      <c r="AO180" s="33"/>
      <c r="AP180" s="33"/>
      <c r="AQ180" s="33">
        <v>4</v>
      </c>
      <c r="AR180" s="33">
        <v>2</v>
      </c>
      <c r="AS180" s="33"/>
      <c r="AT180" s="33">
        <f>SUM(Tabel1[[#This Row],[Motief - Bezoekers/kortparkeerders]:[Motief - Overig]])</f>
        <v>6</v>
      </c>
      <c r="AU180" s="43">
        <v>1</v>
      </c>
      <c r="AV180" s="43"/>
      <c r="AW180" s="43">
        <v>1</v>
      </c>
      <c r="AX180" s="43">
        <v>2</v>
      </c>
      <c r="AY180" s="43">
        <v>2</v>
      </c>
      <c r="AZ180" s="43"/>
      <c r="BA180" s="43"/>
      <c r="BB180" s="43"/>
      <c r="BC180" s="44">
        <f>SUM(Tabel1[[#This Row],[Herkomst - Eigen woonplaats]:[Herkomst - Onbekend]])</f>
        <v>6</v>
      </c>
    </row>
    <row r="181" spans="1:55" s="2" customFormat="1" x14ac:dyDescent="0.25">
      <c r="A181" s="1">
        <v>11</v>
      </c>
      <c r="B181" t="s">
        <v>58</v>
      </c>
      <c r="C181" s="8">
        <v>44450</v>
      </c>
      <c r="D181" s="1" t="s">
        <v>80</v>
      </c>
      <c r="E181" s="4">
        <v>6</v>
      </c>
      <c r="F181" s="4"/>
      <c r="G181" s="4"/>
      <c r="H181" s="4"/>
      <c r="I181" s="4"/>
      <c r="J181" s="4"/>
      <c r="K181" s="4">
        <f>SUM(Tabel1[[#This Row],[cap_gemarkeerd_langs]:[cap_canadees]])</f>
        <v>6</v>
      </c>
      <c r="L181" s="4"/>
      <c r="M181" s="4"/>
      <c r="N181" s="4"/>
      <c r="O181" s="4"/>
      <c r="P181" s="4"/>
      <c r="Q181" s="4"/>
      <c r="R181" s="4">
        <f>SUM(Tabel1[[#This Row],[Cap - Invaliden algemeen]:[Cap - Overig gereserveerd]])</f>
        <v>0</v>
      </c>
      <c r="S181" s="4">
        <f>Tabel1[[#This Row],[Totale openbare capaciteit]]+Tabel1[[#This Row],[Totale doelgroep capaciteit]]</f>
        <v>6</v>
      </c>
      <c r="T181" s="11">
        <v>6</v>
      </c>
      <c r="U181" s="11"/>
      <c r="V181" s="11"/>
      <c r="W181" s="11"/>
      <c r="X181" s="11"/>
      <c r="Y181" s="11"/>
      <c r="Z181" s="4">
        <f>SUM(Tabel1[[#This Row],[Bez - Invaliden algemeen]:[Bez - Overig gereserveerd]])</f>
        <v>0</v>
      </c>
      <c r="AA181" s="4"/>
      <c r="AB181" s="4"/>
      <c r="AC181" s="11"/>
      <c r="AD181" s="11">
        <f>SUM(Tabel1[[#This Row],[Bez - fout, canadees]:[Bez - fout, anders]])</f>
        <v>0</v>
      </c>
      <c r="AE181" s="4"/>
      <c r="AF181" s="11"/>
      <c r="AG181" s="11"/>
      <c r="AH181" s="11">
        <f>SUM(Tabel1[[#This Row],[Bez - Obstakel, openbaar]:[Bez - Obstakel, doelgroep]])</f>
        <v>0</v>
      </c>
      <c r="AI181" s="4"/>
      <c r="AJ181" s="11">
        <f>SUM(Tabel1[[#This Row],[Bez - doelgroep totaal]]+Tabel1[[#This Row],[Bez - Openbaar]]+Tabel1[[#This Row],[Bez - Foutparkeerders]]+Tabel1[[#This Row],[Bez - Obstakels]])</f>
        <v>6</v>
      </c>
      <c r="AK181" s="41">
        <f>Tabel1[[#This Row],[Bez - Openbaar]]/Tabel1[[#This Row],[Totale openbare capaciteit]]</f>
        <v>1</v>
      </c>
      <c r="AL181" s="41" t="e">
        <f>Tabel1[[#This Row],[Bez - doelgroep totaal]]/Tabel1[[#This Row],[Totale doelgroep capaciteit]]</f>
        <v>#DIV/0!</v>
      </c>
      <c r="AM181" s="41">
        <f>Tabel1[[#This Row],[Totale bezetting]]/Tabel1[[#This Row],[Totale capaciteit]]</f>
        <v>1</v>
      </c>
      <c r="AN181" s="41" t="str">
        <f>Tabel1[[#This Row],[Datum]]&amp;Tabel1[[#This Row],[Meetmoment]]&amp;Tabel1[[#This Row],[Sectienummer]]</f>
        <v>4445019:00-21:0011</v>
      </c>
      <c r="AO181" s="33"/>
      <c r="AP181" s="33"/>
      <c r="AQ181" s="33">
        <v>4</v>
      </c>
      <c r="AR181" s="33">
        <v>2</v>
      </c>
      <c r="AS181" s="33"/>
      <c r="AT181" s="33">
        <f>SUM(Tabel1[[#This Row],[Motief - Bezoekers/kortparkeerders]:[Motief - Overig]])</f>
        <v>6</v>
      </c>
      <c r="AU181" s="43">
        <v>1</v>
      </c>
      <c r="AV181" s="43"/>
      <c r="AW181" s="43">
        <v>1</v>
      </c>
      <c r="AX181" s="43">
        <v>2</v>
      </c>
      <c r="AY181" s="43">
        <v>2</v>
      </c>
      <c r="AZ181" s="43"/>
      <c r="BA181" s="43"/>
      <c r="BB181" s="43"/>
      <c r="BC181" s="44">
        <f>SUM(Tabel1[[#This Row],[Herkomst - Eigen woonplaats]:[Herkomst - Onbekend]])</f>
        <v>6</v>
      </c>
    </row>
    <row r="182" spans="1:55" s="2" customFormat="1" x14ac:dyDescent="0.25">
      <c r="A182" s="1">
        <v>11</v>
      </c>
      <c r="B182" t="s">
        <v>58</v>
      </c>
      <c r="C182" s="8">
        <v>44451</v>
      </c>
      <c r="D182" s="1" t="s">
        <v>77</v>
      </c>
      <c r="E182" s="4">
        <v>6</v>
      </c>
      <c r="F182" s="4"/>
      <c r="G182" s="4"/>
      <c r="H182" s="4"/>
      <c r="I182" s="4"/>
      <c r="J182" s="4"/>
      <c r="K182" s="4">
        <f>SUM(Tabel1[[#This Row],[cap_gemarkeerd_langs]:[cap_canadees]])</f>
        <v>6</v>
      </c>
      <c r="L182" s="4"/>
      <c r="M182" s="4"/>
      <c r="N182" s="4"/>
      <c r="O182" s="4"/>
      <c r="P182" s="4"/>
      <c r="Q182" s="4"/>
      <c r="R182" s="4">
        <f>SUM(Tabel1[[#This Row],[Cap - Invaliden algemeen]:[Cap - Overig gereserveerd]])</f>
        <v>0</v>
      </c>
      <c r="S182" s="4">
        <f>Tabel1[[#This Row],[Totale openbare capaciteit]]+Tabel1[[#This Row],[Totale doelgroep capaciteit]]</f>
        <v>6</v>
      </c>
      <c r="T182" s="11">
        <v>6</v>
      </c>
      <c r="U182" s="11"/>
      <c r="V182" s="11"/>
      <c r="W182" s="11"/>
      <c r="X182" s="11"/>
      <c r="Y182" s="11"/>
      <c r="Z182" s="4">
        <f>SUM(Tabel1[[#This Row],[Bez - Invaliden algemeen]:[Bez - Overig gereserveerd]])</f>
        <v>0</v>
      </c>
      <c r="AA182" s="4"/>
      <c r="AB182" s="4"/>
      <c r="AC182" s="11"/>
      <c r="AD182" s="11">
        <f>SUM(Tabel1[[#This Row],[Bez - fout, canadees]:[Bez - fout, anders]])</f>
        <v>0</v>
      </c>
      <c r="AE182" s="4"/>
      <c r="AF182" s="11"/>
      <c r="AG182" s="11"/>
      <c r="AH182" s="11">
        <f>SUM(Tabel1[[#This Row],[Bez - Obstakel, openbaar]:[Bez - Obstakel, doelgroep]])</f>
        <v>0</v>
      </c>
      <c r="AI182" s="4"/>
      <c r="AJ182" s="11">
        <f>SUM(Tabel1[[#This Row],[Bez - doelgroep totaal]]+Tabel1[[#This Row],[Bez - Openbaar]]+Tabel1[[#This Row],[Bez - Foutparkeerders]]+Tabel1[[#This Row],[Bez - Obstakels]])</f>
        <v>6</v>
      </c>
      <c r="AK182" s="41">
        <f>Tabel1[[#This Row],[Bez - Openbaar]]/Tabel1[[#This Row],[Totale openbare capaciteit]]</f>
        <v>1</v>
      </c>
      <c r="AL182" s="41" t="e">
        <f>Tabel1[[#This Row],[Bez - doelgroep totaal]]/Tabel1[[#This Row],[Totale doelgroep capaciteit]]</f>
        <v>#DIV/0!</v>
      </c>
      <c r="AM182" s="41">
        <f>Tabel1[[#This Row],[Totale bezetting]]/Tabel1[[#This Row],[Totale capaciteit]]</f>
        <v>1</v>
      </c>
      <c r="AN182" s="41" t="str">
        <f>Tabel1[[#This Row],[Datum]]&amp;Tabel1[[#This Row],[Meetmoment]]&amp;Tabel1[[#This Row],[Sectienummer]]</f>
        <v>4445100:00-02:0011</v>
      </c>
      <c r="AO182" s="33"/>
      <c r="AP182" s="33"/>
      <c r="AQ182" s="33">
        <v>4</v>
      </c>
      <c r="AR182" s="33">
        <v>2</v>
      </c>
      <c r="AS182" s="33"/>
      <c r="AT182" s="33">
        <f>SUM(Tabel1[[#This Row],[Motief - Bezoekers/kortparkeerders]:[Motief - Overig]])</f>
        <v>6</v>
      </c>
      <c r="AU182" s="43">
        <v>1</v>
      </c>
      <c r="AV182" s="43"/>
      <c r="AW182" s="43">
        <v>1</v>
      </c>
      <c r="AX182" s="43">
        <v>2</v>
      </c>
      <c r="AY182" s="43">
        <v>2</v>
      </c>
      <c r="AZ182" s="43"/>
      <c r="BA182" s="43"/>
      <c r="BB182" s="43"/>
      <c r="BC182" s="44">
        <f>SUM(Tabel1[[#This Row],[Herkomst - Eigen woonplaats]:[Herkomst - Onbekend]])</f>
        <v>6</v>
      </c>
    </row>
    <row r="183" spans="1:55" s="2" customFormat="1" x14ac:dyDescent="0.25">
      <c r="A183" s="1">
        <v>11</v>
      </c>
      <c r="B183" t="s">
        <v>58</v>
      </c>
      <c r="C183" s="8">
        <v>44474</v>
      </c>
      <c r="D183" s="1" t="s">
        <v>78</v>
      </c>
      <c r="E183" s="4">
        <v>6</v>
      </c>
      <c r="F183" s="4"/>
      <c r="G183" s="4"/>
      <c r="H183" s="4"/>
      <c r="I183" s="4"/>
      <c r="J183" s="4"/>
      <c r="K183" s="4">
        <f>SUM(Tabel1[[#This Row],[cap_gemarkeerd_langs]:[cap_canadees]])</f>
        <v>6</v>
      </c>
      <c r="L183" s="4"/>
      <c r="M183" s="4"/>
      <c r="N183" s="4"/>
      <c r="O183" s="4"/>
      <c r="P183" s="4"/>
      <c r="Q183" s="4"/>
      <c r="R183" s="4">
        <f>SUM(Tabel1[[#This Row],[Cap - Invaliden algemeen]:[Cap - Overig gereserveerd]])</f>
        <v>0</v>
      </c>
      <c r="S183" s="4">
        <f>Tabel1[[#This Row],[Totale openbare capaciteit]]+Tabel1[[#This Row],[Totale doelgroep capaciteit]]</f>
        <v>6</v>
      </c>
      <c r="T183" s="11">
        <v>1</v>
      </c>
      <c r="U183" s="11"/>
      <c r="V183" s="11"/>
      <c r="W183" s="11"/>
      <c r="X183" s="11"/>
      <c r="Y183" s="11"/>
      <c r="Z183" s="4">
        <f>SUM(Tabel1[[#This Row],[Bez - Invaliden algemeen]:[Bez - Overig gereserveerd]])</f>
        <v>0</v>
      </c>
      <c r="AA183" s="4"/>
      <c r="AB183" s="4"/>
      <c r="AC183" s="11"/>
      <c r="AD183" s="11">
        <f>SUM(Tabel1[[#This Row],[Bez - fout, canadees]:[Bez - fout, anders]])</f>
        <v>0</v>
      </c>
      <c r="AE183" s="4"/>
      <c r="AF183" s="11"/>
      <c r="AG183" s="11"/>
      <c r="AH183" s="11">
        <f>SUM(Tabel1[[#This Row],[Bez - Obstakel, openbaar]:[Bez - Obstakel, doelgroep]])</f>
        <v>0</v>
      </c>
      <c r="AI183" s="4"/>
      <c r="AJ183" s="11">
        <f>SUM(Tabel1[[#This Row],[Bez - doelgroep totaal]]+Tabel1[[#This Row],[Bez - Openbaar]]+Tabel1[[#This Row],[Bez - Foutparkeerders]]+Tabel1[[#This Row],[Bez - Obstakels]])</f>
        <v>1</v>
      </c>
      <c r="AK183" s="41">
        <f>Tabel1[[#This Row],[Bez - Openbaar]]/Tabel1[[#This Row],[Totale openbare capaciteit]]</f>
        <v>0.16666666666666666</v>
      </c>
      <c r="AL183" s="41" t="e">
        <f>Tabel1[[#This Row],[Bez - doelgroep totaal]]/Tabel1[[#This Row],[Totale doelgroep capaciteit]]</f>
        <v>#DIV/0!</v>
      </c>
      <c r="AM183" s="41">
        <f>Tabel1[[#This Row],[Totale bezetting]]/Tabel1[[#This Row],[Totale capaciteit]]</f>
        <v>0.16666666666666666</v>
      </c>
      <c r="AN183" s="41" t="str">
        <f>Tabel1[[#This Row],[Datum]]&amp;Tabel1[[#This Row],[Meetmoment]]&amp;Tabel1[[#This Row],[Sectienummer]]</f>
        <v>4447410:00-12:0011</v>
      </c>
      <c r="AO183" s="33"/>
      <c r="AP183" s="33"/>
      <c r="AQ183" s="33">
        <v>1</v>
      </c>
      <c r="AR183" s="33"/>
      <c r="AS183" s="33"/>
      <c r="AT183" s="33">
        <f>SUM(Tabel1[[#This Row],[Motief - Bezoekers/kortparkeerders]:[Motief - Overig]])</f>
        <v>1</v>
      </c>
      <c r="AU183" s="43">
        <v>1</v>
      </c>
      <c r="AV183" s="43"/>
      <c r="AW183" s="43"/>
      <c r="AX183" s="43"/>
      <c r="AY183" s="43"/>
      <c r="AZ183" s="43"/>
      <c r="BA183" s="43"/>
      <c r="BB183" s="43"/>
      <c r="BC183" s="44">
        <f>SUM(Tabel1[[#This Row],[Herkomst - Eigen woonplaats]:[Herkomst - Onbekend]])</f>
        <v>1</v>
      </c>
    </row>
    <row r="184" spans="1:55" s="2" customFormat="1" x14ac:dyDescent="0.25">
      <c r="A184" s="1">
        <v>11</v>
      </c>
      <c r="B184" t="s">
        <v>58</v>
      </c>
      <c r="C184" s="8">
        <v>44474</v>
      </c>
      <c r="D184" s="1" t="s">
        <v>79</v>
      </c>
      <c r="E184" s="4">
        <v>6</v>
      </c>
      <c r="F184" s="4"/>
      <c r="G184" s="4"/>
      <c r="H184" s="4"/>
      <c r="I184" s="4"/>
      <c r="J184" s="4"/>
      <c r="K184" s="4">
        <f>SUM(Tabel1[[#This Row],[cap_gemarkeerd_langs]:[cap_canadees]])</f>
        <v>6</v>
      </c>
      <c r="L184" s="4"/>
      <c r="M184" s="4"/>
      <c r="N184" s="4"/>
      <c r="O184" s="4"/>
      <c r="P184" s="4"/>
      <c r="Q184" s="4"/>
      <c r="R184" s="4">
        <f>SUM(Tabel1[[#This Row],[Cap - Invaliden algemeen]:[Cap - Overig gereserveerd]])</f>
        <v>0</v>
      </c>
      <c r="S184" s="4">
        <f>Tabel1[[#This Row],[Totale openbare capaciteit]]+Tabel1[[#This Row],[Totale doelgroep capaciteit]]</f>
        <v>6</v>
      </c>
      <c r="T184" s="11">
        <v>2</v>
      </c>
      <c r="U184" s="11"/>
      <c r="V184" s="11"/>
      <c r="W184" s="11"/>
      <c r="X184" s="11"/>
      <c r="Y184" s="11"/>
      <c r="Z184" s="4">
        <f>SUM(Tabel1[[#This Row],[Bez - Invaliden algemeen]:[Bez - Overig gereserveerd]])</f>
        <v>0</v>
      </c>
      <c r="AA184" s="4"/>
      <c r="AB184" s="4"/>
      <c r="AC184" s="11"/>
      <c r="AD184" s="11">
        <f>SUM(Tabel1[[#This Row],[Bez - fout, canadees]:[Bez - fout, anders]])</f>
        <v>0</v>
      </c>
      <c r="AE184" s="4"/>
      <c r="AF184" s="11"/>
      <c r="AG184" s="11"/>
      <c r="AH184" s="11">
        <f>SUM(Tabel1[[#This Row],[Bez - Obstakel, openbaar]:[Bez - Obstakel, doelgroep]])</f>
        <v>0</v>
      </c>
      <c r="AI184" s="4"/>
      <c r="AJ184" s="11">
        <f>SUM(Tabel1[[#This Row],[Bez - doelgroep totaal]]+Tabel1[[#This Row],[Bez - Openbaar]]+Tabel1[[#This Row],[Bez - Foutparkeerders]]+Tabel1[[#This Row],[Bez - Obstakels]])</f>
        <v>2</v>
      </c>
      <c r="AK184" s="41">
        <f>Tabel1[[#This Row],[Bez - Openbaar]]/Tabel1[[#This Row],[Totale openbare capaciteit]]</f>
        <v>0.33333333333333331</v>
      </c>
      <c r="AL184" s="41" t="e">
        <f>Tabel1[[#This Row],[Bez - doelgroep totaal]]/Tabel1[[#This Row],[Totale doelgroep capaciteit]]</f>
        <v>#DIV/0!</v>
      </c>
      <c r="AM184" s="41">
        <f>Tabel1[[#This Row],[Totale bezetting]]/Tabel1[[#This Row],[Totale capaciteit]]</f>
        <v>0.33333333333333331</v>
      </c>
      <c r="AN184" s="41" t="str">
        <f>Tabel1[[#This Row],[Datum]]&amp;Tabel1[[#This Row],[Meetmoment]]&amp;Tabel1[[#This Row],[Sectienummer]]</f>
        <v>4447414:00-16:0011</v>
      </c>
      <c r="AO184" s="33"/>
      <c r="AP184" s="33"/>
      <c r="AQ184" s="33">
        <v>1</v>
      </c>
      <c r="AR184" s="33">
        <v>1</v>
      </c>
      <c r="AS184" s="33"/>
      <c r="AT184" s="33">
        <f>SUM(Tabel1[[#This Row],[Motief - Bezoekers/kortparkeerders]:[Motief - Overig]])</f>
        <v>2</v>
      </c>
      <c r="AU184" s="43">
        <v>2</v>
      </c>
      <c r="AV184" s="43"/>
      <c r="AW184" s="43"/>
      <c r="AX184" s="43"/>
      <c r="AY184" s="43"/>
      <c r="AZ184" s="43"/>
      <c r="BA184" s="43"/>
      <c r="BB184" s="43"/>
      <c r="BC184" s="44">
        <f>SUM(Tabel1[[#This Row],[Herkomst - Eigen woonplaats]:[Herkomst - Onbekend]])</f>
        <v>2</v>
      </c>
    </row>
    <row r="185" spans="1:55" s="2" customFormat="1" x14ac:dyDescent="0.25">
      <c r="A185" s="1">
        <v>11</v>
      </c>
      <c r="B185" t="s">
        <v>58</v>
      </c>
      <c r="C185" s="8">
        <v>44474</v>
      </c>
      <c r="D185" s="1" t="s">
        <v>80</v>
      </c>
      <c r="E185" s="4">
        <v>6</v>
      </c>
      <c r="F185" s="4"/>
      <c r="G185" s="4"/>
      <c r="H185" s="4"/>
      <c r="I185" s="4"/>
      <c r="J185" s="4"/>
      <c r="K185" s="4">
        <f>SUM(Tabel1[[#This Row],[cap_gemarkeerd_langs]:[cap_canadees]])</f>
        <v>6</v>
      </c>
      <c r="L185" s="4"/>
      <c r="M185" s="4"/>
      <c r="N185" s="4"/>
      <c r="O185" s="4"/>
      <c r="P185" s="4"/>
      <c r="Q185" s="4"/>
      <c r="R185" s="4">
        <f>SUM(Tabel1[[#This Row],[Cap - Invaliden algemeen]:[Cap - Overig gereserveerd]])</f>
        <v>0</v>
      </c>
      <c r="S185" s="4">
        <f>Tabel1[[#This Row],[Totale openbare capaciteit]]+Tabel1[[#This Row],[Totale doelgroep capaciteit]]</f>
        <v>6</v>
      </c>
      <c r="T185" s="11">
        <v>5</v>
      </c>
      <c r="U185" s="11"/>
      <c r="V185" s="11"/>
      <c r="W185" s="11"/>
      <c r="X185" s="11"/>
      <c r="Y185" s="11"/>
      <c r="Z185" s="4">
        <f>SUM(Tabel1[[#This Row],[Bez - Invaliden algemeen]:[Bez - Overig gereserveerd]])</f>
        <v>0</v>
      </c>
      <c r="AA185" s="4">
        <v>1</v>
      </c>
      <c r="AB185" s="4"/>
      <c r="AC185" s="11"/>
      <c r="AD185" s="11">
        <f>SUM(Tabel1[[#This Row],[Bez - fout, canadees]:[Bez - fout, anders]])</f>
        <v>1</v>
      </c>
      <c r="AE185" s="4"/>
      <c r="AF185" s="11"/>
      <c r="AG185" s="11"/>
      <c r="AH185" s="11">
        <f>SUM(Tabel1[[#This Row],[Bez - Obstakel, openbaar]:[Bez - Obstakel, doelgroep]])</f>
        <v>0</v>
      </c>
      <c r="AI185" s="4"/>
      <c r="AJ185" s="11">
        <f>SUM(Tabel1[[#This Row],[Bez - doelgroep totaal]]+Tabel1[[#This Row],[Bez - Openbaar]]+Tabel1[[#This Row],[Bez - Foutparkeerders]]+Tabel1[[#This Row],[Bez - Obstakels]])</f>
        <v>6</v>
      </c>
      <c r="AK185" s="41">
        <f>Tabel1[[#This Row],[Bez - Openbaar]]/Tabel1[[#This Row],[Totale openbare capaciteit]]</f>
        <v>0.83333333333333337</v>
      </c>
      <c r="AL185" s="41" t="e">
        <f>Tabel1[[#This Row],[Bez - doelgroep totaal]]/Tabel1[[#This Row],[Totale doelgroep capaciteit]]</f>
        <v>#DIV/0!</v>
      </c>
      <c r="AM185" s="41">
        <f>Tabel1[[#This Row],[Totale bezetting]]/Tabel1[[#This Row],[Totale capaciteit]]</f>
        <v>1</v>
      </c>
      <c r="AN185" s="41" t="str">
        <f>Tabel1[[#This Row],[Datum]]&amp;Tabel1[[#This Row],[Meetmoment]]&amp;Tabel1[[#This Row],[Sectienummer]]</f>
        <v>4447419:00-21:0011</v>
      </c>
      <c r="AO185" s="33">
        <v>1</v>
      </c>
      <c r="AP185" s="33"/>
      <c r="AQ185" s="33">
        <v>4</v>
      </c>
      <c r="AR185" s="33">
        <v>1</v>
      </c>
      <c r="AS185" s="33"/>
      <c r="AT185" s="33">
        <f>SUM(Tabel1[[#This Row],[Motief - Bezoekers/kortparkeerders]:[Motief - Overig]])</f>
        <v>6</v>
      </c>
      <c r="AU185" s="43">
        <v>4</v>
      </c>
      <c r="AV185" s="43"/>
      <c r="AW185" s="43">
        <v>1</v>
      </c>
      <c r="AX185" s="43"/>
      <c r="AY185" s="43"/>
      <c r="AZ185" s="43">
        <v>1</v>
      </c>
      <c r="BA185" s="43"/>
      <c r="BB185" s="43"/>
      <c r="BC185" s="44">
        <f>SUM(Tabel1[[#This Row],[Herkomst - Eigen woonplaats]:[Herkomst - Onbekend]])</f>
        <v>6</v>
      </c>
    </row>
    <row r="186" spans="1:55" s="2" customFormat="1" x14ac:dyDescent="0.25">
      <c r="A186" s="1">
        <v>11</v>
      </c>
      <c r="B186" t="s">
        <v>58</v>
      </c>
      <c r="C186" s="8">
        <v>44475</v>
      </c>
      <c r="D186" s="1" t="s">
        <v>77</v>
      </c>
      <c r="E186" s="4">
        <v>6</v>
      </c>
      <c r="F186" s="4"/>
      <c r="G186" s="4"/>
      <c r="H186" s="4"/>
      <c r="I186" s="4"/>
      <c r="J186" s="4"/>
      <c r="K186" s="4">
        <f>SUM(Tabel1[[#This Row],[cap_gemarkeerd_langs]:[cap_canadees]])</f>
        <v>6</v>
      </c>
      <c r="L186" s="4"/>
      <c r="M186" s="4"/>
      <c r="N186" s="4"/>
      <c r="O186" s="4"/>
      <c r="P186" s="4"/>
      <c r="Q186" s="4"/>
      <c r="R186" s="4">
        <f>SUM(Tabel1[[#This Row],[Cap - Invaliden algemeen]:[Cap - Overig gereserveerd]])</f>
        <v>0</v>
      </c>
      <c r="S186" s="4">
        <f>Tabel1[[#This Row],[Totale openbare capaciteit]]+Tabel1[[#This Row],[Totale doelgroep capaciteit]]</f>
        <v>6</v>
      </c>
      <c r="T186" s="11">
        <v>6</v>
      </c>
      <c r="U186" s="11"/>
      <c r="V186" s="11"/>
      <c r="W186" s="11"/>
      <c r="X186" s="11"/>
      <c r="Y186" s="11"/>
      <c r="Z186" s="4">
        <f>SUM(Tabel1[[#This Row],[Bez - Invaliden algemeen]:[Bez - Overig gereserveerd]])</f>
        <v>0</v>
      </c>
      <c r="AA186" s="4"/>
      <c r="AB186" s="4"/>
      <c r="AC186" s="11"/>
      <c r="AD186" s="11">
        <f>SUM(Tabel1[[#This Row],[Bez - fout, canadees]:[Bez - fout, anders]])</f>
        <v>0</v>
      </c>
      <c r="AE186" s="4"/>
      <c r="AF186" s="11"/>
      <c r="AG186" s="11"/>
      <c r="AH186" s="11">
        <f>SUM(Tabel1[[#This Row],[Bez - Obstakel, openbaar]:[Bez - Obstakel, doelgroep]])</f>
        <v>0</v>
      </c>
      <c r="AI186" s="4"/>
      <c r="AJ186" s="11">
        <f>SUM(Tabel1[[#This Row],[Bez - doelgroep totaal]]+Tabel1[[#This Row],[Bez - Openbaar]]+Tabel1[[#This Row],[Bez - Foutparkeerders]]+Tabel1[[#This Row],[Bez - Obstakels]])</f>
        <v>6</v>
      </c>
      <c r="AK186" s="41">
        <f>Tabel1[[#This Row],[Bez - Openbaar]]/Tabel1[[#This Row],[Totale openbare capaciteit]]</f>
        <v>1</v>
      </c>
      <c r="AL186" s="41" t="e">
        <f>Tabel1[[#This Row],[Bez - doelgroep totaal]]/Tabel1[[#This Row],[Totale doelgroep capaciteit]]</f>
        <v>#DIV/0!</v>
      </c>
      <c r="AM186" s="41">
        <f>Tabel1[[#This Row],[Totale bezetting]]/Tabel1[[#This Row],[Totale capaciteit]]</f>
        <v>1</v>
      </c>
      <c r="AN186" s="41" t="str">
        <f>Tabel1[[#This Row],[Datum]]&amp;Tabel1[[#This Row],[Meetmoment]]&amp;Tabel1[[#This Row],[Sectienummer]]</f>
        <v>4447500:00-02:0011</v>
      </c>
      <c r="AO186" s="33"/>
      <c r="AP186" s="33"/>
      <c r="AQ186" s="33">
        <v>4</v>
      </c>
      <c r="AR186" s="33">
        <v>2</v>
      </c>
      <c r="AS186" s="33"/>
      <c r="AT186" s="33">
        <f>SUM(Tabel1[[#This Row],[Motief - Bezoekers/kortparkeerders]:[Motief - Overig]])</f>
        <v>6</v>
      </c>
      <c r="AU186" s="43">
        <v>4</v>
      </c>
      <c r="AV186" s="43"/>
      <c r="AW186" s="43">
        <v>1</v>
      </c>
      <c r="AX186" s="43"/>
      <c r="AY186" s="43"/>
      <c r="AZ186" s="43">
        <v>1</v>
      </c>
      <c r="BA186" s="43"/>
      <c r="BB186" s="43"/>
      <c r="BC186" s="44">
        <f>SUM(Tabel1[[#This Row],[Herkomst - Eigen woonplaats]:[Herkomst - Onbekend]])</f>
        <v>6</v>
      </c>
    </row>
    <row r="187" spans="1:55" s="2" customFormat="1" x14ac:dyDescent="0.25">
      <c r="A187" s="1">
        <v>12</v>
      </c>
      <c r="B187" t="s">
        <v>74</v>
      </c>
      <c r="C187" s="8">
        <v>44415</v>
      </c>
      <c r="D187" s="1" t="s">
        <v>78</v>
      </c>
      <c r="E187" s="4">
        <v>50</v>
      </c>
      <c r="F187" s="4"/>
      <c r="G187" s="4">
        <v>60</v>
      </c>
      <c r="H187" s="4"/>
      <c r="I187" s="4"/>
      <c r="J187" s="4"/>
      <c r="K187" s="4">
        <f>SUM(Tabel1[[#This Row],[cap_gemarkeerd_langs]:[cap_canadees]])</f>
        <v>110</v>
      </c>
      <c r="L187" s="4">
        <v>2</v>
      </c>
      <c r="M187" s="4"/>
      <c r="N187" s="4">
        <v>2</v>
      </c>
      <c r="O187" s="4"/>
      <c r="P187" s="4"/>
      <c r="Q187" s="4"/>
      <c r="R187" s="4">
        <f>SUM(Tabel1[[#This Row],[Cap - Invaliden algemeen]:[Cap - Overig gereserveerd]])</f>
        <v>4</v>
      </c>
      <c r="S187" s="4">
        <f>Tabel1[[#This Row],[Totale openbare capaciteit]]+Tabel1[[#This Row],[Totale doelgroep capaciteit]]</f>
        <v>114</v>
      </c>
      <c r="T187" s="11">
        <v>65</v>
      </c>
      <c r="U187" s="11"/>
      <c r="V187" s="11"/>
      <c r="W187" s="11"/>
      <c r="X187" s="11"/>
      <c r="Y187" s="11"/>
      <c r="Z187" s="4">
        <f>SUM(Tabel1[[#This Row],[Bez - Invaliden algemeen]:[Bez - Overig gereserveerd]])</f>
        <v>0</v>
      </c>
      <c r="AA187" s="4"/>
      <c r="AB187" s="4"/>
      <c r="AC187" s="11"/>
      <c r="AD187" s="11">
        <f>SUM(Tabel1[[#This Row],[Bez - fout, canadees]:[Bez - fout, anders]])</f>
        <v>0</v>
      </c>
      <c r="AE187" s="4">
        <v>1</v>
      </c>
      <c r="AF187" s="11"/>
      <c r="AG187" s="11"/>
      <c r="AH187" s="11">
        <f>SUM(Tabel1[[#This Row],[Bez - Obstakel, openbaar]:[Bez - Obstakel, doelgroep]])</f>
        <v>1</v>
      </c>
      <c r="AI187" s="4"/>
      <c r="AJ187" s="11">
        <f>SUM(Tabel1[[#This Row],[Bez - doelgroep totaal]]+Tabel1[[#This Row],[Bez - Openbaar]]+Tabel1[[#This Row],[Bez - Foutparkeerders]]+Tabel1[[#This Row],[Bez - Obstakels]])</f>
        <v>66</v>
      </c>
      <c r="AK187" s="41">
        <f>Tabel1[[#This Row],[Bez - Openbaar]]/Tabel1[[#This Row],[Totale openbare capaciteit]]</f>
        <v>0.59090909090909094</v>
      </c>
      <c r="AL187" s="41">
        <f>Tabel1[[#This Row],[Bez - doelgroep totaal]]/Tabel1[[#This Row],[Totale doelgroep capaciteit]]</f>
        <v>0</v>
      </c>
      <c r="AM187" s="41">
        <f>Tabel1[[#This Row],[Totale bezetting]]/Tabel1[[#This Row],[Totale capaciteit]]</f>
        <v>0.57894736842105265</v>
      </c>
      <c r="AN187" s="41" t="str">
        <f>Tabel1[[#This Row],[Datum]]&amp;Tabel1[[#This Row],[Meetmoment]]&amp;Tabel1[[#This Row],[Sectienummer]]</f>
        <v>4441510:00-12:0012</v>
      </c>
      <c r="AO187" s="33">
        <v>9</v>
      </c>
      <c r="AP187" s="33">
        <v>8</v>
      </c>
      <c r="AQ187" s="33">
        <v>45</v>
      </c>
      <c r="AR187" s="33">
        <v>3</v>
      </c>
      <c r="AS187" s="33"/>
      <c r="AT187" s="33">
        <f>SUM(Tabel1[[#This Row],[Motief - Bezoekers/kortparkeerders]:[Motief - Overig]])</f>
        <v>65</v>
      </c>
      <c r="AU187" s="43">
        <v>4</v>
      </c>
      <c r="AV187" s="43">
        <v>7</v>
      </c>
      <c r="AW187" s="43">
        <v>21</v>
      </c>
      <c r="AX187" s="43">
        <v>5</v>
      </c>
      <c r="AY187" s="43">
        <v>13</v>
      </c>
      <c r="AZ187" s="43">
        <v>2</v>
      </c>
      <c r="BA187" s="43">
        <v>13</v>
      </c>
      <c r="BB187" s="43"/>
      <c r="BC187" s="44">
        <f>SUM(Tabel1[[#This Row],[Herkomst - Eigen woonplaats]:[Herkomst - Onbekend]])</f>
        <v>65</v>
      </c>
    </row>
    <row r="188" spans="1:55" s="2" customFormat="1" x14ac:dyDescent="0.25">
      <c r="A188" s="1">
        <v>12</v>
      </c>
      <c r="B188" t="s">
        <v>74</v>
      </c>
      <c r="C188" s="8">
        <v>44415</v>
      </c>
      <c r="D188" s="1" t="s">
        <v>79</v>
      </c>
      <c r="E188" s="4">
        <v>50</v>
      </c>
      <c r="F188" s="4"/>
      <c r="G188" s="4">
        <v>60</v>
      </c>
      <c r="H188" s="4"/>
      <c r="I188" s="4"/>
      <c r="J188" s="4"/>
      <c r="K188" s="4">
        <f>SUM(Tabel1[[#This Row],[cap_gemarkeerd_langs]:[cap_canadees]])</f>
        <v>110</v>
      </c>
      <c r="L188" s="4">
        <v>2</v>
      </c>
      <c r="M188" s="4"/>
      <c r="N188" s="4">
        <v>2</v>
      </c>
      <c r="O188" s="4"/>
      <c r="P188" s="4"/>
      <c r="Q188" s="4"/>
      <c r="R188" s="4">
        <f>SUM(Tabel1[[#This Row],[Cap - Invaliden algemeen]:[Cap - Overig gereserveerd]])</f>
        <v>4</v>
      </c>
      <c r="S188" s="4">
        <f>Tabel1[[#This Row],[Totale openbare capaciteit]]+Tabel1[[#This Row],[Totale doelgroep capaciteit]]</f>
        <v>114</v>
      </c>
      <c r="T188" s="11">
        <v>95</v>
      </c>
      <c r="U188" s="11"/>
      <c r="V188" s="11"/>
      <c r="W188" s="11"/>
      <c r="X188" s="11"/>
      <c r="Y188" s="11"/>
      <c r="Z188" s="4">
        <f>SUM(Tabel1[[#This Row],[Bez - Invaliden algemeen]:[Bez - Overig gereserveerd]])</f>
        <v>0</v>
      </c>
      <c r="AA188" s="4"/>
      <c r="AB188" s="4"/>
      <c r="AC188" s="11"/>
      <c r="AD188" s="11">
        <f>SUM(Tabel1[[#This Row],[Bez - fout, canadees]:[Bez - fout, anders]])</f>
        <v>0</v>
      </c>
      <c r="AE188" s="4"/>
      <c r="AF188" s="11"/>
      <c r="AG188" s="11"/>
      <c r="AH188" s="11">
        <f>SUM(Tabel1[[#This Row],[Bez - Obstakel, openbaar]:[Bez - Obstakel, doelgroep]])</f>
        <v>0</v>
      </c>
      <c r="AI188" s="4"/>
      <c r="AJ188" s="11">
        <f>SUM(Tabel1[[#This Row],[Bez - doelgroep totaal]]+Tabel1[[#This Row],[Bez - Openbaar]]+Tabel1[[#This Row],[Bez - Foutparkeerders]]+Tabel1[[#This Row],[Bez - Obstakels]])</f>
        <v>95</v>
      </c>
      <c r="AK188" s="41">
        <f>Tabel1[[#This Row],[Bez - Openbaar]]/Tabel1[[#This Row],[Totale openbare capaciteit]]</f>
        <v>0.86363636363636365</v>
      </c>
      <c r="AL188" s="41">
        <f>Tabel1[[#This Row],[Bez - doelgroep totaal]]/Tabel1[[#This Row],[Totale doelgroep capaciteit]]</f>
        <v>0</v>
      </c>
      <c r="AM188" s="41">
        <f>Tabel1[[#This Row],[Totale bezetting]]/Tabel1[[#This Row],[Totale capaciteit]]</f>
        <v>0.83333333333333337</v>
      </c>
      <c r="AN188" s="41" t="str">
        <f>Tabel1[[#This Row],[Datum]]&amp;Tabel1[[#This Row],[Meetmoment]]&amp;Tabel1[[#This Row],[Sectienummer]]</f>
        <v>4441514:00-16:0012</v>
      </c>
      <c r="AO188" s="33">
        <v>38</v>
      </c>
      <c r="AP188" s="33">
        <v>11</v>
      </c>
      <c r="AQ188" s="33">
        <v>43</v>
      </c>
      <c r="AR188" s="33">
        <v>3</v>
      </c>
      <c r="AS188" s="33"/>
      <c r="AT188" s="33">
        <f>SUM(Tabel1[[#This Row],[Motief - Bezoekers/kortparkeerders]:[Motief - Overig]])</f>
        <v>95</v>
      </c>
      <c r="AU188" s="43">
        <v>4</v>
      </c>
      <c r="AV188" s="43">
        <v>10</v>
      </c>
      <c r="AW188" s="43">
        <v>30</v>
      </c>
      <c r="AX188" s="43">
        <v>6</v>
      </c>
      <c r="AY188" s="43">
        <v>20</v>
      </c>
      <c r="AZ188" s="43">
        <v>8</v>
      </c>
      <c r="BA188" s="43">
        <v>16</v>
      </c>
      <c r="BB188" s="43">
        <v>1</v>
      </c>
      <c r="BC188" s="44">
        <f>SUM(Tabel1[[#This Row],[Herkomst - Eigen woonplaats]:[Herkomst - Onbekend]])</f>
        <v>95</v>
      </c>
    </row>
    <row r="189" spans="1:55" s="2" customFormat="1" x14ac:dyDescent="0.25">
      <c r="A189" s="1">
        <v>12</v>
      </c>
      <c r="B189" t="s">
        <v>74</v>
      </c>
      <c r="C189" s="8">
        <v>44415</v>
      </c>
      <c r="D189" s="1" t="s">
        <v>80</v>
      </c>
      <c r="E189" s="4">
        <v>50</v>
      </c>
      <c r="F189" s="4"/>
      <c r="G189" s="4">
        <v>60</v>
      </c>
      <c r="H189" s="4"/>
      <c r="I189" s="4"/>
      <c r="J189" s="4"/>
      <c r="K189" s="4">
        <f>SUM(Tabel1[[#This Row],[cap_gemarkeerd_langs]:[cap_canadees]])</f>
        <v>110</v>
      </c>
      <c r="L189" s="4">
        <v>2</v>
      </c>
      <c r="M189" s="4"/>
      <c r="N189" s="4">
        <v>2</v>
      </c>
      <c r="O189" s="4"/>
      <c r="P189" s="4"/>
      <c r="Q189" s="4"/>
      <c r="R189" s="4">
        <f>SUM(Tabel1[[#This Row],[Cap - Invaliden algemeen]:[Cap - Overig gereserveerd]])</f>
        <v>4</v>
      </c>
      <c r="S189" s="4">
        <f>Tabel1[[#This Row],[Totale openbare capaciteit]]+Tabel1[[#This Row],[Totale doelgroep capaciteit]]</f>
        <v>114</v>
      </c>
      <c r="T189" s="11">
        <v>80</v>
      </c>
      <c r="U189" s="11"/>
      <c r="V189" s="11"/>
      <c r="W189" s="11"/>
      <c r="X189" s="11"/>
      <c r="Y189" s="11"/>
      <c r="Z189" s="4">
        <f>SUM(Tabel1[[#This Row],[Bez - Invaliden algemeen]:[Bez - Overig gereserveerd]])</f>
        <v>0</v>
      </c>
      <c r="AA189" s="4"/>
      <c r="AB189" s="4"/>
      <c r="AC189" s="11"/>
      <c r="AD189" s="11">
        <f>SUM(Tabel1[[#This Row],[Bez - fout, canadees]:[Bez - fout, anders]])</f>
        <v>0</v>
      </c>
      <c r="AE189" s="4"/>
      <c r="AF189" s="11"/>
      <c r="AG189" s="11"/>
      <c r="AH189" s="11">
        <f>SUM(Tabel1[[#This Row],[Bez - Obstakel, openbaar]:[Bez - Obstakel, doelgroep]])</f>
        <v>0</v>
      </c>
      <c r="AI189" s="4"/>
      <c r="AJ189" s="11">
        <f>SUM(Tabel1[[#This Row],[Bez - doelgroep totaal]]+Tabel1[[#This Row],[Bez - Openbaar]]+Tabel1[[#This Row],[Bez - Foutparkeerders]]+Tabel1[[#This Row],[Bez - Obstakels]])</f>
        <v>80</v>
      </c>
      <c r="AK189" s="41">
        <f>Tabel1[[#This Row],[Bez - Openbaar]]/Tabel1[[#This Row],[Totale openbare capaciteit]]</f>
        <v>0.72727272727272729</v>
      </c>
      <c r="AL189" s="41">
        <f>Tabel1[[#This Row],[Bez - doelgroep totaal]]/Tabel1[[#This Row],[Totale doelgroep capaciteit]]</f>
        <v>0</v>
      </c>
      <c r="AM189" s="41">
        <f>Tabel1[[#This Row],[Totale bezetting]]/Tabel1[[#This Row],[Totale capaciteit]]</f>
        <v>0.70175438596491224</v>
      </c>
      <c r="AN189" s="41" t="str">
        <f>Tabel1[[#This Row],[Datum]]&amp;Tabel1[[#This Row],[Meetmoment]]&amp;Tabel1[[#This Row],[Sectienummer]]</f>
        <v>4441519:00-21:0012</v>
      </c>
      <c r="AO189" s="33">
        <v>19</v>
      </c>
      <c r="AP189" s="33">
        <v>5</v>
      </c>
      <c r="AQ189" s="33">
        <v>54</v>
      </c>
      <c r="AR189" s="33">
        <v>2</v>
      </c>
      <c r="AS189" s="33"/>
      <c r="AT189" s="33">
        <f>SUM(Tabel1[[#This Row],[Motief - Bezoekers/kortparkeerders]:[Motief - Overig]])</f>
        <v>80</v>
      </c>
      <c r="AU189" s="43">
        <v>3</v>
      </c>
      <c r="AV189" s="43">
        <v>6</v>
      </c>
      <c r="AW189" s="43">
        <v>25</v>
      </c>
      <c r="AX189" s="43">
        <v>7</v>
      </c>
      <c r="AY189" s="43">
        <v>17</v>
      </c>
      <c r="AZ189" s="43">
        <v>4</v>
      </c>
      <c r="BA189" s="43">
        <v>17</v>
      </c>
      <c r="BB189" s="43">
        <v>1</v>
      </c>
      <c r="BC189" s="44">
        <f>SUM(Tabel1[[#This Row],[Herkomst - Eigen woonplaats]:[Herkomst - Onbekend]])</f>
        <v>80</v>
      </c>
    </row>
    <row r="190" spans="1:55" s="2" customFormat="1" x14ac:dyDescent="0.25">
      <c r="A190" s="1">
        <v>12</v>
      </c>
      <c r="B190" t="s">
        <v>74</v>
      </c>
      <c r="C190" s="8">
        <v>44416</v>
      </c>
      <c r="D190" s="1" t="s">
        <v>77</v>
      </c>
      <c r="E190" s="4">
        <v>50</v>
      </c>
      <c r="F190" s="4"/>
      <c r="G190" s="4">
        <v>60</v>
      </c>
      <c r="H190" s="4"/>
      <c r="I190" s="4"/>
      <c r="J190" s="4"/>
      <c r="K190" s="4">
        <f>SUM(Tabel1[[#This Row],[cap_gemarkeerd_langs]:[cap_canadees]])</f>
        <v>110</v>
      </c>
      <c r="L190" s="4">
        <v>2</v>
      </c>
      <c r="M190" s="4"/>
      <c r="N190" s="4">
        <v>2</v>
      </c>
      <c r="O190" s="4"/>
      <c r="P190" s="4"/>
      <c r="Q190" s="4"/>
      <c r="R190" s="4">
        <f>SUM(Tabel1[[#This Row],[Cap - Invaliden algemeen]:[Cap - Overig gereserveerd]])</f>
        <v>4</v>
      </c>
      <c r="S190" s="4">
        <f>Tabel1[[#This Row],[Totale openbare capaciteit]]+Tabel1[[#This Row],[Totale doelgroep capaciteit]]</f>
        <v>114</v>
      </c>
      <c r="T190" s="11">
        <v>64</v>
      </c>
      <c r="U190" s="11"/>
      <c r="V190" s="11"/>
      <c r="W190" s="11"/>
      <c r="X190" s="11"/>
      <c r="Y190" s="11"/>
      <c r="Z190" s="4">
        <f>SUM(Tabel1[[#This Row],[Bez - Invaliden algemeen]:[Bez - Overig gereserveerd]])</f>
        <v>0</v>
      </c>
      <c r="AA190" s="4"/>
      <c r="AB190" s="4"/>
      <c r="AC190" s="11"/>
      <c r="AD190" s="11">
        <f>SUM(Tabel1[[#This Row],[Bez - fout, canadees]:[Bez - fout, anders]])</f>
        <v>0</v>
      </c>
      <c r="AE190" s="4"/>
      <c r="AF190" s="11"/>
      <c r="AG190" s="11"/>
      <c r="AH190" s="11">
        <f>SUM(Tabel1[[#This Row],[Bez - Obstakel, openbaar]:[Bez - Obstakel, doelgroep]])</f>
        <v>0</v>
      </c>
      <c r="AI190" s="4"/>
      <c r="AJ190" s="11">
        <f>SUM(Tabel1[[#This Row],[Bez - doelgroep totaal]]+Tabel1[[#This Row],[Bez - Openbaar]]+Tabel1[[#This Row],[Bez - Foutparkeerders]]+Tabel1[[#This Row],[Bez - Obstakels]])</f>
        <v>64</v>
      </c>
      <c r="AK190" s="41">
        <f>Tabel1[[#This Row],[Bez - Openbaar]]/Tabel1[[#This Row],[Totale openbare capaciteit]]</f>
        <v>0.58181818181818179</v>
      </c>
      <c r="AL190" s="41">
        <f>Tabel1[[#This Row],[Bez - doelgroep totaal]]/Tabel1[[#This Row],[Totale doelgroep capaciteit]]</f>
        <v>0</v>
      </c>
      <c r="AM190" s="41">
        <f>Tabel1[[#This Row],[Totale bezetting]]/Tabel1[[#This Row],[Totale capaciteit]]</f>
        <v>0.56140350877192979</v>
      </c>
      <c r="AN190" s="41" t="str">
        <f>Tabel1[[#This Row],[Datum]]&amp;Tabel1[[#This Row],[Meetmoment]]&amp;Tabel1[[#This Row],[Sectienummer]]</f>
        <v>4441600:00-02:0012</v>
      </c>
      <c r="AO190" s="33"/>
      <c r="AP190" s="33"/>
      <c r="AQ190" s="33">
        <v>55</v>
      </c>
      <c r="AR190" s="33">
        <v>9</v>
      </c>
      <c r="AS190" s="33"/>
      <c r="AT190" s="33">
        <f>SUM(Tabel1[[#This Row],[Motief - Bezoekers/kortparkeerders]:[Motief - Overig]])</f>
        <v>64</v>
      </c>
      <c r="AU190" s="43">
        <v>4</v>
      </c>
      <c r="AV190" s="43">
        <v>5</v>
      </c>
      <c r="AW190" s="43">
        <v>24</v>
      </c>
      <c r="AX190" s="43">
        <v>5</v>
      </c>
      <c r="AY190" s="43">
        <v>10</v>
      </c>
      <c r="AZ190" s="43">
        <v>3</v>
      </c>
      <c r="BA190" s="43">
        <v>13</v>
      </c>
      <c r="BB190" s="43"/>
      <c r="BC190" s="44">
        <f>SUM(Tabel1[[#This Row],[Herkomst - Eigen woonplaats]:[Herkomst - Onbekend]])</f>
        <v>64</v>
      </c>
    </row>
    <row r="191" spans="1:55" s="2" customFormat="1" x14ac:dyDescent="0.25">
      <c r="A191" s="1">
        <v>12</v>
      </c>
      <c r="B191" s="1" t="s">
        <v>74</v>
      </c>
      <c r="C191" s="8">
        <v>44429</v>
      </c>
      <c r="D191" s="1" t="s">
        <v>79</v>
      </c>
      <c r="E191" s="4">
        <v>50</v>
      </c>
      <c r="F191" s="4"/>
      <c r="G191" s="4">
        <v>60</v>
      </c>
      <c r="H191" s="4"/>
      <c r="I191" s="4"/>
      <c r="J191" s="4"/>
      <c r="K191" s="4">
        <f>SUM(Tabel1[[#This Row],[cap_gemarkeerd_langs]:[cap_canadees]])</f>
        <v>110</v>
      </c>
      <c r="L191" s="4">
        <v>2</v>
      </c>
      <c r="M191" s="4"/>
      <c r="N191" s="4">
        <v>2</v>
      </c>
      <c r="O191" s="4"/>
      <c r="P191" s="4"/>
      <c r="Q191" s="4"/>
      <c r="R191" s="4">
        <f>SUM(Tabel1[[#This Row],[Cap - Invaliden algemeen]:[Cap - Overig gereserveerd]])</f>
        <v>4</v>
      </c>
      <c r="S191" s="4">
        <f>Tabel1[[#This Row],[Totale openbare capaciteit]]+Tabel1[[#This Row],[Totale doelgroep capaciteit]]</f>
        <v>114</v>
      </c>
      <c r="T191" s="11">
        <v>101</v>
      </c>
      <c r="U191" s="11"/>
      <c r="V191" s="11"/>
      <c r="W191" s="11">
        <v>2</v>
      </c>
      <c r="X191" s="11"/>
      <c r="Y191" s="11"/>
      <c r="Z191" s="4">
        <f>SUM(Tabel1[[#This Row],[Bez - Invaliden algemeen]:[Bez - Overig gereserveerd]])</f>
        <v>2</v>
      </c>
      <c r="AA191" s="4"/>
      <c r="AB191" s="4"/>
      <c r="AC191" s="11"/>
      <c r="AD191" s="11">
        <f>SUM(Tabel1[[#This Row],[Bez - fout, canadees]:[Bez - fout, anders]])</f>
        <v>0</v>
      </c>
      <c r="AE191" s="11">
        <v>1</v>
      </c>
      <c r="AF191" s="11"/>
      <c r="AG191" s="11"/>
      <c r="AH191" s="11">
        <f>SUM(Tabel1[[#This Row],[Bez - Obstakel, openbaar]:[Bez - Obstakel, doelgroep]])</f>
        <v>1</v>
      </c>
      <c r="AI191" s="4"/>
      <c r="AJ191" s="11">
        <f>SUM(Tabel1[[#This Row],[Bez - doelgroep totaal]]+Tabel1[[#This Row],[Bez - Openbaar]]+Tabel1[[#This Row],[Bez - Foutparkeerders]]+Tabel1[[#This Row],[Bez - Obstakels]])</f>
        <v>104</v>
      </c>
      <c r="AK191" s="41">
        <f>Tabel1[[#This Row],[Bez - Openbaar]]/Tabel1[[#This Row],[Totale openbare capaciteit]]</f>
        <v>0.91818181818181821</v>
      </c>
      <c r="AL191" s="41">
        <f>Tabel1[[#This Row],[Bez - doelgroep totaal]]/Tabel1[[#This Row],[Totale doelgroep capaciteit]]</f>
        <v>0.5</v>
      </c>
      <c r="AM191" s="41">
        <f>Tabel1[[#This Row],[Totale bezetting]]/Tabel1[[#This Row],[Totale capaciteit]]</f>
        <v>0.91228070175438591</v>
      </c>
      <c r="AN191" s="41" t="str">
        <f>Tabel1[[#This Row],[Datum]]&amp;Tabel1[[#This Row],[Meetmoment]]&amp;Tabel1[[#This Row],[Sectienummer]]</f>
        <v>4442914:00-16:0012</v>
      </c>
      <c r="AO191" s="33">
        <v>93</v>
      </c>
      <c r="AP191" s="33">
        <v>4</v>
      </c>
      <c r="AQ191" s="33">
        <v>4</v>
      </c>
      <c r="AR191" s="33">
        <v>2</v>
      </c>
      <c r="AS191" s="33"/>
      <c r="AT191" s="33">
        <f>SUM(Tabel1[[#This Row],[Motief - Bezoekers/kortparkeerders]:[Motief - Overig]])</f>
        <v>103</v>
      </c>
      <c r="AU191" s="43">
        <v>2</v>
      </c>
      <c r="AV191" s="43">
        <v>10</v>
      </c>
      <c r="AW191" s="43">
        <v>23</v>
      </c>
      <c r="AX191" s="43">
        <v>14</v>
      </c>
      <c r="AY191" s="43">
        <v>17</v>
      </c>
      <c r="AZ191" s="43">
        <v>12</v>
      </c>
      <c r="BA191" s="43">
        <v>22</v>
      </c>
      <c r="BB191" s="43">
        <v>3</v>
      </c>
      <c r="BC191" s="44">
        <f>SUM(Tabel1[[#This Row],[Herkomst - Eigen woonplaats]:[Herkomst - Onbekend]])</f>
        <v>103</v>
      </c>
    </row>
    <row r="192" spans="1:55" s="2" customFormat="1" x14ac:dyDescent="0.25">
      <c r="A192" s="1">
        <v>12</v>
      </c>
      <c r="B192" t="s">
        <v>74</v>
      </c>
      <c r="C192" s="8">
        <v>44450</v>
      </c>
      <c r="D192" s="1" t="s">
        <v>78</v>
      </c>
      <c r="E192" s="4">
        <v>50</v>
      </c>
      <c r="F192" s="4"/>
      <c r="G192" s="4">
        <v>60</v>
      </c>
      <c r="H192" s="4"/>
      <c r="I192" s="4"/>
      <c r="J192" s="4"/>
      <c r="K192" s="4">
        <f>SUM(Tabel1[[#This Row],[cap_gemarkeerd_langs]:[cap_canadees]])</f>
        <v>110</v>
      </c>
      <c r="L192" s="4">
        <v>2</v>
      </c>
      <c r="M192" s="4"/>
      <c r="N192" s="4">
        <v>2</v>
      </c>
      <c r="O192" s="4"/>
      <c r="P192" s="4"/>
      <c r="Q192" s="4"/>
      <c r="R192" s="4">
        <f>SUM(Tabel1[[#This Row],[Cap - Invaliden algemeen]:[Cap - Overig gereserveerd]])</f>
        <v>4</v>
      </c>
      <c r="S192" s="4">
        <f>Tabel1[[#This Row],[Totale openbare capaciteit]]+Tabel1[[#This Row],[Totale doelgroep capaciteit]]</f>
        <v>114</v>
      </c>
      <c r="T192" s="11">
        <v>70</v>
      </c>
      <c r="U192" s="11"/>
      <c r="V192" s="11"/>
      <c r="W192" s="11">
        <v>2</v>
      </c>
      <c r="X192" s="11"/>
      <c r="Y192" s="11"/>
      <c r="Z192" s="4">
        <f>SUM(Tabel1[[#This Row],[Bez - Invaliden algemeen]:[Bez - Overig gereserveerd]])</f>
        <v>2</v>
      </c>
      <c r="AA192" s="4"/>
      <c r="AB192" s="4"/>
      <c r="AC192" s="11"/>
      <c r="AD192" s="11">
        <f>SUM(Tabel1[[#This Row],[Bez - fout, canadees]:[Bez - fout, anders]])</f>
        <v>0</v>
      </c>
      <c r="AE192" s="4"/>
      <c r="AF192" s="11"/>
      <c r="AG192" s="11"/>
      <c r="AH192" s="11">
        <f>SUM(Tabel1[[#This Row],[Bez - Obstakel, openbaar]:[Bez - Obstakel, doelgroep]])</f>
        <v>0</v>
      </c>
      <c r="AI192" s="4"/>
      <c r="AJ192" s="11">
        <f>SUM(Tabel1[[#This Row],[Bez - doelgroep totaal]]+Tabel1[[#This Row],[Bez - Openbaar]]+Tabel1[[#This Row],[Bez - Foutparkeerders]]+Tabel1[[#This Row],[Bez - Obstakels]])</f>
        <v>72</v>
      </c>
      <c r="AK192" s="41">
        <f>Tabel1[[#This Row],[Bez - Openbaar]]/Tabel1[[#This Row],[Totale openbare capaciteit]]</f>
        <v>0.63636363636363635</v>
      </c>
      <c r="AL192" s="41">
        <f>Tabel1[[#This Row],[Bez - doelgroep totaal]]/Tabel1[[#This Row],[Totale doelgroep capaciteit]]</f>
        <v>0.5</v>
      </c>
      <c r="AM192" s="41">
        <f>Tabel1[[#This Row],[Totale bezetting]]/Tabel1[[#This Row],[Totale capaciteit]]</f>
        <v>0.63157894736842102</v>
      </c>
      <c r="AN192" s="41" t="str">
        <f>Tabel1[[#This Row],[Datum]]&amp;Tabel1[[#This Row],[Meetmoment]]&amp;Tabel1[[#This Row],[Sectienummer]]</f>
        <v>4445010:00-12:0012</v>
      </c>
      <c r="AO192" s="33">
        <v>21</v>
      </c>
      <c r="AP192" s="33">
        <v>12</v>
      </c>
      <c r="AQ192" s="33">
        <v>35</v>
      </c>
      <c r="AR192" s="33">
        <v>3</v>
      </c>
      <c r="AS192" s="33">
        <v>1</v>
      </c>
      <c r="AT192" s="33">
        <f>SUM(Tabel1[[#This Row],[Motief - Bezoekers/kortparkeerders]:[Motief - Overig]])</f>
        <v>72</v>
      </c>
      <c r="AU192" s="43"/>
      <c r="AV192" s="43">
        <v>4</v>
      </c>
      <c r="AW192" s="43">
        <v>26</v>
      </c>
      <c r="AX192" s="43">
        <v>9</v>
      </c>
      <c r="AY192" s="43">
        <v>12</v>
      </c>
      <c r="AZ192" s="43">
        <v>6</v>
      </c>
      <c r="BA192" s="43">
        <v>13</v>
      </c>
      <c r="BB192" s="43">
        <v>2</v>
      </c>
      <c r="BC192" s="44">
        <f>SUM(Tabel1[[#This Row],[Herkomst - Eigen woonplaats]:[Herkomst - Onbekend]])</f>
        <v>72</v>
      </c>
    </row>
    <row r="193" spans="1:55" s="2" customFormat="1" x14ac:dyDescent="0.25">
      <c r="A193" s="1">
        <v>12</v>
      </c>
      <c r="B193" t="s">
        <v>74</v>
      </c>
      <c r="C193" s="8">
        <v>44450</v>
      </c>
      <c r="D193" s="1" t="s">
        <v>79</v>
      </c>
      <c r="E193" s="4">
        <v>50</v>
      </c>
      <c r="F193" s="4"/>
      <c r="G193" s="4">
        <v>60</v>
      </c>
      <c r="H193" s="4"/>
      <c r="I193" s="4"/>
      <c r="J193" s="4"/>
      <c r="K193" s="4">
        <f>SUM(Tabel1[[#This Row],[cap_gemarkeerd_langs]:[cap_canadees]])</f>
        <v>110</v>
      </c>
      <c r="L193" s="4">
        <v>2</v>
      </c>
      <c r="M193" s="4"/>
      <c r="N193" s="4">
        <v>2</v>
      </c>
      <c r="O193" s="4"/>
      <c r="P193" s="4"/>
      <c r="Q193" s="4"/>
      <c r="R193" s="4">
        <f>SUM(Tabel1[[#This Row],[Cap - Invaliden algemeen]:[Cap - Overig gereserveerd]])</f>
        <v>4</v>
      </c>
      <c r="S193" s="4">
        <f>Tabel1[[#This Row],[Totale openbare capaciteit]]+Tabel1[[#This Row],[Totale doelgroep capaciteit]]</f>
        <v>114</v>
      </c>
      <c r="T193" s="11">
        <v>98</v>
      </c>
      <c r="U193" s="11"/>
      <c r="V193" s="11"/>
      <c r="W193" s="11">
        <v>2</v>
      </c>
      <c r="X193" s="11"/>
      <c r="Y193" s="11"/>
      <c r="Z193" s="4">
        <f>SUM(Tabel1[[#This Row],[Bez - Invaliden algemeen]:[Bez - Overig gereserveerd]])</f>
        <v>2</v>
      </c>
      <c r="AA193" s="4"/>
      <c r="AB193" s="4"/>
      <c r="AC193" s="11"/>
      <c r="AD193" s="11">
        <f>SUM(Tabel1[[#This Row],[Bez - fout, canadees]:[Bez - fout, anders]])</f>
        <v>0</v>
      </c>
      <c r="AE193" s="4">
        <v>1</v>
      </c>
      <c r="AF193" s="11"/>
      <c r="AG193" s="11"/>
      <c r="AH193" s="11">
        <f>SUM(Tabel1[[#This Row],[Bez - Obstakel, openbaar]:[Bez - Obstakel, doelgroep]])</f>
        <v>1</v>
      </c>
      <c r="AI193" s="4"/>
      <c r="AJ193" s="11">
        <f>SUM(Tabel1[[#This Row],[Bez - doelgroep totaal]]+Tabel1[[#This Row],[Bez - Openbaar]]+Tabel1[[#This Row],[Bez - Foutparkeerders]]+Tabel1[[#This Row],[Bez - Obstakels]])</f>
        <v>101</v>
      </c>
      <c r="AK193" s="41">
        <f>Tabel1[[#This Row],[Bez - Openbaar]]/Tabel1[[#This Row],[Totale openbare capaciteit]]</f>
        <v>0.89090909090909087</v>
      </c>
      <c r="AL193" s="41">
        <f>Tabel1[[#This Row],[Bez - doelgroep totaal]]/Tabel1[[#This Row],[Totale doelgroep capaciteit]]</f>
        <v>0.5</v>
      </c>
      <c r="AM193" s="41">
        <f>Tabel1[[#This Row],[Totale bezetting]]/Tabel1[[#This Row],[Totale capaciteit]]</f>
        <v>0.88596491228070173</v>
      </c>
      <c r="AN193" s="41" t="str">
        <f>Tabel1[[#This Row],[Datum]]&amp;Tabel1[[#This Row],[Meetmoment]]&amp;Tabel1[[#This Row],[Sectienummer]]</f>
        <v>4445014:00-16:0012</v>
      </c>
      <c r="AO193" s="33">
        <v>42</v>
      </c>
      <c r="AP193" s="33">
        <v>15</v>
      </c>
      <c r="AQ193" s="33">
        <v>40</v>
      </c>
      <c r="AR193" s="33">
        <v>3</v>
      </c>
      <c r="AS193" s="33"/>
      <c r="AT193" s="33">
        <f>SUM(Tabel1[[#This Row],[Motief - Bezoekers/kortparkeerders]:[Motief - Overig]])</f>
        <v>100</v>
      </c>
      <c r="AU193" s="43"/>
      <c r="AV193" s="43">
        <v>6</v>
      </c>
      <c r="AW193" s="43">
        <v>21</v>
      </c>
      <c r="AX193" s="43">
        <v>16</v>
      </c>
      <c r="AY193" s="43">
        <v>21</v>
      </c>
      <c r="AZ193" s="43">
        <v>11</v>
      </c>
      <c r="BA193" s="43">
        <v>23</v>
      </c>
      <c r="BB193" s="43">
        <v>2</v>
      </c>
      <c r="BC193" s="44">
        <f>SUM(Tabel1[[#This Row],[Herkomst - Eigen woonplaats]:[Herkomst - Onbekend]])</f>
        <v>100</v>
      </c>
    </row>
    <row r="194" spans="1:55" s="2" customFormat="1" x14ac:dyDescent="0.25">
      <c r="A194" s="1">
        <v>12</v>
      </c>
      <c r="B194" t="s">
        <v>74</v>
      </c>
      <c r="C194" s="8">
        <v>44450</v>
      </c>
      <c r="D194" s="1" t="s">
        <v>80</v>
      </c>
      <c r="E194" s="4">
        <v>50</v>
      </c>
      <c r="F194" s="4"/>
      <c r="G194" s="4">
        <v>60</v>
      </c>
      <c r="H194" s="4"/>
      <c r="I194" s="4"/>
      <c r="J194" s="4"/>
      <c r="K194" s="4">
        <f>SUM(Tabel1[[#This Row],[cap_gemarkeerd_langs]:[cap_canadees]])</f>
        <v>110</v>
      </c>
      <c r="L194" s="4">
        <v>2</v>
      </c>
      <c r="M194" s="4"/>
      <c r="N194" s="4">
        <v>2</v>
      </c>
      <c r="O194" s="4"/>
      <c r="P194" s="4"/>
      <c r="Q194" s="4"/>
      <c r="R194" s="4">
        <f>SUM(Tabel1[[#This Row],[Cap - Invaliden algemeen]:[Cap - Overig gereserveerd]])</f>
        <v>4</v>
      </c>
      <c r="S194" s="4">
        <f>Tabel1[[#This Row],[Totale openbare capaciteit]]+Tabel1[[#This Row],[Totale doelgroep capaciteit]]</f>
        <v>114</v>
      </c>
      <c r="T194" s="11">
        <v>78</v>
      </c>
      <c r="U194" s="11">
        <v>1</v>
      </c>
      <c r="V194" s="11"/>
      <c r="W194" s="11">
        <v>1</v>
      </c>
      <c r="X194" s="11"/>
      <c r="Y194" s="11"/>
      <c r="Z194" s="4">
        <f>SUM(Tabel1[[#This Row],[Bez - Invaliden algemeen]:[Bez - Overig gereserveerd]])</f>
        <v>2</v>
      </c>
      <c r="AA194" s="4"/>
      <c r="AB194" s="4"/>
      <c r="AC194" s="11"/>
      <c r="AD194" s="11">
        <f>SUM(Tabel1[[#This Row],[Bez - fout, canadees]:[Bez - fout, anders]])</f>
        <v>0</v>
      </c>
      <c r="AE194" s="4"/>
      <c r="AF194" s="11"/>
      <c r="AG194" s="11"/>
      <c r="AH194" s="11">
        <f>SUM(Tabel1[[#This Row],[Bez - Obstakel, openbaar]:[Bez - Obstakel, doelgroep]])</f>
        <v>0</v>
      </c>
      <c r="AI194" s="4"/>
      <c r="AJ194" s="11">
        <f>SUM(Tabel1[[#This Row],[Bez - doelgroep totaal]]+Tabel1[[#This Row],[Bez - Openbaar]]+Tabel1[[#This Row],[Bez - Foutparkeerders]]+Tabel1[[#This Row],[Bez - Obstakels]])</f>
        <v>80</v>
      </c>
      <c r="AK194" s="41">
        <f>Tabel1[[#This Row],[Bez - Openbaar]]/Tabel1[[#This Row],[Totale openbare capaciteit]]</f>
        <v>0.70909090909090911</v>
      </c>
      <c r="AL194" s="41">
        <f>Tabel1[[#This Row],[Bez - doelgroep totaal]]/Tabel1[[#This Row],[Totale doelgroep capaciteit]]</f>
        <v>0.5</v>
      </c>
      <c r="AM194" s="41">
        <f>Tabel1[[#This Row],[Totale bezetting]]/Tabel1[[#This Row],[Totale capaciteit]]</f>
        <v>0.70175438596491224</v>
      </c>
      <c r="AN194" s="41" t="str">
        <f>Tabel1[[#This Row],[Datum]]&amp;Tabel1[[#This Row],[Meetmoment]]&amp;Tabel1[[#This Row],[Sectienummer]]</f>
        <v>4445019:00-21:0012</v>
      </c>
      <c r="AO194" s="33">
        <v>20</v>
      </c>
      <c r="AP194" s="33">
        <v>4</v>
      </c>
      <c r="AQ194" s="33">
        <v>51</v>
      </c>
      <c r="AR194" s="33">
        <v>3</v>
      </c>
      <c r="AS194" s="33">
        <v>2</v>
      </c>
      <c r="AT194" s="33">
        <f>SUM(Tabel1[[#This Row],[Motief - Bezoekers/kortparkeerders]:[Motief - Overig]])</f>
        <v>80</v>
      </c>
      <c r="AU194" s="43"/>
      <c r="AV194" s="43">
        <v>5</v>
      </c>
      <c r="AW194" s="43">
        <v>28</v>
      </c>
      <c r="AX194" s="43">
        <v>8</v>
      </c>
      <c r="AY194" s="43">
        <v>15</v>
      </c>
      <c r="AZ194" s="43">
        <v>3</v>
      </c>
      <c r="BA194" s="43">
        <v>14</v>
      </c>
      <c r="BB194" s="43">
        <v>7</v>
      </c>
      <c r="BC194" s="44">
        <f>SUM(Tabel1[[#This Row],[Herkomst - Eigen woonplaats]:[Herkomst - Onbekend]])</f>
        <v>80</v>
      </c>
    </row>
    <row r="195" spans="1:55" s="2" customFormat="1" x14ac:dyDescent="0.25">
      <c r="A195" s="1">
        <v>12</v>
      </c>
      <c r="B195" t="s">
        <v>74</v>
      </c>
      <c r="C195" s="8">
        <v>44451</v>
      </c>
      <c r="D195" s="1" t="s">
        <v>77</v>
      </c>
      <c r="E195" s="4">
        <v>50</v>
      </c>
      <c r="F195" s="4"/>
      <c r="G195" s="4">
        <v>60</v>
      </c>
      <c r="H195" s="4"/>
      <c r="I195" s="4"/>
      <c r="J195" s="4"/>
      <c r="K195" s="4">
        <f>SUM(Tabel1[[#This Row],[cap_gemarkeerd_langs]:[cap_canadees]])</f>
        <v>110</v>
      </c>
      <c r="L195" s="4">
        <v>2</v>
      </c>
      <c r="M195" s="4"/>
      <c r="N195" s="4">
        <v>2</v>
      </c>
      <c r="O195" s="4"/>
      <c r="P195" s="4"/>
      <c r="Q195" s="4"/>
      <c r="R195" s="4">
        <f>SUM(Tabel1[[#This Row],[Cap - Invaliden algemeen]:[Cap - Overig gereserveerd]])</f>
        <v>4</v>
      </c>
      <c r="S195" s="4">
        <f>Tabel1[[#This Row],[Totale openbare capaciteit]]+Tabel1[[#This Row],[Totale doelgroep capaciteit]]</f>
        <v>114</v>
      </c>
      <c r="T195" s="11">
        <v>60</v>
      </c>
      <c r="U195" s="11">
        <v>1</v>
      </c>
      <c r="V195" s="11"/>
      <c r="W195" s="11">
        <v>1</v>
      </c>
      <c r="X195" s="11"/>
      <c r="Y195" s="11"/>
      <c r="Z195" s="4">
        <f>SUM(Tabel1[[#This Row],[Bez - Invaliden algemeen]:[Bez - Overig gereserveerd]])</f>
        <v>2</v>
      </c>
      <c r="AA195" s="4"/>
      <c r="AB195" s="4"/>
      <c r="AC195" s="11"/>
      <c r="AD195" s="11">
        <f>SUM(Tabel1[[#This Row],[Bez - fout, canadees]:[Bez - fout, anders]])</f>
        <v>0</v>
      </c>
      <c r="AE195" s="4"/>
      <c r="AF195" s="11"/>
      <c r="AG195" s="11"/>
      <c r="AH195" s="11">
        <f>SUM(Tabel1[[#This Row],[Bez - Obstakel, openbaar]:[Bez - Obstakel, doelgroep]])</f>
        <v>0</v>
      </c>
      <c r="AI195" s="4"/>
      <c r="AJ195" s="11">
        <f>SUM(Tabel1[[#This Row],[Bez - doelgroep totaal]]+Tabel1[[#This Row],[Bez - Openbaar]]+Tabel1[[#This Row],[Bez - Foutparkeerders]]+Tabel1[[#This Row],[Bez - Obstakels]])</f>
        <v>62</v>
      </c>
      <c r="AK195" s="41">
        <f>Tabel1[[#This Row],[Bez - Openbaar]]/Tabel1[[#This Row],[Totale openbare capaciteit]]</f>
        <v>0.54545454545454541</v>
      </c>
      <c r="AL195" s="41">
        <f>Tabel1[[#This Row],[Bez - doelgroep totaal]]/Tabel1[[#This Row],[Totale doelgroep capaciteit]]</f>
        <v>0.5</v>
      </c>
      <c r="AM195" s="41">
        <f>Tabel1[[#This Row],[Totale bezetting]]/Tabel1[[#This Row],[Totale capaciteit]]</f>
        <v>0.54385964912280704</v>
      </c>
      <c r="AN195" s="41" t="str">
        <f>Tabel1[[#This Row],[Datum]]&amp;Tabel1[[#This Row],[Meetmoment]]&amp;Tabel1[[#This Row],[Sectienummer]]</f>
        <v>4445100:00-02:0012</v>
      </c>
      <c r="AO195" s="33"/>
      <c r="AP195" s="33"/>
      <c r="AQ195" s="33">
        <v>56</v>
      </c>
      <c r="AR195" s="33">
        <v>6</v>
      </c>
      <c r="AS195" s="33"/>
      <c r="AT195" s="33">
        <f>SUM(Tabel1[[#This Row],[Motief - Bezoekers/kortparkeerders]:[Motief - Overig]])</f>
        <v>62</v>
      </c>
      <c r="AU195" s="43"/>
      <c r="AV195" s="43">
        <v>1</v>
      </c>
      <c r="AW195" s="43">
        <v>28</v>
      </c>
      <c r="AX195" s="43">
        <v>7</v>
      </c>
      <c r="AY195" s="43">
        <v>12</v>
      </c>
      <c r="AZ195" s="43">
        <v>2</v>
      </c>
      <c r="BA195" s="43">
        <v>11</v>
      </c>
      <c r="BB195" s="43">
        <v>1</v>
      </c>
      <c r="BC195" s="44">
        <f>SUM(Tabel1[[#This Row],[Herkomst - Eigen woonplaats]:[Herkomst - Onbekend]])</f>
        <v>62</v>
      </c>
    </row>
    <row r="196" spans="1:55" s="2" customFormat="1" x14ac:dyDescent="0.25">
      <c r="A196" s="1">
        <v>12</v>
      </c>
      <c r="B196" t="s">
        <v>74</v>
      </c>
      <c r="C196" s="8">
        <v>44474</v>
      </c>
      <c r="D196" s="1" t="s">
        <v>78</v>
      </c>
      <c r="E196" s="4">
        <v>50</v>
      </c>
      <c r="F196" s="4"/>
      <c r="G196" s="4">
        <v>60</v>
      </c>
      <c r="H196" s="4"/>
      <c r="I196" s="4"/>
      <c r="J196" s="4"/>
      <c r="K196" s="4">
        <f>SUM(Tabel1[[#This Row],[cap_gemarkeerd_langs]:[cap_canadees]])</f>
        <v>110</v>
      </c>
      <c r="L196" s="4">
        <v>2</v>
      </c>
      <c r="M196" s="4"/>
      <c r="N196" s="4">
        <v>2</v>
      </c>
      <c r="O196" s="4"/>
      <c r="P196" s="4"/>
      <c r="Q196" s="4"/>
      <c r="R196" s="4">
        <f>SUM(Tabel1[[#This Row],[Cap - Invaliden algemeen]:[Cap - Overig gereserveerd]])</f>
        <v>4</v>
      </c>
      <c r="S196" s="4">
        <f>Tabel1[[#This Row],[Totale openbare capaciteit]]+Tabel1[[#This Row],[Totale doelgroep capaciteit]]</f>
        <v>114</v>
      </c>
      <c r="T196" s="11">
        <v>41</v>
      </c>
      <c r="U196" s="11"/>
      <c r="V196" s="11"/>
      <c r="W196" s="11"/>
      <c r="X196" s="11"/>
      <c r="Y196" s="11"/>
      <c r="Z196" s="4">
        <f>SUM(Tabel1[[#This Row],[Bez - Invaliden algemeen]:[Bez - Overig gereserveerd]])</f>
        <v>0</v>
      </c>
      <c r="AA196" s="4"/>
      <c r="AB196" s="4"/>
      <c r="AC196" s="11"/>
      <c r="AD196" s="11">
        <f>SUM(Tabel1[[#This Row],[Bez - fout, canadees]:[Bez - fout, anders]])</f>
        <v>0</v>
      </c>
      <c r="AE196" s="4">
        <v>3</v>
      </c>
      <c r="AF196" s="11"/>
      <c r="AG196" s="11"/>
      <c r="AH196" s="11">
        <f>SUM(Tabel1[[#This Row],[Bez - Obstakel, openbaar]:[Bez - Obstakel, doelgroep]])</f>
        <v>3</v>
      </c>
      <c r="AI196" s="4"/>
      <c r="AJ196" s="11">
        <f>SUM(Tabel1[[#This Row],[Bez - doelgroep totaal]]+Tabel1[[#This Row],[Bez - Openbaar]]+Tabel1[[#This Row],[Bez - Foutparkeerders]]+Tabel1[[#This Row],[Bez - Obstakels]])</f>
        <v>44</v>
      </c>
      <c r="AK196" s="41">
        <f>Tabel1[[#This Row],[Bez - Openbaar]]/Tabel1[[#This Row],[Totale openbare capaciteit]]</f>
        <v>0.37272727272727274</v>
      </c>
      <c r="AL196" s="41">
        <f>Tabel1[[#This Row],[Bez - doelgroep totaal]]/Tabel1[[#This Row],[Totale doelgroep capaciteit]]</f>
        <v>0</v>
      </c>
      <c r="AM196" s="41">
        <f>Tabel1[[#This Row],[Totale bezetting]]/Tabel1[[#This Row],[Totale capaciteit]]</f>
        <v>0.38596491228070173</v>
      </c>
      <c r="AN196" s="41" t="str">
        <f>Tabel1[[#This Row],[Datum]]&amp;Tabel1[[#This Row],[Meetmoment]]&amp;Tabel1[[#This Row],[Sectienummer]]</f>
        <v>4447410:00-12:0012</v>
      </c>
      <c r="AO196" s="33">
        <v>17</v>
      </c>
      <c r="AP196" s="33">
        <v>22</v>
      </c>
      <c r="AQ196" s="33"/>
      <c r="AR196" s="33">
        <v>2</v>
      </c>
      <c r="AS196" s="33"/>
      <c r="AT196" s="33">
        <f>SUM(Tabel1[[#This Row],[Motief - Bezoekers/kortparkeerders]:[Motief - Overig]])</f>
        <v>41</v>
      </c>
      <c r="AU196" s="43">
        <v>3</v>
      </c>
      <c r="AV196" s="43">
        <v>12</v>
      </c>
      <c r="AW196" s="43">
        <v>3</v>
      </c>
      <c r="AX196" s="43">
        <v>7</v>
      </c>
      <c r="AY196" s="43">
        <v>5</v>
      </c>
      <c r="AZ196" s="43">
        <v>7</v>
      </c>
      <c r="BA196" s="43">
        <v>2</v>
      </c>
      <c r="BB196" s="43">
        <v>2</v>
      </c>
      <c r="BC196" s="44">
        <f>SUM(Tabel1[[#This Row],[Herkomst - Eigen woonplaats]:[Herkomst - Onbekend]])</f>
        <v>41</v>
      </c>
    </row>
    <row r="197" spans="1:55" s="2" customFormat="1" x14ac:dyDescent="0.25">
      <c r="A197" s="1">
        <v>12</v>
      </c>
      <c r="B197" t="s">
        <v>74</v>
      </c>
      <c r="C197" s="8">
        <v>44474</v>
      </c>
      <c r="D197" s="1" t="s">
        <v>79</v>
      </c>
      <c r="E197" s="4">
        <v>50</v>
      </c>
      <c r="F197" s="4"/>
      <c r="G197" s="4">
        <v>60</v>
      </c>
      <c r="H197" s="4"/>
      <c r="I197" s="4"/>
      <c r="J197" s="4"/>
      <c r="K197" s="4">
        <f>SUM(Tabel1[[#This Row],[cap_gemarkeerd_langs]:[cap_canadees]])</f>
        <v>110</v>
      </c>
      <c r="L197" s="4">
        <v>2</v>
      </c>
      <c r="M197" s="4"/>
      <c r="N197" s="4">
        <v>2</v>
      </c>
      <c r="O197" s="4"/>
      <c r="P197" s="4"/>
      <c r="Q197" s="4"/>
      <c r="R197" s="4">
        <f>SUM(Tabel1[[#This Row],[Cap - Invaliden algemeen]:[Cap - Overig gereserveerd]])</f>
        <v>4</v>
      </c>
      <c r="S197" s="4">
        <f>Tabel1[[#This Row],[Totale openbare capaciteit]]+Tabel1[[#This Row],[Totale doelgroep capaciteit]]</f>
        <v>114</v>
      </c>
      <c r="T197" s="11">
        <v>46</v>
      </c>
      <c r="U197" s="11">
        <v>1</v>
      </c>
      <c r="V197" s="11"/>
      <c r="W197" s="11"/>
      <c r="X197" s="11"/>
      <c r="Y197" s="11"/>
      <c r="Z197" s="4">
        <f>SUM(Tabel1[[#This Row],[Bez - Invaliden algemeen]:[Bez - Overig gereserveerd]])</f>
        <v>1</v>
      </c>
      <c r="AA197" s="4"/>
      <c r="AB197" s="4"/>
      <c r="AC197" s="11"/>
      <c r="AD197" s="11">
        <f>SUM(Tabel1[[#This Row],[Bez - fout, canadees]:[Bez - fout, anders]])</f>
        <v>0</v>
      </c>
      <c r="AE197" s="4">
        <v>2</v>
      </c>
      <c r="AF197" s="11"/>
      <c r="AG197" s="11"/>
      <c r="AH197" s="11">
        <f>SUM(Tabel1[[#This Row],[Bez - Obstakel, openbaar]:[Bez - Obstakel, doelgroep]])</f>
        <v>2</v>
      </c>
      <c r="AI197" s="4"/>
      <c r="AJ197" s="11">
        <f>SUM(Tabel1[[#This Row],[Bez - doelgroep totaal]]+Tabel1[[#This Row],[Bez - Openbaar]]+Tabel1[[#This Row],[Bez - Foutparkeerders]]+Tabel1[[#This Row],[Bez - Obstakels]])</f>
        <v>49</v>
      </c>
      <c r="AK197" s="41">
        <f>Tabel1[[#This Row],[Bez - Openbaar]]/Tabel1[[#This Row],[Totale openbare capaciteit]]</f>
        <v>0.41818181818181815</v>
      </c>
      <c r="AL197" s="41">
        <f>Tabel1[[#This Row],[Bez - doelgroep totaal]]/Tabel1[[#This Row],[Totale doelgroep capaciteit]]</f>
        <v>0.25</v>
      </c>
      <c r="AM197" s="41">
        <f>Tabel1[[#This Row],[Totale bezetting]]/Tabel1[[#This Row],[Totale capaciteit]]</f>
        <v>0.42982456140350878</v>
      </c>
      <c r="AN197" s="41" t="str">
        <f>Tabel1[[#This Row],[Datum]]&amp;Tabel1[[#This Row],[Meetmoment]]&amp;Tabel1[[#This Row],[Sectienummer]]</f>
        <v>4447414:00-16:0012</v>
      </c>
      <c r="AO197" s="33">
        <v>21</v>
      </c>
      <c r="AP197" s="33">
        <v>23</v>
      </c>
      <c r="AQ197" s="33">
        <v>1</v>
      </c>
      <c r="AR197" s="33">
        <v>2</v>
      </c>
      <c r="AS197" s="33"/>
      <c r="AT197" s="33">
        <f>SUM(Tabel1[[#This Row],[Motief - Bezoekers/kortparkeerders]:[Motief - Overig]])</f>
        <v>47</v>
      </c>
      <c r="AU197" s="43">
        <v>7</v>
      </c>
      <c r="AV197" s="43">
        <v>11</v>
      </c>
      <c r="AW197" s="43">
        <v>2</v>
      </c>
      <c r="AX197" s="43">
        <v>8</v>
      </c>
      <c r="AY197" s="43">
        <v>9</v>
      </c>
      <c r="AZ197" s="43">
        <v>5</v>
      </c>
      <c r="BA197" s="43">
        <v>5</v>
      </c>
      <c r="BB197" s="43"/>
      <c r="BC197" s="44">
        <f>SUM(Tabel1[[#This Row],[Herkomst - Eigen woonplaats]:[Herkomst - Onbekend]])</f>
        <v>47</v>
      </c>
    </row>
    <row r="198" spans="1:55" s="2" customFormat="1" x14ac:dyDescent="0.25">
      <c r="A198" s="1">
        <v>12</v>
      </c>
      <c r="B198" t="s">
        <v>74</v>
      </c>
      <c r="C198" s="8">
        <v>44474</v>
      </c>
      <c r="D198" s="1" t="s">
        <v>80</v>
      </c>
      <c r="E198" s="4">
        <v>50</v>
      </c>
      <c r="F198" s="4"/>
      <c r="G198" s="4">
        <v>60</v>
      </c>
      <c r="H198" s="4"/>
      <c r="I198" s="4"/>
      <c r="J198" s="4"/>
      <c r="K198" s="4">
        <f>SUM(Tabel1[[#This Row],[cap_gemarkeerd_langs]:[cap_canadees]])</f>
        <v>110</v>
      </c>
      <c r="L198" s="4">
        <v>2</v>
      </c>
      <c r="M198" s="4"/>
      <c r="N198" s="4">
        <v>2</v>
      </c>
      <c r="O198" s="4"/>
      <c r="P198" s="4"/>
      <c r="Q198" s="4"/>
      <c r="R198" s="4">
        <f>SUM(Tabel1[[#This Row],[Cap - Invaliden algemeen]:[Cap - Overig gereserveerd]])</f>
        <v>4</v>
      </c>
      <c r="S198" s="4">
        <f>Tabel1[[#This Row],[Totale openbare capaciteit]]+Tabel1[[#This Row],[Totale doelgroep capaciteit]]</f>
        <v>114</v>
      </c>
      <c r="T198" s="11">
        <v>13</v>
      </c>
      <c r="U198" s="11"/>
      <c r="V198" s="11"/>
      <c r="W198" s="11"/>
      <c r="X198" s="11"/>
      <c r="Y198" s="11"/>
      <c r="Z198" s="4">
        <f>SUM(Tabel1[[#This Row],[Bez - Invaliden algemeen]:[Bez - Overig gereserveerd]])</f>
        <v>0</v>
      </c>
      <c r="AA198" s="4"/>
      <c r="AB198" s="4"/>
      <c r="AC198" s="11"/>
      <c r="AD198" s="11">
        <f>SUM(Tabel1[[#This Row],[Bez - fout, canadees]:[Bez - fout, anders]])</f>
        <v>0</v>
      </c>
      <c r="AE198" s="4">
        <v>2</v>
      </c>
      <c r="AF198" s="11"/>
      <c r="AG198" s="11"/>
      <c r="AH198" s="11">
        <f>SUM(Tabel1[[#This Row],[Bez - Obstakel, openbaar]:[Bez - Obstakel, doelgroep]])</f>
        <v>2</v>
      </c>
      <c r="AI198" s="4"/>
      <c r="AJ198" s="11">
        <f>SUM(Tabel1[[#This Row],[Bez - doelgroep totaal]]+Tabel1[[#This Row],[Bez - Openbaar]]+Tabel1[[#This Row],[Bez - Foutparkeerders]]+Tabel1[[#This Row],[Bez - Obstakels]])</f>
        <v>15</v>
      </c>
      <c r="AK198" s="41">
        <f>Tabel1[[#This Row],[Bez - Openbaar]]/Tabel1[[#This Row],[Totale openbare capaciteit]]</f>
        <v>0.11818181818181818</v>
      </c>
      <c r="AL198" s="41">
        <f>Tabel1[[#This Row],[Bez - doelgroep totaal]]/Tabel1[[#This Row],[Totale doelgroep capaciteit]]</f>
        <v>0</v>
      </c>
      <c r="AM198" s="41">
        <f>Tabel1[[#This Row],[Totale bezetting]]/Tabel1[[#This Row],[Totale capaciteit]]</f>
        <v>0.13157894736842105</v>
      </c>
      <c r="AN198" s="41" t="str">
        <f>Tabel1[[#This Row],[Datum]]&amp;Tabel1[[#This Row],[Meetmoment]]&amp;Tabel1[[#This Row],[Sectienummer]]</f>
        <v>4447419:00-21:0012</v>
      </c>
      <c r="AO198" s="33">
        <v>7</v>
      </c>
      <c r="AP198" s="33">
        <v>1</v>
      </c>
      <c r="AQ198" s="33">
        <v>2</v>
      </c>
      <c r="AR198" s="33">
        <v>2</v>
      </c>
      <c r="AS198" s="33">
        <v>1</v>
      </c>
      <c r="AT198" s="33">
        <f>SUM(Tabel1[[#This Row],[Motief - Bezoekers/kortparkeerders]:[Motief - Overig]])</f>
        <v>13</v>
      </c>
      <c r="AU198" s="43">
        <v>3</v>
      </c>
      <c r="AV198" s="43"/>
      <c r="AW198" s="43">
        <v>3</v>
      </c>
      <c r="AX198" s="43">
        <v>3</v>
      </c>
      <c r="AY198" s="43">
        <v>2</v>
      </c>
      <c r="AZ198" s="43">
        <v>1</v>
      </c>
      <c r="BA198" s="43"/>
      <c r="BB198" s="43">
        <v>1</v>
      </c>
      <c r="BC198" s="44">
        <f>SUM(Tabel1[[#This Row],[Herkomst - Eigen woonplaats]:[Herkomst - Onbekend]])</f>
        <v>13</v>
      </c>
    </row>
    <row r="199" spans="1:55" s="2" customFormat="1" x14ac:dyDescent="0.25">
      <c r="A199" s="1">
        <v>12</v>
      </c>
      <c r="B199" t="s">
        <v>74</v>
      </c>
      <c r="C199" s="8">
        <v>44475</v>
      </c>
      <c r="D199" s="1" t="s">
        <v>77</v>
      </c>
      <c r="E199" s="4">
        <v>50</v>
      </c>
      <c r="F199" s="4"/>
      <c r="G199" s="4">
        <v>60</v>
      </c>
      <c r="H199" s="4"/>
      <c r="I199" s="4"/>
      <c r="J199" s="4"/>
      <c r="K199" s="4">
        <f>SUM(Tabel1[[#This Row],[cap_gemarkeerd_langs]:[cap_canadees]])</f>
        <v>110</v>
      </c>
      <c r="L199" s="4">
        <v>2</v>
      </c>
      <c r="M199" s="4"/>
      <c r="N199" s="4">
        <v>2</v>
      </c>
      <c r="O199" s="4"/>
      <c r="P199" s="4"/>
      <c r="Q199" s="4"/>
      <c r="R199" s="4">
        <f>SUM(Tabel1[[#This Row],[Cap - Invaliden algemeen]:[Cap - Overig gereserveerd]])</f>
        <v>4</v>
      </c>
      <c r="S199" s="4">
        <f>Tabel1[[#This Row],[Totale openbare capaciteit]]+Tabel1[[#This Row],[Totale doelgroep capaciteit]]</f>
        <v>114</v>
      </c>
      <c r="T199" s="11">
        <v>7</v>
      </c>
      <c r="U199" s="11"/>
      <c r="V199" s="11"/>
      <c r="W199" s="11">
        <v>1</v>
      </c>
      <c r="X199" s="11"/>
      <c r="Y199" s="11"/>
      <c r="Z199" s="4">
        <f>SUM(Tabel1[[#This Row],[Bez - Invaliden algemeen]:[Bez - Overig gereserveerd]])</f>
        <v>1</v>
      </c>
      <c r="AA199" s="4"/>
      <c r="AB199" s="4"/>
      <c r="AC199" s="11"/>
      <c r="AD199" s="11">
        <f>SUM(Tabel1[[#This Row],[Bez - fout, canadees]:[Bez - fout, anders]])</f>
        <v>0</v>
      </c>
      <c r="AE199" s="4">
        <v>2</v>
      </c>
      <c r="AF199" s="11"/>
      <c r="AG199" s="11"/>
      <c r="AH199" s="11">
        <f>SUM(Tabel1[[#This Row],[Bez - Obstakel, openbaar]:[Bez - Obstakel, doelgroep]])</f>
        <v>2</v>
      </c>
      <c r="AI199" s="4"/>
      <c r="AJ199" s="11">
        <f>SUM(Tabel1[[#This Row],[Bez - doelgroep totaal]]+Tabel1[[#This Row],[Bez - Openbaar]]+Tabel1[[#This Row],[Bez - Foutparkeerders]]+Tabel1[[#This Row],[Bez - Obstakels]])</f>
        <v>10</v>
      </c>
      <c r="AK199" s="41">
        <f>Tabel1[[#This Row],[Bez - Openbaar]]/Tabel1[[#This Row],[Totale openbare capaciteit]]</f>
        <v>6.363636363636363E-2</v>
      </c>
      <c r="AL199" s="41">
        <f>Tabel1[[#This Row],[Bez - doelgroep totaal]]/Tabel1[[#This Row],[Totale doelgroep capaciteit]]</f>
        <v>0.25</v>
      </c>
      <c r="AM199" s="41">
        <f>Tabel1[[#This Row],[Totale bezetting]]/Tabel1[[#This Row],[Totale capaciteit]]</f>
        <v>8.771929824561403E-2</v>
      </c>
      <c r="AN199" s="41" t="str">
        <f>Tabel1[[#This Row],[Datum]]&amp;Tabel1[[#This Row],[Meetmoment]]&amp;Tabel1[[#This Row],[Sectienummer]]</f>
        <v>4447500:00-02:0012</v>
      </c>
      <c r="AO199" s="33"/>
      <c r="AP199" s="33"/>
      <c r="AQ199" s="33">
        <v>2</v>
      </c>
      <c r="AR199" s="33">
        <v>6</v>
      </c>
      <c r="AS199" s="33"/>
      <c r="AT199" s="33">
        <f>SUM(Tabel1[[#This Row],[Motief - Bezoekers/kortparkeerders]:[Motief - Overig]])</f>
        <v>8</v>
      </c>
      <c r="AU199" s="43">
        <v>1</v>
      </c>
      <c r="AV199" s="43">
        <v>1</v>
      </c>
      <c r="AW199" s="43">
        <v>4</v>
      </c>
      <c r="AX199" s="43">
        <v>1</v>
      </c>
      <c r="AY199" s="43"/>
      <c r="AZ199" s="43"/>
      <c r="BA199" s="43"/>
      <c r="BB199" s="43">
        <v>1</v>
      </c>
      <c r="BC199" s="44">
        <f>SUM(Tabel1[[#This Row],[Herkomst - Eigen woonplaats]:[Herkomst - Onbekend]])</f>
        <v>8</v>
      </c>
    </row>
    <row r="200" spans="1:55" s="2" customFormat="1" x14ac:dyDescent="0.25">
      <c r="A200" s="1">
        <v>13</v>
      </c>
      <c r="B200" t="s">
        <v>58</v>
      </c>
      <c r="C200" s="8">
        <v>44415</v>
      </c>
      <c r="D200" s="1" t="s">
        <v>78</v>
      </c>
      <c r="E200" s="4">
        <v>6</v>
      </c>
      <c r="F200" s="4"/>
      <c r="G200" s="4"/>
      <c r="H200" s="4"/>
      <c r="I200" s="4"/>
      <c r="J200" s="4"/>
      <c r="K200" s="4">
        <f>SUM(Tabel1[[#This Row],[cap_gemarkeerd_langs]:[cap_canadees]])</f>
        <v>6</v>
      </c>
      <c r="L200" s="4"/>
      <c r="M200" s="4"/>
      <c r="N200" s="4"/>
      <c r="O200" s="4"/>
      <c r="P200" s="4"/>
      <c r="Q200" s="4"/>
      <c r="R200" s="4">
        <f>SUM(Tabel1[[#This Row],[Cap - Invaliden algemeen]:[Cap - Overig gereserveerd]])</f>
        <v>0</v>
      </c>
      <c r="S200" s="4">
        <f>Tabel1[[#This Row],[Totale openbare capaciteit]]+Tabel1[[#This Row],[Totale doelgroep capaciteit]]</f>
        <v>6</v>
      </c>
      <c r="T200" s="11">
        <v>6</v>
      </c>
      <c r="U200" s="11"/>
      <c r="V200" s="11"/>
      <c r="W200" s="11"/>
      <c r="X200" s="11"/>
      <c r="Y200" s="11"/>
      <c r="Z200" s="4">
        <f>SUM(Tabel1[[#This Row],[Bez - Invaliden algemeen]:[Bez - Overig gereserveerd]])</f>
        <v>0</v>
      </c>
      <c r="AA200" s="4"/>
      <c r="AB200" s="4"/>
      <c r="AC200" s="11"/>
      <c r="AD200" s="11">
        <f>SUM(Tabel1[[#This Row],[Bez - fout, canadees]:[Bez - fout, anders]])</f>
        <v>0</v>
      </c>
      <c r="AE200" s="4"/>
      <c r="AF200" s="11"/>
      <c r="AG200" s="11"/>
      <c r="AH200" s="11">
        <f>SUM(Tabel1[[#This Row],[Bez - Obstakel, openbaar]:[Bez - Obstakel, doelgroep]])</f>
        <v>0</v>
      </c>
      <c r="AI200" s="4"/>
      <c r="AJ200" s="11">
        <f>SUM(Tabel1[[#This Row],[Bez - doelgroep totaal]]+Tabel1[[#This Row],[Bez - Openbaar]]+Tabel1[[#This Row],[Bez - Foutparkeerders]]+Tabel1[[#This Row],[Bez - Obstakels]])</f>
        <v>6</v>
      </c>
      <c r="AK200" s="41">
        <f>Tabel1[[#This Row],[Bez - Openbaar]]/Tabel1[[#This Row],[Totale openbare capaciteit]]</f>
        <v>1</v>
      </c>
      <c r="AL200" s="41" t="e">
        <f>Tabel1[[#This Row],[Bez - doelgroep totaal]]/Tabel1[[#This Row],[Totale doelgroep capaciteit]]</f>
        <v>#DIV/0!</v>
      </c>
      <c r="AM200" s="41">
        <f>Tabel1[[#This Row],[Totale bezetting]]/Tabel1[[#This Row],[Totale capaciteit]]</f>
        <v>1</v>
      </c>
      <c r="AN200" s="41" t="str">
        <f>Tabel1[[#This Row],[Datum]]&amp;Tabel1[[#This Row],[Meetmoment]]&amp;Tabel1[[#This Row],[Sectienummer]]</f>
        <v>4441510:00-12:0013</v>
      </c>
      <c r="AO200" s="33"/>
      <c r="AP200" s="33">
        <v>1</v>
      </c>
      <c r="AQ200" s="33">
        <v>3</v>
      </c>
      <c r="AR200" s="33">
        <v>2</v>
      </c>
      <c r="AS200" s="33"/>
      <c r="AT200" s="33">
        <f>SUM(Tabel1[[#This Row],[Motief - Bezoekers/kortparkeerders]:[Motief - Overig]])</f>
        <v>6</v>
      </c>
      <c r="AU200" s="43">
        <v>4</v>
      </c>
      <c r="AV200" s="43"/>
      <c r="AW200" s="43"/>
      <c r="AX200" s="43"/>
      <c r="AY200" s="43">
        <v>2</v>
      </c>
      <c r="AZ200" s="43"/>
      <c r="BA200" s="43"/>
      <c r="BB200" s="43"/>
      <c r="BC200" s="44">
        <f>SUM(Tabel1[[#This Row],[Herkomst - Eigen woonplaats]:[Herkomst - Onbekend]])</f>
        <v>6</v>
      </c>
    </row>
    <row r="201" spans="1:55" s="2" customFormat="1" x14ac:dyDescent="0.25">
      <c r="A201" s="1">
        <v>13</v>
      </c>
      <c r="B201" t="s">
        <v>58</v>
      </c>
      <c r="C201" s="8">
        <v>44415</v>
      </c>
      <c r="D201" s="1" t="s">
        <v>79</v>
      </c>
      <c r="E201" s="4">
        <v>6</v>
      </c>
      <c r="F201" s="4"/>
      <c r="G201" s="4"/>
      <c r="H201" s="4"/>
      <c r="I201" s="4"/>
      <c r="J201" s="4"/>
      <c r="K201" s="4">
        <f>SUM(Tabel1[[#This Row],[cap_gemarkeerd_langs]:[cap_canadees]])</f>
        <v>6</v>
      </c>
      <c r="L201" s="4"/>
      <c r="M201" s="4"/>
      <c r="N201" s="4"/>
      <c r="O201" s="4"/>
      <c r="P201" s="4"/>
      <c r="Q201" s="4"/>
      <c r="R201" s="4">
        <f>SUM(Tabel1[[#This Row],[Cap - Invaliden algemeen]:[Cap - Overig gereserveerd]])</f>
        <v>0</v>
      </c>
      <c r="S201" s="4">
        <f>Tabel1[[#This Row],[Totale openbare capaciteit]]+Tabel1[[#This Row],[Totale doelgroep capaciteit]]</f>
        <v>6</v>
      </c>
      <c r="T201" s="11">
        <v>6</v>
      </c>
      <c r="U201" s="11"/>
      <c r="V201" s="11"/>
      <c r="W201" s="11"/>
      <c r="X201" s="11"/>
      <c r="Y201" s="11"/>
      <c r="Z201" s="4">
        <f>SUM(Tabel1[[#This Row],[Bez - Invaliden algemeen]:[Bez - Overig gereserveerd]])</f>
        <v>0</v>
      </c>
      <c r="AA201" s="4"/>
      <c r="AB201" s="4"/>
      <c r="AC201" s="11"/>
      <c r="AD201" s="11">
        <f>SUM(Tabel1[[#This Row],[Bez - fout, canadees]:[Bez - fout, anders]])</f>
        <v>0</v>
      </c>
      <c r="AE201" s="4"/>
      <c r="AF201" s="11"/>
      <c r="AG201" s="11"/>
      <c r="AH201" s="11">
        <f>SUM(Tabel1[[#This Row],[Bez - Obstakel, openbaar]:[Bez - Obstakel, doelgroep]])</f>
        <v>0</v>
      </c>
      <c r="AI201" s="4"/>
      <c r="AJ201" s="11">
        <f>SUM(Tabel1[[#This Row],[Bez - doelgroep totaal]]+Tabel1[[#This Row],[Bez - Openbaar]]+Tabel1[[#This Row],[Bez - Foutparkeerders]]+Tabel1[[#This Row],[Bez - Obstakels]])</f>
        <v>6</v>
      </c>
      <c r="AK201" s="41">
        <f>Tabel1[[#This Row],[Bez - Openbaar]]/Tabel1[[#This Row],[Totale openbare capaciteit]]</f>
        <v>1</v>
      </c>
      <c r="AL201" s="41" t="e">
        <f>Tabel1[[#This Row],[Bez - doelgroep totaal]]/Tabel1[[#This Row],[Totale doelgroep capaciteit]]</f>
        <v>#DIV/0!</v>
      </c>
      <c r="AM201" s="41">
        <f>Tabel1[[#This Row],[Totale bezetting]]/Tabel1[[#This Row],[Totale capaciteit]]</f>
        <v>1</v>
      </c>
      <c r="AN201" s="41" t="str">
        <f>Tabel1[[#This Row],[Datum]]&amp;Tabel1[[#This Row],[Meetmoment]]&amp;Tabel1[[#This Row],[Sectienummer]]</f>
        <v>4441514:00-16:0013</v>
      </c>
      <c r="AO201" s="33"/>
      <c r="AP201" s="33">
        <v>1</v>
      </c>
      <c r="AQ201" s="33">
        <v>3</v>
      </c>
      <c r="AR201" s="33">
        <v>2</v>
      </c>
      <c r="AS201" s="33"/>
      <c r="AT201" s="33">
        <f>SUM(Tabel1[[#This Row],[Motief - Bezoekers/kortparkeerders]:[Motief - Overig]])</f>
        <v>6</v>
      </c>
      <c r="AU201" s="43">
        <v>4</v>
      </c>
      <c r="AV201" s="43"/>
      <c r="AW201" s="43"/>
      <c r="AX201" s="43"/>
      <c r="AY201" s="43">
        <v>2</v>
      </c>
      <c r="AZ201" s="43"/>
      <c r="BA201" s="43"/>
      <c r="BB201" s="43"/>
      <c r="BC201" s="44">
        <f>SUM(Tabel1[[#This Row],[Herkomst - Eigen woonplaats]:[Herkomst - Onbekend]])</f>
        <v>6</v>
      </c>
    </row>
    <row r="202" spans="1:55" s="2" customFormat="1" x14ac:dyDescent="0.25">
      <c r="A202" s="1">
        <v>13</v>
      </c>
      <c r="B202" t="s">
        <v>58</v>
      </c>
      <c r="C202" s="8">
        <v>44415</v>
      </c>
      <c r="D202" s="1" t="s">
        <v>80</v>
      </c>
      <c r="E202" s="4">
        <v>6</v>
      </c>
      <c r="F202" s="4"/>
      <c r="G202" s="4"/>
      <c r="H202" s="4"/>
      <c r="I202" s="4"/>
      <c r="J202" s="4"/>
      <c r="K202" s="4">
        <f>SUM(Tabel1[[#This Row],[cap_gemarkeerd_langs]:[cap_canadees]])</f>
        <v>6</v>
      </c>
      <c r="L202" s="4"/>
      <c r="M202" s="4"/>
      <c r="N202" s="4"/>
      <c r="O202" s="4"/>
      <c r="P202" s="4"/>
      <c r="Q202" s="4"/>
      <c r="R202" s="4">
        <f>SUM(Tabel1[[#This Row],[Cap - Invaliden algemeen]:[Cap - Overig gereserveerd]])</f>
        <v>0</v>
      </c>
      <c r="S202" s="4">
        <f>Tabel1[[#This Row],[Totale openbare capaciteit]]+Tabel1[[#This Row],[Totale doelgroep capaciteit]]</f>
        <v>6</v>
      </c>
      <c r="T202" s="11">
        <v>6</v>
      </c>
      <c r="U202" s="11"/>
      <c r="V202" s="11"/>
      <c r="W202" s="11"/>
      <c r="X202" s="11"/>
      <c r="Y202" s="11"/>
      <c r="Z202" s="4">
        <f>SUM(Tabel1[[#This Row],[Bez - Invaliden algemeen]:[Bez - Overig gereserveerd]])</f>
        <v>0</v>
      </c>
      <c r="AA202" s="4"/>
      <c r="AB202" s="4"/>
      <c r="AC202" s="11"/>
      <c r="AD202" s="11">
        <f>SUM(Tabel1[[#This Row],[Bez - fout, canadees]:[Bez - fout, anders]])</f>
        <v>0</v>
      </c>
      <c r="AE202" s="4"/>
      <c r="AF202" s="11"/>
      <c r="AG202" s="11"/>
      <c r="AH202" s="11">
        <f>SUM(Tabel1[[#This Row],[Bez - Obstakel, openbaar]:[Bez - Obstakel, doelgroep]])</f>
        <v>0</v>
      </c>
      <c r="AI202" s="4"/>
      <c r="AJ202" s="11">
        <f>SUM(Tabel1[[#This Row],[Bez - doelgroep totaal]]+Tabel1[[#This Row],[Bez - Openbaar]]+Tabel1[[#This Row],[Bez - Foutparkeerders]]+Tabel1[[#This Row],[Bez - Obstakels]])</f>
        <v>6</v>
      </c>
      <c r="AK202" s="41">
        <f>Tabel1[[#This Row],[Bez - Openbaar]]/Tabel1[[#This Row],[Totale openbare capaciteit]]</f>
        <v>1</v>
      </c>
      <c r="AL202" s="41" t="e">
        <f>Tabel1[[#This Row],[Bez - doelgroep totaal]]/Tabel1[[#This Row],[Totale doelgroep capaciteit]]</f>
        <v>#DIV/0!</v>
      </c>
      <c r="AM202" s="41">
        <f>Tabel1[[#This Row],[Totale bezetting]]/Tabel1[[#This Row],[Totale capaciteit]]</f>
        <v>1</v>
      </c>
      <c r="AN202" s="41" t="str">
        <f>Tabel1[[#This Row],[Datum]]&amp;Tabel1[[#This Row],[Meetmoment]]&amp;Tabel1[[#This Row],[Sectienummer]]</f>
        <v>4441519:00-21:0013</v>
      </c>
      <c r="AO202" s="33"/>
      <c r="AP202" s="33"/>
      <c r="AQ202" s="33">
        <v>4</v>
      </c>
      <c r="AR202" s="33">
        <v>2</v>
      </c>
      <c r="AS202" s="33"/>
      <c r="AT202" s="33">
        <f>SUM(Tabel1[[#This Row],[Motief - Bezoekers/kortparkeerders]:[Motief - Overig]])</f>
        <v>6</v>
      </c>
      <c r="AU202" s="43">
        <v>4</v>
      </c>
      <c r="AV202" s="43">
        <v>1</v>
      </c>
      <c r="AW202" s="43"/>
      <c r="AX202" s="43"/>
      <c r="AY202" s="43">
        <v>1</v>
      </c>
      <c r="AZ202" s="43"/>
      <c r="BA202" s="43"/>
      <c r="BB202" s="43"/>
      <c r="BC202" s="44">
        <f>SUM(Tabel1[[#This Row],[Herkomst - Eigen woonplaats]:[Herkomst - Onbekend]])</f>
        <v>6</v>
      </c>
    </row>
    <row r="203" spans="1:55" s="2" customFormat="1" x14ac:dyDescent="0.25">
      <c r="A203" s="1">
        <v>13</v>
      </c>
      <c r="B203" t="s">
        <v>58</v>
      </c>
      <c r="C203" s="8">
        <v>44416</v>
      </c>
      <c r="D203" s="1" t="s">
        <v>77</v>
      </c>
      <c r="E203" s="4">
        <v>6</v>
      </c>
      <c r="F203" s="4"/>
      <c r="G203" s="4"/>
      <c r="H203" s="4"/>
      <c r="I203" s="4"/>
      <c r="J203" s="4"/>
      <c r="K203" s="4">
        <f>SUM(Tabel1[[#This Row],[cap_gemarkeerd_langs]:[cap_canadees]])</f>
        <v>6</v>
      </c>
      <c r="L203" s="4"/>
      <c r="M203" s="4"/>
      <c r="N203" s="4"/>
      <c r="O203" s="4"/>
      <c r="P203" s="4"/>
      <c r="Q203" s="4"/>
      <c r="R203" s="4">
        <f>SUM(Tabel1[[#This Row],[Cap - Invaliden algemeen]:[Cap - Overig gereserveerd]])</f>
        <v>0</v>
      </c>
      <c r="S203" s="4">
        <f>Tabel1[[#This Row],[Totale openbare capaciteit]]+Tabel1[[#This Row],[Totale doelgroep capaciteit]]</f>
        <v>6</v>
      </c>
      <c r="T203" s="11">
        <v>6</v>
      </c>
      <c r="U203" s="11"/>
      <c r="V203" s="11"/>
      <c r="W203" s="11"/>
      <c r="X203" s="11"/>
      <c r="Y203" s="11"/>
      <c r="Z203" s="4">
        <f>SUM(Tabel1[[#This Row],[Bez - Invaliden algemeen]:[Bez - Overig gereserveerd]])</f>
        <v>0</v>
      </c>
      <c r="AA203" s="4"/>
      <c r="AB203" s="4"/>
      <c r="AC203" s="11"/>
      <c r="AD203" s="11">
        <f>SUM(Tabel1[[#This Row],[Bez - fout, canadees]:[Bez - fout, anders]])</f>
        <v>0</v>
      </c>
      <c r="AE203" s="4"/>
      <c r="AF203" s="11"/>
      <c r="AG203" s="11"/>
      <c r="AH203" s="11">
        <f>SUM(Tabel1[[#This Row],[Bez - Obstakel, openbaar]:[Bez - Obstakel, doelgroep]])</f>
        <v>0</v>
      </c>
      <c r="AI203" s="4"/>
      <c r="AJ203" s="11">
        <f>SUM(Tabel1[[#This Row],[Bez - doelgroep totaal]]+Tabel1[[#This Row],[Bez - Openbaar]]+Tabel1[[#This Row],[Bez - Foutparkeerders]]+Tabel1[[#This Row],[Bez - Obstakels]])</f>
        <v>6</v>
      </c>
      <c r="AK203" s="41">
        <f>Tabel1[[#This Row],[Bez - Openbaar]]/Tabel1[[#This Row],[Totale openbare capaciteit]]</f>
        <v>1</v>
      </c>
      <c r="AL203" s="41" t="e">
        <f>Tabel1[[#This Row],[Bez - doelgroep totaal]]/Tabel1[[#This Row],[Totale doelgroep capaciteit]]</f>
        <v>#DIV/0!</v>
      </c>
      <c r="AM203" s="41">
        <f>Tabel1[[#This Row],[Totale bezetting]]/Tabel1[[#This Row],[Totale capaciteit]]</f>
        <v>1</v>
      </c>
      <c r="AN203" s="41" t="str">
        <f>Tabel1[[#This Row],[Datum]]&amp;Tabel1[[#This Row],[Meetmoment]]&amp;Tabel1[[#This Row],[Sectienummer]]</f>
        <v>4441600:00-02:0013</v>
      </c>
      <c r="AO203" s="33"/>
      <c r="AP203" s="33"/>
      <c r="AQ203" s="33">
        <v>4</v>
      </c>
      <c r="AR203" s="33">
        <v>2</v>
      </c>
      <c r="AS203" s="33"/>
      <c r="AT203" s="33">
        <f>SUM(Tabel1[[#This Row],[Motief - Bezoekers/kortparkeerders]:[Motief - Overig]])</f>
        <v>6</v>
      </c>
      <c r="AU203" s="43">
        <v>4</v>
      </c>
      <c r="AV203" s="43">
        <v>1</v>
      </c>
      <c r="AW203" s="43"/>
      <c r="AX203" s="43"/>
      <c r="AY203" s="43">
        <v>1</v>
      </c>
      <c r="AZ203" s="43"/>
      <c r="BA203" s="43"/>
      <c r="BB203" s="43"/>
      <c r="BC203" s="44">
        <f>SUM(Tabel1[[#This Row],[Herkomst - Eigen woonplaats]:[Herkomst - Onbekend]])</f>
        <v>6</v>
      </c>
    </row>
    <row r="204" spans="1:55" s="2" customFormat="1" x14ac:dyDescent="0.25">
      <c r="A204" s="1">
        <v>13</v>
      </c>
      <c r="B204" s="1" t="s">
        <v>58</v>
      </c>
      <c r="C204" s="8">
        <v>44429</v>
      </c>
      <c r="D204" s="1" t="s">
        <v>79</v>
      </c>
      <c r="E204" s="4">
        <v>6</v>
      </c>
      <c r="F204" s="4"/>
      <c r="G204" s="4"/>
      <c r="H204" s="4"/>
      <c r="I204" s="4"/>
      <c r="J204" s="4"/>
      <c r="K204" s="4">
        <f>SUM(Tabel1[[#This Row],[cap_gemarkeerd_langs]:[cap_canadees]])</f>
        <v>6</v>
      </c>
      <c r="L204" s="4"/>
      <c r="M204" s="4"/>
      <c r="N204" s="4"/>
      <c r="O204" s="4"/>
      <c r="P204" s="4"/>
      <c r="Q204" s="4"/>
      <c r="R204" s="4">
        <f>SUM(Tabel1[[#This Row],[Cap - Invaliden algemeen]:[Cap - Overig gereserveerd]])</f>
        <v>0</v>
      </c>
      <c r="S204" s="4">
        <f>Tabel1[[#This Row],[Totale openbare capaciteit]]+Tabel1[[#This Row],[Totale doelgroep capaciteit]]</f>
        <v>6</v>
      </c>
      <c r="T204" s="11">
        <v>6</v>
      </c>
      <c r="U204" s="11"/>
      <c r="V204" s="11"/>
      <c r="W204" s="11"/>
      <c r="X204" s="11"/>
      <c r="Y204" s="11"/>
      <c r="Z204" s="4">
        <f>SUM(Tabel1[[#This Row],[Bez - Invaliden algemeen]:[Bez - Overig gereserveerd]])</f>
        <v>0</v>
      </c>
      <c r="AA204" s="4"/>
      <c r="AB204" s="4"/>
      <c r="AC204" s="11"/>
      <c r="AD204" s="11">
        <f>SUM(Tabel1[[#This Row],[Bez - fout, canadees]:[Bez - fout, anders]])</f>
        <v>0</v>
      </c>
      <c r="AE204" s="11"/>
      <c r="AF204" s="11"/>
      <c r="AG204" s="11"/>
      <c r="AH204" s="11">
        <f>SUM(Tabel1[[#This Row],[Bez - Obstakel, openbaar]:[Bez - Obstakel, doelgroep]])</f>
        <v>0</v>
      </c>
      <c r="AI204" s="4"/>
      <c r="AJ204" s="11">
        <f>SUM(Tabel1[[#This Row],[Bez - doelgroep totaal]]+Tabel1[[#This Row],[Bez - Openbaar]]+Tabel1[[#This Row],[Bez - Foutparkeerders]]+Tabel1[[#This Row],[Bez - Obstakels]])</f>
        <v>6</v>
      </c>
      <c r="AK204" s="41">
        <f>Tabel1[[#This Row],[Bez - Openbaar]]/Tabel1[[#This Row],[Totale openbare capaciteit]]</f>
        <v>1</v>
      </c>
      <c r="AL204" s="41" t="e">
        <f>Tabel1[[#This Row],[Bez - doelgroep totaal]]/Tabel1[[#This Row],[Totale doelgroep capaciteit]]</f>
        <v>#DIV/0!</v>
      </c>
      <c r="AM204" s="41">
        <f>Tabel1[[#This Row],[Totale bezetting]]/Tabel1[[#This Row],[Totale capaciteit]]</f>
        <v>1</v>
      </c>
      <c r="AN204" s="41" t="str">
        <f>Tabel1[[#This Row],[Datum]]&amp;Tabel1[[#This Row],[Meetmoment]]&amp;Tabel1[[#This Row],[Sectienummer]]</f>
        <v>4442914:00-16:0013</v>
      </c>
      <c r="AO204" s="33">
        <v>4</v>
      </c>
      <c r="AP204" s="33"/>
      <c r="AQ204" s="33">
        <v>1</v>
      </c>
      <c r="AR204" s="33">
        <v>1</v>
      </c>
      <c r="AS204" s="33"/>
      <c r="AT204" s="33">
        <f>SUM(Tabel1[[#This Row],[Motief - Bezoekers/kortparkeerders]:[Motief - Overig]])</f>
        <v>6</v>
      </c>
      <c r="AU204" s="43">
        <v>3</v>
      </c>
      <c r="AV204" s="43"/>
      <c r="AW204" s="43">
        <v>1</v>
      </c>
      <c r="AX204" s="43">
        <v>1</v>
      </c>
      <c r="AY204" s="43">
        <v>1</v>
      </c>
      <c r="AZ204" s="43"/>
      <c r="BA204" s="43"/>
      <c r="BB204" s="43"/>
      <c r="BC204" s="44">
        <f>SUM(Tabel1[[#This Row],[Herkomst - Eigen woonplaats]:[Herkomst - Onbekend]])</f>
        <v>6</v>
      </c>
    </row>
    <row r="205" spans="1:55" s="2" customFormat="1" x14ac:dyDescent="0.25">
      <c r="A205" s="1">
        <v>13</v>
      </c>
      <c r="B205" t="s">
        <v>58</v>
      </c>
      <c r="C205" s="8">
        <v>44450</v>
      </c>
      <c r="D205" s="1" t="s">
        <v>78</v>
      </c>
      <c r="E205" s="4">
        <v>6</v>
      </c>
      <c r="F205" s="4"/>
      <c r="G205" s="4"/>
      <c r="H205" s="4"/>
      <c r="I205" s="4"/>
      <c r="J205" s="4"/>
      <c r="K205" s="4">
        <f>SUM(Tabel1[[#This Row],[cap_gemarkeerd_langs]:[cap_canadees]])</f>
        <v>6</v>
      </c>
      <c r="L205" s="4"/>
      <c r="M205" s="4"/>
      <c r="N205" s="4"/>
      <c r="O205" s="4"/>
      <c r="P205" s="4"/>
      <c r="Q205" s="4"/>
      <c r="R205" s="4">
        <f>SUM(Tabel1[[#This Row],[Cap - Invaliden algemeen]:[Cap - Overig gereserveerd]])</f>
        <v>0</v>
      </c>
      <c r="S205" s="4">
        <f>Tabel1[[#This Row],[Totale openbare capaciteit]]+Tabel1[[#This Row],[Totale doelgroep capaciteit]]</f>
        <v>6</v>
      </c>
      <c r="T205" s="11">
        <v>3</v>
      </c>
      <c r="U205" s="11"/>
      <c r="V205" s="11"/>
      <c r="W205" s="11"/>
      <c r="X205" s="11"/>
      <c r="Y205" s="11"/>
      <c r="Z205" s="4">
        <f>SUM(Tabel1[[#This Row],[Bez - Invaliden algemeen]:[Bez - Overig gereserveerd]])</f>
        <v>0</v>
      </c>
      <c r="AA205" s="4"/>
      <c r="AB205" s="4"/>
      <c r="AC205" s="11"/>
      <c r="AD205" s="11">
        <f>SUM(Tabel1[[#This Row],[Bez - fout, canadees]:[Bez - fout, anders]])</f>
        <v>0</v>
      </c>
      <c r="AE205" s="4"/>
      <c r="AF205" s="11"/>
      <c r="AG205" s="11"/>
      <c r="AH205" s="11">
        <f>SUM(Tabel1[[#This Row],[Bez - Obstakel, openbaar]:[Bez - Obstakel, doelgroep]])</f>
        <v>0</v>
      </c>
      <c r="AI205" s="4"/>
      <c r="AJ205" s="11">
        <f>SUM(Tabel1[[#This Row],[Bez - doelgroep totaal]]+Tabel1[[#This Row],[Bez - Openbaar]]+Tabel1[[#This Row],[Bez - Foutparkeerders]]+Tabel1[[#This Row],[Bez - Obstakels]])</f>
        <v>3</v>
      </c>
      <c r="AK205" s="41">
        <f>Tabel1[[#This Row],[Bez - Openbaar]]/Tabel1[[#This Row],[Totale openbare capaciteit]]</f>
        <v>0.5</v>
      </c>
      <c r="AL205" s="41" t="e">
        <f>Tabel1[[#This Row],[Bez - doelgroep totaal]]/Tabel1[[#This Row],[Totale doelgroep capaciteit]]</f>
        <v>#DIV/0!</v>
      </c>
      <c r="AM205" s="41">
        <f>Tabel1[[#This Row],[Totale bezetting]]/Tabel1[[#This Row],[Totale capaciteit]]</f>
        <v>0.5</v>
      </c>
      <c r="AN205" s="41" t="str">
        <f>Tabel1[[#This Row],[Datum]]&amp;Tabel1[[#This Row],[Meetmoment]]&amp;Tabel1[[#This Row],[Sectienummer]]</f>
        <v>4445010:00-12:0013</v>
      </c>
      <c r="AO205" s="33"/>
      <c r="AP205" s="33"/>
      <c r="AQ205" s="33">
        <v>1</v>
      </c>
      <c r="AR205" s="33">
        <v>2</v>
      </c>
      <c r="AS205" s="33"/>
      <c r="AT205" s="33">
        <f>SUM(Tabel1[[#This Row],[Motief - Bezoekers/kortparkeerders]:[Motief - Overig]])</f>
        <v>3</v>
      </c>
      <c r="AU205" s="43">
        <v>3</v>
      </c>
      <c r="AV205" s="43"/>
      <c r="AW205" s="43"/>
      <c r="AX205" s="43"/>
      <c r="AY205" s="43"/>
      <c r="AZ205" s="43"/>
      <c r="BA205" s="43"/>
      <c r="BB205" s="43"/>
      <c r="BC205" s="44">
        <f>SUM(Tabel1[[#This Row],[Herkomst - Eigen woonplaats]:[Herkomst - Onbekend]])</f>
        <v>3</v>
      </c>
    </row>
    <row r="206" spans="1:55" s="2" customFormat="1" x14ac:dyDescent="0.25">
      <c r="A206" s="1">
        <v>13</v>
      </c>
      <c r="B206" t="s">
        <v>58</v>
      </c>
      <c r="C206" s="8">
        <v>44450</v>
      </c>
      <c r="D206" s="1" t="s">
        <v>79</v>
      </c>
      <c r="E206" s="4">
        <v>6</v>
      </c>
      <c r="F206" s="4"/>
      <c r="G206" s="4"/>
      <c r="H206" s="4"/>
      <c r="I206" s="4"/>
      <c r="J206" s="4"/>
      <c r="K206" s="4">
        <f>SUM(Tabel1[[#This Row],[cap_gemarkeerd_langs]:[cap_canadees]])</f>
        <v>6</v>
      </c>
      <c r="L206" s="4"/>
      <c r="M206" s="4"/>
      <c r="N206" s="4"/>
      <c r="O206" s="4"/>
      <c r="P206" s="4"/>
      <c r="Q206" s="4"/>
      <c r="R206" s="4">
        <f>SUM(Tabel1[[#This Row],[Cap - Invaliden algemeen]:[Cap - Overig gereserveerd]])</f>
        <v>0</v>
      </c>
      <c r="S206" s="4">
        <f>Tabel1[[#This Row],[Totale openbare capaciteit]]+Tabel1[[#This Row],[Totale doelgroep capaciteit]]</f>
        <v>6</v>
      </c>
      <c r="T206" s="11">
        <v>6</v>
      </c>
      <c r="U206" s="11"/>
      <c r="V206" s="11"/>
      <c r="W206" s="11"/>
      <c r="X206" s="11"/>
      <c r="Y206" s="11"/>
      <c r="Z206" s="4">
        <f>SUM(Tabel1[[#This Row],[Bez - Invaliden algemeen]:[Bez - Overig gereserveerd]])</f>
        <v>0</v>
      </c>
      <c r="AA206" s="4"/>
      <c r="AB206" s="4"/>
      <c r="AC206" s="11"/>
      <c r="AD206" s="11">
        <f>SUM(Tabel1[[#This Row],[Bez - fout, canadees]:[Bez - fout, anders]])</f>
        <v>0</v>
      </c>
      <c r="AE206" s="4"/>
      <c r="AF206" s="11"/>
      <c r="AG206" s="11"/>
      <c r="AH206" s="11">
        <f>SUM(Tabel1[[#This Row],[Bez - Obstakel, openbaar]:[Bez - Obstakel, doelgroep]])</f>
        <v>0</v>
      </c>
      <c r="AI206" s="4"/>
      <c r="AJ206" s="11">
        <f>SUM(Tabel1[[#This Row],[Bez - doelgroep totaal]]+Tabel1[[#This Row],[Bez - Openbaar]]+Tabel1[[#This Row],[Bez - Foutparkeerders]]+Tabel1[[#This Row],[Bez - Obstakels]])</f>
        <v>6</v>
      </c>
      <c r="AK206" s="41">
        <f>Tabel1[[#This Row],[Bez - Openbaar]]/Tabel1[[#This Row],[Totale openbare capaciteit]]</f>
        <v>1</v>
      </c>
      <c r="AL206" s="41" t="e">
        <f>Tabel1[[#This Row],[Bez - doelgroep totaal]]/Tabel1[[#This Row],[Totale doelgroep capaciteit]]</f>
        <v>#DIV/0!</v>
      </c>
      <c r="AM206" s="41">
        <f>Tabel1[[#This Row],[Totale bezetting]]/Tabel1[[#This Row],[Totale capaciteit]]</f>
        <v>1</v>
      </c>
      <c r="AN206" s="41" t="str">
        <f>Tabel1[[#This Row],[Datum]]&amp;Tabel1[[#This Row],[Meetmoment]]&amp;Tabel1[[#This Row],[Sectienummer]]</f>
        <v>4445014:00-16:0013</v>
      </c>
      <c r="AO206" s="33">
        <v>1</v>
      </c>
      <c r="AP206" s="33">
        <v>2</v>
      </c>
      <c r="AQ206" s="33">
        <v>1</v>
      </c>
      <c r="AR206" s="33">
        <v>2</v>
      </c>
      <c r="AS206" s="33"/>
      <c r="AT206" s="33">
        <f>SUM(Tabel1[[#This Row],[Motief - Bezoekers/kortparkeerders]:[Motief - Overig]])</f>
        <v>6</v>
      </c>
      <c r="AU206" s="43">
        <v>3</v>
      </c>
      <c r="AV206" s="43">
        <v>1</v>
      </c>
      <c r="AW206" s="43">
        <v>1</v>
      </c>
      <c r="AX206" s="43"/>
      <c r="AY206" s="43">
        <v>1</v>
      </c>
      <c r="AZ206" s="43"/>
      <c r="BA206" s="43"/>
      <c r="BB206" s="43"/>
      <c r="BC206" s="44">
        <f>SUM(Tabel1[[#This Row],[Herkomst - Eigen woonplaats]:[Herkomst - Onbekend]])</f>
        <v>6</v>
      </c>
    </row>
    <row r="207" spans="1:55" s="2" customFormat="1" x14ac:dyDescent="0.25">
      <c r="A207" s="1">
        <v>13</v>
      </c>
      <c r="B207" t="s">
        <v>58</v>
      </c>
      <c r="C207" s="8">
        <v>44450</v>
      </c>
      <c r="D207" s="1" t="s">
        <v>80</v>
      </c>
      <c r="E207" s="4">
        <v>6</v>
      </c>
      <c r="F207" s="4"/>
      <c r="G207" s="4"/>
      <c r="H207" s="4"/>
      <c r="I207" s="4"/>
      <c r="J207" s="4"/>
      <c r="K207" s="4">
        <f>SUM(Tabel1[[#This Row],[cap_gemarkeerd_langs]:[cap_canadees]])</f>
        <v>6</v>
      </c>
      <c r="L207" s="4"/>
      <c r="M207" s="4"/>
      <c r="N207" s="4"/>
      <c r="O207" s="4"/>
      <c r="P207" s="4"/>
      <c r="Q207" s="4"/>
      <c r="R207" s="4">
        <f>SUM(Tabel1[[#This Row],[Cap - Invaliden algemeen]:[Cap - Overig gereserveerd]])</f>
        <v>0</v>
      </c>
      <c r="S207" s="4">
        <f>Tabel1[[#This Row],[Totale openbare capaciteit]]+Tabel1[[#This Row],[Totale doelgroep capaciteit]]</f>
        <v>6</v>
      </c>
      <c r="T207" s="11">
        <v>6</v>
      </c>
      <c r="U207" s="11"/>
      <c r="V207" s="11"/>
      <c r="W207" s="11"/>
      <c r="X207" s="11"/>
      <c r="Y207" s="11"/>
      <c r="Z207" s="4">
        <f>SUM(Tabel1[[#This Row],[Bez - Invaliden algemeen]:[Bez - Overig gereserveerd]])</f>
        <v>0</v>
      </c>
      <c r="AA207" s="4"/>
      <c r="AB207" s="4"/>
      <c r="AC207" s="11"/>
      <c r="AD207" s="11">
        <f>SUM(Tabel1[[#This Row],[Bez - fout, canadees]:[Bez - fout, anders]])</f>
        <v>0</v>
      </c>
      <c r="AE207" s="4"/>
      <c r="AF207" s="11"/>
      <c r="AG207" s="11"/>
      <c r="AH207" s="11">
        <f>SUM(Tabel1[[#This Row],[Bez - Obstakel, openbaar]:[Bez - Obstakel, doelgroep]])</f>
        <v>0</v>
      </c>
      <c r="AI207" s="4"/>
      <c r="AJ207" s="11">
        <f>SUM(Tabel1[[#This Row],[Bez - doelgroep totaal]]+Tabel1[[#This Row],[Bez - Openbaar]]+Tabel1[[#This Row],[Bez - Foutparkeerders]]+Tabel1[[#This Row],[Bez - Obstakels]])</f>
        <v>6</v>
      </c>
      <c r="AK207" s="41">
        <f>Tabel1[[#This Row],[Bez - Openbaar]]/Tabel1[[#This Row],[Totale openbare capaciteit]]</f>
        <v>1</v>
      </c>
      <c r="AL207" s="41" t="e">
        <f>Tabel1[[#This Row],[Bez - doelgroep totaal]]/Tabel1[[#This Row],[Totale doelgroep capaciteit]]</f>
        <v>#DIV/0!</v>
      </c>
      <c r="AM207" s="41">
        <f>Tabel1[[#This Row],[Totale bezetting]]/Tabel1[[#This Row],[Totale capaciteit]]</f>
        <v>1</v>
      </c>
      <c r="AN207" s="41" t="str">
        <f>Tabel1[[#This Row],[Datum]]&amp;Tabel1[[#This Row],[Meetmoment]]&amp;Tabel1[[#This Row],[Sectienummer]]</f>
        <v>4445019:00-21:0013</v>
      </c>
      <c r="AO207" s="33"/>
      <c r="AP207" s="33">
        <v>2</v>
      </c>
      <c r="AQ207" s="33">
        <v>2</v>
      </c>
      <c r="AR207" s="33">
        <v>2</v>
      </c>
      <c r="AS207" s="33"/>
      <c r="AT207" s="33">
        <f>SUM(Tabel1[[#This Row],[Motief - Bezoekers/kortparkeerders]:[Motief - Overig]])</f>
        <v>6</v>
      </c>
      <c r="AU207" s="43">
        <v>3</v>
      </c>
      <c r="AV207" s="43"/>
      <c r="AW207" s="43">
        <v>1</v>
      </c>
      <c r="AX207" s="43"/>
      <c r="AY207" s="43">
        <v>1</v>
      </c>
      <c r="AZ207" s="43"/>
      <c r="BA207" s="43">
        <v>1</v>
      </c>
      <c r="BB207" s="43"/>
      <c r="BC207" s="44">
        <f>SUM(Tabel1[[#This Row],[Herkomst - Eigen woonplaats]:[Herkomst - Onbekend]])</f>
        <v>6</v>
      </c>
    </row>
    <row r="208" spans="1:55" s="2" customFormat="1" x14ac:dyDescent="0.25">
      <c r="A208" s="1">
        <v>13</v>
      </c>
      <c r="B208" t="s">
        <v>58</v>
      </c>
      <c r="C208" s="8">
        <v>44451</v>
      </c>
      <c r="D208" s="1" t="s">
        <v>77</v>
      </c>
      <c r="E208" s="4">
        <v>6</v>
      </c>
      <c r="F208" s="4"/>
      <c r="G208" s="4"/>
      <c r="H208" s="4"/>
      <c r="I208" s="4"/>
      <c r="J208" s="4"/>
      <c r="K208" s="4">
        <f>SUM(Tabel1[[#This Row],[cap_gemarkeerd_langs]:[cap_canadees]])</f>
        <v>6</v>
      </c>
      <c r="L208" s="4"/>
      <c r="M208" s="4"/>
      <c r="N208" s="4"/>
      <c r="O208" s="4"/>
      <c r="P208" s="4"/>
      <c r="Q208" s="4"/>
      <c r="R208" s="4">
        <f>SUM(Tabel1[[#This Row],[Cap - Invaliden algemeen]:[Cap - Overig gereserveerd]])</f>
        <v>0</v>
      </c>
      <c r="S208" s="4">
        <f>Tabel1[[#This Row],[Totale openbare capaciteit]]+Tabel1[[#This Row],[Totale doelgroep capaciteit]]</f>
        <v>6</v>
      </c>
      <c r="T208" s="11">
        <v>5</v>
      </c>
      <c r="U208" s="11"/>
      <c r="V208" s="11"/>
      <c r="W208" s="11"/>
      <c r="X208" s="11"/>
      <c r="Y208" s="11"/>
      <c r="Z208" s="4">
        <f>SUM(Tabel1[[#This Row],[Bez - Invaliden algemeen]:[Bez - Overig gereserveerd]])</f>
        <v>0</v>
      </c>
      <c r="AA208" s="4"/>
      <c r="AB208" s="4"/>
      <c r="AC208" s="11"/>
      <c r="AD208" s="11">
        <f>SUM(Tabel1[[#This Row],[Bez - fout, canadees]:[Bez - fout, anders]])</f>
        <v>0</v>
      </c>
      <c r="AE208" s="4"/>
      <c r="AF208" s="11"/>
      <c r="AG208" s="11"/>
      <c r="AH208" s="11">
        <f>SUM(Tabel1[[#This Row],[Bez - Obstakel, openbaar]:[Bez - Obstakel, doelgroep]])</f>
        <v>0</v>
      </c>
      <c r="AI208" s="4"/>
      <c r="AJ208" s="11">
        <f>SUM(Tabel1[[#This Row],[Bez - doelgroep totaal]]+Tabel1[[#This Row],[Bez - Openbaar]]+Tabel1[[#This Row],[Bez - Foutparkeerders]]+Tabel1[[#This Row],[Bez - Obstakels]])</f>
        <v>5</v>
      </c>
      <c r="AK208" s="41">
        <f>Tabel1[[#This Row],[Bez - Openbaar]]/Tabel1[[#This Row],[Totale openbare capaciteit]]</f>
        <v>0.83333333333333337</v>
      </c>
      <c r="AL208" s="41" t="e">
        <f>Tabel1[[#This Row],[Bez - doelgroep totaal]]/Tabel1[[#This Row],[Totale doelgroep capaciteit]]</f>
        <v>#DIV/0!</v>
      </c>
      <c r="AM208" s="41">
        <f>Tabel1[[#This Row],[Totale bezetting]]/Tabel1[[#This Row],[Totale capaciteit]]</f>
        <v>0.83333333333333337</v>
      </c>
      <c r="AN208" s="41" t="str">
        <f>Tabel1[[#This Row],[Datum]]&amp;Tabel1[[#This Row],[Meetmoment]]&amp;Tabel1[[#This Row],[Sectienummer]]</f>
        <v>4445100:00-02:0013</v>
      </c>
      <c r="AO208" s="33"/>
      <c r="AP208" s="33"/>
      <c r="AQ208" s="33">
        <v>3</v>
      </c>
      <c r="AR208" s="33">
        <v>2</v>
      </c>
      <c r="AS208" s="33"/>
      <c r="AT208" s="33">
        <f>SUM(Tabel1[[#This Row],[Motief - Bezoekers/kortparkeerders]:[Motief - Overig]])</f>
        <v>5</v>
      </c>
      <c r="AU208" s="43">
        <v>4</v>
      </c>
      <c r="AV208" s="43"/>
      <c r="AW208" s="43"/>
      <c r="AX208" s="43"/>
      <c r="AY208" s="43"/>
      <c r="AZ208" s="43"/>
      <c r="BA208" s="43">
        <v>1</v>
      </c>
      <c r="BB208" s="43"/>
      <c r="BC208" s="44">
        <f>SUM(Tabel1[[#This Row],[Herkomst - Eigen woonplaats]:[Herkomst - Onbekend]])</f>
        <v>5</v>
      </c>
    </row>
    <row r="209" spans="1:55" s="2" customFormat="1" x14ac:dyDescent="0.25">
      <c r="A209" s="1">
        <v>13</v>
      </c>
      <c r="B209" t="s">
        <v>58</v>
      </c>
      <c r="C209" s="8">
        <v>44474</v>
      </c>
      <c r="D209" s="1" t="s">
        <v>78</v>
      </c>
      <c r="E209" s="4">
        <v>6</v>
      </c>
      <c r="F209" s="4"/>
      <c r="G209" s="4"/>
      <c r="H209" s="4"/>
      <c r="I209" s="4"/>
      <c r="J209" s="4"/>
      <c r="K209" s="4">
        <f>SUM(Tabel1[[#This Row],[cap_gemarkeerd_langs]:[cap_canadees]])</f>
        <v>6</v>
      </c>
      <c r="L209" s="4"/>
      <c r="M209" s="4"/>
      <c r="N209" s="4"/>
      <c r="O209" s="4"/>
      <c r="P209" s="4"/>
      <c r="Q209" s="4"/>
      <c r="R209" s="4">
        <f>SUM(Tabel1[[#This Row],[Cap - Invaliden algemeen]:[Cap - Overig gereserveerd]])</f>
        <v>0</v>
      </c>
      <c r="S209" s="4">
        <f>Tabel1[[#This Row],[Totale openbare capaciteit]]+Tabel1[[#This Row],[Totale doelgroep capaciteit]]</f>
        <v>6</v>
      </c>
      <c r="T209" s="11">
        <v>4</v>
      </c>
      <c r="U209" s="11"/>
      <c r="V209" s="11"/>
      <c r="W209" s="11"/>
      <c r="X209" s="11"/>
      <c r="Y209" s="11"/>
      <c r="Z209" s="4">
        <f>SUM(Tabel1[[#This Row],[Bez - Invaliden algemeen]:[Bez - Overig gereserveerd]])</f>
        <v>0</v>
      </c>
      <c r="AA209" s="4"/>
      <c r="AB209" s="4"/>
      <c r="AC209" s="11"/>
      <c r="AD209" s="11">
        <f>SUM(Tabel1[[#This Row],[Bez - fout, canadees]:[Bez - fout, anders]])</f>
        <v>0</v>
      </c>
      <c r="AE209" s="4"/>
      <c r="AF209" s="11"/>
      <c r="AG209" s="11"/>
      <c r="AH209" s="11">
        <f>SUM(Tabel1[[#This Row],[Bez - Obstakel, openbaar]:[Bez - Obstakel, doelgroep]])</f>
        <v>0</v>
      </c>
      <c r="AI209" s="4"/>
      <c r="AJ209" s="11">
        <f>SUM(Tabel1[[#This Row],[Bez - doelgroep totaal]]+Tabel1[[#This Row],[Bez - Openbaar]]+Tabel1[[#This Row],[Bez - Foutparkeerders]]+Tabel1[[#This Row],[Bez - Obstakels]])</f>
        <v>4</v>
      </c>
      <c r="AK209" s="41">
        <f>Tabel1[[#This Row],[Bez - Openbaar]]/Tabel1[[#This Row],[Totale openbare capaciteit]]</f>
        <v>0.66666666666666663</v>
      </c>
      <c r="AL209" s="41" t="e">
        <f>Tabel1[[#This Row],[Bez - doelgroep totaal]]/Tabel1[[#This Row],[Totale doelgroep capaciteit]]</f>
        <v>#DIV/0!</v>
      </c>
      <c r="AM209" s="41">
        <f>Tabel1[[#This Row],[Totale bezetting]]/Tabel1[[#This Row],[Totale capaciteit]]</f>
        <v>0.66666666666666663</v>
      </c>
      <c r="AN209" s="41" t="str">
        <f>Tabel1[[#This Row],[Datum]]&amp;Tabel1[[#This Row],[Meetmoment]]&amp;Tabel1[[#This Row],[Sectienummer]]</f>
        <v>4447410:00-12:0013</v>
      </c>
      <c r="AO209" s="33">
        <v>2</v>
      </c>
      <c r="AP209" s="33"/>
      <c r="AQ209" s="33">
        <v>1</v>
      </c>
      <c r="AR209" s="33">
        <v>1</v>
      </c>
      <c r="AS209" s="33"/>
      <c r="AT209" s="33">
        <f>SUM(Tabel1[[#This Row],[Motief - Bezoekers/kortparkeerders]:[Motief - Overig]])</f>
        <v>4</v>
      </c>
      <c r="AU209" s="43">
        <v>3</v>
      </c>
      <c r="AV209" s="43"/>
      <c r="AW209" s="43"/>
      <c r="AX209" s="43"/>
      <c r="AY209" s="43"/>
      <c r="AZ209" s="43">
        <v>1</v>
      </c>
      <c r="BA209" s="43"/>
      <c r="BB209" s="43"/>
      <c r="BC209" s="44">
        <f>SUM(Tabel1[[#This Row],[Herkomst - Eigen woonplaats]:[Herkomst - Onbekend]])</f>
        <v>4</v>
      </c>
    </row>
    <row r="210" spans="1:55" s="2" customFormat="1" x14ac:dyDescent="0.25">
      <c r="A210" s="1">
        <v>13</v>
      </c>
      <c r="B210" t="s">
        <v>58</v>
      </c>
      <c r="C210" s="8">
        <v>44474</v>
      </c>
      <c r="D210" s="1" t="s">
        <v>79</v>
      </c>
      <c r="E210" s="4">
        <v>6</v>
      </c>
      <c r="F210" s="4"/>
      <c r="G210" s="4"/>
      <c r="H210" s="4"/>
      <c r="I210" s="4"/>
      <c r="J210" s="4"/>
      <c r="K210" s="4">
        <f>SUM(Tabel1[[#This Row],[cap_gemarkeerd_langs]:[cap_canadees]])</f>
        <v>6</v>
      </c>
      <c r="L210" s="4"/>
      <c r="M210" s="4"/>
      <c r="N210" s="4"/>
      <c r="O210" s="4"/>
      <c r="P210" s="4"/>
      <c r="Q210" s="4"/>
      <c r="R210" s="4">
        <f>SUM(Tabel1[[#This Row],[Cap - Invaliden algemeen]:[Cap - Overig gereserveerd]])</f>
        <v>0</v>
      </c>
      <c r="S210" s="4">
        <f>Tabel1[[#This Row],[Totale openbare capaciteit]]+Tabel1[[#This Row],[Totale doelgroep capaciteit]]</f>
        <v>6</v>
      </c>
      <c r="T210" s="11">
        <v>3</v>
      </c>
      <c r="U210" s="11"/>
      <c r="V210" s="11"/>
      <c r="W210" s="11"/>
      <c r="X210" s="11"/>
      <c r="Y210" s="11"/>
      <c r="Z210" s="4">
        <f>SUM(Tabel1[[#This Row],[Bez - Invaliden algemeen]:[Bez - Overig gereserveerd]])</f>
        <v>0</v>
      </c>
      <c r="AA210" s="4"/>
      <c r="AB210" s="4"/>
      <c r="AC210" s="11"/>
      <c r="AD210" s="11">
        <f>SUM(Tabel1[[#This Row],[Bez - fout, canadees]:[Bez - fout, anders]])</f>
        <v>0</v>
      </c>
      <c r="AE210" s="4"/>
      <c r="AF210" s="11"/>
      <c r="AG210" s="11"/>
      <c r="AH210" s="11">
        <f>SUM(Tabel1[[#This Row],[Bez - Obstakel, openbaar]:[Bez - Obstakel, doelgroep]])</f>
        <v>0</v>
      </c>
      <c r="AI210" s="4"/>
      <c r="AJ210" s="11">
        <f>SUM(Tabel1[[#This Row],[Bez - doelgroep totaal]]+Tabel1[[#This Row],[Bez - Openbaar]]+Tabel1[[#This Row],[Bez - Foutparkeerders]]+Tabel1[[#This Row],[Bez - Obstakels]])</f>
        <v>3</v>
      </c>
      <c r="AK210" s="41">
        <f>Tabel1[[#This Row],[Bez - Openbaar]]/Tabel1[[#This Row],[Totale openbare capaciteit]]</f>
        <v>0.5</v>
      </c>
      <c r="AL210" s="41" t="e">
        <f>Tabel1[[#This Row],[Bez - doelgroep totaal]]/Tabel1[[#This Row],[Totale doelgroep capaciteit]]</f>
        <v>#DIV/0!</v>
      </c>
      <c r="AM210" s="41">
        <f>Tabel1[[#This Row],[Totale bezetting]]/Tabel1[[#This Row],[Totale capaciteit]]</f>
        <v>0.5</v>
      </c>
      <c r="AN210" s="41" t="str">
        <f>Tabel1[[#This Row],[Datum]]&amp;Tabel1[[#This Row],[Meetmoment]]&amp;Tabel1[[#This Row],[Sectienummer]]</f>
        <v>4447414:00-16:0013</v>
      </c>
      <c r="AO210" s="33">
        <v>1</v>
      </c>
      <c r="AP210" s="33"/>
      <c r="AQ210" s="33">
        <v>1</v>
      </c>
      <c r="AR210" s="33">
        <v>1</v>
      </c>
      <c r="AS210" s="33"/>
      <c r="AT210" s="33">
        <f>SUM(Tabel1[[#This Row],[Motief - Bezoekers/kortparkeerders]:[Motief - Overig]])</f>
        <v>3</v>
      </c>
      <c r="AU210" s="43">
        <v>3</v>
      </c>
      <c r="AV210" s="43"/>
      <c r="AW210" s="43"/>
      <c r="AX210" s="43"/>
      <c r="AY210" s="43"/>
      <c r="AZ210" s="43"/>
      <c r="BA210" s="43"/>
      <c r="BB210" s="43"/>
      <c r="BC210" s="44">
        <f>SUM(Tabel1[[#This Row],[Herkomst - Eigen woonplaats]:[Herkomst - Onbekend]])</f>
        <v>3</v>
      </c>
    </row>
    <row r="211" spans="1:55" s="2" customFormat="1" x14ac:dyDescent="0.25">
      <c r="A211" s="1">
        <v>13</v>
      </c>
      <c r="B211" t="s">
        <v>58</v>
      </c>
      <c r="C211" s="8">
        <v>44474</v>
      </c>
      <c r="D211" s="1" t="s">
        <v>80</v>
      </c>
      <c r="E211" s="4">
        <v>6</v>
      </c>
      <c r="F211" s="4"/>
      <c r="G211" s="4"/>
      <c r="H211" s="4"/>
      <c r="I211" s="4"/>
      <c r="J211" s="4"/>
      <c r="K211" s="4">
        <f>SUM(Tabel1[[#This Row],[cap_gemarkeerd_langs]:[cap_canadees]])</f>
        <v>6</v>
      </c>
      <c r="L211" s="4"/>
      <c r="M211" s="4"/>
      <c r="N211" s="4"/>
      <c r="O211" s="4"/>
      <c r="P211" s="4"/>
      <c r="Q211" s="4"/>
      <c r="R211" s="4">
        <f>SUM(Tabel1[[#This Row],[Cap - Invaliden algemeen]:[Cap - Overig gereserveerd]])</f>
        <v>0</v>
      </c>
      <c r="S211" s="4">
        <f>Tabel1[[#This Row],[Totale openbare capaciteit]]+Tabel1[[#This Row],[Totale doelgroep capaciteit]]</f>
        <v>6</v>
      </c>
      <c r="T211" s="11">
        <v>4</v>
      </c>
      <c r="U211" s="11"/>
      <c r="V211" s="11"/>
      <c r="W211" s="11"/>
      <c r="X211" s="11"/>
      <c r="Y211" s="11"/>
      <c r="Z211" s="4">
        <f>SUM(Tabel1[[#This Row],[Bez - Invaliden algemeen]:[Bez - Overig gereserveerd]])</f>
        <v>0</v>
      </c>
      <c r="AA211" s="4"/>
      <c r="AB211" s="4"/>
      <c r="AC211" s="11"/>
      <c r="AD211" s="11">
        <f>SUM(Tabel1[[#This Row],[Bez - fout, canadees]:[Bez - fout, anders]])</f>
        <v>0</v>
      </c>
      <c r="AE211" s="4"/>
      <c r="AF211" s="11"/>
      <c r="AG211" s="11"/>
      <c r="AH211" s="11">
        <f>SUM(Tabel1[[#This Row],[Bez - Obstakel, openbaar]:[Bez - Obstakel, doelgroep]])</f>
        <v>0</v>
      </c>
      <c r="AI211" s="4"/>
      <c r="AJ211" s="11">
        <f>SUM(Tabel1[[#This Row],[Bez - doelgroep totaal]]+Tabel1[[#This Row],[Bez - Openbaar]]+Tabel1[[#This Row],[Bez - Foutparkeerders]]+Tabel1[[#This Row],[Bez - Obstakels]])</f>
        <v>4</v>
      </c>
      <c r="AK211" s="41">
        <f>Tabel1[[#This Row],[Bez - Openbaar]]/Tabel1[[#This Row],[Totale openbare capaciteit]]</f>
        <v>0.66666666666666663</v>
      </c>
      <c r="AL211" s="41" t="e">
        <f>Tabel1[[#This Row],[Bez - doelgroep totaal]]/Tabel1[[#This Row],[Totale doelgroep capaciteit]]</f>
        <v>#DIV/0!</v>
      </c>
      <c r="AM211" s="41">
        <f>Tabel1[[#This Row],[Totale bezetting]]/Tabel1[[#This Row],[Totale capaciteit]]</f>
        <v>0.66666666666666663</v>
      </c>
      <c r="AN211" s="41" t="str">
        <f>Tabel1[[#This Row],[Datum]]&amp;Tabel1[[#This Row],[Meetmoment]]&amp;Tabel1[[#This Row],[Sectienummer]]</f>
        <v>4447419:00-21:0013</v>
      </c>
      <c r="AO211" s="33">
        <v>1</v>
      </c>
      <c r="AP211" s="33"/>
      <c r="AQ211" s="33">
        <v>1</v>
      </c>
      <c r="AR211" s="33">
        <v>2</v>
      </c>
      <c r="AS211" s="33"/>
      <c r="AT211" s="33">
        <f>SUM(Tabel1[[#This Row],[Motief - Bezoekers/kortparkeerders]:[Motief - Overig]])</f>
        <v>4</v>
      </c>
      <c r="AU211" s="43">
        <v>3</v>
      </c>
      <c r="AV211" s="43"/>
      <c r="AW211" s="43"/>
      <c r="AX211" s="43"/>
      <c r="AY211" s="43"/>
      <c r="AZ211" s="43"/>
      <c r="BA211" s="43">
        <v>1</v>
      </c>
      <c r="BB211" s="43"/>
      <c r="BC211" s="44">
        <f>SUM(Tabel1[[#This Row],[Herkomst - Eigen woonplaats]:[Herkomst - Onbekend]])</f>
        <v>4</v>
      </c>
    </row>
    <row r="212" spans="1:55" s="2" customFormat="1" x14ac:dyDescent="0.25">
      <c r="A212" s="1">
        <v>13</v>
      </c>
      <c r="B212" t="s">
        <v>58</v>
      </c>
      <c r="C212" s="8">
        <v>44475</v>
      </c>
      <c r="D212" s="1" t="s">
        <v>77</v>
      </c>
      <c r="E212" s="4">
        <v>6</v>
      </c>
      <c r="F212" s="4"/>
      <c r="G212" s="4"/>
      <c r="H212" s="4"/>
      <c r="I212" s="4"/>
      <c r="J212" s="4"/>
      <c r="K212" s="4">
        <f>SUM(Tabel1[[#This Row],[cap_gemarkeerd_langs]:[cap_canadees]])</f>
        <v>6</v>
      </c>
      <c r="L212" s="4"/>
      <c r="M212" s="4"/>
      <c r="N212" s="4"/>
      <c r="O212" s="4"/>
      <c r="P212" s="4"/>
      <c r="Q212" s="4"/>
      <c r="R212" s="4">
        <f>SUM(Tabel1[[#This Row],[Cap - Invaliden algemeen]:[Cap - Overig gereserveerd]])</f>
        <v>0</v>
      </c>
      <c r="S212" s="4">
        <f>Tabel1[[#This Row],[Totale openbare capaciteit]]+Tabel1[[#This Row],[Totale doelgroep capaciteit]]</f>
        <v>6</v>
      </c>
      <c r="T212" s="11">
        <v>5</v>
      </c>
      <c r="U212" s="11"/>
      <c r="V212" s="11"/>
      <c r="W212" s="11"/>
      <c r="X212" s="11"/>
      <c r="Y212" s="11"/>
      <c r="Z212" s="4">
        <f>SUM(Tabel1[[#This Row],[Bez - Invaliden algemeen]:[Bez - Overig gereserveerd]])</f>
        <v>0</v>
      </c>
      <c r="AA212" s="4"/>
      <c r="AB212" s="4"/>
      <c r="AC212" s="11"/>
      <c r="AD212" s="11">
        <f>SUM(Tabel1[[#This Row],[Bez - fout, canadees]:[Bez - fout, anders]])</f>
        <v>0</v>
      </c>
      <c r="AE212" s="4"/>
      <c r="AF212" s="11"/>
      <c r="AG212" s="11"/>
      <c r="AH212" s="11">
        <f>SUM(Tabel1[[#This Row],[Bez - Obstakel, openbaar]:[Bez - Obstakel, doelgroep]])</f>
        <v>0</v>
      </c>
      <c r="AI212" s="4"/>
      <c r="AJ212" s="11">
        <f>SUM(Tabel1[[#This Row],[Bez - doelgroep totaal]]+Tabel1[[#This Row],[Bez - Openbaar]]+Tabel1[[#This Row],[Bez - Foutparkeerders]]+Tabel1[[#This Row],[Bez - Obstakels]])</f>
        <v>5</v>
      </c>
      <c r="AK212" s="41">
        <f>Tabel1[[#This Row],[Bez - Openbaar]]/Tabel1[[#This Row],[Totale openbare capaciteit]]</f>
        <v>0.83333333333333337</v>
      </c>
      <c r="AL212" s="41" t="e">
        <f>Tabel1[[#This Row],[Bez - doelgroep totaal]]/Tabel1[[#This Row],[Totale doelgroep capaciteit]]</f>
        <v>#DIV/0!</v>
      </c>
      <c r="AM212" s="41">
        <f>Tabel1[[#This Row],[Totale bezetting]]/Tabel1[[#This Row],[Totale capaciteit]]</f>
        <v>0.83333333333333337</v>
      </c>
      <c r="AN212" s="41" t="str">
        <f>Tabel1[[#This Row],[Datum]]&amp;Tabel1[[#This Row],[Meetmoment]]&amp;Tabel1[[#This Row],[Sectienummer]]</f>
        <v>4447500:00-02:0013</v>
      </c>
      <c r="AO212" s="33"/>
      <c r="AP212" s="33"/>
      <c r="AQ212" s="33">
        <v>2</v>
      </c>
      <c r="AR212" s="33">
        <v>3</v>
      </c>
      <c r="AS212" s="33"/>
      <c r="AT212" s="33">
        <f>SUM(Tabel1[[#This Row],[Motief - Bezoekers/kortparkeerders]:[Motief - Overig]])</f>
        <v>5</v>
      </c>
      <c r="AU212" s="43">
        <v>4</v>
      </c>
      <c r="AV212" s="43"/>
      <c r="AW212" s="43"/>
      <c r="AX212" s="43">
        <v>1</v>
      </c>
      <c r="AY212" s="43"/>
      <c r="AZ212" s="43"/>
      <c r="BA212" s="43"/>
      <c r="BB212" s="43"/>
      <c r="BC212" s="44">
        <f>SUM(Tabel1[[#This Row],[Herkomst - Eigen woonplaats]:[Herkomst - Onbekend]])</f>
        <v>5</v>
      </c>
    </row>
    <row r="213" spans="1:55" s="2" customFormat="1" x14ac:dyDescent="0.25">
      <c r="A213" s="1">
        <v>14</v>
      </c>
      <c r="B213" t="s">
        <v>58</v>
      </c>
      <c r="C213" s="8">
        <v>44415</v>
      </c>
      <c r="D213" s="1" t="s">
        <v>78</v>
      </c>
      <c r="E213" s="4">
        <v>9</v>
      </c>
      <c r="F213" s="4"/>
      <c r="G213" s="4"/>
      <c r="H213" s="4"/>
      <c r="I213" s="4"/>
      <c r="J213" s="4"/>
      <c r="K213" s="4">
        <f>SUM(Tabel1[[#This Row],[cap_gemarkeerd_langs]:[cap_canadees]])</f>
        <v>9</v>
      </c>
      <c r="L213" s="4"/>
      <c r="M213" s="4"/>
      <c r="N213" s="4"/>
      <c r="O213" s="4"/>
      <c r="P213" s="4"/>
      <c r="Q213" s="4"/>
      <c r="R213" s="4">
        <f>SUM(Tabel1[[#This Row],[Cap - Invaliden algemeen]:[Cap - Overig gereserveerd]])</f>
        <v>0</v>
      </c>
      <c r="S213" s="4">
        <f>Tabel1[[#This Row],[Totale openbare capaciteit]]+Tabel1[[#This Row],[Totale doelgroep capaciteit]]</f>
        <v>9</v>
      </c>
      <c r="T213" s="11">
        <v>7</v>
      </c>
      <c r="U213" s="11"/>
      <c r="V213" s="11"/>
      <c r="W213" s="11"/>
      <c r="X213" s="11"/>
      <c r="Y213" s="11"/>
      <c r="Z213" s="4">
        <f>SUM(Tabel1[[#This Row],[Bez - Invaliden algemeen]:[Bez - Overig gereserveerd]])</f>
        <v>0</v>
      </c>
      <c r="AA213" s="4"/>
      <c r="AB213" s="4"/>
      <c r="AC213" s="11"/>
      <c r="AD213" s="11">
        <f>SUM(Tabel1[[#This Row],[Bez - fout, canadees]:[Bez - fout, anders]])</f>
        <v>0</v>
      </c>
      <c r="AE213" s="4"/>
      <c r="AF213" s="11"/>
      <c r="AG213" s="11"/>
      <c r="AH213" s="11">
        <f>SUM(Tabel1[[#This Row],[Bez - Obstakel, openbaar]:[Bez - Obstakel, doelgroep]])</f>
        <v>0</v>
      </c>
      <c r="AI213" s="4"/>
      <c r="AJ213" s="11">
        <f>SUM(Tabel1[[#This Row],[Bez - doelgroep totaal]]+Tabel1[[#This Row],[Bez - Openbaar]]+Tabel1[[#This Row],[Bez - Foutparkeerders]]+Tabel1[[#This Row],[Bez - Obstakels]])</f>
        <v>7</v>
      </c>
      <c r="AK213" s="41">
        <f>Tabel1[[#This Row],[Bez - Openbaar]]/Tabel1[[#This Row],[Totale openbare capaciteit]]</f>
        <v>0.77777777777777779</v>
      </c>
      <c r="AL213" s="41" t="e">
        <f>Tabel1[[#This Row],[Bez - doelgroep totaal]]/Tabel1[[#This Row],[Totale doelgroep capaciteit]]</f>
        <v>#DIV/0!</v>
      </c>
      <c r="AM213" s="41">
        <f>Tabel1[[#This Row],[Totale bezetting]]/Tabel1[[#This Row],[Totale capaciteit]]</f>
        <v>0.77777777777777779</v>
      </c>
      <c r="AN213" s="41" t="str">
        <f>Tabel1[[#This Row],[Datum]]&amp;Tabel1[[#This Row],[Meetmoment]]&amp;Tabel1[[#This Row],[Sectienummer]]</f>
        <v>4441510:00-12:0014</v>
      </c>
      <c r="AO213" s="33">
        <v>1</v>
      </c>
      <c r="AP213" s="33"/>
      <c r="AQ213" s="33">
        <v>4</v>
      </c>
      <c r="AR213" s="33">
        <v>2</v>
      </c>
      <c r="AS213" s="33"/>
      <c r="AT213" s="33">
        <f>SUM(Tabel1[[#This Row],[Motief - Bezoekers/kortparkeerders]:[Motief - Overig]])</f>
        <v>7</v>
      </c>
      <c r="AU213" s="43">
        <v>5</v>
      </c>
      <c r="AV213" s="43"/>
      <c r="AW213" s="43">
        <v>1</v>
      </c>
      <c r="AX213" s="43">
        <v>1</v>
      </c>
      <c r="AY213" s="43"/>
      <c r="AZ213" s="43"/>
      <c r="BA213" s="43"/>
      <c r="BB213" s="43"/>
      <c r="BC213" s="44">
        <f>SUM(Tabel1[[#This Row],[Herkomst - Eigen woonplaats]:[Herkomst - Onbekend]])</f>
        <v>7</v>
      </c>
    </row>
    <row r="214" spans="1:55" s="2" customFormat="1" x14ac:dyDescent="0.25">
      <c r="A214" s="1">
        <v>14</v>
      </c>
      <c r="B214" t="s">
        <v>58</v>
      </c>
      <c r="C214" s="8">
        <v>44415</v>
      </c>
      <c r="D214" s="1" t="s">
        <v>79</v>
      </c>
      <c r="E214" s="4">
        <v>9</v>
      </c>
      <c r="F214" s="4"/>
      <c r="G214" s="4"/>
      <c r="H214" s="4"/>
      <c r="I214" s="4"/>
      <c r="J214" s="4"/>
      <c r="K214" s="4">
        <f>SUM(Tabel1[[#This Row],[cap_gemarkeerd_langs]:[cap_canadees]])</f>
        <v>9</v>
      </c>
      <c r="L214" s="4"/>
      <c r="M214" s="4"/>
      <c r="N214" s="4"/>
      <c r="O214" s="4"/>
      <c r="P214" s="4"/>
      <c r="Q214" s="4"/>
      <c r="R214" s="4">
        <f>SUM(Tabel1[[#This Row],[Cap - Invaliden algemeen]:[Cap - Overig gereserveerd]])</f>
        <v>0</v>
      </c>
      <c r="S214" s="4">
        <f>Tabel1[[#This Row],[Totale openbare capaciteit]]+Tabel1[[#This Row],[Totale doelgroep capaciteit]]</f>
        <v>9</v>
      </c>
      <c r="T214" s="11">
        <v>8</v>
      </c>
      <c r="U214" s="11"/>
      <c r="V214" s="11"/>
      <c r="W214" s="11"/>
      <c r="X214" s="11"/>
      <c r="Y214" s="11"/>
      <c r="Z214" s="4">
        <f>SUM(Tabel1[[#This Row],[Bez - Invaliden algemeen]:[Bez - Overig gereserveerd]])</f>
        <v>0</v>
      </c>
      <c r="AA214" s="4"/>
      <c r="AB214" s="4"/>
      <c r="AC214" s="11"/>
      <c r="AD214" s="11">
        <f>SUM(Tabel1[[#This Row],[Bez - fout, canadees]:[Bez - fout, anders]])</f>
        <v>0</v>
      </c>
      <c r="AE214" s="4"/>
      <c r="AF214" s="11"/>
      <c r="AG214" s="11"/>
      <c r="AH214" s="11">
        <f>SUM(Tabel1[[#This Row],[Bez - Obstakel, openbaar]:[Bez - Obstakel, doelgroep]])</f>
        <v>0</v>
      </c>
      <c r="AI214" s="4"/>
      <c r="AJ214" s="11">
        <f>SUM(Tabel1[[#This Row],[Bez - doelgroep totaal]]+Tabel1[[#This Row],[Bez - Openbaar]]+Tabel1[[#This Row],[Bez - Foutparkeerders]]+Tabel1[[#This Row],[Bez - Obstakels]])</f>
        <v>8</v>
      </c>
      <c r="AK214" s="41">
        <f>Tabel1[[#This Row],[Bez - Openbaar]]/Tabel1[[#This Row],[Totale openbare capaciteit]]</f>
        <v>0.88888888888888884</v>
      </c>
      <c r="AL214" s="41" t="e">
        <f>Tabel1[[#This Row],[Bez - doelgroep totaal]]/Tabel1[[#This Row],[Totale doelgroep capaciteit]]</f>
        <v>#DIV/0!</v>
      </c>
      <c r="AM214" s="41">
        <f>Tabel1[[#This Row],[Totale bezetting]]/Tabel1[[#This Row],[Totale capaciteit]]</f>
        <v>0.88888888888888884</v>
      </c>
      <c r="AN214" s="41" t="str">
        <f>Tabel1[[#This Row],[Datum]]&amp;Tabel1[[#This Row],[Meetmoment]]&amp;Tabel1[[#This Row],[Sectienummer]]</f>
        <v>4441514:00-16:0014</v>
      </c>
      <c r="AO214" s="33">
        <v>2</v>
      </c>
      <c r="AP214" s="33"/>
      <c r="AQ214" s="33">
        <v>4</v>
      </c>
      <c r="AR214" s="33">
        <v>2</v>
      </c>
      <c r="AS214" s="33"/>
      <c r="AT214" s="33">
        <f>SUM(Tabel1[[#This Row],[Motief - Bezoekers/kortparkeerders]:[Motief - Overig]])</f>
        <v>8</v>
      </c>
      <c r="AU214" s="43">
        <v>5</v>
      </c>
      <c r="AV214" s="43"/>
      <c r="AW214" s="43"/>
      <c r="AX214" s="43">
        <v>2</v>
      </c>
      <c r="AY214" s="43">
        <v>1</v>
      </c>
      <c r="AZ214" s="43"/>
      <c r="BA214" s="43"/>
      <c r="BB214" s="43"/>
      <c r="BC214" s="44">
        <f>SUM(Tabel1[[#This Row],[Herkomst - Eigen woonplaats]:[Herkomst - Onbekend]])</f>
        <v>8</v>
      </c>
    </row>
    <row r="215" spans="1:55" s="2" customFormat="1" x14ac:dyDescent="0.25">
      <c r="A215" s="1">
        <v>14</v>
      </c>
      <c r="B215" t="s">
        <v>58</v>
      </c>
      <c r="C215" s="8">
        <v>44415</v>
      </c>
      <c r="D215" s="1" t="s">
        <v>80</v>
      </c>
      <c r="E215" s="4">
        <v>9</v>
      </c>
      <c r="F215" s="4"/>
      <c r="G215" s="4"/>
      <c r="H215" s="4"/>
      <c r="I215" s="4"/>
      <c r="J215" s="4"/>
      <c r="K215" s="4">
        <f>SUM(Tabel1[[#This Row],[cap_gemarkeerd_langs]:[cap_canadees]])</f>
        <v>9</v>
      </c>
      <c r="L215" s="4"/>
      <c r="M215" s="4"/>
      <c r="N215" s="4"/>
      <c r="O215" s="4"/>
      <c r="P215" s="4"/>
      <c r="Q215" s="4"/>
      <c r="R215" s="4">
        <f>SUM(Tabel1[[#This Row],[Cap - Invaliden algemeen]:[Cap - Overig gereserveerd]])</f>
        <v>0</v>
      </c>
      <c r="S215" s="4">
        <f>Tabel1[[#This Row],[Totale openbare capaciteit]]+Tabel1[[#This Row],[Totale doelgroep capaciteit]]</f>
        <v>9</v>
      </c>
      <c r="T215" s="11">
        <v>9</v>
      </c>
      <c r="U215" s="11"/>
      <c r="V215" s="11"/>
      <c r="W215" s="11"/>
      <c r="X215" s="11"/>
      <c r="Y215" s="11"/>
      <c r="Z215" s="4">
        <f>SUM(Tabel1[[#This Row],[Bez - Invaliden algemeen]:[Bez - Overig gereserveerd]])</f>
        <v>0</v>
      </c>
      <c r="AA215" s="4"/>
      <c r="AB215" s="4"/>
      <c r="AC215" s="11"/>
      <c r="AD215" s="11">
        <f>SUM(Tabel1[[#This Row],[Bez - fout, canadees]:[Bez - fout, anders]])</f>
        <v>0</v>
      </c>
      <c r="AE215" s="4"/>
      <c r="AF215" s="11"/>
      <c r="AG215" s="11"/>
      <c r="AH215" s="11">
        <f>SUM(Tabel1[[#This Row],[Bez - Obstakel, openbaar]:[Bez - Obstakel, doelgroep]])</f>
        <v>0</v>
      </c>
      <c r="AI215" s="4"/>
      <c r="AJ215" s="11">
        <f>SUM(Tabel1[[#This Row],[Bez - doelgroep totaal]]+Tabel1[[#This Row],[Bez - Openbaar]]+Tabel1[[#This Row],[Bez - Foutparkeerders]]+Tabel1[[#This Row],[Bez - Obstakels]])</f>
        <v>9</v>
      </c>
      <c r="AK215" s="41">
        <f>Tabel1[[#This Row],[Bez - Openbaar]]/Tabel1[[#This Row],[Totale openbare capaciteit]]</f>
        <v>1</v>
      </c>
      <c r="AL215" s="41" t="e">
        <f>Tabel1[[#This Row],[Bez - doelgroep totaal]]/Tabel1[[#This Row],[Totale doelgroep capaciteit]]</f>
        <v>#DIV/0!</v>
      </c>
      <c r="AM215" s="41">
        <f>Tabel1[[#This Row],[Totale bezetting]]/Tabel1[[#This Row],[Totale capaciteit]]</f>
        <v>1</v>
      </c>
      <c r="AN215" s="41" t="str">
        <f>Tabel1[[#This Row],[Datum]]&amp;Tabel1[[#This Row],[Meetmoment]]&amp;Tabel1[[#This Row],[Sectienummer]]</f>
        <v>4441519:00-21:0014</v>
      </c>
      <c r="AO215" s="33"/>
      <c r="AP215" s="33"/>
      <c r="AQ215" s="33">
        <v>6</v>
      </c>
      <c r="AR215" s="33">
        <v>3</v>
      </c>
      <c r="AS215" s="33"/>
      <c r="AT215" s="33">
        <f>SUM(Tabel1[[#This Row],[Motief - Bezoekers/kortparkeerders]:[Motief - Overig]])</f>
        <v>9</v>
      </c>
      <c r="AU215" s="43">
        <v>6</v>
      </c>
      <c r="AV215" s="43"/>
      <c r="AW215" s="43"/>
      <c r="AX215" s="43">
        <v>2</v>
      </c>
      <c r="AY215" s="43">
        <v>1</v>
      </c>
      <c r="AZ215" s="43"/>
      <c r="BA215" s="43"/>
      <c r="BB215" s="43"/>
      <c r="BC215" s="44">
        <f>SUM(Tabel1[[#This Row],[Herkomst - Eigen woonplaats]:[Herkomst - Onbekend]])</f>
        <v>9</v>
      </c>
    </row>
    <row r="216" spans="1:55" s="2" customFormat="1" x14ac:dyDescent="0.25">
      <c r="A216" s="1">
        <v>14</v>
      </c>
      <c r="B216" t="s">
        <v>58</v>
      </c>
      <c r="C216" s="8">
        <v>44416</v>
      </c>
      <c r="D216" s="1" t="s">
        <v>77</v>
      </c>
      <c r="E216" s="4">
        <v>9</v>
      </c>
      <c r="F216" s="4"/>
      <c r="G216" s="4"/>
      <c r="H216" s="4"/>
      <c r="I216" s="4"/>
      <c r="J216" s="4"/>
      <c r="K216" s="4">
        <f>SUM(Tabel1[[#This Row],[cap_gemarkeerd_langs]:[cap_canadees]])</f>
        <v>9</v>
      </c>
      <c r="L216" s="4"/>
      <c r="M216" s="4"/>
      <c r="N216" s="4"/>
      <c r="O216" s="4"/>
      <c r="P216" s="4"/>
      <c r="Q216" s="4"/>
      <c r="R216" s="4">
        <f>SUM(Tabel1[[#This Row],[Cap - Invaliden algemeen]:[Cap - Overig gereserveerd]])</f>
        <v>0</v>
      </c>
      <c r="S216" s="4">
        <f>Tabel1[[#This Row],[Totale openbare capaciteit]]+Tabel1[[#This Row],[Totale doelgroep capaciteit]]</f>
        <v>9</v>
      </c>
      <c r="T216" s="11">
        <v>9</v>
      </c>
      <c r="U216" s="11"/>
      <c r="V216" s="11"/>
      <c r="W216" s="11"/>
      <c r="X216" s="11"/>
      <c r="Y216" s="11"/>
      <c r="Z216" s="4">
        <f>SUM(Tabel1[[#This Row],[Bez - Invaliden algemeen]:[Bez - Overig gereserveerd]])</f>
        <v>0</v>
      </c>
      <c r="AA216" s="4"/>
      <c r="AB216" s="4">
        <v>1</v>
      </c>
      <c r="AC216" s="11"/>
      <c r="AD216" s="11">
        <f>SUM(Tabel1[[#This Row],[Bez - fout, canadees]:[Bez - fout, anders]])</f>
        <v>1</v>
      </c>
      <c r="AE216" s="4"/>
      <c r="AF216" s="11"/>
      <c r="AG216" s="11"/>
      <c r="AH216" s="11">
        <f>SUM(Tabel1[[#This Row],[Bez - Obstakel, openbaar]:[Bez - Obstakel, doelgroep]])</f>
        <v>0</v>
      </c>
      <c r="AI216" s="4"/>
      <c r="AJ216" s="11">
        <f>SUM(Tabel1[[#This Row],[Bez - doelgroep totaal]]+Tabel1[[#This Row],[Bez - Openbaar]]+Tabel1[[#This Row],[Bez - Foutparkeerders]]+Tabel1[[#This Row],[Bez - Obstakels]])</f>
        <v>10</v>
      </c>
      <c r="AK216" s="41">
        <f>Tabel1[[#This Row],[Bez - Openbaar]]/Tabel1[[#This Row],[Totale openbare capaciteit]]</f>
        <v>1</v>
      </c>
      <c r="AL216" s="41" t="e">
        <f>Tabel1[[#This Row],[Bez - doelgroep totaal]]/Tabel1[[#This Row],[Totale doelgroep capaciteit]]</f>
        <v>#DIV/0!</v>
      </c>
      <c r="AM216" s="41">
        <f>Tabel1[[#This Row],[Totale bezetting]]/Tabel1[[#This Row],[Totale capaciteit]]</f>
        <v>1.1111111111111112</v>
      </c>
      <c r="AN216" s="41" t="str">
        <f>Tabel1[[#This Row],[Datum]]&amp;Tabel1[[#This Row],[Meetmoment]]&amp;Tabel1[[#This Row],[Sectienummer]]</f>
        <v>4441600:00-02:0014</v>
      </c>
      <c r="AO216" s="33"/>
      <c r="AP216" s="33"/>
      <c r="AQ216" s="33">
        <v>6</v>
      </c>
      <c r="AR216" s="33">
        <v>4</v>
      </c>
      <c r="AS216" s="33"/>
      <c r="AT216" s="33">
        <f>SUM(Tabel1[[#This Row],[Motief - Bezoekers/kortparkeerders]:[Motief - Overig]])</f>
        <v>10</v>
      </c>
      <c r="AU216" s="43">
        <v>5</v>
      </c>
      <c r="AV216" s="43"/>
      <c r="AW216" s="43"/>
      <c r="AX216" s="43">
        <v>3</v>
      </c>
      <c r="AY216" s="43">
        <v>2</v>
      </c>
      <c r="AZ216" s="43"/>
      <c r="BA216" s="43"/>
      <c r="BB216" s="43"/>
      <c r="BC216" s="44">
        <f>SUM(Tabel1[[#This Row],[Herkomst - Eigen woonplaats]:[Herkomst - Onbekend]])</f>
        <v>10</v>
      </c>
    </row>
    <row r="217" spans="1:55" s="2" customFormat="1" x14ac:dyDescent="0.25">
      <c r="A217" s="1">
        <v>14</v>
      </c>
      <c r="B217" s="1" t="s">
        <v>58</v>
      </c>
      <c r="C217" s="8">
        <v>44429</v>
      </c>
      <c r="D217" s="1" t="s">
        <v>79</v>
      </c>
      <c r="E217" s="4">
        <v>9</v>
      </c>
      <c r="F217" s="4"/>
      <c r="G217" s="4"/>
      <c r="H217" s="4"/>
      <c r="I217" s="4"/>
      <c r="J217" s="4"/>
      <c r="K217" s="4">
        <f>SUM(Tabel1[[#This Row],[cap_gemarkeerd_langs]:[cap_canadees]])</f>
        <v>9</v>
      </c>
      <c r="L217" s="4"/>
      <c r="M217" s="4"/>
      <c r="N217" s="4"/>
      <c r="O217" s="4"/>
      <c r="P217" s="4"/>
      <c r="Q217" s="4"/>
      <c r="R217" s="4">
        <f>SUM(Tabel1[[#This Row],[Cap - Invaliden algemeen]:[Cap - Overig gereserveerd]])</f>
        <v>0</v>
      </c>
      <c r="S217" s="4">
        <f>Tabel1[[#This Row],[Totale openbare capaciteit]]+Tabel1[[#This Row],[Totale doelgroep capaciteit]]</f>
        <v>9</v>
      </c>
      <c r="T217" s="11">
        <v>8</v>
      </c>
      <c r="U217" s="11"/>
      <c r="V217" s="11"/>
      <c r="W217" s="11"/>
      <c r="X217" s="11"/>
      <c r="Y217" s="11"/>
      <c r="Z217" s="4">
        <f>SUM(Tabel1[[#This Row],[Bez - Invaliden algemeen]:[Bez - Overig gereserveerd]])</f>
        <v>0</v>
      </c>
      <c r="AA217" s="4"/>
      <c r="AB217" s="4">
        <v>1</v>
      </c>
      <c r="AC217" s="11"/>
      <c r="AD217" s="11">
        <f>SUM(Tabel1[[#This Row],[Bez - fout, canadees]:[Bez - fout, anders]])</f>
        <v>1</v>
      </c>
      <c r="AE217" s="11"/>
      <c r="AF217" s="11"/>
      <c r="AG217" s="11"/>
      <c r="AH217" s="11">
        <f>SUM(Tabel1[[#This Row],[Bez - Obstakel, openbaar]:[Bez - Obstakel, doelgroep]])</f>
        <v>0</v>
      </c>
      <c r="AI217" s="4"/>
      <c r="AJ217" s="11">
        <f>SUM(Tabel1[[#This Row],[Bez - doelgroep totaal]]+Tabel1[[#This Row],[Bez - Openbaar]]+Tabel1[[#This Row],[Bez - Foutparkeerders]]+Tabel1[[#This Row],[Bez - Obstakels]])</f>
        <v>9</v>
      </c>
      <c r="AK217" s="41">
        <f>Tabel1[[#This Row],[Bez - Openbaar]]/Tabel1[[#This Row],[Totale openbare capaciteit]]</f>
        <v>0.88888888888888884</v>
      </c>
      <c r="AL217" s="41" t="e">
        <f>Tabel1[[#This Row],[Bez - doelgroep totaal]]/Tabel1[[#This Row],[Totale doelgroep capaciteit]]</f>
        <v>#DIV/0!</v>
      </c>
      <c r="AM217" s="41">
        <f>Tabel1[[#This Row],[Totale bezetting]]/Tabel1[[#This Row],[Totale capaciteit]]</f>
        <v>1</v>
      </c>
      <c r="AN217" s="41" t="str">
        <f>Tabel1[[#This Row],[Datum]]&amp;Tabel1[[#This Row],[Meetmoment]]&amp;Tabel1[[#This Row],[Sectienummer]]</f>
        <v>4442914:00-16:0014</v>
      </c>
      <c r="AO217" s="33">
        <v>5</v>
      </c>
      <c r="AP217" s="33"/>
      <c r="AQ217" s="33">
        <v>2</v>
      </c>
      <c r="AR217" s="33">
        <v>2</v>
      </c>
      <c r="AS217" s="33"/>
      <c r="AT217" s="33">
        <f>SUM(Tabel1[[#This Row],[Motief - Bezoekers/kortparkeerders]:[Motief - Overig]])</f>
        <v>9</v>
      </c>
      <c r="AU217" s="43">
        <v>3</v>
      </c>
      <c r="AV217" s="43">
        <v>1</v>
      </c>
      <c r="AW217" s="43"/>
      <c r="AX217" s="43">
        <v>2</v>
      </c>
      <c r="AY217" s="43"/>
      <c r="AZ217" s="43"/>
      <c r="BA217" s="43">
        <v>3</v>
      </c>
      <c r="BB217" s="43"/>
      <c r="BC217" s="44">
        <f>SUM(Tabel1[[#This Row],[Herkomst - Eigen woonplaats]:[Herkomst - Onbekend]])</f>
        <v>9</v>
      </c>
    </row>
    <row r="218" spans="1:55" s="2" customFormat="1" x14ac:dyDescent="0.25">
      <c r="A218" s="1">
        <v>14</v>
      </c>
      <c r="B218" t="s">
        <v>58</v>
      </c>
      <c r="C218" s="8">
        <v>44450</v>
      </c>
      <c r="D218" s="1" t="s">
        <v>78</v>
      </c>
      <c r="E218" s="4">
        <v>9</v>
      </c>
      <c r="F218" s="4"/>
      <c r="G218" s="4"/>
      <c r="H218" s="4"/>
      <c r="I218" s="4"/>
      <c r="J218" s="4"/>
      <c r="K218" s="4">
        <f>SUM(Tabel1[[#This Row],[cap_gemarkeerd_langs]:[cap_canadees]])</f>
        <v>9</v>
      </c>
      <c r="L218" s="4"/>
      <c r="M218" s="4"/>
      <c r="N218" s="4"/>
      <c r="O218" s="4"/>
      <c r="P218" s="4"/>
      <c r="Q218" s="4"/>
      <c r="R218" s="4">
        <f>SUM(Tabel1[[#This Row],[Cap - Invaliden algemeen]:[Cap - Overig gereserveerd]])</f>
        <v>0</v>
      </c>
      <c r="S218" s="4">
        <f>Tabel1[[#This Row],[Totale openbare capaciteit]]+Tabel1[[#This Row],[Totale doelgroep capaciteit]]</f>
        <v>9</v>
      </c>
      <c r="T218" s="11">
        <v>7</v>
      </c>
      <c r="U218" s="11"/>
      <c r="V218" s="11"/>
      <c r="W218" s="11"/>
      <c r="X218" s="11"/>
      <c r="Y218" s="11"/>
      <c r="Z218" s="4">
        <f>SUM(Tabel1[[#This Row],[Bez - Invaliden algemeen]:[Bez - Overig gereserveerd]])</f>
        <v>0</v>
      </c>
      <c r="AA218" s="4"/>
      <c r="AB218" s="4"/>
      <c r="AC218" s="11"/>
      <c r="AD218" s="11">
        <f>SUM(Tabel1[[#This Row],[Bez - fout, canadees]:[Bez - fout, anders]])</f>
        <v>0</v>
      </c>
      <c r="AE218" s="4"/>
      <c r="AF218" s="11"/>
      <c r="AG218" s="11"/>
      <c r="AH218" s="11">
        <f>SUM(Tabel1[[#This Row],[Bez - Obstakel, openbaar]:[Bez - Obstakel, doelgroep]])</f>
        <v>0</v>
      </c>
      <c r="AI218" s="4"/>
      <c r="AJ218" s="11">
        <f>SUM(Tabel1[[#This Row],[Bez - doelgroep totaal]]+Tabel1[[#This Row],[Bez - Openbaar]]+Tabel1[[#This Row],[Bez - Foutparkeerders]]+Tabel1[[#This Row],[Bez - Obstakels]])</f>
        <v>7</v>
      </c>
      <c r="AK218" s="41">
        <f>Tabel1[[#This Row],[Bez - Openbaar]]/Tabel1[[#This Row],[Totale openbare capaciteit]]</f>
        <v>0.77777777777777779</v>
      </c>
      <c r="AL218" s="41" t="e">
        <f>Tabel1[[#This Row],[Bez - doelgroep totaal]]/Tabel1[[#This Row],[Totale doelgroep capaciteit]]</f>
        <v>#DIV/0!</v>
      </c>
      <c r="AM218" s="41">
        <f>Tabel1[[#This Row],[Totale bezetting]]/Tabel1[[#This Row],[Totale capaciteit]]</f>
        <v>0.77777777777777779</v>
      </c>
      <c r="AN218" s="41" t="str">
        <f>Tabel1[[#This Row],[Datum]]&amp;Tabel1[[#This Row],[Meetmoment]]&amp;Tabel1[[#This Row],[Sectienummer]]</f>
        <v>4445010:00-12:0014</v>
      </c>
      <c r="AO218" s="33">
        <v>1</v>
      </c>
      <c r="AP218" s="33">
        <v>1</v>
      </c>
      <c r="AQ218" s="33">
        <v>2</v>
      </c>
      <c r="AR218" s="33">
        <v>3</v>
      </c>
      <c r="AS218" s="33"/>
      <c r="AT218" s="33">
        <f>SUM(Tabel1[[#This Row],[Motief - Bezoekers/kortparkeerders]:[Motief - Overig]])</f>
        <v>7</v>
      </c>
      <c r="AU218" s="43">
        <v>4</v>
      </c>
      <c r="AV218" s="43"/>
      <c r="AW218" s="43">
        <v>1</v>
      </c>
      <c r="AX218" s="43">
        <v>1</v>
      </c>
      <c r="AY218" s="43">
        <v>1</v>
      </c>
      <c r="AZ218" s="43"/>
      <c r="BA218" s="43"/>
      <c r="BB218" s="43"/>
      <c r="BC218" s="44">
        <f>SUM(Tabel1[[#This Row],[Herkomst - Eigen woonplaats]:[Herkomst - Onbekend]])</f>
        <v>7</v>
      </c>
    </row>
    <row r="219" spans="1:55" s="2" customFormat="1" x14ac:dyDescent="0.25">
      <c r="A219" s="1">
        <v>14</v>
      </c>
      <c r="B219" t="s">
        <v>58</v>
      </c>
      <c r="C219" s="8">
        <v>44450</v>
      </c>
      <c r="D219" s="1" t="s">
        <v>79</v>
      </c>
      <c r="E219" s="4">
        <v>9</v>
      </c>
      <c r="F219" s="4"/>
      <c r="G219" s="4"/>
      <c r="H219" s="4"/>
      <c r="I219" s="4"/>
      <c r="J219" s="4"/>
      <c r="K219" s="4">
        <f>SUM(Tabel1[[#This Row],[cap_gemarkeerd_langs]:[cap_canadees]])</f>
        <v>9</v>
      </c>
      <c r="L219" s="4"/>
      <c r="M219" s="4"/>
      <c r="N219" s="4"/>
      <c r="O219" s="4"/>
      <c r="P219" s="4"/>
      <c r="Q219" s="4"/>
      <c r="R219" s="4">
        <f>SUM(Tabel1[[#This Row],[Cap - Invaliden algemeen]:[Cap - Overig gereserveerd]])</f>
        <v>0</v>
      </c>
      <c r="S219" s="4">
        <f>Tabel1[[#This Row],[Totale openbare capaciteit]]+Tabel1[[#This Row],[Totale doelgroep capaciteit]]</f>
        <v>9</v>
      </c>
      <c r="T219" s="11">
        <v>6</v>
      </c>
      <c r="U219" s="11"/>
      <c r="V219" s="11"/>
      <c r="W219" s="11"/>
      <c r="X219" s="11"/>
      <c r="Y219" s="11"/>
      <c r="Z219" s="4">
        <f>SUM(Tabel1[[#This Row],[Bez - Invaliden algemeen]:[Bez - Overig gereserveerd]])</f>
        <v>0</v>
      </c>
      <c r="AA219" s="4"/>
      <c r="AB219" s="4">
        <v>1</v>
      </c>
      <c r="AC219" s="11"/>
      <c r="AD219" s="11">
        <f>SUM(Tabel1[[#This Row],[Bez - fout, canadees]:[Bez - fout, anders]])</f>
        <v>1</v>
      </c>
      <c r="AE219" s="4"/>
      <c r="AF219" s="11"/>
      <c r="AG219" s="11"/>
      <c r="AH219" s="11">
        <f>SUM(Tabel1[[#This Row],[Bez - Obstakel, openbaar]:[Bez - Obstakel, doelgroep]])</f>
        <v>0</v>
      </c>
      <c r="AI219" s="4"/>
      <c r="AJ219" s="11">
        <f>SUM(Tabel1[[#This Row],[Bez - doelgroep totaal]]+Tabel1[[#This Row],[Bez - Openbaar]]+Tabel1[[#This Row],[Bez - Foutparkeerders]]+Tabel1[[#This Row],[Bez - Obstakels]])</f>
        <v>7</v>
      </c>
      <c r="AK219" s="41">
        <f>Tabel1[[#This Row],[Bez - Openbaar]]/Tabel1[[#This Row],[Totale openbare capaciteit]]</f>
        <v>0.66666666666666663</v>
      </c>
      <c r="AL219" s="41" t="e">
        <f>Tabel1[[#This Row],[Bez - doelgroep totaal]]/Tabel1[[#This Row],[Totale doelgroep capaciteit]]</f>
        <v>#DIV/0!</v>
      </c>
      <c r="AM219" s="41">
        <f>Tabel1[[#This Row],[Totale bezetting]]/Tabel1[[#This Row],[Totale capaciteit]]</f>
        <v>0.77777777777777779</v>
      </c>
      <c r="AN219" s="41" t="str">
        <f>Tabel1[[#This Row],[Datum]]&amp;Tabel1[[#This Row],[Meetmoment]]&amp;Tabel1[[#This Row],[Sectienummer]]</f>
        <v>4445014:00-16:0014</v>
      </c>
      <c r="AO219" s="33">
        <v>1</v>
      </c>
      <c r="AP219" s="33">
        <v>1</v>
      </c>
      <c r="AQ219" s="33">
        <v>3</v>
      </c>
      <c r="AR219" s="33">
        <v>2</v>
      </c>
      <c r="AS219" s="33"/>
      <c r="AT219" s="33">
        <f>SUM(Tabel1[[#This Row],[Motief - Bezoekers/kortparkeerders]:[Motief - Overig]])</f>
        <v>7</v>
      </c>
      <c r="AU219" s="43">
        <v>3</v>
      </c>
      <c r="AV219" s="43"/>
      <c r="AW219" s="43">
        <v>1</v>
      </c>
      <c r="AX219" s="43">
        <v>2</v>
      </c>
      <c r="AY219" s="43"/>
      <c r="AZ219" s="43"/>
      <c r="BA219" s="43">
        <v>1</v>
      </c>
      <c r="BB219" s="43"/>
      <c r="BC219" s="44">
        <f>SUM(Tabel1[[#This Row],[Herkomst - Eigen woonplaats]:[Herkomst - Onbekend]])</f>
        <v>7</v>
      </c>
    </row>
    <row r="220" spans="1:55" s="2" customFormat="1" x14ac:dyDescent="0.25">
      <c r="A220" s="1">
        <v>14</v>
      </c>
      <c r="B220" t="s">
        <v>58</v>
      </c>
      <c r="C220" s="8">
        <v>44450</v>
      </c>
      <c r="D220" s="1" t="s">
        <v>80</v>
      </c>
      <c r="E220" s="4">
        <v>9</v>
      </c>
      <c r="F220" s="4"/>
      <c r="G220" s="4"/>
      <c r="H220" s="4"/>
      <c r="I220" s="4"/>
      <c r="J220" s="4"/>
      <c r="K220" s="4">
        <f>SUM(Tabel1[[#This Row],[cap_gemarkeerd_langs]:[cap_canadees]])</f>
        <v>9</v>
      </c>
      <c r="L220" s="4"/>
      <c r="M220" s="4"/>
      <c r="N220" s="4"/>
      <c r="O220" s="4"/>
      <c r="P220" s="4"/>
      <c r="Q220" s="4"/>
      <c r="R220" s="4">
        <f>SUM(Tabel1[[#This Row],[Cap - Invaliden algemeen]:[Cap - Overig gereserveerd]])</f>
        <v>0</v>
      </c>
      <c r="S220" s="4">
        <f>Tabel1[[#This Row],[Totale openbare capaciteit]]+Tabel1[[#This Row],[Totale doelgroep capaciteit]]</f>
        <v>9</v>
      </c>
      <c r="T220" s="11">
        <v>8</v>
      </c>
      <c r="U220" s="11"/>
      <c r="V220" s="11"/>
      <c r="W220" s="11"/>
      <c r="X220" s="11"/>
      <c r="Y220" s="11"/>
      <c r="Z220" s="4">
        <f>SUM(Tabel1[[#This Row],[Bez - Invaliden algemeen]:[Bez - Overig gereserveerd]])</f>
        <v>0</v>
      </c>
      <c r="AA220" s="4"/>
      <c r="AB220" s="4">
        <v>1</v>
      </c>
      <c r="AC220" s="11"/>
      <c r="AD220" s="11">
        <f>SUM(Tabel1[[#This Row],[Bez - fout, canadees]:[Bez - fout, anders]])</f>
        <v>1</v>
      </c>
      <c r="AE220" s="4"/>
      <c r="AF220" s="11"/>
      <c r="AG220" s="11"/>
      <c r="AH220" s="11">
        <f>SUM(Tabel1[[#This Row],[Bez - Obstakel, openbaar]:[Bez - Obstakel, doelgroep]])</f>
        <v>0</v>
      </c>
      <c r="AI220" s="4"/>
      <c r="AJ220" s="11">
        <f>SUM(Tabel1[[#This Row],[Bez - doelgroep totaal]]+Tabel1[[#This Row],[Bez - Openbaar]]+Tabel1[[#This Row],[Bez - Foutparkeerders]]+Tabel1[[#This Row],[Bez - Obstakels]])</f>
        <v>9</v>
      </c>
      <c r="AK220" s="41">
        <f>Tabel1[[#This Row],[Bez - Openbaar]]/Tabel1[[#This Row],[Totale openbare capaciteit]]</f>
        <v>0.88888888888888884</v>
      </c>
      <c r="AL220" s="41" t="e">
        <f>Tabel1[[#This Row],[Bez - doelgroep totaal]]/Tabel1[[#This Row],[Totale doelgroep capaciteit]]</f>
        <v>#DIV/0!</v>
      </c>
      <c r="AM220" s="41">
        <f>Tabel1[[#This Row],[Totale bezetting]]/Tabel1[[#This Row],[Totale capaciteit]]</f>
        <v>1</v>
      </c>
      <c r="AN220" s="41" t="str">
        <f>Tabel1[[#This Row],[Datum]]&amp;Tabel1[[#This Row],[Meetmoment]]&amp;Tabel1[[#This Row],[Sectienummer]]</f>
        <v>4445019:00-21:0014</v>
      </c>
      <c r="AO220" s="33">
        <v>1</v>
      </c>
      <c r="AP220" s="33"/>
      <c r="AQ220" s="33">
        <v>5</v>
      </c>
      <c r="AR220" s="33">
        <v>3</v>
      </c>
      <c r="AS220" s="33"/>
      <c r="AT220" s="33">
        <f>SUM(Tabel1[[#This Row],[Motief - Bezoekers/kortparkeerders]:[Motief - Overig]])</f>
        <v>9</v>
      </c>
      <c r="AU220" s="43">
        <v>5</v>
      </c>
      <c r="AV220" s="43"/>
      <c r="AW220" s="43"/>
      <c r="AX220" s="43">
        <v>3</v>
      </c>
      <c r="AY220" s="43"/>
      <c r="AZ220" s="43"/>
      <c r="BA220" s="43">
        <v>1</v>
      </c>
      <c r="BB220" s="43"/>
      <c r="BC220" s="44">
        <f>SUM(Tabel1[[#This Row],[Herkomst - Eigen woonplaats]:[Herkomst - Onbekend]])</f>
        <v>9</v>
      </c>
    </row>
    <row r="221" spans="1:55" s="2" customFormat="1" x14ac:dyDescent="0.25">
      <c r="A221" s="1">
        <v>14</v>
      </c>
      <c r="B221" t="s">
        <v>58</v>
      </c>
      <c r="C221" s="8">
        <v>44451</v>
      </c>
      <c r="D221" s="1" t="s">
        <v>77</v>
      </c>
      <c r="E221" s="4">
        <v>9</v>
      </c>
      <c r="F221" s="4"/>
      <c r="G221" s="4"/>
      <c r="H221" s="4"/>
      <c r="I221" s="4"/>
      <c r="J221" s="4"/>
      <c r="K221" s="4">
        <f>SUM(Tabel1[[#This Row],[cap_gemarkeerd_langs]:[cap_canadees]])</f>
        <v>9</v>
      </c>
      <c r="L221" s="4"/>
      <c r="M221" s="4"/>
      <c r="N221" s="4"/>
      <c r="O221" s="4"/>
      <c r="P221" s="4"/>
      <c r="Q221" s="4"/>
      <c r="R221" s="4">
        <f>SUM(Tabel1[[#This Row],[Cap - Invaliden algemeen]:[Cap - Overig gereserveerd]])</f>
        <v>0</v>
      </c>
      <c r="S221" s="4">
        <f>Tabel1[[#This Row],[Totale openbare capaciteit]]+Tabel1[[#This Row],[Totale doelgroep capaciteit]]</f>
        <v>9</v>
      </c>
      <c r="T221" s="11">
        <v>8</v>
      </c>
      <c r="U221" s="11"/>
      <c r="V221" s="11"/>
      <c r="W221" s="11"/>
      <c r="X221" s="11"/>
      <c r="Y221" s="11"/>
      <c r="Z221" s="4">
        <f>SUM(Tabel1[[#This Row],[Bez - Invaliden algemeen]:[Bez - Overig gereserveerd]])</f>
        <v>0</v>
      </c>
      <c r="AA221" s="4"/>
      <c r="AB221" s="4">
        <v>1</v>
      </c>
      <c r="AC221" s="11"/>
      <c r="AD221" s="11">
        <f>SUM(Tabel1[[#This Row],[Bez - fout, canadees]:[Bez - fout, anders]])</f>
        <v>1</v>
      </c>
      <c r="AE221" s="4"/>
      <c r="AF221" s="11"/>
      <c r="AG221" s="11"/>
      <c r="AH221" s="11">
        <f>SUM(Tabel1[[#This Row],[Bez - Obstakel, openbaar]:[Bez - Obstakel, doelgroep]])</f>
        <v>0</v>
      </c>
      <c r="AI221" s="4"/>
      <c r="AJ221" s="11">
        <f>SUM(Tabel1[[#This Row],[Bez - doelgroep totaal]]+Tabel1[[#This Row],[Bez - Openbaar]]+Tabel1[[#This Row],[Bez - Foutparkeerders]]+Tabel1[[#This Row],[Bez - Obstakels]])</f>
        <v>9</v>
      </c>
      <c r="AK221" s="41">
        <f>Tabel1[[#This Row],[Bez - Openbaar]]/Tabel1[[#This Row],[Totale openbare capaciteit]]</f>
        <v>0.88888888888888884</v>
      </c>
      <c r="AL221" s="41" t="e">
        <f>Tabel1[[#This Row],[Bez - doelgroep totaal]]/Tabel1[[#This Row],[Totale doelgroep capaciteit]]</f>
        <v>#DIV/0!</v>
      </c>
      <c r="AM221" s="41">
        <f>Tabel1[[#This Row],[Totale bezetting]]/Tabel1[[#This Row],[Totale capaciteit]]</f>
        <v>1</v>
      </c>
      <c r="AN221" s="41" t="str">
        <f>Tabel1[[#This Row],[Datum]]&amp;Tabel1[[#This Row],[Meetmoment]]&amp;Tabel1[[#This Row],[Sectienummer]]</f>
        <v>4445100:00-02:0014</v>
      </c>
      <c r="AO221" s="33"/>
      <c r="AP221" s="33"/>
      <c r="AQ221" s="33">
        <v>5</v>
      </c>
      <c r="AR221" s="33">
        <v>4</v>
      </c>
      <c r="AS221" s="33"/>
      <c r="AT221" s="33">
        <f>SUM(Tabel1[[#This Row],[Motief - Bezoekers/kortparkeerders]:[Motief - Overig]])</f>
        <v>9</v>
      </c>
      <c r="AU221" s="43">
        <v>6</v>
      </c>
      <c r="AV221" s="43"/>
      <c r="AW221" s="43"/>
      <c r="AX221" s="43">
        <v>2</v>
      </c>
      <c r="AY221" s="43"/>
      <c r="AZ221" s="43"/>
      <c r="BA221" s="43">
        <v>1</v>
      </c>
      <c r="BB221" s="43"/>
      <c r="BC221" s="44">
        <f>SUM(Tabel1[[#This Row],[Herkomst - Eigen woonplaats]:[Herkomst - Onbekend]])</f>
        <v>9</v>
      </c>
    </row>
    <row r="222" spans="1:55" s="2" customFormat="1" x14ac:dyDescent="0.25">
      <c r="A222" s="1">
        <v>14</v>
      </c>
      <c r="B222" t="s">
        <v>58</v>
      </c>
      <c r="C222" s="8">
        <v>44474</v>
      </c>
      <c r="D222" s="1" t="s">
        <v>78</v>
      </c>
      <c r="E222" s="4">
        <v>9</v>
      </c>
      <c r="F222" s="4"/>
      <c r="G222" s="4"/>
      <c r="H222" s="4"/>
      <c r="I222" s="4"/>
      <c r="J222" s="4"/>
      <c r="K222" s="4">
        <f>SUM(Tabel1[[#This Row],[cap_gemarkeerd_langs]:[cap_canadees]])</f>
        <v>9</v>
      </c>
      <c r="L222" s="4"/>
      <c r="M222" s="4"/>
      <c r="N222" s="4"/>
      <c r="O222" s="4"/>
      <c r="P222" s="4"/>
      <c r="Q222" s="4"/>
      <c r="R222" s="4">
        <f>SUM(Tabel1[[#This Row],[Cap - Invaliden algemeen]:[Cap - Overig gereserveerd]])</f>
        <v>0</v>
      </c>
      <c r="S222" s="4">
        <f>Tabel1[[#This Row],[Totale openbare capaciteit]]+Tabel1[[#This Row],[Totale doelgroep capaciteit]]</f>
        <v>9</v>
      </c>
      <c r="T222" s="11">
        <v>6</v>
      </c>
      <c r="U222" s="11"/>
      <c r="V222" s="11"/>
      <c r="W222" s="11"/>
      <c r="X222" s="11"/>
      <c r="Y222" s="11"/>
      <c r="Z222" s="4">
        <f>SUM(Tabel1[[#This Row],[Bez - Invaliden algemeen]:[Bez - Overig gereserveerd]])</f>
        <v>0</v>
      </c>
      <c r="AA222" s="4"/>
      <c r="AB222" s="4"/>
      <c r="AC222" s="11"/>
      <c r="AD222" s="11">
        <f>SUM(Tabel1[[#This Row],[Bez - fout, canadees]:[Bez - fout, anders]])</f>
        <v>0</v>
      </c>
      <c r="AE222" s="4"/>
      <c r="AF222" s="11"/>
      <c r="AG222" s="11"/>
      <c r="AH222" s="11">
        <f>SUM(Tabel1[[#This Row],[Bez - Obstakel, openbaar]:[Bez - Obstakel, doelgroep]])</f>
        <v>0</v>
      </c>
      <c r="AI222" s="4"/>
      <c r="AJ222" s="11">
        <f>SUM(Tabel1[[#This Row],[Bez - doelgroep totaal]]+Tabel1[[#This Row],[Bez - Openbaar]]+Tabel1[[#This Row],[Bez - Foutparkeerders]]+Tabel1[[#This Row],[Bez - Obstakels]])</f>
        <v>6</v>
      </c>
      <c r="AK222" s="41">
        <f>Tabel1[[#This Row],[Bez - Openbaar]]/Tabel1[[#This Row],[Totale openbare capaciteit]]</f>
        <v>0.66666666666666663</v>
      </c>
      <c r="AL222" s="41" t="e">
        <f>Tabel1[[#This Row],[Bez - doelgroep totaal]]/Tabel1[[#This Row],[Totale doelgroep capaciteit]]</f>
        <v>#DIV/0!</v>
      </c>
      <c r="AM222" s="41">
        <f>Tabel1[[#This Row],[Totale bezetting]]/Tabel1[[#This Row],[Totale capaciteit]]</f>
        <v>0.66666666666666663</v>
      </c>
      <c r="AN222" s="41" t="str">
        <f>Tabel1[[#This Row],[Datum]]&amp;Tabel1[[#This Row],[Meetmoment]]&amp;Tabel1[[#This Row],[Sectienummer]]</f>
        <v>4447410:00-12:0014</v>
      </c>
      <c r="AO222" s="33">
        <v>2</v>
      </c>
      <c r="AP222" s="33">
        <v>1</v>
      </c>
      <c r="AQ222" s="33">
        <v>2</v>
      </c>
      <c r="AR222" s="33">
        <v>1</v>
      </c>
      <c r="AS222" s="33"/>
      <c r="AT222" s="33">
        <f>SUM(Tabel1[[#This Row],[Motief - Bezoekers/kortparkeerders]:[Motief - Overig]])</f>
        <v>6</v>
      </c>
      <c r="AU222" s="43">
        <v>5</v>
      </c>
      <c r="AV222" s="43"/>
      <c r="AW222" s="43"/>
      <c r="AX222" s="43"/>
      <c r="AY222" s="43"/>
      <c r="AZ222" s="43"/>
      <c r="BA222" s="43">
        <v>1</v>
      </c>
      <c r="BB222" s="43"/>
      <c r="BC222" s="44">
        <f>SUM(Tabel1[[#This Row],[Herkomst - Eigen woonplaats]:[Herkomst - Onbekend]])</f>
        <v>6</v>
      </c>
    </row>
    <row r="223" spans="1:55" s="2" customFormat="1" x14ac:dyDescent="0.25">
      <c r="A223" s="1">
        <v>14</v>
      </c>
      <c r="B223" t="s">
        <v>58</v>
      </c>
      <c r="C223" s="8">
        <v>44474</v>
      </c>
      <c r="D223" s="1" t="s">
        <v>79</v>
      </c>
      <c r="E223" s="4">
        <v>9</v>
      </c>
      <c r="F223" s="4"/>
      <c r="G223" s="4"/>
      <c r="H223" s="4"/>
      <c r="I223" s="4"/>
      <c r="J223" s="4"/>
      <c r="K223" s="4">
        <f>SUM(Tabel1[[#This Row],[cap_gemarkeerd_langs]:[cap_canadees]])</f>
        <v>9</v>
      </c>
      <c r="L223" s="4"/>
      <c r="M223" s="4"/>
      <c r="N223" s="4"/>
      <c r="O223" s="4"/>
      <c r="P223" s="4"/>
      <c r="Q223" s="4"/>
      <c r="R223" s="4">
        <f>SUM(Tabel1[[#This Row],[Cap - Invaliden algemeen]:[Cap - Overig gereserveerd]])</f>
        <v>0</v>
      </c>
      <c r="S223" s="4">
        <f>Tabel1[[#This Row],[Totale openbare capaciteit]]+Tabel1[[#This Row],[Totale doelgroep capaciteit]]</f>
        <v>9</v>
      </c>
      <c r="T223" s="11">
        <v>3</v>
      </c>
      <c r="U223" s="11"/>
      <c r="V223" s="11"/>
      <c r="W223" s="11"/>
      <c r="X223" s="11"/>
      <c r="Y223" s="11"/>
      <c r="Z223" s="4">
        <f>SUM(Tabel1[[#This Row],[Bez - Invaliden algemeen]:[Bez - Overig gereserveerd]])</f>
        <v>0</v>
      </c>
      <c r="AA223" s="4"/>
      <c r="AB223" s="4"/>
      <c r="AC223" s="11"/>
      <c r="AD223" s="11">
        <f>SUM(Tabel1[[#This Row],[Bez - fout, canadees]:[Bez - fout, anders]])</f>
        <v>0</v>
      </c>
      <c r="AE223" s="4"/>
      <c r="AF223" s="11"/>
      <c r="AG223" s="11"/>
      <c r="AH223" s="11">
        <f>SUM(Tabel1[[#This Row],[Bez - Obstakel, openbaar]:[Bez - Obstakel, doelgroep]])</f>
        <v>0</v>
      </c>
      <c r="AI223" s="4"/>
      <c r="AJ223" s="11">
        <f>SUM(Tabel1[[#This Row],[Bez - doelgroep totaal]]+Tabel1[[#This Row],[Bez - Openbaar]]+Tabel1[[#This Row],[Bez - Foutparkeerders]]+Tabel1[[#This Row],[Bez - Obstakels]])</f>
        <v>3</v>
      </c>
      <c r="AK223" s="41">
        <f>Tabel1[[#This Row],[Bez - Openbaar]]/Tabel1[[#This Row],[Totale openbare capaciteit]]</f>
        <v>0.33333333333333331</v>
      </c>
      <c r="AL223" s="41" t="e">
        <f>Tabel1[[#This Row],[Bez - doelgroep totaal]]/Tabel1[[#This Row],[Totale doelgroep capaciteit]]</f>
        <v>#DIV/0!</v>
      </c>
      <c r="AM223" s="41">
        <f>Tabel1[[#This Row],[Totale bezetting]]/Tabel1[[#This Row],[Totale capaciteit]]</f>
        <v>0.33333333333333331</v>
      </c>
      <c r="AN223" s="41" t="str">
        <f>Tabel1[[#This Row],[Datum]]&amp;Tabel1[[#This Row],[Meetmoment]]&amp;Tabel1[[#This Row],[Sectienummer]]</f>
        <v>4447414:00-16:0014</v>
      </c>
      <c r="AO223" s="33">
        <v>1</v>
      </c>
      <c r="AP223" s="33">
        <v>1</v>
      </c>
      <c r="AQ223" s="33">
        <v>1</v>
      </c>
      <c r="AR223" s="33"/>
      <c r="AS223" s="33"/>
      <c r="AT223" s="33">
        <f>SUM(Tabel1[[#This Row],[Motief - Bezoekers/kortparkeerders]:[Motief - Overig]])</f>
        <v>3</v>
      </c>
      <c r="AU223" s="43">
        <v>1</v>
      </c>
      <c r="AV223" s="43">
        <v>1</v>
      </c>
      <c r="AW223" s="43"/>
      <c r="AX223" s="43"/>
      <c r="AY223" s="43"/>
      <c r="AZ223" s="43"/>
      <c r="BA223" s="43">
        <v>1</v>
      </c>
      <c r="BB223" s="43"/>
      <c r="BC223" s="44">
        <f>SUM(Tabel1[[#This Row],[Herkomst - Eigen woonplaats]:[Herkomst - Onbekend]])</f>
        <v>3</v>
      </c>
    </row>
    <row r="224" spans="1:55" s="2" customFormat="1" x14ac:dyDescent="0.25">
      <c r="A224" s="1">
        <v>14</v>
      </c>
      <c r="B224" t="s">
        <v>58</v>
      </c>
      <c r="C224" s="8">
        <v>44474</v>
      </c>
      <c r="D224" s="1" t="s">
        <v>80</v>
      </c>
      <c r="E224" s="4">
        <v>9</v>
      </c>
      <c r="F224" s="4"/>
      <c r="G224" s="4"/>
      <c r="H224" s="4"/>
      <c r="I224" s="4"/>
      <c r="J224" s="4"/>
      <c r="K224" s="4">
        <f>SUM(Tabel1[[#This Row],[cap_gemarkeerd_langs]:[cap_canadees]])</f>
        <v>9</v>
      </c>
      <c r="L224" s="4"/>
      <c r="M224" s="4"/>
      <c r="N224" s="4"/>
      <c r="O224" s="4"/>
      <c r="P224" s="4"/>
      <c r="Q224" s="4"/>
      <c r="R224" s="4">
        <f>SUM(Tabel1[[#This Row],[Cap - Invaliden algemeen]:[Cap - Overig gereserveerd]])</f>
        <v>0</v>
      </c>
      <c r="S224" s="4">
        <f>Tabel1[[#This Row],[Totale openbare capaciteit]]+Tabel1[[#This Row],[Totale doelgroep capaciteit]]</f>
        <v>9</v>
      </c>
      <c r="T224" s="11">
        <v>7</v>
      </c>
      <c r="U224" s="11"/>
      <c r="V224" s="11"/>
      <c r="W224" s="11"/>
      <c r="X224" s="11"/>
      <c r="Y224" s="11"/>
      <c r="Z224" s="4">
        <f>SUM(Tabel1[[#This Row],[Bez - Invaliden algemeen]:[Bez - Overig gereserveerd]])</f>
        <v>0</v>
      </c>
      <c r="AA224" s="4"/>
      <c r="AB224" s="4">
        <v>1</v>
      </c>
      <c r="AC224" s="11"/>
      <c r="AD224" s="11">
        <f>SUM(Tabel1[[#This Row],[Bez - fout, canadees]:[Bez - fout, anders]])</f>
        <v>1</v>
      </c>
      <c r="AE224" s="4"/>
      <c r="AF224" s="11"/>
      <c r="AG224" s="11"/>
      <c r="AH224" s="11">
        <f>SUM(Tabel1[[#This Row],[Bez - Obstakel, openbaar]:[Bez - Obstakel, doelgroep]])</f>
        <v>0</v>
      </c>
      <c r="AI224" s="4"/>
      <c r="AJ224" s="11">
        <f>SUM(Tabel1[[#This Row],[Bez - doelgroep totaal]]+Tabel1[[#This Row],[Bez - Openbaar]]+Tabel1[[#This Row],[Bez - Foutparkeerders]]+Tabel1[[#This Row],[Bez - Obstakels]])</f>
        <v>8</v>
      </c>
      <c r="AK224" s="41">
        <f>Tabel1[[#This Row],[Bez - Openbaar]]/Tabel1[[#This Row],[Totale openbare capaciteit]]</f>
        <v>0.77777777777777779</v>
      </c>
      <c r="AL224" s="41" t="e">
        <f>Tabel1[[#This Row],[Bez - doelgroep totaal]]/Tabel1[[#This Row],[Totale doelgroep capaciteit]]</f>
        <v>#DIV/0!</v>
      </c>
      <c r="AM224" s="41">
        <f>Tabel1[[#This Row],[Totale bezetting]]/Tabel1[[#This Row],[Totale capaciteit]]</f>
        <v>0.88888888888888884</v>
      </c>
      <c r="AN224" s="41" t="str">
        <f>Tabel1[[#This Row],[Datum]]&amp;Tabel1[[#This Row],[Meetmoment]]&amp;Tabel1[[#This Row],[Sectienummer]]</f>
        <v>4447419:00-21:0014</v>
      </c>
      <c r="AO224" s="33"/>
      <c r="AP224" s="33">
        <v>1</v>
      </c>
      <c r="AQ224" s="33">
        <v>5</v>
      </c>
      <c r="AR224" s="33">
        <v>2</v>
      </c>
      <c r="AS224" s="33"/>
      <c r="AT224" s="33">
        <f>SUM(Tabel1[[#This Row],[Motief - Bezoekers/kortparkeerders]:[Motief - Overig]])</f>
        <v>8</v>
      </c>
      <c r="AU224" s="43">
        <v>6</v>
      </c>
      <c r="AV224" s="43"/>
      <c r="AW224" s="43"/>
      <c r="AX224" s="43">
        <v>1</v>
      </c>
      <c r="AY224" s="43"/>
      <c r="AZ224" s="43"/>
      <c r="BA224" s="43">
        <v>1</v>
      </c>
      <c r="BB224" s="43"/>
      <c r="BC224" s="44">
        <f>SUM(Tabel1[[#This Row],[Herkomst - Eigen woonplaats]:[Herkomst - Onbekend]])</f>
        <v>8</v>
      </c>
    </row>
    <row r="225" spans="1:55" s="2" customFormat="1" x14ac:dyDescent="0.25">
      <c r="A225" s="1">
        <v>14</v>
      </c>
      <c r="B225" t="s">
        <v>58</v>
      </c>
      <c r="C225" s="8">
        <v>44475</v>
      </c>
      <c r="D225" s="1" t="s">
        <v>77</v>
      </c>
      <c r="E225" s="4">
        <v>9</v>
      </c>
      <c r="F225" s="4"/>
      <c r="G225" s="4"/>
      <c r="H225" s="4"/>
      <c r="I225" s="4"/>
      <c r="J225" s="4"/>
      <c r="K225" s="4">
        <f>SUM(Tabel1[[#This Row],[cap_gemarkeerd_langs]:[cap_canadees]])</f>
        <v>9</v>
      </c>
      <c r="L225" s="4"/>
      <c r="M225" s="4"/>
      <c r="N225" s="4"/>
      <c r="O225" s="4"/>
      <c r="P225" s="4"/>
      <c r="Q225" s="4"/>
      <c r="R225" s="4">
        <f>SUM(Tabel1[[#This Row],[Cap - Invaliden algemeen]:[Cap - Overig gereserveerd]])</f>
        <v>0</v>
      </c>
      <c r="S225" s="4">
        <f>Tabel1[[#This Row],[Totale openbare capaciteit]]+Tabel1[[#This Row],[Totale doelgroep capaciteit]]</f>
        <v>9</v>
      </c>
      <c r="T225" s="11">
        <v>7</v>
      </c>
      <c r="U225" s="11"/>
      <c r="V225" s="11"/>
      <c r="W225" s="11"/>
      <c r="X225" s="11"/>
      <c r="Y225" s="11"/>
      <c r="Z225" s="4">
        <f>SUM(Tabel1[[#This Row],[Bez - Invaliden algemeen]:[Bez - Overig gereserveerd]])</f>
        <v>0</v>
      </c>
      <c r="AA225" s="4"/>
      <c r="AB225" s="4">
        <v>1</v>
      </c>
      <c r="AC225" s="11"/>
      <c r="AD225" s="11">
        <f>SUM(Tabel1[[#This Row],[Bez - fout, canadees]:[Bez - fout, anders]])</f>
        <v>1</v>
      </c>
      <c r="AE225" s="4"/>
      <c r="AF225" s="11"/>
      <c r="AG225" s="11"/>
      <c r="AH225" s="11">
        <f>SUM(Tabel1[[#This Row],[Bez - Obstakel, openbaar]:[Bez - Obstakel, doelgroep]])</f>
        <v>0</v>
      </c>
      <c r="AI225" s="4"/>
      <c r="AJ225" s="11">
        <f>SUM(Tabel1[[#This Row],[Bez - doelgroep totaal]]+Tabel1[[#This Row],[Bez - Openbaar]]+Tabel1[[#This Row],[Bez - Foutparkeerders]]+Tabel1[[#This Row],[Bez - Obstakels]])</f>
        <v>8</v>
      </c>
      <c r="AK225" s="41">
        <f>Tabel1[[#This Row],[Bez - Openbaar]]/Tabel1[[#This Row],[Totale openbare capaciteit]]</f>
        <v>0.77777777777777779</v>
      </c>
      <c r="AL225" s="41" t="e">
        <f>Tabel1[[#This Row],[Bez - doelgroep totaal]]/Tabel1[[#This Row],[Totale doelgroep capaciteit]]</f>
        <v>#DIV/0!</v>
      </c>
      <c r="AM225" s="41">
        <f>Tabel1[[#This Row],[Totale bezetting]]/Tabel1[[#This Row],[Totale capaciteit]]</f>
        <v>0.88888888888888884</v>
      </c>
      <c r="AN225" s="41" t="str">
        <f>Tabel1[[#This Row],[Datum]]&amp;Tabel1[[#This Row],[Meetmoment]]&amp;Tabel1[[#This Row],[Sectienummer]]</f>
        <v>4447500:00-02:0014</v>
      </c>
      <c r="AO225" s="33"/>
      <c r="AP225" s="33"/>
      <c r="AQ225" s="33">
        <v>6</v>
      </c>
      <c r="AR225" s="33">
        <v>2</v>
      </c>
      <c r="AS225" s="33"/>
      <c r="AT225" s="33">
        <f>SUM(Tabel1[[#This Row],[Motief - Bezoekers/kortparkeerders]:[Motief - Overig]])</f>
        <v>8</v>
      </c>
      <c r="AU225" s="43">
        <v>7</v>
      </c>
      <c r="AV225" s="43"/>
      <c r="AW225" s="43"/>
      <c r="AX225" s="43">
        <v>1</v>
      </c>
      <c r="AY225" s="43"/>
      <c r="AZ225" s="43"/>
      <c r="BA225" s="43"/>
      <c r="BB225" s="43"/>
      <c r="BC225" s="44">
        <f>SUM(Tabel1[[#This Row],[Herkomst - Eigen woonplaats]:[Herkomst - Onbekend]])</f>
        <v>8</v>
      </c>
    </row>
    <row r="226" spans="1:55" s="2" customFormat="1" x14ac:dyDescent="0.25">
      <c r="A226" s="1">
        <v>15</v>
      </c>
      <c r="B226" t="s">
        <v>59</v>
      </c>
      <c r="C226" s="8">
        <v>44415</v>
      </c>
      <c r="D226" s="1" t="s">
        <v>78</v>
      </c>
      <c r="E226" s="4">
        <v>6</v>
      </c>
      <c r="F226" s="4"/>
      <c r="G226" s="4"/>
      <c r="H226" s="4"/>
      <c r="I226" s="4"/>
      <c r="J226" s="4"/>
      <c r="K226" s="4">
        <f>SUM(Tabel1[[#This Row],[cap_gemarkeerd_langs]:[cap_canadees]])</f>
        <v>6</v>
      </c>
      <c r="L226" s="4"/>
      <c r="M226" s="4"/>
      <c r="N226" s="4"/>
      <c r="O226" s="4"/>
      <c r="P226" s="4"/>
      <c r="Q226" s="4"/>
      <c r="R226" s="4">
        <f>SUM(Tabel1[[#This Row],[Cap - Invaliden algemeen]:[Cap - Overig gereserveerd]])</f>
        <v>0</v>
      </c>
      <c r="S226" s="4">
        <f>Tabel1[[#This Row],[Totale openbare capaciteit]]+Tabel1[[#This Row],[Totale doelgroep capaciteit]]</f>
        <v>6</v>
      </c>
      <c r="T226" s="11">
        <v>5</v>
      </c>
      <c r="U226" s="11"/>
      <c r="V226" s="11"/>
      <c r="W226" s="11"/>
      <c r="X226" s="11"/>
      <c r="Y226" s="11"/>
      <c r="Z226" s="4">
        <f>SUM(Tabel1[[#This Row],[Bez - Invaliden algemeen]:[Bez - Overig gereserveerd]])</f>
        <v>0</v>
      </c>
      <c r="AA226" s="4"/>
      <c r="AB226" s="4"/>
      <c r="AC226" s="11"/>
      <c r="AD226" s="11">
        <f>SUM(Tabel1[[#This Row],[Bez - fout, canadees]:[Bez - fout, anders]])</f>
        <v>0</v>
      </c>
      <c r="AE226" s="4"/>
      <c r="AF226" s="11"/>
      <c r="AG226" s="11"/>
      <c r="AH226" s="11">
        <f>SUM(Tabel1[[#This Row],[Bez - Obstakel, openbaar]:[Bez - Obstakel, doelgroep]])</f>
        <v>0</v>
      </c>
      <c r="AI226" s="4"/>
      <c r="AJ226" s="11">
        <f>SUM(Tabel1[[#This Row],[Bez - doelgroep totaal]]+Tabel1[[#This Row],[Bez - Openbaar]]+Tabel1[[#This Row],[Bez - Foutparkeerders]]+Tabel1[[#This Row],[Bez - Obstakels]])</f>
        <v>5</v>
      </c>
      <c r="AK226" s="41">
        <f>Tabel1[[#This Row],[Bez - Openbaar]]/Tabel1[[#This Row],[Totale openbare capaciteit]]</f>
        <v>0.83333333333333337</v>
      </c>
      <c r="AL226" s="41" t="e">
        <f>Tabel1[[#This Row],[Bez - doelgroep totaal]]/Tabel1[[#This Row],[Totale doelgroep capaciteit]]</f>
        <v>#DIV/0!</v>
      </c>
      <c r="AM226" s="41">
        <f>Tabel1[[#This Row],[Totale bezetting]]/Tabel1[[#This Row],[Totale capaciteit]]</f>
        <v>0.83333333333333337</v>
      </c>
      <c r="AN226" s="41" t="str">
        <f>Tabel1[[#This Row],[Datum]]&amp;Tabel1[[#This Row],[Meetmoment]]&amp;Tabel1[[#This Row],[Sectienummer]]</f>
        <v>4441510:00-12:0015</v>
      </c>
      <c r="AO226" s="33">
        <v>2</v>
      </c>
      <c r="AP226" s="33"/>
      <c r="AQ226" s="33"/>
      <c r="AR226" s="33">
        <v>3</v>
      </c>
      <c r="AS226" s="33"/>
      <c r="AT226" s="33">
        <f>SUM(Tabel1[[#This Row],[Motief - Bezoekers/kortparkeerders]:[Motief - Overig]])</f>
        <v>5</v>
      </c>
      <c r="AU226" s="43">
        <v>4</v>
      </c>
      <c r="AV226" s="43"/>
      <c r="AW226" s="43"/>
      <c r="AX226" s="43"/>
      <c r="AY226" s="43"/>
      <c r="AZ226" s="43"/>
      <c r="BA226" s="43"/>
      <c r="BB226" s="43">
        <v>1</v>
      </c>
      <c r="BC226" s="44">
        <f>SUM(Tabel1[[#This Row],[Herkomst - Eigen woonplaats]:[Herkomst - Onbekend]])</f>
        <v>5</v>
      </c>
    </row>
    <row r="227" spans="1:55" s="2" customFormat="1" x14ac:dyDescent="0.25">
      <c r="A227" s="1">
        <v>15</v>
      </c>
      <c r="B227" t="s">
        <v>59</v>
      </c>
      <c r="C227" s="8">
        <v>44415</v>
      </c>
      <c r="D227" s="1" t="s">
        <v>79</v>
      </c>
      <c r="E227" s="4">
        <v>6</v>
      </c>
      <c r="F227" s="4"/>
      <c r="G227" s="4"/>
      <c r="H227" s="4"/>
      <c r="I227" s="4"/>
      <c r="J227" s="4"/>
      <c r="K227" s="4">
        <f>SUM(Tabel1[[#This Row],[cap_gemarkeerd_langs]:[cap_canadees]])</f>
        <v>6</v>
      </c>
      <c r="L227" s="4"/>
      <c r="M227" s="4"/>
      <c r="N227" s="4"/>
      <c r="O227" s="4"/>
      <c r="P227" s="4"/>
      <c r="Q227" s="4"/>
      <c r="R227" s="4">
        <f>SUM(Tabel1[[#This Row],[Cap - Invaliden algemeen]:[Cap - Overig gereserveerd]])</f>
        <v>0</v>
      </c>
      <c r="S227" s="4">
        <f>Tabel1[[#This Row],[Totale openbare capaciteit]]+Tabel1[[#This Row],[Totale doelgroep capaciteit]]</f>
        <v>6</v>
      </c>
      <c r="T227" s="11">
        <v>4</v>
      </c>
      <c r="U227" s="11"/>
      <c r="V227" s="11"/>
      <c r="W227" s="11"/>
      <c r="X227" s="11"/>
      <c r="Y227" s="11"/>
      <c r="Z227" s="4">
        <f>SUM(Tabel1[[#This Row],[Bez - Invaliden algemeen]:[Bez - Overig gereserveerd]])</f>
        <v>0</v>
      </c>
      <c r="AA227" s="4"/>
      <c r="AB227" s="4"/>
      <c r="AC227" s="11"/>
      <c r="AD227" s="11">
        <f>SUM(Tabel1[[#This Row],[Bez - fout, canadees]:[Bez - fout, anders]])</f>
        <v>0</v>
      </c>
      <c r="AE227" s="4"/>
      <c r="AF227" s="11"/>
      <c r="AG227" s="11"/>
      <c r="AH227" s="11">
        <f>SUM(Tabel1[[#This Row],[Bez - Obstakel, openbaar]:[Bez - Obstakel, doelgroep]])</f>
        <v>0</v>
      </c>
      <c r="AI227" s="4"/>
      <c r="AJ227" s="11">
        <f>SUM(Tabel1[[#This Row],[Bez - doelgroep totaal]]+Tabel1[[#This Row],[Bez - Openbaar]]+Tabel1[[#This Row],[Bez - Foutparkeerders]]+Tabel1[[#This Row],[Bez - Obstakels]])</f>
        <v>4</v>
      </c>
      <c r="AK227" s="41">
        <f>Tabel1[[#This Row],[Bez - Openbaar]]/Tabel1[[#This Row],[Totale openbare capaciteit]]</f>
        <v>0.66666666666666663</v>
      </c>
      <c r="AL227" s="41" t="e">
        <f>Tabel1[[#This Row],[Bez - doelgroep totaal]]/Tabel1[[#This Row],[Totale doelgroep capaciteit]]</f>
        <v>#DIV/0!</v>
      </c>
      <c r="AM227" s="41">
        <f>Tabel1[[#This Row],[Totale bezetting]]/Tabel1[[#This Row],[Totale capaciteit]]</f>
        <v>0.66666666666666663</v>
      </c>
      <c r="AN227" s="41" t="str">
        <f>Tabel1[[#This Row],[Datum]]&amp;Tabel1[[#This Row],[Meetmoment]]&amp;Tabel1[[#This Row],[Sectienummer]]</f>
        <v>4441514:00-16:0015</v>
      </c>
      <c r="AO227" s="33">
        <v>1</v>
      </c>
      <c r="AP227" s="33"/>
      <c r="AQ227" s="33"/>
      <c r="AR227" s="33">
        <v>3</v>
      </c>
      <c r="AS227" s="33"/>
      <c r="AT227" s="33">
        <f>SUM(Tabel1[[#This Row],[Motief - Bezoekers/kortparkeerders]:[Motief - Overig]])</f>
        <v>4</v>
      </c>
      <c r="AU227" s="43">
        <v>3</v>
      </c>
      <c r="AV227" s="43"/>
      <c r="AW227" s="43">
        <v>1</v>
      </c>
      <c r="AX227" s="43"/>
      <c r="AY227" s="43"/>
      <c r="AZ227" s="43"/>
      <c r="BA227" s="43"/>
      <c r="BB227" s="43"/>
      <c r="BC227" s="44">
        <f>SUM(Tabel1[[#This Row],[Herkomst - Eigen woonplaats]:[Herkomst - Onbekend]])</f>
        <v>4</v>
      </c>
    </row>
    <row r="228" spans="1:55" s="2" customFormat="1" x14ac:dyDescent="0.25">
      <c r="A228" s="1">
        <v>15</v>
      </c>
      <c r="B228" t="s">
        <v>59</v>
      </c>
      <c r="C228" s="8">
        <v>44415</v>
      </c>
      <c r="D228" s="1" t="s">
        <v>80</v>
      </c>
      <c r="E228" s="4">
        <v>6</v>
      </c>
      <c r="F228" s="4"/>
      <c r="G228" s="4"/>
      <c r="H228" s="4"/>
      <c r="I228" s="4"/>
      <c r="J228" s="4"/>
      <c r="K228" s="4">
        <f>SUM(Tabel1[[#This Row],[cap_gemarkeerd_langs]:[cap_canadees]])</f>
        <v>6</v>
      </c>
      <c r="L228" s="4"/>
      <c r="M228" s="4"/>
      <c r="N228" s="4"/>
      <c r="O228" s="4"/>
      <c r="P228" s="4"/>
      <c r="Q228" s="4"/>
      <c r="R228" s="4">
        <f>SUM(Tabel1[[#This Row],[Cap - Invaliden algemeen]:[Cap - Overig gereserveerd]])</f>
        <v>0</v>
      </c>
      <c r="S228" s="4">
        <f>Tabel1[[#This Row],[Totale openbare capaciteit]]+Tabel1[[#This Row],[Totale doelgroep capaciteit]]</f>
        <v>6</v>
      </c>
      <c r="T228" s="11">
        <v>5</v>
      </c>
      <c r="U228" s="11"/>
      <c r="V228" s="11"/>
      <c r="W228" s="11"/>
      <c r="X228" s="11"/>
      <c r="Y228" s="11"/>
      <c r="Z228" s="4">
        <f>SUM(Tabel1[[#This Row],[Bez - Invaliden algemeen]:[Bez - Overig gereserveerd]])</f>
        <v>0</v>
      </c>
      <c r="AA228" s="4"/>
      <c r="AB228" s="4"/>
      <c r="AC228" s="11"/>
      <c r="AD228" s="11">
        <f>SUM(Tabel1[[#This Row],[Bez - fout, canadees]:[Bez - fout, anders]])</f>
        <v>0</v>
      </c>
      <c r="AE228" s="4"/>
      <c r="AF228" s="11"/>
      <c r="AG228" s="11"/>
      <c r="AH228" s="11">
        <f>SUM(Tabel1[[#This Row],[Bez - Obstakel, openbaar]:[Bez - Obstakel, doelgroep]])</f>
        <v>0</v>
      </c>
      <c r="AI228" s="4"/>
      <c r="AJ228" s="11">
        <f>SUM(Tabel1[[#This Row],[Bez - doelgroep totaal]]+Tabel1[[#This Row],[Bez - Openbaar]]+Tabel1[[#This Row],[Bez - Foutparkeerders]]+Tabel1[[#This Row],[Bez - Obstakels]])</f>
        <v>5</v>
      </c>
      <c r="AK228" s="41">
        <f>Tabel1[[#This Row],[Bez - Openbaar]]/Tabel1[[#This Row],[Totale openbare capaciteit]]</f>
        <v>0.83333333333333337</v>
      </c>
      <c r="AL228" s="41" t="e">
        <f>Tabel1[[#This Row],[Bez - doelgroep totaal]]/Tabel1[[#This Row],[Totale doelgroep capaciteit]]</f>
        <v>#DIV/0!</v>
      </c>
      <c r="AM228" s="41">
        <f>Tabel1[[#This Row],[Totale bezetting]]/Tabel1[[#This Row],[Totale capaciteit]]</f>
        <v>0.83333333333333337</v>
      </c>
      <c r="AN228" s="41" t="str">
        <f>Tabel1[[#This Row],[Datum]]&amp;Tabel1[[#This Row],[Meetmoment]]&amp;Tabel1[[#This Row],[Sectienummer]]</f>
        <v>4441519:00-21:0015</v>
      </c>
      <c r="AO228" s="33">
        <v>1</v>
      </c>
      <c r="AP228" s="33"/>
      <c r="AQ228" s="33"/>
      <c r="AR228" s="33">
        <v>4</v>
      </c>
      <c r="AS228" s="33"/>
      <c r="AT228" s="33">
        <f>SUM(Tabel1[[#This Row],[Motief - Bezoekers/kortparkeerders]:[Motief - Overig]])</f>
        <v>5</v>
      </c>
      <c r="AU228" s="43">
        <v>4</v>
      </c>
      <c r="AV228" s="43"/>
      <c r="AW228" s="43"/>
      <c r="AX228" s="43"/>
      <c r="AY228" s="43"/>
      <c r="AZ228" s="43"/>
      <c r="BA228" s="43"/>
      <c r="BB228" s="43">
        <v>1</v>
      </c>
      <c r="BC228" s="44">
        <f>SUM(Tabel1[[#This Row],[Herkomst - Eigen woonplaats]:[Herkomst - Onbekend]])</f>
        <v>5</v>
      </c>
    </row>
    <row r="229" spans="1:55" s="2" customFormat="1" x14ac:dyDescent="0.25">
      <c r="A229" s="1">
        <v>15</v>
      </c>
      <c r="B229" t="s">
        <v>59</v>
      </c>
      <c r="C229" s="8">
        <v>44416</v>
      </c>
      <c r="D229" s="1" t="s">
        <v>77</v>
      </c>
      <c r="E229" s="4">
        <v>6</v>
      </c>
      <c r="F229" s="4"/>
      <c r="G229" s="4"/>
      <c r="H229" s="4"/>
      <c r="I229" s="4"/>
      <c r="J229" s="4"/>
      <c r="K229" s="4">
        <f>SUM(Tabel1[[#This Row],[cap_gemarkeerd_langs]:[cap_canadees]])</f>
        <v>6</v>
      </c>
      <c r="L229" s="4"/>
      <c r="M229" s="4"/>
      <c r="N229" s="4"/>
      <c r="O229" s="4"/>
      <c r="P229" s="4"/>
      <c r="Q229" s="4"/>
      <c r="R229" s="4">
        <f>SUM(Tabel1[[#This Row],[Cap - Invaliden algemeen]:[Cap - Overig gereserveerd]])</f>
        <v>0</v>
      </c>
      <c r="S229" s="4">
        <f>Tabel1[[#This Row],[Totale openbare capaciteit]]+Tabel1[[#This Row],[Totale doelgroep capaciteit]]</f>
        <v>6</v>
      </c>
      <c r="T229" s="11">
        <v>5</v>
      </c>
      <c r="U229" s="11"/>
      <c r="V229" s="11"/>
      <c r="W229" s="11"/>
      <c r="X229" s="11"/>
      <c r="Y229" s="11"/>
      <c r="Z229" s="4">
        <f>SUM(Tabel1[[#This Row],[Bez - Invaliden algemeen]:[Bez - Overig gereserveerd]])</f>
        <v>0</v>
      </c>
      <c r="AA229" s="4"/>
      <c r="AB229" s="4"/>
      <c r="AC229" s="11"/>
      <c r="AD229" s="11">
        <f>SUM(Tabel1[[#This Row],[Bez - fout, canadees]:[Bez - fout, anders]])</f>
        <v>0</v>
      </c>
      <c r="AE229" s="4"/>
      <c r="AF229" s="11"/>
      <c r="AG229" s="11"/>
      <c r="AH229" s="11">
        <f>SUM(Tabel1[[#This Row],[Bez - Obstakel, openbaar]:[Bez - Obstakel, doelgroep]])</f>
        <v>0</v>
      </c>
      <c r="AI229" s="4"/>
      <c r="AJ229" s="11">
        <f>SUM(Tabel1[[#This Row],[Bez - doelgroep totaal]]+Tabel1[[#This Row],[Bez - Openbaar]]+Tabel1[[#This Row],[Bez - Foutparkeerders]]+Tabel1[[#This Row],[Bez - Obstakels]])</f>
        <v>5</v>
      </c>
      <c r="AK229" s="41">
        <f>Tabel1[[#This Row],[Bez - Openbaar]]/Tabel1[[#This Row],[Totale openbare capaciteit]]</f>
        <v>0.83333333333333337</v>
      </c>
      <c r="AL229" s="41" t="e">
        <f>Tabel1[[#This Row],[Bez - doelgroep totaal]]/Tabel1[[#This Row],[Totale doelgroep capaciteit]]</f>
        <v>#DIV/0!</v>
      </c>
      <c r="AM229" s="41">
        <f>Tabel1[[#This Row],[Totale bezetting]]/Tabel1[[#This Row],[Totale capaciteit]]</f>
        <v>0.83333333333333337</v>
      </c>
      <c r="AN229" s="41" t="str">
        <f>Tabel1[[#This Row],[Datum]]&amp;Tabel1[[#This Row],[Meetmoment]]&amp;Tabel1[[#This Row],[Sectienummer]]</f>
        <v>4441600:00-02:0015</v>
      </c>
      <c r="AO229" s="33"/>
      <c r="AP229" s="33"/>
      <c r="AQ229" s="33"/>
      <c r="AR229" s="33">
        <v>5</v>
      </c>
      <c r="AS229" s="33"/>
      <c r="AT229" s="33">
        <f>SUM(Tabel1[[#This Row],[Motief - Bezoekers/kortparkeerders]:[Motief - Overig]])</f>
        <v>5</v>
      </c>
      <c r="AU229" s="43">
        <v>4</v>
      </c>
      <c r="AV229" s="43"/>
      <c r="AW229" s="43"/>
      <c r="AX229" s="43">
        <v>1</v>
      </c>
      <c r="AY229" s="43"/>
      <c r="AZ229" s="43"/>
      <c r="BA229" s="43"/>
      <c r="BB229" s="43"/>
      <c r="BC229" s="44">
        <f>SUM(Tabel1[[#This Row],[Herkomst - Eigen woonplaats]:[Herkomst - Onbekend]])</f>
        <v>5</v>
      </c>
    </row>
    <row r="230" spans="1:55" s="2" customFormat="1" x14ac:dyDescent="0.25">
      <c r="A230" s="1">
        <v>15</v>
      </c>
      <c r="B230" s="1" t="s">
        <v>59</v>
      </c>
      <c r="C230" s="8">
        <v>44429</v>
      </c>
      <c r="D230" s="1" t="s">
        <v>79</v>
      </c>
      <c r="E230" s="4">
        <v>6</v>
      </c>
      <c r="F230" s="4"/>
      <c r="G230" s="4"/>
      <c r="H230" s="4"/>
      <c r="I230" s="4"/>
      <c r="J230" s="4"/>
      <c r="K230" s="4">
        <f>SUM(Tabel1[[#This Row],[cap_gemarkeerd_langs]:[cap_canadees]])</f>
        <v>6</v>
      </c>
      <c r="L230" s="4"/>
      <c r="M230" s="4"/>
      <c r="N230" s="4"/>
      <c r="O230" s="4"/>
      <c r="P230" s="4"/>
      <c r="Q230" s="4"/>
      <c r="R230" s="4">
        <f>SUM(Tabel1[[#This Row],[Cap - Invaliden algemeen]:[Cap - Overig gereserveerd]])</f>
        <v>0</v>
      </c>
      <c r="S230" s="4">
        <f>Tabel1[[#This Row],[Totale openbare capaciteit]]+Tabel1[[#This Row],[Totale doelgroep capaciteit]]</f>
        <v>6</v>
      </c>
      <c r="T230" s="11">
        <v>6</v>
      </c>
      <c r="U230" s="11"/>
      <c r="V230" s="11"/>
      <c r="W230" s="11"/>
      <c r="X230" s="11"/>
      <c r="Y230" s="11"/>
      <c r="Z230" s="4">
        <f>SUM(Tabel1[[#This Row],[Bez - Invaliden algemeen]:[Bez - Overig gereserveerd]])</f>
        <v>0</v>
      </c>
      <c r="AA230" s="4"/>
      <c r="AB230" s="4"/>
      <c r="AC230" s="11"/>
      <c r="AD230" s="11">
        <f>SUM(Tabel1[[#This Row],[Bez - fout, canadees]:[Bez - fout, anders]])</f>
        <v>0</v>
      </c>
      <c r="AE230" s="11"/>
      <c r="AF230" s="11"/>
      <c r="AG230" s="11"/>
      <c r="AH230" s="11">
        <f>SUM(Tabel1[[#This Row],[Bez - Obstakel, openbaar]:[Bez - Obstakel, doelgroep]])</f>
        <v>0</v>
      </c>
      <c r="AI230" s="4"/>
      <c r="AJ230" s="11">
        <f>SUM(Tabel1[[#This Row],[Bez - doelgroep totaal]]+Tabel1[[#This Row],[Bez - Openbaar]]+Tabel1[[#This Row],[Bez - Foutparkeerders]]+Tabel1[[#This Row],[Bez - Obstakels]])</f>
        <v>6</v>
      </c>
      <c r="AK230" s="41">
        <f>Tabel1[[#This Row],[Bez - Openbaar]]/Tabel1[[#This Row],[Totale openbare capaciteit]]</f>
        <v>1</v>
      </c>
      <c r="AL230" s="41" t="e">
        <f>Tabel1[[#This Row],[Bez - doelgroep totaal]]/Tabel1[[#This Row],[Totale doelgroep capaciteit]]</f>
        <v>#DIV/0!</v>
      </c>
      <c r="AM230" s="41">
        <f>Tabel1[[#This Row],[Totale bezetting]]/Tabel1[[#This Row],[Totale capaciteit]]</f>
        <v>1</v>
      </c>
      <c r="AN230" s="41" t="str">
        <f>Tabel1[[#This Row],[Datum]]&amp;Tabel1[[#This Row],[Meetmoment]]&amp;Tabel1[[#This Row],[Sectienummer]]</f>
        <v>4442914:00-16:0015</v>
      </c>
      <c r="AO230" s="33">
        <v>2</v>
      </c>
      <c r="AP230" s="33"/>
      <c r="AQ230" s="33">
        <v>1</v>
      </c>
      <c r="AR230" s="33">
        <v>3</v>
      </c>
      <c r="AS230" s="33"/>
      <c r="AT230" s="33">
        <f>SUM(Tabel1[[#This Row],[Motief - Bezoekers/kortparkeerders]:[Motief - Overig]])</f>
        <v>6</v>
      </c>
      <c r="AU230" s="43">
        <v>6</v>
      </c>
      <c r="AV230" s="43"/>
      <c r="AW230" s="43"/>
      <c r="AX230" s="43"/>
      <c r="AY230" s="43"/>
      <c r="AZ230" s="43"/>
      <c r="BA230" s="43"/>
      <c r="BB230" s="43"/>
      <c r="BC230" s="44">
        <f>SUM(Tabel1[[#This Row],[Herkomst - Eigen woonplaats]:[Herkomst - Onbekend]])</f>
        <v>6</v>
      </c>
    </row>
    <row r="231" spans="1:55" s="2" customFormat="1" x14ac:dyDescent="0.25">
      <c r="A231" s="1">
        <v>15</v>
      </c>
      <c r="B231" t="s">
        <v>59</v>
      </c>
      <c r="C231" s="8">
        <v>44450</v>
      </c>
      <c r="D231" s="1" t="s">
        <v>78</v>
      </c>
      <c r="E231" s="4">
        <v>6</v>
      </c>
      <c r="F231" s="4"/>
      <c r="G231" s="4"/>
      <c r="H231" s="4"/>
      <c r="I231" s="4"/>
      <c r="J231" s="4"/>
      <c r="K231" s="4">
        <f>SUM(Tabel1[[#This Row],[cap_gemarkeerd_langs]:[cap_canadees]])</f>
        <v>6</v>
      </c>
      <c r="L231" s="4"/>
      <c r="M231" s="4"/>
      <c r="N231" s="4"/>
      <c r="O231" s="4"/>
      <c r="P231" s="4"/>
      <c r="Q231" s="4"/>
      <c r="R231" s="4">
        <f>SUM(Tabel1[[#This Row],[Cap - Invaliden algemeen]:[Cap - Overig gereserveerd]])</f>
        <v>0</v>
      </c>
      <c r="S231" s="4">
        <f>Tabel1[[#This Row],[Totale openbare capaciteit]]+Tabel1[[#This Row],[Totale doelgroep capaciteit]]</f>
        <v>6</v>
      </c>
      <c r="T231" s="11">
        <v>5</v>
      </c>
      <c r="U231" s="11"/>
      <c r="V231" s="11"/>
      <c r="W231" s="11"/>
      <c r="X231" s="11"/>
      <c r="Y231" s="11"/>
      <c r="Z231" s="4">
        <f>SUM(Tabel1[[#This Row],[Bez - Invaliden algemeen]:[Bez - Overig gereserveerd]])</f>
        <v>0</v>
      </c>
      <c r="AA231" s="4"/>
      <c r="AB231" s="4"/>
      <c r="AC231" s="11"/>
      <c r="AD231" s="11">
        <f>SUM(Tabel1[[#This Row],[Bez - fout, canadees]:[Bez - fout, anders]])</f>
        <v>0</v>
      </c>
      <c r="AE231" s="4"/>
      <c r="AF231" s="11"/>
      <c r="AG231" s="11"/>
      <c r="AH231" s="11">
        <f>SUM(Tabel1[[#This Row],[Bez - Obstakel, openbaar]:[Bez - Obstakel, doelgroep]])</f>
        <v>0</v>
      </c>
      <c r="AI231" s="4"/>
      <c r="AJ231" s="11">
        <f>SUM(Tabel1[[#This Row],[Bez - doelgroep totaal]]+Tabel1[[#This Row],[Bez - Openbaar]]+Tabel1[[#This Row],[Bez - Foutparkeerders]]+Tabel1[[#This Row],[Bez - Obstakels]])</f>
        <v>5</v>
      </c>
      <c r="AK231" s="41">
        <f>Tabel1[[#This Row],[Bez - Openbaar]]/Tabel1[[#This Row],[Totale openbare capaciteit]]</f>
        <v>0.83333333333333337</v>
      </c>
      <c r="AL231" s="41" t="e">
        <f>Tabel1[[#This Row],[Bez - doelgroep totaal]]/Tabel1[[#This Row],[Totale doelgroep capaciteit]]</f>
        <v>#DIV/0!</v>
      </c>
      <c r="AM231" s="41">
        <f>Tabel1[[#This Row],[Totale bezetting]]/Tabel1[[#This Row],[Totale capaciteit]]</f>
        <v>0.83333333333333337</v>
      </c>
      <c r="AN231" s="41" t="str">
        <f>Tabel1[[#This Row],[Datum]]&amp;Tabel1[[#This Row],[Meetmoment]]&amp;Tabel1[[#This Row],[Sectienummer]]</f>
        <v>4445010:00-12:0015</v>
      </c>
      <c r="AO231" s="33"/>
      <c r="AP231" s="33"/>
      <c r="AQ231" s="33">
        <v>1</v>
      </c>
      <c r="AR231" s="33">
        <v>4</v>
      </c>
      <c r="AS231" s="33"/>
      <c r="AT231" s="33">
        <f>SUM(Tabel1[[#This Row],[Motief - Bezoekers/kortparkeerders]:[Motief - Overig]])</f>
        <v>5</v>
      </c>
      <c r="AU231" s="43">
        <v>5</v>
      </c>
      <c r="AV231" s="43"/>
      <c r="AW231" s="43"/>
      <c r="AX231" s="43"/>
      <c r="AY231" s="43"/>
      <c r="AZ231" s="43"/>
      <c r="BA231" s="43"/>
      <c r="BB231" s="43"/>
      <c r="BC231" s="44">
        <f>SUM(Tabel1[[#This Row],[Herkomst - Eigen woonplaats]:[Herkomst - Onbekend]])</f>
        <v>5</v>
      </c>
    </row>
    <row r="232" spans="1:55" s="2" customFormat="1" x14ac:dyDescent="0.25">
      <c r="A232" s="1">
        <v>15</v>
      </c>
      <c r="B232" t="s">
        <v>59</v>
      </c>
      <c r="C232" s="8">
        <v>44450</v>
      </c>
      <c r="D232" s="1" t="s">
        <v>79</v>
      </c>
      <c r="E232" s="4">
        <v>6</v>
      </c>
      <c r="F232" s="4"/>
      <c r="G232" s="4"/>
      <c r="H232" s="4"/>
      <c r="I232" s="4"/>
      <c r="J232" s="4"/>
      <c r="K232" s="4">
        <f>SUM(Tabel1[[#This Row],[cap_gemarkeerd_langs]:[cap_canadees]])</f>
        <v>6</v>
      </c>
      <c r="L232" s="4"/>
      <c r="M232" s="4"/>
      <c r="N232" s="4"/>
      <c r="O232" s="4"/>
      <c r="P232" s="4"/>
      <c r="Q232" s="4"/>
      <c r="R232" s="4">
        <f>SUM(Tabel1[[#This Row],[Cap - Invaliden algemeen]:[Cap - Overig gereserveerd]])</f>
        <v>0</v>
      </c>
      <c r="S232" s="4">
        <f>Tabel1[[#This Row],[Totale openbare capaciteit]]+Tabel1[[#This Row],[Totale doelgroep capaciteit]]</f>
        <v>6</v>
      </c>
      <c r="T232" s="11">
        <v>5</v>
      </c>
      <c r="U232" s="11"/>
      <c r="V232" s="11"/>
      <c r="W232" s="11"/>
      <c r="X232" s="11"/>
      <c r="Y232" s="11"/>
      <c r="Z232" s="4">
        <f>SUM(Tabel1[[#This Row],[Bez - Invaliden algemeen]:[Bez - Overig gereserveerd]])</f>
        <v>0</v>
      </c>
      <c r="AA232" s="4"/>
      <c r="AB232" s="4"/>
      <c r="AC232" s="11"/>
      <c r="AD232" s="11">
        <f>SUM(Tabel1[[#This Row],[Bez - fout, canadees]:[Bez - fout, anders]])</f>
        <v>0</v>
      </c>
      <c r="AE232" s="4"/>
      <c r="AF232" s="11"/>
      <c r="AG232" s="11"/>
      <c r="AH232" s="11">
        <f>SUM(Tabel1[[#This Row],[Bez - Obstakel, openbaar]:[Bez - Obstakel, doelgroep]])</f>
        <v>0</v>
      </c>
      <c r="AI232" s="4"/>
      <c r="AJ232" s="11">
        <f>SUM(Tabel1[[#This Row],[Bez - doelgroep totaal]]+Tabel1[[#This Row],[Bez - Openbaar]]+Tabel1[[#This Row],[Bez - Foutparkeerders]]+Tabel1[[#This Row],[Bez - Obstakels]])</f>
        <v>5</v>
      </c>
      <c r="AK232" s="41">
        <f>Tabel1[[#This Row],[Bez - Openbaar]]/Tabel1[[#This Row],[Totale openbare capaciteit]]</f>
        <v>0.83333333333333337</v>
      </c>
      <c r="AL232" s="41" t="e">
        <f>Tabel1[[#This Row],[Bez - doelgroep totaal]]/Tabel1[[#This Row],[Totale doelgroep capaciteit]]</f>
        <v>#DIV/0!</v>
      </c>
      <c r="AM232" s="41">
        <f>Tabel1[[#This Row],[Totale bezetting]]/Tabel1[[#This Row],[Totale capaciteit]]</f>
        <v>0.83333333333333337</v>
      </c>
      <c r="AN232" s="41" t="str">
        <f>Tabel1[[#This Row],[Datum]]&amp;Tabel1[[#This Row],[Meetmoment]]&amp;Tabel1[[#This Row],[Sectienummer]]</f>
        <v>4445014:00-16:0015</v>
      </c>
      <c r="AO232" s="33"/>
      <c r="AP232" s="33"/>
      <c r="AQ232" s="33">
        <v>1</v>
      </c>
      <c r="AR232" s="33">
        <v>4</v>
      </c>
      <c r="AS232" s="33"/>
      <c r="AT232" s="33">
        <f>SUM(Tabel1[[#This Row],[Motief - Bezoekers/kortparkeerders]:[Motief - Overig]])</f>
        <v>5</v>
      </c>
      <c r="AU232" s="43">
        <v>5</v>
      </c>
      <c r="AV232" s="43"/>
      <c r="AW232" s="43"/>
      <c r="AX232" s="43"/>
      <c r="AY232" s="43"/>
      <c r="AZ232" s="43"/>
      <c r="BA232" s="43"/>
      <c r="BB232" s="43"/>
      <c r="BC232" s="44">
        <f>SUM(Tabel1[[#This Row],[Herkomst - Eigen woonplaats]:[Herkomst - Onbekend]])</f>
        <v>5</v>
      </c>
    </row>
    <row r="233" spans="1:55" s="2" customFormat="1" x14ac:dyDescent="0.25">
      <c r="A233" s="1">
        <v>15</v>
      </c>
      <c r="B233" t="s">
        <v>59</v>
      </c>
      <c r="C233" s="8">
        <v>44450</v>
      </c>
      <c r="D233" s="1" t="s">
        <v>80</v>
      </c>
      <c r="E233" s="4">
        <v>6</v>
      </c>
      <c r="F233" s="4"/>
      <c r="G233" s="4"/>
      <c r="H233" s="4"/>
      <c r="I233" s="4"/>
      <c r="J233" s="4"/>
      <c r="K233" s="4">
        <f>SUM(Tabel1[[#This Row],[cap_gemarkeerd_langs]:[cap_canadees]])</f>
        <v>6</v>
      </c>
      <c r="L233" s="4"/>
      <c r="M233" s="4"/>
      <c r="N233" s="4"/>
      <c r="O233" s="4"/>
      <c r="P233" s="4"/>
      <c r="Q233" s="4"/>
      <c r="R233" s="4">
        <f>SUM(Tabel1[[#This Row],[Cap - Invaliden algemeen]:[Cap - Overig gereserveerd]])</f>
        <v>0</v>
      </c>
      <c r="S233" s="4">
        <f>Tabel1[[#This Row],[Totale openbare capaciteit]]+Tabel1[[#This Row],[Totale doelgroep capaciteit]]</f>
        <v>6</v>
      </c>
      <c r="T233" s="11">
        <v>6</v>
      </c>
      <c r="U233" s="11"/>
      <c r="V233" s="11"/>
      <c r="W233" s="11"/>
      <c r="X233" s="11"/>
      <c r="Y233" s="11"/>
      <c r="Z233" s="4">
        <f>SUM(Tabel1[[#This Row],[Bez - Invaliden algemeen]:[Bez - Overig gereserveerd]])</f>
        <v>0</v>
      </c>
      <c r="AA233" s="4"/>
      <c r="AB233" s="4"/>
      <c r="AC233" s="11"/>
      <c r="AD233" s="11">
        <f>SUM(Tabel1[[#This Row],[Bez - fout, canadees]:[Bez - fout, anders]])</f>
        <v>0</v>
      </c>
      <c r="AE233" s="4"/>
      <c r="AF233" s="11"/>
      <c r="AG233" s="11"/>
      <c r="AH233" s="11">
        <f>SUM(Tabel1[[#This Row],[Bez - Obstakel, openbaar]:[Bez - Obstakel, doelgroep]])</f>
        <v>0</v>
      </c>
      <c r="AI233" s="4"/>
      <c r="AJ233" s="11">
        <f>SUM(Tabel1[[#This Row],[Bez - doelgroep totaal]]+Tabel1[[#This Row],[Bez - Openbaar]]+Tabel1[[#This Row],[Bez - Foutparkeerders]]+Tabel1[[#This Row],[Bez - Obstakels]])</f>
        <v>6</v>
      </c>
      <c r="AK233" s="41">
        <f>Tabel1[[#This Row],[Bez - Openbaar]]/Tabel1[[#This Row],[Totale openbare capaciteit]]</f>
        <v>1</v>
      </c>
      <c r="AL233" s="41" t="e">
        <f>Tabel1[[#This Row],[Bez - doelgroep totaal]]/Tabel1[[#This Row],[Totale doelgroep capaciteit]]</f>
        <v>#DIV/0!</v>
      </c>
      <c r="AM233" s="41">
        <f>Tabel1[[#This Row],[Totale bezetting]]/Tabel1[[#This Row],[Totale capaciteit]]</f>
        <v>1</v>
      </c>
      <c r="AN233" s="41" t="str">
        <f>Tabel1[[#This Row],[Datum]]&amp;Tabel1[[#This Row],[Meetmoment]]&amp;Tabel1[[#This Row],[Sectienummer]]</f>
        <v>4445019:00-21:0015</v>
      </c>
      <c r="AO233" s="33"/>
      <c r="AP233" s="33"/>
      <c r="AQ233" s="33">
        <v>1</v>
      </c>
      <c r="AR233" s="33">
        <v>5</v>
      </c>
      <c r="AS233" s="33"/>
      <c r="AT233" s="33">
        <f>SUM(Tabel1[[#This Row],[Motief - Bezoekers/kortparkeerders]:[Motief - Overig]])</f>
        <v>6</v>
      </c>
      <c r="AU233" s="43">
        <v>6</v>
      </c>
      <c r="AV233" s="43"/>
      <c r="AW233" s="43"/>
      <c r="AX233" s="43"/>
      <c r="AY233" s="43"/>
      <c r="AZ233" s="43"/>
      <c r="BA233" s="43"/>
      <c r="BB233" s="43"/>
      <c r="BC233" s="44">
        <f>SUM(Tabel1[[#This Row],[Herkomst - Eigen woonplaats]:[Herkomst - Onbekend]])</f>
        <v>6</v>
      </c>
    </row>
    <row r="234" spans="1:55" s="2" customFormat="1" x14ac:dyDescent="0.25">
      <c r="A234" s="1">
        <v>15</v>
      </c>
      <c r="B234" t="s">
        <v>59</v>
      </c>
      <c r="C234" s="8">
        <v>44451</v>
      </c>
      <c r="D234" s="1" t="s">
        <v>77</v>
      </c>
      <c r="E234" s="4">
        <v>6</v>
      </c>
      <c r="F234" s="4"/>
      <c r="G234" s="4"/>
      <c r="H234" s="4"/>
      <c r="I234" s="4"/>
      <c r="J234" s="4"/>
      <c r="K234" s="4">
        <f>SUM(Tabel1[[#This Row],[cap_gemarkeerd_langs]:[cap_canadees]])</f>
        <v>6</v>
      </c>
      <c r="L234" s="4"/>
      <c r="M234" s="4"/>
      <c r="N234" s="4"/>
      <c r="O234" s="4"/>
      <c r="P234" s="4"/>
      <c r="Q234" s="4"/>
      <c r="R234" s="4">
        <f>SUM(Tabel1[[#This Row],[Cap - Invaliden algemeen]:[Cap - Overig gereserveerd]])</f>
        <v>0</v>
      </c>
      <c r="S234" s="4">
        <f>Tabel1[[#This Row],[Totale openbare capaciteit]]+Tabel1[[#This Row],[Totale doelgroep capaciteit]]</f>
        <v>6</v>
      </c>
      <c r="T234" s="11">
        <v>6</v>
      </c>
      <c r="U234" s="11"/>
      <c r="V234" s="11"/>
      <c r="W234" s="11"/>
      <c r="X234" s="11"/>
      <c r="Y234" s="11"/>
      <c r="Z234" s="4">
        <f>SUM(Tabel1[[#This Row],[Bez - Invaliden algemeen]:[Bez - Overig gereserveerd]])</f>
        <v>0</v>
      </c>
      <c r="AA234" s="4"/>
      <c r="AB234" s="4"/>
      <c r="AC234" s="11"/>
      <c r="AD234" s="11">
        <f>SUM(Tabel1[[#This Row],[Bez - fout, canadees]:[Bez - fout, anders]])</f>
        <v>0</v>
      </c>
      <c r="AE234" s="4"/>
      <c r="AF234" s="11"/>
      <c r="AG234" s="11"/>
      <c r="AH234" s="11">
        <f>SUM(Tabel1[[#This Row],[Bez - Obstakel, openbaar]:[Bez - Obstakel, doelgroep]])</f>
        <v>0</v>
      </c>
      <c r="AI234" s="4"/>
      <c r="AJ234" s="11">
        <f>SUM(Tabel1[[#This Row],[Bez - doelgroep totaal]]+Tabel1[[#This Row],[Bez - Openbaar]]+Tabel1[[#This Row],[Bez - Foutparkeerders]]+Tabel1[[#This Row],[Bez - Obstakels]])</f>
        <v>6</v>
      </c>
      <c r="AK234" s="41">
        <f>Tabel1[[#This Row],[Bez - Openbaar]]/Tabel1[[#This Row],[Totale openbare capaciteit]]</f>
        <v>1</v>
      </c>
      <c r="AL234" s="41" t="e">
        <f>Tabel1[[#This Row],[Bez - doelgroep totaal]]/Tabel1[[#This Row],[Totale doelgroep capaciteit]]</f>
        <v>#DIV/0!</v>
      </c>
      <c r="AM234" s="41">
        <f>Tabel1[[#This Row],[Totale bezetting]]/Tabel1[[#This Row],[Totale capaciteit]]</f>
        <v>1</v>
      </c>
      <c r="AN234" s="41" t="str">
        <f>Tabel1[[#This Row],[Datum]]&amp;Tabel1[[#This Row],[Meetmoment]]&amp;Tabel1[[#This Row],[Sectienummer]]</f>
        <v>4445100:00-02:0015</v>
      </c>
      <c r="AO234" s="33"/>
      <c r="AP234" s="33"/>
      <c r="AQ234" s="33">
        <v>1</v>
      </c>
      <c r="AR234" s="33">
        <v>5</v>
      </c>
      <c r="AS234" s="33"/>
      <c r="AT234" s="33">
        <f>SUM(Tabel1[[#This Row],[Motief - Bezoekers/kortparkeerders]:[Motief - Overig]])</f>
        <v>6</v>
      </c>
      <c r="AU234" s="43">
        <v>6</v>
      </c>
      <c r="AV234" s="43"/>
      <c r="AW234" s="43"/>
      <c r="AX234" s="43"/>
      <c r="AY234" s="43"/>
      <c r="AZ234" s="43"/>
      <c r="BA234" s="43"/>
      <c r="BB234" s="43"/>
      <c r="BC234" s="44">
        <f>SUM(Tabel1[[#This Row],[Herkomst - Eigen woonplaats]:[Herkomst - Onbekend]])</f>
        <v>6</v>
      </c>
    </row>
    <row r="235" spans="1:55" s="2" customFormat="1" x14ac:dyDescent="0.25">
      <c r="A235" s="1">
        <v>15</v>
      </c>
      <c r="B235" t="s">
        <v>59</v>
      </c>
      <c r="C235" s="8">
        <v>44474</v>
      </c>
      <c r="D235" s="1" t="s">
        <v>78</v>
      </c>
      <c r="E235" s="4">
        <v>6</v>
      </c>
      <c r="F235" s="4"/>
      <c r="G235" s="4"/>
      <c r="H235" s="4"/>
      <c r="I235" s="4"/>
      <c r="J235" s="4"/>
      <c r="K235" s="4">
        <f>SUM(Tabel1[[#This Row],[cap_gemarkeerd_langs]:[cap_canadees]])</f>
        <v>6</v>
      </c>
      <c r="L235" s="4"/>
      <c r="M235" s="4"/>
      <c r="N235" s="4"/>
      <c r="O235" s="4"/>
      <c r="P235" s="4"/>
      <c r="Q235" s="4"/>
      <c r="R235" s="4">
        <f>SUM(Tabel1[[#This Row],[Cap - Invaliden algemeen]:[Cap - Overig gereserveerd]])</f>
        <v>0</v>
      </c>
      <c r="S235" s="4">
        <f>Tabel1[[#This Row],[Totale openbare capaciteit]]+Tabel1[[#This Row],[Totale doelgroep capaciteit]]</f>
        <v>6</v>
      </c>
      <c r="T235" s="11">
        <v>5</v>
      </c>
      <c r="U235" s="11"/>
      <c r="V235" s="11"/>
      <c r="W235" s="11"/>
      <c r="X235" s="11"/>
      <c r="Y235" s="11"/>
      <c r="Z235" s="4">
        <f>SUM(Tabel1[[#This Row],[Bez - Invaliden algemeen]:[Bez - Overig gereserveerd]])</f>
        <v>0</v>
      </c>
      <c r="AA235" s="4"/>
      <c r="AB235" s="4"/>
      <c r="AC235" s="11"/>
      <c r="AD235" s="11">
        <f>SUM(Tabel1[[#This Row],[Bez - fout, canadees]:[Bez - fout, anders]])</f>
        <v>0</v>
      </c>
      <c r="AE235" s="4"/>
      <c r="AF235" s="11"/>
      <c r="AG235" s="11"/>
      <c r="AH235" s="11">
        <f>SUM(Tabel1[[#This Row],[Bez - Obstakel, openbaar]:[Bez - Obstakel, doelgroep]])</f>
        <v>0</v>
      </c>
      <c r="AI235" s="4"/>
      <c r="AJ235" s="11">
        <f>SUM(Tabel1[[#This Row],[Bez - doelgroep totaal]]+Tabel1[[#This Row],[Bez - Openbaar]]+Tabel1[[#This Row],[Bez - Foutparkeerders]]+Tabel1[[#This Row],[Bez - Obstakels]])</f>
        <v>5</v>
      </c>
      <c r="AK235" s="41">
        <f>Tabel1[[#This Row],[Bez - Openbaar]]/Tabel1[[#This Row],[Totale openbare capaciteit]]</f>
        <v>0.83333333333333337</v>
      </c>
      <c r="AL235" s="41" t="e">
        <f>Tabel1[[#This Row],[Bez - doelgroep totaal]]/Tabel1[[#This Row],[Totale doelgroep capaciteit]]</f>
        <v>#DIV/0!</v>
      </c>
      <c r="AM235" s="41">
        <f>Tabel1[[#This Row],[Totale bezetting]]/Tabel1[[#This Row],[Totale capaciteit]]</f>
        <v>0.83333333333333337</v>
      </c>
      <c r="AN235" s="41" t="str">
        <f>Tabel1[[#This Row],[Datum]]&amp;Tabel1[[#This Row],[Meetmoment]]&amp;Tabel1[[#This Row],[Sectienummer]]</f>
        <v>4447410:00-12:0015</v>
      </c>
      <c r="AO235" s="33">
        <v>1</v>
      </c>
      <c r="AP235" s="33"/>
      <c r="AQ235" s="33"/>
      <c r="AR235" s="33">
        <v>4</v>
      </c>
      <c r="AS235" s="33"/>
      <c r="AT235" s="33">
        <f>SUM(Tabel1[[#This Row],[Motief - Bezoekers/kortparkeerders]:[Motief - Overig]])</f>
        <v>5</v>
      </c>
      <c r="AU235" s="43">
        <v>4</v>
      </c>
      <c r="AV235" s="43"/>
      <c r="AW235" s="43">
        <v>1</v>
      </c>
      <c r="AX235" s="43"/>
      <c r="AY235" s="43"/>
      <c r="AZ235" s="43"/>
      <c r="BA235" s="43"/>
      <c r="BB235" s="43"/>
      <c r="BC235" s="44">
        <f>SUM(Tabel1[[#This Row],[Herkomst - Eigen woonplaats]:[Herkomst - Onbekend]])</f>
        <v>5</v>
      </c>
    </row>
    <row r="236" spans="1:55" s="2" customFormat="1" x14ac:dyDescent="0.25">
      <c r="A236" s="1">
        <v>15</v>
      </c>
      <c r="B236" t="s">
        <v>59</v>
      </c>
      <c r="C236" s="8">
        <v>44474</v>
      </c>
      <c r="D236" s="1" t="s">
        <v>79</v>
      </c>
      <c r="E236" s="4">
        <v>6</v>
      </c>
      <c r="F236" s="4"/>
      <c r="G236" s="4"/>
      <c r="H236" s="4"/>
      <c r="I236" s="4"/>
      <c r="J236" s="4"/>
      <c r="K236" s="4">
        <f>SUM(Tabel1[[#This Row],[cap_gemarkeerd_langs]:[cap_canadees]])</f>
        <v>6</v>
      </c>
      <c r="L236" s="4"/>
      <c r="M236" s="4"/>
      <c r="N236" s="4"/>
      <c r="O236" s="4"/>
      <c r="P236" s="4"/>
      <c r="Q236" s="4"/>
      <c r="R236" s="4">
        <f>SUM(Tabel1[[#This Row],[Cap - Invaliden algemeen]:[Cap - Overig gereserveerd]])</f>
        <v>0</v>
      </c>
      <c r="S236" s="4">
        <f>Tabel1[[#This Row],[Totale openbare capaciteit]]+Tabel1[[#This Row],[Totale doelgroep capaciteit]]</f>
        <v>6</v>
      </c>
      <c r="T236" s="11">
        <v>4</v>
      </c>
      <c r="U236" s="11"/>
      <c r="V236" s="11"/>
      <c r="W236" s="11"/>
      <c r="X236" s="11"/>
      <c r="Y236" s="11"/>
      <c r="Z236" s="4">
        <f>SUM(Tabel1[[#This Row],[Bez - Invaliden algemeen]:[Bez - Overig gereserveerd]])</f>
        <v>0</v>
      </c>
      <c r="AA236" s="4"/>
      <c r="AB236" s="4"/>
      <c r="AC236" s="11"/>
      <c r="AD236" s="11">
        <f>SUM(Tabel1[[#This Row],[Bez - fout, canadees]:[Bez - fout, anders]])</f>
        <v>0</v>
      </c>
      <c r="AE236" s="4"/>
      <c r="AF236" s="11"/>
      <c r="AG236" s="11"/>
      <c r="AH236" s="11">
        <f>SUM(Tabel1[[#This Row],[Bez - Obstakel, openbaar]:[Bez - Obstakel, doelgroep]])</f>
        <v>0</v>
      </c>
      <c r="AI236" s="4"/>
      <c r="AJ236" s="11">
        <f>SUM(Tabel1[[#This Row],[Bez - doelgroep totaal]]+Tabel1[[#This Row],[Bez - Openbaar]]+Tabel1[[#This Row],[Bez - Foutparkeerders]]+Tabel1[[#This Row],[Bez - Obstakels]])</f>
        <v>4</v>
      </c>
      <c r="AK236" s="41">
        <f>Tabel1[[#This Row],[Bez - Openbaar]]/Tabel1[[#This Row],[Totale openbare capaciteit]]</f>
        <v>0.66666666666666663</v>
      </c>
      <c r="AL236" s="41" t="e">
        <f>Tabel1[[#This Row],[Bez - doelgroep totaal]]/Tabel1[[#This Row],[Totale doelgroep capaciteit]]</f>
        <v>#DIV/0!</v>
      </c>
      <c r="AM236" s="41">
        <f>Tabel1[[#This Row],[Totale bezetting]]/Tabel1[[#This Row],[Totale capaciteit]]</f>
        <v>0.66666666666666663</v>
      </c>
      <c r="AN236" s="41" t="str">
        <f>Tabel1[[#This Row],[Datum]]&amp;Tabel1[[#This Row],[Meetmoment]]&amp;Tabel1[[#This Row],[Sectienummer]]</f>
        <v>4447414:00-16:0015</v>
      </c>
      <c r="AO236" s="33"/>
      <c r="AP236" s="33"/>
      <c r="AQ236" s="33"/>
      <c r="AR236" s="33">
        <v>4</v>
      </c>
      <c r="AS236" s="33"/>
      <c r="AT236" s="33">
        <f>SUM(Tabel1[[#This Row],[Motief - Bezoekers/kortparkeerders]:[Motief - Overig]])</f>
        <v>4</v>
      </c>
      <c r="AU236" s="43">
        <v>4</v>
      </c>
      <c r="AV236" s="43"/>
      <c r="AW236" s="43"/>
      <c r="AX236" s="43"/>
      <c r="AY236" s="43"/>
      <c r="AZ236" s="43"/>
      <c r="BA236" s="43"/>
      <c r="BB236" s="43"/>
      <c r="BC236" s="44">
        <f>SUM(Tabel1[[#This Row],[Herkomst - Eigen woonplaats]:[Herkomst - Onbekend]])</f>
        <v>4</v>
      </c>
    </row>
    <row r="237" spans="1:55" s="2" customFormat="1" x14ac:dyDescent="0.25">
      <c r="A237" s="1">
        <v>15</v>
      </c>
      <c r="B237" t="s">
        <v>59</v>
      </c>
      <c r="C237" s="8">
        <v>44474</v>
      </c>
      <c r="D237" s="1" t="s">
        <v>80</v>
      </c>
      <c r="E237" s="4">
        <v>6</v>
      </c>
      <c r="F237" s="4"/>
      <c r="G237" s="4"/>
      <c r="H237" s="4"/>
      <c r="I237" s="4"/>
      <c r="J237" s="4"/>
      <c r="K237" s="4">
        <f>SUM(Tabel1[[#This Row],[cap_gemarkeerd_langs]:[cap_canadees]])</f>
        <v>6</v>
      </c>
      <c r="L237" s="4"/>
      <c r="M237" s="4"/>
      <c r="N237" s="4"/>
      <c r="O237" s="4"/>
      <c r="P237" s="4"/>
      <c r="Q237" s="4"/>
      <c r="R237" s="4">
        <f>SUM(Tabel1[[#This Row],[Cap - Invaliden algemeen]:[Cap - Overig gereserveerd]])</f>
        <v>0</v>
      </c>
      <c r="S237" s="4">
        <f>Tabel1[[#This Row],[Totale openbare capaciteit]]+Tabel1[[#This Row],[Totale doelgroep capaciteit]]</f>
        <v>6</v>
      </c>
      <c r="T237" s="11">
        <v>5</v>
      </c>
      <c r="U237" s="11"/>
      <c r="V237" s="11"/>
      <c r="W237" s="11"/>
      <c r="X237" s="11"/>
      <c r="Y237" s="11"/>
      <c r="Z237" s="4">
        <f>SUM(Tabel1[[#This Row],[Bez - Invaliden algemeen]:[Bez - Overig gereserveerd]])</f>
        <v>0</v>
      </c>
      <c r="AA237" s="4"/>
      <c r="AB237" s="4"/>
      <c r="AC237" s="11"/>
      <c r="AD237" s="11">
        <f>SUM(Tabel1[[#This Row],[Bez - fout, canadees]:[Bez - fout, anders]])</f>
        <v>0</v>
      </c>
      <c r="AE237" s="4"/>
      <c r="AF237" s="11"/>
      <c r="AG237" s="11"/>
      <c r="AH237" s="11">
        <f>SUM(Tabel1[[#This Row],[Bez - Obstakel, openbaar]:[Bez - Obstakel, doelgroep]])</f>
        <v>0</v>
      </c>
      <c r="AI237" s="4"/>
      <c r="AJ237" s="11">
        <f>SUM(Tabel1[[#This Row],[Bez - doelgroep totaal]]+Tabel1[[#This Row],[Bez - Openbaar]]+Tabel1[[#This Row],[Bez - Foutparkeerders]]+Tabel1[[#This Row],[Bez - Obstakels]])</f>
        <v>5</v>
      </c>
      <c r="AK237" s="41">
        <f>Tabel1[[#This Row],[Bez - Openbaar]]/Tabel1[[#This Row],[Totale openbare capaciteit]]</f>
        <v>0.83333333333333337</v>
      </c>
      <c r="AL237" s="41" t="e">
        <f>Tabel1[[#This Row],[Bez - doelgroep totaal]]/Tabel1[[#This Row],[Totale doelgroep capaciteit]]</f>
        <v>#DIV/0!</v>
      </c>
      <c r="AM237" s="41">
        <f>Tabel1[[#This Row],[Totale bezetting]]/Tabel1[[#This Row],[Totale capaciteit]]</f>
        <v>0.83333333333333337</v>
      </c>
      <c r="AN237" s="41" t="str">
        <f>Tabel1[[#This Row],[Datum]]&amp;Tabel1[[#This Row],[Meetmoment]]&amp;Tabel1[[#This Row],[Sectienummer]]</f>
        <v>4447419:00-21:0015</v>
      </c>
      <c r="AO237" s="33"/>
      <c r="AP237" s="33"/>
      <c r="AQ237" s="33"/>
      <c r="AR237" s="33">
        <v>5</v>
      </c>
      <c r="AS237" s="33"/>
      <c r="AT237" s="33">
        <f>SUM(Tabel1[[#This Row],[Motief - Bezoekers/kortparkeerders]:[Motief - Overig]])</f>
        <v>5</v>
      </c>
      <c r="AU237" s="43">
        <v>5</v>
      </c>
      <c r="AV237" s="43"/>
      <c r="AW237" s="43"/>
      <c r="AX237" s="43"/>
      <c r="AY237" s="43"/>
      <c r="AZ237" s="43"/>
      <c r="BA237" s="43"/>
      <c r="BB237" s="43"/>
      <c r="BC237" s="44">
        <f>SUM(Tabel1[[#This Row],[Herkomst - Eigen woonplaats]:[Herkomst - Onbekend]])</f>
        <v>5</v>
      </c>
    </row>
    <row r="238" spans="1:55" s="2" customFormat="1" x14ac:dyDescent="0.25">
      <c r="A238" s="1">
        <v>15</v>
      </c>
      <c r="B238" t="s">
        <v>59</v>
      </c>
      <c r="C238" s="8">
        <v>44475</v>
      </c>
      <c r="D238" s="1" t="s">
        <v>77</v>
      </c>
      <c r="E238" s="4">
        <v>6</v>
      </c>
      <c r="F238" s="4"/>
      <c r="G238" s="4"/>
      <c r="H238" s="4"/>
      <c r="I238" s="4"/>
      <c r="J238" s="4"/>
      <c r="K238" s="4">
        <f>SUM(Tabel1[[#This Row],[cap_gemarkeerd_langs]:[cap_canadees]])</f>
        <v>6</v>
      </c>
      <c r="L238" s="4"/>
      <c r="M238" s="4"/>
      <c r="N238" s="4"/>
      <c r="O238" s="4"/>
      <c r="P238" s="4"/>
      <c r="Q238" s="4"/>
      <c r="R238" s="4">
        <f>SUM(Tabel1[[#This Row],[Cap - Invaliden algemeen]:[Cap - Overig gereserveerd]])</f>
        <v>0</v>
      </c>
      <c r="S238" s="4">
        <f>Tabel1[[#This Row],[Totale openbare capaciteit]]+Tabel1[[#This Row],[Totale doelgroep capaciteit]]</f>
        <v>6</v>
      </c>
      <c r="T238" s="11">
        <v>5</v>
      </c>
      <c r="U238" s="11"/>
      <c r="V238" s="11"/>
      <c r="W238" s="11"/>
      <c r="X238" s="11"/>
      <c r="Y238" s="11"/>
      <c r="Z238" s="4">
        <f>SUM(Tabel1[[#This Row],[Bez - Invaliden algemeen]:[Bez - Overig gereserveerd]])</f>
        <v>0</v>
      </c>
      <c r="AA238" s="4"/>
      <c r="AB238" s="4"/>
      <c r="AC238" s="11"/>
      <c r="AD238" s="11">
        <f>SUM(Tabel1[[#This Row],[Bez - fout, canadees]:[Bez - fout, anders]])</f>
        <v>0</v>
      </c>
      <c r="AE238" s="4"/>
      <c r="AF238" s="11"/>
      <c r="AG238" s="11"/>
      <c r="AH238" s="11">
        <f>SUM(Tabel1[[#This Row],[Bez - Obstakel, openbaar]:[Bez - Obstakel, doelgroep]])</f>
        <v>0</v>
      </c>
      <c r="AI238" s="4"/>
      <c r="AJ238" s="11">
        <f>SUM(Tabel1[[#This Row],[Bez - doelgroep totaal]]+Tabel1[[#This Row],[Bez - Openbaar]]+Tabel1[[#This Row],[Bez - Foutparkeerders]]+Tabel1[[#This Row],[Bez - Obstakels]])</f>
        <v>5</v>
      </c>
      <c r="AK238" s="41">
        <f>Tabel1[[#This Row],[Bez - Openbaar]]/Tabel1[[#This Row],[Totale openbare capaciteit]]</f>
        <v>0.83333333333333337</v>
      </c>
      <c r="AL238" s="41" t="e">
        <f>Tabel1[[#This Row],[Bez - doelgroep totaal]]/Tabel1[[#This Row],[Totale doelgroep capaciteit]]</f>
        <v>#DIV/0!</v>
      </c>
      <c r="AM238" s="41">
        <f>Tabel1[[#This Row],[Totale bezetting]]/Tabel1[[#This Row],[Totale capaciteit]]</f>
        <v>0.83333333333333337</v>
      </c>
      <c r="AN238" s="41" t="str">
        <f>Tabel1[[#This Row],[Datum]]&amp;Tabel1[[#This Row],[Meetmoment]]&amp;Tabel1[[#This Row],[Sectienummer]]</f>
        <v>4447500:00-02:0015</v>
      </c>
      <c r="AO238" s="33"/>
      <c r="AP238" s="33"/>
      <c r="AQ238" s="33"/>
      <c r="AR238" s="33">
        <v>5</v>
      </c>
      <c r="AS238" s="33"/>
      <c r="AT238" s="33">
        <f>SUM(Tabel1[[#This Row],[Motief - Bezoekers/kortparkeerders]:[Motief - Overig]])</f>
        <v>5</v>
      </c>
      <c r="AU238" s="43">
        <v>5</v>
      </c>
      <c r="AV238" s="43"/>
      <c r="AW238" s="43"/>
      <c r="AX238" s="43"/>
      <c r="AY238" s="43"/>
      <c r="AZ238" s="43"/>
      <c r="BA238" s="43"/>
      <c r="BB238" s="43"/>
      <c r="BC238" s="44">
        <f>SUM(Tabel1[[#This Row],[Herkomst - Eigen woonplaats]:[Herkomst - Onbekend]])</f>
        <v>5</v>
      </c>
    </row>
    <row r="239" spans="1:55" s="2" customFormat="1" x14ac:dyDescent="0.25">
      <c r="A239" s="1">
        <v>16</v>
      </c>
      <c r="B239" t="s">
        <v>58</v>
      </c>
      <c r="C239" s="8">
        <v>44415</v>
      </c>
      <c r="D239" s="1" t="s">
        <v>80</v>
      </c>
      <c r="E239" s="4">
        <v>16</v>
      </c>
      <c r="F239" s="4"/>
      <c r="G239" s="4"/>
      <c r="H239" s="4"/>
      <c r="I239" s="4"/>
      <c r="J239" s="4">
        <v>10</v>
      </c>
      <c r="K239" s="4">
        <f>SUM(Tabel1[[#This Row],[cap_gemarkeerd_langs]:[cap_canadees]])</f>
        <v>26</v>
      </c>
      <c r="L239" s="4"/>
      <c r="M239" s="4">
        <v>1</v>
      </c>
      <c r="N239" s="4"/>
      <c r="O239" s="4"/>
      <c r="P239" s="4"/>
      <c r="Q239" s="4"/>
      <c r="R239" s="4">
        <f>SUM(Tabel1[[#This Row],[Cap - Invaliden algemeen]:[Cap - Overig gereserveerd]])</f>
        <v>1</v>
      </c>
      <c r="S239" s="4">
        <f>Tabel1[[#This Row],[Totale openbare capaciteit]]+Tabel1[[#This Row],[Totale doelgroep capaciteit]]</f>
        <v>27</v>
      </c>
      <c r="T239" s="11">
        <v>19</v>
      </c>
      <c r="U239" s="11"/>
      <c r="V239" s="11">
        <v>1</v>
      </c>
      <c r="W239" s="11"/>
      <c r="X239" s="11"/>
      <c r="Y239" s="11"/>
      <c r="Z239" s="4">
        <f>SUM(Tabel1[[#This Row],[Bez - Invaliden algemeen]:[Bez - Overig gereserveerd]])</f>
        <v>1</v>
      </c>
      <c r="AA239" s="4"/>
      <c r="AB239" s="4"/>
      <c r="AC239" s="11"/>
      <c r="AD239" s="11">
        <f>SUM(Tabel1[[#This Row],[Bez - fout, canadees]:[Bez - fout, anders]])</f>
        <v>0</v>
      </c>
      <c r="AE239" s="4">
        <v>1</v>
      </c>
      <c r="AF239" s="11"/>
      <c r="AG239" s="11"/>
      <c r="AH239" s="11">
        <f>SUM(Tabel1[[#This Row],[Bez - Obstakel, openbaar]:[Bez - Obstakel, doelgroep]])</f>
        <v>1</v>
      </c>
      <c r="AI239" s="4"/>
      <c r="AJ239" s="11">
        <f>SUM(Tabel1[[#This Row],[Bez - doelgroep totaal]]+Tabel1[[#This Row],[Bez - Openbaar]]+Tabel1[[#This Row],[Bez - Foutparkeerders]]+Tabel1[[#This Row],[Bez - Obstakels]])</f>
        <v>21</v>
      </c>
      <c r="AK239" s="41">
        <f>Tabel1[[#This Row],[Bez - Openbaar]]/Tabel1[[#This Row],[Totale openbare capaciteit]]</f>
        <v>0.73076923076923073</v>
      </c>
      <c r="AL239" s="41">
        <f>Tabel1[[#This Row],[Bez - doelgroep totaal]]/Tabel1[[#This Row],[Totale doelgroep capaciteit]]</f>
        <v>1</v>
      </c>
      <c r="AM239" s="41">
        <f>Tabel1[[#This Row],[Totale bezetting]]/Tabel1[[#This Row],[Totale capaciteit]]</f>
        <v>0.77777777777777779</v>
      </c>
      <c r="AN239" s="41" t="str">
        <f>Tabel1[[#This Row],[Datum]]&amp;Tabel1[[#This Row],[Meetmoment]]&amp;Tabel1[[#This Row],[Sectienummer]]</f>
        <v>4441519:00-21:0016</v>
      </c>
      <c r="AO239" s="33">
        <v>1</v>
      </c>
      <c r="AP239" s="33"/>
      <c r="AQ239" s="33">
        <v>7</v>
      </c>
      <c r="AR239" s="33">
        <v>12</v>
      </c>
      <c r="AS239" s="33"/>
      <c r="AT239" s="33">
        <f>SUM(Tabel1[[#This Row],[Motief - Bezoekers/kortparkeerders]:[Motief - Overig]])</f>
        <v>20</v>
      </c>
      <c r="AU239" s="43">
        <v>14</v>
      </c>
      <c r="AV239" s="43">
        <v>1</v>
      </c>
      <c r="AW239" s="43"/>
      <c r="AX239" s="43"/>
      <c r="AY239" s="43">
        <v>1</v>
      </c>
      <c r="AZ239" s="43"/>
      <c r="BA239" s="43">
        <v>1</v>
      </c>
      <c r="BB239" s="43">
        <v>3</v>
      </c>
      <c r="BC239" s="44">
        <f>SUM(Tabel1[[#This Row],[Herkomst - Eigen woonplaats]:[Herkomst - Onbekend]])</f>
        <v>20</v>
      </c>
    </row>
    <row r="240" spans="1:55" s="2" customFormat="1" x14ac:dyDescent="0.25">
      <c r="A240" s="1">
        <v>16</v>
      </c>
      <c r="B240" t="s">
        <v>58</v>
      </c>
      <c r="C240" s="8">
        <v>44416</v>
      </c>
      <c r="D240" s="1" t="s">
        <v>77</v>
      </c>
      <c r="E240" s="4">
        <v>16</v>
      </c>
      <c r="F240" s="4"/>
      <c r="G240" s="4"/>
      <c r="H240" s="4"/>
      <c r="I240" s="4"/>
      <c r="J240" s="4">
        <v>10</v>
      </c>
      <c r="K240" s="4">
        <f>SUM(Tabel1[[#This Row],[cap_gemarkeerd_langs]:[cap_canadees]])</f>
        <v>26</v>
      </c>
      <c r="L240" s="4"/>
      <c r="M240" s="4">
        <v>1</v>
      </c>
      <c r="N240" s="4"/>
      <c r="O240" s="4"/>
      <c r="P240" s="4"/>
      <c r="Q240" s="4"/>
      <c r="R240" s="4">
        <f>SUM(Tabel1[[#This Row],[Cap - Invaliden algemeen]:[Cap - Overig gereserveerd]])</f>
        <v>1</v>
      </c>
      <c r="S240" s="4">
        <f>Tabel1[[#This Row],[Totale openbare capaciteit]]+Tabel1[[#This Row],[Totale doelgroep capaciteit]]</f>
        <v>27</v>
      </c>
      <c r="T240" s="11">
        <v>20</v>
      </c>
      <c r="U240" s="11"/>
      <c r="V240" s="11">
        <v>1</v>
      </c>
      <c r="W240" s="11"/>
      <c r="X240" s="11"/>
      <c r="Y240" s="11"/>
      <c r="Z240" s="4">
        <f>SUM(Tabel1[[#This Row],[Bez - Invaliden algemeen]:[Bez - Overig gereserveerd]])</f>
        <v>1</v>
      </c>
      <c r="AA240" s="4"/>
      <c r="AB240" s="4"/>
      <c r="AC240" s="11"/>
      <c r="AD240" s="11">
        <f>SUM(Tabel1[[#This Row],[Bez - fout, canadees]:[Bez - fout, anders]])</f>
        <v>0</v>
      </c>
      <c r="AE240" s="4">
        <v>1</v>
      </c>
      <c r="AF240" s="11"/>
      <c r="AG240" s="11"/>
      <c r="AH240" s="11">
        <f>SUM(Tabel1[[#This Row],[Bez - Obstakel, openbaar]:[Bez - Obstakel, doelgroep]])</f>
        <v>1</v>
      </c>
      <c r="AI240" s="4"/>
      <c r="AJ240" s="11">
        <f>SUM(Tabel1[[#This Row],[Bez - doelgroep totaal]]+Tabel1[[#This Row],[Bez - Openbaar]]+Tabel1[[#This Row],[Bez - Foutparkeerders]]+Tabel1[[#This Row],[Bez - Obstakels]])</f>
        <v>22</v>
      </c>
      <c r="AK240" s="41">
        <f>Tabel1[[#This Row],[Bez - Openbaar]]/Tabel1[[#This Row],[Totale openbare capaciteit]]</f>
        <v>0.76923076923076927</v>
      </c>
      <c r="AL240" s="41">
        <f>Tabel1[[#This Row],[Bez - doelgroep totaal]]/Tabel1[[#This Row],[Totale doelgroep capaciteit]]</f>
        <v>1</v>
      </c>
      <c r="AM240" s="41">
        <f>Tabel1[[#This Row],[Totale bezetting]]/Tabel1[[#This Row],[Totale capaciteit]]</f>
        <v>0.81481481481481477</v>
      </c>
      <c r="AN240" s="41" t="str">
        <f>Tabel1[[#This Row],[Datum]]&amp;Tabel1[[#This Row],[Meetmoment]]&amp;Tabel1[[#This Row],[Sectienummer]]</f>
        <v>4441600:00-02:0016</v>
      </c>
      <c r="AO240" s="33"/>
      <c r="AP240" s="33"/>
      <c r="AQ240" s="33">
        <v>9</v>
      </c>
      <c r="AR240" s="33">
        <v>12</v>
      </c>
      <c r="AS240" s="33"/>
      <c r="AT240" s="33">
        <f>SUM(Tabel1[[#This Row],[Motief - Bezoekers/kortparkeerders]:[Motief - Overig]])</f>
        <v>21</v>
      </c>
      <c r="AU240" s="43">
        <v>14</v>
      </c>
      <c r="AV240" s="43">
        <v>1</v>
      </c>
      <c r="AW240" s="43"/>
      <c r="AX240" s="43"/>
      <c r="AY240" s="43">
        <v>2</v>
      </c>
      <c r="AZ240" s="43"/>
      <c r="BA240" s="43">
        <v>1</v>
      </c>
      <c r="BB240" s="43">
        <v>3</v>
      </c>
      <c r="BC240" s="44">
        <f>SUM(Tabel1[[#This Row],[Herkomst - Eigen woonplaats]:[Herkomst - Onbekend]])</f>
        <v>21</v>
      </c>
    </row>
    <row r="241" spans="1:55" s="2" customFormat="1" x14ac:dyDescent="0.25">
      <c r="A241" s="1">
        <v>16</v>
      </c>
      <c r="B241" s="1" t="s">
        <v>58</v>
      </c>
      <c r="C241" s="8">
        <v>44429</v>
      </c>
      <c r="D241" s="1" t="s">
        <v>79</v>
      </c>
      <c r="E241" s="4">
        <v>16</v>
      </c>
      <c r="F241" s="4"/>
      <c r="G241" s="4"/>
      <c r="H241" s="4"/>
      <c r="I241" s="4"/>
      <c r="J241" s="4">
        <v>10</v>
      </c>
      <c r="K241" s="4">
        <f>SUM(Tabel1[[#This Row],[cap_gemarkeerd_langs]:[cap_canadees]])</f>
        <v>26</v>
      </c>
      <c r="L241" s="4"/>
      <c r="M241" s="4">
        <v>1</v>
      </c>
      <c r="N241" s="4"/>
      <c r="O241" s="4"/>
      <c r="P241" s="4"/>
      <c r="Q241" s="4"/>
      <c r="R241" s="4">
        <f>SUM(Tabel1[[#This Row],[Cap - Invaliden algemeen]:[Cap - Overig gereserveerd]])</f>
        <v>1</v>
      </c>
      <c r="S241" s="4">
        <f>Tabel1[[#This Row],[Totale openbare capaciteit]]+Tabel1[[#This Row],[Totale doelgroep capaciteit]]</f>
        <v>27</v>
      </c>
      <c r="T241" s="11">
        <v>19</v>
      </c>
      <c r="U241" s="11"/>
      <c r="V241" s="11">
        <v>1</v>
      </c>
      <c r="W241" s="11"/>
      <c r="X241" s="11"/>
      <c r="Y241" s="11"/>
      <c r="Z241" s="4">
        <f>SUM(Tabel1[[#This Row],[Bez - Invaliden algemeen]:[Bez - Overig gereserveerd]])</f>
        <v>1</v>
      </c>
      <c r="AA241" s="4"/>
      <c r="AB241" s="4"/>
      <c r="AC241" s="11"/>
      <c r="AD241" s="11">
        <f>SUM(Tabel1[[#This Row],[Bez - fout, canadees]:[Bez - fout, anders]])</f>
        <v>0</v>
      </c>
      <c r="AE241" s="11">
        <v>1</v>
      </c>
      <c r="AF241" s="11"/>
      <c r="AG241" s="11"/>
      <c r="AH241" s="11">
        <f>SUM(Tabel1[[#This Row],[Bez - Obstakel, openbaar]:[Bez - Obstakel, doelgroep]])</f>
        <v>1</v>
      </c>
      <c r="AI241" s="4"/>
      <c r="AJ241" s="11">
        <f>SUM(Tabel1[[#This Row],[Bez - doelgroep totaal]]+Tabel1[[#This Row],[Bez - Openbaar]]+Tabel1[[#This Row],[Bez - Foutparkeerders]]+Tabel1[[#This Row],[Bez - Obstakels]])</f>
        <v>21</v>
      </c>
      <c r="AK241" s="41">
        <f>Tabel1[[#This Row],[Bez - Openbaar]]/Tabel1[[#This Row],[Totale openbare capaciteit]]</f>
        <v>0.73076923076923073</v>
      </c>
      <c r="AL241" s="41">
        <f>Tabel1[[#This Row],[Bez - doelgroep totaal]]/Tabel1[[#This Row],[Totale doelgroep capaciteit]]</f>
        <v>1</v>
      </c>
      <c r="AM241" s="41">
        <f>Tabel1[[#This Row],[Totale bezetting]]/Tabel1[[#This Row],[Totale capaciteit]]</f>
        <v>0.77777777777777779</v>
      </c>
      <c r="AN241" s="41" t="str">
        <f>Tabel1[[#This Row],[Datum]]&amp;Tabel1[[#This Row],[Meetmoment]]&amp;Tabel1[[#This Row],[Sectienummer]]</f>
        <v>4442914:00-16:0016</v>
      </c>
      <c r="AO241" s="33">
        <v>9</v>
      </c>
      <c r="AP241" s="33"/>
      <c r="AQ241" s="33">
        <v>3</v>
      </c>
      <c r="AR241" s="33">
        <v>8</v>
      </c>
      <c r="AS241" s="33"/>
      <c r="AT241" s="33">
        <f>SUM(Tabel1[[#This Row],[Motief - Bezoekers/kortparkeerders]:[Motief - Overig]])</f>
        <v>20</v>
      </c>
      <c r="AU241" s="43">
        <v>11</v>
      </c>
      <c r="AV241" s="43">
        <v>1</v>
      </c>
      <c r="AW241" s="43">
        <v>1</v>
      </c>
      <c r="AX241" s="43">
        <v>1</v>
      </c>
      <c r="AY241" s="43">
        <v>3</v>
      </c>
      <c r="AZ241" s="43">
        <v>1</v>
      </c>
      <c r="BA241" s="43">
        <v>1</v>
      </c>
      <c r="BB241" s="43">
        <v>1</v>
      </c>
      <c r="BC241" s="44">
        <f>SUM(Tabel1[[#This Row],[Herkomst - Eigen woonplaats]:[Herkomst - Onbekend]])</f>
        <v>20</v>
      </c>
    </row>
    <row r="242" spans="1:55" s="2" customFormat="1" x14ac:dyDescent="0.25">
      <c r="A242" s="1">
        <v>16</v>
      </c>
      <c r="B242" t="s">
        <v>58</v>
      </c>
      <c r="C242" s="8">
        <v>44450</v>
      </c>
      <c r="D242" s="1" t="s">
        <v>78</v>
      </c>
      <c r="E242" s="4">
        <v>16</v>
      </c>
      <c r="F242" s="4"/>
      <c r="G242" s="4"/>
      <c r="H242" s="4"/>
      <c r="I242" s="4"/>
      <c r="J242" s="4">
        <v>10</v>
      </c>
      <c r="K242" s="4">
        <f>SUM(Tabel1[[#This Row],[cap_gemarkeerd_langs]:[cap_canadees]])</f>
        <v>26</v>
      </c>
      <c r="L242" s="4"/>
      <c r="M242" s="4">
        <v>1</v>
      </c>
      <c r="N242" s="4"/>
      <c r="O242" s="4"/>
      <c r="P242" s="4"/>
      <c r="Q242" s="4"/>
      <c r="R242" s="4">
        <f>SUM(Tabel1[[#This Row],[Cap - Invaliden algemeen]:[Cap - Overig gereserveerd]])</f>
        <v>1</v>
      </c>
      <c r="S242" s="4">
        <f>Tabel1[[#This Row],[Totale openbare capaciteit]]+Tabel1[[#This Row],[Totale doelgroep capaciteit]]</f>
        <v>27</v>
      </c>
      <c r="T242" s="11">
        <v>14</v>
      </c>
      <c r="U242" s="11"/>
      <c r="V242" s="11"/>
      <c r="W242" s="11"/>
      <c r="X242" s="11"/>
      <c r="Y242" s="11"/>
      <c r="Z242" s="4">
        <f>SUM(Tabel1[[#This Row],[Bez - Invaliden algemeen]:[Bez - Overig gereserveerd]])</f>
        <v>0</v>
      </c>
      <c r="AA242" s="4"/>
      <c r="AB242" s="4"/>
      <c r="AC242" s="11"/>
      <c r="AD242" s="11">
        <f>SUM(Tabel1[[#This Row],[Bez - fout, canadees]:[Bez - fout, anders]])</f>
        <v>0</v>
      </c>
      <c r="AE242" s="4">
        <v>1</v>
      </c>
      <c r="AF242" s="11"/>
      <c r="AG242" s="11"/>
      <c r="AH242" s="11">
        <f>SUM(Tabel1[[#This Row],[Bez - Obstakel, openbaar]:[Bez - Obstakel, doelgroep]])</f>
        <v>1</v>
      </c>
      <c r="AI242" s="4"/>
      <c r="AJ242" s="11">
        <f>SUM(Tabel1[[#This Row],[Bez - doelgroep totaal]]+Tabel1[[#This Row],[Bez - Openbaar]]+Tabel1[[#This Row],[Bez - Foutparkeerders]]+Tabel1[[#This Row],[Bez - Obstakels]])</f>
        <v>15</v>
      </c>
      <c r="AK242" s="41">
        <f>Tabel1[[#This Row],[Bez - Openbaar]]/Tabel1[[#This Row],[Totale openbare capaciteit]]</f>
        <v>0.53846153846153844</v>
      </c>
      <c r="AL242" s="41">
        <f>Tabel1[[#This Row],[Bez - doelgroep totaal]]/Tabel1[[#This Row],[Totale doelgroep capaciteit]]</f>
        <v>0</v>
      </c>
      <c r="AM242" s="41">
        <f>Tabel1[[#This Row],[Totale bezetting]]/Tabel1[[#This Row],[Totale capaciteit]]</f>
        <v>0.55555555555555558</v>
      </c>
      <c r="AN242" s="41" t="str">
        <f>Tabel1[[#This Row],[Datum]]&amp;Tabel1[[#This Row],[Meetmoment]]&amp;Tabel1[[#This Row],[Sectienummer]]</f>
        <v>4445010:00-12:0016</v>
      </c>
      <c r="AO242" s="33">
        <v>2</v>
      </c>
      <c r="AP242" s="33"/>
      <c r="AQ242" s="33">
        <v>4</v>
      </c>
      <c r="AR242" s="33">
        <v>8</v>
      </c>
      <c r="AS242" s="33"/>
      <c r="AT242" s="33">
        <f>SUM(Tabel1[[#This Row],[Motief - Bezoekers/kortparkeerders]:[Motief - Overig]])</f>
        <v>14</v>
      </c>
      <c r="AU242" s="43">
        <v>12</v>
      </c>
      <c r="AV242" s="43"/>
      <c r="AW242" s="43">
        <v>1</v>
      </c>
      <c r="AX242" s="43"/>
      <c r="AY242" s="43">
        <v>1</v>
      </c>
      <c r="AZ242" s="43"/>
      <c r="BA242" s="43"/>
      <c r="BB242" s="43"/>
      <c r="BC242" s="44">
        <f>SUM(Tabel1[[#This Row],[Herkomst - Eigen woonplaats]:[Herkomst - Onbekend]])</f>
        <v>14</v>
      </c>
    </row>
    <row r="243" spans="1:55" s="2" customFormat="1" x14ac:dyDescent="0.25">
      <c r="A243" s="1">
        <v>16</v>
      </c>
      <c r="B243" t="s">
        <v>58</v>
      </c>
      <c r="C243" s="8">
        <v>44450</v>
      </c>
      <c r="D243" s="1" t="s">
        <v>79</v>
      </c>
      <c r="E243" s="4">
        <v>16</v>
      </c>
      <c r="F243" s="4"/>
      <c r="G243" s="4"/>
      <c r="H243" s="4"/>
      <c r="I243" s="4"/>
      <c r="J243" s="4">
        <v>10</v>
      </c>
      <c r="K243" s="4">
        <f>SUM(Tabel1[[#This Row],[cap_gemarkeerd_langs]:[cap_canadees]])</f>
        <v>26</v>
      </c>
      <c r="L243" s="4"/>
      <c r="M243" s="4">
        <v>1</v>
      </c>
      <c r="N243" s="4"/>
      <c r="O243" s="4"/>
      <c r="P243" s="4"/>
      <c r="Q243" s="4"/>
      <c r="R243" s="4">
        <f>SUM(Tabel1[[#This Row],[Cap - Invaliden algemeen]:[Cap - Overig gereserveerd]])</f>
        <v>1</v>
      </c>
      <c r="S243" s="4">
        <f>Tabel1[[#This Row],[Totale openbare capaciteit]]+Tabel1[[#This Row],[Totale doelgroep capaciteit]]</f>
        <v>27</v>
      </c>
      <c r="T243" s="11">
        <v>15</v>
      </c>
      <c r="U243" s="11"/>
      <c r="V243" s="11">
        <v>1</v>
      </c>
      <c r="W243" s="11"/>
      <c r="X243" s="11"/>
      <c r="Y243" s="11"/>
      <c r="Z243" s="4">
        <f>SUM(Tabel1[[#This Row],[Bez - Invaliden algemeen]:[Bez - Overig gereserveerd]])</f>
        <v>1</v>
      </c>
      <c r="AA243" s="4"/>
      <c r="AB243" s="4"/>
      <c r="AC243" s="11"/>
      <c r="AD243" s="11">
        <f>SUM(Tabel1[[#This Row],[Bez - fout, canadees]:[Bez - fout, anders]])</f>
        <v>0</v>
      </c>
      <c r="AE243" s="4"/>
      <c r="AF243" s="11"/>
      <c r="AG243" s="11"/>
      <c r="AH243" s="11">
        <f>SUM(Tabel1[[#This Row],[Bez - Obstakel, openbaar]:[Bez - Obstakel, doelgroep]])</f>
        <v>0</v>
      </c>
      <c r="AI243" s="4"/>
      <c r="AJ243" s="11">
        <f>SUM(Tabel1[[#This Row],[Bez - doelgroep totaal]]+Tabel1[[#This Row],[Bez - Openbaar]]+Tabel1[[#This Row],[Bez - Foutparkeerders]]+Tabel1[[#This Row],[Bez - Obstakels]])</f>
        <v>16</v>
      </c>
      <c r="AK243" s="41">
        <f>Tabel1[[#This Row],[Bez - Openbaar]]/Tabel1[[#This Row],[Totale openbare capaciteit]]</f>
        <v>0.57692307692307687</v>
      </c>
      <c r="AL243" s="41">
        <f>Tabel1[[#This Row],[Bez - doelgroep totaal]]/Tabel1[[#This Row],[Totale doelgroep capaciteit]]</f>
        <v>1</v>
      </c>
      <c r="AM243" s="41">
        <f>Tabel1[[#This Row],[Totale bezetting]]/Tabel1[[#This Row],[Totale capaciteit]]</f>
        <v>0.59259259259259256</v>
      </c>
      <c r="AN243" s="41" t="str">
        <f>Tabel1[[#This Row],[Datum]]&amp;Tabel1[[#This Row],[Meetmoment]]&amp;Tabel1[[#This Row],[Sectienummer]]</f>
        <v>4445014:00-16:0016</v>
      </c>
      <c r="AO243" s="33">
        <v>1</v>
      </c>
      <c r="AP243" s="33"/>
      <c r="AQ243" s="33">
        <v>5</v>
      </c>
      <c r="AR243" s="33">
        <v>10</v>
      </c>
      <c r="AS243" s="33"/>
      <c r="AT243" s="33">
        <f>SUM(Tabel1[[#This Row],[Motief - Bezoekers/kortparkeerders]:[Motief - Overig]])</f>
        <v>16</v>
      </c>
      <c r="AU243" s="43">
        <v>12</v>
      </c>
      <c r="AV243" s="43">
        <v>1</v>
      </c>
      <c r="AW243" s="43">
        <v>1</v>
      </c>
      <c r="AX243" s="43"/>
      <c r="AY243" s="43">
        <v>2</v>
      </c>
      <c r="AZ243" s="43"/>
      <c r="BA243" s="43"/>
      <c r="BB243" s="43"/>
      <c r="BC243" s="44">
        <f>SUM(Tabel1[[#This Row],[Herkomst - Eigen woonplaats]:[Herkomst - Onbekend]])</f>
        <v>16</v>
      </c>
    </row>
    <row r="244" spans="1:55" s="2" customFormat="1" x14ac:dyDescent="0.25">
      <c r="A244" s="1">
        <v>16</v>
      </c>
      <c r="B244" t="s">
        <v>58</v>
      </c>
      <c r="C244" s="8">
        <v>44450</v>
      </c>
      <c r="D244" s="1" t="s">
        <v>80</v>
      </c>
      <c r="E244" s="4">
        <v>16</v>
      </c>
      <c r="F244" s="4"/>
      <c r="G244" s="4"/>
      <c r="H244" s="4"/>
      <c r="I244" s="4"/>
      <c r="J244" s="4">
        <v>10</v>
      </c>
      <c r="K244" s="4">
        <f>SUM(Tabel1[[#This Row],[cap_gemarkeerd_langs]:[cap_canadees]])</f>
        <v>26</v>
      </c>
      <c r="L244" s="4"/>
      <c r="M244" s="4">
        <v>1</v>
      </c>
      <c r="N244" s="4"/>
      <c r="O244" s="4"/>
      <c r="P244" s="4"/>
      <c r="Q244" s="4"/>
      <c r="R244" s="4">
        <f>SUM(Tabel1[[#This Row],[Cap - Invaliden algemeen]:[Cap - Overig gereserveerd]])</f>
        <v>1</v>
      </c>
      <c r="S244" s="4">
        <f>Tabel1[[#This Row],[Totale openbare capaciteit]]+Tabel1[[#This Row],[Totale doelgroep capaciteit]]</f>
        <v>27</v>
      </c>
      <c r="T244" s="11">
        <v>18</v>
      </c>
      <c r="U244" s="11"/>
      <c r="V244" s="11">
        <v>1</v>
      </c>
      <c r="W244" s="11"/>
      <c r="X244" s="11"/>
      <c r="Y244" s="11"/>
      <c r="Z244" s="4">
        <f>SUM(Tabel1[[#This Row],[Bez - Invaliden algemeen]:[Bez - Overig gereserveerd]])</f>
        <v>1</v>
      </c>
      <c r="AA244" s="4"/>
      <c r="AB244" s="4"/>
      <c r="AC244" s="11"/>
      <c r="AD244" s="11">
        <f>SUM(Tabel1[[#This Row],[Bez - fout, canadees]:[Bez - fout, anders]])</f>
        <v>0</v>
      </c>
      <c r="AE244" s="4"/>
      <c r="AF244" s="11"/>
      <c r="AG244" s="11"/>
      <c r="AH244" s="11">
        <f>SUM(Tabel1[[#This Row],[Bez - Obstakel, openbaar]:[Bez - Obstakel, doelgroep]])</f>
        <v>0</v>
      </c>
      <c r="AI244" s="4"/>
      <c r="AJ244" s="11">
        <f>SUM(Tabel1[[#This Row],[Bez - doelgroep totaal]]+Tabel1[[#This Row],[Bez - Openbaar]]+Tabel1[[#This Row],[Bez - Foutparkeerders]]+Tabel1[[#This Row],[Bez - Obstakels]])</f>
        <v>19</v>
      </c>
      <c r="AK244" s="41">
        <f>Tabel1[[#This Row],[Bez - Openbaar]]/Tabel1[[#This Row],[Totale openbare capaciteit]]</f>
        <v>0.69230769230769229</v>
      </c>
      <c r="AL244" s="41">
        <f>Tabel1[[#This Row],[Bez - doelgroep totaal]]/Tabel1[[#This Row],[Totale doelgroep capaciteit]]</f>
        <v>1</v>
      </c>
      <c r="AM244" s="41">
        <f>Tabel1[[#This Row],[Totale bezetting]]/Tabel1[[#This Row],[Totale capaciteit]]</f>
        <v>0.70370370370370372</v>
      </c>
      <c r="AN244" s="41" t="str">
        <f>Tabel1[[#This Row],[Datum]]&amp;Tabel1[[#This Row],[Meetmoment]]&amp;Tabel1[[#This Row],[Sectienummer]]</f>
        <v>4445019:00-21:0016</v>
      </c>
      <c r="AO244" s="33">
        <v>3</v>
      </c>
      <c r="AP244" s="33"/>
      <c r="AQ244" s="33">
        <v>5</v>
      </c>
      <c r="AR244" s="33">
        <v>11</v>
      </c>
      <c r="AS244" s="33"/>
      <c r="AT244" s="33">
        <f>SUM(Tabel1[[#This Row],[Motief - Bezoekers/kortparkeerders]:[Motief - Overig]])</f>
        <v>19</v>
      </c>
      <c r="AU244" s="43">
        <v>15</v>
      </c>
      <c r="AV244" s="43"/>
      <c r="AW244" s="43">
        <v>1</v>
      </c>
      <c r="AX244" s="43">
        <v>1</v>
      </c>
      <c r="AY244" s="43">
        <v>1</v>
      </c>
      <c r="AZ244" s="43">
        <v>1</v>
      </c>
      <c r="BA244" s="43"/>
      <c r="BB244" s="43"/>
      <c r="BC244" s="44">
        <f>SUM(Tabel1[[#This Row],[Herkomst - Eigen woonplaats]:[Herkomst - Onbekend]])</f>
        <v>19</v>
      </c>
    </row>
    <row r="245" spans="1:55" s="2" customFormat="1" x14ac:dyDescent="0.25">
      <c r="A245" s="1">
        <v>16</v>
      </c>
      <c r="B245" t="s">
        <v>58</v>
      </c>
      <c r="C245" s="8">
        <v>44451</v>
      </c>
      <c r="D245" s="1" t="s">
        <v>77</v>
      </c>
      <c r="E245" s="4">
        <v>16</v>
      </c>
      <c r="F245" s="4"/>
      <c r="G245" s="4"/>
      <c r="H245" s="4"/>
      <c r="I245" s="4"/>
      <c r="J245" s="4">
        <v>10</v>
      </c>
      <c r="K245" s="4">
        <f>SUM(Tabel1[[#This Row],[cap_gemarkeerd_langs]:[cap_canadees]])</f>
        <v>26</v>
      </c>
      <c r="L245" s="4"/>
      <c r="M245" s="4">
        <v>1</v>
      </c>
      <c r="N245" s="4"/>
      <c r="O245" s="4"/>
      <c r="P245" s="4"/>
      <c r="Q245" s="4"/>
      <c r="R245" s="4">
        <f>SUM(Tabel1[[#This Row],[Cap - Invaliden algemeen]:[Cap - Overig gereserveerd]])</f>
        <v>1</v>
      </c>
      <c r="S245" s="4">
        <f>Tabel1[[#This Row],[Totale openbare capaciteit]]+Tabel1[[#This Row],[Totale doelgroep capaciteit]]</f>
        <v>27</v>
      </c>
      <c r="T245" s="11">
        <v>17</v>
      </c>
      <c r="U245" s="11"/>
      <c r="V245" s="11">
        <v>1</v>
      </c>
      <c r="W245" s="11"/>
      <c r="X245" s="11"/>
      <c r="Y245" s="11"/>
      <c r="Z245" s="4">
        <f>SUM(Tabel1[[#This Row],[Bez - Invaliden algemeen]:[Bez - Overig gereserveerd]])</f>
        <v>1</v>
      </c>
      <c r="AA245" s="4"/>
      <c r="AB245" s="4"/>
      <c r="AC245" s="11"/>
      <c r="AD245" s="11">
        <f>SUM(Tabel1[[#This Row],[Bez - fout, canadees]:[Bez - fout, anders]])</f>
        <v>0</v>
      </c>
      <c r="AE245" s="4">
        <v>1</v>
      </c>
      <c r="AF245" s="11"/>
      <c r="AG245" s="11"/>
      <c r="AH245" s="11">
        <f>SUM(Tabel1[[#This Row],[Bez - Obstakel, openbaar]:[Bez - Obstakel, doelgroep]])</f>
        <v>1</v>
      </c>
      <c r="AI245" s="4"/>
      <c r="AJ245" s="11">
        <f>SUM(Tabel1[[#This Row],[Bez - doelgroep totaal]]+Tabel1[[#This Row],[Bez - Openbaar]]+Tabel1[[#This Row],[Bez - Foutparkeerders]]+Tabel1[[#This Row],[Bez - Obstakels]])</f>
        <v>19</v>
      </c>
      <c r="AK245" s="41">
        <f>Tabel1[[#This Row],[Bez - Openbaar]]/Tabel1[[#This Row],[Totale openbare capaciteit]]</f>
        <v>0.65384615384615385</v>
      </c>
      <c r="AL245" s="41">
        <f>Tabel1[[#This Row],[Bez - doelgroep totaal]]/Tabel1[[#This Row],[Totale doelgroep capaciteit]]</f>
        <v>1</v>
      </c>
      <c r="AM245" s="41">
        <f>Tabel1[[#This Row],[Totale bezetting]]/Tabel1[[#This Row],[Totale capaciteit]]</f>
        <v>0.70370370370370372</v>
      </c>
      <c r="AN245" s="41" t="str">
        <f>Tabel1[[#This Row],[Datum]]&amp;Tabel1[[#This Row],[Meetmoment]]&amp;Tabel1[[#This Row],[Sectienummer]]</f>
        <v>4445100:00-02:0016</v>
      </c>
      <c r="AO245" s="33"/>
      <c r="AP245" s="33"/>
      <c r="AQ245" s="33">
        <v>7</v>
      </c>
      <c r="AR245" s="33">
        <v>11</v>
      </c>
      <c r="AS245" s="33"/>
      <c r="AT245" s="33">
        <f>SUM(Tabel1[[#This Row],[Motief - Bezoekers/kortparkeerders]:[Motief - Overig]])</f>
        <v>18</v>
      </c>
      <c r="AU245" s="43">
        <v>16</v>
      </c>
      <c r="AV245" s="43"/>
      <c r="AW245" s="43"/>
      <c r="AX245" s="43"/>
      <c r="AY245" s="43">
        <v>2</v>
      </c>
      <c r="AZ245" s="43"/>
      <c r="BA245" s="43"/>
      <c r="BB245" s="43"/>
      <c r="BC245" s="44">
        <f>SUM(Tabel1[[#This Row],[Herkomst - Eigen woonplaats]:[Herkomst - Onbekend]])</f>
        <v>18</v>
      </c>
    </row>
    <row r="246" spans="1:55" s="2" customFormat="1" x14ac:dyDescent="0.25">
      <c r="A246" s="1">
        <v>16</v>
      </c>
      <c r="B246" t="s">
        <v>58</v>
      </c>
      <c r="C246" s="8">
        <v>44474</v>
      </c>
      <c r="D246" s="1" t="s">
        <v>78</v>
      </c>
      <c r="E246" s="4">
        <v>16</v>
      </c>
      <c r="F246" s="4"/>
      <c r="G246" s="4"/>
      <c r="H246" s="4"/>
      <c r="I246" s="4"/>
      <c r="J246" s="4">
        <v>10</v>
      </c>
      <c r="K246" s="4">
        <f>SUM(Tabel1[[#This Row],[cap_gemarkeerd_langs]:[cap_canadees]])</f>
        <v>26</v>
      </c>
      <c r="L246" s="4"/>
      <c r="M246" s="4">
        <v>1</v>
      </c>
      <c r="N246" s="4"/>
      <c r="O246" s="4"/>
      <c r="P246" s="4"/>
      <c r="Q246" s="4"/>
      <c r="R246" s="4">
        <f>SUM(Tabel1[[#This Row],[Cap - Invaliden algemeen]:[Cap - Overig gereserveerd]])</f>
        <v>1</v>
      </c>
      <c r="S246" s="4">
        <f>Tabel1[[#This Row],[Totale openbare capaciteit]]+Tabel1[[#This Row],[Totale doelgroep capaciteit]]</f>
        <v>27</v>
      </c>
      <c r="T246" s="11">
        <v>10</v>
      </c>
      <c r="U246" s="11"/>
      <c r="V246" s="11">
        <v>1</v>
      </c>
      <c r="W246" s="11"/>
      <c r="X246" s="11"/>
      <c r="Y246" s="11"/>
      <c r="Z246" s="4">
        <f>SUM(Tabel1[[#This Row],[Bez - Invaliden algemeen]:[Bez - Overig gereserveerd]])</f>
        <v>1</v>
      </c>
      <c r="AA246" s="4"/>
      <c r="AB246" s="4"/>
      <c r="AC246" s="11"/>
      <c r="AD246" s="11">
        <f>SUM(Tabel1[[#This Row],[Bez - fout, canadees]:[Bez - fout, anders]])</f>
        <v>0</v>
      </c>
      <c r="AE246" s="4">
        <v>2</v>
      </c>
      <c r="AF246" s="11"/>
      <c r="AG246" s="11"/>
      <c r="AH246" s="11">
        <f>SUM(Tabel1[[#This Row],[Bez - Obstakel, openbaar]:[Bez - Obstakel, doelgroep]])</f>
        <v>2</v>
      </c>
      <c r="AI246" s="4"/>
      <c r="AJ246" s="11">
        <f>SUM(Tabel1[[#This Row],[Bez - doelgroep totaal]]+Tabel1[[#This Row],[Bez - Openbaar]]+Tabel1[[#This Row],[Bez - Foutparkeerders]]+Tabel1[[#This Row],[Bez - Obstakels]])</f>
        <v>13</v>
      </c>
      <c r="AK246" s="41">
        <f>Tabel1[[#This Row],[Bez - Openbaar]]/Tabel1[[#This Row],[Totale openbare capaciteit]]</f>
        <v>0.38461538461538464</v>
      </c>
      <c r="AL246" s="41">
        <f>Tabel1[[#This Row],[Bez - doelgroep totaal]]/Tabel1[[#This Row],[Totale doelgroep capaciteit]]</f>
        <v>1</v>
      </c>
      <c r="AM246" s="41">
        <f>Tabel1[[#This Row],[Totale bezetting]]/Tabel1[[#This Row],[Totale capaciteit]]</f>
        <v>0.48148148148148145</v>
      </c>
      <c r="AN246" s="41" t="str">
        <f>Tabel1[[#This Row],[Datum]]&amp;Tabel1[[#This Row],[Meetmoment]]&amp;Tabel1[[#This Row],[Sectienummer]]</f>
        <v>4447410:00-12:0016</v>
      </c>
      <c r="AO246" s="33">
        <v>1</v>
      </c>
      <c r="AP246" s="33">
        <v>1</v>
      </c>
      <c r="AQ246" s="33">
        <v>2</v>
      </c>
      <c r="AR246" s="33">
        <v>7</v>
      </c>
      <c r="AS246" s="33"/>
      <c r="AT246" s="33">
        <f>SUM(Tabel1[[#This Row],[Motief - Bezoekers/kortparkeerders]:[Motief - Overig]])</f>
        <v>11</v>
      </c>
      <c r="AU246" s="43">
        <v>9</v>
      </c>
      <c r="AV246" s="43">
        <v>2</v>
      </c>
      <c r="AW246" s="43"/>
      <c r="AX246" s="43"/>
      <c r="AY246" s="43"/>
      <c r="AZ246" s="43"/>
      <c r="BA246" s="43"/>
      <c r="BB246" s="43"/>
      <c r="BC246" s="44">
        <f>SUM(Tabel1[[#This Row],[Herkomst - Eigen woonplaats]:[Herkomst - Onbekend]])</f>
        <v>11</v>
      </c>
    </row>
    <row r="247" spans="1:55" s="2" customFormat="1" x14ac:dyDescent="0.25">
      <c r="A247" s="1">
        <v>16</v>
      </c>
      <c r="B247" t="s">
        <v>58</v>
      </c>
      <c r="C247" s="8">
        <v>44474</v>
      </c>
      <c r="D247" s="1" t="s">
        <v>79</v>
      </c>
      <c r="E247" s="4">
        <v>16</v>
      </c>
      <c r="F247" s="4"/>
      <c r="G247" s="4"/>
      <c r="H247" s="4"/>
      <c r="I247" s="4"/>
      <c r="J247" s="4">
        <v>10</v>
      </c>
      <c r="K247" s="4">
        <f>SUM(Tabel1[[#This Row],[cap_gemarkeerd_langs]:[cap_canadees]])</f>
        <v>26</v>
      </c>
      <c r="L247" s="4"/>
      <c r="M247" s="4">
        <v>1</v>
      </c>
      <c r="N247" s="4"/>
      <c r="O247" s="4"/>
      <c r="P247" s="4"/>
      <c r="Q247" s="4"/>
      <c r="R247" s="4">
        <f>SUM(Tabel1[[#This Row],[Cap - Invaliden algemeen]:[Cap - Overig gereserveerd]])</f>
        <v>1</v>
      </c>
      <c r="S247" s="4">
        <f>Tabel1[[#This Row],[Totale openbare capaciteit]]+Tabel1[[#This Row],[Totale doelgroep capaciteit]]</f>
        <v>27</v>
      </c>
      <c r="T247" s="11">
        <v>8</v>
      </c>
      <c r="U247" s="11"/>
      <c r="V247" s="11"/>
      <c r="W247" s="11"/>
      <c r="X247" s="11"/>
      <c r="Y247" s="11"/>
      <c r="Z247" s="4">
        <f>SUM(Tabel1[[#This Row],[Bez - Invaliden algemeen]:[Bez - Overig gereserveerd]])</f>
        <v>0</v>
      </c>
      <c r="AA247" s="4"/>
      <c r="AB247" s="4"/>
      <c r="AC247" s="11"/>
      <c r="AD247" s="11">
        <f>SUM(Tabel1[[#This Row],[Bez - fout, canadees]:[Bez - fout, anders]])</f>
        <v>0</v>
      </c>
      <c r="AE247" s="4">
        <v>2</v>
      </c>
      <c r="AF247" s="11"/>
      <c r="AG247" s="11"/>
      <c r="AH247" s="11">
        <f>SUM(Tabel1[[#This Row],[Bez - Obstakel, openbaar]:[Bez - Obstakel, doelgroep]])</f>
        <v>2</v>
      </c>
      <c r="AI247" s="4"/>
      <c r="AJ247" s="11">
        <f>SUM(Tabel1[[#This Row],[Bez - doelgroep totaal]]+Tabel1[[#This Row],[Bez - Openbaar]]+Tabel1[[#This Row],[Bez - Foutparkeerders]]+Tabel1[[#This Row],[Bez - Obstakels]])</f>
        <v>10</v>
      </c>
      <c r="AK247" s="41">
        <f>Tabel1[[#This Row],[Bez - Openbaar]]/Tabel1[[#This Row],[Totale openbare capaciteit]]</f>
        <v>0.30769230769230771</v>
      </c>
      <c r="AL247" s="41">
        <f>Tabel1[[#This Row],[Bez - doelgroep totaal]]/Tabel1[[#This Row],[Totale doelgroep capaciteit]]</f>
        <v>0</v>
      </c>
      <c r="AM247" s="41">
        <f>Tabel1[[#This Row],[Totale bezetting]]/Tabel1[[#This Row],[Totale capaciteit]]</f>
        <v>0.37037037037037035</v>
      </c>
      <c r="AN247" s="41" t="str">
        <f>Tabel1[[#This Row],[Datum]]&amp;Tabel1[[#This Row],[Meetmoment]]&amp;Tabel1[[#This Row],[Sectienummer]]</f>
        <v>4447414:00-16:0016</v>
      </c>
      <c r="AO247" s="33">
        <v>1</v>
      </c>
      <c r="AP247" s="33">
        <v>1</v>
      </c>
      <c r="AQ247" s="33">
        <v>1</v>
      </c>
      <c r="AR247" s="33">
        <v>5</v>
      </c>
      <c r="AS247" s="33"/>
      <c r="AT247" s="33">
        <f>SUM(Tabel1[[#This Row],[Motief - Bezoekers/kortparkeerders]:[Motief - Overig]])</f>
        <v>8</v>
      </c>
      <c r="AU247" s="43">
        <v>6</v>
      </c>
      <c r="AV247" s="43">
        <v>1</v>
      </c>
      <c r="AW247" s="43"/>
      <c r="AX247" s="43"/>
      <c r="AY247" s="43"/>
      <c r="AZ247" s="43"/>
      <c r="BA247" s="43"/>
      <c r="BB247" s="43">
        <v>1</v>
      </c>
      <c r="BC247" s="44">
        <f>SUM(Tabel1[[#This Row],[Herkomst - Eigen woonplaats]:[Herkomst - Onbekend]])</f>
        <v>8</v>
      </c>
    </row>
    <row r="248" spans="1:55" s="2" customFormat="1" x14ac:dyDescent="0.25">
      <c r="A248" s="1">
        <v>16</v>
      </c>
      <c r="B248" t="s">
        <v>58</v>
      </c>
      <c r="C248" s="8">
        <v>44474</v>
      </c>
      <c r="D248" s="1" t="s">
        <v>80</v>
      </c>
      <c r="E248" s="4">
        <v>16</v>
      </c>
      <c r="F248" s="4"/>
      <c r="G248" s="4"/>
      <c r="H248" s="4"/>
      <c r="I248" s="4"/>
      <c r="J248" s="4">
        <v>10</v>
      </c>
      <c r="K248" s="4">
        <f>SUM(Tabel1[[#This Row],[cap_gemarkeerd_langs]:[cap_canadees]])</f>
        <v>26</v>
      </c>
      <c r="L248" s="4"/>
      <c r="M248" s="4">
        <v>1</v>
      </c>
      <c r="N248" s="4"/>
      <c r="O248" s="4"/>
      <c r="P248" s="4"/>
      <c r="Q248" s="4"/>
      <c r="R248" s="4">
        <f>SUM(Tabel1[[#This Row],[Cap - Invaliden algemeen]:[Cap - Overig gereserveerd]])</f>
        <v>1</v>
      </c>
      <c r="S248" s="4">
        <f>Tabel1[[#This Row],[Totale openbare capaciteit]]+Tabel1[[#This Row],[Totale doelgroep capaciteit]]</f>
        <v>27</v>
      </c>
      <c r="T248" s="11">
        <v>17</v>
      </c>
      <c r="U248" s="11"/>
      <c r="V248" s="11"/>
      <c r="W248" s="11"/>
      <c r="X248" s="11"/>
      <c r="Y248" s="11"/>
      <c r="Z248" s="4">
        <f>SUM(Tabel1[[#This Row],[Bez - Invaliden algemeen]:[Bez - Overig gereserveerd]])</f>
        <v>0</v>
      </c>
      <c r="AA248" s="4"/>
      <c r="AB248" s="4"/>
      <c r="AC248" s="11"/>
      <c r="AD248" s="11">
        <f>SUM(Tabel1[[#This Row],[Bez - fout, canadees]:[Bez - fout, anders]])</f>
        <v>0</v>
      </c>
      <c r="AE248" s="4">
        <v>2</v>
      </c>
      <c r="AF248" s="11"/>
      <c r="AG248" s="11"/>
      <c r="AH248" s="11">
        <f>SUM(Tabel1[[#This Row],[Bez - Obstakel, openbaar]:[Bez - Obstakel, doelgroep]])</f>
        <v>2</v>
      </c>
      <c r="AI248" s="4"/>
      <c r="AJ248" s="11">
        <f>SUM(Tabel1[[#This Row],[Bez - doelgroep totaal]]+Tabel1[[#This Row],[Bez - Openbaar]]+Tabel1[[#This Row],[Bez - Foutparkeerders]]+Tabel1[[#This Row],[Bez - Obstakels]])</f>
        <v>19</v>
      </c>
      <c r="AK248" s="41">
        <f>Tabel1[[#This Row],[Bez - Openbaar]]/Tabel1[[#This Row],[Totale openbare capaciteit]]</f>
        <v>0.65384615384615385</v>
      </c>
      <c r="AL248" s="41">
        <f>Tabel1[[#This Row],[Bez - doelgroep totaal]]/Tabel1[[#This Row],[Totale doelgroep capaciteit]]</f>
        <v>0</v>
      </c>
      <c r="AM248" s="41">
        <f>Tabel1[[#This Row],[Totale bezetting]]/Tabel1[[#This Row],[Totale capaciteit]]</f>
        <v>0.70370370370370372</v>
      </c>
      <c r="AN248" s="41" t="str">
        <f>Tabel1[[#This Row],[Datum]]&amp;Tabel1[[#This Row],[Meetmoment]]&amp;Tabel1[[#This Row],[Sectienummer]]</f>
        <v>4447419:00-21:0016</v>
      </c>
      <c r="AO248" s="33">
        <v>2</v>
      </c>
      <c r="AP248" s="33"/>
      <c r="AQ248" s="33">
        <v>6</v>
      </c>
      <c r="AR248" s="33">
        <v>9</v>
      </c>
      <c r="AS248" s="33"/>
      <c r="AT248" s="33">
        <f>SUM(Tabel1[[#This Row],[Motief - Bezoekers/kortparkeerders]:[Motief - Overig]])</f>
        <v>17</v>
      </c>
      <c r="AU248" s="43">
        <v>13</v>
      </c>
      <c r="AV248" s="43">
        <v>2</v>
      </c>
      <c r="AW248" s="43">
        <v>1</v>
      </c>
      <c r="AX248" s="43"/>
      <c r="AY248" s="43"/>
      <c r="AZ248" s="43"/>
      <c r="BA248" s="43"/>
      <c r="BB248" s="43">
        <v>1</v>
      </c>
      <c r="BC248" s="44">
        <f>SUM(Tabel1[[#This Row],[Herkomst - Eigen woonplaats]:[Herkomst - Onbekend]])</f>
        <v>17</v>
      </c>
    </row>
    <row r="249" spans="1:55" s="2" customFormat="1" x14ac:dyDescent="0.25">
      <c r="A249" s="1">
        <v>16</v>
      </c>
      <c r="B249" t="s">
        <v>58</v>
      </c>
      <c r="C249" s="8">
        <v>44475</v>
      </c>
      <c r="D249" s="1" t="s">
        <v>77</v>
      </c>
      <c r="E249" s="4">
        <v>16</v>
      </c>
      <c r="F249" s="4"/>
      <c r="G249" s="4"/>
      <c r="H249" s="4"/>
      <c r="I249" s="4"/>
      <c r="J249" s="4">
        <v>10</v>
      </c>
      <c r="K249" s="4">
        <f>SUM(Tabel1[[#This Row],[cap_gemarkeerd_langs]:[cap_canadees]])</f>
        <v>26</v>
      </c>
      <c r="L249" s="4"/>
      <c r="M249" s="4">
        <v>1</v>
      </c>
      <c r="N249" s="4"/>
      <c r="O249" s="4"/>
      <c r="P249" s="4"/>
      <c r="Q249" s="4"/>
      <c r="R249" s="4">
        <f>SUM(Tabel1[[#This Row],[Cap - Invaliden algemeen]:[Cap - Overig gereserveerd]])</f>
        <v>1</v>
      </c>
      <c r="S249" s="4">
        <f>Tabel1[[#This Row],[Totale openbare capaciteit]]+Tabel1[[#This Row],[Totale doelgroep capaciteit]]</f>
        <v>27</v>
      </c>
      <c r="T249" s="11">
        <v>19</v>
      </c>
      <c r="U249" s="11"/>
      <c r="V249" s="11">
        <v>1</v>
      </c>
      <c r="W249" s="11"/>
      <c r="X249" s="11"/>
      <c r="Y249" s="11"/>
      <c r="Z249" s="4">
        <f>SUM(Tabel1[[#This Row],[Bez - Invaliden algemeen]:[Bez - Overig gereserveerd]])</f>
        <v>1</v>
      </c>
      <c r="AA249" s="4"/>
      <c r="AB249" s="4"/>
      <c r="AC249" s="11"/>
      <c r="AD249" s="11">
        <f>SUM(Tabel1[[#This Row],[Bez - fout, canadees]:[Bez - fout, anders]])</f>
        <v>0</v>
      </c>
      <c r="AE249" s="4">
        <v>2</v>
      </c>
      <c r="AF249" s="11"/>
      <c r="AG249" s="11"/>
      <c r="AH249" s="11">
        <f>SUM(Tabel1[[#This Row],[Bez - Obstakel, openbaar]:[Bez - Obstakel, doelgroep]])</f>
        <v>2</v>
      </c>
      <c r="AI249" s="4"/>
      <c r="AJ249" s="11">
        <f>SUM(Tabel1[[#This Row],[Bez - doelgroep totaal]]+Tabel1[[#This Row],[Bez - Openbaar]]+Tabel1[[#This Row],[Bez - Foutparkeerders]]+Tabel1[[#This Row],[Bez - Obstakels]])</f>
        <v>22</v>
      </c>
      <c r="AK249" s="41">
        <f>Tabel1[[#This Row],[Bez - Openbaar]]/Tabel1[[#This Row],[Totale openbare capaciteit]]</f>
        <v>0.73076923076923073</v>
      </c>
      <c r="AL249" s="41">
        <f>Tabel1[[#This Row],[Bez - doelgroep totaal]]/Tabel1[[#This Row],[Totale doelgroep capaciteit]]</f>
        <v>1</v>
      </c>
      <c r="AM249" s="41">
        <f>Tabel1[[#This Row],[Totale bezetting]]/Tabel1[[#This Row],[Totale capaciteit]]</f>
        <v>0.81481481481481477</v>
      </c>
      <c r="AN249" s="41" t="str">
        <f>Tabel1[[#This Row],[Datum]]&amp;Tabel1[[#This Row],[Meetmoment]]&amp;Tabel1[[#This Row],[Sectienummer]]</f>
        <v>4447500:00-02:0016</v>
      </c>
      <c r="AO249" s="33"/>
      <c r="AP249" s="33"/>
      <c r="AQ249" s="33">
        <v>8</v>
      </c>
      <c r="AR249" s="33">
        <v>12</v>
      </c>
      <c r="AS249" s="33"/>
      <c r="AT249" s="33">
        <f>SUM(Tabel1[[#This Row],[Motief - Bezoekers/kortparkeerders]:[Motief - Overig]])</f>
        <v>20</v>
      </c>
      <c r="AU249" s="43">
        <v>13</v>
      </c>
      <c r="AV249" s="43">
        <v>3</v>
      </c>
      <c r="AW249" s="43"/>
      <c r="AX249" s="43"/>
      <c r="AY249" s="43">
        <v>1</v>
      </c>
      <c r="AZ249" s="43"/>
      <c r="BA249" s="43">
        <v>2</v>
      </c>
      <c r="BB249" s="43">
        <v>1</v>
      </c>
      <c r="BC249" s="44">
        <f>SUM(Tabel1[[#This Row],[Herkomst - Eigen woonplaats]:[Herkomst - Onbekend]])</f>
        <v>20</v>
      </c>
    </row>
    <row r="250" spans="1:55" s="2" customFormat="1" x14ac:dyDescent="0.25">
      <c r="A250" s="1">
        <v>17</v>
      </c>
      <c r="B250" t="s">
        <v>59</v>
      </c>
      <c r="C250" s="8">
        <v>44415</v>
      </c>
      <c r="D250" s="1" t="s">
        <v>78</v>
      </c>
      <c r="E250" s="4">
        <v>15</v>
      </c>
      <c r="F250" s="4"/>
      <c r="G250" s="4"/>
      <c r="H250" s="4"/>
      <c r="I250" s="4"/>
      <c r="J250" s="4"/>
      <c r="K250" s="4">
        <f>SUM(Tabel1[[#This Row],[cap_gemarkeerd_langs]:[cap_canadees]])</f>
        <v>15</v>
      </c>
      <c r="L250" s="4"/>
      <c r="M250" s="4"/>
      <c r="N250" s="4"/>
      <c r="O250" s="4"/>
      <c r="P250" s="4"/>
      <c r="Q250" s="4"/>
      <c r="R250" s="4">
        <f>SUM(Tabel1[[#This Row],[Cap - Invaliden algemeen]:[Cap - Overig gereserveerd]])</f>
        <v>0</v>
      </c>
      <c r="S250" s="4">
        <f>Tabel1[[#This Row],[Totale openbare capaciteit]]+Tabel1[[#This Row],[Totale doelgroep capaciteit]]</f>
        <v>15</v>
      </c>
      <c r="T250" s="11">
        <v>13</v>
      </c>
      <c r="U250" s="11"/>
      <c r="V250" s="11"/>
      <c r="W250" s="11"/>
      <c r="X250" s="11"/>
      <c r="Y250" s="11"/>
      <c r="Z250" s="4">
        <f>SUM(Tabel1[[#This Row],[Bez - Invaliden algemeen]:[Bez - Overig gereserveerd]])</f>
        <v>0</v>
      </c>
      <c r="AA250" s="4"/>
      <c r="AB250" s="4"/>
      <c r="AC250" s="11"/>
      <c r="AD250" s="11">
        <f>SUM(Tabel1[[#This Row],[Bez - fout, canadees]:[Bez - fout, anders]])</f>
        <v>0</v>
      </c>
      <c r="AE250" s="4"/>
      <c r="AF250" s="11"/>
      <c r="AG250" s="11"/>
      <c r="AH250" s="11">
        <f>SUM(Tabel1[[#This Row],[Bez - Obstakel, openbaar]:[Bez - Obstakel, doelgroep]])</f>
        <v>0</v>
      </c>
      <c r="AI250" s="4"/>
      <c r="AJ250" s="11">
        <f>SUM(Tabel1[[#This Row],[Bez - doelgroep totaal]]+Tabel1[[#This Row],[Bez - Openbaar]]+Tabel1[[#This Row],[Bez - Foutparkeerders]]+Tabel1[[#This Row],[Bez - Obstakels]])</f>
        <v>13</v>
      </c>
      <c r="AK250" s="41">
        <f>Tabel1[[#This Row],[Bez - Openbaar]]/Tabel1[[#This Row],[Totale openbare capaciteit]]</f>
        <v>0.8666666666666667</v>
      </c>
      <c r="AL250" s="41" t="e">
        <f>Tabel1[[#This Row],[Bez - doelgroep totaal]]/Tabel1[[#This Row],[Totale doelgroep capaciteit]]</f>
        <v>#DIV/0!</v>
      </c>
      <c r="AM250" s="41">
        <f>Tabel1[[#This Row],[Totale bezetting]]/Tabel1[[#This Row],[Totale capaciteit]]</f>
        <v>0.8666666666666667</v>
      </c>
      <c r="AN250" s="41" t="str">
        <f>Tabel1[[#This Row],[Datum]]&amp;Tabel1[[#This Row],[Meetmoment]]&amp;Tabel1[[#This Row],[Sectienummer]]</f>
        <v>4441510:00-12:0017</v>
      </c>
      <c r="AO250" s="33">
        <v>2</v>
      </c>
      <c r="AP250" s="33">
        <v>2</v>
      </c>
      <c r="AQ250" s="33">
        <v>8</v>
      </c>
      <c r="AR250" s="33">
        <v>1</v>
      </c>
      <c r="AS250" s="33"/>
      <c r="AT250" s="33">
        <f>SUM(Tabel1[[#This Row],[Motief - Bezoekers/kortparkeerders]:[Motief - Overig]])</f>
        <v>13</v>
      </c>
      <c r="AU250" s="43"/>
      <c r="AV250" s="43">
        <v>1</v>
      </c>
      <c r="AW250" s="43">
        <v>3</v>
      </c>
      <c r="AX250" s="43">
        <v>5</v>
      </c>
      <c r="AY250" s="43">
        <v>2</v>
      </c>
      <c r="AZ250" s="43"/>
      <c r="BA250" s="43">
        <v>2</v>
      </c>
      <c r="BB250" s="43"/>
      <c r="BC250" s="44">
        <f>SUM(Tabel1[[#This Row],[Herkomst - Eigen woonplaats]:[Herkomst - Onbekend]])</f>
        <v>13</v>
      </c>
    </row>
    <row r="251" spans="1:55" s="2" customFormat="1" x14ac:dyDescent="0.25">
      <c r="A251" s="1">
        <v>17</v>
      </c>
      <c r="B251" t="s">
        <v>59</v>
      </c>
      <c r="C251" s="8">
        <v>44415</v>
      </c>
      <c r="D251" s="1" t="s">
        <v>79</v>
      </c>
      <c r="E251" s="4">
        <v>15</v>
      </c>
      <c r="F251" s="4"/>
      <c r="G251" s="4"/>
      <c r="H251" s="4"/>
      <c r="I251" s="4"/>
      <c r="J251" s="4"/>
      <c r="K251" s="4">
        <f>SUM(Tabel1[[#This Row],[cap_gemarkeerd_langs]:[cap_canadees]])</f>
        <v>15</v>
      </c>
      <c r="L251" s="4"/>
      <c r="M251" s="4"/>
      <c r="N251" s="4"/>
      <c r="O251" s="4"/>
      <c r="P251" s="4"/>
      <c r="Q251" s="4"/>
      <c r="R251" s="4">
        <f>SUM(Tabel1[[#This Row],[Cap - Invaliden algemeen]:[Cap - Overig gereserveerd]])</f>
        <v>0</v>
      </c>
      <c r="S251" s="4">
        <f>Tabel1[[#This Row],[Totale openbare capaciteit]]+Tabel1[[#This Row],[Totale doelgroep capaciteit]]</f>
        <v>15</v>
      </c>
      <c r="T251" s="11">
        <v>15</v>
      </c>
      <c r="U251" s="11"/>
      <c r="V251" s="11"/>
      <c r="W251" s="11"/>
      <c r="X251" s="11"/>
      <c r="Y251" s="11"/>
      <c r="Z251" s="4">
        <f>SUM(Tabel1[[#This Row],[Bez - Invaliden algemeen]:[Bez - Overig gereserveerd]])</f>
        <v>0</v>
      </c>
      <c r="AA251" s="4"/>
      <c r="AB251" s="4"/>
      <c r="AC251" s="11"/>
      <c r="AD251" s="11">
        <f>SUM(Tabel1[[#This Row],[Bez - fout, canadees]:[Bez - fout, anders]])</f>
        <v>0</v>
      </c>
      <c r="AE251" s="4"/>
      <c r="AF251" s="11"/>
      <c r="AG251" s="11"/>
      <c r="AH251" s="11">
        <f>SUM(Tabel1[[#This Row],[Bez - Obstakel, openbaar]:[Bez - Obstakel, doelgroep]])</f>
        <v>0</v>
      </c>
      <c r="AI251" s="4"/>
      <c r="AJ251" s="11">
        <f>SUM(Tabel1[[#This Row],[Bez - doelgroep totaal]]+Tabel1[[#This Row],[Bez - Openbaar]]+Tabel1[[#This Row],[Bez - Foutparkeerders]]+Tabel1[[#This Row],[Bez - Obstakels]])</f>
        <v>15</v>
      </c>
      <c r="AK251" s="41">
        <f>Tabel1[[#This Row],[Bez - Openbaar]]/Tabel1[[#This Row],[Totale openbare capaciteit]]</f>
        <v>1</v>
      </c>
      <c r="AL251" s="41" t="e">
        <f>Tabel1[[#This Row],[Bez - doelgroep totaal]]/Tabel1[[#This Row],[Totale doelgroep capaciteit]]</f>
        <v>#DIV/0!</v>
      </c>
      <c r="AM251" s="41">
        <f>Tabel1[[#This Row],[Totale bezetting]]/Tabel1[[#This Row],[Totale capaciteit]]</f>
        <v>1</v>
      </c>
      <c r="AN251" s="41" t="str">
        <f>Tabel1[[#This Row],[Datum]]&amp;Tabel1[[#This Row],[Meetmoment]]&amp;Tabel1[[#This Row],[Sectienummer]]</f>
        <v>4441514:00-16:0017</v>
      </c>
      <c r="AO251" s="33">
        <v>4</v>
      </c>
      <c r="AP251" s="33">
        <v>2</v>
      </c>
      <c r="AQ251" s="33">
        <v>9</v>
      </c>
      <c r="AR251" s="33"/>
      <c r="AS251" s="33"/>
      <c r="AT251" s="33">
        <f>SUM(Tabel1[[#This Row],[Motief - Bezoekers/kortparkeerders]:[Motief - Overig]])</f>
        <v>15</v>
      </c>
      <c r="AU251" s="43"/>
      <c r="AV251" s="43">
        <v>2</v>
      </c>
      <c r="AW251" s="43">
        <v>5</v>
      </c>
      <c r="AX251" s="43">
        <v>3</v>
      </c>
      <c r="AY251" s="43">
        <v>2</v>
      </c>
      <c r="AZ251" s="43"/>
      <c r="BA251" s="43">
        <v>2</v>
      </c>
      <c r="BB251" s="43">
        <v>1</v>
      </c>
      <c r="BC251" s="44">
        <f>SUM(Tabel1[[#This Row],[Herkomst - Eigen woonplaats]:[Herkomst - Onbekend]])</f>
        <v>15</v>
      </c>
    </row>
    <row r="252" spans="1:55" s="2" customFormat="1" x14ac:dyDescent="0.25">
      <c r="A252" s="1">
        <v>17</v>
      </c>
      <c r="B252" t="s">
        <v>59</v>
      </c>
      <c r="C252" s="8">
        <v>44415</v>
      </c>
      <c r="D252" s="1" t="s">
        <v>80</v>
      </c>
      <c r="E252" s="4">
        <v>15</v>
      </c>
      <c r="F252" s="4"/>
      <c r="G252" s="4"/>
      <c r="H252" s="4"/>
      <c r="I252" s="4"/>
      <c r="J252" s="4"/>
      <c r="K252" s="4">
        <f>SUM(Tabel1[[#This Row],[cap_gemarkeerd_langs]:[cap_canadees]])</f>
        <v>15</v>
      </c>
      <c r="L252" s="4"/>
      <c r="M252" s="4"/>
      <c r="N252" s="4"/>
      <c r="O252" s="4"/>
      <c r="P252" s="4"/>
      <c r="Q252" s="4"/>
      <c r="R252" s="4">
        <f>SUM(Tabel1[[#This Row],[Cap - Invaliden algemeen]:[Cap - Overig gereserveerd]])</f>
        <v>0</v>
      </c>
      <c r="S252" s="4">
        <f>Tabel1[[#This Row],[Totale openbare capaciteit]]+Tabel1[[#This Row],[Totale doelgroep capaciteit]]</f>
        <v>15</v>
      </c>
      <c r="T252" s="11">
        <v>13</v>
      </c>
      <c r="U252" s="11"/>
      <c r="V252" s="11"/>
      <c r="W252" s="11"/>
      <c r="X252" s="11"/>
      <c r="Y252" s="11"/>
      <c r="Z252" s="4">
        <f>SUM(Tabel1[[#This Row],[Bez - Invaliden algemeen]:[Bez - Overig gereserveerd]])</f>
        <v>0</v>
      </c>
      <c r="AA252" s="4"/>
      <c r="AB252" s="4"/>
      <c r="AC252" s="11"/>
      <c r="AD252" s="11">
        <f>SUM(Tabel1[[#This Row],[Bez - fout, canadees]:[Bez - fout, anders]])</f>
        <v>0</v>
      </c>
      <c r="AE252" s="4"/>
      <c r="AF252" s="11"/>
      <c r="AG252" s="11"/>
      <c r="AH252" s="11">
        <f>SUM(Tabel1[[#This Row],[Bez - Obstakel, openbaar]:[Bez - Obstakel, doelgroep]])</f>
        <v>0</v>
      </c>
      <c r="AI252" s="4"/>
      <c r="AJ252" s="11">
        <f>SUM(Tabel1[[#This Row],[Bez - doelgroep totaal]]+Tabel1[[#This Row],[Bez - Openbaar]]+Tabel1[[#This Row],[Bez - Foutparkeerders]]+Tabel1[[#This Row],[Bez - Obstakels]])</f>
        <v>13</v>
      </c>
      <c r="AK252" s="41">
        <f>Tabel1[[#This Row],[Bez - Openbaar]]/Tabel1[[#This Row],[Totale openbare capaciteit]]</f>
        <v>0.8666666666666667</v>
      </c>
      <c r="AL252" s="41" t="e">
        <f>Tabel1[[#This Row],[Bez - doelgroep totaal]]/Tabel1[[#This Row],[Totale doelgroep capaciteit]]</f>
        <v>#DIV/0!</v>
      </c>
      <c r="AM252" s="41">
        <f>Tabel1[[#This Row],[Totale bezetting]]/Tabel1[[#This Row],[Totale capaciteit]]</f>
        <v>0.8666666666666667</v>
      </c>
      <c r="AN252" s="41" t="str">
        <f>Tabel1[[#This Row],[Datum]]&amp;Tabel1[[#This Row],[Meetmoment]]&amp;Tabel1[[#This Row],[Sectienummer]]</f>
        <v>4441519:00-21:0017</v>
      </c>
      <c r="AO252" s="33">
        <v>1</v>
      </c>
      <c r="AP252" s="33"/>
      <c r="AQ252" s="33">
        <v>11</v>
      </c>
      <c r="AR252" s="33">
        <v>1</v>
      </c>
      <c r="AS252" s="33"/>
      <c r="AT252" s="33">
        <f>SUM(Tabel1[[#This Row],[Motief - Bezoekers/kortparkeerders]:[Motief - Overig]])</f>
        <v>13</v>
      </c>
      <c r="AU252" s="43"/>
      <c r="AV252" s="43">
        <v>2</v>
      </c>
      <c r="AW252" s="43">
        <v>2</v>
      </c>
      <c r="AX252" s="43">
        <v>6</v>
      </c>
      <c r="AY252" s="43">
        <v>1</v>
      </c>
      <c r="AZ252" s="43"/>
      <c r="BA252" s="43">
        <v>2</v>
      </c>
      <c r="BB252" s="43"/>
      <c r="BC252" s="44">
        <f>SUM(Tabel1[[#This Row],[Herkomst - Eigen woonplaats]:[Herkomst - Onbekend]])</f>
        <v>13</v>
      </c>
    </row>
    <row r="253" spans="1:55" s="2" customFormat="1" x14ac:dyDescent="0.25">
      <c r="A253" s="1">
        <v>17</v>
      </c>
      <c r="B253" t="s">
        <v>59</v>
      </c>
      <c r="C253" s="8">
        <v>44416</v>
      </c>
      <c r="D253" s="1" t="s">
        <v>77</v>
      </c>
      <c r="E253" s="4">
        <v>15</v>
      </c>
      <c r="F253" s="4"/>
      <c r="G253" s="4"/>
      <c r="H253" s="4"/>
      <c r="I253" s="4"/>
      <c r="J253" s="4"/>
      <c r="K253" s="4">
        <f>SUM(Tabel1[[#This Row],[cap_gemarkeerd_langs]:[cap_canadees]])</f>
        <v>15</v>
      </c>
      <c r="L253" s="4"/>
      <c r="M253" s="4"/>
      <c r="N253" s="4"/>
      <c r="O253" s="4"/>
      <c r="P253" s="4"/>
      <c r="Q253" s="4"/>
      <c r="R253" s="4">
        <f>SUM(Tabel1[[#This Row],[Cap - Invaliden algemeen]:[Cap - Overig gereserveerd]])</f>
        <v>0</v>
      </c>
      <c r="S253" s="4">
        <f>Tabel1[[#This Row],[Totale openbare capaciteit]]+Tabel1[[#This Row],[Totale doelgroep capaciteit]]</f>
        <v>15</v>
      </c>
      <c r="T253" s="11">
        <v>14</v>
      </c>
      <c r="U253" s="11"/>
      <c r="V253" s="11"/>
      <c r="W253" s="11"/>
      <c r="X253" s="11"/>
      <c r="Y253" s="11"/>
      <c r="Z253" s="4">
        <f>SUM(Tabel1[[#This Row],[Bez - Invaliden algemeen]:[Bez - Overig gereserveerd]])</f>
        <v>0</v>
      </c>
      <c r="AA253" s="4"/>
      <c r="AB253" s="4"/>
      <c r="AC253" s="11"/>
      <c r="AD253" s="11">
        <f>SUM(Tabel1[[#This Row],[Bez - fout, canadees]:[Bez - fout, anders]])</f>
        <v>0</v>
      </c>
      <c r="AE253" s="4"/>
      <c r="AF253" s="11"/>
      <c r="AG253" s="11"/>
      <c r="AH253" s="11">
        <f>SUM(Tabel1[[#This Row],[Bez - Obstakel, openbaar]:[Bez - Obstakel, doelgroep]])</f>
        <v>0</v>
      </c>
      <c r="AI253" s="4"/>
      <c r="AJ253" s="11">
        <f>SUM(Tabel1[[#This Row],[Bez - doelgroep totaal]]+Tabel1[[#This Row],[Bez - Openbaar]]+Tabel1[[#This Row],[Bez - Foutparkeerders]]+Tabel1[[#This Row],[Bez - Obstakels]])</f>
        <v>14</v>
      </c>
      <c r="AK253" s="41">
        <f>Tabel1[[#This Row],[Bez - Openbaar]]/Tabel1[[#This Row],[Totale openbare capaciteit]]</f>
        <v>0.93333333333333335</v>
      </c>
      <c r="AL253" s="41" t="e">
        <f>Tabel1[[#This Row],[Bez - doelgroep totaal]]/Tabel1[[#This Row],[Totale doelgroep capaciteit]]</f>
        <v>#DIV/0!</v>
      </c>
      <c r="AM253" s="41">
        <f>Tabel1[[#This Row],[Totale bezetting]]/Tabel1[[#This Row],[Totale capaciteit]]</f>
        <v>0.93333333333333335</v>
      </c>
      <c r="AN253" s="41" t="str">
        <f>Tabel1[[#This Row],[Datum]]&amp;Tabel1[[#This Row],[Meetmoment]]&amp;Tabel1[[#This Row],[Sectienummer]]</f>
        <v>4441600:00-02:0017</v>
      </c>
      <c r="AO253" s="33"/>
      <c r="AP253" s="33"/>
      <c r="AQ253" s="33">
        <v>12</v>
      </c>
      <c r="AR253" s="33">
        <v>2</v>
      </c>
      <c r="AS253" s="33"/>
      <c r="AT253" s="33">
        <f>SUM(Tabel1[[#This Row],[Motief - Bezoekers/kortparkeerders]:[Motief - Overig]])</f>
        <v>14</v>
      </c>
      <c r="AU253" s="43"/>
      <c r="AV253" s="43">
        <v>2</v>
      </c>
      <c r="AW253" s="43">
        <v>3</v>
      </c>
      <c r="AX253" s="43">
        <v>6</v>
      </c>
      <c r="AY253" s="43">
        <v>1</v>
      </c>
      <c r="AZ253" s="43"/>
      <c r="BA253" s="43">
        <v>2</v>
      </c>
      <c r="BB253" s="43"/>
      <c r="BC253" s="44">
        <f>SUM(Tabel1[[#This Row],[Herkomst - Eigen woonplaats]:[Herkomst - Onbekend]])</f>
        <v>14</v>
      </c>
    </row>
    <row r="254" spans="1:55" s="2" customFormat="1" x14ac:dyDescent="0.25">
      <c r="A254" s="1">
        <v>17</v>
      </c>
      <c r="B254" t="s">
        <v>59</v>
      </c>
      <c r="C254" s="8">
        <v>44450</v>
      </c>
      <c r="D254" s="1" t="s">
        <v>78</v>
      </c>
      <c r="E254" s="4">
        <v>15</v>
      </c>
      <c r="F254" s="4"/>
      <c r="G254" s="4"/>
      <c r="H254" s="4"/>
      <c r="I254" s="4"/>
      <c r="J254" s="4"/>
      <c r="K254" s="4">
        <f>SUM(Tabel1[[#This Row],[cap_gemarkeerd_langs]:[cap_canadees]])</f>
        <v>15</v>
      </c>
      <c r="L254" s="4"/>
      <c r="M254" s="4"/>
      <c r="N254" s="4"/>
      <c r="O254" s="4"/>
      <c r="P254" s="4"/>
      <c r="Q254" s="4"/>
      <c r="R254" s="4">
        <f>SUM(Tabel1[[#This Row],[Cap - Invaliden algemeen]:[Cap - Overig gereserveerd]])</f>
        <v>0</v>
      </c>
      <c r="S254" s="4">
        <f>Tabel1[[#This Row],[Totale openbare capaciteit]]+Tabel1[[#This Row],[Totale doelgroep capaciteit]]</f>
        <v>15</v>
      </c>
      <c r="T254" s="11">
        <v>6</v>
      </c>
      <c r="U254" s="11"/>
      <c r="V254" s="11"/>
      <c r="W254" s="11"/>
      <c r="X254" s="11"/>
      <c r="Y254" s="11"/>
      <c r="Z254" s="4">
        <f>SUM(Tabel1[[#This Row],[Bez - Invaliden algemeen]:[Bez - Overig gereserveerd]])</f>
        <v>0</v>
      </c>
      <c r="AA254" s="4"/>
      <c r="AB254" s="4"/>
      <c r="AC254" s="11"/>
      <c r="AD254" s="11">
        <f>SUM(Tabel1[[#This Row],[Bez - fout, canadees]:[Bez - fout, anders]])</f>
        <v>0</v>
      </c>
      <c r="AE254" s="4"/>
      <c r="AF254" s="11"/>
      <c r="AG254" s="11"/>
      <c r="AH254" s="11">
        <f>SUM(Tabel1[[#This Row],[Bez - Obstakel, openbaar]:[Bez - Obstakel, doelgroep]])</f>
        <v>0</v>
      </c>
      <c r="AI254" s="4"/>
      <c r="AJ254" s="11">
        <f>SUM(Tabel1[[#This Row],[Bez - doelgroep totaal]]+Tabel1[[#This Row],[Bez - Openbaar]]+Tabel1[[#This Row],[Bez - Foutparkeerders]]+Tabel1[[#This Row],[Bez - Obstakels]])</f>
        <v>6</v>
      </c>
      <c r="AK254" s="41">
        <f>Tabel1[[#This Row],[Bez - Openbaar]]/Tabel1[[#This Row],[Totale openbare capaciteit]]</f>
        <v>0.4</v>
      </c>
      <c r="AL254" s="41" t="e">
        <f>Tabel1[[#This Row],[Bez - doelgroep totaal]]/Tabel1[[#This Row],[Totale doelgroep capaciteit]]</f>
        <v>#DIV/0!</v>
      </c>
      <c r="AM254" s="41">
        <f>Tabel1[[#This Row],[Totale bezetting]]/Tabel1[[#This Row],[Totale capaciteit]]</f>
        <v>0.4</v>
      </c>
      <c r="AN254" s="41" t="str">
        <f>Tabel1[[#This Row],[Datum]]&amp;Tabel1[[#This Row],[Meetmoment]]&amp;Tabel1[[#This Row],[Sectienummer]]</f>
        <v>4445010:00-12:0017</v>
      </c>
      <c r="AO254" s="33">
        <v>1</v>
      </c>
      <c r="AP254" s="33"/>
      <c r="AQ254" s="33">
        <v>4</v>
      </c>
      <c r="AR254" s="33">
        <v>1</v>
      </c>
      <c r="AS254" s="33"/>
      <c r="AT254" s="33">
        <f>SUM(Tabel1[[#This Row],[Motief - Bezoekers/kortparkeerders]:[Motief - Overig]])</f>
        <v>6</v>
      </c>
      <c r="AU254" s="43"/>
      <c r="AV254" s="43"/>
      <c r="AW254" s="43"/>
      <c r="AX254" s="43">
        <v>4</v>
      </c>
      <c r="AY254" s="43"/>
      <c r="AZ254" s="43"/>
      <c r="BA254" s="43">
        <v>1</v>
      </c>
      <c r="BB254" s="43">
        <v>1</v>
      </c>
      <c r="BC254" s="44">
        <f>SUM(Tabel1[[#This Row],[Herkomst - Eigen woonplaats]:[Herkomst - Onbekend]])</f>
        <v>6</v>
      </c>
    </row>
    <row r="255" spans="1:55" s="2" customFormat="1" x14ac:dyDescent="0.25">
      <c r="A255" s="1">
        <v>17</v>
      </c>
      <c r="B255" t="s">
        <v>59</v>
      </c>
      <c r="C255" s="8">
        <v>44450</v>
      </c>
      <c r="D255" s="1" t="s">
        <v>79</v>
      </c>
      <c r="E255" s="4">
        <v>15</v>
      </c>
      <c r="F255" s="4"/>
      <c r="G255" s="4"/>
      <c r="H255" s="4"/>
      <c r="I255" s="4"/>
      <c r="J255" s="4"/>
      <c r="K255" s="4">
        <f>SUM(Tabel1[[#This Row],[cap_gemarkeerd_langs]:[cap_canadees]])</f>
        <v>15</v>
      </c>
      <c r="L255" s="4"/>
      <c r="M255" s="4"/>
      <c r="N255" s="4"/>
      <c r="O255" s="4"/>
      <c r="P255" s="4"/>
      <c r="Q255" s="4"/>
      <c r="R255" s="4">
        <f>SUM(Tabel1[[#This Row],[Cap - Invaliden algemeen]:[Cap - Overig gereserveerd]])</f>
        <v>0</v>
      </c>
      <c r="S255" s="4">
        <f>Tabel1[[#This Row],[Totale openbare capaciteit]]+Tabel1[[#This Row],[Totale doelgroep capaciteit]]</f>
        <v>15</v>
      </c>
      <c r="T255" s="11">
        <v>8</v>
      </c>
      <c r="U255" s="11"/>
      <c r="V255" s="11"/>
      <c r="W255" s="11"/>
      <c r="X255" s="11"/>
      <c r="Y255" s="11"/>
      <c r="Z255" s="4">
        <f>SUM(Tabel1[[#This Row],[Bez - Invaliden algemeen]:[Bez - Overig gereserveerd]])</f>
        <v>0</v>
      </c>
      <c r="AA255" s="4"/>
      <c r="AB255" s="4"/>
      <c r="AC255" s="11"/>
      <c r="AD255" s="11">
        <f>SUM(Tabel1[[#This Row],[Bez - fout, canadees]:[Bez - fout, anders]])</f>
        <v>0</v>
      </c>
      <c r="AE255" s="4"/>
      <c r="AF255" s="11"/>
      <c r="AG255" s="11"/>
      <c r="AH255" s="11">
        <f>SUM(Tabel1[[#This Row],[Bez - Obstakel, openbaar]:[Bez - Obstakel, doelgroep]])</f>
        <v>0</v>
      </c>
      <c r="AI255" s="4"/>
      <c r="AJ255" s="11">
        <f>SUM(Tabel1[[#This Row],[Bez - doelgroep totaal]]+Tabel1[[#This Row],[Bez - Openbaar]]+Tabel1[[#This Row],[Bez - Foutparkeerders]]+Tabel1[[#This Row],[Bez - Obstakels]])</f>
        <v>8</v>
      </c>
      <c r="AK255" s="41">
        <f>Tabel1[[#This Row],[Bez - Openbaar]]/Tabel1[[#This Row],[Totale openbare capaciteit]]</f>
        <v>0.53333333333333333</v>
      </c>
      <c r="AL255" s="41" t="e">
        <f>Tabel1[[#This Row],[Bez - doelgroep totaal]]/Tabel1[[#This Row],[Totale doelgroep capaciteit]]</f>
        <v>#DIV/0!</v>
      </c>
      <c r="AM255" s="41">
        <f>Tabel1[[#This Row],[Totale bezetting]]/Tabel1[[#This Row],[Totale capaciteit]]</f>
        <v>0.53333333333333333</v>
      </c>
      <c r="AN255" s="41" t="str">
        <f>Tabel1[[#This Row],[Datum]]&amp;Tabel1[[#This Row],[Meetmoment]]&amp;Tabel1[[#This Row],[Sectienummer]]</f>
        <v>4445014:00-16:0017</v>
      </c>
      <c r="AO255" s="33">
        <v>1</v>
      </c>
      <c r="AP255" s="33"/>
      <c r="AQ255" s="33">
        <v>6</v>
      </c>
      <c r="AR255" s="33">
        <v>1</v>
      </c>
      <c r="AS255" s="33"/>
      <c r="AT255" s="33">
        <f>SUM(Tabel1[[#This Row],[Motief - Bezoekers/kortparkeerders]:[Motief - Overig]])</f>
        <v>8</v>
      </c>
      <c r="AU255" s="43">
        <v>1</v>
      </c>
      <c r="AV255" s="43">
        <v>1</v>
      </c>
      <c r="AW255" s="43"/>
      <c r="AX255" s="43">
        <v>3</v>
      </c>
      <c r="AY255" s="43"/>
      <c r="AZ255" s="43"/>
      <c r="BA255" s="43">
        <v>1</v>
      </c>
      <c r="BB255" s="43">
        <v>2</v>
      </c>
      <c r="BC255" s="44">
        <f>SUM(Tabel1[[#This Row],[Herkomst - Eigen woonplaats]:[Herkomst - Onbekend]])</f>
        <v>8</v>
      </c>
    </row>
    <row r="256" spans="1:55" s="2" customFormat="1" x14ac:dyDescent="0.25">
      <c r="A256" s="1">
        <v>17</v>
      </c>
      <c r="B256" t="s">
        <v>59</v>
      </c>
      <c r="C256" s="8">
        <v>44450</v>
      </c>
      <c r="D256" s="1" t="s">
        <v>80</v>
      </c>
      <c r="E256" s="4">
        <v>15</v>
      </c>
      <c r="F256" s="4"/>
      <c r="G256" s="4"/>
      <c r="H256" s="4"/>
      <c r="I256" s="4"/>
      <c r="J256" s="4"/>
      <c r="K256" s="4">
        <f>SUM(Tabel1[[#This Row],[cap_gemarkeerd_langs]:[cap_canadees]])</f>
        <v>15</v>
      </c>
      <c r="L256" s="4"/>
      <c r="M256" s="4"/>
      <c r="N256" s="4"/>
      <c r="O256" s="4"/>
      <c r="P256" s="4"/>
      <c r="Q256" s="4"/>
      <c r="R256" s="4">
        <f>SUM(Tabel1[[#This Row],[Cap - Invaliden algemeen]:[Cap - Overig gereserveerd]])</f>
        <v>0</v>
      </c>
      <c r="S256" s="4">
        <f>Tabel1[[#This Row],[Totale openbare capaciteit]]+Tabel1[[#This Row],[Totale doelgroep capaciteit]]</f>
        <v>15</v>
      </c>
      <c r="T256" s="11">
        <v>13</v>
      </c>
      <c r="U256" s="11"/>
      <c r="V256" s="11"/>
      <c r="W256" s="11"/>
      <c r="X256" s="11"/>
      <c r="Y256" s="11"/>
      <c r="Z256" s="4">
        <f>SUM(Tabel1[[#This Row],[Bez - Invaliden algemeen]:[Bez - Overig gereserveerd]])</f>
        <v>0</v>
      </c>
      <c r="AA256" s="4"/>
      <c r="AB256" s="4"/>
      <c r="AC256" s="11"/>
      <c r="AD256" s="11">
        <f>SUM(Tabel1[[#This Row],[Bez - fout, canadees]:[Bez - fout, anders]])</f>
        <v>0</v>
      </c>
      <c r="AE256" s="4"/>
      <c r="AF256" s="11"/>
      <c r="AG256" s="11"/>
      <c r="AH256" s="11">
        <f>SUM(Tabel1[[#This Row],[Bez - Obstakel, openbaar]:[Bez - Obstakel, doelgroep]])</f>
        <v>0</v>
      </c>
      <c r="AI256" s="4"/>
      <c r="AJ256" s="11">
        <f>SUM(Tabel1[[#This Row],[Bez - doelgroep totaal]]+Tabel1[[#This Row],[Bez - Openbaar]]+Tabel1[[#This Row],[Bez - Foutparkeerders]]+Tabel1[[#This Row],[Bez - Obstakels]])</f>
        <v>13</v>
      </c>
      <c r="AK256" s="41">
        <f>Tabel1[[#This Row],[Bez - Openbaar]]/Tabel1[[#This Row],[Totale openbare capaciteit]]</f>
        <v>0.8666666666666667</v>
      </c>
      <c r="AL256" s="41" t="e">
        <f>Tabel1[[#This Row],[Bez - doelgroep totaal]]/Tabel1[[#This Row],[Totale doelgroep capaciteit]]</f>
        <v>#DIV/0!</v>
      </c>
      <c r="AM256" s="41">
        <f>Tabel1[[#This Row],[Totale bezetting]]/Tabel1[[#This Row],[Totale capaciteit]]</f>
        <v>0.8666666666666667</v>
      </c>
      <c r="AN256" s="41" t="str">
        <f>Tabel1[[#This Row],[Datum]]&amp;Tabel1[[#This Row],[Meetmoment]]&amp;Tabel1[[#This Row],[Sectienummer]]</f>
        <v>4445019:00-21:0017</v>
      </c>
      <c r="AO256" s="33">
        <v>6</v>
      </c>
      <c r="AP256" s="33"/>
      <c r="AQ256" s="33">
        <v>6</v>
      </c>
      <c r="AR256" s="33">
        <v>1</v>
      </c>
      <c r="AS256" s="33"/>
      <c r="AT256" s="33">
        <f>SUM(Tabel1[[#This Row],[Motief - Bezoekers/kortparkeerders]:[Motief - Overig]])</f>
        <v>13</v>
      </c>
      <c r="AU256" s="43">
        <v>1</v>
      </c>
      <c r="AV256" s="43">
        <v>2</v>
      </c>
      <c r="AW256" s="43"/>
      <c r="AX256" s="43">
        <v>3</v>
      </c>
      <c r="AY256" s="43">
        <v>2</v>
      </c>
      <c r="AZ256" s="43">
        <v>1</v>
      </c>
      <c r="BA256" s="43">
        <v>2</v>
      </c>
      <c r="BB256" s="43">
        <v>2</v>
      </c>
      <c r="BC256" s="44">
        <f>SUM(Tabel1[[#This Row],[Herkomst - Eigen woonplaats]:[Herkomst - Onbekend]])</f>
        <v>13</v>
      </c>
    </row>
    <row r="257" spans="1:55" s="2" customFormat="1" x14ac:dyDescent="0.25">
      <c r="A257" s="1">
        <v>17</v>
      </c>
      <c r="B257" t="s">
        <v>59</v>
      </c>
      <c r="C257" s="8">
        <v>44451</v>
      </c>
      <c r="D257" s="1" t="s">
        <v>77</v>
      </c>
      <c r="E257" s="4">
        <v>15</v>
      </c>
      <c r="F257" s="4"/>
      <c r="G257" s="4"/>
      <c r="H257" s="4"/>
      <c r="I257" s="4"/>
      <c r="J257" s="4"/>
      <c r="K257" s="4">
        <f>SUM(Tabel1[[#This Row],[cap_gemarkeerd_langs]:[cap_canadees]])</f>
        <v>15</v>
      </c>
      <c r="L257" s="4"/>
      <c r="M257" s="4"/>
      <c r="N257" s="4"/>
      <c r="O257" s="4"/>
      <c r="P257" s="4"/>
      <c r="Q257" s="4"/>
      <c r="R257" s="4">
        <f>SUM(Tabel1[[#This Row],[Cap - Invaliden algemeen]:[Cap - Overig gereserveerd]])</f>
        <v>0</v>
      </c>
      <c r="S257" s="4">
        <f>Tabel1[[#This Row],[Totale openbare capaciteit]]+Tabel1[[#This Row],[Totale doelgroep capaciteit]]</f>
        <v>15</v>
      </c>
      <c r="T257" s="11">
        <v>8</v>
      </c>
      <c r="U257" s="11"/>
      <c r="V257" s="11"/>
      <c r="W257" s="11"/>
      <c r="X257" s="11"/>
      <c r="Y257" s="11"/>
      <c r="Z257" s="4">
        <f>SUM(Tabel1[[#This Row],[Bez - Invaliden algemeen]:[Bez - Overig gereserveerd]])</f>
        <v>0</v>
      </c>
      <c r="AA257" s="4"/>
      <c r="AB257" s="4"/>
      <c r="AC257" s="11"/>
      <c r="AD257" s="11">
        <f>SUM(Tabel1[[#This Row],[Bez - fout, canadees]:[Bez - fout, anders]])</f>
        <v>0</v>
      </c>
      <c r="AE257" s="4"/>
      <c r="AF257" s="11"/>
      <c r="AG257" s="11"/>
      <c r="AH257" s="11">
        <f>SUM(Tabel1[[#This Row],[Bez - Obstakel, openbaar]:[Bez - Obstakel, doelgroep]])</f>
        <v>0</v>
      </c>
      <c r="AI257" s="4"/>
      <c r="AJ257" s="11">
        <f>SUM(Tabel1[[#This Row],[Bez - doelgroep totaal]]+Tabel1[[#This Row],[Bez - Openbaar]]+Tabel1[[#This Row],[Bez - Foutparkeerders]]+Tabel1[[#This Row],[Bez - Obstakels]])</f>
        <v>8</v>
      </c>
      <c r="AK257" s="41">
        <f>Tabel1[[#This Row],[Bez - Openbaar]]/Tabel1[[#This Row],[Totale openbare capaciteit]]</f>
        <v>0.53333333333333333</v>
      </c>
      <c r="AL257" s="41" t="e">
        <f>Tabel1[[#This Row],[Bez - doelgroep totaal]]/Tabel1[[#This Row],[Totale doelgroep capaciteit]]</f>
        <v>#DIV/0!</v>
      </c>
      <c r="AM257" s="41">
        <f>Tabel1[[#This Row],[Totale bezetting]]/Tabel1[[#This Row],[Totale capaciteit]]</f>
        <v>0.53333333333333333</v>
      </c>
      <c r="AN257" s="41" t="str">
        <f>Tabel1[[#This Row],[Datum]]&amp;Tabel1[[#This Row],[Meetmoment]]&amp;Tabel1[[#This Row],[Sectienummer]]</f>
        <v>4445100:00-02:0017</v>
      </c>
      <c r="AO257" s="33"/>
      <c r="AP257" s="33"/>
      <c r="AQ257" s="33">
        <v>7</v>
      </c>
      <c r="AR257" s="33">
        <v>1</v>
      </c>
      <c r="AS257" s="33"/>
      <c r="AT257" s="33">
        <f>SUM(Tabel1[[#This Row],[Motief - Bezoekers/kortparkeerders]:[Motief - Overig]])</f>
        <v>8</v>
      </c>
      <c r="AU257" s="43">
        <v>1</v>
      </c>
      <c r="AV257" s="43"/>
      <c r="AW257" s="43"/>
      <c r="AX257" s="43">
        <v>3</v>
      </c>
      <c r="AY257" s="43"/>
      <c r="AZ257" s="43"/>
      <c r="BA257" s="43">
        <v>2</v>
      </c>
      <c r="BB257" s="43">
        <v>2</v>
      </c>
      <c r="BC257" s="44">
        <f>SUM(Tabel1[[#This Row],[Herkomst - Eigen woonplaats]:[Herkomst - Onbekend]])</f>
        <v>8</v>
      </c>
    </row>
    <row r="258" spans="1:55" s="2" customFormat="1" x14ac:dyDescent="0.25">
      <c r="A258" s="1">
        <v>17</v>
      </c>
      <c r="B258" t="s">
        <v>59</v>
      </c>
      <c r="C258" s="8">
        <v>44474</v>
      </c>
      <c r="D258" s="1" t="s">
        <v>78</v>
      </c>
      <c r="E258" s="4">
        <v>15</v>
      </c>
      <c r="F258" s="4"/>
      <c r="G258" s="4"/>
      <c r="H258" s="4"/>
      <c r="I258" s="4"/>
      <c r="J258" s="4"/>
      <c r="K258" s="4">
        <f>SUM(Tabel1[[#This Row],[cap_gemarkeerd_langs]:[cap_canadees]])</f>
        <v>15</v>
      </c>
      <c r="L258" s="4"/>
      <c r="M258" s="4"/>
      <c r="N258" s="4"/>
      <c r="O258" s="4"/>
      <c r="P258" s="4"/>
      <c r="Q258" s="4"/>
      <c r="R258" s="4">
        <f>SUM(Tabel1[[#This Row],[Cap - Invaliden algemeen]:[Cap - Overig gereserveerd]])</f>
        <v>0</v>
      </c>
      <c r="S258" s="4">
        <f>Tabel1[[#This Row],[Totale openbare capaciteit]]+Tabel1[[#This Row],[Totale doelgroep capaciteit]]</f>
        <v>15</v>
      </c>
      <c r="T258" s="11"/>
      <c r="U258" s="11"/>
      <c r="V258" s="11"/>
      <c r="W258" s="11"/>
      <c r="X258" s="11"/>
      <c r="Y258" s="11"/>
      <c r="Z258" s="4">
        <f>SUM(Tabel1[[#This Row],[Bez - Invaliden algemeen]:[Bez - Overig gereserveerd]])</f>
        <v>0</v>
      </c>
      <c r="AA258" s="4"/>
      <c r="AB258" s="4"/>
      <c r="AC258" s="11"/>
      <c r="AD258" s="11">
        <f>SUM(Tabel1[[#This Row],[Bez - fout, canadees]:[Bez - fout, anders]])</f>
        <v>0</v>
      </c>
      <c r="AE258" s="4"/>
      <c r="AF258" s="11"/>
      <c r="AG258" s="11"/>
      <c r="AH258" s="11">
        <f>SUM(Tabel1[[#This Row],[Bez - Obstakel, openbaar]:[Bez - Obstakel, doelgroep]])</f>
        <v>0</v>
      </c>
      <c r="AI258" s="4"/>
      <c r="AJ258" s="11">
        <f>SUM(Tabel1[[#This Row],[Bez - doelgroep totaal]]+Tabel1[[#This Row],[Bez - Openbaar]]+Tabel1[[#This Row],[Bez - Foutparkeerders]]+Tabel1[[#This Row],[Bez - Obstakels]])</f>
        <v>0</v>
      </c>
      <c r="AK258" s="41">
        <f>Tabel1[[#This Row],[Bez - Openbaar]]/Tabel1[[#This Row],[Totale openbare capaciteit]]</f>
        <v>0</v>
      </c>
      <c r="AL258" s="41" t="e">
        <f>Tabel1[[#This Row],[Bez - doelgroep totaal]]/Tabel1[[#This Row],[Totale doelgroep capaciteit]]</f>
        <v>#DIV/0!</v>
      </c>
      <c r="AM258" s="41">
        <f>Tabel1[[#This Row],[Totale bezetting]]/Tabel1[[#This Row],[Totale capaciteit]]</f>
        <v>0</v>
      </c>
      <c r="AN258" s="41" t="str">
        <f>Tabel1[[#This Row],[Datum]]&amp;Tabel1[[#This Row],[Meetmoment]]&amp;Tabel1[[#This Row],[Sectienummer]]</f>
        <v>4447410:00-12:0017</v>
      </c>
      <c r="AO258" s="33"/>
      <c r="AP258" s="33"/>
      <c r="AQ258" s="33"/>
      <c r="AR258" s="33"/>
      <c r="AS258" s="33"/>
      <c r="AT258" s="33">
        <f>SUM(Tabel1[[#This Row],[Motief - Bezoekers/kortparkeerders]:[Motief - Overig]])</f>
        <v>0</v>
      </c>
      <c r="AU258" s="43"/>
      <c r="AV258" s="43"/>
      <c r="AW258" s="43"/>
      <c r="AX258" s="43"/>
      <c r="AY258" s="43"/>
      <c r="AZ258" s="43"/>
      <c r="BA258" s="43"/>
      <c r="BB258" s="43"/>
      <c r="BC258" s="44">
        <f>SUM(Tabel1[[#This Row],[Herkomst - Eigen woonplaats]:[Herkomst - Onbekend]])</f>
        <v>0</v>
      </c>
    </row>
    <row r="259" spans="1:55" s="2" customFormat="1" x14ac:dyDescent="0.25">
      <c r="A259" s="1">
        <v>17</v>
      </c>
      <c r="B259" t="s">
        <v>59</v>
      </c>
      <c r="C259" s="8">
        <v>44474</v>
      </c>
      <c r="D259" s="1" t="s">
        <v>79</v>
      </c>
      <c r="E259" s="4">
        <v>15</v>
      </c>
      <c r="F259" s="4"/>
      <c r="G259" s="4"/>
      <c r="H259" s="4"/>
      <c r="I259" s="4"/>
      <c r="J259" s="4"/>
      <c r="K259" s="4">
        <f>SUM(Tabel1[[#This Row],[cap_gemarkeerd_langs]:[cap_canadees]])</f>
        <v>15</v>
      </c>
      <c r="L259" s="4"/>
      <c r="M259" s="4"/>
      <c r="N259" s="4"/>
      <c r="O259" s="4"/>
      <c r="P259" s="4"/>
      <c r="Q259" s="4"/>
      <c r="R259" s="4">
        <f>SUM(Tabel1[[#This Row],[Cap - Invaliden algemeen]:[Cap - Overig gereserveerd]])</f>
        <v>0</v>
      </c>
      <c r="S259" s="4">
        <f>Tabel1[[#This Row],[Totale openbare capaciteit]]+Tabel1[[#This Row],[Totale doelgroep capaciteit]]</f>
        <v>15</v>
      </c>
      <c r="T259" s="11"/>
      <c r="U259" s="11"/>
      <c r="V259" s="11"/>
      <c r="W259" s="11"/>
      <c r="X259" s="11"/>
      <c r="Y259" s="11"/>
      <c r="Z259" s="4">
        <f>SUM(Tabel1[[#This Row],[Bez - Invaliden algemeen]:[Bez - Overig gereserveerd]])</f>
        <v>0</v>
      </c>
      <c r="AA259" s="4"/>
      <c r="AB259" s="4"/>
      <c r="AC259" s="11"/>
      <c r="AD259" s="11">
        <f>SUM(Tabel1[[#This Row],[Bez - fout, canadees]:[Bez - fout, anders]])</f>
        <v>0</v>
      </c>
      <c r="AE259" s="4"/>
      <c r="AF259" s="11"/>
      <c r="AG259" s="11"/>
      <c r="AH259" s="11">
        <f>SUM(Tabel1[[#This Row],[Bez - Obstakel, openbaar]:[Bez - Obstakel, doelgroep]])</f>
        <v>0</v>
      </c>
      <c r="AI259" s="4"/>
      <c r="AJ259" s="11">
        <f>SUM(Tabel1[[#This Row],[Bez - doelgroep totaal]]+Tabel1[[#This Row],[Bez - Openbaar]]+Tabel1[[#This Row],[Bez - Foutparkeerders]]+Tabel1[[#This Row],[Bez - Obstakels]])</f>
        <v>0</v>
      </c>
      <c r="AK259" s="41">
        <f>Tabel1[[#This Row],[Bez - Openbaar]]/Tabel1[[#This Row],[Totale openbare capaciteit]]</f>
        <v>0</v>
      </c>
      <c r="AL259" s="41" t="e">
        <f>Tabel1[[#This Row],[Bez - doelgroep totaal]]/Tabel1[[#This Row],[Totale doelgroep capaciteit]]</f>
        <v>#DIV/0!</v>
      </c>
      <c r="AM259" s="41">
        <f>Tabel1[[#This Row],[Totale bezetting]]/Tabel1[[#This Row],[Totale capaciteit]]</f>
        <v>0</v>
      </c>
      <c r="AN259" s="41" t="str">
        <f>Tabel1[[#This Row],[Datum]]&amp;Tabel1[[#This Row],[Meetmoment]]&amp;Tabel1[[#This Row],[Sectienummer]]</f>
        <v>4447414:00-16:0017</v>
      </c>
      <c r="AO259" s="33"/>
      <c r="AP259" s="33"/>
      <c r="AQ259" s="33"/>
      <c r="AR259" s="33"/>
      <c r="AS259" s="33"/>
      <c r="AT259" s="33">
        <f>SUM(Tabel1[[#This Row],[Motief - Bezoekers/kortparkeerders]:[Motief - Overig]])</f>
        <v>0</v>
      </c>
      <c r="AU259" s="43"/>
      <c r="AV259" s="43"/>
      <c r="AW259" s="43"/>
      <c r="AX259" s="43"/>
      <c r="AY259" s="43"/>
      <c r="AZ259" s="43"/>
      <c r="BA259" s="43"/>
      <c r="BB259" s="43"/>
      <c r="BC259" s="44">
        <f>SUM(Tabel1[[#This Row],[Herkomst - Eigen woonplaats]:[Herkomst - Onbekend]])</f>
        <v>0</v>
      </c>
    </row>
    <row r="260" spans="1:55" s="2" customFormat="1" x14ac:dyDescent="0.25">
      <c r="A260" s="1">
        <v>17</v>
      </c>
      <c r="B260" t="s">
        <v>59</v>
      </c>
      <c r="C260" s="8">
        <v>44474</v>
      </c>
      <c r="D260" s="1" t="s">
        <v>80</v>
      </c>
      <c r="E260" s="4">
        <v>15</v>
      </c>
      <c r="F260" s="4"/>
      <c r="G260" s="4"/>
      <c r="H260" s="4"/>
      <c r="I260" s="4"/>
      <c r="J260" s="4"/>
      <c r="K260" s="4">
        <f>SUM(Tabel1[[#This Row],[cap_gemarkeerd_langs]:[cap_canadees]])</f>
        <v>15</v>
      </c>
      <c r="L260" s="4"/>
      <c r="M260" s="4"/>
      <c r="N260" s="4"/>
      <c r="O260" s="4"/>
      <c r="P260" s="4"/>
      <c r="Q260" s="4"/>
      <c r="R260" s="4">
        <f>SUM(Tabel1[[#This Row],[Cap - Invaliden algemeen]:[Cap - Overig gereserveerd]])</f>
        <v>0</v>
      </c>
      <c r="S260" s="4">
        <f>Tabel1[[#This Row],[Totale openbare capaciteit]]+Tabel1[[#This Row],[Totale doelgroep capaciteit]]</f>
        <v>15</v>
      </c>
      <c r="T260" s="11">
        <v>1</v>
      </c>
      <c r="U260" s="11"/>
      <c r="V260" s="11"/>
      <c r="W260" s="11"/>
      <c r="X260" s="11"/>
      <c r="Y260" s="11"/>
      <c r="Z260" s="4">
        <f>SUM(Tabel1[[#This Row],[Bez - Invaliden algemeen]:[Bez - Overig gereserveerd]])</f>
        <v>0</v>
      </c>
      <c r="AA260" s="4"/>
      <c r="AB260" s="4"/>
      <c r="AC260" s="11"/>
      <c r="AD260" s="11">
        <f>SUM(Tabel1[[#This Row],[Bez - fout, canadees]:[Bez - fout, anders]])</f>
        <v>0</v>
      </c>
      <c r="AE260" s="4"/>
      <c r="AF260" s="11"/>
      <c r="AG260" s="11"/>
      <c r="AH260" s="11">
        <f>SUM(Tabel1[[#This Row],[Bez - Obstakel, openbaar]:[Bez - Obstakel, doelgroep]])</f>
        <v>0</v>
      </c>
      <c r="AI260" s="4"/>
      <c r="AJ260" s="11">
        <f>SUM(Tabel1[[#This Row],[Bez - doelgroep totaal]]+Tabel1[[#This Row],[Bez - Openbaar]]+Tabel1[[#This Row],[Bez - Foutparkeerders]]+Tabel1[[#This Row],[Bez - Obstakels]])</f>
        <v>1</v>
      </c>
      <c r="AK260" s="41">
        <f>Tabel1[[#This Row],[Bez - Openbaar]]/Tabel1[[#This Row],[Totale openbare capaciteit]]</f>
        <v>6.6666666666666666E-2</v>
      </c>
      <c r="AL260" s="41" t="e">
        <f>Tabel1[[#This Row],[Bez - doelgroep totaal]]/Tabel1[[#This Row],[Totale doelgroep capaciteit]]</f>
        <v>#DIV/0!</v>
      </c>
      <c r="AM260" s="41">
        <f>Tabel1[[#This Row],[Totale bezetting]]/Tabel1[[#This Row],[Totale capaciteit]]</f>
        <v>6.6666666666666666E-2</v>
      </c>
      <c r="AN260" s="41" t="str">
        <f>Tabel1[[#This Row],[Datum]]&amp;Tabel1[[#This Row],[Meetmoment]]&amp;Tabel1[[#This Row],[Sectienummer]]</f>
        <v>4447419:00-21:0017</v>
      </c>
      <c r="AO260" s="33">
        <v>1</v>
      </c>
      <c r="AP260" s="33"/>
      <c r="AQ260" s="33"/>
      <c r="AR260" s="33"/>
      <c r="AS260" s="33"/>
      <c r="AT260" s="33">
        <f>SUM(Tabel1[[#This Row],[Motief - Bezoekers/kortparkeerders]:[Motief - Overig]])</f>
        <v>1</v>
      </c>
      <c r="AU260" s="43"/>
      <c r="AV260" s="43">
        <v>1</v>
      </c>
      <c r="AW260" s="43"/>
      <c r="AX260" s="43"/>
      <c r="AY260" s="43"/>
      <c r="AZ260" s="43"/>
      <c r="BA260" s="43"/>
      <c r="BB260" s="43"/>
      <c r="BC260" s="44">
        <f>SUM(Tabel1[[#This Row],[Herkomst - Eigen woonplaats]:[Herkomst - Onbekend]])</f>
        <v>1</v>
      </c>
    </row>
    <row r="261" spans="1:55" s="2" customFormat="1" x14ac:dyDescent="0.25">
      <c r="A261" s="1">
        <v>17</v>
      </c>
      <c r="B261" t="s">
        <v>59</v>
      </c>
      <c r="C261" s="8">
        <v>44475</v>
      </c>
      <c r="D261" s="1" t="s">
        <v>77</v>
      </c>
      <c r="E261" s="4">
        <v>15</v>
      </c>
      <c r="F261" s="4"/>
      <c r="G261" s="4"/>
      <c r="H261" s="4"/>
      <c r="I261" s="4"/>
      <c r="J261" s="4"/>
      <c r="K261" s="4">
        <f>SUM(Tabel1[[#This Row],[cap_gemarkeerd_langs]:[cap_canadees]])</f>
        <v>15</v>
      </c>
      <c r="L261" s="4"/>
      <c r="M261" s="4"/>
      <c r="N261" s="4"/>
      <c r="O261" s="4"/>
      <c r="P261" s="4"/>
      <c r="Q261" s="4"/>
      <c r="R261" s="4">
        <f>SUM(Tabel1[[#This Row],[Cap - Invaliden algemeen]:[Cap - Overig gereserveerd]])</f>
        <v>0</v>
      </c>
      <c r="S261" s="4">
        <f>Tabel1[[#This Row],[Totale openbare capaciteit]]+Tabel1[[#This Row],[Totale doelgroep capaciteit]]</f>
        <v>15</v>
      </c>
      <c r="T261" s="11"/>
      <c r="U261" s="11"/>
      <c r="V261" s="11"/>
      <c r="W261" s="11"/>
      <c r="X261" s="11"/>
      <c r="Y261" s="11"/>
      <c r="Z261" s="4">
        <f>SUM(Tabel1[[#This Row],[Bez - Invaliden algemeen]:[Bez - Overig gereserveerd]])</f>
        <v>0</v>
      </c>
      <c r="AA261" s="4"/>
      <c r="AB261" s="4"/>
      <c r="AC261" s="11"/>
      <c r="AD261" s="11">
        <f>SUM(Tabel1[[#This Row],[Bez - fout, canadees]:[Bez - fout, anders]])</f>
        <v>0</v>
      </c>
      <c r="AE261" s="4"/>
      <c r="AF261" s="11"/>
      <c r="AG261" s="11"/>
      <c r="AH261" s="11">
        <f>SUM(Tabel1[[#This Row],[Bez - Obstakel, openbaar]:[Bez - Obstakel, doelgroep]])</f>
        <v>0</v>
      </c>
      <c r="AI261" s="4"/>
      <c r="AJ261" s="11">
        <f>SUM(Tabel1[[#This Row],[Bez - doelgroep totaal]]+Tabel1[[#This Row],[Bez - Openbaar]]+Tabel1[[#This Row],[Bez - Foutparkeerders]]+Tabel1[[#This Row],[Bez - Obstakels]])</f>
        <v>0</v>
      </c>
      <c r="AK261" s="41">
        <f>Tabel1[[#This Row],[Bez - Openbaar]]/Tabel1[[#This Row],[Totale openbare capaciteit]]</f>
        <v>0</v>
      </c>
      <c r="AL261" s="41" t="e">
        <f>Tabel1[[#This Row],[Bez - doelgroep totaal]]/Tabel1[[#This Row],[Totale doelgroep capaciteit]]</f>
        <v>#DIV/0!</v>
      </c>
      <c r="AM261" s="41">
        <f>Tabel1[[#This Row],[Totale bezetting]]/Tabel1[[#This Row],[Totale capaciteit]]</f>
        <v>0</v>
      </c>
      <c r="AN261" s="41" t="str">
        <f>Tabel1[[#This Row],[Datum]]&amp;Tabel1[[#This Row],[Meetmoment]]&amp;Tabel1[[#This Row],[Sectienummer]]</f>
        <v>4447500:00-02:0017</v>
      </c>
      <c r="AO261" s="33"/>
      <c r="AP261" s="33"/>
      <c r="AQ261" s="33"/>
      <c r="AR261" s="33"/>
      <c r="AS261" s="33"/>
      <c r="AT261" s="33">
        <f>SUM(Tabel1[[#This Row],[Motief - Bezoekers/kortparkeerders]:[Motief - Overig]])</f>
        <v>0</v>
      </c>
      <c r="AU261" s="43"/>
      <c r="AV261" s="43"/>
      <c r="AW261" s="43"/>
      <c r="AX261" s="43"/>
      <c r="AY261" s="43"/>
      <c r="AZ261" s="43"/>
      <c r="BA261" s="43"/>
      <c r="BB261" s="43"/>
      <c r="BC261" s="44">
        <f>SUM(Tabel1[[#This Row],[Herkomst - Eigen woonplaats]:[Herkomst - Onbekend]])</f>
        <v>0</v>
      </c>
    </row>
    <row r="262" spans="1:55" s="2" customFormat="1" x14ac:dyDescent="0.25">
      <c r="A262" s="1">
        <v>18</v>
      </c>
      <c r="B262" t="s">
        <v>66</v>
      </c>
      <c r="C262" s="8">
        <v>44415</v>
      </c>
      <c r="D262" s="1" t="s">
        <v>78</v>
      </c>
      <c r="E262" s="4">
        <v>10</v>
      </c>
      <c r="F262" s="4"/>
      <c r="G262" s="4"/>
      <c r="H262" s="4"/>
      <c r="I262" s="4"/>
      <c r="J262" s="4"/>
      <c r="K262" s="4">
        <f>SUM(Tabel1[[#This Row],[cap_gemarkeerd_langs]:[cap_canadees]])</f>
        <v>10</v>
      </c>
      <c r="L262" s="4"/>
      <c r="M262" s="4"/>
      <c r="N262" s="4"/>
      <c r="O262" s="4"/>
      <c r="P262" s="4"/>
      <c r="Q262" s="4"/>
      <c r="R262" s="4">
        <f>SUM(Tabel1[[#This Row],[Cap - Invaliden algemeen]:[Cap - Overig gereserveerd]])</f>
        <v>0</v>
      </c>
      <c r="S262" s="4">
        <f>Tabel1[[#This Row],[Totale openbare capaciteit]]+Tabel1[[#This Row],[Totale doelgroep capaciteit]]</f>
        <v>10</v>
      </c>
      <c r="T262" s="11">
        <v>9</v>
      </c>
      <c r="U262" s="11"/>
      <c r="V262" s="11"/>
      <c r="W262" s="11"/>
      <c r="X262" s="11"/>
      <c r="Y262" s="11"/>
      <c r="Z262" s="4">
        <f>SUM(Tabel1[[#This Row],[Bez - Invaliden algemeen]:[Bez - Overig gereserveerd]])</f>
        <v>0</v>
      </c>
      <c r="AA262" s="4"/>
      <c r="AB262" s="4"/>
      <c r="AC262" s="11"/>
      <c r="AD262" s="11">
        <f>SUM(Tabel1[[#This Row],[Bez - fout, canadees]:[Bez - fout, anders]])</f>
        <v>0</v>
      </c>
      <c r="AE262" s="4">
        <v>1</v>
      </c>
      <c r="AF262" s="11"/>
      <c r="AG262" s="11"/>
      <c r="AH262" s="11">
        <f>SUM(Tabel1[[#This Row],[Bez - Obstakel, openbaar]:[Bez - Obstakel, doelgroep]])</f>
        <v>1</v>
      </c>
      <c r="AI262" s="4"/>
      <c r="AJ262" s="11">
        <f>SUM(Tabel1[[#This Row],[Bez - doelgroep totaal]]+Tabel1[[#This Row],[Bez - Openbaar]]+Tabel1[[#This Row],[Bez - Foutparkeerders]]+Tabel1[[#This Row],[Bez - Obstakels]])</f>
        <v>10</v>
      </c>
      <c r="AK262" s="41">
        <f>Tabel1[[#This Row],[Bez - Openbaar]]/Tabel1[[#This Row],[Totale openbare capaciteit]]</f>
        <v>0.9</v>
      </c>
      <c r="AL262" s="41" t="e">
        <f>Tabel1[[#This Row],[Bez - doelgroep totaal]]/Tabel1[[#This Row],[Totale doelgroep capaciteit]]</f>
        <v>#DIV/0!</v>
      </c>
      <c r="AM262" s="41">
        <f>Tabel1[[#This Row],[Totale bezetting]]/Tabel1[[#This Row],[Totale capaciteit]]</f>
        <v>1</v>
      </c>
      <c r="AN262" s="41" t="str">
        <f>Tabel1[[#This Row],[Datum]]&amp;Tabel1[[#This Row],[Meetmoment]]&amp;Tabel1[[#This Row],[Sectienummer]]</f>
        <v>4441510:00-12:0018</v>
      </c>
      <c r="AO262" s="33">
        <v>3</v>
      </c>
      <c r="AP262" s="33"/>
      <c r="AQ262" s="33">
        <v>3</v>
      </c>
      <c r="AR262" s="33">
        <v>3</v>
      </c>
      <c r="AS262" s="33"/>
      <c r="AT262" s="33">
        <f>SUM(Tabel1[[#This Row],[Motief - Bezoekers/kortparkeerders]:[Motief - Overig]])</f>
        <v>9</v>
      </c>
      <c r="AU262" s="43">
        <v>7</v>
      </c>
      <c r="AV262" s="43"/>
      <c r="AW262" s="43"/>
      <c r="AX262" s="43"/>
      <c r="AY262" s="43">
        <v>1</v>
      </c>
      <c r="AZ262" s="43"/>
      <c r="BA262" s="43">
        <v>1</v>
      </c>
      <c r="BB262" s="43"/>
      <c r="BC262" s="44">
        <f>SUM(Tabel1[[#This Row],[Herkomst - Eigen woonplaats]:[Herkomst - Onbekend]])</f>
        <v>9</v>
      </c>
    </row>
    <row r="263" spans="1:55" s="2" customFormat="1" x14ac:dyDescent="0.25">
      <c r="A263" s="1">
        <v>18</v>
      </c>
      <c r="B263" t="s">
        <v>66</v>
      </c>
      <c r="C263" s="8">
        <v>44415</v>
      </c>
      <c r="D263" s="1" t="s">
        <v>79</v>
      </c>
      <c r="E263" s="4">
        <v>10</v>
      </c>
      <c r="F263" s="4"/>
      <c r="G263" s="4"/>
      <c r="H263" s="4"/>
      <c r="I263" s="4"/>
      <c r="J263" s="4"/>
      <c r="K263" s="4">
        <f>SUM(Tabel1[[#This Row],[cap_gemarkeerd_langs]:[cap_canadees]])</f>
        <v>10</v>
      </c>
      <c r="L263" s="4"/>
      <c r="M263" s="4"/>
      <c r="N263" s="4"/>
      <c r="O263" s="4"/>
      <c r="P263" s="4"/>
      <c r="Q263" s="4"/>
      <c r="R263" s="4">
        <f>SUM(Tabel1[[#This Row],[Cap - Invaliden algemeen]:[Cap - Overig gereserveerd]])</f>
        <v>0</v>
      </c>
      <c r="S263" s="4">
        <f>Tabel1[[#This Row],[Totale openbare capaciteit]]+Tabel1[[#This Row],[Totale doelgroep capaciteit]]</f>
        <v>10</v>
      </c>
      <c r="T263" s="11">
        <v>7</v>
      </c>
      <c r="U263" s="11"/>
      <c r="V263" s="11"/>
      <c r="W263" s="11"/>
      <c r="X263" s="11"/>
      <c r="Y263" s="11"/>
      <c r="Z263" s="4">
        <f>SUM(Tabel1[[#This Row],[Bez - Invaliden algemeen]:[Bez - Overig gereserveerd]])</f>
        <v>0</v>
      </c>
      <c r="AA263" s="4"/>
      <c r="AB263" s="4"/>
      <c r="AC263" s="11"/>
      <c r="AD263" s="11">
        <f>SUM(Tabel1[[#This Row],[Bez - fout, canadees]:[Bez - fout, anders]])</f>
        <v>0</v>
      </c>
      <c r="AE263" s="4">
        <v>1</v>
      </c>
      <c r="AF263" s="11"/>
      <c r="AG263" s="11"/>
      <c r="AH263" s="11">
        <f>SUM(Tabel1[[#This Row],[Bez - Obstakel, openbaar]:[Bez - Obstakel, doelgroep]])</f>
        <v>1</v>
      </c>
      <c r="AI263" s="4"/>
      <c r="AJ263" s="11">
        <f>SUM(Tabel1[[#This Row],[Bez - doelgroep totaal]]+Tabel1[[#This Row],[Bez - Openbaar]]+Tabel1[[#This Row],[Bez - Foutparkeerders]]+Tabel1[[#This Row],[Bez - Obstakels]])</f>
        <v>8</v>
      </c>
      <c r="AK263" s="41">
        <f>Tabel1[[#This Row],[Bez - Openbaar]]/Tabel1[[#This Row],[Totale openbare capaciteit]]</f>
        <v>0.7</v>
      </c>
      <c r="AL263" s="41" t="e">
        <f>Tabel1[[#This Row],[Bez - doelgroep totaal]]/Tabel1[[#This Row],[Totale doelgroep capaciteit]]</f>
        <v>#DIV/0!</v>
      </c>
      <c r="AM263" s="41">
        <f>Tabel1[[#This Row],[Totale bezetting]]/Tabel1[[#This Row],[Totale capaciteit]]</f>
        <v>0.8</v>
      </c>
      <c r="AN263" s="41" t="str">
        <f>Tabel1[[#This Row],[Datum]]&amp;Tabel1[[#This Row],[Meetmoment]]&amp;Tabel1[[#This Row],[Sectienummer]]</f>
        <v>4441514:00-16:0018</v>
      </c>
      <c r="AO263" s="33"/>
      <c r="AP263" s="33"/>
      <c r="AQ263" s="33">
        <v>3</v>
      </c>
      <c r="AR263" s="33">
        <v>4</v>
      </c>
      <c r="AS263" s="33"/>
      <c r="AT263" s="33">
        <f>SUM(Tabel1[[#This Row],[Motief - Bezoekers/kortparkeerders]:[Motief - Overig]])</f>
        <v>7</v>
      </c>
      <c r="AU263" s="43">
        <v>7</v>
      </c>
      <c r="AV263" s="43"/>
      <c r="AW263" s="43"/>
      <c r="AX263" s="43"/>
      <c r="AY263" s="43"/>
      <c r="AZ263" s="43"/>
      <c r="BA263" s="43"/>
      <c r="BB263" s="43"/>
      <c r="BC263" s="44">
        <f>SUM(Tabel1[[#This Row],[Herkomst - Eigen woonplaats]:[Herkomst - Onbekend]])</f>
        <v>7</v>
      </c>
    </row>
    <row r="264" spans="1:55" s="2" customFormat="1" x14ac:dyDescent="0.25">
      <c r="A264" s="1">
        <v>18</v>
      </c>
      <c r="B264" t="s">
        <v>66</v>
      </c>
      <c r="C264" s="8">
        <v>44415</v>
      </c>
      <c r="D264" s="1" t="s">
        <v>80</v>
      </c>
      <c r="E264" s="4">
        <v>10</v>
      </c>
      <c r="F264" s="4"/>
      <c r="G264" s="4"/>
      <c r="H264" s="4"/>
      <c r="I264" s="4"/>
      <c r="J264" s="4"/>
      <c r="K264" s="4">
        <f>SUM(Tabel1[[#This Row],[cap_gemarkeerd_langs]:[cap_canadees]])</f>
        <v>10</v>
      </c>
      <c r="L264" s="4"/>
      <c r="M264" s="4"/>
      <c r="N264" s="4"/>
      <c r="O264" s="4"/>
      <c r="P264" s="4"/>
      <c r="Q264" s="4"/>
      <c r="R264" s="4">
        <f>SUM(Tabel1[[#This Row],[Cap - Invaliden algemeen]:[Cap - Overig gereserveerd]])</f>
        <v>0</v>
      </c>
      <c r="S264" s="4">
        <f>Tabel1[[#This Row],[Totale openbare capaciteit]]+Tabel1[[#This Row],[Totale doelgroep capaciteit]]</f>
        <v>10</v>
      </c>
      <c r="T264" s="11">
        <v>8</v>
      </c>
      <c r="U264" s="11"/>
      <c r="V264" s="11"/>
      <c r="W264" s="11"/>
      <c r="X264" s="11"/>
      <c r="Y264" s="11"/>
      <c r="Z264" s="4">
        <f>SUM(Tabel1[[#This Row],[Bez - Invaliden algemeen]:[Bez - Overig gereserveerd]])</f>
        <v>0</v>
      </c>
      <c r="AA264" s="4"/>
      <c r="AB264" s="4"/>
      <c r="AC264" s="11"/>
      <c r="AD264" s="11">
        <f>SUM(Tabel1[[#This Row],[Bez - fout, canadees]:[Bez - fout, anders]])</f>
        <v>0</v>
      </c>
      <c r="AE264" s="4">
        <v>1</v>
      </c>
      <c r="AF264" s="11"/>
      <c r="AG264" s="11"/>
      <c r="AH264" s="11">
        <f>SUM(Tabel1[[#This Row],[Bez - Obstakel, openbaar]:[Bez - Obstakel, doelgroep]])</f>
        <v>1</v>
      </c>
      <c r="AI264" s="4"/>
      <c r="AJ264" s="11">
        <f>SUM(Tabel1[[#This Row],[Bez - doelgroep totaal]]+Tabel1[[#This Row],[Bez - Openbaar]]+Tabel1[[#This Row],[Bez - Foutparkeerders]]+Tabel1[[#This Row],[Bez - Obstakels]])</f>
        <v>9</v>
      </c>
      <c r="AK264" s="41">
        <f>Tabel1[[#This Row],[Bez - Openbaar]]/Tabel1[[#This Row],[Totale openbare capaciteit]]</f>
        <v>0.8</v>
      </c>
      <c r="AL264" s="41" t="e">
        <f>Tabel1[[#This Row],[Bez - doelgroep totaal]]/Tabel1[[#This Row],[Totale doelgroep capaciteit]]</f>
        <v>#DIV/0!</v>
      </c>
      <c r="AM264" s="41">
        <f>Tabel1[[#This Row],[Totale bezetting]]/Tabel1[[#This Row],[Totale capaciteit]]</f>
        <v>0.9</v>
      </c>
      <c r="AN264" s="41" t="str">
        <f>Tabel1[[#This Row],[Datum]]&amp;Tabel1[[#This Row],[Meetmoment]]&amp;Tabel1[[#This Row],[Sectienummer]]</f>
        <v>4441519:00-21:0018</v>
      </c>
      <c r="AO264" s="33"/>
      <c r="AP264" s="33"/>
      <c r="AQ264" s="33">
        <v>6</v>
      </c>
      <c r="AR264" s="33">
        <v>2</v>
      </c>
      <c r="AS264" s="33"/>
      <c r="AT264" s="33">
        <f>SUM(Tabel1[[#This Row],[Motief - Bezoekers/kortparkeerders]:[Motief - Overig]])</f>
        <v>8</v>
      </c>
      <c r="AU264" s="43">
        <v>5</v>
      </c>
      <c r="AV264" s="43">
        <v>1</v>
      </c>
      <c r="AW264" s="43">
        <v>1</v>
      </c>
      <c r="AX264" s="43"/>
      <c r="AY264" s="43"/>
      <c r="AZ264" s="43"/>
      <c r="BA264" s="43">
        <v>1</v>
      </c>
      <c r="BB264" s="43"/>
      <c r="BC264" s="44">
        <f>SUM(Tabel1[[#This Row],[Herkomst - Eigen woonplaats]:[Herkomst - Onbekend]])</f>
        <v>8</v>
      </c>
    </row>
    <row r="265" spans="1:55" s="2" customFormat="1" x14ac:dyDescent="0.25">
      <c r="A265" s="1">
        <v>18</v>
      </c>
      <c r="B265" t="s">
        <v>66</v>
      </c>
      <c r="C265" s="8">
        <v>44416</v>
      </c>
      <c r="D265" s="1" t="s">
        <v>77</v>
      </c>
      <c r="E265" s="4">
        <v>10</v>
      </c>
      <c r="F265" s="4"/>
      <c r="G265" s="4"/>
      <c r="H265" s="4"/>
      <c r="I265" s="4"/>
      <c r="J265" s="4"/>
      <c r="K265" s="4">
        <f>SUM(Tabel1[[#This Row],[cap_gemarkeerd_langs]:[cap_canadees]])</f>
        <v>10</v>
      </c>
      <c r="L265" s="4"/>
      <c r="M265" s="4"/>
      <c r="N265" s="4"/>
      <c r="O265" s="4"/>
      <c r="P265" s="4"/>
      <c r="Q265" s="4"/>
      <c r="R265" s="4">
        <f>SUM(Tabel1[[#This Row],[Cap - Invaliden algemeen]:[Cap - Overig gereserveerd]])</f>
        <v>0</v>
      </c>
      <c r="S265" s="4">
        <f>Tabel1[[#This Row],[Totale openbare capaciteit]]+Tabel1[[#This Row],[Totale doelgroep capaciteit]]</f>
        <v>10</v>
      </c>
      <c r="T265" s="11">
        <v>9</v>
      </c>
      <c r="U265" s="11"/>
      <c r="V265" s="11"/>
      <c r="W265" s="11"/>
      <c r="X265" s="11"/>
      <c r="Y265" s="11"/>
      <c r="Z265" s="4">
        <f>SUM(Tabel1[[#This Row],[Bez - Invaliden algemeen]:[Bez - Overig gereserveerd]])</f>
        <v>0</v>
      </c>
      <c r="AA265" s="4"/>
      <c r="AB265" s="4"/>
      <c r="AC265" s="11"/>
      <c r="AD265" s="11">
        <f>SUM(Tabel1[[#This Row],[Bez - fout, canadees]:[Bez - fout, anders]])</f>
        <v>0</v>
      </c>
      <c r="AE265" s="4">
        <v>1</v>
      </c>
      <c r="AF265" s="11"/>
      <c r="AG265" s="11"/>
      <c r="AH265" s="11">
        <f>SUM(Tabel1[[#This Row],[Bez - Obstakel, openbaar]:[Bez - Obstakel, doelgroep]])</f>
        <v>1</v>
      </c>
      <c r="AI265" s="4"/>
      <c r="AJ265" s="11">
        <f>SUM(Tabel1[[#This Row],[Bez - doelgroep totaal]]+Tabel1[[#This Row],[Bez - Openbaar]]+Tabel1[[#This Row],[Bez - Foutparkeerders]]+Tabel1[[#This Row],[Bez - Obstakels]])</f>
        <v>10</v>
      </c>
      <c r="AK265" s="41">
        <f>Tabel1[[#This Row],[Bez - Openbaar]]/Tabel1[[#This Row],[Totale openbare capaciteit]]</f>
        <v>0.9</v>
      </c>
      <c r="AL265" s="41" t="e">
        <f>Tabel1[[#This Row],[Bez - doelgroep totaal]]/Tabel1[[#This Row],[Totale doelgroep capaciteit]]</f>
        <v>#DIV/0!</v>
      </c>
      <c r="AM265" s="41">
        <f>Tabel1[[#This Row],[Totale bezetting]]/Tabel1[[#This Row],[Totale capaciteit]]</f>
        <v>1</v>
      </c>
      <c r="AN265" s="41" t="str">
        <f>Tabel1[[#This Row],[Datum]]&amp;Tabel1[[#This Row],[Meetmoment]]&amp;Tabel1[[#This Row],[Sectienummer]]</f>
        <v>4441600:00-02:0018</v>
      </c>
      <c r="AO265" s="33"/>
      <c r="AP265" s="33"/>
      <c r="AQ265" s="33">
        <v>6</v>
      </c>
      <c r="AR265" s="33">
        <v>3</v>
      </c>
      <c r="AS265" s="33"/>
      <c r="AT265" s="33">
        <f>SUM(Tabel1[[#This Row],[Motief - Bezoekers/kortparkeerders]:[Motief - Overig]])</f>
        <v>9</v>
      </c>
      <c r="AU265" s="43">
        <v>6</v>
      </c>
      <c r="AV265" s="43">
        <v>1</v>
      </c>
      <c r="AW265" s="43">
        <v>1</v>
      </c>
      <c r="AX265" s="43"/>
      <c r="AY265" s="43"/>
      <c r="AZ265" s="43"/>
      <c r="BA265" s="43">
        <v>1</v>
      </c>
      <c r="BB265" s="43"/>
      <c r="BC265" s="44">
        <f>SUM(Tabel1[[#This Row],[Herkomst - Eigen woonplaats]:[Herkomst - Onbekend]])</f>
        <v>9</v>
      </c>
    </row>
    <row r="266" spans="1:55" s="2" customFormat="1" x14ac:dyDescent="0.25">
      <c r="A266" s="1">
        <v>18</v>
      </c>
      <c r="B266" s="1" t="s">
        <v>66</v>
      </c>
      <c r="C266" s="8">
        <v>44429</v>
      </c>
      <c r="D266" s="1" t="s">
        <v>79</v>
      </c>
      <c r="E266" s="4">
        <v>10</v>
      </c>
      <c r="F266" s="4"/>
      <c r="G266" s="4"/>
      <c r="H266" s="4"/>
      <c r="I266" s="4"/>
      <c r="J266" s="4"/>
      <c r="K266" s="4">
        <f>SUM(Tabel1[[#This Row],[cap_gemarkeerd_langs]:[cap_canadees]])</f>
        <v>10</v>
      </c>
      <c r="L266" s="4"/>
      <c r="M266" s="4"/>
      <c r="N266" s="4"/>
      <c r="O266" s="4"/>
      <c r="P266" s="4"/>
      <c r="Q266" s="4"/>
      <c r="R266" s="4">
        <f>SUM(Tabel1[[#This Row],[Cap - Invaliden algemeen]:[Cap - Overig gereserveerd]])</f>
        <v>0</v>
      </c>
      <c r="S266" s="4">
        <f>Tabel1[[#This Row],[Totale openbare capaciteit]]+Tabel1[[#This Row],[Totale doelgroep capaciteit]]</f>
        <v>10</v>
      </c>
      <c r="T266" s="11">
        <v>9</v>
      </c>
      <c r="U266" s="11"/>
      <c r="V266" s="11"/>
      <c r="W266" s="11"/>
      <c r="X266" s="11"/>
      <c r="Y266" s="11"/>
      <c r="Z266" s="4">
        <f>SUM(Tabel1[[#This Row],[Bez - Invaliden algemeen]:[Bez - Overig gereserveerd]])</f>
        <v>0</v>
      </c>
      <c r="AA266" s="4"/>
      <c r="AB266" s="4"/>
      <c r="AC266" s="11"/>
      <c r="AD266" s="11">
        <f>SUM(Tabel1[[#This Row],[Bez - fout, canadees]:[Bez - fout, anders]])</f>
        <v>0</v>
      </c>
      <c r="AE266" s="11">
        <v>1</v>
      </c>
      <c r="AF266" s="11"/>
      <c r="AG266" s="11"/>
      <c r="AH266" s="11">
        <f>SUM(Tabel1[[#This Row],[Bez - Obstakel, openbaar]:[Bez - Obstakel, doelgroep]])</f>
        <v>1</v>
      </c>
      <c r="AI266" s="4"/>
      <c r="AJ266" s="11">
        <f>SUM(Tabel1[[#This Row],[Bez - doelgroep totaal]]+Tabel1[[#This Row],[Bez - Openbaar]]+Tabel1[[#This Row],[Bez - Foutparkeerders]]+Tabel1[[#This Row],[Bez - Obstakels]])</f>
        <v>10</v>
      </c>
      <c r="AK266" s="41">
        <f>Tabel1[[#This Row],[Bez - Openbaar]]/Tabel1[[#This Row],[Totale openbare capaciteit]]</f>
        <v>0.9</v>
      </c>
      <c r="AL266" s="41" t="e">
        <f>Tabel1[[#This Row],[Bez - doelgroep totaal]]/Tabel1[[#This Row],[Totale doelgroep capaciteit]]</f>
        <v>#DIV/0!</v>
      </c>
      <c r="AM266" s="41">
        <f>Tabel1[[#This Row],[Totale bezetting]]/Tabel1[[#This Row],[Totale capaciteit]]</f>
        <v>1</v>
      </c>
      <c r="AN266" s="41" t="str">
        <f>Tabel1[[#This Row],[Datum]]&amp;Tabel1[[#This Row],[Meetmoment]]&amp;Tabel1[[#This Row],[Sectienummer]]</f>
        <v>4442914:00-16:0018</v>
      </c>
      <c r="AO266" s="33">
        <v>2</v>
      </c>
      <c r="AP266" s="33"/>
      <c r="AQ266" s="33">
        <v>4</v>
      </c>
      <c r="AR266" s="33">
        <v>3</v>
      </c>
      <c r="AS266" s="33"/>
      <c r="AT266" s="33">
        <f>SUM(Tabel1[[#This Row],[Motief - Bezoekers/kortparkeerders]:[Motief - Overig]])</f>
        <v>9</v>
      </c>
      <c r="AU266" s="43">
        <v>7</v>
      </c>
      <c r="AV266" s="43"/>
      <c r="AW266" s="43">
        <v>1</v>
      </c>
      <c r="AX266" s="43"/>
      <c r="AY266" s="43"/>
      <c r="AZ266" s="43"/>
      <c r="BA266" s="43"/>
      <c r="BB266" s="43">
        <v>1</v>
      </c>
      <c r="BC266" s="44">
        <f>SUM(Tabel1[[#This Row],[Herkomst - Eigen woonplaats]:[Herkomst - Onbekend]])</f>
        <v>9</v>
      </c>
    </row>
    <row r="267" spans="1:55" s="2" customFormat="1" x14ac:dyDescent="0.25">
      <c r="A267" s="1">
        <v>18</v>
      </c>
      <c r="B267" t="s">
        <v>66</v>
      </c>
      <c r="C267" s="8">
        <v>44450</v>
      </c>
      <c r="D267" s="1" t="s">
        <v>78</v>
      </c>
      <c r="E267" s="4">
        <v>10</v>
      </c>
      <c r="F267" s="4"/>
      <c r="G267" s="4"/>
      <c r="H267" s="4"/>
      <c r="I267" s="4"/>
      <c r="J267" s="4"/>
      <c r="K267" s="4">
        <f>SUM(Tabel1[[#This Row],[cap_gemarkeerd_langs]:[cap_canadees]])</f>
        <v>10</v>
      </c>
      <c r="L267" s="4"/>
      <c r="M267" s="4"/>
      <c r="N267" s="4"/>
      <c r="O267" s="4"/>
      <c r="P267" s="4"/>
      <c r="Q267" s="4"/>
      <c r="R267" s="4">
        <f>SUM(Tabel1[[#This Row],[Cap - Invaliden algemeen]:[Cap - Overig gereserveerd]])</f>
        <v>0</v>
      </c>
      <c r="S267" s="4">
        <f>Tabel1[[#This Row],[Totale openbare capaciteit]]+Tabel1[[#This Row],[Totale doelgroep capaciteit]]</f>
        <v>10</v>
      </c>
      <c r="T267" s="11">
        <v>7</v>
      </c>
      <c r="U267" s="11"/>
      <c r="V267" s="11"/>
      <c r="W267" s="11"/>
      <c r="X267" s="11"/>
      <c r="Y267" s="11"/>
      <c r="Z267" s="4">
        <f>SUM(Tabel1[[#This Row],[Bez - Invaliden algemeen]:[Bez - Overig gereserveerd]])</f>
        <v>0</v>
      </c>
      <c r="AA267" s="4"/>
      <c r="AB267" s="4"/>
      <c r="AC267" s="11"/>
      <c r="AD267" s="11">
        <f>SUM(Tabel1[[#This Row],[Bez - fout, canadees]:[Bez - fout, anders]])</f>
        <v>0</v>
      </c>
      <c r="AE267" s="4">
        <v>2</v>
      </c>
      <c r="AF267" s="11"/>
      <c r="AG267" s="11"/>
      <c r="AH267" s="11">
        <f>SUM(Tabel1[[#This Row],[Bez - Obstakel, openbaar]:[Bez - Obstakel, doelgroep]])</f>
        <v>2</v>
      </c>
      <c r="AI267" s="4"/>
      <c r="AJ267" s="11">
        <f>SUM(Tabel1[[#This Row],[Bez - doelgroep totaal]]+Tabel1[[#This Row],[Bez - Openbaar]]+Tabel1[[#This Row],[Bez - Foutparkeerders]]+Tabel1[[#This Row],[Bez - Obstakels]])</f>
        <v>9</v>
      </c>
      <c r="AK267" s="41">
        <f>Tabel1[[#This Row],[Bez - Openbaar]]/Tabel1[[#This Row],[Totale openbare capaciteit]]</f>
        <v>0.7</v>
      </c>
      <c r="AL267" s="41" t="e">
        <f>Tabel1[[#This Row],[Bez - doelgroep totaal]]/Tabel1[[#This Row],[Totale doelgroep capaciteit]]</f>
        <v>#DIV/0!</v>
      </c>
      <c r="AM267" s="41">
        <f>Tabel1[[#This Row],[Totale bezetting]]/Tabel1[[#This Row],[Totale capaciteit]]</f>
        <v>0.9</v>
      </c>
      <c r="AN267" s="41" t="str">
        <f>Tabel1[[#This Row],[Datum]]&amp;Tabel1[[#This Row],[Meetmoment]]&amp;Tabel1[[#This Row],[Sectienummer]]</f>
        <v>4445010:00-12:0018</v>
      </c>
      <c r="AO267" s="33">
        <v>1</v>
      </c>
      <c r="AP267" s="33"/>
      <c r="AQ267" s="33">
        <v>2</v>
      </c>
      <c r="AR267" s="33">
        <v>4</v>
      </c>
      <c r="AS267" s="33"/>
      <c r="AT267" s="33">
        <f>SUM(Tabel1[[#This Row],[Motief - Bezoekers/kortparkeerders]:[Motief - Overig]])</f>
        <v>7</v>
      </c>
      <c r="AU267" s="43">
        <v>6</v>
      </c>
      <c r="AV267" s="43"/>
      <c r="AW267" s="43"/>
      <c r="AX267" s="43"/>
      <c r="AY267" s="43">
        <v>1</v>
      </c>
      <c r="AZ267" s="43"/>
      <c r="BA267" s="43"/>
      <c r="BB267" s="43"/>
      <c r="BC267" s="44">
        <f>SUM(Tabel1[[#This Row],[Herkomst - Eigen woonplaats]:[Herkomst - Onbekend]])</f>
        <v>7</v>
      </c>
    </row>
    <row r="268" spans="1:55" s="2" customFormat="1" x14ac:dyDescent="0.25">
      <c r="A268" s="1">
        <v>18</v>
      </c>
      <c r="B268" t="s">
        <v>66</v>
      </c>
      <c r="C268" s="8">
        <v>44450</v>
      </c>
      <c r="D268" s="1" t="s">
        <v>79</v>
      </c>
      <c r="E268" s="4">
        <v>10</v>
      </c>
      <c r="F268" s="4"/>
      <c r="G268" s="4"/>
      <c r="H268" s="4"/>
      <c r="I268" s="4"/>
      <c r="J268" s="4"/>
      <c r="K268" s="4">
        <f>SUM(Tabel1[[#This Row],[cap_gemarkeerd_langs]:[cap_canadees]])</f>
        <v>10</v>
      </c>
      <c r="L268" s="4"/>
      <c r="M268" s="4"/>
      <c r="N268" s="4"/>
      <c r="O268" s="4"/>
      <c r="P268" s="4"/>
      <c r="Q268" s="4"/>
      <c r="R268" s="4">
        <f>SUM(Tabel1[[#This Row],[Cap - Invaliden algemeen]:[Cap - Overig gereserveerd]])</f>
        <v>0</v>
      </c>
      <c r="S268" s="4">
        <f>Tabel1[[#This Row],[Totale openbare capaciteit]]+Tabel1[[#This Row],[Totale doelgroep capaciteit]]</f>
        <v>10</v>
      </c>
      <c r="T268" s="11">
        <v>8</v>
      </c>
      <c r="U268" s="11"/>
      <c r="V268" s="11"/>
      <c r="W268" s="11"/>
      <c r="X268" s="11"/>
      <c r="Y268" s="11"/>
      <c r="Z268" s="4">
        <f>SUM(Tabel1[[#This Row],[Bez - Invaliden algemeen]:[Bez - Overig gereserveerd]])</f>
        <v>0</v>
      </c>
      <c r="AA268" s="4"/>
      <c r="AB268" s="4"/>
      <c r="AC268" s="11"/>
      <c r="AD268" s="11">
        <f>SUM(Tabel1[[#This Row],[Bez - fout, canadees]:[Bez - fout, anders]])</f>
        <v>0</v>
      </c>
      <c r="AE268" s="4">
        <v>2</v>
      </c>
      <c r="AF268" s="11"/>
      <c r="AG268" s="11"/>
      <c r="AH268" s="11">
        <f>SUM(Tabel1[[#This Row],[Bez - Obstakel, openbaar]:[Bez - Obstakel, doelgroep]])</f>
        <v>2</v>
      </c>
      <c r="AI268" s="4"/>
      <c r="AJ268" s="11">
        <f>SUM(Tabel1[[#This Row],[Bez - doelgroep totaal]]+Tabel1[[#This Row],[Bez - Openbaar]]+Tabel1[[#This Row],[Bez - Foutparkeerders]]+Tabel1[[#This Row],[Bez - Obstakels]])</f>
        <v>10</v>
      </c>
      <c r="AK268" s="41">
        <f>Tabel1[[#This Row],[Bez - Openbaar]]/Tabel1[[#This Row],[Totale openbare capaciteit]]</f>
        <v>0.8</v>
      </c>
      <c r="AL268" s="41" t="e">
        <f>Tabel1[[#This Row],[Bez - doelgroep totaal]]/Tabel1[[#This Row],[Totale doelgroep capaciteit]]</f>
        <v>#DIV/0!</v>
      </c>
      <c r="AM268" s="41">
        <f>Tabel1[[#This Row],[Totale bezetting]]/Tabel1[[#This Row],[Totale capaciteit]]</f>
        <v>1</v>
      </c>
      <c r="AN268" s="41" t="str">
        <f>Tabel1[[#This Row],[Datum]]&amp;Tabel1[[#This Row],[Meetmoment]]&amp;Tabel1[[#This Row],[Sectienummer]]</f>
        <v>4445014:00-16:0018</v>
      </c>
      <c r="AO268" s="33"/>
      <c r="AP268" s="33"/>
      <c r="AQ268" s="33">
        <v>4</v>
      </c>
      <c r="AR268" s="33">
        <v>4</v>
      </c>
      <c r="AS268" s="33"/>
      <c r="AT268" s="33">
        <f>SUM(Tabel1[[#This Row],[Motief - Bezoekers/kortparkeerders]:[Motief - Overig]])</f>
        <v>8</v>
      </c>
      <c r="AU268" s="43">
        <v>5</v>
      </c>
      <c r="AV268" s="43"/>
      <c r="AW268" s="43"/>
      <c r="AX268" s="43">
        <v>1</v>
      </c>
      <c r="AY268" s="43">
        <v>1</v>
      </c>
      <c r="AZ268" s="43"/>
      <c r="BA268" s="43">
        <v>1</v>
      </c>
      <c r="BB268" s="43"/>
      <c r="BC268" s="44">
        <f>SUM(Tabel1[[#This Row],[Herkomst - Eigen woonplaats]:[Herkomst - Onbekend]])</f>
        <v>8</v>
      </c>
    </row>
    <row r="269" spans="1:55" s="2" customFormat="1" x14ac:dyDescent="0.25">
      <c r="A269" s="1">
        <v>18</v>
      </c>
      <c r="B269" t="s">
        <v>66</v>
      </c>
      <c r="C269" s="8">
        <v>44450</v>
      </c>
      <c r="D269" s="1" t="s">
        <v>80</v>
      </c>
      <c r="E269" s="4">
        <v>10</v>
      </c>
      <c r="F269" s="4"/>
      <c r="G269" s="4"/>
      <c r="H269" s="4"/>
      <c r="I269" s="4"/>
      <c r="J269" s="4"/>
      <c r="K269" s="4">
        <f>SUM(Tabel1[[#This Row],[cap_gemarkeerd_langs]:[cap_canadees]])</f>
        <v>10</v>
      </c>
      <c r="L269" s="4"/>
      <c r="M269" s="4"/>
      <c r="N269" s="4"/>
      <c r="O269" s="4"/>
      <c r="P269" s="4"/>
      <c r="Q269" s="4"/>
      <c r="R269" s="4">
        <f>SUM(Tabel1[[#This Row],[Cap - Invaliden algemeen]:[Cap - Overig gereserveerd]])</f>
        <v>0</v>
      </c>
      <c r="S269" s="4">
        <f>Tabel1[[#This Row],[Totale openbare capaciteit]]+Tabel1[[#This Row],[Totale doelgroep capaciteit]]</f>
        <v>10</v>
      </c>
      <c r="T269" s="11">
        <v>8</v>
      </c>
      <c r="U269" s="11"/>
      <c r="V269" s="11"/>
      <c r="W269" s="11"/>
      <c r="X269" s="11"/>
      <c r="Y269" s="11"/>
      <c r="Z269" s="4">
        <f>SUM(Tabel1[[#This Row],[Bez - Invaliden algemeen]:[Bez - Overig gereserveerd]])</f>
        <v>0</v>
      </c>
      <c r="AA269" s="4"/>
      <c r="AB269" s="4"/>
      <c r="AC269" s="11"/>
      <c r="AD269" s="11">
        <f>SUM(Tabel1[[#This Row],[Bez - fout, canadees]:[Bez - fout, anders]])</f>
        <v>0</v>
      </c>
      <c r="AE269" s="4">
        <v>2</v>
      </c>
      <c r="AF269" s="11"/>
      <c r="AG269" s="11"/>
      <c r="AH269" s="11">
        <f>SUM(Tabel1[[#This Row],[Bez - Obstakel, openbaar]:[Bez - Obstakel, doelgroep]])</f>
        <v>2</v>
      </c>
      <c r="AI269" s="4"/>
      <c r="AJ269" s="11">
        <f>SUM(Tabel1[[#This Row],[Bez - doelgroep totaal]]+Tabel1[[#This Row],[Bez - Openbaar]]+Tabel1[[#This Row],[Bez - Foutparkeerders]]+Tabel1[[#This Row],[Bez - Obstakels]])</f>
        <v>10</v>
      </c>
      <c r="AK269" s="41">
        <f>Tabel1[[#This Row],[Bez - Openbaar]]/Tabel1[[#This Row],[Totale openbare capaciteit]]</f>
        <v>0.8</v>
      </c>
      <c r="AL269" s="41" t="e">
        <f>Tabel1[[#This Row],[Bez - doelgroep totaal]]/Tabel1[[#This Row],[Totale doelgroep capaciteit]]</f>
        <v>#DIV/0!</v>
      </c>
      <c r="AM269" s="41">
        <f>Tabel1[[#This Row],[Totale bezetting]]/Tabel1[[#This Row],[Totale capaciteit]]</f>
        <v>1</v>
      </c>
      <c r="AN269" s="41" t="str">
        <f>Tabel1[[#This Row],[Datum]]&amp;Tabel1[[#This Row],[Meetmoment]]&amp;Tabel1[[#This Row],[Sectienummer]]</f>
        <v>4445019:00-21:0018</v>
      </c>
      <c r="AO269" s="33">
        <v>1</v>
      </c>
      <c r="AP269" s="33"/>
      <c r="AQ269" s="33">
        <v>4</v>
      </c>
      <c r="AR269" s="33">
        <v>3</v>
      </c>
      <c r="AS269" s="33"/>
      <c r="AT269" s="33">
        <f>SUM(Tabel1[[#This Row],[Motief - Bezoekers/kortparkeerders]:[Motief - Overig]])</f>
        <v>8</v>
      </c>
      <c r="AU269" s="43">
        <v>5</v>
      </c>
      <c r="AV269" s="43"/>
      <c r="AW269" s="43"/>
      <c r="AX269" s="43"/>
      <c r="AY269" s="43">
        <v>1</v>
      </c>
      <c r="AZ269" s="43"/>
      <c r="BA269" s="43">
        <v>1</v>
      </c>
      <c r="BB269" s="43">
        <v>1</v>
      </c>
      <c r="BC269" s="44">
        <f>SUM(Tabel1[[#This Row],[Herkomst - Eigen woonplaats]:[Herkomst - Onbekend]])</f>
        <v>8</v>
      </c>
    </row>
    <row r="270" spans="1:55" s="2" customFormat="1" x14ac:dyDescent="0.25">
      <c r="A270" s="1">
        <v>18</v>
      </c>
      <c r="B270" t="s">
        <v>66</v>
      </c>
      <c r="C270" s="8">
        <v>44451</v>
      </c>
      <c r="D270" s="1" t="s">
        <v>77</v>
      </c>
      <c r="E270" s="4">
        <v>10</v>
      </c>
      <c r="F270" s="4"/>
      <c r="G270" s="4"/>
      <c r="H270" s="4"/>
      <c r="I270" s="4"/>
      <c r="J270" s="4"/>
      <c r="K270" s="4">
        <f>SUM(Tabel1[[#This Row],[cap_gemarkeerd_langs]:[cap_canadees]])</f>
        <v>10</v>
      </c>
      <c r="L270" s="4"/>
      <c r="M270" s="4"/>
      <c r="N270" s="4"/>
      <c r="O270" s="4"/>
      <c r="P270" s="4"/>
      <c r="Q270" s="4"/>
      <c r="R270" s="4">
        <f>SUM(Tabel1[[#This Row],[Cap - Invaliden algemeen]:[Cap - Overig gereserveerd]])</f>
        <v>0</v>
      </c>
      <c r="S270" s="4">
        <f>Tabel1[[#This Row],[Totale openbare capaciteit]]+Tabel1[[#This Row],[Totale doelgroep capaciteit]]</f>
        <v>10</v>
      </c>
      <c r="T270" s="11">
        <v>9</v>
      </c>
      <c r="U270" s="11"/>
      <c r="V270" s="11"/>
      <c r="W270" s="11"/>
      <c r="X270" s="11"/>
      <c r="Y270" s="11"/>
      <c r="Z270" s="4">
        <f>SUM(Tabel1[[#This Row],[Bez - Invaliden algemeen]:[Bez - Overig gereserveerd]])</f>
        <v>0</v>
      </c>
      <c r="AA270" s="4"/>
      <c r="AB270" s="4"/>
      <c r="AC270" s="11"/>
      <c r="AD270" s="11">
        <f>SUM(Tabel1[[#This Row],[Bez - fout, canadees]:[Bez - fout, anders]])</f>
        <v>0</v>
      </c>
      <c r="AE270" s="4">
        <v>1</v>
      </c>
      <c r="AF270" s="11"/>
      <c r="AG270" s="11"/>
      <c r="AH270" s="11">
        <f>SUM(Tabel1[[#This Row],[Bez - Obstakel, openbaar]:[Bez - Obstakel, doelgroep]])</f>
        <v>1</v>
      </c>
      <c r="AI270" s="4"/>
      <c r="AJ270" s="11">
        <f>SUM(Tabel1[[#This Row],[Bez - doelgroep totaal]]+Tabel1[[#This Row],[Bez - Openbaar]]+Tabel1[[#This Row],[Bez - Foutparkeerders]]+Tabel1[[#This Row],[Bez - Obstakels]])</f>
        <v>10</v>
      </c>
      <c r="AK270" s="41">
        <f>Tabel1[[#This Row],[Bez - Openbaar]]/Tabel1[[#This Row],[Totale openbare capaciteit]]</f>
        <v>0.9</v>
      </c>
      <c r="AL270" s="41" t="e">
        <f>Tabel1[[#This Row],[Bez - doelgroep totaal]]/Tabel1[[#This Row],[Totale doelgroep capaciteit]]</f>
        <v>#DIV/0!</v>
      </c>
      <c r="AM270" s="41">
        <f>Tabel1[[#This Row],[Totale bezetting]]/Tabel1[[#This Row],[Totale capaciteit]]</f>
        <v>1</v>
      </c>
      <c r="AN270" s="41" t="str">
        <f>Tabel1[[#This Row],[Datum]]&amp;Tabel1[[#This Row],[Meetmoment]]&amp;Tabel1[[#This Row],[Sectienummer]]</f>
        <v>4445100:00-02:0018</v>
      </c>
      <c r="AO270" s="33"/>
      <c r="AP270" s="33"/>
      <c r="AQ270" s="33">
        <v>5</v>
      </c>
      <c r="AR270" s="33">
        <v>4</v>
      </c>
      <c r="AS270" s="33"/>
      <c r="AT270" s="33">
        <f>SUM(Tabel1[[#This Row],[Motief - Bezoekers/kortparkeerders]:[Motief - Overig]])</f>
        <v>9</v>
      </c>
      <c r="AU270" s="43">
        <v>6</v>
      </c>
      <c r="AV270" s="43"/>
      <c r="AW270" s="43"/>
      <c r="AX270" s="43">
        <v>1</v>
      </c>
      <c r="AY270" s="43">
        <v>1</v>
      </c>
      <c r="AZ270" s="43"/>
      <c r="BA270" s="43">
        <v>1</v>
      </c>
      <c r="BB270" s="43"/>
      <c r="BC270" s="44">
        <f>SUM(Tabel1[[#This Row],[Herkomst - Eigen woonplaats]:[Herkomst - Onbekend]])</f>
        <v>9</v>
      </c>
    </row>
    <row r="271" spans="1:55" s="2" customFormat="1" x14ac:dyDescent="0.25">
      <c r="A271" s="1">
        <v>18</v>
      </c>
      <c r="B271" t="s">
        <v>66</v>
      </c>
      <c r="C271" s="8">
        <v>44474</v>
      </c>
      <c r="D271" s="1" t="s">
        <v>78</v>
      </c>
      <c r="E271" s="4">
        <v>10</v>
      </c>
      <c r="F271" s="4"/>
      <c r="G271" s="4"/>
      <c r="H271" s="4"/>
      <c r="I271" s="4"/>
      <c r="J271" s="4"/>
      <c r="K271" s="4">
        <f>SUM(Tabel1[[#This Row],[cap_gemarkeerd_langs]:[cap_canadees]])</f>
        <v>10</v>
      </c>
      <c r="L271" s="4"/>
      <c r="M271" s="4"/>
      <c r="N271" s="4"/>
      <c r="O271" s="4"/>
      <c r="P271" s="4"/>
      <c r="Q271" s="4"/>
      <c r="R271" s="4">
        <f>SUM(Tabel1[[#This Row],[Cap - Invaliden algemeen]:[Cap - Overig gereserveerd]])</f>
        <v>0</v>
      </c>
      <c r="S271" s="4">
        <f>Tabel1[[#This Row],[Totale openbare capaciteit]]+Tabel1[[#This Row],[Totale doelgroep capaciteit]]</f>
        <v>10</v>
      </c>
      <c r="T271" s="11">
        <v>8</v>
      </c>
      <c r="U271" s="11"/>
      <c r="V271" s="11"/>
      <c r="W271" s="11"/>
      <c r="X271" s="11"/>
      <c r="Y271" s="11"/>
      <c r="Z271" s="4">
        <f>SUM(Tabel1[[#This Row],[Bez - Invaliden algemeen]:[Bez - Overig gereserveerd]])</f>
        <v>0</v>
      </c>
      <c r="AA271" s="4"/>
      <c r="AB271" s="4"/>
      <c r="AC271" s="11"/>
      <c r="AD271" s="11">
        <f>SUM(Tabel1[[#This Row],[Bez - fout, canadees]:[Bez - fout, anders]])</f>
        <v>0</v>
      </c>
      <c r="AE271" s="4">
        <v>1</v>
      </c>
      <c r="AF271" s="11"/>
      <c r="AG271" s="11"/>
      <c r="AH271" s="11">
        <f>SUM(Tabel1[[#This Row],[Bez - Obstakel, openbaar]:[Bez - Obstakel, doelgroep]])</f>
        <v>1</v>
      </c>
      <c r="AI271" s="4"/>
      <c r="AJ271" s="11">
        <f>SUM(Tabel1[[#This Row],[Bez - doelgroep totaal]]+Tabel1[[#This Row],[Bez - Openbaar]]+Tabel1[[#This Row],[Bez - Foutparkeerders]]+Tabel1[[#This Row],[Bez - Obstakels]])</f>
        <v>9</v>
      </c>
      <c r="AK271" s="41">
        <f>Tabel1[[#This Row],[Bez - Openbaar]]/Tabel1[[#This Row],[Totale openbare capaciteit]]</f>
        <v>0.8</v>
      </c>
      <c r="AL271" s="41" t="e">
        <f>Tabel1[[#This Row],[Bez - doelgroep totaal]]/Tabel1[[#This Row],[Totale doelgroep capaciteit]]</f>
        <v>#DIV/0!</v>
      </c>
      <c r="AM271" s="41">
        <f>Tabel1[[#This Row],[Totale bezetting]]/Tabel1[[#This Row],[Totale capaciteit]]</f>
        <v>0.9</v>
      </c>
      <c r="AN271" s="41" t="str">
        <f>Tabel1[[#This Row],[Datum]]&amp;Tabel1[[#This Row],[Meetmoment]]&amp;Tabel1[[#This Row],[Sectienummer]]</f>
        <v>4447410:00-12:0018</v>
      </c>
      <c r="AO271" s="33"/>
      <c r="AP271" s="33">
        <v>1</v>
      </c>
      <c r="AQ271" s="33">
        <v>3</v>
      </c>
      <c r="AR271" s="33">
        <v>4</v>
      </c>
      <c r="AS271" s="33"/>
      <c r="AT271" s="33">
        <f>SUM(Tabel1[[#This Row],[Motief - Bezoekers/kortparkeerders]:[Motief - Overig]])</f>
        <v>8</v>
      </c>
      <c r="AU271" s="43">
        <v>7</v>
      </c>
      <c r="AV271" s="43"/>
      <c r="AW271" s="43">
        <v>1</v>
      </c>
      <c r="AX271" s="43"/>
      <c r="AY271" s="43"/>
      <c r="AZ271" s="43"/>
      <c r="BA271" s="43"/>
      <c r="BB271" s="43"/>
      <c r="BC271" s="44">
        <f>SUM(Tabel1[[#This Row],[Herkomst - Eigen woonplaats]:[Herkomst - Onbekend]])</f>
        <v>8</v>
      </c>
    </row>
    <row r="272" spans="1:55" s="2" customFormat="1" x14ac:dyDescent="0.25">
      <c r="A272" s="1">
        <v>18</v>
      </c>
      <c r="B272" t="s">
        <v>66</v>
      </c>
      <c r="C272" s="8">
        <v>44474</v>
      </c>
      <c r="D272" s="1" t="s">
        <v>79</v>
      </c>
      <c r="E272" s="4">
        <v>10</v>
      </c>
      <c r="F272" s="4"/>
      <c r="G272" s="4"/>
      <c r="H272" s="4"/>
      <c r="I272" s="4"/>
      <c r="J272" s="4"/>
      <c r="K272" s="4">
        <f>SUM(Tabel1[[#This Row],[cap_gemarkeerd_langs]:[cap_canadees]])</f>
        <v>10</v>
      </c>
      <c r="L272" s="4"/>
      <c r="M272" s="4"/>
      <c r="N272" s="4"/>
      <c r="O272" s="4"/>
      <c r="P272" s="4"/>
      <c r="Q272" s="4"/>
      <c r="R272" s="4">
        <f>SUM(Tabel1[[#This Row],[Cap - Invaliden algemeen]:[Cap - Overig gereserveerd]])</f>
        <v>0</v>
      </c>
      <c r="S272" s="4">
        <f>Tabel1[[#This Row],[Totale openbare capaciteit]]+Tabel1[[#This Row],[Totale doelgroep capaciteit]]</f>
        <v>10</v>
      </c>
      <c r="T272" s="11">
        <v>8</v>
      </c>
      <c r="U272" s="11"/>
      <c r="V272" s="11"/>
      <c r="W272" s="11"/>
      <c r="X272" s="11"/>
      <c r="Y272" s="11"/>
      <c r="Z272" s="4">
        <f>SUM(Tabel1[[#This Row],[Bez - Invaliden algemeen]:[Bez - Overig gereserveerd]])</f>
        <v>0</v>
      </c>
      <c r="AA272" s="4"/>
      <c r="AB272" s="4"/>
      <c r="AC272" s="11"/>
      <c r="AD272" s="11">
        <f>SUM(Tabel1[[#This Row],[Bez - fout, canadees]:[Bez - fout, anders]])</f>
        <v>0</v>
      </c>
      <c r="AE272" s="4">
        <v>1</v>
      </c>
      <c r="AF272" s="11"/>
      <c r="AG272" s="11"/>
      <c r="AH272" s="11">
        <f>SUM(Tabel1[[#This Row],[Bez - Obstakel, openbaar]:[Bez - Obstakel, doelgroep]])</f>
        <v>1</v>
      </c>
      <c r="AI272" s="4"/>
      <c r="AJ272" s="11">
        <f>SUM(Tabel1[[#This Row],[Bez - doelgroep totaal]]+Tabel1[[#This Row],[Bez - Openbaar]]+Tabel1[[#This Row],[Bez - Foutparkeerders]]+Tabel1[[#This Row],[Bez - Obstakels]])</f>
        <v>9</v>
      </c>
      <c r="AK272" s="41">
        <f>Tabel1[[#This Row],[Bez - Openbaar]]/Tabel1[[#This Row],[Totale openbare capaciteit]]</f>
        <v>0.8</v>
      </c>
      <c r="AL272" s="41" t="e">
        <f>Tabel1[[#This Row],[Bez - doelgroep totaal]]/Tabel1[[#This Row],[Totale doelgroep capaciteit]]</f>
        <v>#DIV/0!</v>
      </c>
      <c r="AM272" s="41">
        <f>Tabel1[[#This Row],[Totale bezetting]]/Tabel1[[#This Row],[Totale capaciteit]]</f>
        <v>0.9</v>
      </c>
      <c r="AN272" s="41" t="str">
        <f>Tabel1[[#This Row],[Datum]]&amp;Tabel1[[#This Row],[Meetmoment]]&amp;Tabel1[[#This Row],[Sectienummer]]</f>
        <v>4447414:00-16:0018</v>
      </c>
      <c r="AO272" s="33"/>
      <c r="AP272" s="33">
        <v>1</v>
      </c>
      <c r="AQ272" s="33">
        <v>3</v>
      </c>
      <c r="AR272" s="33">
        <v>4</v>
      </c>
      <c r="AS272" s="33"/>
      <c r="AT272" s="33">
        <f>SUM(Tabel1[[#This Row],[Motief - Bezoekers/kortparkeerders]:[Motief - Overig]])</f>
        <v>8</v>
      </c>
      <c r="AU272" s="43">
        <v>7</v>
      </c>
      <c r="AV272" s="43"/>
      <c r="AW272" s="43">
        <v>1</v>
      </c>
      <c r="AX272" s="43"/>
      <c r="AY272" s="43"/>
      <c r="AZ272" s="43"/>
      <c r="BA272" s="43"/>
      <c r="BB272" s="43"/>
      <c r="BC272" s="44">
        <f>SUM(Tabel1[[#This Row],[Herkomst - Eigen woonplaats]:[Herkomst - Onbekend]])</f>
        <v>8</v>
      </c>
    </row>
    <row r="273" spans="1:55" s="2" customFormat="1" x14ac:dyDescent="0.25">
      <c r="A273" s="1">
        <v>18</v>
      </c>
      <c r="B273" t="s">
        <v>66</v>
      </c>
      <c r="C273" s="8">
        <v>44474</v>
      </c>
      <c r="D273" s="1" t="s">
        <v>80</v>
      </c>
      <c r="E273" s="4">
        <v>10</v>
      </c>
      <c r="F273" s="4"/>
      <c r="G273" s="4"/>
      <c r="H273" s="4"/>
      <c r="I273" s="4"/>
      <c r="J273" s="4"/>
      <c r="K273" s="4">
        <f>SUM(Tabel1[[#This Row],[cap_gemarkeerd_langs]:[cap_canadees]])</f>
        <v>10</v>
      </c>
      <c r="L273" s="4"/>
      <c r="M273" s="4"/>
      <c r="N273" s="4"/>
      <c r="O273" s="4"/>
      <c r="P273" s="4"/>
      <c r="Q273" s="4"/>
      <c r="R273" s="4">
        <f>SUM(Tabel1[[#This Row],[Cap - Invaliden algemeen]:[Cap - Overig gereserveerd]])</f>
        <v>0</v>
      </c>
      <c r="S273" s="4">
        <f>Tabel1[[#This Row],[Totale openbare capaciteit]]+Tabel1[[#This Row],[Totale doelgroep capaciteit]]</f>
        <v>10</v>
      </c>
      <c r="T273" s="11">
        <v>9</v>
      </c>
      <c r="U273" s="11"/>
      <c r="V273" s="11"/>
      <c r="W273" s="11"/>
      <c r="X273" s="11"/>
      <c r="Y273" s="11"/>
      <c r="Z273" s="4">
        <f>SUM(Tabel1[[#This Row],[Bez - Invaliden algemeen]:[Bez - Overig gereserveerd]])</f>
        <v>0</v>
      </c>
      <c r="AA273" s="4"/>
      <c r="AB273" s="4"/>
      <c r="AC273" s="11"/>
      <c r="AD273" s="11">
        <f>SUM(Tabel1[[#This Row],[Bez - fout, canadees]:[Bez - fout, anders]])</f>
        <v>0</v>
      </c>
      <c r="AE273" s="4">
        <v>1</v>
      </c>
      <c r="AF273" s="11"/>
      <c r="AG273" s="11"/>
      <c r="AH273" s="11">
        <f>SUM(Tabel1[[#This Row],[Bez - Obstakel, openbaar]:[Bez - Obstakel, doelgroep]])</f>
        <v>1</v>
      </c>
      <c r="AI273" s="4"/>
      <c r="AJ273" s="11">
        <f>SUM(Tabel1[[#This Row],[Bez - doelgroep totaal]]+Tabel1[[#This Row],[Bez - Openbaar]]+Tabel1[[#This Row],[Bez - Foutparkeerders]]+Tabel1[[#This Row],[Bez - Obstakels]])</f>
        <v>10</v>
      </c>
      <c r="AK273" s="41">
        <f>Tabel1[[#This Row],[Bez - Openbaar]]/Tabel1[[#This Row],[Totale openbare capaciteit]]</f>
        <v>0.9</v>
      </c>
      <c r="AL273" s="41" t="e">
        <f>Tabel1[[#This Row],[Bez - doelgroep totaal]]/Tabel1[[#This Row],[Totale doelgroep capaciteit]]</f>
        <v>#DIV/0!</v>
      </c>
      <c r="AM273" s="41">
        <f>Tabel1[[#This Row],[Totale bezetting]]/Tabel1[[#This Row],[Totale capaciteit]]</f>
        <v>1</v>
      </c>
      <c r="AN273" s="41" t="str">
        <f>Tabel1[[#This Row],[Datum]]&amp;Tabel1[[#This Row],[Meetmoment]]&amp;Tabel1[[#This Row],[Sectienummer]]</f>
        <v>4447419:00-21:0018</v>
      </c>
      <c r="AO273" s="33"/>
      <c r="AP273" s="33"/>
      <c r="AQ273" s="33">
        <v>6</v>
      </c>
      <c r="AR273" s="33">
        <v>3</v>
      </c>
      <c r="AS273" s="33"/>
      <c r="AT273" s="33">
        <f>SUM(Tabel1[[#This Row],[Motief - Bezoekers/kortparkeerders]:[Motief - Overig]])</f>
        <v>9</v>
      </c>
      <c r="AU273" s="43">
        <v>8</v>
      </c>
      <c r="AV273" s="43"/>
      <c r="AW273" s="43">
        <v>1</v>
      </c>
      <c r="AX273" s="43"/>
      <c r="AY273" s="43"/>
      <c r="AZ273" s="43"/>
      <c r="BA273" s="43"/>
      <c r="BB273" s="43"/>
      <c r="BC273" s="44">
        <f>SUM(Tabel1[[#This Row],[Herkomst - Eigen woonplaats]:[Herkomst - Onbekend]])</f>
        <v>9</v>
      </c>
    </row>
    <row r="274" spans="1:55" s="2" customFormat="1" x14ac:dyDescent="0.25">
      <c r="A274" s="1">
        <v>18</v>
      </c>
      <c r="B274" t="s">
        <v>66</v>
      </c>
      <c r="C274" s="8">
        <v>44475</v>
      </c>
      <c r="D274" s="1" t="s">
        <v>77</v>
      </c>
      <c r="E274" s="4">
        <v>10</v>
      </c>
      <c r="F274" s="4"/>
      <c r="G274" s="4"/>
      <c r="H274" s="4"/>
      <c r="I274" s="4"/>
      <c r="J274" s="4"/>
      <c r="K274" s="4">
        <f>SUM(Tabel1[[#This Row],[cap_gemarkeerd_langs]:[cap_canadees]])</f>
        <v>10</v>
      </c>
      <c r="L274" s="4"/>
      <c r="M274" s="4"/>
      <c r="N274" s="4"/>
      <c r="O274" s="4"/>
      <c r="P274" s="4"/>
      <c r="Q274" s="4"/>
      <c r="R274" s="4">
        <f>SUM(Tabel1[[#This Row],[Cap - Invaliden algemeen]:[Cap - Overig gereserveerd]])</f>
        <v>0</v>
      </c>
      <c r="S274" s="4">
        <f>Tabel1[[#This Row],[Totale openbare capaciteit]]+Tabel1[[#This Row],[Totale doelgroep capaciteit]]</f>
        <v>10</v>
      </c>
      <c r="T274" s="11">
        <v>9</v>
      </c>
      <c r="U274" s="11"/>
      <c r="V274" s="11"/>
      <c r="W274" s="11"/>
      <c r="X274" s="11"/>
      <c r="Y274" s="11"/>
      <c r="Z274" s="4">
        <f>SUM(Tabel1[[#This Row],[Bez - Invaliden algemeen]:[Bez - Overig gereserveerd]])</f>
        <v>0</v>
      </c>
      <c r="AA274" s="4"/>
      <c r="AB274" s="4"/>
      <c r="AC274" s="11"/>
      <c r="AD274" s="11">
        <f>SUM(Tabel1[[#This Row],[Bez - fout, canadees]:[Bez - fout, anders]])</f>
        <v>0</v>
      </c>
      <c r="AE274" s="4">
        <v>1</v>
      </c>
      <c r="AF274" s="11"/>
      <c r="AG274" s="11"/>
      <c r="AH274" s="11">
        <f>SUM(Tabel1[[#This Row],[Bez - Obstakel, openbaar]:[Bez - Obstakel, doelgroep]])</f>
        <v>1</v>
      </c>
      <c r="AI274" s="4"/>
      <c r="AJ274" s="11">
        <f>SUM(Tabel1[[#This Row],[Bez - doelgroep totaal]]+Tabel1[[#This Row],[Bez - Openbaar]]+Tabel1[[#This Row],[Bez - Foutparkeerders]]+Tabel1[[#This Row],[Bez - Obstakels]])</f>
        <v>10</v>
      </c>
      <c r="AK274" s="41">
        <f>Tabel1[[#This Row],[Bez - Openbaar]]/Tabel1[[#This Row],[Totale openbare capaciteit]]</f>
        <v>0.9</v>
      </c>
      <c r="AL274" s="41" t="e">
        <f>Tabel1[[#This Row],[Bez - doelgroep totaal]]/Tabel1[[#This Row],[Totale doelgroep capaciteit]]</f>
        <v>#DIV/0!</v>
      </c>
      <c r="AM274" s="41">
        <f>Tabel1[[#This Row],[Totale bezetting]]/Tabel1[[#This Row],[Totale capaciteit]]</f>
        <v>1</v>
      </c>
      <c r="AN274" s="41" t="str">
        <f>Tabel1[[#This Row],[Datum]]&amp;Tabel1[[#This Row],[Meetmoment]]&amp;Tabel1[[#This Row],[Sectienummer]]</f>
        <v>4447500:00-02:0018</v>
      </c>
      <c r="AO274" s="33"/>
      <c r="AP274" s="33"/>
      <c r="AQ274" s="33">
        <v>6</v>
      </c>
      <c r="AR274" s="33">
        <v>3</v>
      </c>
      <c r="AS274" s="33"/>
      <c r="AT274" s="33">
        <f>SUM(Tabel1[[#This Row],[Motief - Bezoekers/kortparkeerders]:[Motief - Overig]])</f>
        <v>9</v>
      </c>
      <c r="AU274" s="43">
        <v>8</v>
      </c>
      <c r="AV274" s="43"/>
      <c r="AW274" s="43">
        <v>1</v>
      </c>
      <c r="AX274" s="43"/>
      <c r="AY274" s="43"/>
      <c r="AZ274" s="43"/>
      <c r="BA274" s="43"/>
      <c r="BB274" s="43"/>
      <c r="BC274" s="44">
        <f>SUM(Tabel1[[#This Row],[Herkomst - Eigen woonplaats]:[Herkomst - Onbekend]])</f>
        <v>9</v>
      </c>
    </row>
    <row r="275" spans="1:55" s="2" customFormat="1" x14ac:dyDescent="0.25">
      <c r="A275" s="1">
        <v>19</v>
      </c>
      <c r="B275" t="s">
        <v>70</v>
      </c>
      <c r="C275" s="8">
        <v>44415</v>
      </c>
      <c r="D275" s="1" t="s">
        <v>78</v>
      </c>
      <c r="E275" s="4"/>
      <c r="F275" s="4"/>
      <c r="G275" s="4">
        <v>302</v>
      </c>
      <c r="H275" s="4"/>
      <c r="I275" s="4"/>
      <c r="J275" s="4"/>
      <c r="K275" s="4">
        <f>SUM(Tabel1[[#This Row],[cap_gemarkeerd_langs]:[cap_canadees]])</f>
        <v>302</v>
      </c>
      <c r="L275" s="4">
        <v>2</v>
      </c>
      <c r="M275" s="4"/>
      <c r="N275" s="4"/>
      <c r="O275" s="4"/>
      <c r="P275" s="4"/>
      <c r="Q275" s="4"/>
      <c r="R275" s="4">
        <f>SUM(Tabel1[[#This Row],[Cap - Invaliden algemeen]:[Cap - Overig gereserveerd]])</f>
        <v>2</v>
      </c>
      <c r="S275" s="4">
        <f>Tabel1[[#This Row],[Totale openbare capaciteit]]+Tabel1[[#This Row],[Totale doelgroep capaciteit]]</f>
        <v>304</v>
      </c>
      <c r="T275" s="11">
        <v>46</v>
      </c>
      <c r="U275" s="11"/>
      <c r="V275" s="11"/>
      <c r="W275" s="11"/>
      <c r="X275" s="11"/>
      <c r="Y275" s="11"/>
      <c r="Z275" s="4">
        <f>SUM(Tabel1[[#This Row],[Bez - Invaliden algemeen]:[Bez - Overig gereserveerd]])</f>
        <v>0</v>
      </c>
      <c r="AA275" s="4"/>
      <c r="AB275" s="4">
        <v>1</v>
      </c>
      <c r="AC275" s="11"/>
      <c r="AD275" s="11">
        <f>SUM(Tabel1[[#This Row],[Bez - fout, canadees]:[Bez - fout, anders]])</f>
        <v>1</v>
      </c>
      <c r="AE275" s="4"/>
      <c r="AF275" s="11"/>
      <c r="AG275" s="11"/>
      <c r="AH275" s="11">
        <f>SUM(Tabel1[[#This Row],[Bez - Obstakel, openbaar]:[Bez - Obstakel, doelgroep]])</f>
        <v>0</v>
      </c>
      <c r="AI275" s="4"/>
      <c r="AJ275" s="11">
        <f>SUM(Tabel1[[#This Row],[Bez - doelgroep totaal]]+Tabel1[[#This Row],[Bez - Openbaar]]+Tabel1[[#This Row],[Bez - Foutparkeerders]]+Tabel1[[#This Row],[Bez - Obstakels]])</f>
        <v>47</v>
      </c>
      <c r="AK275" s="41">
        <f>Tabel1[[#This Row],[Bez - Openbaar]]/Tabel1[[#This Row],[Totale openbare capaciteit]]</f>
        <v>0.15231788079470199</v>
      </c>
      <c r="AL275" s="41">
        <f>Tabel1[[#This Row],[Bez - doelgroep totaal]]/Tabel1[[#This Row],[Totale doelgroep capaciteit]]</f>
        <v>0</v>
      </c>
      <c r="AM275" s="41">
        <f>Tabel1[[#This Row],[Totale bezetting]]/Tabel1[[#This Row],[Totale capaciteit]]</f>
        <v>0.15460526315789475</v>
      </c>
      <c r="AN275" s="41" t="str">
        <f>Tabel1[[#This Row],[Datum]]&amp;Tabel1[[#This Row],[Meetmoment]]&amp;Tabel1[[#This Row],[Sectienummer]]</f>
        <v>4441510:00-12:0019</v>
      </c>
      <c r="AO275" s="33">
        <v>10</v>
      </c>
      <c r="AP275" s="33">
        <v>7</v>
      </c>
      <c r="AQ275" s="33">
        <v>22</v>
      </c>
      <c r="AR275" s="33">
        <v>8</v>
      </c>
      <c r="AS275" s="33"/>
      <c r="AT275" s="33">
        <f>SUM(Tabel1[[#This Row],[Motief - Bezoekers/kortparkeerders]:[Motief - Overig]])</f>
        <v>47</v>
      </c>
      <c r="AU275" s="43">
        <v>3</v>
      </c>
      <c r="AV275" s="43">
        <v>7</v>
      </c>
      <c r="AW275" s="43">
        <v>5</v>
      </c>
      <c r="AX275" s="43">
        <v>14</v>
      </c>
      <c r="AY275" s="43">
        <v>8</v>
      </c>
      <c r="AZ275" s="43">
        <v>8</v>
      </c>
      <c r="BA275" s="43">
        <v>2</v>
      </c>
      <c r="BB275" s="43"/>
      <c r="BC275" s="44">
        <f>SUM(Tabel1[[#This Row],[Herkomst - Eigen woonplaats]:[Herkomst - Onbekend]])</f>
        <v>47</v>
      </c>
    </row>
    <row r="276" spans="1:55" s="2" customFormat="1" x14ac:dyDescent="0.25">
      <c r="A276" s="1">
        <v>19</v>
      </c>
      <c r="B276" t="s">
        <v>70</v>
      </c>
      <c r="C276" s="8">
        <v>44415</v>
      </c>
      <c r="D276" s="1" t="s">
        <v>79</v>
      </c>
      <c r="E276" s="4"/>
      <c r="F276" s="4"/>
      <c r="G276" s="4">
        <v>302</v>
      </c>
      <c r="H276" s="4"/>
      <c r="I276" s="4"/>
      <c r="J276" s="4"/>
      <c r="K276" s="4">
        <f>SUM(Tabel1[[#This Row],[cap_gemarkeerd_langs]:[cap_canadees]])</f>
        <v>302</v>
      </c>
      <c r="L276" s="4">
        <v>2</v>
      </c>
      <c r="M276" s="4"/>
      <c r="N276" s="4"/>
      <c r="O276" s="4"/>
      <c r="P276" s="4"/>
      <c r="Q276" s="4"/>
      <c r="R276" s="4">
        <f>SUM(Tabel1[[#This Row],[Cap - Invaliden algemeen]:[Cap - Overig gereserveerd]])</f>
        <v>2</v>
      </c>
      <c r="S276" s="4">
        <f>Tabel1[[#This Row],[Totale openbare capaciteit]]+Tabel1[[#This Row],[Totale doelgroep capaciteit]]</f>
        <v>304</v>
      </c>
      <c r="T276" s="11">
        <v>113</v>
      </c>
      <c r="U276" s="11"/>
      <c r="V276" s="11"/>
      <c r="W276" s="11"/>
      <c r="X276" s="11"/>
      <c r="Y276" s="11"/>
      <c r="Z276" s="4">
        <f>SUM(Tabel1[[#This Row],[Bez - Invaliden algemeen]:[Bez - Overig gereserveerd]])</f>
        <v>0</v>
      </c>
      <c r="AA276" s="4"/>
      <c r="AB276" s="4">
        <v>2</v>
      </c>
      <c r="AC276" s="11"/>
      <c r="AD276" s="11">
        <f>SUM(Tabel1[[#This Row],[Bez - fout, canadees]:[Bez - fout, anders]])</f>
        <v>2</v>
      </c>
      <c r="AE276" s="4"/>
      <c r="AF276" s="11"/>
      <c r="AG276" s="11"/>
      <c r="AH276" s="11">
        <f>SUM(Tabel1[[#This Row],[Bez - Obstakel, openbaar]:[Bez - Obstakel, doelgroep]])</f>
        <v>0</v>
      </c>
      <c r="AI276" s="4"/>
      <c r="AJ276" s="11">
        <f>SUM(Tabel1[[#This Row],[Bez - doelgroep totaal]]+Tabel1[[#This Row],[Bez - Openbaar]]+Tabel1[[#This Row],[Bez - Foutparkeerders]]+Tabel1[[#This Row],[Bez - Obstakels]])</f>
        <v>115</v>
      </c>
      <c r="AK276" s="41">
        <f>Tabel1[[#This Row],[Bez - Openbaar]]/Tabel1[[#This Row],[Totale openbare capaciteit]]</f>
        <v>0.3741721854304636</v>
      </c>
      <c r="AL276" s="41">
        <f>Tabel1[[#This Row],[Bez - doelgroep totaal]]/Tabel1[[#This Row],[Totale doelgroep capaciteit]]</f>
        <v>0</v>
      </c>
      <c r="AM276" s="41">
        <f>Tabel1[[#This Row],[Totale bezetting]]/Tabel1[[#This Row],[Totale capaciteit]]</f>
        <v>0.37828947368421051</v>
      </c>
      <c r="AN276" s="41" t="str">
        <f>Tabel1[[#This Row],[Datum]]&amp;Tabel1[[#This Row],[Meetmoment]]&amp;Tabel1[[#This Row],[Sectienummer]]</f>
        <v>4441514:00-16:0019</v>
      </c>
      <c r="AO276" s="33">
        <v>74</v>
      </c>
      <c r="AP276" s="33">
        <v>11</v>
      </c>
      <c r="AQ276" s="33">
        <v>22</v>
      </c>
      <c r="AR276" s="33">
        <v>8</v>
      </c>
      <c r="AS276" s="33"/>
      <c r="AT276" s="33">
        <f>SUM(Tabel1[[#This Row],[Motief - Bezoekers/kortparkeerders]:[Motief - Overig]])</f>
        <v>115</v>
      </c>
      <c r="AU276" s="43">
        <v>4</v>
      </c>
      <c r="AV276" s="43">
        <v>21</v>
      </c>
      <c r="AW276" s="43">
        <v>17</v>
      </c>
      <c r="AX276" s="43">
        <v>24</v>
      </c>
      <c r="AY276" s="43">
        <v>17</v>
      </c>
      <c r="AZ276" s="43">
        <v>22</v>
      </c>
      <c r="BA276" s="43">
        <v>9</v>
      </c>
      <c r="BB276" s="43">
        <v>1</v>
      </c>
      <c r="BC276" s="44">
        <f>SUM(Tabel1[[#This Row],[Herkomst - Eigen woonplaats]:[Herkomst - Onbekend]])</f>
        <v>115</v>
      </c>
    </row>
    <row r="277" spans="1:55" s="2" customFormat="1" x14ac:dyDescent="0.25">
      <c r="A277" s="1">
        <v>19</v>
      </c>
      <c r="B277" t="s">
        <v>70</v>
      </c>
      <c r="C277" s="8">
        <v>44415</v>
      </c>
      <c r="D277" s="1" t="s">
        <v>80</v>
      </c>
      <c r="E277" s="4"/>
      <c r="F277" s="4"/>
      <c r="G277" s="4">
        <v>302</v>
      </c>
      <c r="H277" s="4"/>
      <c r="I277" s="4"/>
      <c r="J277" s="4"/>
      <c r="K277" s="4">
        <f>SUM(Tabel1[[#This Row],[cap_gemarkeerd_langs]:[cap_canadees]])</f>
        <v>302</v>
      </c>
      <c r="L277" s="4">
        <v>2</v>
      </c>
      <c r="M277" s="4"/>
      <c r="N277" s="4"/>
      <c r="O277" s="4"/>
      <c r="P277" s="4"/>
      <c r="Q277" s="4"/>
      <c r="R277" s="4">
        <f>SUM(Tabel1[[#This Row],[Cap - Invaliden algemeen]:[Cap - Overig gereserveerd]])</f>
        <v>2</v>
      </c>
      <c r="S277" s="4">
        <f>Tabel1[[#This Row],[Totale openbare capaciteit]]+Tabel1[[#This Row],[Totale doelgroep capaciteit]]</f>
        <v>304</v>
      </c>
      <c r="T277" s="11">
        <v>54</v>
      </c>
      <c r="U277" s="11"/>
      <c r="V277" s="11"/>
      <c r="W277" s="11"/>
      <c r="X277" s="11"/>
      <c r="Y277" s="11"/>
      <c r="Z277" s="4">
        <f>SUM(Tabel1[[#This Row],[Bez - Invaliden algemeen]:[Bez - Overig gereserveerd]])</f>
        <v>0</v>
      </c>
      <c r="AA277" s="4"/>
      <c r="AB277" s="4">
        <v>1</v>
      </c>
      <c r="AC277" s="11"/>
      <c r="AD277" s="11">
        <f>SUM(Tabel1[[#This Row],[Bez - fout, canadees]:[Bez - fout, anders]])</f>
        <v>1</v>
      </c>
      <c r="AE277" s="4"/>
      <c r="AF277" s="11"/>
      <c r="AG277" s="11"/>
      <c r="AH277" s="11">
        <f>SUM(Tabel1[[#This Row],[Bez - Obstakel, openbaar]:[Bez - Obstakel, doelgroep]])</f>
        <v>0</v>
      </c>
      <c r="AI277" s="4"/>
      <c r="AJ277" s="11">
        <f>SUM(Tabel1[[#This Row],[Bez - doelgroep totaal]]+Tabel1[[#This Row],[Bez - Openbaar]]+Tabel1[[#This Row],[Bez - Foutparkeerders]]+Tabel1[[#This Row],[Bez - Obstakels]])</f>
        <v>55</v>
      </c>
      <c r="AK277" s="41">
        <f>Tabel1[[#This Row],[Bez - Openbaar]]/Tabel1[[#This Row],[Totale openbare capaciteit]]</f>
        <v>0.17880794701986755</v>
      </c>
      <c r="AL277" s="41">
        <f>Tabel1[[#This Row],[Bez - doelgroep totaal]]/Tabel1[[#This Row],[Totale doelgroep capaciteit]]</f>
        <v>0</v>
      </c>
      <c r="AM277" s="41">
        <f>Tabel1[[#This Row],[Totale bezetting]]/Tabel1[[#This Row],[Totale capaciteit]]</f>
        <v>0.18092105263157895</v>
      </c>
      <c r="AN277" s="41" t="str">
        <f>Tabel1[[#This Row],[Datum]]&amp;Tabel1[[#This Row],[Meetmoment]]&amp;Tabel1[[#This Row],[Sectienummer]]</f>
        <v>4441519:00-21:0019</v>
      </c>
      <c r="AO277" s="33">
        <v>15</v>
      </c>
      <c r="AP277" s="33">
        <v>6</v>
      </c>
      <c r="AQ277" s="33">
        <v>26</v>
      </c>
      <c r="AR277" s="33">
        <v>8</v>
      </c>
      <c r="AS277" s="33"/>
      <c r="AT277" s="33">
        <f>SUM(Tabel1[[#This Row],[Motief - Bezoekers/kortparkeerders]:[Motief - Overig]])</f>
        <v>55</v>
      </c>
      <c r="AU277" s="43">
        <v>3</v>
      </c>
      <c r="AV277" s="43">
        <v>10</v>
      </c>
      <c r="AW277" s="43">
        <v>10</v>
      </c>
      <c r="AX277" s="43">
        <v>12</v>
      </c>
      <c r="AY277" s="43">
        <v>8</v>
      </c>
      <c r="AZ277" s="43">
        <v>8</v>
      </c>
      <c r="BA277" s="43">
        <v>3</v>
      </c>
      <c r="BB277" s="43">
        <v>1</v>
      </c>
      <c r="BC277" s="44">
        <f>SUM(Tabel1[[#This Row],[Herkomst - Eigen woonplaats]:[Herkomst - Onbekend]])</f>
        <v>55</v>
      </c>
    </row>
    <row r="278" spans="1:55" s="2" customFormat="1" x14ac:dyDescent="0.25">
      <c r="A278" s="1">
        <v>19</v>
      </c>
      <c r="B278" t="s">
        <v>70</v>
      </c>
      <c r="C278" s="8">
        <v>44416</v>
      </c>
      <c r="D278" s="1" t="s">
        <v>77</v>
      </c>
      <c r="E278" s="4"/>
      <c r="F278" s="4"/>
      <c r="G278" s="4">
        <v>302</v>
      </c>
      <c r="H278" s="4"/>
      <c r="I278" s="4"/>
      <c r="J278" s="4"/>
      <c r="K278" s="4">
        <f>SUM(Tabel1[[#This Row],[cap_gemarkeerd_langs]:[cap_canadees]])</f>
        <v>302</v>
      </c>
      <c r="L278" s="4">
        <v>2</v>
      </c>
      <c r="M278" s="4"/>
      <c r="N278" s="4"/>
      <c r="O278" s="4"/>
      <c r="P278" s="4"/>
      <c r="Q278" s="4"/>
      <c r="R278" s="4">
        <f>SUM(Tabel1[[#This Row],[Cap - Invaliden algemeen]:[Cap - Overig gereserveerd]])</f>
        <v>2</v>
      </c>
      <c r="S278" s="4">
        <f>Tabel1[[#This Row],[Totale openbare capaciteit]]+Tabel1[[#This Row],[Totale doelgroep capaciteit]]</f>
        <v>304</v>
      </c>
      <c r="T278" s="11">
        <v>38</v>
      </c>
      <c r="U278" s="11"/>
      <c r="V278" s="11"/>
      <c r="W278" s="11"/>
      <c r="X278" s="11"/>
      <c r="Y278" s="11"/>
      <c r="Z278" s="4">
        <f>SUM(Tabel1[[#This Row],[Bez - Invaliden algemeen]:[Bez - Overig gereserveerd]])</f>
        <v>0</v>
      </c>
      <c r="AA278" s="4"/>
      <c r="AB278" s="4">
        <v>1</v>
      </c>
      <c r="AC278" s="11"/>
      <c r="AD278" s="11">
        <f>SUM(Tabel1[[#This Row],[Bez - fout, canadees]:[Bez - fout, anders]])</f>
        <v>1</v>
      </c>
      <c r="AE278" s="4"/>
      <c r="AF278" s="11"/>
      <c r="AG278" s="11"/>
      <c r="AH278" s="11">
        <f>SUM(Tabel1[[#This Row],[Bez - Obstakel, openbaar]:[Bez - Obstakel, doelgroep]])</f>
        <v>0</v>
      </c>
      <c r="AI278" s="4"/>
      <c r="AJ278" s="11">
        <f>SUM(Tabel1[[#This Row],[Bez - doelgroep totaal]]+Tabel1[[#This Row],[Bez - Openbaar]]+Tabel1[[#This Row],[Bez - Foutparkeerders]]+Tabel1[[#This Row],[Bez - Obstakels]])</f>
        <v>39</v>
      </c>
      <c r="AK278" s="41">
        <f>Tabel1[[#This Row],[Bez - Openbaar]]/Tabel1[[#This Row],[Totale openbare capaciteit]]</f>
        <v>0.12582781456953643</v>
      </c>
      <c r="AL278" s="41">
        <f>Tabel1[[#This Row],[Bez - doelgroep totaal]]/Tabel1[[#This Row],[Totale doelgroep capaciteit]]</f>
        <v>0</v>
      </c>
      <c r="AM278" s="41">
        <f>Tabel1[[#This Row],[Totale bezetting]]/Tabel1[[#This Row],[Totale capaciteit]]</f>
        <v>0.12828947368421054</v>
      </c>
      <c r="AN278" s="41" t="str">
        <f>Tabel1[[#This Row],[Datum]]&amp;Tabel1[[#This Row],[Meetmoment]]&amp;Tabel1[[#This Row],[Sectienummer]]</f>
        <v>4441600:00-02:0019</v>
      </c>
      <c r="AO278" s="33"/>
      <c r="AP278" s="33"/>
      <c r="AQ278" s="33">
        <v>28</v>
      </c>
      <c r="AR278" s="33">
        <v>11</v>
      </c>
      <c r="AS278" s="33"/>
      <c r="AT278" s="33">
        <f>SUM(Tabel1[[#This Row],[Motief - Bezoekers/kortparkeerders]:[Motief - Overig]])</f>
        <v>39</v>
      </c>
      <c r="AU278" s="43">
        <v>3</v>
      </c>
      <c r="AV278" s="43">
        <v>9</v>
      </c>
      <c r="AW278" s="43">
        <v>3</v>
      </c>
      <c r="AX278" s="43">
        <v>8</v>
      </c>
      <c r="AY278" s="43">
        <v>7</v>
      </c>
      <c r="AZ278" s="43">
        <v>5</v>
      </c>
      <c r="BA278" s="43">
        <v>3</v>
      </c>
      <c r="BB278" s="43">
        <v>1</v>
      </c>
      <c r="BC278" s="44">
        <f>SUM(Tabel1[[#This Row],[Herkomst - Eigen woonplaats]:[Herkomst - Onbekend]])</f>
        <v>39</v>
      </c>
    </row>
    <row r="279" spans="1:55" s="2" customFormat="1" x14ac:dyDescent="0.25">
      <c r="A279" s="1">
        <v>19</v>
      </c>
      <c r="B279" s="1" t="s">
        <v>70</v>
      </c>
      <c r="C279" s="8">
        <v>44429</v>
      </c>
      <c r="D279" s="1" t="s">
        <v>79</v>
      </c>
      <c r="E279" s="4"/>
      <c r="F279" s="4"/>
      <c r="G279" s="4">
        <v>302</v>
      </c>
      <c r="H279" s="4"/>
      <c r="I279" s="4"/>
      <c r="J279" s="4"/>
      <c r="K279" s="4">
        <f>SUM(Tabel1[[#This Row],[cap_gemarkeerd_langs]:[cap_canadees]])</f>
        <v>302</v>
      </c>
      <c r="L279" s="4">
        <v>2</v>
      </c>
      <c r="M279" s="4"/>
      <c r="N279" s="4"/>
      <c r="O279" s="4"/>
      <c r="P279" s="4"/>
      <c r="Q279" s="4"/>
      <c r="R279" s="4">
        <f>SUM(Tabel1[[#This Row],[Cap - Invaliden algemeen]:[Cap - Overig gereserveerd]])</f>
        <v>2</v>
      </c>
      <c r="S279" s="4">
        <f>Tabel1[[#This Row],[Totale openbare capaciteit]]+Tabel1[[#This Row],[Totale doelgroep capaciteit]]</f>
        <v>304</v>
      </c>
      <c r="T279" s="11">
        <v>278</v>
      </c>
      <c r="U279" s="11"/>
      <c r="V279" s="11"/>
      <c r="W279" s="11"/>
      <c r="X279" s="11"/>
      <c r="Y279" s="11"/>
      <c r="Z279" s="4">
        <f>SUM(Tabel1[[#This Row],[Bez - Invaliden algemeen]:[Bez - Overig gereserveerd]])</f>
        <v>0</v>
      </c>
      <c r="AA279" s="4"/>
      <c r="AB279" s="4"/>
      <c r="AC279" s="11"/>
      <c r="AD279" s="11">
        <f>SUM(Tabel1[[#This Row],[Bez - fout, canadees]:[Bez - fout, anders]])</f>
        <v>0</v>
      </c>
      <c r="AE279" s="11">
        <v>2</v>
      </c>
      <c r="AF279" s="11"/>
      <c r="AG279" s="11"/>
      <c r="AH279" s="11">
        <f>SUM(Tabel1[[#This Row],[Bez - Obstakel, openbaar]:[Bez - Obstakel, doelgroep]])</f>
        <v>2</v>
      </c>
      <c r="AI279" s="4"/>
      <c r="AJ279" s="11">
        <f>SUM(Tabel1[[#This Row],[Bez - doelgroep totaal]]+Tabel1[[#This Row],[Bez - Openbaar]]+Tabel1[[#This Row],[Bez - Foutparkeerders]]+Tabel1[[#This Row],[Bez - Obstakels]])</f>
        <v>280</v>
      </c>
      <c r="AK279" s="41">
        <f>Tabel1[[#This Row],[Bez - Openbaar]]/Tabel1[[#This Row],[Totale openbare capaciteit]]</f>
        <v>0.92052980132450335</v>
      </c>
      <c r="AL279" s="41">
        <f>Tabel1[[#This Row],[Bez - doelgroep totaal]]/Tabel1[[#This Row],[Totale doelgroep capaciteit]]</f>
        <v>0</v>
      </c>
      <c r="AM279" s="41">
        <f>Tabel1[[#This Row],[Totale bezetting]]/Tabel1[[#This Row],[Totale capaciteit]]</f>
        <v>0.92105263157894735</v>
      </c>
      <c r="AN279" s="41" t="str">
        <f>Tabel1[[#This Row],[Datum]]&amp;Tabel1[[#This Row],[Meetmoment]]&amp;Tabel1[[#This Row],[Sectienummer]]</f>
        <v>4442914:00-16:0019</v>
      </c>
      <c r="AO279" s="33">
        <v>253</v>
      </c>
      <c r="AP279" s="33">
        <v>8</v>
      </c>
      <c r="AQ279" s="33">
        <v>12</v>
      </c>
      <c r="AR279" s="33">
        <v>5</v>
      </c>
      <c r="AS279" s="33"/>
      <c r="AT279" s="33">
        <f>SUM(Tabel1[[#This Row],[Motief - Bezoekers/kortparkeerders]:[Motief - Overig]])</f>
        <v>278</v>
      </c>
      <c r="AU279" s="43">
        <v>4</v>
      </c>
      <c r="AV279" s="43">
        <v>40</v>
      </c>
      <c r="AW279" s="43">
        <v>32</v>
      </c>
      <c r="AX279" s="43">
        <v>68</v>
      </c>
      <c r="AY279" s="43">
        <v>57</v>
      </c>
      <c r="AZ279" s="43">
        <v>45</v>
      </c>
      <c r="BA279" s="43">
        <v>30</v>
      </c>
      <c r="BB279" s="43">
        <v>2</v>
      </c>
      <c r="BC279" s="44">
        <f>SUM(Tabel1[[#This Row],[Herkomst - Eigen woonplaats]:[Herkomst - Onbekend]])</f>
        <v>278</v>
      </c>
    </row>
    <row r="280" spans="1:55" s="2" customFormat="1" x14ac:dyDescent="0.25">
      <c r="A280" s="1">
        <v>19</v>
      </c>
      <c r="B280" t="s">
        <v>70</v>
      </c>
      <c r="C280" s="8">
        <v>44450</v>
      </c>
      <c r="D280" s="1" t="s">
        <v>78</v>
      </c>
      <c r="E280" s="4"/>
      <c r="F280" s="4"/>
      <c r="G280" s="4">
        <v>302</v>
      </c>
      <c r="H280" s="4"/>
      <c r="I280" s="4"/>
      <c r="J280" s="4"/>
      <c r="K280" s="4">
        <f>SUM(Tabel1[[#This Row],[cap_gemarkeerd_langs]:[cap_canadees]])</f>
        <v>302</v>
      </c>
      <c r="L280" s="4">
        <v>2</v>
      </c>
      <c r="M280" s="4"/>
      <c r="N280" s="4"/>
      <c r="O280" s="4"/>
      <c r="P280" s="4"/>
      <c r="Q280" s="4"/>
      <c r="R280" s="4">
        <f>SUM(Tabel1[[#This Row],[Cap - Invaliden algemeen]:[Cap - Overig gereserveerd]])</f>
        <v>2</v>
      </c>
      <c r="S280" s="4">
        <f>Tabel1[[#This Row],[Totale openbare capaciteit]]+Tabel1[[#This Row],[Totale doelgroep capaciteit]]</f>
        <v>304</v>
      </c>
      <c r="T280" s="11">
        <v>41</v>
      </c>
      <c r="U280" s="11"/>
      <c r="V280" s="11"/>
      <c r="W280" s="11"/>
      <c r="X280" s="11"/>
      <c r="Y280" s="11"/>
      <c r="Z280" s="4">
        <f>SUM(Tabel1[[#This Row],[Bez - Invaliden algemeen]:[Bez - Overig gereserveerd]])</f>
        <v>0</v>
      </c>
      <c r="AA280" s="4"/>
      <c r="AB280" s="4"/>
      <c r="AC280" s="11"/>
      <c r="AD280" s="11">
        <f>SUM(Tabel1[[#This Row],[Bez - fout, canadees]:[Bez - fout, anders]])</f>
        <v>0</v>
      </c>
      <c r="AE280" s="4">
        <v>2</v>
      </c>
      <c r="AF280" s="11"/>
      <c r="AG280" s="11"/>
      <c r="AH280" s="11">
        <f>SUM(Tabel1[[#This Row],[Bez - Obstakel, openbaar]:[Bez - Obstakel, doelgroep]])</f>
        <v>2</v>
      </c>
      <c r="AI280" s="4"/>
      <c r="AJ280" s="11">
        <f>SUM(Tabel1[[#This Row],[Bez - doelgroep totaal]]+Tabel1[[#This Row],[Bez - Openbaar]]+Tabel1[[#This Row],[Bez - Foutparkeerders]]+Tabel1[[#This Row],[Bez - Obstakels]])</f>
        <v>43</v>
      </c>
      <c r="AK280" s="41">
        <f>Tabel1[[#This Row],[Bez - Openbaar]]/Tabel1[[#This Row],[Totale openbare capaciteit]]</f>
        <v>0.13576158940397351</v>
      </c>
      <c r="AL280" s="41">
        <f>Tabel1[[#This Row],[Bez - doelgroep totaal]]/Tabel1[[#This Row],[Totale doelgroep capaciteit]]</f>
        <v>0</v>
      </c>
      <c r="AM280" s="41">
        <f>Tabel1[[#This Row],[Totale bezetting]]/Tabel1[[#This Row],[Totale capaciteit]]</f>
        <v>0.14144736842105263</v>
      </c>
      <c r="AN280" s="41" t="str">
        <f>Tabel1[[#This Row],[Datum]]&amp;Tabel1[[#This Row],[Meetmoment]]&amp;Tabel1[[#This Row],[Sectienummer]]</f>
        <v>4445010:00-12:0019</v>
      </c>
      <c r="AO280" s="33">
        <v>16</v>
      </c>
      <c r="AP280" s="33">
        <v>10</v>
      </c>
      <c r="AQ280" s="33">
        <v>8</v>
      </c>
      <c r="AR280" s="33">
        <v>7</v>
      </c>
      <c r="AS280" s="33"/>
      <c r="AT280" s="33">
        <f>SUM(Tabel1[[#This Row],[Motief - Bezoekers/kortparkeerders]:[Motief - Overig]])</f>
        <v>41</v>
      </c>
      <c r="AU280" s="43">
        <v>4</v>
      </c>
      <c r="AV280" s="43">
        <v>8</v>
      </c>
      <c r="AW280" s="43">
        <v>4</v>
      </c>
      <c r="AX280" s="43">
        <v>7</v>
      </c>
      <c r="AY280" s="43">
        <v>7</v>
      </c>
      <c r="AZ280" s="43">
        <v>5</v>
      </c>
      <c r="BA280" s="43">
        <v>5</v>
      </c>
      <c r="BB280" s="43">
        <v>1</v>
      </c>
      <c r="BC280" s="44">
        <f>SUM(Tabel1[[#This Row],[Herkomst - Eigen woonplaats]:[Herkomst - Onbekend]])</f>
        <v>41</v>
      </c>
    </row>
    <row r="281" spans="1:55" s="2" customFormat="1" x14ac:dyDescent="0.25">
      <c r="A281" s="1">
        <v>19</v>
      </c>
      <c r="B281" t="s">
        <v>70</v>
      </c>
      <c r="C281" s="8">
        <v>44450</v>
      </c>
      <c r="D281" s="1" t="s">
        <v>79</v>
      </c>
      <c r="E281" s="4"/>
      <c r="F281" s="4"/>
      <c r="G281" s="4">
        <v>302</v>
      </c>
      <c r="H281" s="4"/>
      <c r="I281" s="4"/>
      <c r="J281" s="4"/>
      <c r="K281" s="4">
        <f>SUM(Tabel1[[#This Row],[cap_gemarkeerd_langs]:[cap_canadees]])</f>
        <v>302</v>
      </c>
      <c r="L281" s="4">
        <v>2</v>
      </c>
      <c r="M281" s="4"/>
      <c r="N281" s="4"/>
      <c r="O281" s="4"/>
      <c r="P281" s="4"/>
      <c r="Q281" s="4"/>
      <c r="R281" s="4">
        <f>SUM(Tabel1[[#This Row],[Cap - Invaliden algemeen]:[Cap - Overig gereserveerd]])</f>
        <v>2</v>
      </c>
      <c r="S281" s="4">
        <f>Tabel1[[#This Row],[Totale openbare capaciteit]]+Tabel1[[#This Row],[Totale doelgroep capaciteit]]</f>
        <v>304</v>
      </c>
      <c r="T281" s="11">
        <v>76</v>
      </c>
      <c r="U281" s="11"/>
      <c r="V281" s="11"/>
      <c r="W281" s="11"/>
      <c r="X281" s="11"/>
      <c r="Y281" s="11"/>
      <c r="Z281" s="4">
        <f>SUM(Tabel1[[#This Row],[Bez - Invaliden algemeen]:[Bez - Overig gereserveerd]])</f>
        <v>0</v>
      </c>
      <c r="AA281" s="4"/>
      <c r="AB281" s="4"/>
      <c r="AC281" s="11"/>
      <c r="AD281" s="11">
        <f>SUM(Tabel1[[#This Row],[Bez - fout, canadees]:[Bez - fout, anders]])</f>
        <v>0</v>
      </c>
      <c r="AE281" s="4">
        <v>5</v>
      </c>
      <c r="AF281" s="11"/>
      <c r="AG281" s="11"/>
      <c r="AH281" s="11">
        <f>SUM(Tabel1[[#This Row],[Bez - Obstakel, openbaar]:[Bez - Obstakel, doelgroep]])</f>
        <v>5</v>
      </c>
      <c r="AI281" s="4"/>
      <c r="AJ281" s="11">
        <f>SUM(Tabel1[[#This Row],[Bez - doelgroep totaal]]+Tabel1[[#This Row],[Bez - Openbaar]]+Tabel1[[#This Row],[Bez - Foutparkeerders]]+Tabel1[[#This Row],[Bez - Obstakels]])</f>
        <v>81</v>
      </c>
      <c r="AK281" s="41">
        <f>Tabel1[[#This Row],[Bez - Openbaar]]/Tabel1[[#This Row],[Totale openbare capaciteit]]</f>
        <v>0.25165562913907286</v>
      </c>
      <c r="AL281" s="41">
        <f>Tabel1[[#This Row],[Bez - doelgroep totaal]]/Tabel1[[#This Row],[Totale doelgroep capaciteit]]</f>
        <v>0</v>
      </c>
      <c r="AM281" s="41">
        <f>Tabel1[[#This Row],[Totale bezetting]]/Tabel1[[#This Row],[Totale capaciteit]]</f>
        <v>0.26644736842105265</v>
      </c>
      <c r="AN281" s="41" t="str">
        <f>Tabel1[[#This Row],[Datum]]&amp;Tabel1[[#This Row],[Meetmoment]]&amp;Tabel1[[#This Row],[Sectienummer]]</f>
        <v>4445014:00-16:0019</v>
      </c>
      <c r="AO281" s="33">
        <v>46</v>
      </c>
      <c r="AP281" s="33">
        <v>15</v>
      </c>
      <c r="AQ281" s="33">
        <v>8</v>
      </c>
      <c r="AR281" s="33">
        <v>7</v>
      </c>
      <c r="AS281" s="33"/>
      <c r="AT281" s="33">
        <f>SUM(Tabel1[[#This Row],[Motief - Bezoekers/kortparkeerders]:[Motief - Overig]])</f>
        <v>76</v>
      </c>
      <c r="AU281" s="43">
        <v>1</v>
      </c>
      <c r="AV281" s="43">
        <v>11</v>
      </c>
      <c r="AW281" s="43">
        <v>8</v>
      </c>
      <c r="AX281" s="43">
        <v>16</v>
      </c>
      <c r="AY281" s="43">
        <v>13</v>
      </c>
      <c r="AZ281" s="43">
        <v>11</v>
      </c>
      <c r="BA281" s="43">
        <v>12</v>
      </c>
      <c r="BB281" s="43">
        <v>4</v>
      </c>
      <c r="BC281" s="44">
        <f>SUM(Tabel1[[#This Row],[Herkomst - Eigen woonplaats]:[Herkomst - Onbekend]])</f>
        <v>76</v>
      </c>
    </row>
    <row r="282" spans="1:55" s="2" customFormat="1" x14ac:dyDescent="0.25">
      <c r="A282" s="1">
        <v>19</v>
      </c>
      <c r="B282" t="s">
        <v>70</v>
      </c>
      <c r="C282" s="8">
        <v>44450</v>
      </c>
      <c r="D282" s="1" t="s">
        <v>80</v>
      </c>
      <c r="E282" s="4"/>
      <c r="F282" s="4"/>
      <c r="G282" s="4">
        <v>302</v>
      </c>
      <c r="H282" s="4"/>
      <c r="I282" s="4"/>
      <c r="J282" s="4"/>
      <c r="K282" s="4">
        <f>SUM(Tabel1[[#This Row],[cap_gemarkeerd_langs]:[cap_canadees]])</f>
        <v>302</v>
      </c>
      <c r="L282" s="4">
        <v>2</v>
      </c>
      <c r="M282" s="4"/>
      <c r="N282" s="4"/>
      <c r="O282" s="4"/>
      <c r="P282" s="4"/>
      <c r="Q282" s="4"/>
      <c r="R282" s="4">
        <f>SUM(Tabel1[[#This Row],[Cap - Invaliden algemeen]:[Cap - Overig gereserveerd]])</f>
        <v>2</v>
      </c>
      <c r="S282" s="4">
        <f>Tabel1[[#This Row],[Totale openbare capaciteit]]+Tabel1[[#This Row],[Totale doelgroep capaciteit]]</f>
        <v>304</v>
      </c>
      <c r="T282" s="11">
        <v>60</v>
      </c>
      <c r="U282" s="11"/>
      <c r="V282" s="11"/>
      <c r="W282" s="11"/>
      <c r="X282" s="11"/>
      <c r="Y282" s="11"/>
      <c r="Z282" s="4">
        <f>SUM(Tabel1[[#This Row],[Bez - Invaliden algemeen]:[Bez - Overig gereserveerd]])</f>
        <v>0</v>
      </c>
      <c r="AA282" s="4"/>
      <c r="AB282" s="4"/>
      <c r="AC282" s="11"/>
      <c r="AD282" s="11">
        <f>SUM(Tabel1[[#This Row],[Bez - fout, canadees]:[Bez - fout, anders]])</f>
        <v>0</v>
      </c>
      <c r="AE282" s="4">
        <v>2</v>
      </c>
      <c r="AF282" s="11"/>
      <c r="AG282" s="11"/>
      <c r="AH282" s="11">
        <f>SUM(Tabel1[[#This Row],[Bez - Obstakel, openbaar]:[Bez - Obstakel, doelgroep]])</f>
        <v>2</v>
      </c>
      <c r="AI282" s="4"/>
      <c r="AJ282" s="11">
        <f>SUM(Tabel1[[#This Row],[Bez - doelgroep totaal]]+Tabel1[[#This Row],[Bez - Openbaar]]+Tabel1[[#This Row],[Bez - Foutparkeerders]]+Tabel1[[#This Row],[Bez - Obstakels]])</f>
        <v>62</v>
      </c>
      <c r="AK282" s="41">
        <f>Tabel1[[#This Row],[Bez - Openbaar]]/Tabel1[[#This Row],[Totale openbare capaciteit]]</f>
        <v>0.19867549668874171</v>
      </c>
      <c r="AL282" s="41">
        <f>Tabel1[[#This Row],[Bez - doelgroep totaal]]/Tabel1[[#This Row],[Totale doelgroep capaciteit]]</f>
        <v>0</v>
      </c>
      <c r="AM282" s="41">
        <f>Tabel1[[#This Row],[Totale bezetting]]/Tabel1[[#This Row],[Totale capaciteit]]</f>
        <v>0.20394736842105263</v>
      </c>
      <c r="AN282" s="41" t="str">
        <f>Tabel1[[#This Row],[Datum]]&amp;Tabel1[[#This Row],[Meetmoment]]&amp;Tabel1[[#This Row],[Sectienummer]]</f>
        <v>4445019:00-21:0019</v>
      </c>
      <c r="AO282" s="33">
        <v>20</v>
      </c>
      <c r="AP282" s="33">
        <v>8</v>
      </c>
      <c r="AQ282" s="33">
        <v>24</v>
      </c>
      <c r="AR282" s="33">
        <v>8</v>
      </c>
      <c r="AS282" s="33"/>
      <c r="AT282" s="33">
        <f>SUM(Tabel1[[#This Row],[Motief - Bezoekers/kortparkeerders]:[Motief - Overig]])</f>
        <v>60</v>
      </c>
      <c r="AU282" s="43">
        <v>1</v>
      </c>
      <c r="AV282" s="43">
        <v>11</v>
      </c>
      <c r="AW282" s="43">
        <v>6</v>
      </c>
      <c r="AX282" s="43">
        <v>12</v>
      </c>
      <c r="AY282" s="43">
        <v>11</v>
      </c>
      <c r="AZ282" s="43">
        <v>8</v>
      </c>
      <c r="BA282" s="43">
        <v>11</v>
      </c>
      <c r="BB282" s="43"/>
      <c r="BC282" s="44">
        <f>SUM(Tabel1[[#This Row],[Herkomst - Eigen woonplaats]:[Herkomst - Onbekend]])</f>
        <v>60</v>
      </c>
    </row>
    <row r="283" spans="1:55" s="2" customFormat="1" x14ac:dyDescent="0.25">
      <c r="A283" s="1">
        <v>19</v>
      </c>
      <c r="B283" t="s">
        <v>70</v>
      </c>
      <c r="C283" s="8">
        <v>44451</v>
      </c>
      <c r="D283" s="1" t="s">
        <v>77</v>
      </c>
      <c r="E283" s="4"/>
      <c r="F283" s="4"/>
      <c r="G283" s="4">
        <v>302</v>
      </c>
      <c r="H283" s="4"/>
      <c r="I283" s="4"/>
      <c r="J283" s="4"/>
      <c r="K283" s="4">
        <f>SUM(Tabel1[[#This Row],[cap_gemarkeerd_langs]:[cap_canadees]])</f>
        <v>302</v>
      </c>
      <c r="L283" s="4">
        <v>2</v>
      </c>
      <c r="M283" s="4"/>
      <c r="N283" s="4"/>
      <c r="O283" s="4"/>
      <c r="P283" s="4"/>
      <c r="Q283" s="4"/>
      <c r="R283" s="4">
        <f>SUM(Tabel1[[#This Row],[Cap - Invaliden algemeen]:[Cap - Overig gereserveerd]])</f>
        <v>2</v>
      </c>
      <c r="S283" s="4">
        <f>Tabel1[[#This Row],[Totale openbare capaciteit]]+Tabel1[[#This Row],[Totale doelgroep capaciteit]]</f>
        <v>304</v>
      </c>
      <c r="T283" s="11">
        <v>34</v>
      </c>
      <c r="U283" s="11"/>
      <c r="V283" s="11"/>
      <c r="W283" s="11"/>
      <c r="X283" s="11"/>
      <c r="Y283" s="11"/>
      <c r="Z283" s="4">
        <f>SUM(Tabel1[[#This Row],[Bez - Invaliden algemeen]:[Bez - Overig gereserveerd]])</f>
        <v>0</v>
      </c>
      <c r="AA283" s="4"/>
      <c r="AB283" s="4"/>
      <c r="AC283" s="11"/>
      <c r="AD283" s="11">
        <f>SUM(Tabel1[[#This Row],[Bez - fout, canadees]:[Bez - fout, anders]])</f>
        <v>0</v>
      </c>
      <c r="AE283" s="4">
        <v>2</v>
      </c>
      <c r="AF283" s="11"/>
      <c r="AG283" s="11"/>
      <c r="AH283" s="11">
        <f>SUM(Tabel1[[#This Row],[Bez - Obstakel, openbaar]:[Bez - Obstakel, doelgroep]])</f>
        <v>2</v>
      </c>
      <c r="AI283" s="4"/>
      <c r="AJ283" s="11">
        <f>SUM(Tabel1[[#This Row],[Bez - doelgroep totaal]]+Tabel1[[#This Row],[Bez - Openbaar]]+Tabel1[[#This Row],[Bez - Foutparkeerders]]+Tabel1[[#This Row],[Bez - Obstakels]])</f>
        <v>36</v>
      </c>
      <c r="AK283" s="41">
        <f>Tabel1[[#This Row],[Bez - Openbaar]]/Tabel1[[#This Row],[Totale openbare capaciteit]]</f>
        <v>0.11258278145695365</v>
      </c>
      <c r="AL283" s="41">
        <f>Tabel1[[#This Row],[Bez - doelgroep totaal]]/Tabel1[[#This Row],[Totale doelgroep capaciteit]]</f>
        <v>0</v>
      </c>
      <c r="AM283" s="41">
        <f>Tabel1[[#This Row],[Totale bezetting]]/Tabel1[[#This Row],[Totale capaciteit]]</f>
        <v>0.11842105263157894</v>
      </c>
      <c r="AN283" s="41" t="str">
        <f>Tabel1[[#This Row],[Datum]]&amp;Tabel1[[#This Row],[Meetmoment]]&amp;Tabel1[[#This Row],[Sectienummer]]</f>
        <v>4445100:00-02:0019</v>
      </c>
      <c r="AO283" s="33"/>
      <c r="AP283" s="33"/>
      <c r="AQ283" s="33">
        <v>24</v>
      </c>
      <c r="AR283" s="33">
        <v>10</v>
      </c>
      <c r="AS283" s="33"/>
      <c r="AT283" s="33">
        <f>SUM(Tabel1[[#This Row],[Motief - Bezoekers/kortparkeerders]:[Motief - Overig]])</f>
        <v>34</v>
      </c>
      <c r="AU283" s="43">
        <v>1</v>
      </c>
      <c r="AV283" s="43">
        <v>7</v>
      </c>
      <c r="AW283" s="43">
        <v>3</v>
      </c>
      <c r="AX283" s="43">
        <v>7</v>
      </c>
      <c r="AY283" s="43">
        <v>7</v>
      </c>
      <c r="AZ283" s="43">
        <v>5</v>
      </c>
      <c r="BA283" s="43">
        <v>4</v>
      </c>
      <c r="BB283" s="43"/>
      <c r="BC283" s="44">
        <f>SUM(Tabel1[[#This Row],[Herkomst - Eigen woonplaats]:[Herkomst - Onbekend]])</f>
        <v>34</v>
      </c>
    </row>
    <row r="284" spans="1:55" s="2" customFormat="1" x14ac:dyDescent="0.25">
      <c r="A284" s="1">
        <v>19</v>
      </c>
      <c r="B284" t="s">
        <v>70</v>
      </c>
      <c r="C284" s="8">
        <v>44474</v>
      </c>
      <c r="D284" s="1" t="s">
        <v>78</v>
      </c>
      <c r="E284" s="4"/>
      <c r="F284" s="4"/>
      <c r="G284" s="4">
        <v>302</v>
      </c>
      <c r="H284" s="4"/>
      <c r="I284" s="4"/>
      <c r="J284" s="4"/>
      <c r="K284" s="4">
        <f>SUM(Tabel1[[#This Row],[cap_gemarkeerd_langs]:[cap_canadees]])</f>
        <v>302</v>
      </c>
      <c r="L284" s="4">
        <v>2</v>
      </c>
      <c r="M284" s="4"/>
      <c r="N284" s="4"/>
      <c r="O284" s="4"/>
      <c r="P284" s="4"/>
      <c r="Q284" s="4"/>
      <c r="R284" s="4">
        <f>SUM(Tabel1[[#This Row],[Cap - Invaliden algemeen]:[Cap - Overig gereserveerd]])</f>
        <v>2</v>
      </c>
      <c r="S284" s="4">
        <f>Tabel1[[#This Row],[Totale openbare capaciteit]]+Tabel1[[#This Row],[Totale doelgroep capaciteit]]</f>
        <v>304</v>
      </c>
      <c r="T284" s="11">
        <v>17</v>
      </c>
      <c r="U284" s="11"/>
      <c r="V284" s="11"/>
      <c r="W284" s="11"/>
      <c r="X284" s="11"/>
      <c r="Y284" s="11"/>
      <c r="Z284" s="4">
        <f>SUM(Tabel1[[#This Row],[Bez - Invaliden algemeen]:[Bez - Overig gereserveerd]])</f>
        <v>0</v>
      </c>
      <c r="AA284" s="4"/>
      <c r="AB284" s="4"/>
      <c r="AC284" s="11"/>
      <c r="AD284" s="11">
        <f>SUM(Tabel1[[#This Row],[Bez - fout, canadees]:[Bez - fout, anders]])</f>
        <v>0</v>
      </c>
      <c r="AE284" s="4"/>
      <c r="AF284" s="11"/>
      <c r="AG284" s="11"/>
      <c r="AH284" s="11">
        <f>SUM(Tabel1[[#This Row],[Bez - Obstakel, openbaar]:[Bez - Obstakel, doelgroep]])</f>
        <v>0</v>
      </c>
      <c r="AI284" s="4"/>
      <c r="AJ284" s="11">
        <f>SUM(Tabel1[[#This Row],[Bez - doelgroep totaal]]+Tabel1[[#This Row],[Bez - Openbaar]]+Tabel1[[#This Row],[Bez - Foutparkeerders]]+Tabel1[[#This Row],[Bez - Obstakels]])</f>
        <v>17</v>
      </c>
      <c r="AK284" s="41">
        <f>Tabel1[[#This Row],[Bez - Openbaar]]/Tabel1[[#This Row],[Totale openbare capaciteit]]</f>
        <v>5.6291390728476824E-2</v>
      </c>
      <c r="AL284" s="41">
        <f>Tabel1[[#This Row],[Bez - doelgroep totaal]]/Tabel1[[#This Row],[Totale doelgroep capaciteit]]</f>
        <v>0</v>
      </c>
      <c r="AM284" s="41">
        <f>Tabel1[[#This Row],[Totale bezetting]]/Tabel1[[#This Row],[Totale capaciteit]]</f>
        <v>5.5921052631578948E-2</v>
      </c>
      <c r="AN284" s="41" t="str">
        <f>Tabel1[[#This Row],[Datum]]&amp;Tabel1[[#This Row],[Meetmoment]]&amp;Tabel1[[#This Row],[Sectienummer]]</f>
        <v>4447410:00-12:0019</v>
      </c>
      <c r="AO284" s="33">
        <v>7</v>
      </c>
      <c r="AP284" s="33">
        <v>9</v>
      </c>
      <c r="AQ284" s="33"/>
      <c r="AR284" s="33">
        <v>1</v>
      </c>
      <c r="AS284" s="33"/>
      <c r="AT284" s="33">
        <f>SUM(Tabel1[[#This Row],[Motief - Bezoekers/kortparkeerders]:[Motief - Overig]])</f>
        <v>17</v>
      </c>
      <c r="AU284" s="43">
        <v>1</v>
      </c>
      <c r="AV284" s="43">
        <v>3</v>
      </c>
      <c r="AW284" s="43">
        <v>1</v>
      </c>
      <c r="AX284" s="43">
        <v>3</v>
      </c>
      <c r="AY284" s="43">
        <v>4</v>
      </c>
      <c r="AZ284" s="43">
        <v>4</v>
      </c>
      <c r="BA284" s="43">
        <v>1</v>
      </c>
      <c r="BB284" s="43"/>
      <c r="BC284" s="44">
        <f>SUM(Tabel1[[#This Row],[Herkomst - Eigen woonplaats]:[Herkomst - Onbekend]])</f>
        <v>17</v>
      </c>
    </row>
    <row r="285" spans="1:55" s="2" customFormat="1" x14ac:dyDescent="0.25">
      <c r="A285" s="1">
        <v>19</v>
      </c>
      <c r="B285" t="s">
        <v>70</v>
      </c>
      <c r="C285" s="8">
        <v>44474</v>
      </c>
      <c r="D285" s="1" t="s">
        <v>79</v>
      </c>
      <c r="E285" s="4"/>
      <c r="F285" s="4"/>
      <c r="G285" s="4">
        <v>302</v>
      </c>
      <c r="H285" s="4"/>
      <c r="I285" s="4"/>
      <c r="J285" s="4"/>
      <c r="K285" s="4">
        <f>SUM(Tabel1[[#This Row],[cap_gemarkeerd_langs]:[cap_canadees]])</f>
        <v>302</v>
      </c>
      <c r="L285" s="4">
        <v>2</v>
      </c>
      <c r="M285" s="4"/>
      <c r="N285" s="4"/>
      <c r="O285" s="4"/>
      <c r="P285" s="4"/>
      <c r="Q285" s="4"/>
      <c r="R285" s="4">
        <f>SUM(Tabel1[[#This Row],[Cap - Invaliden algemeen]:[Cap - Overig gereserveerd]])</f>
        <v>2</v>
      </c>
      <c r="S285" s="4">
        <f>Tabel1[[#This Row],[Totale openbare capaciteit]]+Tabel1[[#This Row],[Totale doelgroep capaciteit]]</f>
        <v>304</v>
      </c>
      <c r="T285" s="11">
        <v>14</v>
      </c>
      <c r="U285" s="11"/>
      <c r="V285" s="11"/>
      <c r="W285" s="11"/>
      <c r="X285" s="11"/>
      <c r="Y285" s="11"/>
      <c r="Z285" s="4">
        <f>SUM(Tabel1[[#This Row],[Bez - Invaliden algemeen]:[Bez - Overig gereserveerd]])</f>
        <v>0</v>
      </c>
      <c r="AA285" s="4"/>
      <c r="AB285" s="4"/>
      <c r="AC285" s="11"/>
      <c r="AD285" s="11">
        <f>SUM(Tabel1[[#This Row],[Bez - fout, canadees]:[Bez - fout, anders]])</f>
        <v>0</v>
      </c>
      <c r="AE285" s="4"/>
      <c r="AF285" s="11"/>
      <c r="AG285" s="11"/>
      <c r="AH285" s="11">
        <f>SUM(Tabel1[[#This Row],[Bez - Obstakel, openbaar]:[Bez - Obstakel, doelgroep]])</f>
        <v>0</v>
      </c>
      <c r="AI285" s="4"/>
      <c r="AJ285" s="11">
        <f>SUM(Tabel1[[#This Row],[Bez - doelgroep totaal]]+Tabel1[[#This Row],[Bez - Openbaar]]+Tabel1[[#This Row],[Bez - Foutparkeerders]]+Tabel1[[#This Row],[Bez - Obstakels]])</f>
        <v>14</v>
      </c>
      <c r="AK285" s="41">
        <f>Tabel1[[#This Row],[Bez - Openbaar]]/Tabel1[[#This Row],[Totale openbare capaciteit]]</f>
        <v>4.6357615894039736E-2</v>
      </c>
      <c r="AL285" s="41">
        <f>Tabel1[[#This Row],[Bez - doelgroep totaal]]/Tabel1[[#This Row],[Totale doelgroep capaciteit]]</f>
        <v>0</v>
      </c>
      <c r="AM285" s="41">
        <f>Tabel1[[#This Row],[Totale bezetting]]/Tabel1[[#This Row],[Totale capaciteit]]</f>
        <v>4.6052631578947366E-2</v>
      </c>
      <c r="AN285" s="41" t="str">
        <f>Tabel1[[#This Row],[Datum]]&amp;Tabel1[[#This Row],[Meetmoment]]&amp;Tabel1[[#This Row],[Sectienummer]]</f>
        <v>4447414:00-16:0019</v>
      </c>
      <c r="AO285" s="33">
        <v>4</v>
      </c>
      <c r="AP285" s="33">
        <v>9</v>
      </c>
      <c r="AQ285" s="33"/>
      <c r="AR285" s="33">
        <v>1</v>
      </c>
      <c r="AS285" s="33"/>
      <c r="AT285" s="33">
        <f>SUM(Tabel1[[#This Row],[Motief - Bezoekers/kortparkeerders]:[Motief - Overig]])</f>
        <v>14</v>
      </c>
      <c r="AU285" s="43"/>
      <c r="AV285" s="43">
        <v>1</v>
      </c>
      <c r="AW285" s="43">
        <v>4</v>
      </c>
      <c r="AX285" s="43">
        <v>1</v>
      </c>
      <c r="AY285" s="43">
        <v>4</v>
      </c>
      <c r="AZ285" s="43">
        <v>2</v>
      </c>
      <c r="BA285" s="43">
        <v>2</v>
      </c>
      <c r="BB285" s="43"/>
      <c r="BC285" s="44">
        <f>SUM(Tabel1[[#This Row],[Herkomst - Eigen woonplaats]:[Herkomst - Onbekend]])</f>
        <v>14</v>
      </c>
    </row>
    <row r="286" spans="1:55" s="2" customFormat="1" x14ac:dyDescent="0.25">
      <c r="A286" s="1">
        <v>19</v>
      </c>
      <c r="B286" t="s">
        <v>70</v>
      </c>
      <c r="C286" s="8">
        <v>44474</v>
      </c>
      <c r="D286" s="1" t="s">
        <v>80</v>
      </c>
      <c r="E286" s="4"/>
      <c r="F286" s="4"/>
      <c r="G286" s="4">
        <v>302</v>
      </c>
      <c r="H286" s="4"/>
      <c r="I286" s="4"/>
      <c r="J286" s="4"/>
      <c r="K286" s="4">
        <f>SUM(Tabel1[[#This Row],[cap_gemarkeerd_langs]:[cap_canadees]])</f>
        <v>302</v>
      </c>
      <c r="L286" s="4">
        <v>2</v>
      </c>
      <c r="M286" s="4"/>
      <c r="N286" s="4"/>
      <c r="O286" s="4"/>
      <c r="P286" s="4"/>
      <c r="Q286" s="4"/>
      <c r="R286" s="4">
        <f>SUM(Tabel1[[#This Row],[Cap - Invaliden algemeen]:[Cap - Overig gereserveerd]])</f>
        <v>2</v>
      </c>
      <c r="S286" s="4">
        <f>Tabel1[[#This Row],[Totale openbare capaciteit]]+Tabel1[[#This Row],[Totale doelgroep capaciteit]]</f>
        <v>304</v>
      </c>
      <c r="T286" s="11">
        <v>6</v>
      </c>
      <c r="U286" s="11"/>
      <c r="V286" s="11"/>
      <c r="W286" s="11"/>
      <c r="X286" s="11"/>
      <c r="Y286" s="11"/>
      <c r="Z286" s="4">
        <f>SUM(Tabel1[[#This Row],[Bez - Invaliden algemeen]:[Bez - Overig gereserveerd]])</f>
        <v>0</v>
      </c>
      <c r="AA286" s="4"/>
      <c r="AB286" s="4"/>
      <c r="AC286" s="11"/>
      <c r="AD286" s="11">
        <f>SUM(Tabel1[[#This Row],[Bez - fout, canadees]:[Bez - fout, anders]])</f>
        <v>0</v>
      </c>
      <c r="AE286" s="4"/>
      <c r="AF286" s="11"/>
      <c r="AG286" s="11"/>
      <c r="AH286" s="11">
        <f>SUM(Tabel1[[#This Row],[Bez - Obstakel, openbaar]:[Bez - Obstakel, doelgroep]])</f>
        <v>0</v>
      </c>
      <c r="AI286" s="4"/>
      <c r="AJ286" s="11">
        <f>SUM(Tabel1[[#This Row],[Bez - doelgroep totaal]]+Tabel1[[#This Row],[Bez - Openbaar]]+Tabel1[[#This Row],[Bez - Foutparkeerders]]+Tabel1[[#This Row],[Bez - Obstakels]])</f>
        <v>6</v>
      </c>
      <c r="AK286" s="41">
        <f>Tabel1[[#This Row],[Bez - Openbaar]]/Tabel1[[#This Row],[Totale openbare capaciteit]]</f>
        <v>1.9867549668874173E-2</v>
      </c>
      <c r="AL286" s="41">
        <f>Tabel1[[#This Row],[Bez - doelgroep totaal]]/Tabel1[[#This Row],[Totale doelgroep capaciteit]]</f>
        <v>0</v>
      </c>
      <c r="AM286" s="41">
        <f>Tabel1[[#This Row],[Totale bezetting]]/Tabel1[[#This Row],[Totale capaciteit]]</f>
        <v>1.9736842105263157E-2</v>
      </c>
      <c r="AN286" s="41" t="str">
        <f>Tabel1[[#This Row],[Datum]]&amp;Tabel1[[#This Row],[Meetmoment]]&amp;Tabel1[[#This Row],[Sectienummer]]</f>
        <v>4447419:00-21:0019</v>
      </c>
      <c r="AO286" s="33">
        <v>2</v>
      </c>
      <c r="AP286" s="33">
        <v>1</v>
      </c>
      <c r="AQ286" s="33">
        <v>1</v>
      </c>
      <c r="AR286" s="33">
        <v>2</v>
      </c>
      <c r="AS286" s="33"/>
      <c r="AT286" s="33">
        <f>SUM(Tabel1[[#This Row],[Motief - Bezoekers/kortparkeerders]:[Motief - Overig]])</f>
        <v>6</v>
      </c>
      <c r="AU286" s="43">
        <v>1</v>
      </c>
      <c r="AV286" s="43">
        <v>2</v>
      </c>
      <c r="AW286" s="43"/>
      <c r="AX286" s="43"/>
      <c r="AY286" s="43">
        <v>1</v>
      </c>
      <c r="AZ286" s="43">
        <v>1</v>
      </c>
      <c r="BA286" s="43">
        <v>1</v>
      </c>
      <c r="BB286" s="43"/>
      <c r="BC286" s="44">
        <f>SUM(Tabel1[[#This Row],[Herkomst - Eigen woonplaats]:[Herkomst - Onbekend]])</f>
        <v>6</v>
      </c>
    </row>
    <row r="287" spans="1:55" s="2" customFormat="1" x14ac:dyDescent="0.25">
      <c r="A287" s="1">
        <v>19</v>
      </c>
      <c r="B287" t="s">
        <v>70</v>
      </c>
      <c r="C287" s="8">
        <v>44475</v>
      </c>
      <c r="D287" s="1" t="s">
        <v>77</v>
      </c>
      <c r="E287" s="4"/>
      <c r="F287" s="4"/>
      <c r="G287" s="4">
        <v>302</v>
      </c>
      <c r="H287" s="4"/>
      <c r="I287" s="4"/>
      <c r="J287" s="4"/>
      <c r="K287" s="4">
        <f>SUM(Tabel1[[#This Row],[cap_gemarkeerd_langs]:[cap_canadees]])</f>
        <v>302</v>
      </c>
      <c r="L287" s="4">
        <v>2</v>
      </c>
      <c r="M287" s="4"/>
      <c r="N287" s="4"/>
      <c r="O287" s="4"/>
      <c r="P287" s="4"/>
      <c r="Q287" s="4"/>
      <c r="R287" s="4">
        <f>SUM(Tabel1[[#This Row],[Cap - Invaliden algemeen]:[Cap - Overig gereserveerd]])</f>
        <v>2</v>
      </c>
      <c r="S287" s="4">
        <f>Tabel1[[#This Row],[Totale openbare capaciteit]]+Tabel1[[#This Row],[Totale doelgroep capaciteit]]</f>
        <v>304</v>
      </c>
      <c r="T287" s="11">
        <v>2</v>
      </c>
      <c r="U287" s="11"/>
      <c r="V287" s="11"/>
      <c r="W287" s="11"/>
      <c r="X287" s="11"/>
      <c r="Y287" s="11"/>
      <c r="Z287" s="4">
        <f>SUM(Tabel1[[#This Row],[Bez - Invaliden algemeen]:[Bez - Overig gereserveerd]])</f>
        <v>0</v>
      </c>
      <c r="AA287" s="4"/>
      <c r="AB287" s="4"/>
      <c r="AC287" s="11"/>
      <c r="AD287" s="11">
        <f>SUM(Tabel1[[#This Row],[Bez - fout, canadees]:[Bez - fout, anders]])</f>
        <v>0</v>
      </c>
      <c r="AE287" s="4"/>
      <c r="AF287" s="11"/>
      <c r="AG287" s="11"/>
      <c r="AH287" s="11">
        <f>SUM(Tabel1[[#This Row],[Bez - Obstakel, openbaar]:[Bez - Obstakel, doelgroep]])</f>
        <v>0</v>
      </c>
      <c r="AI287" s="4"/>
      <c r="AJ287" s="11">
        <f>SUM(Tabel1[[#This Row],[Bez - doelgroep totaal]]+Tabel1[[#This Row],[Bez - Openbaar]]+Tabel1[[#This Row],[Bez - Foutparkeerders]]+Tabel1[[#This Row],[Bez - Obstakels]])</f>
        <v>2</v>
      </c>
      <c r="AK287" s="41">
        <f>Tabel1[[#This Row],[Bez - Openbaar]]/Tabel1[[#This Row],[Totale openbare capaciteit]]</f>
        <v>6.6225165562913907E-3</v>
      </c>
      <c r="AL287" s="41">
        <f>Tabel1[[#This Row],[Bez - doelgroep totaal]]/Tabel1[[#This Row],[Totale doelgroep capaciteit]]</f>
        <v>0</v>
      </c>
      <c r="AM287" s="41">
        <f>Tabel1[[#This Row],[Totale bezetting]]/Tabel1[[#This Row],[Totale capaciteit]]</f>
        <v>6.5789473684210523E-3</v>
      </c>
      <c r="AN287" s="41" t="str">
        <f>Tabel1[[#This Row],[Datum]]&amp;Tabel1[[#This Row],[Meetmoment]]&amp;Tabel1[[#This Row],[Sectienummer]]</f>
        <v>4447500:00-02:0019</v>
      </c>
      <c r="AO287" s="33"/>
      <c r="AP287" s="33"/>
      <c r="AQ287" s="33">
        <v>1</v>
      </c>
      <c r="AR287" s="33">
        <v>1</v>
      </c>
      <c r="AS287" s="33"/>
      <c r="AT287" s="33">
        <f>SUM(Tabel1[[#This Row],[Motief - Bezoekers/kortparkeerders]:[Motief - Overig]])</f>
        <v>2</v>
      </c>
      <c r="AU287" s="43"/>
      <c r="AV287" s="43">
        <v>1</v>
      </c>
      <c r="AW287" s="43"/>
      <c r="AX287" s="43"/>
      <c r="AY287" s="43"/>
      <c r="AZ287" s="43"/>
      <c r="BA287" s="43">
        <v>1</v>
      </c>
      <c r="BB287" s="43"/>
      <c r="BC287" s="44">
        <f>SUM(Tabel1[[#This Row],[Herkomst - Eigen woonplaats]:[Herkomst - Onbekend]])</f>
        <v>2</v>
      </c>
    </row>
    <row r="288" spans="1:55" s="2" customFormat="1" x14ac:dyDescent="0.25">
      <c r="A288" s="1">
        <v>20</v>
      </c>
      <c r="B288" t="s">
        <v>55</v>
      </c>
      <c r="C288" s="8">
        <v>44415</v>
      </c>
      <c r="D288" s="1" t="s">
        <v>78</v>
      </c>
      <c r="E288" s="4">
        <v>5</v>
      </c>
      <c r="F288" s="4"/>
      <c r="G288" s="4"/>
      <c r="H288" s="4"/>
      <c r="I288" s="4"/>
      <c r="J288" s="4"/>
      <c r="K288" s="4">
        <f>SUM(Tabel1[[#This Row],[cap_gemarkeerd_langs]:[cap_canadees]])</f>
        <v>5</v>
      </c>
      <c r="L288" s="4"/>
      <c r="M288" s="4"/>
      <c r="N288" s="4"/>
      <c r="O288" s="4"/>
      <c r="P288" s="4"/>
      <c r="Q288" s="4"/>
      <c r="R288" s="4">
        <f>SUM(Tabel1[[#This Row],[Cap - Invaliden algemeen]:[Cap - Overig gereserveerd]])</f>
        <v>0</v>
      </c>
      <c r="S288" s="4">
        <f>Tabel1[[#This Row],[Totale openbare capaciteit]]+Tabel1[[#This Row],[Totale doelgroep capaciteit]]</f>
        <v>5</v>
      </c>
      <c r="T288" s="11">
        <v>5</v>
      </c>
      <c r="U288" s="11"/>
      <c r="V288" s="11"/>
      <c r="W288" s="11"/>
      <c r="X288" s="11"/>
      <c r="Y288" s="11"/>
      <c r="Z288" s="4">
        <f>SUM(Tabel1[[#This Row],[Bez - Invaliden algemeen]:[Bez - Overig gereserveerd]])</f>
        <v>0</v>
      </c>
      <c r="AA288" s="4"/>
      <c r="AB288" s="4">
        <v>1</v>
      </c>
      <c r="AC288" s="11"/>
      <c r="AD288" s="11">
        <f>SUM(Tabel1[[#This Row],[Bez - fout, canadees]:[Bez - fout, anders]])</f>
        <v>1</v>
      </c>
      <c r="AE288" s="4"/>
      <c r="AF288" s="11"/>
      <c r="AG288" s="11"/>
      <c r="AH288" s="11">
        <f>SUM(Tabel1[[#This Row],[Bez - Obstakel, openbaar]:[Bez - Obstakel, doelgroep]])</f>
        <v>0</v>
      </c>
      <c r="AI288" s="4"/>
      <c r="AJ288" s="11">
        <f>SUM(Tabel1[[#This Row],[Bez - doelgroep totaal]]+Tabel1[[#This Row],[Bez - Openbaar]]+Tabel1[[#This Row],[Bez - Foutparkeerders]]+Tabel1[[#This Row],[Bez - Obstakels]])</f>
        <v>6</v>
      </c>
      <c r="AK288" s="41">
        <f>Tabel1[[#This Row],[Bez - Openbaar]]/Tabel1[[#This Row],[Totale openbare capaciteit]]</f>
        <v>1</v>
      </c>
      <c r="AL288" s="41" t="e">
        <f>Tabel1[[#This Row],[Bez - doelgroep totaal]]/Tabel1[[#This Row],[Totale doelgroep capaciteit]]</f>
        <v>#DIV/0!</v>
      </c>
      <c r="AM288" s="41">
        <f>Tabel1[[#This Row],[Totale bezetting]]/Tabel1[[#This Row],[Totale capaciteit]]</f>
        <v>1.2</v>
      </c>
      <c r="AN288" s="41" t="str">
        <f>Tabel1[[#This Row],[Datum]]&amp;Tabel1[[#This Row],[Meetmoment]]&amp;Tabel1[[#This Row],[Sectienummer]]</f>
        <v>4441510:00-12:0020</v>
      </c>
      <c r="AO288" s="33"/>
      <c r="AP288" s="33"/>
      <c r="AQ288" s="33">
        <v>1</v>
      </c>
      <c r="AR288" s="33">
        <v>5</v>
      </c>
      <c r="AS288" s="33"/>
      <c r="AT288" s="33">
        <f>SUM(Tabel1[[#This Row],[Motief - Bezoekers/kortparkeerders]:[Motief - Overig]])</f>
        <v>6</v>
      </c>
      <c r="AU288" s="43">
        <v>5</v>
      </c>
      <c r="AV288" s="43"/>
      <c r="AW288" s="43"/>
      <c r="AX288" s="43"/>
      <c r="AY288" s="43">
        <v>1</v>
      </c>
      <c r="AZ288" s="43"/>
      <c r="BA288" s="43"/>
      <c r="BB288" s="43"/>
      <c r="BC288" s="44">
        <f>SUM(Tabel1[[#This Row],[Herkomst - Eigen woonplaats]:[Herkomst - Onbekend]])</f>
        <v>6</v>
      </c>
    </row>
    <row r="289" spans="1:55" s="2" customFormat="1" x14ac:dyDescent="0.25">
      <c r="A289" s="1">
        <v>20</v>
      </c>
      <c r="B289" t="s">
        <v>55</v>
      </c>
      <c r="C289" s="8">
        <v>44415</v>
      </c>
      <c r="D289" s="1" t="s">
        <v>79</v>
      </c>
      <c r="E289" s="4">
        <v>5</v>
      </c>
      <c r="F289" s="4"/>
      <c r="G289" s="4"/>
      <c r="H289" s="4"/>
      <c r="I289" s="4"/>
      <c r="J289" s="4"/>
      <c r="K289" s="4">
        <f>SUM(Tabel1[[#This Row],[cap_gemarkeerd_langs]:[cap_canadees]])</f>
        <v>5</v>
      </c>
      <c r="L289" s="4"/>
      <c r="M289" s="4"/>
      <c r="N289" s="4"/>
      <c r="O289" s="4"/>
      <c r="P289" s="4"/>
      <c r="Q289" s="4"/>
      <c r="R289" s="4">
        <f>SUM(Tabel1[[#This Row],[Cap - Invaliden algemeen]:[Cap - Overig gereserveerd]])</f>
        <v>0</v>
      </c>
      <c r="S289" s="4">
        <f>Tabel1[[#This Row],[Totale openbare capaciteit]]+Tabel1[[#This Row],[Totale doelgroep capaciteit]]</f>
        <v>5</v>
      </c>
      <c r="T289" s="11">
        <v>5</v>
      </c>
      <c r="U289" s="11"/>
      <c r="V289" s="11"/>
      <c r="W289" s="11"/>
      <c r="X289" s="11"/>
      <c r="Y289" s="11"/>
      <c r="Z289" s="4">
        <f>SUM(Tabel1[[#This Row],[Bez - Invaliden algemeen]:[Bez - Overig gereserveerd]])</f>
        <v>0</v>
      </c>
      <c r="AA289" s="4"/>
      <c r="AB289" s="4">
        <v>2</v>
      </c>
      <c r="AC289" s="11"/>
      <c r="AD289" s="11">
        <f>SUM(Tabel1[[#This Row],[Bez - fout, canadees]:[Bez - fout, anders]])</f>
        <v>2</v>
      </c>
      <c r="AE289" s="4"/>
      <c r="AF289" s="11"/>
      <c r="AG289" s="11"/>
      <c r="AH289" s="11">
        <f>SUM(Tabel1[[#This Row],[Bez - Obstakel, openbaar]:[Bez - Obstakel, doelgroep]])</f>
        <v>0</v>
      </c>
      <c r="AI289" s="4"/>
      <c r="AJ289" s="11">
        <f>SUM(Tabel1[[#This Row],[Bez - doelgroep totaal]]+Tabel1[[#This Row],[Bez - Openbaar]]+Tabel1[[#This Row],[Bez - Foutparkeerders]]+Tabel1[[#This Row],[Bez - Obstakels]])</f>
        <v>7</v>
      </c>
      <c r="AK289" s="41">
        <f>Tabel1[[#This Row],[Bez - Openbaar]]/Tabel1[[#This Row],[Totale openbare capaciteit]]</f>
        <v>1</v>
      </c>
      <c r="AL289" s="41" t="e">
        <f>Tabel1[[#This Row],[Bez - doelgroep totaal]]/Tabel1[[#This Row],[Totale doelgroep capaciteit]]</f>
        <v>#DIV/0!</v>
      </c>
      <c r="AM289" s="41">
        <f>Tabel1[[#This Row],[Totale bezetting]]/Tabel1[[#This Row],[Totale capaciteit]]</f>
        <v>1.4</v>
      </c>
      <c r="AN289" s="41" t="str">
        <f>Tabel1[[#This Row],[Datum]]&amp;Tabel1[[#This Row],[Meetmoment]]&amp;Tabel1[[#This Row],[Sectienummer]]</f>
        <v>4441514:00-16:0020</v>
      </c>
      <c r="AO289" s="33">
        <v>2</v>
      </c>
      <c r="AP289" s="33"/>
      <c r="AQ289" s="33">
        <v>1</v>
      </c>
      <c r="AR289" s="33">
        <v>4</v>
      </c>
      <c r="AS289" s="33"/>
      <c r="AT289" s="33">
        <f>SUM(Tabel1[[#This Row],[Motief - Bezoekers/kortparkeerders]:[Motief - Overig]])</f>
        <v>7</v>
      </c>
      <c r="AU289" s="43">
        <v>4</v>
      </c>
      <c r="AV289" s="43"/>
      <c r="AW289" s="43">
        <v>1</v>
      </c>
      <c r="AX289" s="43"/>
      <c r="AY289" s="43">
        <v>2</v>
      </c>
      <c r="AZ289" s="43"/>
      <c r="BA289" s="43"/>
      <c r="BB289" s="43"/>
      <c r="BC289" s="44">
        <f>SUM(Tabel1[[#This Row],[Herkomst - Eigen woonplaats]:[Herkomst - Onbekend]])</f>
        <v>7</v>
      </c>
    </row>
    <row r="290" spans="1:55" s="2" customFormat="1" x14ac:dyDescent="0.25">
      <c r="A290" s="1">
        <v>20</v>
      </c>
      <c r="B290" t="s">
        <v>55</v>
      </c>
      <c r="C290" s="8">
        <v>44415</v>
      </c>
      <c r="D290" s="1" t="s">
        <v>80</v>
      </c>
      <c r="E290" s="4">
        <v>5</v>
      </c>
      <c r="F290" s="4"/>
      <c r="G290" s="4"/>
      <c r="H290" s="4"/>
      <c r="I290" s="4"/>
      <c r="J290" s="4"/>
      <c r="K290" s="4">
        <f>SUM(Tabel1[[#This Row],[cap_gemarkeerd_langs]:[cap_canadees]])</f>
        <v>5</v>
      </c>
      <c r="L290" s="4"/>
      <c r="M290" s="4"/>
      <c r="N290" s="4"/>
      <c r="O290" s="4"/>
      <c r="P290" s="4"/>
      <c r="Q290" s="4"/>
      <c r="R290" s="4">
        <f>SUM(Tabel1[[#This Row],[Cap - Invaliden algemeen]:[Cap - Overig gereserveerd]])</f>
        <v>0</v>
      </c>
      <c r="S290" s="4">
        <f>Tabel1[[#This Row],[Totale openbare capaciteit]]+Tabel1[[#This Row],[Totale doelgroep capaciteit]]</f>
        <v>5</v>
      </c>
      <c r="T290" s="11">
        <v>4</v>
      </c>
      <c r="U290" s="11"/>
      <c r="V290" s="11"/>
      <c r="W290" s="11"/>
      <c r="X290" s="11"/>
      <c r="Y290" s="11"/>
      <c r="Z290" s="4">
        <f>SUM(Tabel1[[#This Row],[Bez - Invaliden algemeen]:[Bez - Overig gereserveerd]])</f>
        <v>0</v>
      </c>
      <c r="AA290" s="4"/>
      <c r="AB290" s="4">
        <v>2</v>
      </c>
      <c r="AC290" s="11"/>
      <c r="AD290" s="11">
        <f>SUM(Tabel1[[#This Row],[Bez - fout, canadees]:[Bez - fout, anders]])</f>
        <v>2</v>
      </c>
      <c r="AE290" s="4"/>
      <c r="AF290" s="11"/>
      <c r="AG290" s="11"/>
      <c r="AH290" s="11">
        <f>SUM(Tabel1[[#This Row],[Bez - Obstakel, openbaar]:[Bez - Obstakel, doelgroep]])</f>
        <v>0</v>
      </c>
      <c r="AI290" s="4"/>
      <c r="AJ290" s="11">
        <f>SUM(Tabel1[[#This Row],[Bez - doelgroep totaal]]+Tabel1[[#This Row],[Bez - Openbaar]]+Tabel1[[#This Row],[Bez - Foutparkeerders]]+Tabel1[[#This Row],[Bez - Obstakels]])</f>
        <v>6</v>
      </c>
      <c r="AK290" s="41">
        <f>Tabel1[[#This Row],[Bez - Openbaar]]/Tabel1[[#This Row],[Totale openbare capaciteit]]</f>
        <v>0.8</v>
      </c>
      <c r="AL290" s="41" t="e">
        <f>Tabel1[[#This Row],[Bez - doelgroep totaal]]/Tabel1[[#This Row],[Totale doelgroep capaciteit]]</f>
        <v>#DIV/0!</v>
      </c>
      <c r="AM290" s="41">
        <f>Tabel1[[#This Row],[Totale bezetting]]/Tabel1[[#This Row],[Totale capaciteit]]</f>
        <v>1.2</v>
      </c>
      <c r="AN290" s="41" t="str">
        <f>Tabel1[[#This Row],[Datum]]&amp;Tabel1[[#This Row],[Meetmoment]]&amp;Tabel1[[#This Row],[Sectienummer]]</f>
        <v>4441519:00-21:0020</v>
      </c>
      <c r="AO290" s="33">
        <v>1</v>
      </c>
      <c r="AP290" s="33"/>
      <c r="AQ290" s="33"/>
      <c r="AR290" s="33">
        <v>5</v>
      </c>
      <c r="AS290" s="33"/>
      <c r="AT290" s="33">
        <f>SUM(Tabel1[[#This Row],[Motief - Bezoekers/kortparkeerders]:[Motief - Overig]])</f>
        <v>6</v>
      </c>
      <c r="AU290" s="43">
        <v>5</v>
      </c>
      <c r="AV290" s="43"/>
      <c r="AW290" s="43"/>
      <c r="AX290" s="43"/>
      <c r="AY290" s="43">
        <v>1</v>
      </c>
      <c r="AZ290" s="43"/>
      <c r="BA290" s="43"/>
      <c r="BB290" s="43"/>
      <c r="BC290" s="44">
        <f>SUM(Tabel1[[#This Row],[Herkomst - Eigen woonplaats]:[Herkomst - Onbekend]])</f>
        <v>6</v>
      </c>
    </row>
    <row r="291" spans="1:55" s="2" customFormat="1" x14ac:dyDescent="0.25">
      <c r="A291" s="1">
        <v>20</v>
      </c>
      <c r="B291" t="s">
        <v>55</v>
      </c>
      <c r="C291" s="8">
        <v>44416</v>
      </c>
      <c r="D291" s="1" t="s">
        <v>77</v>
      </c>
      <c r="E291" s="4">
        <v>5</v>
      </c>
      <c r="F291" s="4"/>
      <c r="G291" s="4"/>
      <c r="H291" s="4"/>
      <c r="I291" s="4"/>
      <c r="J291" s="4"/>
      <c r="K291" s="4">
        <f>SUM(Tabel1[[#This Row],[cap_gemarkeerd_langs]:[cap_canadees]])</f>
        <v>5</v>
      </c>
      <c r="L291" s="4"/>
      <c r="M291" s="4"/>
      <c r="N291" s="4"/>
      <c r="O291" s="4"/>
      <c r="P291" s="4"/>
      <c r="Q291" s="4"/>
      <c r="R291" s="4">
        <f>SUM(Tabel1[[#This Row],[Cap - Invaliden algemeen]:[Cap - Overig gereserveerd]])</f>
        <v>0</v>
      </c>
      <c r="S291" s="4">
        <f>Tabel1[[#This Row],[Totale openbare capaciteit]]+Tabel1[[#This Row],[Totale doelgroep capaciteit]]</f>
        <v>5</v>
      </c>
      <c r="T291" s="11">
        <v>5</v>
      </c>
      <c r="U291" s="11"/>
      <c r="V291" s="11"/>
      <c r="W291" s="11"/>
      <c r="X291" s="11"/>
      <c r="Y291" s="11"/>
      <c r="Z291" s="4">
        <f>SUM(Tabel1[[#This Row],[Bez - Invaliden algemeen]:[Bez - Overig gereserveerd]])</f>
        <v>0</v>
      </c>
      <c r="AA291" s="4"/>
      <c r="AB291" s="4">
        <v>2</v>
      </c>
      <c r="AC291" s="11"/>
      <c r="AD291" s="11">
        <f>SUM(Tabel1[[#This Row],[Bez - fout, canadees]:[Bez - fout, anders]])</f>
        <v>2</v>
      </c>
      <c r="AE291" s="4"/>
      <c r="AF291" s="11"/>
      <c r="AG291" s="11"/>
      <c r="AH291" s="11">
        <f>SUM(Tabel1[[#This Row],[Bez - Obstakel, openbaar]:[Bez - Obstakel, doelgroep]])</f>
        <v>0</v>
      </c>
      <c r="AI291" s="4"/>
      <c r="AJ291" s="11">
        <f>SUM(Tabel1[[#This Row],[Bez - doelgroep totaal]]+Tabel1[[#This Row],[Bez - Openbaar]]+Tabel1[[#This Row],[Bez - Foutparkeerders]]+Tabel1[[#This Row],[Bez - Obstakels]])</f>
        <v>7</v>
      </c>
      <c r="AK291" s="41">
        <f>Tabel1[[#This Row],[Bez - Openbaar]]/Tabel1[[#This Row],[Totale openbare capaciteit]]</f>
        <v>1</v>
      </c>
      <c r="AL291" s="41" t="e">
        <f>Tabel1[[#This Row],[Bez - doelgroep totaal]]/Tabel1[[#This Row],[Totale doelgroep capaciteit]]</f>
        <v>#DIV/0!</v>
      </c>
      <c r="AM291" s="41">
        <f>Tabel1[[#This Row],[Totale bezetting]]/Tabel1[[#This Row],[Totale capaciteit]]</f>
        <v>1.4</v>
      </c>
      <c r="AN291" s="41" t="str">
        <f>Tabel1[[#This Row],[Datum]]&amp;Tabel1[[#This Row],[Meetmoment]]&amp;Tabel1[[#This Row],[Sectienummer]]</f>
        <v>4441600:00-02:0020</v>
      </c>
      <c r="AO291" s="33"/>
      <c r="AP291" s="33"/>
      <c r="AQ291" s="33">
        <v>2</v>
      </c>
      <c r="AR291" s="33">
        <v>5</v>
      </c>
      <c r="AS291" s="33"/>
      <c r="AT291" s="33">
        <f>SUM(Tabel1[[#This Row],[Motief - Bezoekers/kortparkeerders]:[Motief - Overig]])</f>
        <v>7</v>
      </c>
      <c r="AU291" s="43">
        <v>5</v>
      </c>
      <c r="AV291" s="43"/>
      <c r="AW291" s="43"/>
      <c r="AX291" s="43"/>
      <c r="AY291" s="43">
        <v>2</v>
      </c>
      <c r="AZ291" s="43"/>
      <c r="BA291" s="43"/>
      <c r="BB291" s="43"/>
      <c r="BC291" s="44">
        <f>SUM(Tabel1[[#This Row],[Herkomst - Eigen woonplaats]:[Herkomst - Onbekend]])</f>
        <v>7</v>
      </c>
    </row>
    <row r="292" spans="1:55" s="2" customFormat="1" x14ac:dyDescent="0.25">
      <c r="A292" s="1">
        <v>20</v>
      </c>
      <c r="B292" s="1" t="s">
        <v>55</v>
      </c>
      <c r="C292" s="8">
        <v>44429</v>
      </c>
      <c r="D292" s="1" t="s">
        <v>79</v>
      </c>
      <c r="E292" s="4">
        <v>5</v>
      </c>
      <c r="F292" s="4"/>
      <c r="G292" s="4"/>
      <c r="H292" s="4"/>
      <c r="I292" s="4"/>
      <c r="J292" s="4"/>
      <c r="K292" s="4">
        <f>SUM(Tabel1[[#This Row],[cap_gemarkeerd_langs]:[cap_canadees]])</f>
        <v>5</v>
      </c>
      <c r="L292" s="4"/>
      <c r="M292" s="4"/>
      <c r="N292" s="4"/>
      <c r="O292" s="4"/>
      <c r="P292" s="4"/>
      <c r="Q292" s="4"/>
      <c r="R292" s="4">
        <f>SUM(Tabel1[[#This Row],[Cap - Invaliden algemeen]:[Cap - Overig gereserveerd]])</f>
        <v>0</v>
      </c>
      <c r="S292" s="4">
        <f>Tabel1[[#This Row],[Totale openbare capaciteit]]+Tabel1[[#This Row],[Totale doelgroep capaciteit]]</f>
        <v>5</v>
      </c>
      <c r="T292" s="11">
        <v>5</v>
      </c>
      <c r="U292" s="11"/>
      <c r="V292" s="11"/>
      <c r="W292" s="11"/>
      <c r="X292" s="11"/>
      <c r="Y292" s="11"/>
      <c r="Z292" s="4">
        <f>SUM(Tabel1[[#This Row],[Bez - Invaliden algemeen]:[Bez - Overig gereserveerd]])</f>
        <v>0</v>
      </c>
      <c r="AA292" s="4"/>
      <c r="AB292" s="4"/>
      <c r="AC292" s="11"/>
      <c r="AD292" s="11">
        <f>SUM(Tabel1[[#This Row],[Bez - fout, canadees]:[Bez - fout, anders]])</f>
        <v>0</v>
      </c>
      <c r="AE292" s="11"/>
      <c r="AF292" s="11"/>
      <c r="AG292" s="11"/>
      <c r="AH292" s="11">
        <f>SUM(Tabel1[[#This Row],[Bez - Obstakel, openbaar]:[Bez - Obstakel, doelgroep]])</f>
        <v>0</v>
      </c>
      <c r="AI292" s="4"/>
      <c r="AJ292" s="11">
        <f>SUM(Tabel1[[#This Row],[Bez - doelgroep totaal]]+Tabel1[[#This Row],[Bez - Openbaar]]+Tabel1[[#This Row],[Bez - Foutparkeerders]]+Tabel1[[#This Row],[Bez - Obstakels]])</f>
        <v>5</v>
      </c>
      <c r="AK292" s="41">
        <f>Tabel1[[#This Row],[Bez - Openbaar]]/Tabel1[[#This Row],[Totale openbare capaciteit]]</f>
        <v>1</v>
      </c>
      <c r="AL292" s="41" t="e">
        <f>Tabel1[[#This Row],[Bez - doelgroep totaal]]/Tabel1[[#This Row],[Totale doelgroep capaciteit]]</f>
        <v>#DIV/0!</v>
      </c>
      <c r="AM292" s="41">
        <f>Tabel1[[#This Row],[Totale bezetting]]/Tabel1[[#This Row],[Totale capaciteit]]</f>
        <v>1</v>
      </c>
      <c r="AN292" s="41" t="str">
        <f>Tabel1[[#This Row],[Datum]]&amp;Tabel1[[#This Row],[Meetmoment]]&amp;Tabel1[[#This Row],[Sectienummer]]</f>
        <v>4442914:00-16:0020</v>
      </c>
      <c r="AO292" s="33">
        <v>1</v>
      </c>
      <c r="AP292" s="33"/>
      <c r="AQ292" s="33">
        <v>1</v>
      </c>
      <c r="AR292" s="33">
        <v>3</v>
      </c>
      <c r="AS292" s="33"/>
      <c r="AT292" s="33">
        <f>SUM(Tabel1[[#This Row],[Motief - Bezoekers/kortparkeerders]:[Motief - Overig]])</f>
        <v>5</v>
      </c>
      <c r="AU292" s="43">
        <v>4</v>
      </c>
      <c r="AV292" s="43"/>
      <c r="AW292" s="43"/>
      <c r="AX292" s="43"/>
      <c r="AY292" s="43">
        <v>1</v>
      </c>
      <c r="AZ292" s="43"/>
      <c r="BA292" s="43"/>
      <c r="BB292" s="43"/>
      <c r="BC292" s="44">
        <f>SUM(Tabel1[[#This Row],[Herkomst - Eigen woonplaats]:[Herkomst - Onbekend]])</f>
        <v>5</v>
      </c>
    </row>
    <row r="293" spans="1:55" s="2" customFormat="1" x14ac:dyDescent="0.25">
      <c r="A293" s="1">
        <v>20</v>
      </c>
      <c r="B293" t="s">
        <v>55</v>
      </c>
      <c r="C293" s="8">
        <v>44450</v>
      </c>
      <c r="D293" s="1" t="s">
        <v>78</v>
      </c>
      <c r="E293" s="4">
        <v>5</v>
      </c>
      <c r="F293" s="4"/>
      <c r="G293" s="4"/>
      <c r="H293" s="4"/>
      <c r="I293" s="4"/>
      <c r="J293" s="4"/>
      <c r="K293" s="4">
        <f>SUM(Tabel1[[#This Row],[cap_gemarkeerd_langs]:[cap_canadees]])</f>
        <v>5</v>
      </c>
      <c r="L293" s="4"/>
      <c r="M293" s="4"/>
      <c r="N293" s="4"/>
      <c r="O293" s="4"/>
      <c r="P293" s="4"/>
      <c r="Q293" s="4"/>
      <c r="R293" s="4">
        <f>SUM(Tabel1[[#This Row],[Cap - Invaliden algemeen]:[Cap - Overig gereserveerd]])</f>
        <v>0</v>
      </c>
      <c r="S293" s="4">
        <f>Tabel1[[#This Row],[Totale openbare capaciteit]]+Tabel1[[#This Row],[Totale doelgroep capaciteit]]</f>
        <v>5</v>
      </c>
      <c r="T293" s="11">
        <v>5</v>
      </c>
      <c r="U293" s="11"/>
      <c r="V293" s="11"/>
      <c r="W293" s="11"/>
      <c r="X293" s="11"/>
      <c r="Y293" s="11"/>
      <c r="Z293" s="4">
        <f>SUM(Tabel1[[#This Row],[Bez - Invaliden algemeen]:[Bez - Overig gereserveerd]])</f>
        <v>0</v>
      </c>
      <c r="AA293" s="4"/>
      <c r="AB293" s="4"/>
      <c r="AC293" s="11"/>
      <c r="AD293" s="11">
        <f>SUM(Tabel1[[#This Row],[Bez - fout, canadees]:[Bez - fout, anders]])</f>
        <v>0</v>
      </c>
      <c r="AE293" s="4"/>
      <c r="AF293" s="11"/>
      <c r="AG293" s="11"/>
      <c r="AH293" s="11">
        <f>SUM(Tabel1[[#This Row],[Bez - Obstakel, openbaar]:[Bez - Obstakel, doelgroep]])</f>
        <v>0</v>
      </c>
      <c r="AI293" s="4"/>
      <c r="AJ293" s="11">
        <f>SUM(Tabel1[[#This Row],[Bez - doelgroep totaal]]+Tabel1[[#This Row],[Bez - Openbaar]]+Tabel1[[#This Row],[Bez - Foutparkeerders]]+Tabel1[[#This Row],[Bez - Obstakels]])</f>
        <v>5</v>
      </c>
      <c r="AK293" s="41">
        <f>Tabel1[[#This Row],[Bez - Openbaar]]/Tabel1[[#This Row],[Totale openbare capaciteit]]</f>
        <v>1</v>
      </c>
      <c r="AL293" s="41" t="e">
        <f>Tabel1[[#This Row],[Bez - doelgroep totaal]]/Tabel1[[#This Row],[Totale doelgroep capaciteit]]</f>
        <v>#DIV/0!</v>
      </c>
      <c r="AM293" s="41">
        <f>Tabel1[[#This Row],[Totale bezetting]]/Tabel1[[#This Row],[Totale capaciteit]]</f>
        <v>1</v>
      </c>
      <c r="AN293" s="41" t="str">
        <f>Tabel1[[#This Row],[Datum]]&amp;Tabel1[[#This Row],[Meetmoment]]&amp;Tabel1[[#This Row],[Sectienummer]]</f>
        <v>4445010:00-12:0020</v>
      </c>
      <c r="AO293" s="33">
        <v>1</v>
      </c>
      <c r="AP293" s="33"/>
      <c r="AQ293" s="33">
        <v>1</v>
      </c>
      <c r="AR293" s="33">
        <v>3</v>
      </c>
      <c r="AS293" s="33"/>
      <c r="AT293" s="33">
        <f>SUM(Tabel1[[#This Row],[Motief - Bezoekers/kortparkeerders]:[Motief - Overig]])</f>
        <v>5</v>
      </c>
      <c r="AU293" s="43">
        <v>3</v>
      </c>
      <c r="AV293" s="43">
        <v>1</v>
      </c>
      <c r="AW293" s="43"/>
      <c r="AX293" s="43"/>
      <c r="AY293" s="43">
        <v>1</v>
      </c>
      <c r="AZ293" s="43"/>
      <c r="BA293" s="43"/>
      <c r="BB293" s="43"/>
      <c r="BC293" s="44">
        <f>SUM(Tabel1[[#This Row],[Herkomst - Eigen woonplaats]:[Herkomst - Onbekend]])</f>
        <v>5</v>
      </c>
    </row>
    <row r="294" spans="1:55" s="2" customFormat="1" x14ac:dyDescent="0.25">
      <c r="A294" s="1">
        <v>20</v>
      </c>
      <c r="B294" t="s">
        <v>55</v>
      </c>
      <c r="C294" s="8">
        <v>44450</v>
      </c>
      <c r="D294" s="1" t="s">
        <v>79</v>
      </c>
      <c r="E294" s="4">
        <v>5</v>
      </c>
      <c r="F294" s="4"/>
      <c r="G294" s="4"/>
      <c r="H294" s="4"/>
      <c r="I294" s="4"/>
      <c r="J294" s="4"/>
      <c r="K294" s="4">
        <f>SUM(Tabel1[[#This Row],[cap_gemarkeerd_langs]:[cap_canadees]])</f>
        <v>5</v>
      </c>
      <c r="L294" s="4"/>
      <c r="M294" s="4"/>
      <c r="N294" s="4"/>
      <c r="O294" s="4"/>
      <c r="P294" s="4"/>
      <c r="Q294" s="4"/>
      <c r="R294" s="4">
        <f>SUM(Tabel1[[#This Row],[Cap - Invaliden algemeen]:[Cap - Overig gereserveerd]])</f>
        <v>0</v>
      </c>
      <c r="S294" s="4">
        <f>Tabel1[[#This Row],[Totale openbare capaciteit]]+Tabel1[[#This Row],[Totale doelgroep capaciteit]]</f>
        <v>5</v>
      </c>
      <c r="T294" s="11">
        <v>4</v>
      </c>
      <c r="U294" s="11"/>
      <c r="V294" s="11"/>
      <c r="W294" s="11"/>
      <c r="X294" s="11"/>
      <c r="Y294" s="11"/>
      <c r="Z294" s="4">
        <f>SUM(Tabel1[[#This Row],[Bez - Invaliden algemeen]:[Bez - Overig gereserveerd]])</f>
        <v>0</v>
      </c>
      <c r="AA294" s="4"/>
      <c r="AB294" s="4"/>
      <c r="AC294" s="11"/>
      <c r="AD294" s="11">
        <f>SUM(Tabel1[[#This Row],[Bez - fout, canadees]:[Bez - fout, anders]])</f>
        <v>0</v>
      </c>
      <c r="AE294" s="4"/>
      <c r="AF294" s="11"/>
      <c r="AG294" s="11"/>
      <c r="AH294" s="11">
        <f>SUM(Tabel1[[#This Row],[Bez - Obstakel, openbaar]:[Bez - Obstakel, doelgroep]])</f>
        <v>0</v>
      </c>
      <c r="AI294" s="4"/>
      <c r="AJ294" s="11">
        <f>SUM(Tabel1[[#This Row],[Bez - doelgroep totaal]]+Tabel1[[#This Row],[Bez - Openbaar]]+Tabel1[[#This Row],[Bez - Foutparkeerders]]+Tabel1[[#This Row],[Bez - Obstakels]])</f>
        <v>4</v>
      </c>
      <c r="AK294" s="41">
        <f>Tabel1[[#This Row],[Bez - Openbaar]]/Tabel1[[#This Row],[Totale openbare capaciteit]]</f>
        <v>0.8</v>
      </c>
      <c r="AL294" s="41" t="e">
        <f>Tabel1[[#This Row],[Bez - doelgroep totaal]]/Tabel1[[#This Row],[Totale doelgroep capaciteit]]</f>
        <v>#DIV/0!</v>
      </c>
      <c r="AM294" s="41">
        <f>Tabel1[[#This Row],[Totale bezetting]]/Tabel1[[#This Row],[Totale capaciteit]]</f>
        <v>0.8</v>
      </c>
      <c r="AN294" s="41" t="str">
        <f>Tabel1[[#This Row],[Datum]]&amp;Tabel1[[#This Row],[Meetmoment]]&amp;Tabel1[[#This Row],[Sectienummer]]</f>
        <v>4445014:00-16:0020</v>
      </c>
      <c r="AO294" s="33">
        <v>1</v>
      </c>
      <c r="AP294" s="33"/>
      <c r="AQ294" s="33">
        <v>1</v>
      </c>
      <c r="AR294" s="33">
        <v>2</v>
      </c>
      <c r="AS294" s="33"/>
      <c r="AT294" s="33">
        <f>SUM(Tabel1[[#This Row],[Motief - Bezoekers/kortparkeerders]:[Motief - Overig]])</f>
        <v>4</v>
      </c>
      <c r="AU294" s="43">
        <v>2</v>
      </c>
      <c r="AV294" s="43"/>
      <c r="AW294" s="43">
        <v>1</v>
      </c>
      <c r="AX294" s="43"/>
      <c r="AY294" s="43">
        <v>1</v>
      </c>
      <c r="AZ294" s="43"/>
      <c r="BA294" s="43"/>
      <c r="BB294" s="43"/>
      <c r="BC294" s="44">
        <f>SUM(Tabel1[[#This Row],[Herkomst - Eigen woonplaats]:[Herkomst - Onbekend]])</f>
        <v>4</v>
      </c>
    </row>
    <row r="295" spans="1:55" s="2" customFormat="1" x14ac:dyDescent="0.25">
      <c r="A295" s="1">
        <v>20</v>
      </c>
      <c r="B295" t="s">
        <v>55</v>
      </c>
      <c r="C295" s="8">
        <v>44450</v>
      </c>
      <c r="D295" s="1" t="s">
        <v>80</v>
      </c>
      <c r="E295" s="4">
        <v>5</v>
      </c>
      <c r="F295" s="4"/>
      <c r="G295" s="4"/>
      <c r="H295" s="4"/>
      <c r="I295" s="4"/>
      <c r="J295" s="4"/>
      <c r="K295" s="4">
        <f>SUM(Tabel1[[#This Row],[cap_gemarkeerd_langs]:[cap_canadees]])</f>
        <v>5</v>
      </c>
      <c r="L295" s="4"/>
      <c r="M295" s="4"/>
      <c r="N295" s="4"/>
      <c r="O295" s="4"/>
      <c r="P295" s="4"/>
      <c r="Q295" s="4"/>
      <c r="R295" s="4">
        <f>SUM(Tabel1[[#This Row],[Cap - Invaliden algemeen]:[Cap - Overig gereserveerd]])</f>
        <v>0</v>
      </c>
      <c r="S295" s="4">
        <f>Tabel1[[#This Row],[Totale openbare capaciteit]]+Tabel1[[#This Row],[Totale doelgroep capaciteit]]</f>
        <v>5</v>
      </c>
      <c r="T295" s="11">
        <v>5</v>
      </c>
      <c r="U295" s="11"/>
      <c r="V295" s="11"/>
      <c r="W295" s="11"/>
      <c r="X295" s="11"/>
      <c r="Y295" s="11"/>
      <c r="Z295" s="4">
        <f>SUM(Tabel1[[#This Row],[Bez - Invaliden algemeen]:[Bez - Overig gereserveerd]])</f>
        <v>0</v>
      </c>
      <c r="AA295" s="4"/>
      <c r="AB295" s="4">
        <v>2</v>
      </c>
      <c r="AC295" s="11"/>
      <c r="AD295" s="11">
        <f>SUM(Tabel1[[#This Row],[Bez - fout, canadees]:[Bez - fout, anders]])</f>
        <v>2</v>
      </c>
      <c r="AE295" s="4"/>
      <c r="AF295" s="11"/>
      <c r="AG295" s="11"/>
      <c r="AH295" s="11">
        <f>SUM(Tabel1[[#This Row],[Bez - Obstakel, openbaar]:[Bez - Obstakel, doelgroep]])</f>
        <v>0</v>
      </c>
      <c r="AI295" s="4"/>
      <c r="AJ295" s="11">
        <f>SUM(Tabel1[[#This Row],[Bez - doelgroep totaal]]+Tabel1[[#This Row],[Bez - Openbaar]]+Tabel1[[#This Row],[Bez - Foutparkeerders]]+Tabel1[[#This Row],[Bez - Obstakels]])</f>
        <v>7</v>
      </c>
      <c r="AK295" s="41">
        <f>Tabel1[[#This Row],[Bez - Openbaar]]/Tabel1[[#This Row],[Totale openbare capaciteit]]</f>
        <v>1</v>
      </c>
      <c r="AL295" s="41" t="e">
        <f>Tabel1[[#This Row],[Bez - doelgroep totaal]]/Tabel1[[#This Row],[Totale doelgroep capaciteit]]</f>
        <v>#DIV/0!</v>
      </c>
      <c r="AM295" s="41">
        <f>Tabel1[[#This Row],[Totale bezetting]]/Tabel1[[#This Row],[Totale capaciteit]]</f>
        <v>1.4</v>
      </c>
      <c r="AN295" s="41" t="str">
        <f>Tabel1[[#This Row],[Datum]]&amp;Tabel1[[#This Row],[Meetmoment]]&amp;Tabel1[[#This Row],[Sectienummer]]</f>
        <v>4445019:00-21:0020</v>
      </c>
      <c r="AO295" s="33"/>
      <c r="AP295" s="33"/>
      <c r="AQ295" s="33">
        <v>3</v>
      </c>
      <c r="AR295" s="33">
        <v>4</v>
      </c>
      <c r="AS295" s="33"/>
      <c r="AT295" s="33">
        <f>SUM(Tabel1[[#This Row],[Motief - Bezoekers/kortparkeerders]:[Motief - Overig]])</f>
        <v>7</v>
      </c>
      <c r="AU295" s="43">
        <v>4</v>
      </c>
      <c r="AV295" s="43"/>
      <c r="AW295" s="43">
        <v>1</v>
      </c>
      <c r="AX295" s="43"/>
      <c r="AY295" s="43">
        <v>2</v>
      </c>
      <c r="AZ295" s="43"/>
      <c r="BA295" s="43"/>
      <c r="BB295" s="43"/>
      <c r="BC295" s="44">
        <f>SUM(Tabel1[[#This Row],[Herkomst - Eigen woonplaats]:[Herkomst - Onbekend]])</f>
        <v>7</v>
      </c>
    </row>
    <row r="296" spans="1:55" s="2" customFormat="1" x14ac:dyDescent="0.25">
      <c r="A296" s="1">
        <v>20</v>
      </c>
      <c r="B296" t="s">
        <v>55</v>
      </c>
      <c r="C296" s="8">
        <v>44451</v>
      </c>
      <c r="D296" s="1" t="s">
        <v>77</v>
      </c>
      <c r="E296" s="4">
        <v>5</v>
      </c>
      <c r="F296" s="4"/>
      <c r="G296" s="4"/>
      <c r="H296" s="4"/>
      <c r="I296" s="4"/>
      <c r="J296" s="4"/>
      <c r="K296" s="4">
        <f>SUM(Tabel1[[#This Row],[cap_gemarkeerd_langs]:[cap_canadees]])</f>
        <v>5</v>
      </c>
      <c r="L296" s="4"/>
      <c r="M296" s="4"/>
      <c r="N296" s="4"/>
      <c r="O296" s="4"/>
      <c r="P296" s="4"/>
      <c r="Q296" s="4"/>
      <c r="R296" s="4">
        <f>SUM(Tabel1[[#This Row],[Cap - Invaliden algemeen]:[Cap - Overig gereserveerd]])</f>
        <v>0</v>
      </c>
      <c r="S296" s="4">
        <f>Tabel1[[#This Row],[Totale openbare capaciteit]]+Tabel1[[#This Row],[Totale doelgroep capaciteit]]</f>
        <v>5</v>
      </c>
      <c r="T296" s="11">
        <v>5</v>
      </c>
      <c r="U296" s="11"/>
      <c r="V296" s="11"/>
      <c r="W296" s="11"/>
      <c r="X296" s="11"/>
      <c r="Y296" s="11"/>
      <c r="Z296" s="4">
        <f>SUM(Tabel1[[#This Row],[Bez - Invaliden algemeen]:[Bez - Overig gereserveerd]])</f>
        <v>0</v>
      </c>
      <c r="AA296" s="4"/>
      <c r="AB296" s="4">
        <v>2</v>
      </c>
      <c r="AC296" s="11"/>
      <c r="AD296" s="11">
        <f>SUM(Tabel1[[#This Row],[Bez - fout, canadees]:[Bez - fout, anders]])</f>
        <v>2</v>
      </c>
      <c r="AE296" s="4"/>
      <c r="AF296" s="11"/>
      <c r="AG296" s="11"/>
      <c r="AH296" s="11">
        <f>SUM(Tabel1[[#This Row],[Bez - Obstakel, openbaar]:[Bez - Obstakel, doelgroep]])</f>
        <v>0</v>
      </c>
      <c r="AI296" s="4"/>
      <c r="AJ296" s="11">
        <f>SUM(Tabel1[[#This Row],[Bez - doelgroep totaal]]+Tabel1[[#This Row],[Bez - Openbaar]]+Tabel1[[#This Row],[Bez - Foutparkeerders]]+Tabel1[[#This Row],[Bez - Obstakels]])</f>
        <v>7</v>
      </c>
      <c r="AK296" s="41">
        <f>Tabel1[[#This Row],[Bez - Openbaar]]/Tabel1[[#This Row],[Totale openbare capaciteit]]</f>
        <v>1</v>
      </c>
      <c r="AL296" s="41" t="e">
        <f>Tabel1[[#This Row],[Bez - doelgroep totaal]]/Tabel1[[#This Row],[Totale doelgroep capaciteit]]</f>
        <v>#DIV/0!</v>
      </c>
      <c r="AM296" s="41">
        <f>Tabel1[[#This Row],[Totale bezetting]]/Tabel1[[#This Row],[Totale capaciteit]]</f>
        <v>1.4</v>
      </c>
      <c r="AN296" s="41" t="str">
        <f>Tabel1[[#This Row],[Datum]]&amp;Tabel1[[#This Row],[Meetmoment]]&amp;Tabel1[[#This Row],[Sectienummer]]</f>
        <v>4445100:00-02:0020</v>
      </c>
      <c r="AO296" s="33"/>
      <c r="AP296" s="33"/>
      <c r="AQ296" s="33">
        <v>3</v>
      </c>
      <c r="AR296" s="33">
        <v>4</v>
      </c>
      <c r="AS296" s="33"/>
      <c r="AT296" s="33">
        <f>SUM(Tabel1[[#This Row],[Motief - Bezoekers/kortparkeerders]:[Motief - Overig]])</f>
        <v>7</v>
      </c>
      <c r="AU296" s="43">
        <v>4</v>
      </c>
      <c r="AV296" s="43"/>
      <c r="AW296" s="43">
        <v>1</v>
      </c>
      <c r="AX296" s="43"/>
      <c r="AY296" s="43">
        <v>2</v>
      </c>
      <c r="AZ296" s="43"/>
      <c r="BA296" s="43"/>
      <c r="BB296" s="43"/>
      <c r="BC296" s="44">
        <f>SUM(Tabel1[[#This Row],[Herkomst - Eigen woonplaats]:[Herkomst - Onbekend]])</f>
        <v>7</v>
      </c>
    </row>
    <row r="297" spans="1:55" s="2" customFormat="1" x14ac:dyDescent="0.25">
      <c r="A297" s="1">
        <v>20</v>
      </c>
      <c r="B297" t="s">
        <v>55</v>
      </c>
      <c r="C297" s="8">
        <v>44474</v>
      </c>
      <c r="D297" s="1" t="s">
        <v>78</v>
      </c>
      <c r="E297" s="4">
        <v>5</v>
      </c>
      <c r="F297" s="4"/>
      <c r="G297" s="4"/>
      <c r="H297" s="4"/>
      <c r="I297" s="4"/>
      <c r="J297" s="4"/>
      <c r="K297" s="4">
        <f>SUM(Tabel1[[#This Row],[cap_gemarkeerd_langs]:[cap_canadees]])</f>
        <v>5</v>
      </c>
      <c r="L297" s="4"/>
      <c r="M297" s="4"/>
      <c r="N297" s="4"/>
      <c r="O297" s="4"/>
      <c r="P297" s="4"/>
      <c r="Q297" s="4"/>
      <c r="R297" s="4">
        <f>SUM(Tabel1[[#This Row],[Cap - Invaliden algemeen]:[Cap - Overig gereserveerd]])</f>
        <v>0</v>
      </c>
      <c r="S297" s="4">
        <f>Tabel1[[#This Row],[Totale openbare capaciteit]]+Tabel1[[#This Row],[Totale doelgroep capaciteit]]</f>
        <v>5</v>
      </c>
      <c r="T297" s="11">
        <v>5</v>
      </c>
      <c r="U297" s="11"/>
      <c r="V297" s="11"/>
      <c r="W297" s="11"/>
      <c r="X297" s="11"/>
      <c r="Y297" s="11"/>
      <c r="Z297" s="4">
        <f>SUM(Tabel1[[#This Row],[Bez - Invaliden algemeen]:[Bez - Overig gereserveerd]])</f>
        <v>0</v>
      </c>
      <c r="AA297" s="4"/>
      <c r="AB297" s="4">
        <v>1</v>
      </c>
      <c r="AC297" s="11"/>
      <c r="AD297" s="11">
        <f>SUM(Tabel1[[#This Row],[Bez - fout, canadees]:[Bez - fout, anders]])</f>
        <v>1</v>
      </c>
      <c r="AE297" s="4"/>
      <c r="AF297" s="11"/>
      <c r="AG297" s="11"/>
      <c r="AH297" s="11">
        <f>SUM(Tabel1[[#This Row],[Bez - Obstakel, openbaar]:[Bez - Obstakel, doelgroep]])</f>
        <v>0</v>
      </c>
      <c r="AI297" s="4"/>
      <c r="AJ297" s="11">
        <f>SUM(Tabel1[[#This Row],[Bez - doelgroep totaal]]+Tabel1[[#This Row],[Bez - Openbaar]]+Tabel1[[#This Row],[Bez - Foutparkeerders]]+Tabel1[[#This Row],[Bez - Obstakels]])</f>
        <v>6</v>
      </c>
      <c r="AK297" s="41">
        <f>Tabel1[[#This Row],[Bez - Openbaar]]/Tabel1[[#This Row],[Totale openbare capaciteit]]</f>
        <v>1</v>
      </c>
      <c r="AL297" s="41" t="e">
        <f>Tabel1[[#This Row],[Bez - doelgroep totaal]]/Tabel1[[#This Row],[Totale doelgroep capaciteit]]</f>
        <v>#DIV/0!</v>
      </c>
      <c r="AM297" s="41">
        <f>Tabel1[[#This Row],[Totale bezetting]]/Tabel1[[#This Row],[Totale capaciteit]]</f>
        <v>1.2</v>
      </c>
      <c r="AN297" s="41" t="str">
        <f>Tabel1[[#This Row],[Datum]]&amp;Tabel1[[#This Row],[Meetmoment]]&amp;Tabel1[[#This Row],[Sectienummer]]</f>
        <v>4447410:00-12:0020</v>
      </c>
      <c r="AO297" s="33"/>
      <c r="AP297" s="33"/>
      <c r="AQ297" s="33">
        <v>3</v>
      </c>
      <c r="AR297" s="33">
        <v>3</v>
      </c>
      <c r="AS297" s="33"/>
      <c r="AT297" s="33">
        <f>SUM(Tabel1[[#This Row],[Motief - Bezoekers/kortparkeerders]:[Motief - Overig]])</f>
        <v>6</v>
      </c>
      <c r="AU297" s="43">
        <v>4</v>
      </c>
      <c r="AV297" s="43"/>
      <c r="AW297" s="43">
        <v>1</v>
      </c>
      <c r="AX297" s="43"/>
      <c r="AY297" s="43">
        <v>1</v>
      </c>
      <c r="AZ297" s="43"/>
      <c r="BA297" s="43"/>
      <c r="BB297" s="43"/>
      <c r="BC297" s="44">
        <f>SUM(Tabel1[[#This Row],[Herkomst - Eigen woonplaats]:[Herkomst - Onbekend]])</f>
        <v>6</v>
      </c>
    </row>
    <row r="298" spans="1:55" s="2" customFormat="1" x14ac:dyDescent="0.25">
      <c r="A298" s="1">
        <v>20</v>
      </c>
      <c r="B298" t="s">
        <v>55</v>
      </c>
      <c r="C298" s="8">
        <v>44474</v>
      </c>
      <c r="D298" s="1" t="s">
        <v>79</v>
      </c>
      <c r="E298" s="4">
        <v>5</v>
      </c>
      <c r="F298" s="4"/>
      <c r="G298" s="4"/>
      <c r="H298" s="4"/>
      <c r="I298" s="4"/>
      <c r="J298" s="4"/>
      <c r="K298" s="4">
        <f>SUM(Tabel1[[#This Row],[cap_gemarkeerd_langs]:[cap_canadees]])</f>
        <v>5</v>
      </c>
      <c r="L298" s="4"/>
      <c r="M298" s="4"/>
      <c r="N298" s="4"/>
      <c r="O298" s="4"/>
      <c r="P298" s="4"/>
      <c r="Q298" s="4"/>
      <c r="R298" s="4">
        <f>SUM(Tabel1[[#This Row],[Cap - Invaliden algemeen]:[Cap - Overig gereserveerd]])</f>
        <v>0</v>
      </c>
      <c r="S298" s="4">
        <f>Tabel1[[#This Row],[Totale openbare capaciteit]]+Tabel1[[#This Row],[Totale doelgroep capaciteit]]</f>
        <v>5</v>
      </c>
      <c r="T298" s="11">
        <v>3</v>
      </c>
      <c r="U298" s="11"/>
      <c r="V298" s="11"/>
      <c r="W298" s="11"/>
      <c r="X298" s="11"/>
      <c r="Y298" s="11"/>
      <c r="Z298" s="4">
        <f>SUM(Tabel1[[#This Row],[Bez - Invaliden algemeen]:[Bez - Overig gereserveerd]])</f>
        <v>0</v>
      </c>
      <c r="AA298" s="4"/>
      <c r="AB298" s="4"/>
      <c r="AC298" s="11"/>
      <c r="AD298" s="11">
        <f>SUM(Tabel1[[#This Row],[Bez - fout, canadees]:[Bez - fout, anders]])</f>
        <v>0</v>
      </c>
      <c r="AE298" s="4"/>
      <c r="AF298" s="11"/>
      <c r="AG298" s="11"/>
      <c r="AH298" s="11">
        <f>SUM(Tabel1[[#This Row],[Bez - Obstakel, openbaar]:[Bez - Obstakel, doelgroep]])</f>
        <v>0</v>
      </c>
      <c r="AI298" s="4"/>
      <c r="AJ298" s="11">
        <f>SUM(Tabel1[[#This Row],[Bez - doelgroep totaal]]+Tabel1[[#This Row],[Bez - Openbaar]]+Tabel1[[#This Row],[Bez - Foutparkeerders]]+Tabel1[[#This Row],[Bez - Obstakels]])</f>
        <v>3</v>
      </c>
      <c r="AK298" s="41">
        <f>Tabel1[[#This Row],[Bez - Openbaar]]/Tabel1[[#This Row],[Totale openbare capaciteit]]</f>
        <v>0.6</v>
      </c>
      <c r="AL298" s="41" t="e">
        <f>Tabel1[[#This Row],[Bez - doelgroep totaal]]/Tabel1[[#This Row],[Totale doelgroep capaciteit]]</f>
        <v>#DIV/0!</v>
      </c>
      <c r="AM298" s="41">
        <f>Tabel1[[#This Row],[Totale bezetting]]/Tabel1[[#This Row],[Totale capaciteit]]</f>
        <v>0.6</v>
      </c>
      <c r="AN298" s="41" t="str">
        <f>Tabel1[[#This Row],[Datum]]&amp;Tabel1[[#This Row],[Meetmoment]]&amp;Tabel1[[#This Row],[Sectienummer]]</f>
        <v>4447414:00-16:0020</v>
      </c>
      <c r="AO298" s="33"/>
      <c r="AP298" s="33"/>
      <c r="AQ298" s="33">
        <v>2</v>
      </c>
      <c r="AR298" s="33">
        <v>1</v>
      </c>
      <c r="AS298" s="33"/>
      <c r="AT298" s="33">
        <f>SUM(Tabel1[[#This Row],[Motief - Bezoekers/kortparkeerders]:[Motief - Overig]])</f>
        <v>3</v>
      </c>
      <c r="AU298" s="43">
        <v>1</v>
      </c>
      <c r="AV298" s="43"/>
      <c r="AW298" s="43">
        <v>1</v>
      </c>
      <c r="AX298" s="43"/>
      <c r="AY298" s="43">
        <v>1</v>
      </c>
      <c r="AZ298" s="43"/>
      <c r="BA298" s="43"/>
      <c r="BB298" s="43"/>
      <c r="BC298" s="44">
        <f>SUM(Tabel1[[#This Row],[Herkomst - Eigen woonplaats]:[Herkomst - Onbekend]])</f>
        <v>3</v>
      </c>
    </row>
    <row r="299" spans="1:55" s="2" customFormat="1" x14ac:dyDescent="0.25">
      <c r="A299" s="1">
        <v>20</v>
      </c>
      <c r="B299" t="s">
        <v>55</v>
      </c>
      <c r="C299" s="8">
        <v>44474</v>
      </c>
      <c r="D299" s="1" t="s">
        <v>80</v>
      </c>
      <c r="E299" s="4">
        <v>5</v>
      </c>
      <c r="F299" s="4"/>
      <c r="G299" s="4"/>
      <c r="H299" s="4"/>
      <c r="I299" s="4"/>
      <c r="J299" s="4"/>
      <c r="K299" s="4">
        <f>SUM(Tabel1[[#This Row],[cap_gemarkeerd_langs]:[cap_canadees]])</f>
        <v>5</v>
      </c>
      <c r="L299" s="4"/>
      <c r="M299" s="4"/>
      <c r="N299" s="4"/>
      <c r="O299" s="4"/>
      <c r="P299" s="4"/>
      <c r="Q299" s="4"/>
      <c r="R299" s="4">
        <f>SUM(Tabel1[[#This Row],[Cap - Invaliden algemeen]:[Cap - Overig gereserveerd]])</f>
        <v>0</v>
      </c>
      <c r="S299" s="4">
        <f>Tabel1[[#This Row],[Totale openbare capaciteit]]+Tabel1[[#This Row],[Totale doelgroep capaciteit]]</f>
        <v>5</v>
      </c>
      <c r="T299" s="11">
        <v>5</v>
      </c>
      <c r="U299" s="11"/>
      <c r="V299" s="11"/>
      <c r="W299" s="11"/>
      <c r="X299" s="11"/>
      <c r="Y299" s="11"/>
      <c r="Z299" s="4">
        <f>SUM(Tabel1[[#This Row],[Bez - Invaliden algemeen]:[Bez - Overig gereserveerd]])</f>
        <v>0</v>
      </c>
      <c r="AA299" s="4"/>
      <c r="AB299" s="4">
        <v>2</v>
      </c>
      <c r="AC299" s="11"/>
      <c r="AD299" s="11">
        <f>SUM(Tabel1[[#This Row],[Bez - fout, canadees]:[Bez - fout, anders]])</f>
        <v>2</v>
      </c>
      <c r="AE299" s="4"/>
      <c r="AF299" s="11"/>
      <c r="AG299" s="11"/>
      <c r="AH299" s="11">
        <f>SUM(Tabel1[[#This Row],[Bez - Obstakel, openbaar]:[Bez - Obstakel, doelgroep]])</f>
        <v>0</v>
      </c>
      <c r="AI299" s="4"/>
      <c r="AJ299" s="11">
        <f>SUM(Tabel1[[#This Row],[Bez - doelgroep totaal]]+Tabel1[[#This Row],[Bez - Openbaar]]+Tabel1[[#This Row],[Bez - Foutparkeerders]]+Tabel1[[#This Row],[Bez - Obstakels]])</f>
        <v>7</v>
      </c>
      <c r="AK299" s="41">
        <f>Tabel1[[#This Row],[Bez - Openbaar]]/Tabel1[[#This Row],[Totale openbare capaciteit]]</f>
        <v>1</v>
      </c>
      <c r="AL299" s="41" t="e">
        <f>Tabel1[[#This Row],[Bez - doelgroep totaal]]/Tabel1[[#This Row],[Totale doelgroep capaciteit]]</f>
        <v>#DIV/0!</v>
      </c>
      <c r="AM299" s="41">
        <f>Tabel1[[#This Row],[Totale bezetting]]/Tabel1[[#This Row],[Totale capaciteit]]</f>
        <v>1.4</v>
      </c>
      <c r="AN299" s="41" t="str">
        <f>Tabel1[[#This Row],[Datum]]&amp;Tabel1[[#This Row],[Meetmoment]]&amp;Tabel1[[#This Row],[Sectienummer]]</f>
        <v>4447419:00-21:0020</v>
      </c>
      <c r="AO299" s="33"/>
      <c r="AP299" s="33"/>
      <c r="AQ299" s="33">
        <v>3</v>
      </c>
      <c r="AR299" s="33">
        <v>4</v>
      </c>
      <c r="AS299" s="33"/>
      <c r="AT299" s="33">
        <f>SUM(Tabel1[[#This Row],[Motief - Bezoekers/kortparkeerders]:[Motief - Overig]])</f>
        <v>7</v>
      </c>
      <c r="AU299" s="43">
        <v>5</v>
      </c>
      <c r="AV299" s="43"/>
      <c r="AW299" s="43">
        <v>1</v>
      </c>
      <c r="AX299" s="43"/>
      <c r="AY299" s="43">
        <v>1</v>
      </c>
      <c r="AZ299" s="43"/>
      <c r="BA299" s="43"/>
      <c r="BB299" s="43"/>
      <c r="BC299" s="44">
        <f>SUM(Tabel1[[#This Row],[Herkomst - Eigen woonplaats]:[Herkomst - Onbekend]])</f>
        <v>7</v>
      </c>
    </row>
    <row r="300" spans="1:55" s="2" customFormat="1" x14ac:dyDescent="0.25">
      <c r="A300" s="1">
        <v>20</v>
      </c>
      <c r="B300" t="s">
        <v>55</v>
      </c>
      <c r="C300" s="8">
        <v>44475</v>
      </c>
      <c r="D300" s="1" t="s">
        <v>77</v>
      </c>
      <c r="E300" s="4">
        <v>5</v>
      </c>
      <c r="F300" s="4"/>
      <c r="G300" s="4"/>
      <c r="H300" s="4"/>
      <c r="I300" s="4"/>
      <c r="J300" s="4"/>
      <c r="K300" s="4">
        <f>SUM(Tabel1[[#This Row],[cap_gemarkeerd_langs]:[cap_canadees]])</f>
        <v>5</v>
      </c>
      <c r="L300" s="4"/>
      <c r="M300" s="4"/>
      <c r="N300" s="4"/>
      <c r="O300" s="4"/>
      <c r="P300" s="4"/>
      <c r="Q300" s="4"/>
      <c r="R300" s="4">
        <f>SUM(Tabel1[[#This Row],[Cap - Invaliden algemeen]:[Cap - Overig gereserveerd]])</f>
        <v>0</v>
      </c>
      <c r="S300" s="4">
        <f>Tabel1[[#This Row],[Totale openbare capaciteit]]+Tabel1[[#This Row],[Totale doelgroep capaciteit]]</f>
        <v>5</v>
      </c>
      <c r="T300" s="11">
        <v>5</v>
      </c>
      <c r="U300" s="11"/>
      <c r="V300" s="11"/>
      <c r="W300" s="11"/>
      <c r="X300" s="11"/>
      <c r="Y300" s="11"/>
      <c r="Z300" s="4">
        <f>SUM(Tabel1[[#This Row],[Bez - Invaliden algemeen]:[Bez - Overig gereserveerd]])</f>
        <v>0</v>
      </c>
      <c r="AA300" s="4"/>
      <c r="AB300" s="4">
        <v>1</v>
      </c>
      <c r="AC300" s="11"/>
      <c r="AD300" s="11">
        <f>SUM(Tabel1[[#This Row],[Bez - fout, canadees]:[Bez - fout, anders]])</f>
        <v>1</v>
      </c>
      <c r="AE300" s="4"/>
      <c r="AF300" s="11"/>
      <c r="AG300" s="11"/>
      <c r="AH300" s="11">
        <f>SUM(Tabel1[[#This Row],[Bez - Obstakel, openbaar]:[Bez - Obstakel, doelgroep]])</f>
        <v>0</v>
      </c>
      <c r="AI300" s="4"/>
      <c r="AJ300" s="11">
        <f>SUM(Tabel1[[#This Row],[Bez - doelgroep totaal]]+Tabel1[[#This Row],[Bez - Openbaar]]+Tabel1[[#This Row],[Bez - Foutparkeerders]]+Tabel1[[#This Row],[Bez - Obstakels]])</f>
        <v>6</v>
      </c>
      <c r="AK300" s="41">
        <f>Tabel1[[#This Row],[Bez - Openbaar]]/Tabel1[[#This Row],[Totale openbare capaciteit]]</f>
        <v>1</v>
      </c>
      <c r="AL300" s="41" t="e">
        <f>Tabel1[[#This Row],[Bez - doelgroep totaal]]/Tabel1[[#This Row],[Totale doelgroep capaciteit]]</f>
        <v>#DIV/0!</v>
      </c>
      <c r="AM300" s="41">
        <f>Tabel1[[#This Row],[Totale bezetting]]/Tabel1[[#This Row],[Totale capaciteit]]</f>
        <v>1.2</v>
      </c>
      <c r="AN300" s="41" t="str">
        <f>Tabel1[[#This Row],[Datum]]&amp;Tabel1[[#This Row],[Meetmoment]]&amp;Tabel1[[#This Row],[Sectienummer]]</f>
        <v>4447500:00-02:0020</v>
      </c>
      <c r="AO300" s="33"/>
      <c r="AP300" s="33"/>
      <c r="AQ300" s="33">
        <v>2</v>
      </c>
      <c r="AR300" s="33">
        <v>4</v>
      </c>
      <c r="AS300" s="33"/>
      <c r="AT300" s="33">
        <f>SUM(Tabel1[[#This Row],[Motief - Bezoekers/kortparkeerders]:[Motief - Overig]])</f>
        <v>6</v>
      </c>
      <c r="AU300" s="43">
        <v>4</v>
      </c>
      <c r="AV300" s="43"/>
      <c r="AW300" s="43">
        <v>1</v>
      </c>
      <c r="AX300" s="43"/>
      <c r="AY300" s="43">
        <v>1</v>
      </c>
      <c r="AZ300" s="43"/>
      <c r="BA300" s="43"/>
      <c r="BB300" s="43"/>
      <c r="BC300" s="44">
        <f>SUM(Tabel1[[#This Row],[Herkomst - Eigen woonplaats]:[Herkomst - Onbekend]])</f>
        <v>6</v>
      </c>
    </row>
    <row r="301" spans="1:55" s="2" customFormat="1" x14ac:dyDescent="0.25">
      <c r="A301" s="1">
        <v>21</v>
      </c>
      <c r="B301" t="s">
        <v>57</v>
      </c>
      <c r="C301" s="8">
        <v>44415</v>
      </c>
      <c r="D301" s="1" t="s">
        <v>78</v>
      </c>
      <c r="E301" s="4">
        <v>4</v>
      </c>
      <c r="F301" s="4"/>
      <c r="G301" s="4"/>
      <c r="H301" s="4"/>
      <c r="I301" s="4"/>
      <c r="J301" s="4"/>
      <c r="K301" s="4">
        <f>SUM(Tabel1[[#This Row],[cap_gemarkeerd_langs]:[cap_canadees]])</f>
        <v>4</v>
      </c>
      <c r="L301" s="4"/>
      <c r="M301" s="4"/>
      <c r="N301" s="4"/>
      <c r="O301" s="4"/>
      <c r="P301" s="4"/>
      <c r="Q301" s="4"/>
      <c r="R301" s="4">
        <f>SUM(Tabel1[[#This Row],[Cap - Invaliden algemeen]:[Cap - Overig gereserveerd]])</f>
        <v>0</v>
      </c>
      <c r="S301" s="4">
        <f>Tabel1[[#This Row],[Totale openbare capaciteit]]+Tabel1[[#This Row],[Totale doelgroep capaciteit]]</f>
        <v>4</v>
      </c>
      <c r="T301" s="11">
        <v>2</v>
      </c>
      <c r="U301" s="11"/>
      <c r="V301" s="11"/>
      <c r="W301" s="11"/>
      <c r="X301" s="11"/>
      <c r="Y301" s="11"/>
      <c r="Z301" s="4">
        <f>SUM(Tabel1[[#This Row],[Bez - Invaliden algemeen]:[Bez - Overig gereserveerd]])</f>
        <v>0</v>
      </c>
      <c r="AA301" s="4"/>
      <c r="AB301" s="4"/>
      <c r="AC301" s="11"/>
      <c r="AD301" s="11">
        <f>SUM(Tabel1[[#This Row],[Bez - fout, canadees]:[Bez - fout, anders]])</f>
        <v>0</v>
      </c>
      <c r="AE301" s="4"/>
      <c r="AF301" s="11"/>
      <c r="AG301" s="11"/>
      <c r="AH301" s="11">
        <f>SUM(Tabel1[[#This Row],[Bez - Obstakel, openbaar]:[Bez - Obstakel, doelgroep]])</f>
        <v>0</v>
      </c>
      <c r="AI301" s="4"/>
      <c r="AJ301" s="11">
        <f>SUM(Tabel1[[#This Row],[Bez - doelgroep totaal]]+Tabel1[[#This Row],[Bez - Openbaar]]+Tabel1[[#This Row],[Bez - Foutparkeerders]]+Tabel1[[#This Row],[Bez - Obstakels]])</f>
        <v>2</v>
      </c>
      <c r="AK301" s="41">
        <f>Tabel1[[#This Row],[Bez - Openbaar]]/Tabel1[[#This Row],[Totale openbare capaciteit]]</f>
        <v>0.5</v>
      </c>
      <c r="AL301" s="41" t="e">
        <f>Tabel1[[#This Row],[Bez - doelgroep totaal]]/Tabel1[[#This Row],[Totale doelgroep capaciteit]]</f>
        <v>#DIV/0!</v>
      </c>
      <c r="AM301" s="41">
        <f>Tabel1[[#This Row],[Totale bezetting]]/Tabel1[[#This Row],[Totale capaciteit]]</f>
        <v>0.5</v>
      </c>
      <c r="AN301" s="41" t="str">
        <f>Tabel1[[#This Row],[Datum]]&amp;Tabel1[[#This Row],[Meetmoment]]&amp;Tabel1[[#This Row],[Sectienummer]]</f>
        <v>4441510:00-12:0021</v>
      </c>
      <c r="AO301" s="33"/>
      <c r="AP301" s="33"/>
      <c r="AQ301" s="33">
        <v>1</v>
      </c>
      <c r="AR301" s="33">
        <v>1</v>
      </c>
      <c r="AS301" s="33"/>
      <c r="AT301" s="33">
        <f>SUM(Tabel1[[#This Row],[Motief - Bezoekers/kortparkeerders]:[Motief - Overig]])</f>
        <v>2</v>
      </c>
      <c r="AU301" s="43">
        <v>2</v>
      </c>
      <c r="AV301" s="43"/>
      <c r="AW301" s="43"/>
      <c r="AX301" s="43"/>
      <c r="AY301" s="43"/>
      <c r="AZ301" s="43"/>
      <c r="BA301" s="43"/>
      <c r="BB301" s="43"/>
      <c r="BC301" s="44">
        <f>SUM(Tabel1[[#This Row],[Herkomst - Eigen woonplaats]:[Herkomst - Onbekend]])</f>
        <v>2</v>
      </c>
    </row>
    <row r="302" spans="1:55" s="2" customFormat="1" x14ac:dyDescent="0.25">
      <c r="A302" s="1">
        <v>21</v>
      </c>
      <c r="B302" t="s">
        <v>57</v>
      </c>
      <c r="C302" s="8">
        <v>44415</v>
      </c>
      <c r="D302" s="1" t="s">
        <v>79</v>
      </c>
      <c r="E302" s="4">
        <v>4</v>
      </c>
      <c r="F302" s="4"/>
      <c r="G302" s="4"/>
      <c r="H302" s="4"/>
      <c r="I302" s="4"/>
      <c r="J302" s="4"/>
      <c r="K302" s="4">
        <f>SUM(Tabel1[[#This Row],[cap_gemarkeerd_langs]:[cap_canadees]])</f>
        <v>4</v>
      </c>
      <c r="L302" s="4"/>
      <c r="M302" s="4"/>
      <c r="N302" s="4"/>
      <c r="O302" s="4"/>
      <c r="P302" s="4"/>
      <c r="Q302" s="4"/>
      <c r="R302" s="4">
        <f>SUM(Tabel1[[#This Row],[Cap - Invaliden algemeen]:[Cap - Overig gereserveerd]])</f>
        <v>0</v>
      </c>
      <c r="S302" s="4">
        <f>Tabel1[[#This Row],[Totale openbare capaciteit]]+Tabel1[[#This Row],[Totale doelgroep capaciteit]]</f>
        <v>4</v>
      </c>
      <c r="T302" s="11">
        <v>1</v>
      </c>
      <c r="U302" s="11"/>
      <c r="V302" s="11"/>
      <c r="W302" s="11"/>
      <c r="X302" s="11"/>
      <c r="Y302" s="11"/>
      <c r="Z302" s="4">
        <f>SUM(Tabel1[[#This Row],[Bez - Invaliden algemeen]:[Bez - Overig gereserveerd]])</f>
        <v>0</v>
      </c>
      <c r="AA302" s="4"/>
      <c r="AB302" s="4"/>
      <c r="AC302" s="11"/>
      <c r="AD302" s="11">
        <f>SUM(Tabel1[[#This Row],[Bez - fout, canadees]:[Bez - fout, anders]])</f>
        <v>0</v>
      </c>
      <c r="AE302" s="4"/>
      <c r="AF302" s="11"/>
      <c r="AG302" s="11"/>
      <c r="AH302" s="11">
        <f>SUM(Tabel1[[#This Row],[Bez - Obstakel, openbaar]:[Bez - Obstakel, doelgroep]])</f>
        <v>0</v>
      </c>
      <c r="AI302" s="4"/>
      <c r="AJ302" s="11">
        <f>SUM(Tabel1[[#This Row],[Bez - doelgroep totaal]]+Tabel1[[#This Row],[Bez - Openbaar]]+Tabel1[[#This Row],[Bez - Foutparkeerders]]+Tabel1[[#This Row],[Bez - Obstakels]])</f>
        <v>1</v>
      </c>
      <c r="AK302" s="41">
        <f>Tabel1[[#This Row],[Bez - Openbaar]]/Tabel1[[#This Row],[Totale openbare capaciteit]]</f>
        <v>0.25</v>
      </c>
      <c r="AL302" s="41" t="e">
        <f>Tabel1[[#This Row],[Bez - doelgroep totaal]]/Tabel1[[#This Row],[Totale doelgroep capaciteit]]</f>
        <v>#DIV/0!</v>
      </c>
      <c r="AM302" s="41">
        <f>Tabel1[[#This Row],[Totale bezetting]]/Tabel1[[#This Row],[Totale capaciteit]]</f>
        <v>0.25</v>
      </c>
      <c r="AN302" s="41" t="str">
        <f>Tabel1[[#This Row],[Datum]]&amp;Tabel1[[#This Row],[Meetmoment]]&amp;Tabel1[[#This Row],[Sectienummer]]</f>
        <v>4441514:00-16:0021</v>
      </c>
      <c r="AO302" s="33"/>
      <c r="AP302" s="33"/>
      <c r="AQ302" s="33"/>
      <c r="AR302" s="33">
        <v>1</v>
      </c>
      <c r="AS302" s="33"/>
      <c r="AT302" s="33">
        <f>SUM(Tabel1[[#This Row],[Motief - Bezoekers/kortparkeerders]:[Motief - Overig]])</f>
        <v>1</v>
      </c>
      <c r="AU302" s="43">
        <v>1</v>
      </c>
      <c r="AV302" s="43"/>
      <c r="AW302" s="43"/>
      <c r="AX302" s="43"/>
      <c r="AY302" s="43"/>
      <c r="AZ302" s="43"/>
      <c r="BA302" s="43"/>
      <c r="BB302" s="43"/>
      <c r="BC302" s="44">
        <f>SUM(Tabel1[[#This Row],[Herkomst - Eigen woonplaats]:[Herkomst - Onbekend]])</f>
        <v>1</v>
      </c>
    </row>
    <row r="303" spans="1:55" s="2" customFormat="1" x14ac:dyDescent="0.25">
      <c r="A303" s="1">
        <v>21</v>
      </c>
      <c r="B303" t="s">
        <v>57</v>
      </c>
      <c r="C303" s="8">
        <v>44415</v>
      </c>
      <c r="D303" s="1" t="s">
        <v>80</v>
      </c>
      <c r="E303" s="4">
        <v>4</v>
      </c>
      <c r="F303" s="4"/>
      <c r="G303" s="4"/>
      <c r="H303" s="4"/>
      <c r="I303" s="4"/>
      <c r="J303" s="4"/>
      <c r="K303" s="4">
        <f>SUM(Tabel1[[#This Row],[cap_gemarkeerd_langs]:[cap_canadees]])</f>
        <v>4</v>
      </c>
      <c r="L303" s="4"/>
      <c r="M303" s="4"/>
      <c r="N303" s="4"/>
      <c r="O303" s="4"/>
      <c r="P303" s="4"/>
      <c r="Q303" s="4"/>
      <c r="R303" s="4">
        <f>SUM(Tabel1[[#This Row],[Cap - Invaliden algemeen]:[Cap - Overig gereserveerd]])</f>
        <v>0</v>
      </c>
      <c r="S303" s="4">
        <f>Tabel1[[#This Row],[Totale openbare capaciteit]]+Tabel1[[#This Row],[Totale doelgroep capaciteit]]</f>
        <v>4</v>
      </c>
      <c r="T303" s="11">
        <v>3</v>
      </c>
      <c r="U303" s="11"/>
      <c r="V303" s="11"/>
      <c r="W303" s="11"/>
      <c r="X303" s="11"/>
      <c r="Y303" s="11"/>
      <c r="Z303" s="4">
        <f>SUM(Tabel1[[#This Row],[Bez - Invaliden algemeen]:[Bez - Overig gereserveerd]])</f>
        <v>0</v>
      </c>
      <c r="AA303" s="4"/>
      <c r="AB303" s="4"/>
      <c r="AC303" s="11"/>
      <c r="AD303" s="11">
        <f>SUM(Tabel1[[#This Row],[Bez - fout, canadees]:[Bez - fout, anders]])</f>
        <v>0</v>
      </c>
      <c r="AE303" s="4"/>
      <c r="AF303" s="11"/>
      <c r="AG303" s="11"/>
      <c r="AH303" s="11">
        <f>SUM(Tabel1[[#This Row],[Bez - Obstakel, openbaar]:[Bez - Obstakel, doelgroep]])</f>
        <v>0</v>
      </c>
      <c r="AI303" s="4"/>
      <c r="AJ303" s="11">
        <f>SUM(Tabel1[[#This Row],[Bez - doelgroep totaal]]+Tabel1[[#This Row],[Bez - Openbaar]]+Tabel1[[#This Row],[Bez - Foutparkeerders]]+Tabel1[[#This Row],[Bez - Obstakels]])</f>
        <v>3</v>
      </c>
      <c r="AK303" s="41">
        <f>Tabel1[[#This Row],[Bez - Openbaar]]/Tabel1[[#This Row],[Totale openbare capaciteit]]</f>
        <v>0.75</v>
      </c>
      <c r="AL303" s="41" t="e">
        <f>Tabel1[[#This Row],[Bez - doelgroep totaal]]/Tabel1[[#This Row],[Totale doelgroep capaciteit]]</f>
        <v>#DIV/0!</v>
      </c>
      <c r="AM303" s="41">
        <f>Tabel1[[#This Row],[Totale bezetting]]/Tabel1[[#This Row],[Totale capaciteit]]</f>
        <v>0.75</v>
      </c>
      <c r="AN303" s="41" t="str">
        <f>Tabel1[[#This Row],[Datum]]&amp;Tabel1[[#This Row],[Meetmoment]]&amp;Tabel1[[#This Row],[Sectienummer]]</f>
        <v>4441519:00-21:0021</v>
      </c>
      <c r="AO303" s="33"/>
      <c r="AP303" s="33"/>
      <c r="AQ303" s="33">
        <v>2</v>
      </c>
      <c r="AR303" s="33">
        <v>1</v>
      </c>
      <c r="AS303" s="33"/>
      <c r="AT303" s="33">
        <f>SUM(Tabel1[[#This Row],[Motief - Bezoekers/kortparkeerders]:[Motief - Overig]])</f>
        <v>3</v>
      </c>
      <c r="AU303" s="43">
        <v>1</v>
      </c>
      <c r="AV303" s="43"/>
      <c r="AW303" s="43"/>
      <c r="AX303" s="43"/>
      <c r="AY303" s="43"/>
      <c r="AZ303" s="43">
        <v>1</v>
      </c>
      <c r="BA303" s="43">
        <v>1</v>
      </c>
      <c r="BB303" s="43"/>
      <c r="BC303" s="44">
        <f>SUM(Tabel1[[#This Row],[Herkomst - Eigen woonplaats]:[Herkomst - Onbekend]])</f>
        <v>3</v>
      </c>
    </row>
    <row r="304" spans="1:55" s="2" customFormat="1" x14ac:dyDescent="0.25">
      <c r="A304" s="1">
        <v>21</v>
      </c>
      <c r="B304" t="s">
        <v>57</v>
      </c>
      <c r="C304" s="8">
        <v>44416</v>
      </c>
      <c r="D304" s="1" t="s">
        <v>77</v>
      </c>
      <c r="E304" s="4">
        <v>4</v>
      </c>
      <c r="F304" s="4"/>
      <c r="G304" s="4"/>
      <c r="H304" s="4"/>
      <c r="I304" s="4"/>
      <c r="J304" s="4"/>
      <c r="K304" s="4">
        <f>SUM(Tabel1[[#This Row],[cap_gemarkeerd_langs]:[cap_canadees]])</f>
        <v>4</v>
      </c>
      <c r="L304" s="4"/>
      <c r="M304" s="4"/>
      <c r="N304" s="4"/>
      <c r="O304" s="4"/>
      <c r="P304" s="4"/>
      <c r="Q304" s="4"/>
      <c r="R304" s="4">
        <f>SUM(Tabel1[[#This Row],[Cap - Invaliden algemeen]:[Cap - Overig gereserveerd]])</f>
        <v>0</v>
      </c>
      <c r="S304" s="4">
        <f>Tabel1[[#This Row],[Totale openbare capaciteit]]+Tabel1[[#This Row],[Totale doelgroep capaciteit]]</f>
        <v>4</v>
      </c>
      <c r="T304" s="11">
        <v>3</v>
      </c>
      <c r="U304" s="11"/>
      <c r="V304" s="11"/>
      <c r="W304" s="11"/>
      <c r="X304" s="11"/>
      <c r="Y304" s="11"/>
      <c r="Z304" s="4">
        <f>SUM(Tabel1[[#This Row],[Bez - Invaliden algemeen]:[Bez - Overig gereserveerd]])</f>
        <v>0</v>
      </c>
      <c r="AA304" s="4"/>
      <c r="AB304" s="4"/>
      <c r="AC304" s="11"/>
      <c r="AD304" s="11">
        <f>SUM(Tabel1[[#This Row],[Bez - fout, canadees]:[Bez - fout, anders]])</f>
        <v>0</v>
      </c>
      <c r="AE304" s="4"/>
      <c r="AF304" s="11"/>
      <c r="AG304" s="11"/>
      <c r="AH304" s="11">
        <f>SUM(Tabel1[[#This Row],[Bez - Obstakel, openbaar]:[Bez - Obstakel, doelgroep]])</f>
        <v>0</v>
      </c>
      <c r="AI304" s="4"/>
      <c r="AJ304" s="11">
        <f>SUM(Tabel1[[#This Row],[Bez - doelgroep totaal]]+Tabel1[[#This Row],[Bez - Openbaar]]+Tabel1[[#This Row],[Bez - Foutparkeerders]]+Tabel1[[#This Row],[Bez - Obstakels]])</f>
        <v>3</v>
      </c>
      <c r="AK304" s="41">
        <f>Tabel1[[#This Row],[Bez - Openbaar]]/Tabel1[[#This Row],[Totale openbare capaciteit]]</f>
        <v>0.75</v>
      </c>
      <c r="AL304" s="41" t="e">
        <f>Tabel1[[#This Row],[Bez - doelgroep totaal]]/Tabel1[[#This Row],[Totale doelgroep capaciteit]]</f>
        <v>#DIV/0!</v>
      </c>
      <c r="AM304" s="41">
        <f>Tabel1[[#This Row],[Totale bezetting]]/Tabel1[[#This Row],[Totale capaciteit]]</f>
        <v>0.75</v>
      </c>
      <c r="AN304" s="41" t="str">
        <f>Tabel1[[#This Row],[Datum]]&amp;Tabel1[[#This Row],[Meetmoment]]&amp;Tabel1[[#This Row],[Sectienummer]]</f>
        <v>4441600:00-02:0021</v>
      </c>
      <c r="AO304" s="33"/>
      <c r="AP304" s="33"/>
      <c r="AQ304" s="33">
        <v>2</v>
      </c>
      <c r="AR304" s="33">
        <v>1</v>
      </c>
      <c r="AS304" s="33"/>
      <c r="AT304" s="33">
        <f>SUM(Tabel1[[#This Row],[Motief - Bezoekers/kortparkeerders]:[Motief - Overig]])</f>
        <v>3</v>
      </c>
      <c r="AU304" s="43">
        <v>1</v>
      </c>
      <c r="AV304" s="43"/>
      <c r="AW304" s="43"/>
      <c r="AX304" s="43"/>
      <c r="AY304" s="43"/>
      <c r="AZ304" s="43">
        <v>1</v>
      </c>
      <c r="BA304" s="43">
        <v>1</v>
      </c>
      <c r="BB304" s="43"/>
      <c r="BC304" s="44">
        <f>SUM(Tabel1[[#This Row],[Herkomst - Eigen woonplaats]:[Herkomst - Onbekend]])</f>
        <v>3</v>
      </c>
    </row>
    <row r="305" spans="1:55" s="2" customFormat="1" x14ac:dyDescent="0.25">
      <c r="A305" s="1">
        <v>21</v>
      </c>
      <c r="B305" s="1" t="s">
        <v>57</v>
      </c>
      <c r="C305" s="8">
        <v>44429</v>
      </c>
      <c r="D305" s="1" t="s">
        <v>79</v>
      </c>
      <c r="E305" s="4">
        <v>4</v>
      </c>
      <c r="F305" s="4"/>
      <c r="G305" s="4"/>
      <c r="H305" s="4"/>
      <c r="I305" s="4"/>
      <c r="J305" s="4"/>
      <c r="K305" s="4">
        <f>SUM(Tabel1[[#This Row],[cap_gemarkeerd_langs]:[cap_canadees]])</f>
        <v>4</v>
      </c>
      <c r="L305" s="4"/>
      <c r="M305" s="4"/>
      <c r="N305" s="4"/>
      <c r="O305" s="4"/>
      <c r="P305" s="4"/>
      <c r="Q305" s="4"/>
      <c r="R305" s="4">
        <f>SUM(Tabel1[[#This Row],[Cap - Invaliden algemeen]:[Cap - Overig gereserveerd]])</f>
        <v>0</v>
      </c>
      <c r="S305" s="4">
        <f>Tabel1[[#This Row],[Totale openbare capaciteit]]+Tabel1[[#This Row],[Totale doelgroep capaciteit]]</f>
        <v>4</v>
      </c>
      <c r="T305" s="11">
        <v>4</v>
      </c>
      <c r="U305" s="11"/>
      <c r="V305" s="11"/>
      <c r="W305" s="11"/>
      <c r="X305" s="11"/>
      <c r="Y305" s="11"/>
      <c r="Z305" s="4">
        <f>SUM(Tabel1[[#This Row],[Bez - Invaliden algemeen]:[Bez - Overig gereserveerd]])</f>
        <v>0</v>
      </c>
      <c r="AA305" s="4"/>
      <c r="AB305" s="4">
        <v>2</v>
      </c>
      <c r="AC305" s="11"/>
      <c r="AD305" s="11">
        <f>SUM(Tabel1[[#This Row],[Bez - fout, canadees]:[Bez - fout, anders]])</f>
        <v>2</v>
      </c>
      <c r="AE305" s="11"/>
      <c r="AF305" s="11"/>
      <c r="AG305" s="11"/>
      <c r="AH305" s="11">
        <f>SUM(Tabel1[[#This Row],[Bez - Obstakel, openbaar]:[Bez - Obstakel, doelgroep]])</f>
        <v>0</v>
      </c>
      <c r="AI305" s="4"/>
      <c r="AJ305" s="11">
        <f>SUM(Tabel1[[#This Row],[Bez - doelgroep totaal]]+Tabel1[[#This Row],[Bez - Openbaar]]+Tabel1[[#This Row],[Bez - Foutparkeerders]]+Tabel1[[#This Row],[Bez - Obstakels]])</f>
        <v>6</v>
      </c>
      <c r="AK305" s="41">
        <f>Tabel1[[#This Row],[Bez - Openbaar]]/Tabel1[[#This Row],[Totale openbare capaciteit]]</f>
        <v>1</v>
      </c>
      <c r="AL305" s="41" t="e">
        <f>Tabel1[[#This Row],[Bez - doelgroep totaal]]/Tabel1[[#This Row],[Totale doelgroep capaciteit]]</f>
        <v>#DIV/0!</v>
      </c>
      <c r="AM305" s="41">
        <f>Tabel1[[#This Row],[Totale bezetting]]/Tabel1[[#This Row],[Totale capaciteit]]</f>
        <v>1.5</v>
      </c>
      <c r="AN305" s="41" t="str">
        <f>Tabel1[[#This Row],[Datum]]&amp;Tabel1[[#This Row],[Meetmoment]]&amp;Tabel1[[#This Row],[Sectienummer]]</f>
        <v>4442914:00-16:0021</v>
      </c>
      <c r="AO305" s="33">
        <v>6</v>
      </c>
      <c r="AP305" s="33"/>
      <c r="AQ305" s="33"/>
      <c r="AR305" s="33"/>
      <c r="AS305" s="33"/>
      <c r="AT305" s="33">
        <f>SUM(Tabel1[[#This Row],[Motief - Bezoekers/kortparkeerders]:[Motief - Overig]])</f>
        <v>6</v>
      </c>
      <c r="AU305" s="43">
        <v>2</v>
      </c>
      <c r="AV305" s="43">
        <v>1</v>
      </c>
      <c r="AW305" s="43"/>
      <c r="AX305" s="43"/>
      <c r="AY305" s="43">
        <v>1</v>
      </c>
      <c r="AZ305" s="43">
        <v>2</v>
      </c>
      <c r="BA305" s="43"/>
      <c r="BB305" s="43"/>
      <c r="BC305" s="44">
        <f>SUM(Tabel1[[#This Row],[Herkomst - Eigen woonplaats]:[Herkomst - Onbekend]])</f>
        <v>6</v>
      </c>
    </row>
    <row r="306" spans="1:55" s="2" customFormat="1" x14ac:dyDescent="0.25">
      <c r="A306" s="1">
        <v>21</v>
      </c>
      <c r="B306" t="s">
        <v>57</v>
      </c>
      <c r="C306" s="8">
        <v>44450</v>
      </c>
      <c r="D306" s="1" t="s">
        <v>78</v>
      </c>
      <c r="E306" s="4">
        <v>4</v>
      </c>
      <c r="F306" s="4"/>
      <c r="G306" s="4"/>
      <c r="H306" s="4"/>
      <c r="I306" s="4"/>
      <c r="J306" s="4"/>
      <c r="K306" s="4">
        <f>SUM(Tabel1[[#This Row],[cap_gemarkeerd_langs]:[cap_canadees]])</f>
        <v>4</v>
      </c>
      <c r="L306" s="4"/>
      <c r="M306" s="4"/>
      <c r="N306" s="4"/>
      <c r="O306" s="4"/>
      <c r="P306" s="4"/>
      <c r="Q306" s="4"/>
      <c r="R306" s="4">
        <f>SUM(Tabel1[[#This Row],[Cap - Invaliden algemeen]:[Cap - Overig gereserveerd]])</f>
        <v>0</v>
      </c>
      <c r="S306" s="4">
        <f>Tabel1[[#This Row],[Totale openbare capaciteit]]+Tabel1[[#This Row],[Totale doelgroep capaciteit]]</f>
        <v>4</v>
      </c>
      <c r="T306" s="11">
        <v>4</v>
      </c>
      <c r="U306" s="11"/>
      <c r="V306" s="11"/>
      <c r="W306" s="11"/>
      <c r="X306" s="11"/>
      <c r="Y306" s="11"/>
      <c r="Z306" s="4">
        <f>SUM(Tabel1[[#This Row],[Bez - Invaliden algemeen]:[Bez - Overig gereserveerd]])</f>
        <v>0</v>
      </c>
      <c r="AA306" s="4"/>
      <c r="AB306" s="4"/>
      <c r="AC306" s="11"/>
      <c r="AD306" s="11">
        <f>SUM(Tabel1[[#This Row],[Bez - fout, canadees]:[Bez - fout, anders]])</f>
        <v>0</v>
      </c>
      <c r="AE306" s="4"/>
      <c r="AF306" s="11"/>
      <c r="AG306" s="11"/>
      <c r="AH306" s="11">
        <f>SUM(Tabel1[[#This Row],[Bez - Obstakel, openbaar]:[Bez - Obstakel, doelgroep]])</f>
        <v>0</v>
      </c>
      <c r="AI306" s="4"/>
      <c r="AJ306" s="11">
        <f>SUM(Tabel1[[#This Row],[Bez - doelgroep totaal]]+Tabel1[[#This Row],[Bez - Openbaar]]+Tabel1[[#This Row],[Bez - Foutparkeerders]]+Tabel1[[#This Row],[Bez - Obstakels]])</f>
        <v>4</v>
      </c>
      <c r="AK306" s="41">
        <f>Tabel1[[#This Row],[Bez - Openbaar]]/Tabel1[[#This Row],[Totale openbare capaciteit]]</f>
        <v>1</v>
      </c>
      <c r="AL306" s="41" t="e">
        <f>Tabel1[[#This Row],[Bez - doelgroep totaal]]/Tabel1[[#This Row],[Totale doelgroep capaciteit]]</f>
        <v>#DIV/0!</v>
      </c>
      <c r="AM306" s="41">
        <f>Tabel1[[#This Row],[Totale bezetting]]/Tabel1[[#This Row],[Totale capaciteit]]</f>
        <v>1</v>
      </c>
      <c r="AN306" s="41" t="str">
        <f>Tabel1[[#This Row],[Datum]]&amp;Tabel1[[#This Row],[Meetmoment]]&amp;Tabel1[[#This Row],[Sectienummer]]</f>
        <v>4445010:00-12:0021</v>
      </c>
      <c r="AO306" s="33">
        <v>1</v>
      </c>
      <c r="AP306" s="33">
        <v>1</v>
      </c>
      <c r="AQ306" s="33">
        <v>1</v>
      </c>
      <c r="AR306" s="33">
        <v>1</v>
      </c>
      <c r="AS306" s="33"/>
      <c r="AT306" s="33">
        <f>SUM(Tabel1[[#This Row],[Motief - Bezoekers/kortparkeerders]:[Motief - Overig]])</f>
        <v>4</v>
      </c>
      <c r="AU306" s="43">
        <v>3</v>
      </c>
      <c r="AV306" s="43">
        <v>1</v>
      </c>
      <c r="AW306" s="43"/>
      <c r="AX306" s="43"/>
      <c r="AY306" s="43"/>
      <c r="AZ306" s="43"/>
      <c r="BA306" s="43"/>
      <c r="BB306" s="43"/>
      <c r="BC306" s="44">
        <f>SUM(Tabel1[[#This Row],[Herkomst - Eigen woonplaats]:[Herkomst - Onbekend]])</f>
        <v>4</v>
      </c>
    </row>
    <row r="307" spans="1:55" s="2" customFormat="1" x14ac:dyDescent="0.25">
      <c r="A307" s="1">
        <v>21</v>
      </c>
      <c r="B307" t="s">
        <v>57</v>
      </c>
      <c r="C307" s="8">
        <v>44450</v>
      </c>
      <c r="D307" s="1" t="s">
        <v>79</v>
      </c>
      <c r="E307" s="4">
        <v>4</v>
      </c>
      <c r="F307" s="4"/>
      <c r="G307" s="4"/>
      <c r="H307" s="4"/>
      <c r="I307" s="4"/>
      <c r="J307" s="4"/>
      <c r="K307" s="4">
        <f>SUM(Tabel1[[#This Row],[cap_gemarkeerd_langs]:[cap_canadees]])</f>
        <v>4</v>
      </c>
      <c r="L307" s="4"/>
      <c r="M307" s="4"/>
      <c r="N307" s="4"/>
      <c r="O307" s="4"/>
      <c r="P307" s="4"/>
      <c r="Q307" s="4"/>
      <c r="R307" s="4">
        <f>SUM(Tabel1[[#This Row],[Cap - Invaliden algemeen]:[Cap - Overig gereserveerd]])</f>
        <v>0</v>
      </c>
      <c r="S307" s="4">
        <f>Tabel1[[#This Row],[Totale openbare capaciteit]]+Tabel1[[#This Row],[Totale doelgroep capaciteit]]</f>
        <v>4</v>
      </c>
      <c r="T307" s="11">
        <v>4</v>
      </c>
      <c r="U307" s="11"/>
      <c r="V307" s="11"/>
      <c r="W307" s="11"/>
      <c r="X307" s="11"/>
      <c r="Y307" s="11"/>
      <c r="Z307" s="4">
        <f>SUM(Tabel1[[#This Row],[Bez - Invaliden algemeen]:[Bez - Overig gereserveerd]])</f>
        <v>0</v>
      </c>
      <c r="AA307" s="4"/>
      <c r="AB307" s="4"/>
      <c r="AC307" s="11"/>
      <c r="AD307" s="11">
        <f>SUM(Tabel1[[#This Row],[Bez - fout, canadees]:[Bez - fout, anders]])</f>
        <v>0</v>
      </c>
      <c r="AE307" s="4"/>
      <c r="AF307" s="11"/>
      <c r="AG307" s="11"/>
      <c r="AH307" s="11">
        <f>SUM(Tabel1[[#This Row],[Bez - Obstakel, openbaar]:[Bez - Obstakel, doelgroep]])</f>
        <v>0</v>
      </c>
      <c r="AI307" s="4"/>
      <c r="AJ307" s="11">
        <f>SUM(Tabel1[[#This Row],[Bez - doelgroep totaal]]+Tabel1[[#This Row],[Bez - Openbaar]]+Tabel1[[#This Row],[Bez - Foutparkeerders]]+Tabel1[[#This Row],[Bez - Obstakels]])</f>
        <v>4</v>
      </c>
      <c r="AK307" s="41">
        <f>Tabel1[[#This Row],[Bez - Openbaar]]/Tabel1[[#This Row],[Totale openbare capaciteit]]</f>
        <v>1</v>
      </c>
      <c r="AL307" s="41" t="e">
        <f>Tabel1[[#This Row],[Bez - doelgroep totaal]]/Tabel1[[#This Row],[Totale doelgroep capaciteit]]</f>
        <v>#DIV/0!</v>
      </c>
      <c r="AM307" s="41">
        <f>Tabel1[[#This Row],[Totale bezetting]]/Tabel1[[#This Row],[Totale capaciteit]]</f>
        <v>1</v>
      </c>
      <c r="AN307" s="41" t="str">
        <f>Tabel1[[#This Row],[Datum]]&amp;Tabel1[[#This Row],[Meetmoment]]&amp;Tabel1[[#This Row],[Sectienummer]]</f>
        <v>4445014:00-16:0021</v>
      </c>
      <c r="AO307" s="33"/>
      <c r="AP307" s="33">
        <v>1</v>
      </c>
      <c r="AQ307" s="33">
        <v>2</v>
      </c>
      <c r="AR307" s="33">
        <v>1</v>
      </c>
      <c r="AS307" s="33"/>
      <c r="AT307" s="33">
        <f>SUM(Tabel1[[#This Row],[Motief - Bezoekers/kortparkeerders]:[Motief - Overig]])</f>
        <v>4</v>
      </c>
      <c r="AU307" s="43">
        <v>2</v>
      </c>
      <c r="AV307" s="43">
        <v>1</v>
      </c>
      <c r="AW307" s="43">
        <v>1</v>
      </c>
      <c r="AX307" s="43"/>
      <c r="AY307" s="43"/>
      <c r="AZ307" s="43"/>
      <c r="BA307" s="43"/>
      <c r="BB307" s="43"/>
      <c r="BC307" s="44">
        <f>SUM(Tabel1[[#This Row],[Herkomst - Eigen woonplaats]:[Herkomst - Onbekend]])</f>
        <v>4</v>
      </c>
    </row>
    <row r="308" spans="1:55" s="2" customFormat="1" x14ac:dyDescent="0.25">
      <c r="A308" s="1">
        <v>21</v>
      </c>
      <c r="B308" t="s">
        <v>57</v>
      </c>
      <c r="C308" s="8">
        <v>44450</v>
      </c>
      <c r="D308" s="1" t="s">
        <v>80</v>
      </c>
      <c r="E308" s="4">
        <v>4</v>
      </c>
      <c r="F308" s="4"/>
      <c r="G308" s="4"/>
      <c r="H308" s="4"/>
      <c r="I308" s="4"/>
      <c r="J308" s="4"/>
      <c r="K308" s="4">
        <f>SUM(Tabel1[[#This Row],[cap_gemarkeerd_langs]:[cap_canadees]])</f>
        <v>4</v>
      </c>
      <c r="L308" s="4"/>
      <c r="M308" s="4"/>
      <c r="N308" s="4"/>
      <c r="O308" s="4"/>
      <c r="P308" s="4"/>
      <c r="Q308" s="4"/>
      <c r="R308" s="4">
        <f>SUM(Tabel1[[#This Row],[Cap - Invaliden algemeen]:[Cap - Overig gereserveerd]])</f>
        <v>0</v>
      </c>
      <c r="S308" s="4">
        <f>Tabel1[[#This Row],[Totale openbare capaciteit]]+Tabel1[[#This Row],[Totale doelgroep capaciteit]]</f>
        <v>4</v>
      </c>
      <c r="T308" s="11">
        <v>3</v>
      </c>
      <c r="U308" s="11"/>
      <c r="V308" s="11"/>
      <c r="W308" s="11"/>
      <c r="X308" s="11"/>
      <c r="Y308" s="11"/>
      <c r="Z308" s="4">
        <f>SUM(Tabel1[[#This Row],[Bez - Invaliden algemeen]:[Bez - Overig gereserveerd]])</f>
        <v>0</v>
      </c>
      <c r="AA308" s="4"/>
      <c r="AB308" s="4"/>
      <c r="AC308" s="11"/>
      <c r="AD308" s="11">
        <f>SUM(Tabel1[[#This Row],[Bez - fout, canadees]:[Bez - fout, anders]])</f>
        <v>0</v>
      </c>
      <c r="AE308" s="4"/>
      <c r="AF308" s="11"/>
      <c r="AG308" s="11"/>
      <c r="AH308" s="11">
        <f>SUM(Tabel1[[#This Row],[Bez - Obstakel, openbaar]:[Bez - Obstakel, doelgroep]])</f>
        <v>0</v>
      </c>
      <c r="AI308" s="4"/>
      <c r="AJ308" s="11">
        <f>SUM(Tabel1[[#This Row],[Bez - doelgroep totaal]]+Tabel1[[#This Row],[Bez - Openbaar]]+Tabel1[[#This Row],[Bez - Foutparkeerders]]+Tabel1[[#This Row],[Bez - Obstakels]])</f>
        <v>3</v>
      </c>
      <c r="AK308" s="41">
        <f>Tabel1[[#This Row],[Bez - Openbaar]]/Tabel1[[#This Row],[Totale openbare capaciteit]]</f>
        <v>0.75</v>
      </c>
      <c r="AL308" s="41" t="e">
        <f>Tabel1[[#This Row],[Bez - doelgroep totaal]]/Tabel1[[#This Row],[Totale doelgroep capaciteit]]</f>
        <v>#DIV/0!</v>
      </c>
      <c r="AM308" s="41">
        <f>Tabel1[[#This Row],[Totale bezetting]]/Tabel1[[#This Row],[Totale capaciteit]]</f>
        <v>0.75</v>
      </c>
      <c r="AN308" s="41" t="str">
        <f>Tabel1[[#This Row],[Datum]]&amp;Tabel1[[#This Row],[Meetmoment]]&amp;Tabel1[[#This Row],[Sectienummer]]</f>
        <v>4445019:00-21:0021</v>
      </c>
      <c r="AO308" s="33"/>
      <c r="AP308" s="33"/>
      <c r="AQ308" s="33">
        <v>2</v>
      </c>
      <c r="AR308" s="33">
        <v>1</v>
      </c>
      <c r="AS308" s="33"/>
      <c r="AT308" s="33">
        <f>SUM(Tabel1[[#This Row],[Motief - Bezoekers/kortparkeerders]:[Motief - Overig]])</f>
        <v>3</v>
      </c>
      <c r="AU308" s="43">
        <v>2</v>
      </c>
      <c r="AV308" s="43"/>
      <c r="AW308" s="43">
        <v>1</v>
      </c>
      <c r="AX308" s="43"/>
      <c r="AY308" s="43"/>
      <c r="AZ308" s="43"/>
      <c r="BA308" s="43"/>
      <c r="BB308" s="43"/>
      <c r="BC308" s="44">
        <f>SUM(Tabel1[[#This Row],[Herkomst - Eigen woonplaats]:[Herkomst - Onbekend]])</f>
        <v>3</v>
      </c>
    </row>
    <row r="309" spans="1:55" s="2" customFormat="1" x14ac:dyDescent="0.25">
      <c r="A309" s="1">
        <v>21</v>
      </c>
      <c r="B309" t="s">
        <v>57</v>
      </c>
      <c r="C309" s="8">
        <v>44451</v>
      </c>
      <c r="D309" s="1" t="s">
        <v>77</v>
      </c>
      <c r="E309" s="4">
        <v>4</v>
      </c>
      <c r="F309" s="4"/>
      <c r="G309" s="4"/>
      <c r="H309" s="4"/>
      <c r="I309" s="4"/>
      <c r="J309" s="4"/>
      <c r="K309" s="4">
        <f>SUM(Tabel1[[#This Row],[cap_gemarkeerd_langs]:[cap_canadees]])</f>
        <v>4</v>
      </c>
      <c r="L309" s="4"/>
      <c r="M309" s="4"/>
      <c r="N309" s="4"/>
      <c r="O309" s="4"/>
      <c r="P309" s="4"/>
      <c r="Q309" s="4"/>
      <c r="R309" s="4">
        <f>SUM(Tabel1[[#This Row],[Cap - Invaliden algemeen]:[Cap - Overig gereserveerd]])</f>
        <v>0</v>
      </c>
      <c r="S309" s="4">
        <f>Tabel1[[#This Row],[Totale openbare capaciteit]]+Tabel1[[#This Row],[Totale doelgroep capaciteit]]</f>
        <v>4</v>
      </c>
      <c r="T309" s="11">
        <v>4</v>
      </c>
      <c r="U309" s="11"/>
      <c r="V309" s="11"/>
      <c r="W309" s="11"/>
      <c r="X309" s="11"/>
      <c r="Y309" s="11"/>
      <c r="Z309" s="4">
        <f>SUM(Tabel1[[#This Row],[Bez - Invaliden algemeen]:[Bez - Overig gereserveerd]])</f>
        <v>0</v>
      </c>
      <c r="AA309" s="4"/>
      <c r="AB309" s="4"/>
      <c r="AC309" s="11"/>
      <c r="AD309" s="11">
        <f>SUM(Tabel1[[#This Row],[Bez - fout, canadees]:[Bez - fout, anders]])</f>
        <v>0</v>
      </c>
      <c r="AE309" s="4"/>
      <c r="AF309" s="11"/>
      <c r="AG309" s="11"/>
      <c r="AH309" s="11">
        <f>SUM(Tabel1[[#This Row],[Bez - Obstakel, openbaar]:[Bez - Obstakel, doelgroep]])</f>
        <v>0</v>
      </c>
      <c r="AI309" s="4"/>
      <c r="AJ309" s="11">
        <f>SUM(Tabel1[[#This Row],[Bez - doelgroep totaal]]+Tabel1[[#This Row],[Bez - Openbaar]]+Tabel1[[#This Row],[Bez - Foutparkeerders]]+Tabel1[[#This Row],[Bez - Obstakels]])</f>
        <v>4</v>
      </c>
      <c r="AK309" s="41">
        <f>Tabel1[[#This Row],[Bez - Openbaar]]/Tabel1[[#This Row],[Totale openbare capaciteit]]</f>
        <v>1</v>
      </c>
      <c r="AL309" s="41" t="e">
        <f>Tabel1[[#This Row],[Bez - doelgroep totaal]]/Tabel1[[#This Row],[Totale doelgroep capaciteit]]</f>
        <v>#DIV/0!</v>
      </c>
      <c r="AM309" s="41">
        <f>Tabel1[[#This Row],[Totale bezetting]]/Tabel1[[#This Row],[Totale capaciteit]]</f>
        <v>1</v>
      </c>
      <c r="AN309" s="41" t="str">
        <f>Tabel1[[#This Row],[Datum]]&amp;Tabel1[[#This Row],[Meetmoment]]&amp;Tabel1[[#This Row],[Sectienummer]]</f>
        <v>4445100:00-02:0021</v>
      </c>
      <c r="AO309" s="33"/>
      <c r="AP309" s="33"/>
      <c r="AQ309" s="33">
        <v>2</v>
      </c>
      <c r="AR309" s="33">
        <v>2</v>
      </c>
      <c r="AS309" s="33"/>
      <c r="AT309" s="33">
        <f>SUM(Tabel1[[#This Row],[Motief - Bezoekers/kortparkeerders]:[Motief - Overig]])</f>
        <v>4</v>
      </c>
      <c r="AU309" s="43">
        <v>2</v>
      </c>
      <c r="AV309" s="43">
        <v>1</v>
      </c>
      <c r="AW309" s="43">
        <v>1</v>
      </c>
      <c r="AX309" s="43"/>
      <c r="AY309" s="43"/>
      <c r="AZ309" s="43"/>
      <c r="BA309" s="43"/>
      <c r="BB309" s="43"/>
      <c r="BC309" s="44">
        <f>SUM(Tabel1[[#This Row],[Herkomst - Eigen woonplaats]:[Herkomst - Onbekend]])</f>
        <v>4</v>
      </c>
    </row>
    <row r="310" spans="1:55" s="2" customFormat="1" x14ac:dyDescent="0.25">
      <c r="A310" s="1">
        <v>21</v>
      </c>
      <c r="B310" t="s">
        <v>57</v>
      </c>
      <c r="C310" s="8">
        <v>44474</v>
      </c>
      <c r="D310" s="1" t="s">
        <v>78</v>
      </c>
      <c r="E310" s="4">
        <v>4</v>
      </c>
      <c r="F310" s="4"/>
      <c r="G310" s="4"/>
      <c r="H310" s="4"/>
      <c r="I310" s="4"/>
      <c r="J310" s="4"/>
      <c r="K310" s="4">
        <f>SUM(Tabel1[[#This Row],[cap_gemarkeerd_langs]:[cap_canadees]])</f>
        <v>4</v>
      </c>
      <c r="L310" s="4"/>
      <c r="M310" s="4"/>
      <c r="N310" s="4"/>
      <c r="O310" s="4"/>
      <c r="P310" s="4"/>
      <c r="Q310" s="4"/>
      <c r="R310" s="4">
        <f>SUM(Tabel1[[#This Row],[Cap - Invaliden algemeen]:[Cap - Overig gereserveerd]])</f>
        <v>0</v>
      </c>
      <c r="S310" s="4">
        <f>Tabel1[[#This Row],[Totale openbare capaciteit]]+Tabel1[[#This Row],[Totale doelgroep capaciteit]]</f>
        <v>4</v>
      </c>
      <c r="T310" s="11">
        <v>3</v>
      </c>
      <c r="U310" s="11"/>
      <c r="V310" s="11"/>
      <c r="W310" s="11"/>
      <c r="X310" s="11"/>
      <c r="Y310" s="11"/>
      <c r="Z310" s="4">
        <f>SUM(Tabel1[[#This Row],[Bez - Invaliden algemeen]:[Bez - Overig gereserveerd]])</f>
        <v>0</v>
      </c>
      <c r="AA310" s="4"/>
      <c r="AB310" s="4"/>
      <c r="AC310" s="11"/>
      <c r="AD310" s="11">
        <f>SUM(Tabel1[[#This Row],[Bez - fout, canadees]:[Bez - fout, anders]])</f>
        <v>0</v>
      </c>
      <c r="AE310" s="4"/>
      <c r="AF310" s="11"/>
      <c r="AG310" s="11"/>
      <c r="AH310" s="11">
        <f>SUM(Tabel1[[#This Row],[Bez - Obstakel, openbaar]:[Bez - Obstakel, doelgroep]])</f>
        <v>0</v>
      </c>
      <c r="AI310" s="4"/>
      <c r="AJ310" s="11">
        <f>SUM(Tabel1[[#This Row],[Bez - doelgroep totaal]]+Tabel1[[#This Row],[Bez - Openbaar]]+Tabel1[[#This Row],[Bez - Foutparkeerders]]+Tabel1[[#This Row],[Bez - Obstakels]])</f>
        <v>3</v>
      </c>
      <c r="AK310" s="41">
        <f>Tabel1[[#This Row],[Bez - Openbaar]]/Tabel1[[#This Row],[Totale openbare capaciteit]]</f>
        <v>0.75</v>
      </c>
      <c r="AL310" s="41" t="e">
        <f>Tabel1[[#This Row],[Bez - doelgroep totaal]]/Tabel1[[#This Row],[Totale doelgroep capaciteit]]</f>
        <v>#DIV/0!</v>
      </c>
      <c r="AM310" s="41">
        <f>Tabel1[[#This Row],[Totale bezetting]]/Tabel1[[#This Row],[Totale capaciteit]]</f>
        <v>0.75</v>
      </c>
      <c r="AN310" s="41" t="str">
        <f>Tabel1[[#This Row],[Datum]]&amp;Tabel1[[#This Row],[Meetmoment]]&amp;Tabel1[[#This Row],[Sectienummer]]</f>
        <v>4447410:00-12:0021</v>
      </c>
      <c r="AO310" s="33">
        <v>1</v>
      </c>
      <c r="AP310" s="33"/>
      <c r="AQ310" s="33">
        <v>1</v>
      </c>
      <c r="AR310" s="33">
        <v>1</v>
      </c>
      <c r="AS310" s="33"/>
      <c r="AT310" s="33">
        <f>SUM(Tabel1[[#This Row],[Motief - Bezoekers/kortparkeerders]:[Motief - Overig]])</f>
        <v>3</v>
      </c>
      <c r="AU310" s="43">
        <v>2</v>
      </c>
      <c r="AV310" s="43"/>
      <c r="AW310" s="43"/>
      <c r="AX310" s="43"/>
      <c r="AY310" s="43"/>
      <c r="AZ310" s="43"/>
      <c r="BA310" s="43"/>
      <c r="BB310" s="43">
        <v>1</v>
      </c>
      <c r="BC310" s="44">
        <f>SUM(Tabel1[[#This Row],[Herkomst - Eigen woonplaats]:[Herkomst - Onbekend]])</f>
        <v>3</v>
      </c>
    </row>
    <row r="311" spans="1:55" s="2" customFormat="1" x14ac:dyDescent="0.25">
      <c r="A311" s="1">
        <v>21</v>
      </c>
      <c r="B311" t="s">
        <v>57</v>
      </c>
      <c r="C311" s="8">
        <v>44474</v>
      </c>
      <c r="D311" s="1" t="s">
        <v>79</v>
      </c>
      <c r="E311" s="4">
        <v>4</v>
      </c>
      <c r="F311" s="4"/>
      <c r="G311" s="4"/>
      <c r="H311" s="4"/>
      <c r="I311" s="4"/>
      <c r="J311" s="4"/>
      <c r="K311" s="4">
        <f>SUM(Tabel1[[#This Row],[cap_gemarkeerd_langs]:[cap_canadees]])</f>
        <v>4</v>
      </c>
      <c r="L311" s="4"/>
      <c r="M311" s="4"/>
      <c r="N311" s="4"/>
      <c r="O311" s="4"/>
      <c r="P311" s="4"/>
      <c r="Q311" s="4"/>
      <c r="R311" s="4">
        <f>SUM(Tabel1[[#This Row],[Cap - Invaliden algemeen]:[Cap - Overig gereserveerd]])</f>
        <v>0</v>
      </c>
      <c r="S311" s="4">
        <f>Tabel1[[#This Row],[Totale openbare capaciteit]]+Tabel1[[#This Row],[Totale doelgroep capaciteit]]</f>
        <v>4</v>
      </c>
      <c r="T311" s="11">
        <v>2</v>
      </c>
      <c r="U311" s="11"/>
      <c r="V311" s="11"/>
      <c r="W311" s="11"/>
      <c r="X311" s="11"/>
      <c r="Y311" s="11"/>
      <c r="Z311" s="4">
        <f>SUM(Tabel1[[#This Row],[Bez - Invaliden algemeen]:[Bez - Overig gereserveerd]])</f>
        <v>0</v>
      </c>
      <c r="AA311" s="4"/>
      <c r="AB311" s="4"/>
      <c r="AC311" s="11"/>
      <c r="AD311" s="11">
        <f>SUM(Tabel1[[#This Row],[Bez - fout, canadees]:[Bez - fout, anders]])</f>
        <v>0</v>
      </c>
      <c r="AE311" s="4"/>
      <c r="AF311" s="11"/>
      <c r="AG311" s="11"/>
      <c r="AH311" s="11">
        <f>SUM(Tabel1[[#This Row],[Bez - Obstakel, openbaar]:[Bez - Obstakel, doelgroep]])</f>
        <v>0</v>
      </c>
      <c r="AI311" s="4"/>
      <c r="AJ311" s="11">
        <f>SUM(Tabel1[[#This Row],[Bez - doelgroep totaal]]+Tabel1[[#This Row],[Bez - Openbaar]]+Tabel1[[#This Row],[Bez - Foutparkeerders]]+Tabel1[[#This Row],[Bez - Obstakels]])</f>
        <v>2</v>
      </c>
      <c r="AK311" s="41">
        <f>Tabel1[[#This Row],[Bez - Openbaar]]/Tabel1[[#This Row],[Totale openbare capaciteit]]</f>
        <v>0.5</v>
      </c>
      <c r="AL311" s="41" t="e">
        <f>Tabel1[[#This Row],[Bez - doelgroep totaal]]/Tabel1[[#This Row],[Totale doelgroep capaciteit]]</f>
        <v>#DIV/0!</v>
      </c>
      <c r="AM311" s="41">
        <f>Tabel1[[#This Row],[Totale bezetting]]/Tabel1[[#This Row],[Totale capaciteit]]</f>
        <v>0.5</v>
      </c>
      <c r="AN311" s="41" t="str">
        <f>Tabel1[[#This Row],[Datum]]&amp;Tabel1[[#This Row],[Meetmoment]]&amp;Tabel1[[#This Row],[Sectienummer]]</f>
        <v>4447414:00-16:0021</v>
      </c>
      <c r="AO311" s="33"/>
      <c r="AP311" s="33"/>
      <c r="AQ311" s="33">
        <v>1</v>
      </c>
      <c r="AR311" s="33">
        <v>1</v>
      </c>
      <c r="AS311" s="33"/>
      <c r="AT311" s="33">
        <f>SUM(Tabel1[[#This Row],[Motief - Bezoekers/kortparkeerders]:[Motief - Overig]])</f>
        <v>2</v>
      </c>
      <c r="AU311" s="43">
        <v>1</v>
      </c>
      <c r="AV311" s="43"/>
      <c r="AW311" s="43"/>
      <c r="AX311" s="43"/>
      <c r="AY311" s="43"/>
      <c r="AZ311" s="43"/>
      <c r="BA311" s="43"/>
      <c r="BB311" s="43">
        <v>1</v>
      </c>
      <c r="BC311" s="44">
        <f>SUM(Tabel1[[#This Row],[Herkomst - Eigen woonplaats]:[Herkomst - Onbekend]])</f>
        <v>2</v>
      </c>
    </row>
    <row r="312" spans="1:55" s="2" customFormat="1" x14ac:dyDescent="0.25">
      <c r="A312" s="1">
        <v>21</v>
      </c>
      <c r="B312" t="s">
        <v>57</v>
      </c>
      <c r="C312" s="8">
        <v>44474</v>
      </c>
      <c r="D312" s="1" t="s">
        <v>80</v>
      </c>
      <c r="E312" s="4">
        <v>4</v>
      </c>
      <c r="F312" s="4"/>
      <c r="G312" s="4"/>
      <c r="H312" s="4"/>
      <c r="I312" s="4"/>
      <c r="J312" s="4"/>
      <c r="K312" s="4">
        <f>SUM(Tabel1[[#This Row],[cap_gemarkeerd_langs]:[cap_canadees]])</f>
        <v>4</v>
      </c>
      <c r="L312" s="4"/>
      <c r="M312" s="4"/>
      <c r="N312" s="4"/>
      <c r="O312" s="4"/>
      <c r="P312" s="4"/>
      <c r="Q312" s="4"/>
      <c r="R312" s="4">
        <f>SUM(Tabel1[[#This Row],[Cap - Invaliden algemeen]:[Cap - Overig gereserveerd]])</f>
        <v>0</v>
      </c>
      <c r="S312" s="4">
        <f>Tabel1[[#This Row],[Totale openbare capaciteit]]+Tabel1[[#This Row],[Totale doelgroep capaciteit]]</f>
        <v>4</v>
      </c>
      <c r="T312" s="11">
        <v>4</v>
      </c>
      <c r="U312" s="11"/>
      <c r="V312" s="11"/>
      <c r="W312" s="11"/>
      <c r="X312" s="11"/>
      <c r="Y312" s="11"/>
      <c r="Z312" s="4">
        <f>SUM(Tabel1[[#This Row],[Bez - Invaliden algemeen]:[Bez - Overig gereserveerd]])</f>
        <v>0</v>
      </c>
      <c r="AA312" s="4"/>
      <c r="AB312" s="4"/>
      <c r="AC312" s="11"/>
      <c r="AD312" s="11">
        <f>SUM(Tabel1[[#This Row],[Bez - fout, canadees]:[Bez - fout, anders]])</f>
        <v>0</v>
      </c>
      <c r="AE312" s="4"/>
      <c r="AF312" s="11"/>
      <c r="AG312" s="11"/>
      <c r="AH312" s="11">
        <f>SUM(Tabel1[[#This Row],[Bez - Obstakel, openbaar]:[Bez - Obstakel, doelgroep]])</f>
        <v>0</v>
      </c>
      <c r="AI312" s="4"/>
      <c r="AJ312" s="11">
        <f>SUM(Tabel1[[#This Row],[Bez - doelgroep totaal]]+Tabel1[[#This Row],[Bez - Openbaar]]+Tabel1[[#This Row],[Bez - Foutparkeerders]]+Tabel1[[#This Row],[Bez - Obstakels]])</f>
        <v>4</v>
      </c>
      <c r="AK312" s="41">
        <f>Tabel1[[#This Row],[Bez - Openbaar]]/Tabel1[[#This Row],[Totale openbare capaciteit]]</f>
        <v>1</v>
      </c>
      <c r="AL312" s="41" t="e">
        <f>Tabel1[[#This Row],[Bez - doelgroep totaal]]/Tabel1[[#This Row],[Totale doelgroep capaciteit]]</f>
        <v>#DIV/0!</v>
      </c>
      <c r="AM312" s="41">
        <f>Tabel1[[#This Row],[Totale bezetting]]/Tabel1[[#This Row],[Totale capaciteit]]</f>
        <v>1</v>
      </c>
      <c r="AN312" s="41" t="str">
        <f>Tabel1[[#This Row],[Datum]]&amp;Tabel1[[#This Row],[Meetmoment]]&amp;Tabel1[[#This Row],[Sectienummer]]</f>
        <v>4447419:00-21:0021</v>
      </c>
      <c r="AO312" s="33"/>
      <c r="AP312" s="33"/>
      <c r="AQ312" s="33">
        <v>3</v>
      </c>
      <c r="AR312" s="33">
        <v>1</v>
      </c>
      <c r="AS312" s="33"/>
      <c r="AT312" s="33">
        <f>SUM(Tabel1[[#This Row],[Motief - Bezoekers/kortparkeerders]:[Motief - Overig]])</f>
        <v>4</v>
      </c>
      <c r="AU312" s="43">
        <v>2</v>
      </c>
      <c r="AV312" s="43"/>
      <c r="AW312" s="43">
        <v>1</v>
      </c>
      <c r="AX312" s="43"/>
      <c r="AY312" s="43"/>
      <c r="AZ312" s="43"/>
      <c r="BA312" s="43"/>
      <c r="BB312" s="43">
        <v>1</v>
      </c>
      <c r="BC312" s="44">
        <f>SUM(Tabel1[[#This Row],[Herkomst - Eigen woonplaats]:[Herkomst - Onbekend]])</f>
        <v>4</v>
      </c>
    </row>
    <row r="313" spans="1:55" s="2" customFormat="1" x14ac:dyDescent="0.25">
      <c r="A313" s="1">
        <v>21</v>
      </c>
      <c r="B313" t="s">
        <v>57</v>
      </c>
      <c r="C313" s="8">
        <v>44475</v>
      </c>
      <c r="D313" s="1" t="s">
        <v>77</v>
      </c>
      <c r="E313" s="4">
        <v>4</v>
      </c>
      <c r="F313" s="4"/>
      <c r="G313" s="4"/>
      <c r="H313" s="4"/>
      <c r="I313" s="4"/>
      <c r="J313" s="4"/>
      <c r="K313" s="4">
        <f>SUM(Tabel1[[#This Row],[cap_gemarkeerd_langs]:[cap_canadees]])</f>
        <v>4</v>
      </c>
      <c r="L313" s="4"/>
      <c r="M313" s="4"/>
      <c r="N313" s="4"/>
      <c r="O313" s="4"/>
      <c r="P313" s="4"/>
      <c r="Q313" s="4"/>
      <c r="R313" s="4">
        <f>SUM(Tabel1[[#This Row],[Cap - Invaliden algemeen]:[Cap - Overig gereserveerd]])</f>
        <v>0</v>
      </c>
      <c r="S313" s="4">
        <f>Tabel1[[#This Row],[Totale openbare capaciteit]]+Tabel1[[#This Row],[Totale doelgroep capaciteit]]</f>
        <v>4</v>
      </c>
      <c r="T313" s="11">
        <v>4</v>
      </c>
      <c r="U313" s="11"/>
      <c r="V313" s="11"/>
      <c r="W313" s="11"/>
      <c r="X313" s="11"/>
      <c r="Y313" s="11"/>
      <c r="Z313" s="4">
        <f>SUM(Tabel1[[#This Row],[Bez - Invaliden algemeen]:[Bez - Overig gereserveerd]])</f>
        <v>0</v>
      </c>
      <c r="AA313" s="4"/>
      <c r="AB313" s="4"/>
      <c r="AC313" s="11"/>
      <c r="AD313" s="11">
        <f>SUM(Tabel1[[#This Row],[Bez - fout, canadees]:[Bez - fout, anders]])</f>
        <v>0</v>
      </c>
      <c r="AE313" s="4"/>
      <c r="AF313" s="11"/>
      <c r="AG313" s="11"/>
      <c r="AH313" s="11">
        <f>SUM(Tabel1[[#This Row],[Bez - Obstakel, openbaar]:[Bez - Obstakel, doelgroep]])</f>
        <v>0</v>
      </c>
      <c r="AI313" s="4"/>
      <c r="AJ313" s="11">
        <f>SUM(Tabel1[[#This Row],[Bez - doelgroep totaal]]+Tabel1[[#This Row],[Bez - Openbaar]]+Tabel1[[#This Row],[Bez - Foutparkeerders]]+Tabel1[[#This Row],[Bez - Obstakels]])</f>
        <v>4</v>
      </c>
      <c r="AK313" s="41">
        <f>Tabel1[[#This Row],[Bez - Openbaar]]/Tabel1[[#This Row],[Totale openbare capaciteit]]</f>
        <v>1</v>
      </c>
      <c r="AL313" s="41" t="e">
        <f>Tabel1[[#This Row],[Bez - doelgroep totaal]]/Tabel1[[#This Row],[Totale doelgroep capaciteit]]</f>
        <v>#DIV/0!</v>
      </c>
      <c r="AM313" s="41">
        <f>Tabel1[[#This Row],[Totale bezetting]]/Tabel1[[#This Row],[Totale capaciteit]]</f>
        <v>1</v>
      </c>
      <c r="AN313" s="41" t="str">
        <f>Tabel1[[#This Row],[Datum]]&amp;Tabel1[[#This Row],[Meetmoment]]&amp;Tabel1[[#This Row],[Sectienummer]]</f>
        <v>4447500:00-02:0021</v>
      </c>
      <c r="AO313" s="33"/>
      <c r="AP313" s="33"/>
      <c r="AQ313" s="33">
        <v>3</v>
      </c>
      <c r="AR313" s="33">
        <v>1</v>
      </c>
      <c r="AS313" s="33"/>
      <c r="AT313" s="33">
        <f>SUM(Tabel1[[#This Row],[Motief - Bezoekers/kortparkeerders]:[Motief - Overig]])</f>
        <v>4</v>
      </c>
      <c r="AU313" s="43">
        <v>2</v>
      </c>
      <c r="AV313" s="43"/>
      <c r="AW313" s="43">
        <v>1</v>
      </c>
      <c r="AX313" s="43"/>
      <c r="AY313" s="43"/>
      <c r="AZ313" s="43"/>
      <c r="BA313" s="43"/>
      <c r="BB313" s="43">
        <v>1</v>
      </c>
      <c r="BC313" s="44">
        <f>SUM(Tabel1[[#This Row],[Herkomst - Eigen woonplaats]:[Herkomst - Onbekend]])</f>
        <v>4</v>
      </c>
    </row>
    <row r="314" spans="1:55" s="2" customFormat="1" x14ac:dyDescent="0.25">
      <c r="A314" s="1">
        <v>22</v>
      </c>
      <c r="B314" t="s">
        <v>59</v>
      </c>
      <c r="C314" s="8">
        <v>44415</v>
      </c>
      <c r="D314" s="1" t="s">
        <v>78</v>
      </c>
      <c r="E314" s="4">
        <v>8</v>
      </c>
      <c r="F314" s="4"/>
      <c r="G314" s="4"/>
      <c r="H314" s="4"/>
      <c r="I314" s="4"/>
      <c r="J314" s="4"/>
      <c r="K314" s="4">
        <f>SUM(Tabel1[[#This Row],[cap_gemarkeerd_langs]:[cap_canadees]])</f>
        <v>8</v>
      </c>
      <c r="L314" s="4"/>
      <c r="M314" s="4"/>
      <c r="N314" s="4"/>
      <c r="O314" s="4"/>
      <c r="P314" s="4"/>
      <c r="Q314" s="4"/>
      <c r="R314" s="4">
        <f>SUM(Tabel1[[#This Row],[Cap - Invaliden algemeen]:[Cap - Overig gereserveerd]])</f>
        <v>0</v>
      </c>
      <c r="S314" s="4">
        <f>Tabel1[[#This Row],[Totale openbare capaciteit]]+Tabel1[[#This Row],[Totale doelgroep capaciteit]]</f>
        <v>8</v>
      </c>
      <c r="T314" s="11">
        <v>6</v>
      </c>
      <c r="U314" s="11"/>
      <c r="V314" s="11"/>
      <c r="W314" s="11"/>
      <c r="X314" s="11"/>
      <c r="Y314" s="11"/>
      <c r="Z314" s="4">
        <f>SUM(Tabel1[[#This Row],[Bez - Invaliden algemeen]:[Bez - Overig gereserveerd]])</f>
        <v>0</v>
      </c>
      <c r="AA314" s="4"/>
      <c r="AB314" s="4"/>
      <c r="AC314" s="11"/>
      <c r="AD314" s="11">
        <f>SUM(Tabel1[[#This Row],[Bez - fout, canadees]:[Bez - fout, anders]])</f>
        <v>0</v>
      </c>
      <c r="AE314" s="4"/>
      <c r="AF314" s="11"/>
      <c r="AG314" s="11"/>
      <c r="AH314" s="11">
        <f>SUM(Tabel1[[#This Row],[Bez - Obstakel, openbaar]:[Bez - Obstakel, doelgroep]])</f>
        <v>0</v>
      </c>
      <c r="AI314" s="4"/>
      <c r="AJ314" s="11">
        <f>SUM(Tabel1[[#This Row],[Bez - doelgroep totaal]]+Tabel1[[#This Row],[Bez - Openbaar]]+Tabel1[[#This Row],[Bez - Foutparkeerders]]+Tabel1[[#This Row],[Bez - Obstakels]])</f>
        <v>6</v>
      </c>
      <c r="AK314" s="41">
        <f>Tabel1[[#This Row],[Bez - Openbaar]]/Tabel1[[#This Row],[Totale openbare capaciteit]]</f>
        <v>0.75</v>
      </c>
      <c r="AL314" s="41" t="e">
        <f>Tabel1[[#This Row],[Bez - doelgroep totaal]]/Tabel1[[#This Row],[Totale doelgroep capaciteit]]</f>
        <v>#DIV/0!</v>
      </c>
      <c r="AM314" s="41">
        <f>Tabel1[[#This Row],[Totale bezetting]]/Tabel1[[#This Row],[Totale capaciteit]]</f>
        <v>0.75</v>
      </c>
      <c r="AN314" s="41" t="str">
        <f>Tabel1[[#This Row],[Datum]]&amp;Tabel1[[#This Row],[Meetmoment]]&amp;Tabel1[[#This Row],[Sectienummer]]</f>
        <v>4441510:00-12:0022</v>
      </c>
      <c r="AO314" s="33"/>
      <c r="AP314" s="33">
        <v>1</v>
      </c>
      <c r="AQ314" s="33"/>
      <c r="AR314" s="33">
        <v>5</v>
      </c>
      <c r="AS314" s="33"/>
      <c r="AT314" s="33">
        <f>SUM(Tabel1[[#This Row],[Motief - Bezoekers/kortparkeerders]:[Motief - Overig]])</f>
        <v>6</v>
      </c>
      <c r="AU314" s="43">
        <v>3</v>
      </c>
      <c r="AV314" s="43">
        <v>1</v>
      </c>
      <c r="AW314" s="43"/>
      <c r="AX314" s="43">
        <v>2</v>
      </c>
      <c r="AY314" s="43"/>
      <c r="AZ314" s="43"/>
      <c r="BA314" s="43"/>
      <c r="BB314" s="43"/>
      <c r="BC314" s="44">
        <f>SUM(Tabel1[[#This Row],[Herkomst - Eigen woonplaats]:[Herkomst - Onbekend]])</f>
        <v>6</v>
      </c>
    </row>
    <row r="315" spans="1:55" s="2" customFormat="1" x14ac:dyDescent="0.25">
      <c r="A315" s="1">
        <v>22</v>
      </c>
      <c r="B315" t="s">
        <v>59</v>
      </c>
      <c r="C315" s="8">
        <v>44415</v>
      </c>
      <c r="D315" s="1" t="s">
        <v>79</v>
      </c>
      <c r="E315" s="4">
        <v>8</v>
      </c>
      <c r="F315" s="4"/>
      <c r="G315" s="4"/>
      <c r="H315" s="4"/>
      <c r="I315" s="4"/>
      <c r="J315" s="4"/>
      <c r="K315" s="4">
        <f>SUM(Tabel1[[#This Row],[cap_gemarkeerd_langs]:[cap_canadees]])</f>
        <v>8</v>
      </c>
      <c r="L315" s="4"/>
      <c r="M315" s="4"/>
      <c r="N315" s="4"/>
      <c r="O315" s="4"/>
      <c r="P315" s="4"/>
      <c r="Q315" s="4"/>
      <c r="R315" s="4">
        <f>SUM(Tabel1[[#This Row],[Cap - Invaliden algemeen]:[Cap - Overig gereserveerd]])</f>
        <v>0</v>
      </c>
      <c r="S315" s="4">
        <f>Tabel1[[#This Row],[Totale openbare capaciteit]]+Tabel1[[#This Row],[Totale doelgroep capaciteit]]</f>
        <v>8</v>
      </c>
      <c r="T315" s="11">
        <v>6</v>
      </c>
      <c r="U315" s="11"/>
      <c r="V315" s="11"/>
      <c r="W315" s="11"/>
      <c r="X315" s="11"/>
      <c r="Y315" s="11"/>
      <c r="Z315" s="4">
        <f>SUM(Tabel1[[#This Row],[Bez - Invaliden algemeen]:[Bez - Overig gereserveerd]])</f>
        <v>0</v>
      </c>
      <c r="AA315" s="4"/>
      <c r="AB315" s="4"/>
      <c r="AC315" s="11"/>
      <c r="AD315" s="11">
        <f>SUM(Tabel1[[#This Row],[Bez - fout, canadees]:[Bez - fout, anders]])</f>
        <v>0</v>
      </c>
      <c r="AE315" s="4"/>
      <c r="AF315" s="11"/>
      <c r="AG315" s="11"/>
      <c r="AH315" s="11">
        <f>SUM(Tabel1[[#This Row],[Bez - Obstakel, openbaar]:[Bez - Obstakel, doelgroep]])</f>
        <v>0</v>
      </c>
      <c r="AI315" s="4"/>
      <c r="AJ315" s="11">
        <f>SUM(Tabel1[[#This Row],[Bez - doelgroep totaal]]+Tabel1[[#This Row],[Bez - Openbaar]]+Tabel1[[#This Row],[Bez - Foutparkeerders]]+Tabel1[[#This Row],[Bez - Obstakels]])</f>
        <v>6</v>
      </c>
      <c r="AK315" s="41">
        <f>Tabel1[[#This Row],[Bez - Openbaar]]/Tabel1[[#This Row],[Totale openbare capaciteit]]</f>
        <v>0.75</v>
      </c>
      <c r="AL315" s="41" t="e">
        <f>Tabel1[[#This Row],[Bez - doelgroep totaal]]/Tabel1[[#This Row],[Totale doelgroep capaciteit]]</f>
        <v>#DIV/0!</v>
      </c>
      <c r="AM315" s="41">
        <f>Tabel1[[#This Row],[Totale bezetting]]/Tabel1[[#This Row],[Totale capaciteit]]</f>
        <v>0.75</v>
      </c>
      <c r="AN315" s="41" t="str">
        <f>Tabel1[[#This Row],[Datum]]&amp;Tabel1[[#This Row],[Meetmoment]]&amp;Tabel1[[#This Row],[Sectienummer]]</f>
        <v>4441514:00-16:0022</v>
      </c>
      <c r="AO315" s="33"/>
      <c r="AP315" s="33">
        <v>1</v>
      </c>
      <c r="AQ315" s="33"/>
      <c r="AR315" s="33">
        <v>5</v>
      </c>
      <c r="AS315" s="33"/>
      <c r="AT315" s="33">
        <f>SUM(Tabel1[[#This Row],[Motief - Bezoekers/kortparkeerders]:[Motief - Overig]])</f>
        <v>6</v>
      </c>
      <c r="AU315" s="43">
        <v>3</v>
      </c>
      <c r="AV315" s="43">
        <v>1</v>
      </c>
      <c r="AW315" s="43"/>
      <c r="AX315" s="43">
        <v>2</v>
      </c>
      <c r="AY315" s="43"/>
      <c r="AZ315" s="43"/>
      <c r="BA315" s="43"/>
      <c r="BB315" s="43"/>
      <c r="BC315" s="44">
        <f>SUM(Tabel1[[#This Row],[Herkomst - Eigen woonplaats]:[Herkomst - Onbekend]])</f>
        <v>6</v>
      </c>
    </row>
    <row r="316" spans="1:55" s="2" customFormat="1" x14ac:dyDescent="0.25">
      <c r="A316" s="1">
        <v>22</v>
      </c>
      <c r="B316" t="s">
        <v>59</v>
      </c>
      <c r="C316" s="8">
        <v>44415</v>
      </c>
      <c r="D316" s="1" t="s">
        <v>80</v>
      </c>
      <c r="E316" s="4">
        <v>8</v>
      </c>
      <c r="F316" s="4"/>
      <c r="G316" s="4"/>
      <c r="H316" s="4"/>
      <c r="I316" s="4"/>
      <c r="J316" s="4"/>
      <c r="K316" s="4">
        <f>SUM(Tabel1[[#This Row],[cap_gemarkeerd_langs]:[cap_canadees]])</f>
        <v>8</v>
      </c>
      <c r="L316" s="4"/>
      <c r="M316" s="4"/>
      <c r="N316" s="4"/>
      <c r="O316" s="4"/>
      <c r="P316" s="4"/>
      <c r="Q316" s="4"/>
      <c r="R316" s="4">
        <f>SUM(Tabel1[[#This Row],[Cap - Invaliden algemeen]:[Cap - Overig gereserveerd]])</f>
        <v>0</v>
      </c>
      <c r="S316" s="4">
        <f>Tabel1[[#This Row],[Totale openbare capaciteit]]+Tabel1[[#This Row],[Totale doelgroep capaciteit]]</f>
        <v>8</v>
      </c>
      <c r="T316" s="11">
        <v>6</v>
      </c>
      <c r="U316" s="11"/>
      <c r="V316" s="11"/>
      <c r="W316" s="11"/>
      <c r="X316" s="11"/>
      <c r="Y316" s="11"/>
      <c r="Z316" s="4">
        <f>SUM(Tabel1[[#This Row],[Bez - Invaliden algemeen]:[Bez - Overig gereserveerd]])</f>
        <v>0</v>
      </c>
      <c r="AA316" s="4"/>
      <c r="AB316" s="4"/>
      <c r="AC316" s="11"/>
      <c r="AD316" s="11">
        <f>SUM(Tabel1[[#This Row],[Bez - fout, canadees]:[Bez - fout, anders]])</f>
        <v>0</v>
      </c>
      <c r="AE316" s="4"/>
      <c r="AF316" s="11"/>
      <c r="AG316" s="11"/>
      <c r="AH316" s="11">
        <f>SUM(Tabel1[[#This Row],[Bez - Obstakel, openbaar]:[Bez - Obstakel, doelgroep]])</f>
        <v>0</v>
      </c>
      <c r="AI316" s="4"/>
      <c r="AJ316" s="11">
        <f>SUM(Tabel1[[#This Row],[Bez - doelgroep totaal]]+Tabel1[[#This Row],[Bez - Openbaar]]+Tabel1[[#This Row],[Bez - Foutparkeerders]]+Tabel1[[#This Row],[Bez - Obstakels]])</f>
        <v>6</v>
      </c>
      <c r="AK316" s="41">
        <f>Tabel1[[#This Row],[Bez - Openbaar]]/Tabel1[[#This Row],[Totale openbare capaciteit]]</f>
        <v>0.75</v>
      </c>
      <c r="AL316" s="41" t="e">
        <f>Tabel1[[#This Row],[Bez - doelgroep totaal]]/Tabel1[[#This Row],[Totale doelgroep capaciteit]]</f>
        <v>#DIV/0!</v>
      </c>
      <c r="AM316" s="41">
        <f>Tabel1[[#This Row],[Totale bezetting]]/Tabel1[[#This Row],[Totale capaciteit]]</f>
        <v>0.75</v>
      </c>
      <c r="AN316" s="41" t="str">
        <f>Tabel1[[#This Row],[Datum]]&amp;Tabel1[[#This Row],[Meetmoment]]&amp;Tabel1[[#This Row],[Sectienummer]]</f>
        <v>4441519:00-21:0022</v>
      </c>
      <c r="AO316" s="33"/>
      <c r="AP316" s="33"/>
      <c r="AQ316" s="33">
        <v>1</v>
      </c>
      <c r="AR316" s="33">
        <v>5</v>
      </c>
      <c r="AS316" s="33"/>
      <c r="AT316" s="33">
        <f>SUM(Tabel1[[#This Row],[Motief - Bezoekers/kortparkeerders]:[Motief - Overig]])</f>
        <v>6</v>
      </c>
      <c r="AU316" s="43">
        <v>5</v>
      </c>
      <c r="AV316" s="43"/>
      <c r="AW316" s="43"/>
      <c r="AX316" s="43">
        <v>1</v>
      </c>
      <c r="AY316" s="43"/>
      <c r="AZ316" s="43"/>
      <c r="BA316" s="43"/>
      <c r="BB316" s="43"/>
      <c r="BC316" s="44">
        <f>SUM(Tabel1[[#This Row],[Herkomst - Eigen woonplaats]:[Herkomst - Onbekend]])</f>
        <v>6</v>
      </c>
    </row>
    <row r="317" spans="1:55" s="2" customFormat="1" x14ac:dyDescent="0.25">
      <c r="A317" s="1">
        <v>22</v>
      </c>
      <c r="B317" t="s">
        <v>59</v>
      </c>
      <c r="C317" s="8">
        <v>44416</v>
      </c>
      <c r="D317" s="1" t="s">
        <v>77</v>
      </c>
      <c r="E317" s="4">
        <v>8</v>
      </c>
      <c r="F317" s="4"/>
      <c r="G317" s="4"/>
      <c r="H317" s="4"/>
      <c r="I317" s="4"/>
      <c r="J317" s="4"/>
      <c r="K317" s="4">
        <f>SUM(Tabel1[[#This Row],[cap_gemarkeerd_langs]:[cap_canadees]])</f>
        <v>8</v>
      </c>
      <c r="L317" s="4"/>
      <c r="M317" s="4"/>
      <c r="N317" s="4"/>
      <c r="O317" s="4"/>
      <c r="P317" s="4"/>
      <c r="Q317" s="4"/>
      <c r="R317" s="4">
        <f>SUM(Tabel1[[#This Row],[Cap - Invaliden algemeen]:[Cap - Overig gereserveerd]])</f>
        <v>0</v>
      </c>
      <c r="S317" s="4">
        <f>Tabel1[[#This Row],[Totale openbare capaciteit]]+Tabel1[[#This Row],[Totale doelgroep capaciteit]]</f>
        <v>8</v>
      </c>
      <c r="T317" s="11">
        <v>8</v>
      </c>
      <c r="U317" s="11"/>
      <c r="V317" s="11"/>
      <c r="W317" s="11"/>
      <c r="X317" s="11"/>
      <c r="Y317" s="11"/>
      <c r="Z317" s="4">
        <f>SUM(Tabel1[[#This Row],[Bez - Invaliden algemeen]:[Bez - Overig gereserveerd]])</f>
        <v>0</v>
      </c>
      <c r="AA317" s="4"/>
      <c r="AB317" s="4"/>
      <c r="AC317" s="11"/>
      <c r="AD317" s="11">
        <f>SUM(Tabel1[[#This Row],[Bez - fout, canadees]:[Bez - fout, anders]])</f>
        <v>0</v>
      </c>
      <c r="AE317" s="4"/>
      <c r="AF317" s="11"/>
      <c r="AG317" s="11"/>
      <c r="AH317" s="11">
        <f>SUM(Tabel1[[#This Row],[Bez - Obstakel, openbaar]:[Bez - Obstakel, doelgroep]])</f>
        <v>0</v>
      </c>
      <c r="AI317" s="4"/>
      <c r="AJ317" s="11">
        <f>SUM(Tabel1[[#This Row],[Bez - doelgroep totaal]]+Tabel1[[#This Row],[Bez - Openbaar]]+Tabel1[[#This Row],[Bez - Foutparkeerders]]+Tabel1[[#This Row],[Bez - Obstakels]])</f>
        <v>8</v>
      </c>
      <c r="AK317" s="41">
        <f>Tabel1[[#This Row],[Bez - Openbaar]]/Tabel1[[#This Row],[Totale openbare capaciteit]]</f>
        <v>1</v>
      </c>
      <c r="AL317" s="41" t="e">
        <f>Tabel1[[#This Row],[Bez - doelgroep totaal]]/Tabel1[[#This Row],[Totale doelgroep capaciteit]]</f>
        <v>#DIV/0!</v>
      </c>
      <c r="AM317" s="41">
        <f>Tabel1[[#This Row],[Totale bezetting]]/Tabel1[[#This Row],[Totale capaciteit]]</f>
        <v>1</v>
      </c>
      <c r="AN317" s="41" t="str">
        <f>Tabel1[[#This Row],[Datum]]&amp;Tabel1[[#This Row],[Meetmoment]]&amp;Tabel1[[#This Row],[Sectienummer]]</f>
        <v>4441600:00-02:0022</v>
      </c>
      <c r="AO317" s="33"/>
      <c r="AP317" s="33"/>
      <c r="AQ317" s="33">
        <v>1</v>
      </c>
      <c r="AR317" s="33">
        <v>7</v>
      </c>
      <c r="AS317" s="33"/>
      <c r="AT317" s="33">
        <f>SUM(Tabel1[[#This Row],[Motief - Bezoekers/kortparkeerders]:[Motief - Overig]])</f>
        <v>8</v>
      </c>
      <c r="AU317" s="43">
        <v>5</v>
      </c>
      <c r="AV317" s="43">
        <v>1</v>
      </c>
      <c r="AW317" s="43"/>
      <c r="AX317" s="43">
        <v>2</v>
      </c>
      <c r="AY317" s="43"/>
      <c r="AZ317" s="43"/>
      <c r="BA317" s="43"/>
      <c r="BB317" s="43"/>
      <c r="BC317" s="44">
        <f>SUM(Tabel1[[#This Row],[Herkomst - Eigen woonplaats]:[Herkomst - Onbekend]])</f>
        <v>8</v>
      </c>
    </row>
    <row r="318" spans="1:55" s="2" customFormat="1" x14ac:dyDescent="0.25">
      <c r="A318" s="1">
        <v>22</v>
      </c>
      <c r="B318" s="1" t="s">
        <v>59</v>
      </c>
      <c r="C318" s="8">
        <v>44429</v>
      </c>
      <c r="D318" s="1" t="s">
        <v>79</v>
      </c>
      <c r="E318" s="4">
        <v>8</v>
      </c>
      <c r="F318" s="4"/>
      <c r="G318" s="4"/>
      <c r="H318" s="4"/>
      <c r="I318" s="4"/>
      <c r="J318" s="4"/>
      <c r="K318" s="4">
        <f>SUM(Tabel1[[#This Row],[cap_gemarkeerd_langs]:[cap_canadees]])</f>
        <v>8</v>
      </c>
      <c r="L318" s="4"/>
      <c r="M318" s="4"/>
      <c r="N318" s="4"/>
      <c r="O318" s="4"/>
      <c r="P318" s="4"/>
      <c r="Q318" s="4"/>
      <c r="R318" s="4">
        <f>SUM(Tabel1[[#This Row],[Cap - Invaliden algemeen]:[Cap - Overig gereserveerd]])</f>
        <v>0</v>
      </c>
      <c r="S318" s="4">
        <f>Tabel1[[#This Row],[Totale openbare capaciteit]]+Tabel1[[#This Row],[Totale doelgroep capaciteit]]</f>
        <v>8</v>
      </c>
      <c r="T318" s="11">
        <v>7</v>
      </c>
      <c r="U318" s="11"/>
      <c r="V318" s="11"/>
      <c r="W318" s="11"/>
      <c r="X318" s="11"/>
      <c r="Y318" s="11"/>
      <c r="Z318" s="4">
        <f>SUM(Tabel1[[#This Row],[Bez - Invaliden algemeen]:[Bez - Overig gereserveerd]])</f>
        <v>0</v>
      </c>
      <c r="AA318" s="4"/>
      <c r="AB318" s="4"/>
      <c r="AC318" s="11"/>
      <c r="AD318" s="11">
        <f>SUM(Tabel1[[#This Row],[Bez - fout, canadees]:[Bez - fout, anders]])</f>
        <v>0</v>
      </c>
      <c r="AE318" s="11"/>
      <c r="AF318" s="11"/>
      <c r="AG318" s="11"/>
      <c r="AH318" s="11">
        <f>SUM(Tabel1[[#This Row],[Bez - Obstakel, openbaar]:[Bez - Obstakel, doelgroep]])</f>
        <v>0</v>
      </c>
      <c r="AI318" s="4"/>
      <c r="AJ318" s="11">
        <f>SUM(Tabel1[[#This Row],[Bez - doelgroep totaal]]+Tabel1[[#This Row],[Bez - Openbaar]]+Tabel1[[#This Row],[Bez - Foutparkeerders]]+Tabel1[[#This Row],[Bez - Obstakels]])</f>
        <v>7</v>
      </c>
      <c r="AK318" s="41">
        <f>Tabel1[[#This Row],[Bez - Openbaar]]/Tabel1[[#This Row],[Totale openbare capaciteit]]</f>
        <v>0.875</v>
      </c>
      <c r="AL318" s="41" t="e">
        <f>Tabel1[[#This Row],[Bez - doelgroep totaal]]/Tabel1[[#This Row],[Totale doelgroep capaciteit]]</f>
        <v>#DIV/0!</v>
      </c>
      <c r="AM318" s="41">
        <f>Tabel1[[#This Row],[Totale bezetting]]/Tabel1[[#This Row],[Totale capaciteit]]</f>
        <v>0.875</v>
      </c>
      <c r="AN318" s="41" t="str">
        <f>Tabel1[[#This Row],[Datum]]&amp;Tabel1[[#This Row],[Meetmoment]]&amp;Tabel1[[#This Row],[Sectienummer]]</f>
        <v>4442914:00-16:0022</v>
      </c>
      <c r="AO318" s="33">
        <v>1</v>
      </c>
      <c r="AP318" s="33"/>
      <c r="AQ318" s="33"/>
      <c r="AR318" s="33">
        <v>6</v>
      </c>
      <c r="AS318" s="33"/>
      <c r="AT318" s="33">
        <f>SUM(Tabel1[[#This Row],[Motief - Bezoekers/kortparkeerders]:[Motief - Overig]])</f>
        <v>7</v>
      </c>
      <c r="AU318" s="43">
        <v>4</v>
      </c>
      <c r="AV318" s="43">
        <v>1</v>
      </c>
      <c r="AW318" s="43"/>
      <c r="AX318" s="43">
        <v>1</v>
      </c>
      <c r="AY318" s="43">
        <v>1</v>
      </c>
      <c r="AZ318" s="43"/>
      <c r="BA318" s="43"/>
      <c r="BB318" s="43"/>
      <c r="BC318" s="44">
        <f>SUM(Tabel1[[#This Row],[Herkomst - Eigen woonplaats]:[Herkomst - Onbekend]])</f>
        <v>7</v>
      </c>
    </row>
    <row r="319" spans="1:55" s="2" customFormat="1" x14ac:dyDescent="0.25">
      <c r="A319" s="1">
        <v>22</v>
      </c>
      <c r="B319" t="s">
        <v>59</v>
      </c>
      <c r="C319" s="8">
        <v>44450</v>
      </c>
      <c r="D319" s="1" t="s">
        <v>78</v>
      </c>
      <c r="E319" s="4">
        <v>8</v>
      </c>
      <c r="F319" s="4"/>
      <c r="G319" s="4"/>
      <c r="H319" s="4"/>
      <c r="I319" s="4"/>
      <c r="J319" s="4"/>
      <c r="K319" s="4">
        <f>SUM(Tabel1[[#This Row],[cap_gemarkeerd_langs]:[cap_canadees]])</f>
        <v>8</v>
      </c>
      <c r="L319" s="4"/>
      <c r="M319" s="4"/>
      <c r="N319" s="4"/>
      <c r="O319" s="4"/>
      <c r="P319" s="4"/>
      <c r="Q319" s="4"/>
      <c r="R319" s="4">
        <f>SUM(Tabel1[[#This Row],[Cap - Invaliden algemeen]:[Cap - Overig gereserveerd]])</f>
        <v>0</v>
      </c>
      <c r="S319" s="4">
        <f>Tabel1[[#This Row],[Totale openbare capaciteit]]+Tabel1[[#This Row],[Totale doelgroep capaciteit]]</f>
        <v>8</v>
      </c>
      <c r="T319" s="11">
        <v>5</v>
      </c>
      <c r="U319" s="11"/>
      <c r="V319" s="11"/>
      <c r="W319" s="11"/>
      <c r="X319" s="11"/>
      <c r="Y319" s="11"/>
      <c r="Z319" s="4">
        <f>SUM(Tabel1[[#This Row],[Bez - Invaliden algemeen]:[Bez - Overig gereserveerd]])</f>
        <v>0</v>
      </c>
      <c r="AA319" s="4"/>
      <c r="AB319" s="4"/>
      <c r="AC319" s="11"/>
      <c r="AD319" s="11">
        <f>SUM(Tabel1[[#This Row],[Bez - fout, canadees]:[Bez - fout, anders]])</f>
        <v>0</v>
      </c>
      <c r="AE319" s="4"/>
      <c r="AF319" s="11"/>
      <c r="AG319" s="11"/>
      <c r="AH319" s="11">
        <f>SUM(Tabel1[[#This Row],[Bez - Obstakel, openbaar]:[Bez - Obstakel, doelgroep]])</f>
        <v>0</v>
      </c>
      <c r="AI319" s="4"/>
      <c r="AJ319" s="11">
        <f>SUM(Tabel1[[#This Row],[Bez - doelgroep totaal]]+Tabel1[[#This Row],[Bez - Openbaar]]+Tabel1[[#This Row],[Bez - Foutparkeerders]]+Tabel1[[#This Row],[Bez - Obstakels]])</f>
        <v>5</v>
      </c>
      <c r="AK319" s="41">
        <f>Tabel1[[#This Row],[Bez - Openbaar]]/Tabel1[[#This Row],[Totale openbare capaciteit]]</f>
        <v>0.625</v>
      </c>
      <c r="AL319" s="41" t="e">
        <f>Tabel1[[#This Row],[Bez - doelgroep totaal]]/Tabel1[[#This Row],[Totale doelgroep capaciteit]]</f>
        <v>#DIV/0!</v>
      </c>
      <c r="AM319" s="41">
        <f>Tabel1[[#This Row],[Totale bezetting]]/Tabel1[[#This Row],[Totale capaciteit]]</f>
        <v>0.625</v>
      </c>
      <c r="AN319" s="41" t="str">
        <f>Tabel1[[#This Row],[Datum]]&amp;Tabel1[[#This Row],[Meetmoment]]&amp;Tabel1[[#This Row],[Sectienummer]]</f>
        <v>4445010:00-12:0022</v>
      </c>
      <c r="AO319" s="33"/>
      <c r="AP319" s="33"/>
      <c r="AQ319" s="33">
        <v>1</v>
      </c>
      <c r="AR319" s="33">
        <v>4</v>
      </c>
      <c r="AS319" s="33"/>
      <c r="AT319" s="33">
        <f>SUM(Tabel1[[#This Row],[Motief - Bezoekers/kortparkeerders]:[Motief - Overig]])</f>
        <v>5</v>
      </c>
      <c r="AU319" s="43">
        <v>3</v>
      </c>
      <c r="AV319" s="43">
        <v>1</v>
      </c>
      <c r="AW319" s="43"/>
      <c r="AX319" s="43">
        <v>1</v>
      </c>
      <c r="AY319" s="43"/>
      <c r="AZ319" s="43"/>
      <c r="BA319" s="43"/>
      <c r="BB319" s="43"/>
      <c r="BC319" s="44">
        <f>SUM(Tabel1[[#This Row],[Herkomst - Eigen woonplaats]:[Herkomst - Onbekend]])</f>
        <v>5</v>
      </c>
    </row>
    <row r="320" spans="1:55" s="2" customFormat="1" x14ac:dyDescent="0.25">
      <c r="A320" s="1">
        <v>22</v>
      </c>
      <c r="B320" t="s">
        <v>59</v>
      </c>
      <c r="C320" s="8">
        <v>44450</v>
      </c>
      <c r="D320" s="1" t="s">
        <v>79</v>
      </c>
      <c r="E320" s="4">
        <v>8</v>
      </c>
      <c r="F320" s="4"/>
      <c r="G320" s="4"/>
      <c r="H320" s="4"/>
      <c r="I320" s="4"/>
      <c r="J320" s="4"/>
      <c r="K320" s="4">
        <f>SUM(Tabel1[[#This Row],[cap_gemarkeerd_langs]:[cap_canadees]])</f>
        <v>8</v>
      </c>
      <c r="L320" s="4"/>
      <c r="M320" s="4"/>
      <c r="N320" s="4"/>
      <c r="O320" s="4"/>
      <c r="P320" s="4"/>
      <c r="Q320" s="4"/>
      <c r="R320" s="4">
        <f>SUM(Tabel1[[#This Row],[Cap - Invaliden algemeen]:[Cap - Overig gereserveerd]])</f>
        <v>0</v>
      </c>
      <c r="S320" s="4">
        <f>Tabel1[[#This Row],[Totale openbare capaciteit]]+Tabel1[[#This Row],[Totale doelgroep capaciteit]]</f>
        <v>8</v>
      </c>
      <c r="T320" s="11">
        <v>8</v>
      </c>
      <c r="U320" s="11"/>
      <c r="V320" s="11"/>
      <c r="W320" s="11"/>
      <c r="X320" s="11"/>
      <c r="Y320" s="11"/>
      <c r="Z320" s="4">
        <f>SUM(Tabel1[[#This Row],[Bez - Invaliden algemeen]:[Bez - Overig gereserveerd]])</f>
        <v>0</v>
      </c>
      <c r="AA320" s="4"/>
      <c r="AB320" s="4"/>
      <c r="AC320" s="11"/>
      <c r="AD320" s="11">
        <f>SUM(Tabel1[[#This Row],[Bez - fout, canadees]:[Bez - fout, anders]])</f>
        <v>0</v>
      </c>
      <c r="AE320" s="4"/>
      <c r="AF320" s="11"/>
      <c r="AG320" s="11"/>
      <c r="AH320" s="11">
        <f>SUM(Tabel1[[#This Row],[Bez - Obstakel, openbaar]:[Bez - Obstakel, doelgroep]])</f>
        <v>0</v>
      </c>
      <c r="AI320" s="4"/>
      <c r="AJ320" s="11">
        <f>SUM(Tabel1[[#This Row],[Bez - doelgroep totaal]]+Tabel1[[#This Row],[Bez - Openbaar]]+Tabel1[[#This Row],[Bez - Foutparkeerders]]+Tabel1[[#This Row],[Bez - Obstakels]])</f>
        <v>8</v>
      </c>
      <c r="AK320" s="41">
        <f>Tabel1[[#This Row],[Bez - Openbaar]]/Tabel1[[#This Row],[Totale openbare capaciteit]]</f>
        <v>1</v>
      </c>
      <c r="AL320" s="41" t="e">
        <f>Tabel1[[#This Row],[Bez - doelgroep totaal]]/Tabel1[[#This Row],[Totale doelgroep capaciteit]]</f>
        <v>#DIV/0!</v>
      </c>
      <c r="AM320" s="41">
        <f>Tabel1[[#This Row],[Totale bezetting]]/Tabel1[[#This Row],[Totale capaciteit]]</f>
        <v>1</v>
      </c>
      <c r="AN320" s="41" t="str">
        <f>Tabel1[[#This Row],[Datum]]&amp;Tabel1[[#This Row],[Meetmoment]]&amp;Tabel1[[#This Row],[Sectienummer]]</f>
        <v>4445014:00-16:0022</v>
      </c>
      <c r="AO320" s="33">
        <v>2</v>
      </c>
      <c r="AP320" s="33"/>
      <c r="AQ320" s="33">
        <v>2</v>
      </c>
      <c r="AR320" s="33">
        <v>4</v>
      </c>
      <c r="AS320" s="33"/>
      <c r="AT320" s="33">
        <f>SUM(Tabel1[[#This Row],[Motief - Bezoekers/kortparkeerders]:[Motief - Overig]])</f>
        <v>8</v>
      </c>
      <c r="AU320" s="43">
        <v>4</v>
      </c>
      <c r="AV320" s="43">
        <v>1</v>
      </c>
      <c r="AW320" s="43">
        <v>1</v>
      </c>
      <c r="AX320" s="43">
        <v>1</v>
      </c>
      <c r="AY320" s="43"/>
      <c r="AZ320" s="43"/>
      <c r="BA320" s="43">
        <v>1</v>
      </c>
      <c r="BB320" s="43"/>
      <c r="BC320" s="44">
        <f>SUM(Tabel1[[#This Row],[Herkomst - Eigen woonplaats]:[Herkomst - Onbekend]])</f>
        <v>8</v>
      </c>
    </row>
    <row r="321" spans="1:55" s="2" customFormat="1" x14ac:dyDescent="0.25">
      <c r="A321" s="1">
        <v>22</v>
      </c>
      <c r="B321" t="s">
        <v>59</v>
      </c>
      <c r="C321" s="8">
        <v>44450</v>
      </c>
      <c r="D321" s="1" t="s">
        <v>80</v>
      </c>
      <c r="E321" s="4">
        <v>8</v>
      </c>
      <c r="F321" s="4"/>
      <c r="G321" s="4"/>
      <c r="H321" s="4"/>
      <c r="I321" s="4"/>
      <c r="J321" s="4"/>
      <c r="K321" s="4">
        <f>SUM(Tabel1[[#This Row],[cap_gemarkeerd_langs]:[cap_canadees]])</f>
        <v>8</v>
      </c>
      <c r="L321" s="4"/>
      <c r="M321" s="4"/>
      <c r="N321" s="4"/>
      <c r="O321" s="4"/>
      <c r="P321" s="4"/>
      <c r="Q321" s="4"/>
      <c r="R321" s="4">
        <f>SUM(Tabel1[[#This Row],[Cap - Invaliden algemeen]:[Cap - Overig gereserveerd]])</f>
        <v>0</v>
      </c>
      <c r="S321" s="4">
        <f>Tabel1[[#This Row],[Totale openbare capaciteit]]+Tabel1[[#This Row],[Totale doelgroep capaciteit]]</f>
        <v>8</v>
      </c>
      <c r="T321" s="11">
        <v>6</v>
      </c>
      <c r="U321" s="11"/>
      <c r="V321" s="11"/>
      <c r="W321" s="11"/>
      <c r="X321" s="11"/>
      <c r="Y321" s="11"/>
      <c r="Z321" s="4">
        <f>SUM(Tabel1[[#This Row],[Bez - Invaliden algemeen]:[Bez - Overig gereserveerd]])</f>
        <v>0</v>
      </c>
      <c r="AA321" s="4"/>
      <c r="AB321" s="4"/>
      <c r="AC321" s="11"/>
      <c r="AD321" s="11">
        <f>SUM(Tabel1[[#This Row],[Bez - fout, canadees]:[Bez - fout, anders]])</f>
        <v>0</v>
      </c>
      <c r="AE321" s="4"/>
      <c r="AF321" s="11"/>
      <c r="AG321" s="11"/>
      <c r="AH321" s="11">
        <f>SUM(Tabel1[[#This Row],[Bez - Obstakel, openbaar]:[Bez - Obstakel, doelgroep]])</f>
        <v>0</v>
      </c>
      <c r="AI321" s="4"/>
      <c r="AJ321" s="11">
        <f>SUM(Tabel1[[#This Row],[Bez - doelgroep totaal]]+Tabel1[[#This Row],[Bez - Openbaar]]+Tabel1[[#This Row],[Bez - Foutparkeerders]]+Tabel1[[#This Row],[Bez - Obstakels]])</f>
        <v>6</v>
      </c>
      <c r="AK321" s="41">
        <f>Tabel1[[#This Row],[Bez - Openbaar]]/Tabel1[[#This Row],[Totale openbare capaciteit]]</f>
        <v>0.75</v>
      </c>
      <c r="AL321" s="41" t="e">
        <f>Tabel1[[#This Row],[Bez - doelgroep totaal]]/Tabel1[[#This Row],[Totale doelgroep capaciteit]]</f>
        <v>#DIV/0!</v>
      </c>
      <c r="AM321" s="41">
        <f>Tabel1[[#This Row],[Totale bezetting]]/Tabel1[[#This Row],[Totale capaciteit]]</f>
        <v>0.75</v>
      </c>
      <c r="AN321" s="41" t="str">
        <f>Tabel1[[#This Row],[Datum]]&amp;Tabel1[[#This Row],[Meetmoment]]&amp;Tabel1[[#This Row],[Sectienummer]]</f>
        <v>4445019:00-21:0022</v>
      </c>
      <c r="AO321" s="33"/>
      <c r="AP321" s="33"/>
      <c r="AQ321" s="33">
        <v>2</v>
      </c>
      <c r="AR321" s="33">
        <v>4</v>
      </c>
      <c r="AS321" s="33"/>
      <c r="AT321" s="33">
        <f>SUM(Tabel1[[#This Row],[Motief - Bezoekers/kortparkeerders]:[Motief - Overig]])</f>
        <v>6</v>
      </c>
      <c r="AU321" s="43">
        <v>4</v>
      </c>
      <c r="AV321" s="43">
        <v>1</v>
      </c>
      <c r="AW321" s="43"/>
      <c r="AX321" s="43">
        <v>1</v>
      </c>
      <c r="AY321" s="43"/>
      <c r="AZ321" s="43"/>
      <c r="BA321" s="43"/>
      <c r="BB321" s="43"/>
      <c r="BC321" s="44">
        <f>SUM(Tabel1[[#This Row],[Herkomst - Eigen woonplaats]:[Herkomst - Onbekend]])</f>
        <v>6</v>
      </c>
    </row>
    <row r="322" spans="1:55" s="2" customFormat="1" x14ac:dyDescent="0.25">
      <c r="A322" s="1">
        <v>22</v>
      </c>
      <c r="B322" t="s">
        <v>59</v>
      </c>
      <c r="C322" s="8">
        <v>44451</v>
      </c>
      <c r="D322" s="1" t="s">
        <v>77</v>
      </c>
      <c r="E322" s="4">
        <v>8</v>
      </c>
      <c r="F322" s="4"/>
      <c r="G322" s="4"/>
      <c r="H322" s="4"/>
      <c r="I322" s="4"/>
      <c r="J322" s="4"/>
      <c r="K322" s="4">
        <f>SUM(Tabel1[[#This Row],[cap_gemarkeerd_langs]:[cap_canadees]])</f>
        <v>8</v>
      </c>
      <c r="L322" s="4"/>
      <c r="M322" s="4"/>
      <c r="N322" s="4"/>
      <c r="O322" s="4"/>
      <c r="P322" s="4"/>
      <c r="Q322" s="4"/>
      <c r="R322" s="4">
        <f>SUM(Tabel1[[#This Row],[Cap - Invaliden algemeen]:[Cap - Overig gereserveerd]])</f>
        <v>0</v>
      </c>
      <c r="S322" s="4">
        <f>Tabel1[[#This Row],[Totale openbare capaciteit]]+Tabel1[[#This Row],[Totale doelgroep capaciteit]]</f>
        <v>8</v>
      </c>
      <c r="T322" s="11">
        <v>6</v>
      </c>
      <c r="U322" s="11"/>
      <c r="V322" s="11"/>
      <c r="W322" s="11"/>
      <c r="X322" s="11"/>
      <c r="Y322" s="11"/>
      <c r="Z322" s="4">
        <f>SUM(Tabel1[[#This Row],[Bez - Invaliden algemeen]:[Bez - Overig gereserveerd]])</f>
        <v>0</v>
      </c>
      <c r="AA322" s="4"/>
      <c r="AB322" s="4"/>
      <c r="AC322" s="11"/>
      <c r="AD322" s="11">
        <f>SUM(Tabel1[[#This Row],[Bez - fout, canadees]:[Bez - fout, anders]])</f>
        <v>0</v>
      </c>
      <c r="AE322" s="4"/>
      <c r="AF322" s="11"/>
      <c r="AG322" s="11"/>
      <c r="AH322" s="11">
        <f>SUM(Tabel1[[#This Row],[Bez - Obstakel, openbaar]:[Bez - Obstakel, doelgroep]])</f>
        <v>0</v>
      </c>
      <c r="AI322" s="4"/>
      <c r="AJ322" s="11">
        <f>SUM(Tabel1[[#This Row],[Bez - doelgroep totaal]]+Tabel1[[#This Row],[Bez - Openbaar]]+Tabel1[[#This Row],[Bez - Foutparkeerders]]+Tabel1[[#This Row],[Bez - Obstakels]])</f>
        <v>6</v>
      </c>
      <c r="AK322" s="41">
        <f>Tabel1[[#This Row],[Bez - Openbaar]]/Tabel1[[#This Row],[Totale openbare capaciteit]]</f>
        <v>0.75</v>
      </c>
      <c r="AL322" s="41" t="e">
        <f>Tabel1[[#This Row],[Bez - doelgroep totaal]]/Tabel1[[#This Row],[Totale doelgroep capaciteit]]</f>
        <v>#DIV/0!</v>
      </c>
      <c r="AM322" s="41">
        <f>Tabel1[[#This Row],[Totale bezetting]]/Tabel1[[#This Row],[Totale capaciteit]]</f>
        <v>0.75</v>
      </c>
      <c r="AN322" s="41" t="str">
        <f>Tabel1[[#This Row],[Datum]]&amp;Tabel1[[#This Row],[Meetmoment]]&amp;Tabel1[[#This Row],[Sectienummer]]</f>
        <v>4445100:00-02:0022</v>
      </c>
      <c r="AO322" s="33"/>
      <c r="AP322" s="33"/>
      <c r="AQ322" s="33">
        <v>2</v>
      </c>
      <c r="AR322" s="33">
        <v>4</v>
      </c>
      <c r="AS322" s="33"/>
      <c r="AT322" s="33">
        <f>SUM(Tabel1[[#This Row],[Motief - Bezoekers/kortparkeerders]:[Motief - Overig]])</f>
        <v>6</v>
      </c>
      <c r="AU322" s="43">
        <v>4</v>
      </c>
      <c r="AV322" s="43">
        <v>1</v>
      </c>
      <c r="AW322" s="43"/>
      <c r="AX322" s="43">
        <v>1</v>
      </c>
      <c r="AY322" s="43"/>
      <c r="AZ322" s="43"/>
      <c r="BA322" s="43"/>
      <c r="BB322" s="43"/>
      <c r="BC322" s="44">
        <f>SUM(Tabel1[[#This Row],[Herkomst - Eigen woonplaats]:[Herkomst - Onbekend]])</f>
        <v>6</v>
      </c>
    </row>
    <row r="323" spans="1:55" s="2" customFormat="1" x14ac:dyDescent="0.25">
      <c r="A323" s="1">
        <v>22</v>
      </c>
      <c r="B323" t="s">
        <v>59</v>
      </c>
      <c r="C323" s="8">
        <v>44474</v>
      </c>
      <c r="D323" s="1" t="s">
        <v>78</v>
      </c>
      <c r="E323" s="4">
        <v>8</v>
      </c>
      <c r="F323" s="4"/>
      <c r="G323" s="4"/>
      <c r="H323" s="4"/>
      <c r="I323" s="4"/>
      <c r="J323" s="4"/>
      <c r="K323" s="4">
        <f>SUM(Tabel1[[#This Row],[cap_gemarkeerd_langs]:[cap_canadees]])</f>
        <v>8</v>
      </c>
      <c r="L323" s="4"/>
      <c r="M323" s="4"/>
      <c r="N323" s="4"/>
      <c r="O323" s="4"/>
      <c r="P323" s="4"/>
      <c r="Q323" s="4"/>
      <c r="R323" s="4">
        <f>SUM(Tabel1[[#This Row],[Cap - Invaliden algemeen]:[Cap - Overig gereserveerd]])</f>
        <v>0</v>
      </c>
      <c r="S323" s="4">
        <f>Tabel1[[#This Row],[Totale openbare capaciteit]]+Tabel1[[#This Row],[Totale doelgroep capaciteit]]</f>
        <v>8</v>
      </c>
      <c r="T323" s="11">
        <v>4</v>
      </c>
      <c r="U323" s="11"/>
      <c r="V323" s="11"/>
      <c r="W323" s="11"/>
      <c r="X323" s="11"/>
      <c r="Y323" s="11"/>
      <c r="Z323" s="4">
        <f>SUM(Tabel1[[#This Row],[Bez - Invaliden algemeen]:[Bez - Overig gereserveerd]])</f>
        <v>0</v>
      </c>
      <c r="AA323" s="4"/>
      <c r="AB323" s="4"/>
      <c r="AC323" s="11"/>
      <c r="AD323" s="11">
        <f>SUM(Tabel1[[#This Row],[Bez - fout, canadees]:[Bez - fout, anders]])</f>
        <v>0</v>
      </c>
      <c r="AE323" s="4"/>
      <c r="AF323" s="11"/>
      <c r="AG323" s="11"/>
      <c r="AH323" s="11">
        <f>SUM(Tabel1[[#This Row],[Bez - Obstakel, openbaar]:[Bez - Obstakel, doelgroep]])</f>
        <v>0</v>
      </c>
      <c r="AI323" s="4"/>
      <c r="AJ323" s="11">
        <f>SUM(Tabel1[[#This Row],[Bez - doelgroep totaal]]+Tabel1[[#This Row],[Bez - Openbaar]]+Tabel1[[#This Row],[Bez - Foutparkeerders]]+Tabel1[[#This Row],[Bez - Obstakels]])</f>
        <v>4</v>
      </c>
      <c r="AK323" s="41">
        <f>Tabel1[[#This Row],[Bez - Openbaar]]/Tabel1[[#This Row],[Totale openbare capaciteit]]</f>
        <v>0.5</v>
      </c>
      <c r="AL323" s="41" t="e">
        <f>Tabel1[[#This Row],[Bez - doelgroep totaal]]/Tabel1[[#This Row],[Totale doelgroep capaciteit]]</f>
        <v>#DIV/0!</v>
      </c>
      <c r="AM323" s="41">
        <f>Tabel1[[#This Row],[Totale bezetting]]/Tabel1[[#This Row],[Totale capaciteit]]</f>
        <v>0.5</v>
      </c>
      <c r="AN323" s="41" t="str">
        <f>Tabel1[[#This Row],[Datum]]&amp;Tabel1[[#This Row],[Meetmoment]]&amp;Tabel1[[#This Row],[Sectienummer]]</f>
        <v>4447410:00-12:0022</v>
      </c>
      <c r="AO323" s="33"/>
      <c r="AP323" s="33">
        <v>1</v>
      </c>
      <c r="AQ323" s="33"/>
      <c r="AR323" s="33">
        <v>3</v>
      </c>
      <c r="AS323" s="33"/>
      <c r="AT323" s="33">
        <f>SUM(Tabel1[[#This Row],[Motief - Bezoekers/kortparkeerders]:[Motief - Overig]])</f>
        <v>4</v>
      </c>
      <c r="AU323" s="43">
        <v>2</v>
      </c>
      <c r="AV323" s="43"/>
      <c r="AW323" s="43"/>
      <c r="AX323" s="43">
        <v>2</v>
      </c>
      <c r="AY323" s="43"/>
      <c r="AZ323" s="43"/>
      <c r="BA323" s="43"/>
      <c r="BB323" s="43"/>
      <c r="BC323" s="44">
        <f>SUM(Tabel1[[#This Row],[Herkomst - Eigen woonplaats]:[Herkomst - Onbekend]])</f>
        <v>4</v>
      </c>
    </row>
    <row r="324" spans="1:55" s="2" customFormat="1" x14ac:dyDescent="0.25">
      <c r="A324" s="1">
        <v>22</v>
      </c>
      <c r="B324" t="s">
        <v>59</v>
      </c>
      <c r="C324" s="8">
        <v>44474</v>
      </c>
      <c r="D324" s="1" t="s">
        <v>79</v>
      </c>
      <c r="E324" s="4">
        <v>8</v>
      </c>
      <c r="F324" s="4"/>
      <c r="G324" s="4"/>
      <c r="H324" s="4"/>
      <c r="I324" s="4"/>
      <c r="J324" s="4"/>
      <c r="K324" s="4">
        <f>SUM(Tabel1[[#This Row],[cap_gemarkeerd_langs]:[cap_canadees]])</f>
        <v>8</v>
      </c>
      <c r="L324" s="4"/>
      <c r="M324" s="4"/>
      <c r="N324" s="4"/>
      <c r="O324" s="4"/>
      <c r="P324" s="4"/>
      <c r="Q324" s="4"/>
      <c r="R324" s="4">
        <f>SUM(Tabel1[[#This Row],[Cap - Invaliden algemeen]:[Cap - Overig gereserveerd]])</f>
        <v>0</v>
      </c>
      <c r="S324" s="4">
        <f>Tabel1[[#This Row],[Totale openbare capaciteit]]+Tabel1[[#This Row],[Totale doelgroep capaciteit]]</f>
        <v>8</v>
      </c>
      <c r="T324" s="11">
        <v>4</v>
      </c>
      <c r="U324" s="11"/>
      <c r="V324" s="11"/>
      <c r="W324" s="11"/>
      <c r="X324" s="11"/>
      <c r="Y324" s="11"/>
      <c r="Z324" s="4">
        <f>SUM(Tabel1[[#This Row],[Bez - Invaliden algemeen]:[Bez - Overig gereserveerd]])</f>
        <v>0</v>
      </c>
      <c r="AA324" s="4"/>
      <c r="AB324" s="4"/>
      <c r="AC324" s="11"/>
      <c r="AD324" s="11">
        <f>SUM(Tabel1[[#This Row],[Bez - fout, canadees]:[Bez - fout, anders]])</f>
        <v>0</v>
      </c>
      <c r="AE324" s="4"/>
      <c r="AF324" s="11"/>
      <c r="AG324" s="11"/>
      <c r="AH324" s="11">
        <f>SUM(Tabel1[[#This Row],[Bez - Obstakel, openbaar]:[Bez - Obstakel, doelgroep]])</f>
        <v>0</v>
      </c>
      <c r="AI324" s="4"/>
      <c r="AJ324" s="11">
        <f>SUM(Tabel1[[#This Row],[Bez - doelgroep totaal]]+Tabel1[[#This Row],[Bez - Openbaar]]+Tabel1[[#This Row],[Bez - Foutparkeerders]]+Tabel1[[#This Row],[Bez - Obstakels]])</f>
        <v>4</v>
      </c>
      <c r="AK324" s="41">
        <f>Tabel1[[#This Row],[Bez - Openbaar]]/Tabel1[[#This Row],[Totale openbare capaciteit]]</f>
        <v>0.5</v>
      </c>
      <c r="AL324" s="41" t="e">
        <f>Tabel1[[#This Row],[Bez - doelgroep totaal]]/Tabel1[[#This Row],[Totale doelgroep capaciteit]]</f>
        <v>#DIV/0!</v>
      </c>
      <c r="AM324" s="41">
        <f>Tabel1[[#This Row],[Totale bezetting]]/Tabel1[[#This Row],[Totale capaciteit]]</f>
        <v>0.5</v>
      </c>
      <c r="AN324" s="41" t="str">
        <f>Tabel1[[#This Row],[Datum]]&amp;Tabel1[[#This Row],[Meetmoment]]&amp;Tabel1[[#This Row],[Sectienummer]]</f>
        <v>4447414:00-16:0022</v>
      </c>
      <c r="AO324" s="33">
        <v>1</v>
      </c>
      <c r="AP324" s="33">
        <v>1</v>
      </c>
      <c r="AQ324" s="33"/>
      <c r="AR324" s="33">
        <v>2</v>
      </c>
      <c r="AS324" s="33"/>
      <c r="AT324" s="33">
        <f>SUM(Tabel1[[#This Row],[Motief - Bezoekers/kortparkeerders]:[Motief - Overig]])</f>
        <v>4</v>
      </c>
      <c r="AU324" s="43">
        <v>2</v>
      </c>
      <c r="AV324" s="43"/>
      <c r="AW324" s="43"/>
      <c r="AX324" s="43">
        <v>1</v>
      </c>
      <c r="AY324" s="43"/>
      <c r="AZ324" s="43">
        <v>1</v>
      </c>
      <c r="BA324" s="43"/>
      <c r="BB324" s="43"/>
      <c r="BC324" s="44">
        <f>SUM(Tabel1[[#This Row],[Herkomst - Eigen woonplaats]:[Herkomst - Onbekend]])</f>
        <v>4</v>
      </c>
    </row>
    <row r="325" spans="1:55" s="2" customFormat="1" x14ac:dyDescent="0.25">
      <c r="A325" s="1">
        <v>22</v>
      </c>
      <c r="B325" t="s">
        <v>59</v>
      </c>
      <c r="C325" s="8">
        <v>44474</v>
      </c>
      <c r="D325" s="1" t="s">
        <v>80</v>
      </c>
      <c r="E325" s="4">
        <v>8</v>
      </c>
      <c r="F325" s="4"/>
      <c r="G325" s="4"/>
      <c r="H325" s="4"/>
      <c r="I325" s="4"/>
      <c r="J325" s="4"/>
      <c r="K325" s="4">
        <f>SUM(Tabel1[[#This Row],[cap_gemarkeerd_langs]:[cap_canadees]])</f>
        <v>8</v>
      </c>
      <c r="L325" s="4"/>
      <c r="M325" s="4"/>
      <c r="N325" s="4"/>
      <c r="O325" s="4"/>
      <c r="P325" s="4"/>
      <c r="Q325" s="4"/>
      <c r="R325" s="4">
        <f>SUM(Tabel1[[#This Row],[Cap - Invaliden algemeen]:[Cap - Overig gereserveerd]])</f>
        <v>0</v>
      </c>
      <c r="S325" s="4">
        <f>Tabel1[[#This Row],[Totale openbare capaciteit]]+Tabel1[[#This Row],[Totale doelgroep capaciteit]]</f>
        <v>8</v>
      </c>
      <c r="T325" s="11">
        <v>4</v>
      </c>
      <c r="U325" s="11"/>
      <c r="V325" s="11"/>
      <c r="W325" s="11"/>
      <c r="X325" s="11"/>
      <c r="Y325" s="11"/>
      <c r="Z325" s="4">
        <f>SUM(Tabel1[[#This Row],[Bez - Invaliden algemeen]:[Bez - Overig gereserveerd]])</f>
        <v>0</v>
      </c>
      <c r="AA325" s="4"/>
      <c r="AB325" s="4"/>
      <c r="AC325" s="11"/>
      <c r="AD325" s="11">
        <f>SUM(Tabel1[[#This Row],[Bez - fout, canadees]:[Bez - fout, anders]])</f>
        <v>0</v>
      </c>
      <c r="AE325" s="4"/>
      <c r="AF325" s="11"/>
      <c r="AG325" s="11"/>
      <c r="AH325" s="11">
        <f>SUM(Tabel1[[#This Row],[Bez - Obstakel, openbaar]:[Bez - Obstakel, doelgroep]])</f>
        <v>0</v>
      </c>
      <c r="AI325" s="4"/>
      <c r="AJ325" s="11">
        <f>SUM(Tabel1[[#This Row],[Bez - doelgroep totaal]]+Tabel1[[#This Row],[Bez - Openbaar]]+Tabel1[[#This Row],[Bez - Foutparkeerders]]+Tabel1[[#This Row],[Bez - Obstakels]])</f>
        <v>4</v>
      </c>
      <c r="AK325" s="41">
        <f>Tabel1[[#This Row],[Bez - Openbaar]]/Tabel1[[#This Row],[Totale openbare capaciteit]]</f>
        <v>0.5</v>
      </c>
      <c r="AL325" s="41" t="e">
        <f>Tabel1[[#This Row],[Bez - doelgroep totaal]]/Tabel1[[#This Row],[Totale doelgroep capaciteit]]</f>
        <v>#DIV/0!</v>
      </c>
      <c r="AM325" s="41">
        <f>Tabel1[[#This Row],[Totale bezetting]]/Tabel1[[#This Row],[Totale capaciteit]]</f>
        <v>0.5</v>
      </c>
      <c r="AN325" s="41" t="str">
        <f>Tabel1[[#This Row],[Datum]]&amp;Tabel1[[#This Row],[Meetmoment]]&amp;Tabel1[[#This Row],[Sectienummer]]</f>
        <v>4447419:00-21:0022</v>
      </c>
      <c r="AO325" s="33"/>
      <c r="AP325" s="33"/>
      <c r="AQ325" s="33"/>
      <c r="AR325" s="33">
        <v>4</v>
      </c>
      <c r="AS325" s="33"/>
      <c r="AT325" s="33">
        <f>SUM(Tabel1[[#This Row],[Motief - Bezoekers/kortparkeerders]:[Motief - Overig]])</f>
        <v>4</v>
      </c>
      <c r="AU325" s="43">
        <v>3</v>
      </c>
      <c r="AV325" s="43"/>
      <c r="AW325" s="43"/>
      <c r="AX325" s="43">
        <v>1</v>
      </c>
      <c r="AY325" s="43"/>
      <c r="AZ325" s="43"/>
      <c r="BA325" s="43"/>
      <c r="BB325" s="43"/>
      <c r="BC325" s="44">
        <f>SUM(Tabel1[[#This Row],[Herkomst - Eigen woonplaats]:[Herkomst - Onbekend]])</f>
        <v>4</v>
      </c>
    </row>
    <row r="326" spans="1:55" s="2" customFormat="1" x14ac:dyDescent="0.25">
      <c r="A326" s="1">
        <v>22</v>
      </c>
      <c r="B326" t="s">
        <v>59</v>
      </c>
      <c r="C326" s="8">
        <v>44475</v>
      </c>
      <c r="D326" s="1" t="s">
        <v>77</v>
      </c>
      <c r="E326" s="4">
        <v>8</v>
      </c>
      <c r="F326" s="4"/>
      <c r="G326" s="4"/>
      <c r="H326" s="4"/>
      <c r="I326" s="4"/>
      <c r="J326" s="4"/>
      <c r="K326" s="4">
        <f>SUM(Tabel1[[#This Row],[cap_gemarkeerd_langs]:[cap_canadees]])</f>
        <v>8</v>
      </c>
      <c r="L326" s="4"/>
      <c r="M326" s="4"/>
      <c r="N326" s="4"/>
      <c r="O326" s="4"/>
      <c r="P326" s="4"/>
      <c r="Q326" s="4"/>
      <c r="R326" s="4">
        <f>SUM(Tabel1[[#This Row],[Cap - Invaliden algemeen]:[Cap - Overig gereserveerd]])</f>
        <v>0</v>
      </c>
      <c r="S326" s="4">
        <f>Tabel1[[#This Row],[Totale openbare capaciteit]]+Tabel1[[#This Row],[Totale doelgroep capaciteit]]</f>
        <v>8</v>
      </c>
      <c r="T326" s="11">
        <v>5</v>
      </c>
      <c r="U326" s="11"/>
      <c r="V326" s="11"/>
      <c r="W326" s="11"/>
      <c r="X326" s="11"/>
      <c r="Y326" s="11"/>
      <c r="Z326" s="4">
        <f>SUM(Tabel1[[#This Row],[Bez - Invaliden algemeen]:[Bez - Overig gereserveerd]])</f>
        <v>0</v>
      </c>
      <c r="AA326" s="4"/>
      <c r="AB326" s="4"/>
      <c r="AC326" s="11"/>
      <c r="AD326" s="11">
        <f>SUM(Tabel1[[#This Row],[Bez - fout, canadees]:[Bez - fout, anders]])</f>
        <v>0</v>
      </c>
      <c r="AE326" s="4"/>
      <c r="AF326" s="11"/>
      <c r="AG326" s="11"/>
      <c r="AH326" s="11">
        <f>SUM(Tabel1[[#This Row],[Bez - Obstakel, openbaar]:[Bez - Obstakel, doelgroep]])</f>
        <v>0</v>
      </c>
      <c r="AI326" s="4"/>
      <c r="AJ326" s="11">
        <f>SUM(Tabel1[[#This Row],[Bez - doelgroep totaal]]+Tabel1[[#This Row],[Bez - Openbaar]]+Tabel1[[#This Row],[Bez - Foutparkeerders]]+Tabel1[[#This Row],[Bez - Obstakels]])</f>
        <v>5</v>
      </c>
      <c r="AK326" s="41">
        <f>Tabel1[[#This Row],[Bez - Openbaar]]/Tabel1[[#This Row],[Totale openbare capaciteit]]</f>
        <v>0.625</v>
      </c>
      <c r="AL326" s="41" t="e">
        <f>Tabel1[[#This Row],[Bez - doelgroep totaal]]/Tabel1[[#This Row],[Totale doelgroep capaciteit]]</f>
        <v>#DIV/0!</v>
      </c>
      <c r="AM326" s="41">
        <f>Tabel1[[#This Row],[Totale bezetting]]/Tabel1[[#This Row],[Totale capaciteit]]</f>
        <v>0.625</v>
      </c>
      <c r="AN326" s="41" t="str">
        <f>Tabel1[[#This Row],[Datum]]&amp;Tabel1[[#This Row],[Meetmoment]]&amp;Tabel1[[#This Row],[Sectienummer]]</f>
        <v>4447500:00-02:0022</v>
      </c>
      <c r="AO326" s="33"/>
      <c r="AP326" s="33"/>
      <c r="AQ326" s="33"/>
      <c r="AR326" s="33">
        <v>5</v>
      </c>
      <c r="AS326" s="33"/>
      <c r="AT326" s="33">
        <f>SUM(Tabel1[[#This Row],[Motief - Bezoekers/kortparkeerders]:[Motief - Overig]])</f>
        <v>5</v>
      </c>
      <c r="AU326" s="43">
        <v>4</v>
      </c>
      <c r="AV326" s="43"/>
      <c r="AW326" s="43"/>
      <c r="AX326" s="43">
        <v>1</v>
      </c>
      <c r="AY326" s="43"/>
      <c r="AZ326" s="43"/>
      <c r="BA326" s="43"/>
      <c r="BB326" s="43"/>
      <c r="BC326" s="44">
        <f>SUM(Tabel1[[#This Row],[Herkomst - Eigen woonplaats]:[Herkomst - Onbekend]])</f>
        <v>5</v>
      </c>
    </row>
    <row r="327" spans="1:55" s="2" customFormat="1" x14ac:dyDescent="0.25">
      <c r="A327" s="1">
        <v>23</v>
      </c>
      <c r="B327" t="s">
        <v>59</v>
      </c>
      <c r="C327" s="8">
        <v>44415</v>
      </c>
      <c r="D327" s="1" t="s">
        <v>78</v>
      </c>
      <c r="E327" s="4">
        <v>5</v>
      </c>
      <c r="F327" s="4"/>
      <c r="G327" s="4"/>
      <c r="H327" s="4"/>
      <c r="I327" s="4"/>
      <c r="J327" s="4"/>
      <c r="K327" s="4">
        <f>SUM(Tabel1[[#This Row],[cap_gemarkeerd_langs]:[cap_canadees]])</f>
        <v>5</v>
      </c>
      <c r="L327" s="4"/>
      <c r="M327" s="4"/>
      <c r="N327" s="4"/>
      <c r="O327" s="4"/>
      <c r="P327" s="4"/>
      <c r="Q327" s="4"/>
      <c r="R327" s="4">
        <f>SUM(Tabel1[[#This Row],[Cap - Invaliden algemeen]:[Cap - Overig gereserveerd]])</f>
        <v>0</v>
      </c>
      <c r="S327" s="4">
        <f>Tabel1[[#This Row],[Totale openbare capaciteit]]+Tabel1[[#This Row],[Totale doelgroep capaciteit]]</f>
        <v>5</v>
      </c>
      <c r="T327" s="11">
        <v>5</v>
      </c>
      <c r="U327" s="11"/>
      <c r="V327" s="11"/>
      <c r="W327" s="11"/>
      <c r="X327" s="11"/>
      <c r="Y327" s="11"/>
      <c r="Z327" s="4">
        <f>SUM(Tabel1[[#This Row],[Bez - Invaliden algemeen]:[Bez - Overig gereserveerd]])</f>
        <v>0</v>
      </c>
      <c r="AA327" s="4"/>
      <c r="AB327" s="4"/>
      <c r="AC327" s="11"/>
      <c r="AD327" s="11">
        <f>SUM(Tabel1[[#This Row],[Bez - fout, canadees]:[Bez - fout, anders]])</f>
        <v>0</v>
      </c>
      <c r="AE327" s="4"/>
      <c r="AF327" s="11"/>
      <c r="AG327" s="11"/>
      <c r="AH327" s="11">
        <f>SUM(Tabel1[[#This Row],[Bez - Obstakel, openbaar]:[Bez - Obstakel, doelgroep]])</f>
        <v>0</v>
      </c>
      <c r="AI327" s="4"/>
      <c r="AJ327" s="11">
        <f>SUM(Tabel1[[#This Row],[Bez - doelgroep totaal]]+Tabel1[[#This Row],[Bez - Openbaar]]+Tabel1[[#This Row],[Bez - Foutparkeerders]]+Tabel1[[#This Row],[Bez - Obstakels]])</f>
        <v>5</v>
      </c>
      <c r="AK327" s="41">
        <f>Tabel1[[#This Row],[Bez - Openbaar]]/Tabel1[[#This Row],[Totale openbare capaciteit]]</f>
        <v>1</v>
      </c>
      <c r="AL327" s="41" t="e">
        <f>Tabel1[[#This Row],[Bez - doelgroep totaal]]/Tabel1[[#This Row],[Totale doelgroep capaciteit]]</f>
        <v>#DIV/0!</v>
      </c>
      <c r="AM327" s="41">
        <f>Tabel1[[#This Row],[Totale bezetting]]/Tabel1[[#This Row],[Totale capaciteit]]</f>
        <v>1</v>
      </c>
      <c r="AN327" s="41" t="str">
        <f>Tabel1[[#This Row],[Datum]]&amp;Tabel1[[#This Row],[Meetmoment]]&amp;Tabel1[[#This Row],[Sectienummer]]</f>
        <v>4441510:00-12:0023</v>
      </c>
      <c r="AO327" s="33">
        <v>1</v>
      </c>
      <c r="AP327" s="33"/>
      <c r="AQ327" s="33">
        <v>4</v>
      </c>
      <c r="AR327" s="33"/>
      <c r="AS327" s="33"/>
      <c r="AT327" s="33">
        <f>SUM(Tabel1[[#This Row],[Motief - Bezoekers/kortparkeerders]:[Motief - Overig]])</f>
        <v>5</v>
      </c>
      <c r="AU327" s="43">
        <v>1</v>
      </c>
      <c r="AV327" s="43">
        <v>1</v>
      </c>
      <c r="AW327" s="43">
        <v>2</v>
      </c>
      <c r="AX327" s="43">
        <v>1</v>
      </c>
      <c r="AY327" s="43"/>
      <c r="AZ327" s="43"/>
      <c r="BA327" s="43"/>
      <c r="BB327" s="43"/>
      <c r="BC327" s="44">
        <f>SUM(Tabel1[[#This Row],[Herkomst - Eigen woonplaats]:[Herkomst - Onbekend]])</f>
        <v>5</v>
      </c>
    </row>
    <row r="328" spans="1:55" s="2" customFormat="1" x14ac:dyDescent="0.25">
      <c r="A328" s="1">
        <v>23</v>
      </c>
      <c r="B328" t="s">
        <v>59</v>
      </c>
      <c r="C328" s="8">
        <v>44415</v>
      </c>
      <c r="D328" s="1" t="s">
        <v>79</v>
      </c>
      <c r="E328" s="4">
        <v>5</v>
      </c>
      <c r="F328" s="4"/>
      <c r="G328" s="4"/>
      <c r="H328" s="4"/>
      <c r="I328" s="4"/>
      <c r="J328" s="4"/>
      <c r="K328" s="4">
        <f>SUM(Tabel1[[#This Row],[cap_gemarkeerd_langs]:[cap_canadees]])</f>
        <v>5</v>
      </c>
      <c r="L328" s="4"/>
      <c r="M328" s="4"/>
      <c r="N328" s="4"/>
      <c r="O328" s="4"/>
      <c r="P328" s="4"/>
      <c r="Q328" s="4"/>
      <c r="R328" s="4">
        <f>SUM(Tabel1[[#This Row],[Cap - Invaliden algemeen]:[Cap - Overig gereserveerd]])</f>
        <v>0</v>
      </c>
      <c r="S328" s="4">
        <f>Tabel1[[#This Row],[Totale openbare capaciteit]]+Tabel1[[#This Row],[Totale doelgroep capaciteit]]</f>
        <v>5</v>
      </c>
      <c r="T328" s="11">
        <v>5</v>
      </c>
      <c r="U328" s="11"/>
      <c r="V328" s="11"/>
      <c r="W328" s="11"/>
      <c r="X328" s="11"/>
      <c r="Y328" s="11"/>
      <c r="Z328" s="4">
        <f>SUM(Tabel1[[#This Row],[Bez - Invaliden algemeen]:[Bez - Overig gereserveerd]])</f>
        <v>0</v>
      </c>
      <c r="AA328" s="4"/>
      <c r="AB328" s="4"/>
      <c r="AC328" s="11"/>
      <c r="AD328" s="11">
        <f>SUM(Tabel1[[#This Row],[Bez - fout, canadees]:[Bez - fout, anders]])</f>
        <v>0</v>
      </c>
      <c r="AE328" s="4"/>
      <c r="AF328" s="11"/>
      <c r="AG328" s="11"/>
      <c r="AH328" s="11">
        <f>SUM(Tabel1[[#This Row],[Bez - Obstakel, openbaar]:[Bez - Obstakel, doelgroep]])</f>
        <v>0</v>
      </c>
      <c r="AI328" s="4"/>
      <c r="AJ328" s="11">
        <f>SUM(Tabel1[[#This Row],[Bez - doelgroep totaal]]+Tabel1[[#This Row],[Bez - Openbaar]]+Tabel1[[#This Row],[Bez - Foutparkeerders]]+Tabel1[[#This Row],[Bez - Obstakels]])</f>
        <v>5</v>
      </c>
      <c r="AK328" s="41">
        <f>Tabel1[[#This Row],[Bez - Openbaar]]/Tabel1[[#This Row],[Totale openbare capaciteit]]</f>
        <v>1</v>
      </c>
      <c r="AL328" s="41" t="e">
        <f>Tabel1[[#This Row],[Bez - doelgroep totaal]]/Tabel1[[#This Row],[Totale doelgroep capaciteit]]</f>
        <v>#DIV/0!</v>
      </c>
      <c r="AM328" s="41">
        <f>Tabel1[[#This Row],[Totale bezetting]]/Tabel1[[#This Row],[Totale capaciteit]]</f>
        <v>1</v>
      </c>
      <c r="AN328" s="41" t="str">
        <f>Tabel1[[#This Row],[Datum]]&amp;Tabel1[[#This Row],[Meetmoment]]&amp;Tabel1[[#This Row],[Sectienummer]]</f>
        <v>4441514:00-16:0023</v>
      </c>
      <c r="AO328" s="33">
        <v>1</v>
      </c>
      <c r="AP328" s="33"/>
      <c r="AQ328" s="33">
        <v>4</v>
      </c>
      <c r="AR328" s="33"/>
      <c r="AS328" s="33"/>
      <c r="AT328" s="33">
        <f>SUM(Tabel1[[#This Row],[Motief - Bezoekers/kortparkeerders]:[Motief - Overig]])</f>
        <v>5</v>
      </c>
      <c r="AU328" s="43">
        <v>1</v>
      </c>
      <c r="AV328" s="43">
        <v>1</v>
      </c>
      <c r="AW328" s="43">
        <v>2</v>
      </c>
      <c r="AX328" s="43">
        <v>1</v>
      </c>
      <c r="AY328" s="43"/>
      <c r="AZ328" s="43"/>
      <c r="BA328" s="43"/>
      <c r="BB328" s="43"/>
      <c r="BC328" s="44">
        <f>SUM(Tabel1[[#This Row],[Herkomst - Eigen woonplaats]:[Herkomst - Onbekend]])</f>
        <v>5</v>
      </c>
    </row>
    <row r="329" spans="1:55" s="2" customFormat="1" x14ac:dyDescent="0.25">
      <c r="A329" s="1">
        <v>23</v>
      </c>
      <c r="B329" t="s">
        <v>59</v>
      </c>
      <c r="C329" s="8">
        <v>44415</v>
      </c>
      <c r="D329" s="1" t="s">
        <v>80</v>
      </c>
      <c r="E329" s="4">
        <v>5</v>
      </c>
      <c r="F329" s="4"/>
      <c r="G329" s="4"/>
      <c r="H329" s="4"/>
      <c r="I329" s="4"/>
      <c r="J329" s="4"/>
      <c r="K329" s="4">
        <f>SUM(Tabel1[[#This Row],[cap_gemarkeerd_langs]:[cap_canadees]])</f>
        <v>5</v>
      </c>
      <c r="L329" s="4"/>
      <c r="M329" s="4"/>
      <c r="N329" s="4"/>
      <c r="O329" s="4"/>
      <c r="P329" s="4"/>
      <c r="Q329" s="4"/>
      <c r="R329" s="4">
        <f>SUM(Tabel1[[#This Row],[Cap - Invaliden algemeen]:[Cap - Overig gereserveerd]])</f>
        <v>0</v>
      </c>
      <c r="S329" s="4">
        <f>Tabel1[[#This Row],[Totale openbare capaciteit]]+Tabel1[[#This Row],[Totale doelgroep capaciteit]]</f>
        <v>5</v>
      </c>
      <c r="T329" s="11">
        <v>5</v>
      </c>
      <c r="U329" s="11"/>
      <c r="V329" s="11"/>
      <c r="W329" s="11"/>
      <c r="X329" s="11"/>
      <c r="Y329" s="11"/>
      <c r="Z329" s="4">
        <f>SUM(Tabel1[[#This Row],[Bez - Invaliden algemeen]:[Bez - Overig gereserveerd]])</f>
        <v>0</v>
      </c>
      <c r="AA329" s="4"/>
      <c r="AB329" s="4"/>
      <c r="AC329" s="11"/>
      <c r="AD329" s="11">
        <f>SUM(Tabel1[[#This Row],[Bez - fout, canadees]:[Bez - fout, anders]])</f>
        <v>0</v>
      </c>
      <c r="AE329" s="4"/>
      <c r="AF329" s="11"/>
      <c r="AG329" s="11"/>
      <c r="AH329" s="11">
        <f>SUM(Tabel1[[#This Row],[Bez - Obstakel, openbaar]:[Bez - Obstakel, doelgroep]])</f>
        <v>0</v>
      </c>
      <c r="AI329" s="4"/>
      <c r="AJ329" s="11">
        <f>SUM(Tabel1[[#This Row],[Bez - doelgroep totaal]]+Tabel1[[#This Row],[Bez - Openbaar]]+Tabel1[[#This Row],[Bez - Foutparkeerders]]+Tabel1[[#This Row],[Bez - Obstakels]])</f>
        <v>5</v>
      </c>
      <c r="AK329" s="41">
        <f>Tabel1[[#This Row],[Bez - Openbaar]]/Tabel1[[#This Row],[Totale openbare capaciteit]]</f>
        <v>1</v>
      </c>
      <c r="AL329" s="41" t="e">
        <f>Tabel1[[#This Row],[Bez - doelgroep totaal]]/Tabel1[[#This Row],[Totale doelgroep capaciteit]]</f>
        <v>#DIV/0!</v>
      </c>
      <c r="AM329" s="41">
        <f>Tabel1[[#This Row],[Totale bezetting]]/Tabel1[[#This Row],[Totale capaciteit]]</f>
        <v>1</v>
      </c>
      <c r="AN329" s="41" t="str">
        <f>Tabel1[[#This Row],[Datum]]&amp;Tabel1[[#This Row],[Meetmoment]]&amp;Tabel1[[#This Row],[Sectienummer]]</f>
        <v>4441519:00-21:0023</v>
      </c>
      <c r="AO329" s="33"/>
      <c r="AP329" s="33"/>
      <c r="AQ329" s="33">
        <v>5</v>
      </c>
      <c r="AR329" s="33"/>
      <c r="AS329" s="33"/>
      <c r="AT329" s="33">
        <f>SUM(Tabel1[[#This Row],[Motief - Bezoekers/kortparkeerders]:[Motief - Overig]])</f>
        <v>5</v>
      </c>
      <c r="AU329" s="43">
        <v>1</v>
      </c>
      <c r="AV329" s="43"/>
      <c r="AW329" s="43">
        <v>3</v>
      </c>
      <c r="AX329" s="43">
        <v>1</v>
      </c>
      <c r="AY329" s="43"/>
      <c r="AZ329" s="43"/>
      <c r="BA329" s="43"/>
      <c r="BB329" s="43"/>
      <c r="BC329" s="44">
        <f>SUM(Tabel1[[#This Row],[Herkomst - Eigen woonplaats]:[Herkomst - Onbekend]])</f>
        <v>5</v>
      </c>
    </row>
    <row r="330" spans="1:55" s="2" customFormat="1" x14ac:dyDescent="0.25">
      <c r="A330" s="1">
        <v>23</v>
      </c>
      <c r="B330" t="s">
        <v>59</v>
      </c>
      <c r="C330" s="8">
        <v>44416</v>
      </c>
      <c r="D330" s="1" t="s">
        <v>77</v>
      </c>
      <c r="E330" s="4">
        <v>5</v>
      </c>
      <c r="F330" s="4"/>
      <c r="G330" s="4"/>
      <c r="H330" s="4"/>
      <c r="I330" s="4"/>
      <c r="J330" s="4"/>
      <c r="K330" s="4">
        <f>SUM(Tabel1[[#This Row],[cap_gemarkeerd_langs]:[cap_canadees]])</f>
        <v>5</v>
      </c>
      <c r="L330" s="4"/>
      <c r="M330" s="4"/>
      <c r="N330" s="4"/>
      <c r="O330" s="4"/>
      <c r="P330" s="4"/>
      <c r="Q330" s="4"/>
      <c r="R330" s="4">
        <f>SUM(Tabel1[[#This Row],[Cap - Invaliden algemeen]:[Cap - Overig gereserveerd]])</f>
        <v>0</v>
      </c>
      <c r="S330" s="4">
        <f>Tabel1[[#This Row],[Totale openbare capaciteit]]+Tabel1[[#This Row],[Totale doelgroep capaciteit]]</f>
        <v>5</v>
      </c>
      <c r="T330" s="11">
        <v>5</v>
      </c>
      <c r="U330" s="11"/>
      <c r="V330" s="11"/>
      <c r="W330" s="11"/>
      <c r="X330" s="11"/>
      <c r="Y330" s="11"/>
      <c r="Z330" s="4">
        <f>SUM(Tabel1[[#This Row],[Bez - Invaliden algemeen]:[Bez - Overig gereserveerd]])</f>
        <v>0</v>
      </c>
      <c r="AA330" s="4"/>
      <c r="AB330" s="4"/>
      <c r="AC330" s="11"/>
      <c r="AD330" s="11">
        <f>SUM(Tabel1[[#This Row],[Bez - fout, canadees]:[Bez - fout, anders]])</f>
        <v>0</v>
      </c>
      <c r="AE330" s="4"/>
      <c r="AF330" s="11"/>
      <c r="AG330" s="11"/>
      <c r="AH330" s="11">
        <f>SUM(Tabel1[[#This Row],[Bez - Obstakel, openbaar]:[Bez - Obstakel, doelgroep]])</f>
        <v>0</v>
      </c>
      <c r="AI330" s="4"/>
      <c r="AJ330" s="11">
        <f>SUM(Tabel1[[#This Row],[Bez - doelgroep totaal]]+Tabel1[[#This Row],[Bez - Openbaar]]+Tabel1[[#This Row],[Bez - Foutparkeerders]]+Tabel1[[#This Row],[Bez - Obstakels]])</f>
        <v>5</v>
      </c>
      <c r="AK330" s="41">
        <f>Tabel1[[#This Row],[Bez - Openbaar]]/Tabel1[[#This Row],[Totale openbare capaciteit]]</f>
        <v>1</v>
      </c>
      <c r="AL330" s="41" t="e">
        <f>Tabel1[[#This Row],[Bez - doelgroep totaal]]/Tabel1[[#This Row],[Totale doelgroep capaciteit]]</f>
        <v>#DIV/0!</v>
      </c>
      <c r="AM330" s="41">
        <f>Tabel1[[#This Row],[Totale bezetting]]/Tabel1[[#This Row],[Totale capaciteit]]</f>
        <v>1</v>
      </c>
      <c r="AN330" s="41" t="str">
        <f>Tabel1[[#This Row],[Datum]]&amp;Tabel1[[#This Row],[Meetmoment]]&amp;Tabel1[[#This Row],[Sectienummer]]</f>
        <v>4441600:00-02:0023</v>
      </c>
      <c r="AO330" s="33"/>
      <c r="AP330" s="33"/>
      <c r="AQ330" s="33">
        <v>5</v>
      </c>
      <c r="AR330" s="33"/>
      <c r="AS330" s="33"/>
      <c r="AT330" s="33">
        <f>SUM(Tabel1[[#This Row],[Motief - Bezoekers/kortparkeerders]:[Motief - Overig]])</f>
        <v>5</v>
      </c>
      <c r="AU330" s="43">
        <v>1</v>
      </c>
      <c r="AV330" s="43"/>
      <c r="AW330" s="43">
        <v>3</v>
      </c>
      <c r="AX330" s="43">
        <v>1</v>
      </c>
      <c r="AY330" s="43"/>
      <c r="AZ330" s="43"/>
      <c r="BA330" s="43"/>
      <c r="BB330" s="43"/>
      <c r="BC330" s="44">
        <f>SUM(Tabel1[[#This Row],[Herkomst - Eigen woonplaats]:[Herkomst - Onbekend]])</f>
        <v>5</v>
      </c>
    </row>
    <row r="331" spans="1:55" s="2" customFormat="1" x14ac:dyDescent="0.25">
      <c r="A331" s="1">
        <v>23</v>
      </c>
      <c r="B331" s="1" t="s">
        <v>59</v>
      </c>
      <c r="C331" s="8">
        <v>44429</v>
      </c>
      <c r="D331" s="1" t="s">
        <v>79</v>
      </c>
      <c r="E331" s="4">
        <v>5</v>
      </c>
      <c r="F331" s="4"/>
      <c r="G331" s="4"/>
      <c r="H331" s="4"/>
      <c r="I331" s="4"/>
      <c r="J331" s="4"/>
      <c r="K331" s="4">
        <f>SUM(Tabel1[[#This Row],[cap_gemarkeerd_langs]:[cap_canadees]])</f>
        <v>5</v>
      </c>
      <c r="L331" s="4"/>
      <c r="M331" s="4"/>
      <c r="N331" s="4"/>
      <c r="O331" s="4"/>
      <c r="P331" s="4"/>
      <c r="Q331" s="4"/>
      <c r="R331" s="4">
        <f>SUM(Tabel1[[#This Row],[Cap - Invaliden algemeen]:[Cap - Overig gereserveerd]])</f>
        <v>0</v>
      </c>
      <c r="S331" s="4">
        <f>Tabel1[[#This Row],[Totale openbare capaciteit]]+Tabel1[[#This Row],[Totale doelgroep capaciteit]]</f>
        <v>5</v>
      </c>
      <c r="T331" s="11">
        <v>5</v>
      </c>
      <c r="U331" s="11"/>
      <c r="V331" s="11"/>
      <c r="W331" s="11"/>
      <c r="X331" s="11"/>
      <c r="Y331" s="11"/>
      <c r="Z331" s="4">
        <f>SUM(Tabel1[[#This Row],[Bez - Invaliden algemeen]:[Bez - Overig gereserveerd]])</f>
        <v>0</v>
      </c>
      <c r="AA331" s="4"/>
      <c r="AB331" s="4"/>
      <c r="AC331" s="11"/>
      <c r="AD331" s="11">
        <f>SUM(Tabel1[[#This Row],[Bez - fout, canadees]:[Bez - fout, anders]])</f>
        <v>0</v>
      </c>
      <c r="AE331" s="11"/>
      <c r="AF331" s="11"/>
      <c r="AG331" s="11"/>
      <c r="AH331" s="11">
        <f>SUM(Tabel1[[#This Row],[Bez - Obstakel, openbaar]:[Bez - Obstakel, doelgroep]])</f>
        <v>0</v>
      </c>
      <c r="AI331" s="4"/>
      <c r="AJ331" s="11">
        <f>SUM(Tabel1[[#This Row],[Bez - doelgroep totaal]]+Tabel1[[#This Row],[Bez - Openbaar]]+Tabel1[[#This Row],[Bez - Foutparkeerders]]+Tabel1[[#This Row],[Bez - Obstakels]])</f>
        <v>5</v>
      </c>
      <c r="AK331" s="41">
        <f>Tabel1[[#This Row],[Bez - Openbaar]]/Tabel1[[#This Row],[Totale openbare capaciteit]]</f>
        <v>1</v>
      </c>
      <c r="AL331" s="41" t="e">
        <f>Tabel1[[#This Row],[Bez - doelgroep totaal]]/Tabel1[[#This Row],[Totale doelgroep capaciteit]]</f>
        <v>#DIV/0!</v>
      </c>
      <c r="AM331" s="41">
        <f>Tabel1[[#This Row],[Totale bezetting]]/Tabel1[[#This Row],[Totale capaciteit]]</f>
        <v>1</v>
      </c>
      <c r="AN331" s="41" t="str">
        <f>Tabel1[[#This Row],[Datum]]&amp;Tabel1[[#This Row],[Meetmoment]]&amp;Tabel1[[#This Row],[Sectienummer]]</f>
        <v>4442914:00-16:0023</v>
      </c>
      <c r="AO331" s="33">
        <v>3</v>
      </c>
      <c r="AP331" s="33"/>
      <c r="AQ331" s="33">
        <v>2</v>
      </c>
      <c r="AR331" s="33"/>
      <c r="AS331" s="33"/>
      <c r="AT331" s="33">
        <f>SUM(Tabel1[[#This Row],[Motief - Bezoekers/kortparkeerders]:[Motief - Overig]])</f>
        <v>5</v>
      </c>
      <c r="AU331" s="43">
        <v>1</v>
      </c>
      <c r="AV331" s="43"/>
      <c r="AW331" s="43">
        <v>2</v>
      </c>
      <c r="AX331" s="43">
        <v>1</v>
      </c>
      <c r="AY331" s="43"/>
      <c r="AZ331" s="43"/>
      <c r="BA331" s="43">
        <v>1</v>
      </c>
      <c r="BB331" s="43"/>
      <c r="BC331" s="44">
        <f>SUM(Tabel1[[#This Row],[Herkomst - Eigen woonplaats]:[Herkomst - Onbekend]])</f>
        <v>5</v>
      </c>
    </row>
    <row r="332" spans="1:55" s="2" customFormat="1" x14ac:dyDescent="0.25">
      <c r="A332" s="1">
        <v>23</v>
      </c>
      <c r="B332" t="s">
        <v>59</v>
      </c>
      <c r="C332" s="8">
        <v>44450</v>
      </c>
      <c r="D332" s="1" t="s">
        <v>78</v>
      </c>
      <c r="E332" s="4">
        <v>5</v>
      </c>
      <c r="F332" s="4"/>
      <c r="G332" s="4"/>
      <c r="H332" s="4"/>
      <c r="I332" s="4"/>
      <c r="J332" s="4"/>
      <c r="K332" s="4">
        <f>SUM(Tabel1[[#This Row],[cap_gemarkeerd_langs]:[cap_canadees]])</f>
        <v>5</v>
      </c>
      <c r="L332" s="4"/>
      <c r="M332" s="4"/>
      <c r="N332" s="4"/>
      <c r="O332" s="4"/>
      <c r="P332" s="4"/>
      <c r="Q332" s="4"/>
      <c r="R332" s="4">
        <f>SUM(Tabel1[[#This Row],[Cap - Invaliden algemeen]:[Cap - Overig gereserveerd]])</f>
        <v>0</v>
      </c>
      <c r="S332" s="4">
        <f>Tabel1[[#This Row],[Totale openbare capaciteit]]+Tabel1[[#This Row],[Totale doelgroep capaciteit]]</f>
        <v>5</v>
      </c>
      <c r="T332" s="11">
        <v>4</v>
      </c>
      <c r="U332" s="11"/>
      <c r="V332" s="11"/>
      <c r="W332" s="11"/>
      <c r="X332" s="11"/>
      <c r="Y332" s="11"/>
      <c r="Z332" s="4">
        <f>SUM(Tabel1[[#This Row],[Bez - Invaliden algemeen]:[Bez - Overig gereserveerd]])</f>
        <v>0</v>
      </c>
      <c r="AA332" s="4"/>
      <c r="AB332" s="4"/>
      <c r="AC332" s="11"/>
      <c r="AD332" s="11">
        <f>SUM(Tabel1[[#This Row],[Bez - fout, canadees]:[Bez - fout, anders]])</f>
        <v>0</v>
      </c>
      <c r="AE332" s="4"/>
      <c r="AF332" s="11"/>
      <c r="AG332" s="11"/>
      <c r="AH332" s="11">
        <f>SUM(Tabel1[[#This Row],[Bez - Obstakel, openbaar]:[Bez - Obstakel, doelgroep]])</f>
        <v>0</v>
      </c>
      <c r="AI332" s="4"/>
      <c r="AJ332" s="11">
        <f>SUM(Tabel1[[#This Row],[Bez - doelgroep totaal]]+Tabel1[[#This Row],[Bez - Openbaar]]+Tabel1[[#This Row],[Bez - Foutparkeerders]]+Tabel1[[#This Row],[Bez - Obstakels]])</f>
        <v>4</v>
      </c>
      <c r="AK332" s="41">
        <f>Tabel1[[#This Row],[Bez - Openbaar]]/Tabel1[[#This Row],[Totale openbare capaciteit]]</f>
        <v>0.8</v>
      </c>
      <c r="AL332" s="41" t="e">
        <f>Tabel1[[#This Row],[Bez - doelgroep totaal]]/Tabel1[[#This Row],[Totale doelgroep capaciteit]]</f>
        <v>#DIV/0!</v>
      </c>
      <c r="AM332" s="41">
        <f>Tabel1[[#This Row],[Totale bezetting]]/Tabel1[[#This Row],[Totale capaciteit]]</f>
        <v>0.8</v>
      </c>
      <c r="AN332" s="41" t="str">
        <f>Tabel1[[#This Row],[Datum]]&amp;Tabel1[[#This Row],[Meetmoment]]&amp;Tabel1[[#This Row],[Sectienummer]]</f>
        <v>4445010:00-12:0023</v>
      </c>
      <c r="AO332" s="33">
        <v>2</v>
      </c>
      <c r="AP332" s="33">
        <v>1</v>
      </c>
      <c r="AQ332" s="33">
        <v>1</v>
      </c>
      <c r="AR332" s="33"/>
      <c r="AS332" s="33"/>
      <c r="AT332" s="33">
        <f>SUM(Tabel1[[#This Row],[Motief - Bezoekers/kortparkeerders]:[Motief - Overig]])</f>
        <v>4</v>
      </c>
      <c r="AU332" s="43"/>
      <c r="AV332" s="43"/>
      <c r="AW332" s="43"/>
      <c r="AX332" s="43">
        <v>3</v>
      </c>
      <c r="AY332" s="43"/>
      <c r="AZ332" s="43"/>
      <c r="BA332" s="43"/>
      <c r="BB332" s="43">
        <v>1</v>
      </c>
      <c r="BC332" s="44">
        <f>SUM(Tabel1[[#This Row],[Herkomst - Eigen woonplaats]:[Herkomst - Onbekend]])</f>
        <v>4</v>
      </c>
    </row>
    <row r="333" spans="1:55" s="2" customFormat="1" x14ac:dyDescent="0.25">
      <c r="A333" s="1">
        <v>23</v>
      </c>
      <c r="B333" t="s">
        <v>59</v>
      </c>
      <c r="C333" s="8">
        <v>44450</v>
      </c>
      <c r="D333" s="1" t="s">
        <v>79</v>
      </c>
      <c r="E333" s="4">
        <v>5</v>
      </c>
      <c r="F333" s="4"/>
      <c r="G333" s="4"/>
      <c r="H333" s="4"/>
      <c r="I333" s="4"/>
      <c r="J333" s="4"/>
      <c r="K333" s="4">
        <f>SUM(Tabel1[[#This Row],[cap_gemarkeerd_langs]:[cap_canadees]])</f>
        <v>5</v>
      </c>
      <c r="L333" s="4"/>
      <c r="M333" s="4"/>
      <c r="N333" s="4"/>
      <c r="O333" s="4"/>
      <c r="P333" s="4"/>
      <c r="Q333" s="4"/>
      <c r="R333" s="4">
        <f>SUM(Tabel1[[#This Row],[Cap - Invaliden algemeen]:[Cap - Overig gereserveerd]])</f>
        <v>0</v>
      </c>
      <c r="S333" s="4">
        <f>Tabel1[[#This Row],[Totale openbare capaciteit]]+Tabel1[[#This Row],[Totale doelgroep capaciteit]]</f>
        <v>5</v>
      </c>
      <c r="T333" s="11">
        <v>2</v>
      </c>
      <c r="U333" s="11"/>
      <c r="V333" s="11"/>
      <c r="W333" s="11"/>
      <c r="X333" s="11"/>
      <c r="Y333" s="11"/>
      <c r="Z333" s="4">
        <f>SUM(Tabel1[[#This Row],[Bez - Invaliden algemeen]:[Bez - Overig gereserveerd]])</f>
        <v>0</v>
      </c>
      <c r="AA333" s="4"/>
      <c r="AB333" s="4"/>
      <c r="AC333" s="11"/>
      <c r="AD333" s="11">
        <f>SUM(Tabel1[[#This Row],[Bez - fout, canadees]:[Bez - fout, anders]])</f>
        <v>0</v>
      </c>
      <c r="AE333" s="4"/>
      <c r="AF333" s="11"/>
      <c r="AG333" s="11"/>
      <c r="AH333" s="11">
        <f>SUM(Tabel1[[#This Row],[Bez - Obstakel, openbaar]:[Bez - Obstakel, doelgroep]])</f>
        <v>0</v>
      </c>
      <c r="AI333" s="4"/>
      <c r="AJ333" s="11">
        <f>SUM(Tabel1[[#This Row],[Bez - doelgroep totaal]]+Tabel1[[#This Row],[Bez - Openbaar]]+Tabel1[[#This Row],[Bez - Foutparkeerders]]+Tabel1[[#This Row],[Bez - Obstakels]])</f>
        <v>2</v>
      </c>
      <c r="AK333" s="41">
        <f>Tabel1[[#This Row],[Bez - Openbaar]]/Tabel1[[#This Row],[Totale openbare capaciteit]]</f>
        <v>0.4</v>
      </c>
      <c r="AL333" s="41" t="e">
        <f>Tabel1[[#This Row],[Bez - doelgroep totaal]]/Tabel1[[#This Row],[Totale doelgroep capaciteit]]</f>
        <v>#DIV/0!</v>
      </c>
      <c r="AM333" s="41">
        <f>Tabel1[[#This Row],[Totale bezetting]]/Tabel1[[#This Row],[Totale capaciteit]]</f>
        <v>0.4</v>
      </c>
      <c r="AN333" s="41" t="str">
        <f>Tabel1[[#This Row],[Datum]]&amp;Tabel1[[#This Row],[Meetmoment]]&amp;Tabel1[[#This Row],[Sectienummer]]</f>
        <v>4445014:00-16:0023</v>
      </c>
      <c r="AO333" s="33"/>
      <c r="AP333" s="33">
        <v>1</v>
      </c>
      <c r="AQ333" s="33">
        <v>1</v>
      </c>
      <c r="AR333" s="33"/>
      <c r="AS333" s="33"/>
      <c r="AT333" s="33">
        <f>SUM(Tabel1[[#This Row],[Motief - Bezoekers/kortparkeerders]:[Motief - Overig]])</f>
        <v>2</v>
      </c>
      <c r="AU333" s="43"/>
      <c r="AV333" s="43"/>
      <c r="AW333" s="43"/>
      <c r="AX333" s="43">
        <v>2</v>
      </c>
      <c r="AY333" s="43"/>
      <c r="AZ333" s="43"/>
      <c r="BA333" s="43"/>
      <c r="BB333" s="43"/>
      <c r="BC333" s="44">
        <f>SUM(Tabel1[[#This Row],[Herkomst - Eigen woonplaats]:[Herkomst - Onbekend]])</f>
        <v>2</v>
      </c>
    </row>
    <row r="334" spans="1:55" s="2" customFormat="1" x14ac:dyDescent="0.25">
      <c r="A334" s="1">
        <v>23</v>
      </c>
      <c r="B334" t="s">
        <v>59</v>
      </c>
      <c r="C334" s="8">
        <v>44450</v>
      </c>
      <c r="D334" s="1" t="s">
        <v>80</v>
      </c>
      <c r="E334" s="4">
        <v>5</v>
      </c>
      <c r="F334" s="4"/>
      <c r="G334" s="4"/>
      <c r="H334" s="4"/>
      <c r="I334" s="4"/>
      <c r="J334" s="4"/>
      <c r="K334" s="4">
        <f>SUM(Tabel1[[#This Row],[cap_gemarkeerd_langs]:[cap_canadees]])</f>
        <v>5</v>
      </c>
      <c r="L334" s="4"/>
      <c r="M334" s="4"/>
      <c r="N334" s="4"/>
      <c r="O334" s="4"/>
      <c r="P334" s="4"/>
      <c r="Q334" s="4"/>
      <c r="R334" s="4">
        <f>SUM(Tabel1[[#This Row],[Cap - Invaliden algemeen]:[Cap - Overig gereserveerd]])</f>
        <v>0</v>
      </c>
      <c r="S334" s="4">
        <f>Tabel1[[#This Row],[Totale openbare capaciteit]]+Tabel1[[#This Row],[Totale doelgroep capaciteit]]</f>
        <v>5</v>
      </c>
      <c r="T334" s="11">
        <v>2</v>
      </c>
      <c r="U334" s="11"/>
      <c r="V334" s="11"/>
      <c r="W334" s="11"/>
      <c r="X334" s="11"/>
      <c r="Y334" s="11"/>
      <c r="Z334" s="4">
        <f>SUM(Tabel1[[#This Row],[Bez - Invaliden algemeen]:[Bez - Overig gereserveerd]])</f>
        <v>0</v>
      </c>
      <c r="AA334" s="4"/>
      <c r="AB334" s="4"/>
      <c r="AC334" s="11"/>
      <c r="AD334" s="11">
        <f>SUM(Tabel1[[#This Row],[Bez - fout, canadees]:[Bez - fout, anders]])</f>
        <v>0</v>
      </c>
      <c r="AE334" s="4"/>
      <c r="AF334" s="11"/>
      <c r="AG334" s="11"/>
      <c r="AH334" s="11">
        <f>SUM(Tabel1[[#This Row],[Bez - Obstakel, openbaar]:[Bez - Obstakel, doelgroep]])</f>
        <v>0</v>
      </c>
      <c r="AI334" s="4"/>
      <c r="AJ334" s="11">
        <f>SUM(Tabel1[[#This Row],[Bez - doelgroep totaal]]+Tabel1[[#This Row],[Bez - Openbaar]]+Tabel1[[#This Row],[Bez - Foutparkeerders]]+Tabel1[[#This Row],[Bez - Obstakels]])</f>
        <v>2</v>
      </c>
      <c r="AK334" s="41">
        <f>Tabel1[[#This Row],[Bez - Openbaar]]/Tabel1[[#This Row],[Totale openbare capaciteit]]</f>
        <v>0.4</v>
      </c>
      <c r="AL334" s="41" t="e">
        <f>Tabel1[[#This Row],[Bez - doelgroep totaal]]/Tabel1[[#This Row],[Totale doelgroep capaciteit]]</f>
        <v>#DIV/0!</v>
      </c>
      <c r="AM334" s="41">
        <f>Tabel1[[#This Row],[Totale bezetting]]/Tabel1[[#This Row],[Totale capaciteit]]</f>
        <v>0.4</v>
      </c>
      <c r="AN334" s="41" t="str">
        <f>Tabel1[[#This Row],[Datum]]&amp;Tabel1[[#This Row],[Meetmoment]]&amp;Tabel1[[#This Row],[Sectienummer]]</f>
        <v>4445019:00-21:0023</v>
      </c>
      <c r="AO334" s="33"/>
      <c r="AP334" s="33"/>
      <c r="AQ334" s="33">
        <v>2</v>
      </c>
      <c r="AR334" s="33"/>
      <c r="AS334" s="33"/>
      <c r="AT334" s="33">
        <f>SUM(Tabel1[[#This Row],[Motief - Bezoekers/kortparkeerders]:[Motief - Overig]])</f>
        <v>2</v>
      </c>
      <c r="AU334" s="43"/>
      <c r="AV334" s="43">
        <v>1</v>
      </c>
      <c r="AW334" s="43"/>
      <c r="AX334" s="43">
        <v>1</v>
      </c>
      <c r="AY334" s="43"/>
      <c r="AZ334" s="43"/>
      <c r="BA334" s="43"/>
      <c r="BB334" s="43"/>
      <c r="BC334" s="44">
        <f>SUM(Tabel1[[#This Row],[Herkomst - Eigen woonplaats]:[Herkomst - Onbekend]])</f>
        <v>2</v>
      </c>
    </row>
    <row r="335" spans="1:55" s="2" customFormat="1" x14ac:dyDescent="0.25">
      <c r="A335" s="1">
        <v>23</v>
      </c>
      <c r="B335" t="s">
        <v>59</v>
      </c>
      <c r="C335" s="8">
        <v>44451</v>
      </c>
      <c r="D335" s="1" t="s">
        <v>77</v>
      </c>
      <c r="E335" s="4">
        <v>5</v>
      </c>
      <c r="F335" s="4"/>
      <c r="G335" s="4"/>
      <c r="H335" s="4"/>
      <c r="I335" s="4"/>
      <c r="J335" s="4"/>
      <c r="K335" s="4">
        <f>SUM(Tabel1[[#This Row],[cap_gemarkeerd_langs]:[cap_canadees]])</f>
        <v>5</v>
      </c>
      <c r="L335" s="4"/>
      <c r="M335" s="4"/>
      <c r="N335" s="4"/>
      <c r="O335" s="4"/>
      <c r="P335" s="4"/>
      <c r="Q335" s="4"/>
      <c r="R335" s="4">
        <f>SUM(Tabel1[[#This Row],[Cap - Invaliden algemeen]:[Cap - Overig gereserveerd]])</f>
        <v>0</v>
      </c>
      <c r="S335" s="4">
        <f>Tabel1[[#This Row],[Totale openbare capaciteit]]+Tabel1[[#This Row],[Totale doelgroep capaciteit]]</f>
        <v>5</v>
      </c>
      <c r="T335" s="11">
        <v>2</v>
      </c>
      <c r="U335" s="11"/>
      <c r="V335" s="11"/>
      <c r="W335" s="11"/>
      <c r="X335" s="11"/>
      <c r="Y335" s="11"/>
      <c r="Z335" s="4">
        <f>SUM(Tabel1[[#This Row],[Bez - Invaliden algemeen]:[Bez - Overig gereserveerd]])</f>
        <v>0</v>
      </c>
      <c r="AA335" s="4"/>
      <c r="AB335" s="4"/>
      <c r="AC335" s="11"/>
      <c r="AD335" s="11">
        <f>SUM(Tabel1[[#This Row],[Bez - fout, canadees]:[Bez - fout, anders]])</f>
        <v>0</v>
      </c>
      <c r="AE335" s="4"/>
      <c r="AF335" s="11"/>
      <c r="AG335" s="11"/>
      <c r="AH335" s="11">
        <f>SUM(Tabel1[[#This Row],[Bez - Obstakel, openbaar]:[Bez - Obstakel, doelgroep]])</f>
        <v>0</v>
      </c>
      <c r="AI335" s="4"/>
      <c r="AJ335" s="11">
        <f>SUM(Tabel1[[#This Row],[Bez - doelgroep totaal]]+Tabel1[[#This Row],[Bez - Openbaar]]+Tabel1[[#This Row],[Bez - Foutparkeerders]]+Tabel1[[#This Row],[Bez - Obstakels]])</f>
        <v>2</v>
      </c>
      <c r="AK335" s="41">
        <f>Tabel1[[#This Row],[Bez - Openbaar]]/Tabel1[[#This Row],[Totale openbare capaciteit]]</f>
        <v>0.4</v>
      </c>
      <c r="AL335" s="41" t="e">
        <f>Tabel1[[#This Row],[Bez - doelgroep totaal]]/Tabel1[[#This Row],[Totale doelgroep capaciteit]]</f>
        <v>#DIV/0!</v>
      </c>
      <c r="AM335" s="41">
        <f>Tabel1[[#This Row],[Totale bezetting]]/Tabel1[[#This Row],[Totale capaciteit]]</f>
        <v>0.4</v>
      </c>
      <c r="AN335" s="41" t="str">
        <f>Tabel1[[#This Row],[Datum]]&amp;Tabel1[[#This Row],[Meetmoment]]&amp;Tabel1[[#This Row],[Sectienummer]]</f>
        <v>4445100:00-02:0023</v>
      </c>
      <c r="AO335" s="33"/>
      <c r="AP335" s="33"/>
      <c r="AQ335" s="33">
        <v>2</v>
      </c>
      <c r="AR335" s="33"/>
      <c r="AS335" s="33"/>
      <c r="AT335" s="33">
        <f>SUM(Tabel1[[#This Row],[Motief - Bezoekers/kortparkeerders]:[Motief - Overig]])</f>
        <v>2</v>
      </c>
      <c r="AU335" s="43"/>
      <c r="AV335" s="43">
        <v>1</v>
      </c>
      <c r="AW335" s="43"/>
      <c r="AX335" s="43">
        <v>1</v>
      </c>
      <c r="AY335" s="43"/>
      <c r="AZ335" s="43"/>
      <c r="BA335" s="43"/>
      <c r="BB335" s="43"/>
      <c r="BC335" s="44">
        <f>SUM(Tabel1[[#This Row],[Herkomst - Eigen woonplaats]:[Herkomst - Onbekend]])</f>
        <v>2</v>
      </c>
    </row>
    <row r="336" spans="1:55" s="2" customFormat="1" x14ac:dyDescent="0.25">
      <c r="A336" s="1">
        <v>23</v>
      </c>
      <c r="B336" t="s">
        <v>59</v>
      </c>
      <c r="C336" s="8">
        <v>44474</v>
      </c>
      <c r="D336" s="1" t="s">
        <v>78</v>
      </c>
      <c r="E336" s="4">
        <v>5</v>
      </c>
      <c r="F336" s="4"/>
      <c r="G336" s="4"/>
      <c r="H336" s="4"/>
      <c r="I336" s="4"/>
      <c r="J336" s="4"/>
      <c r="K336" s="4">
        <f>SUM(Tabel1[[#This Row],[cap_gemarkeerd_langs]:[cap_canadees]])</f>
        <v>5</v>
      </c>
      <c r="L336" s="4"/>
      <c r="M336" s="4"/>
      <c r="N336" s="4"/>
      <c r="O336" s="4"/>
      <c r="P336" s="4"/>
      <c r="Q336" s="4"/>
      <c r="R336" s="4">
        <f>SUM(Tabel1[[#This Row],[Cap - Invaliden algemeen]:[Cap - Overig gereserveerd]])</f>
        <v>0</v>
      </c>
      <c r="S336" s="4">
        <f>Tabel1[[#This Row],[Totale openbare capaciteit]]+Tabel1[[#This Row],[Totale doelgroep capaciteit]]</f>
        <v>5</v>
      </c>
      <c r="T336" s="11">
        <v>1</v>
      </c>
      <c r="U336" s="11"/>
      <c r="V336" s="11"/>
      <c r="W336" s="11"/>
      <c r="X336" s="11"/>
      <c r="Y336" s="11"/>
      <c r="Z336" s="4">
        <f>SUM(Tabel1[[#This Row],[Bez - Invaliden algemeen]:[Bez - Overig gereserveerd]])</f>
        <v>0</v>
      </c>
      <c r="AA336" s="4"/>
      <c r="AB336" s="4"/>
      <c r="AC336" s="11"/>
      <c r="AD336" s="11">
        <f>SUM(Tabel1[[#This Row],[Bez - fout, canadees]:[Bez - fout, anders]])</f>
        <v>0</v>
      </c>
      <c r="AE336" s="4"/>
      <c r="AF336" s="11"/>
      <c r="AG336" s="11"/>
      <c r="AH336" s="11">
        <f>SUM(Tabel1[[#This Row],[Bez - Obstakel, openbaar]:[Bez - Obstakel, doelgroep]])</f>
        <v>0</v>
      </c>
      <c r="AI336" s="4"/>
      <c r="AJ336" s="11">
        <f>SUM(Tabel1[[#This Row],[Bez - doelgroep totaal]]+Tabel1[[#This Row],[Bez - Openbaar]]+Tabel1[[#This Row],[Bez - Foutparkeerders]]+Tabel1[[#This Row],[Bez - Obstakels]])</f>
        <v>1</v>
      </c>
      <c r="AK336" s="41">
        <f>Tabel1[[#This Row],[Bez - Openbaar]]/Tabel1[[#This Row],[Totale openbare capaciteit]]</f>
        <v>0.2</v>
      </c>
      <c r="AL336" s="41" t="e">
        <f>Tabel1[[#This Row],[Bez - doelgroep totaal]]/Tabel1[[#This Row],[Totale doelgroep capaciteit]]</f>
        <v>#DIV/0!</v>
      </c>
      <c r="AM336" s="41">
        <f>Tabel1[[#This Row],[Totale bezetting]]/Tabel1[[#This Row],[Totale capaciteit]]</f>
        <v>0.2</v>
      </c>
      <c r="AN336" s="41" t="str">
        <f>Tabel1[[#This Row],[Datum]]&amp;Tabel1[[#This Row],[Meetmoment]]&amp;Tabel1[[#This Row],[Sectienummer]]</f>
        <v>4447410:00-12:0023</v>
      </c>
      <c r="AO336" s="33"/>
      <c r="AP336" s="33"/>
      <c r="AQ336" s="33">
        <v>1</v>
      </c>
      <c r="AR336" s="33"/>
      <c r="AS336" s="33"/>
      <c r="AT336" s="33">
        <f>SUM(Tabel1[[#This Row],[Motief - Bezoekers/kortparkeerders]:[Motief - Overig]])</f>
        <v>1</v>
      </c>
      <c r="AU336" s="43"/>
      <c r="AV336" s="43">
        <v>1</v>
      </c>
      <c r="AW336" s="43"/>
      <c r="AX336" s="43"/>
      <c r="AY336" s="43"/>
      <c r="AZ336" s="43"/>
      <c r="BA336" s="43"/>
      <c r="BB336" s="43"/>
      <c r="BC336" s="44">
        <f>SUM(Tabel1[[#This Row],[Herkomst - Eigen woonplaats]:[Herkomst - Onbekend]])</f>
        <v>1</v>
      </c>
    </row>
    <row r="337" spans="1:55" s="2" customFormat="1" x14ac:dyDescent="0.25">
      <c r="A337" s="1">
        <v>23</v>
      </c>
      <c r="B337" t="s">
        <v>59</v>
      </c>
      <c r="C337" s="8">
        <v>44474</v>
      </c>
      <c r="D337" s="1" t="s">
        <v>79</v>
      </c>
      <c r="E337" s="4">
        <v>5</v>
      </c>
      <c r="F337" s="4"/>
      <c r="G337" s="4"/>
      <c r="H337" s="4"/>
      <c r="I337" s="4"/>
      <c r="J337" s="4"/>
      <c r="K337" s="4">
        <f>SUM(Tabel1[[#This Row],[cap_gemarkeerd_langs]:[cap_canadees]])</f>
        <v>5</v>
      </c>
      <c r="L337" s="4"/>
      <c r="M337" s="4"/>
      <c r="N337" s="4"/>
      <c r="O337" s="4"/>
      <c r="P337" s="4"/>
      <c r="Q337" s="4"/>
      <c r="R337" s="4">
        <f>SUM(Tabel1[[#This Row],[Cap - Invaliden algemeen]:[Cap - Overig gereserveerd]])</f>
        <v>0</v>
      </c>
      <c r="S337" s="4">
        <f>Tabel1[[#This Row],[Totale openbare capaciteit]]+Tabel1[[#This Row],[Totale doelgroep capaciteit]]</f>
        <v>5</v>
      </c>
      <c r="T337" s="11">
        <v>1</v>
      </c>
      <c r="U337" s="11"/>
      <c r="V337" s="11"/>
      <c r="W337" s="11"/>
      <c r="X337" s="11"/>
      <c r="Y337" s="11"/>
      <c r="Z337" s="4">
        <f>SUM(Tabel1[[#This Row],[Bez - Invaliden algemeen]:[Bez - Overig gereserveerd]])</f>
        <v>0</v>
      </c>
      <c r="AA337" s="4"/>
      <c r="AB337" s="4"/>
      <c r="AC337" s="11"/>
      <c r="AD337" s="11">
        <f>SUM(Tabel1[[#This Row],[Bez - fout, canadees]:[Bez - fout, anders]])</f>
        <v>0</v>
      </c>
      <c r="AE337" s="4"/>
      <c r="AF337" s="11"/>
      <c r="AG337" s="11"/>
      <c r="AH337" s="11">
        <f>SUM(Tabel1[[#This Row],[Bez - Obstakel, openbaar]:[Bez - Obstakel, doelgroep]])</f>
        <v>0</v>
      </c>
      <c r="AI337" s="4"/>
      <c r="AJ337" s="11">
        <f>SUM(Tabel1[[#This Row],[Bez - doelgroep totaal]]+Tabel1[[#This Row],[Bez - Openbaar]]+Tabel1[[#This Row],[Bez - Foutparkeerders]]+Tabel1[[#This Row],[Bez - Obstakels]])</f>
        <v>1</v>
      </c>
      <c r="AK337" s="41">
        <f>Tabel1[[#This Row],[Bez - Openbaar]]/Tabel1[[#This Row],[Totale openbare capaciteit]]</f>
        <v>0.2</v>
      </c>
      <c r="AL337" s="41" t="e">
        <f>Tabel1[[#This Row],[Bez - doelgroep totaal]]/Tabel1[[#This Row],[Totale doelgroep capaciteit]]</f>
        <v>#DIV/0!</v>
      </c>
      <c r="AM337" s="41">
        <f>Tabel1[[#This Row],[Totale bezetting]]/Tabel1[[#This Row],[Totale capaciteit]]</f>
        <v>0.2</v>
      </c>
      <c r="AN337" s="41" t="str">
        <f>Tabel1[[#This Row],[Datum]]&amp;Tabel1[[#This Row],[Meetmoment]]&amp;Tabel1[[#This Row],[Sectienummer]]</f>
        <v>4447414:00-16:0023</v>
      </c>
      <c r="AO337" s="33"/>
      <c r="AP337" s="33"/>
      <c r="AQ337" s="33">
        <v>1</v>
      </c>
      <c r="AR337" s="33"/>
      <c r="AS337" s="33"/>
      <c r="AT337" s="33">
        <f>SUM(Tabel1[[#This Row],[Motief - Bezoekers/kortparkeerders]:[Motief - Overig]])</f>
        <v>1</v>
      </c>
      <c r="AU337" s="43"/>
      <c r="AV337" s="43">
        <v>1</v>
      </c>
      <c r="AW337" s="43"/>
      <c r="AX337" s="43"/>
      <c r="AY337" s="43"/>
      <c r="AZ337" s="43"/>
      <c r="BA337" s="43"/>
      <c r="BB337" s="43"/>
      <c r="BC337" s="44">
        <f>SUM(Tabel1[[#This Row],[Herkomst - Eigen woonplaats]:[Herkomst - Onbekend]])</f>
        <v>1</v>
      </c>
    </row>
    <row r="338" spans="1:55" s="2" customFormat="1" x14ac:dyDescent="0.25">
      <c r="A338" s="1">
        <v>23</v>
      </c>
      <c r="B338" t="s">
        <v>59</v>
      </c>
      <c r="C338" s="8">
        <v>44474</v>
      </c>
      <c r="D338" s="1" t="s">
        <v>80</v>
      </c>
      <c r="E338" s="4">
        <v>5</v>
      </c>
      <c r="F338" s="4"/>
      <c r="G338" s="4"/>
      <c r="H338" s="4"/>
      <c r="I338" s="4"/>
      <c r="J338" s="4"/>
      <c r="K338" s="4">
        <f>SUM(Tabel1[[#This Row],[cap_gemarkeerd_langs]:[cap_canadees]])</f>
        <v>5</v>
      </c>
      <c r="L338" s="4"/>
      <c r="M338" s="4"/>
      <c r="N338" s="4"/>
      <c r="O338" s="4"/>
      <c r="P338" s="4"/>
      <c r="Q338" s="4"/>
      <c r="R338" s="4">
        <f>SUM(Tabel1[[#This Row],[Cap - Invaliden algemeen]:[Cap - Overig gereserveerd]])</f>
        <v>0</v>
      </c>
      <c r="S338" s="4">
        <f>Tabel1[[#This Row],[Totale openbare capaciteit]]+Tabel1[[#This Row],[Totale doelgroep capaciteit]]</f>
        <v>5</v>
      </c>
      <c r="T338" s="11">
        <v>3</v>
      </c>
      <c r="U338" s="11"/>
      <c r="V338" s="11"/>
      <c r="W338" s="11"/>
      <c r="X338" s="11"/>
      <c r="Y338" s="11"/>
      <c r="Z338" s="4">
        <f>SUM(Tabel1[[#This Row],[Bez - Invaliden algemeen]:[Bez - Overig gereserveerd]])</f>
        <v>0</v>
      </c>
      <c r="AA338" s="4"/>
      <c r="AB338" s="4"/>
      <c r="AC338" s="11"/>
      <c r="AD338" s="11">
        <f>SUM(Tabel1[[#This Row],[Bez - fout, canadees]:[Bez - fout, anders]])</f>
        <v>0</v>
      </c>
      <c r="AE338" s="4"/>
      <c r="AF338" s="11"/>
      <c r="AG338" s="11"/>
      <c r="AH338" s="11">
        <f>SUM(Tabel1[[#This Row],[Bez - Obstakel, openbaar]:[Bez - Obstakel, doelgroep]])</f>
        <v>0</v>
      </c>
      <c r="AI338" s="4"/>
      <c r="AJ338" s="11">
        <f>SUM(Tabel1[[#This Row],[Bez - doelgroep totaal]]+Tabel1[[#This Row],[Bez - Openbaar]]+Tabel1[[#This Row],[Bez - Foutparkeerders]]+Tabel1[[#This Row],[Bez - Obstakels]])</f>
        <v>3</v>
      </c>
      <c r="AK338" s="41">
        <f>Tabel1[[#This Row],[Bez - Openbaar]]/Tabel1[[#This Row],[Totale openbare capaciteit]]</f>
        <v>0.6</v>
      </c>
      <c r="AL338" s="41" t="e">
        <f>Tabel1[[#This Row],[Bez - doelgroep totaal]]/Tabel1[[#This Row],[Totale doelgroep capaciteit]]</f>
        <v>#DIV/0!</v>
      </c>
      <c r="AM338" s="41">
        <f>Tabel1[[#This Row],[Totale bezetting]]/Tabel1[[#This Row],[Totale capaciteit]]</f>
        <v>0.6</v>
      </c>
      <c r="AN338" s="41" t="str">
        <f>Tabel1[[#This Row],[Datum]]&amp;Tabel1[[#This Row],[Meetmoment]]&amp;Tabel1[[#This Row],[Sectienummer]]</f>
        <v>4447419:00-21:0023</v>
      </c>
      <c r="AO338" s="33">
        <v>1</v>
      </c>
      <c r="AP338" s="33"/>
      <c r="AQ338" s="33">
        <v>2</v>
      </c>
      <c r="AR338" s="33"/>
      <c r="AS338" s="33"/>
      <c r="AT338" s="33">
        <f>SUM(Tabel1[[#This Row],[Motief - Bezoekers/kortparkeerders]:[Motief - Overig]])</f>
        <v>3</v>
      </c>
      <c r="AU338" s="43"/>
      <c r="AV338" s="43">
        <v>2</v>
      </c>
      <c r="AW338" s="43"/>
      <c r="AX338" s="43">
        <v>1</v>
      </c>
      <c r="AY338" s="43"/>
      <c r="AZ338" s="43"/>
      <c r="BA338" s="43"/>
      <c r="BB338" s="43"/>
      <c r="BC338" s="44">
        <f>SUM(Tabel1[[#This Row],[Herkomst - Eigen woonplaats]:[Herkomst - Onbekend]])</f>
        <v>3</v>
      </c>
    </row>
    <row r="339" spans="1:55" s="2" customFormat="1" x14ac:dyDescent="0.25">
      <c r="A339" s="1">
        <v>23</v>
      </c>
      <c r="B339" t="s">
        <v>59</v>
      </c>
      <c r="C339" s="8">
        <v>44475</v>
      </c>
      <c r="D339" s="1" t="s">
        <v>77</v>
      </c>
      <c r="E339" s="4">
        <v>5</v>
      </c>
      <c r="F339" s="4"/>
      <c r="G339" s="4"/>
      <c r="H339" s="4"/>
      <c r="I339" s="4"/>
      <c r="J339" s="4"/>
      <c r="K339" s="4">
        <f>SUM(Tabel1[[#This Row],[cap_gemarkeerd_langs]:[cap_canadees]])</f>
        <v>5</v>
      </c>
      <c r="L339" s="4"/>
      <c r="M339" s="4"/>
      <c r="N339" s="4"/>
      <c r="O339" s="4"/>
      <c r="P339" s="4"/>
      <c r="Q339" s="4"/>
      <c r="R339" s="4">
        <f>SUM(Tabel1[[#This Row],[Cap - Invaliden algemeen]:[Cap - Overig gereserveerd]])</f>
        <v>0</v>
      </c>
      <c r="S339" s="4">
        <f>Tabel1[[#This Row],[Totale openbare capaciteit]]+Tabel1[[#This Row],[Totale doelgroep capaciteit]]</f>
        <v>5</v>
      </c>
      <c r="T339" s="11">
        <v>2</v>
      </c>
      <c r="U339" s="11"/>
      <c r="V339" s="11"/>
      <c r="W339" s="11"/>
      <c r="X339" s="11"/>
      <c r="Y339" s="11"/>
      <c r="Z339" s="4">
        <f>SUM(Tabel1[[#This Row],[Bez - Invaliden algemeen]:[Bez - Overig gereserveerd]])</f>
        <v>0</v>
      </c>
      <c r="AA339" s="4"/>
      <c r="AB339" s="4"/>
      <c r="AC339" s="11"/>
      <c r="AD339" s="11">
        <f>SUM(Tabel1[[#This Row],[Bez - fout, canadees]:[Bez - fout, anders]])</f>
        <v>0</v>
      </c>
      <c r="AE339" s="4"/>
      <c r="AF339" s="11"/>
      <c r="AG339" s="11"/>
      <c r="AH339" s="11">
        <f>SUM(Tabel1[[#This Row],[Bez - Obstakel, openbaar]:[Bez - Obstakel, doelgroep]])</f>
        <v>0</v>
      </c>
      <c r="AI339" s="4"/>
      <c r="AJ339" s="11">
        <f>SUM(Tabel1[[#This Row],[Bez - doelgroep totaal]]+Tabel1[[#This Row],[Bez - Openbaar]]+Tabel1[[#This Row],[Bez - Foutparkeerders]]+Tabel1[[#This Row],[Bez - Obstakels]])</f>
        <v>2</v>
      </c>
      <c r="AK339" s="41">
        <f>Tabel1[[#This Row],[Bez - Openbaar]]/Tabel1[[#This Row],[Totale openbare capaciteit]]</f>
        <v>0.4</v>
      </c>
      <c r="AL339" s="41" t="e">
        <f>Tabel1[[#This Row],[Bez - doelgroep totaal]]/Tabel1[[#This Row],[Totale doelgroep capaciteit]]</f>
        <v>#DIV/0!</v>
      </c>
      <c r="AM339" s="41">
        <f>Tabel1[[#This Row],[Totale bezetting]]/Tabel1[[#This Row],[Totale capaciteit]]</f>
        <v>0.4</v>
      </c>
      <c r="AN339" s="41" t="str">
        <f>Tabel1[[#This Row],[Datum]]&amp;Tabel1[[#This Row],[Meetmoment]]&amp;Tabel1[[#This Row],[Sectienummer]]</f>
        <v>4447500:00-02:0023</v>
      </c>
      <c r="AO339" s="33"/>
      <c r="AP339" s="33"/>
      <c r="AQ339" s="33">
        <v>2</v>
      </c>
      <c r="AR339" s="33"/>
      <c r="AS339" s="33"/>
      <c r="AT339" s="33">
        <f>SUM(Tabel1[[#This Row],[Motief - Bezoekers/kortparkeerders]:[Motief - Overig]])</f>
        <v>2</v>
      </c>
      <c r="AU339" s="43"/>
      <c r="AV339" s="43">
        <v>2</v>
      </c>
      <c r="AW339" s="43"/>
      <c r="AX339" s="43"/>
      <c r="AY339" s="43"/>
      <c r="AZ339" s="43"/>
      <c r="BA339" s="43"/>
      <c r="BB339" s="43"/>
      <c r="BC339" s="44">
        <f>SUM(Tabel1[[#This Row],[Herkomst - Eigen woonplaats]:[Herkomst - Onbekend]])</f>
        <v>2</v>
      </c>
    </row>
    <row r="340" spans="1:55" s="2" customFormat="1" x14ac:dyDescent="0.25">
      <c r="A340" s="1">
        <v>24</v>
      </c>
      <c r="B340" t="s">
        <v>57</v>
      </c>
      <c r="C340" s="8">
        <v>44415</v>
      </c>
      <c r="D340" s="1" t="s">
        <v>78</v>
      </c>
      <c r="E340" s="4">
        <v>48</v>
      </c>
      <c r="F340" s="4"/>
      <c r="G340" s="4"/>
      <c r="H340" s="4"/>
      <c r="I340" s="4"/>
      <c r="J340" s="4"/>
      <c r="K340" s="4">
        <f>SUM(Tabel1[[#This Row],[cap_gemarkeerd_langs]:[cap_canadees]])</f>
        <v>48</v>
      </c>
      <c r="L340" s="4"/>
      <c r="M340" s="4"/>
      <c r="N340" s="4"/>
      <c r="O340" s="4"/>
      <c r="P340" s="4"/>
      <c r="Q340" s="4"/>
      <c r="R340" s="4">
        <f>SUM(Tabel1[[#This Row],[Cap - Invaliden algemeen]:[Cap - Overig gereserveerd]])</f>
        <v>0</v>
      </c>
      <c r="S340" s="4">
        <f>Tabel1[[#This Row],[Totale openbare capaciteit]]+Tabel1[[#This Row],[Totale doelgroep capaciteit]]</f>
        <v>48</v>
      </c>
      <c r="T340" s="11">
        <v>25</v>
      </c>
      <c r="U340" s="11"/>
      <c r="V340" s="11"/>
      <c r="W340" s="11"/>
      <c r="X340" s="11"/>
      <c r="Y340" s="11"/>
      <c r="Z340" s="4">
        <f>SUM(Tabel1[[#This Row],[Bez - Invaliden algemeen]:[Bez - Overig gereserveerd]])</f>
        <v>0</v>
      </c>
      <c r="AA340" s="4">
        <v>4</v>
      </c>
      <c r="AB340" s="4">
        <v>1</v>
      </c>
      <c r="AC340" s="11"/>
      <c r="AD340" s="11">
        <f>SUM(Tabel1[[#This Row],[Bez - fout, canadees]:[Bez - fout, anders]])</f>
        <v>5</v>
      </c>
      <c r="AE340" s="4"/>
      <c r="AF340" s="11"/>
      <c r="AG340" s="11"/>
      <c r="AH340" s="11">
        <f>SUM(Tabel1[[#This Row],[Bez - Obstakel, openbaar]:[Bez - Obstakel, doelgroep]])</f>
        <v>0</v>
      </c>
      <c r="AI340" s="4"/>
      <c r="AJ340" s="11">
        <f>SUM(Tabel1[[#This Row],[Bez - doelgroep totaal]]+Tabel1[[#This Row],[Bez - Openbaar]]+Tabel1[[#This Row],[Bez - Foutparkeerders]]+Tabel1[[#This Row],[Bez - Obstakels]])</f>
        <v>30</v>
      </c>
      <c r="AK340" s="41">
        <f>Tabel1[[#This Row],[Bez - Openbaar]]/Tabel1[[#This Row],[Totale openbare capaciteit]]</f>
        <v>0.52083333333333337</v>
      </c>
      <c r="AL340" s="41" t="e">
        <f>Tabel1[[#This Row],[Bez - doelgroep totaal]]/Tabel1[[#This Row],[Totale doelgroep capaciteit]]</f>
        <v>#DIV/0!</v>
      </c>
      <c r="AM340" s="41">
        <f>Tabel1[[#This Row],[Totale bezetting]]/Tabel1[[#This Row],[Totale capaciteit]]</f>
        <v>0.625</v>
      </c>
      <c r="AN340" s="41" t="str">
        <f>Tabel1[[#This Row],[Datum]]&amp;Tabel1[[#This Row],[Meetmoment]]&amp;Tabel1[[#This Row],[Sectienummer]]</f>
        <v>4441510:00-12:0024</v>
      </c>
      <c r="AO340" s="33"/>
      <c r="AP340" s="33">
        <v>2</v>
      </c>
      <c r="AQ340" s="33">
        <v>7</v>
      </c>
      <c r="AR340" s="33">
        <v>21</v>
      </c>
      <c r="AS340" s="33"/>
      <c r="AT340" s="33">
        <f>SUM(Tabel1[[#This Row],[Motief - Bezoekers/kortparkeerders]:[Motief - Overig]])</f>
        <v>30</v>
      </c>
      <c r="AU340" s="43">
        <v>25</v>
      </c>
      <c r="AV340" s="43"/>
      <c r="AW340" s="43">
        <v>2</v>
      </c>
      <c r="AX340" s="43">
        <v>3</v>
      </c>
      <c r="AY340" s="43"/>
      <c r="AZ340" s="43"/>
      <c r="BA340" s="43"/>
      <c r="BB340" s="43"/>
      <c r="BC340" s="44">
        <f>SUM(Tabel1[[#This Row],[Herkomst - Eigen woonplaats]:[Herkomst - Onbekend]])</f>
        <v>30</v>
      </c>
    </row>
    <row r="341" spans="1:55" s="2" customFormat="1" x14ac:dyDescent="0.25">
      <c r="A341" s="1">
        <v>24</v>
      </c>
      <c r="B341" t="s">
        <v>57</v>
      </c>
      <c r="C341" s="8">
        <v>44415</v>
      </c>
      <c r="D341" s="1" t="s">
        <v>79</v>
      </c>
      <c r="E341" s="4">
        <v>48</v>
      </c>
      <c r="F341" s="4"/>
      <c r="G341" s="4"/>
      <c r="H341" s="4"/>
      <c r="I341" s="4"/>
      <c r="J341" s="4"/>
      <c r="K341" s="4">
        <f>SUM(Tabel1[[#This Row],[cap_gemarkeerd_langs]:[cap_canadees]])</f>
        <v>48</v>
      </c>
      <c r="L341" s="4"/>
      <c r="M341" s="4"/>
      <c r="N341" s="4"/>
      <c r="O341" s="4"/>
      <c r="P341" s="4"/>
      <c r="Q341" s="4"/>
      <c r="R341" s="4">
        <f>SUM(Tabel1[[#This Row],[Cap - Invaliden algemeen]:[Cap - Overig gereserveerd]])</f>
        <v>0</v>
      </c>
      <c r="S341" s="4">
        <f>Tabel1[[#This Row],[Totale openbare capaciteit]]+Tabel1[[#This Row],[Totale doelgroep capaciteit]]</f>
        <v>48</v>
      </c>
      <c r="T341" s="11">
        <v>41</v>
      </c>
      <c r="U341" s="11"/>
      <c r="V341" s="11"/>
      <c r="W341" s="11"/>
      <c r="X341" s="11"/>
      <c r="Y341" s="11"/>
      <c r="Z341" s="4">
        <f>SUM(Tabel1[[#This Row],[Bez - Invaliden algemeen]:[Bez - Overig gereserveerd]])</f>
        <v>0</v>
      </c>
      <c r="AA341" s="4"/>
      <c r="AB341" s="4"/>
      <c r="AC341" s="11"/>
      <c r="AD341" s="11">
        <f>SUM(Tabel1[[#This Row],[Bez - fout, canadees]:[Bez - fout, anders]])</f>
        <v>0</v>
      </c>
      <c r="AE341" s="4"/>
      <c r="AF341" s="11"/>
      <c r="AG341" s="11"/>
      <c r="AH341" s="11">
        <f>SUM(Tabel1[[#This Row],[Bez - Obstakel, openbaar]:[Bez - Obstakel, doelgroep]])</f>
        <v>0</v>
      </c>
      <c r="AI341" s="4"/>
      <c r="AJ341" s="11">
        <f>SUM(Tabel1[[#This Row],[Bez - doelgroep totaal]]+Tabel1[[#This Row],[Bez - Openbaar]]+Tabel1[[#This Row],[Bez - Foutparkeerders]]+Tabel1[[#This Row],[Bez - Obstakels]])</f>
        <v>41</v>
      </c>
      <c r="AK341" s="41">
        <f>Tabel1[[#This Row],[Bez - Openbaar]]/Tabel1[[#This Row],[Totale openbare capaciteit]]</f>
        <v>0.85416666666666663</v>
      </c>
      <c r="AL341" s="41" t="e">
        <f>Tabel1[[#This Row],[Bez - doelgroep totaal]]/Tabel1[[#This Row],[Totale doelgroep capaciteit]]</f>
        <v>#DIV/0!</v>
      </c>
      <c r="AM341" s="41">
        <f>Tabel1[[#This Row],[Totale bezetting]]/Tabel1[[#This Row],[Totale capaciteit]]</f>
        <v>0.85416666666666663</v>
      </c>
      <c r="AN341" s="41" t="str">
        <f>Tabel1[[#This Row],[Datum]]&amp;Tabel1[[#This Row],[Meetmoment]]&amp;Tabel1[[#This Row],[Sectienummer]]</f>
        <v>4441514:00-16:0024</v>
      </c>
      <c r="AO341" s="33">
        <v>4</v>
      </c>
      <c r="AP341" s="33">
        <v>3</v>
      </c>
      <c r="AQ341" s="33">
        <v>9</v>
      </c>
      <c r="AR341" s="33">
        <v>25</v>
      </c>
      <c r="AS341" s="33"/>
      <c r="AT341" s="33">
        <f>SUM(Tabel1[[#This Row],[Motief - Bezoekers/kortparkeerders]:[Motief - Overig]])</f>
        <v>41</v>
      </c>
      <c r="AU341" s="43">
        <v>32</v>
      </c>
      <c r="AV341" s="43">
        <v>1</v>
      </c>
      <c r="AW341" s="43">
        <v>3</v>
      </c>
      <c r="AX341" s="43">
        <v>3</v>
      </c>
      <c r="AY341" s="43">
        <v>1</v>
      </c>
      <c r="AZ341" s="43"/>
      <c r="BA341" s="43"/>
      <c r="BB341" s="43">
        <v>1</v>
      </c>
      <c r="BC341" s="44">
        <f>SUM(Tabel1[[#This Row],[Herkomst - Eigen woonplaats]:[Herkomst - Onbekend]])</f>
        <v>41</v>
      </c>
    </row>
    <row r="342" spans="1:55" s="2" customFormat="1" x14ac:dyDescent="0.25">
      <c r="A342" s="1">
        <v>24</v>
      </c>
      <c r="B342" t="s">
        <v>57</v>
      </c>
      <c r="C342" s="8">
        <v>44415</v>
      </c>
      <c r="D342" s="1" t="s">
        <v>80</v>
      </c>
      <c r="E342" s="4">
        <v>48</v>
      </c>
      <c r="F342" s="4"/>
      <c r="G342" s="4"/>
      <c r="H342" s="4"/>
      <c r="I342" s="4"/>
      <c r="J342" s="4"/>
      <c r="K342" s="4">
        <f>SUM(Tabel1[[#This Row],[cap_gemarkeerd_langs]:[cap_canadees]])</f>
        <v>48</v>
      </c>
      <c r="L342" s="4"/>
      <c r="M342" s="4"/>
      <c r="N342" s="4"/>
      <c r="O342" s="4"/>
      <c r="P342" s="4"/>
      <c r="Q342" s="4"/>
      <c r="R342" s="4">
        <f>SUM(Tabel1[[#This Row],[Cap - Invaliden algemeen]:[Cap - Overig gereserveerd]])</f>
        <v>0</v>
      </c>
      <c r="S342" s="4">
        <f>Tabel1[[#This Row],[Totale openbare capaciteit]]+Tabel1[[#This Row],[Totale doelgroep capaciteit]]</f>
        <v>48</v>
      </c>
      <c r="T342" s="11">
        <v>44</v>
      </c>
      <c r="U342" s="11"/>
      <c r="V342" s="11"/>
      <c r="W342" s="11"/>
      <c r="X342" s="11"/>
      <c r="Y342" s="11"/>
      <c r="Z342" s="4">
        <f>SUM(Tabel1[[#This Row],[Bez - Invaliden algemeen]:[Bez - Overig gereserveerd]])</f>
        <v>0</v>
      </c>
      <c r="AA342" s="4"/>
      <c r="AB342" s="4"/>
      <c r="AC342" s="11"/>
      <c r="AD342" s="11">
        <f>SUM(Tabel1[[#This Row],[Bez - fout, canadees]:[Bez - fout, anders]])</f>
        <v>0</v>
      </c>
      <c r="AE342" s="4"/>
      <c r="AF342" s="11"/>
      <c r="AG342" s="11"/>
      <c r="AH342" s="11">
        <f>SUM(Tabel1[[#This Row],[Bez - Obstakel, openbaar]:[Bez - Obstakel, doelgroep]])</f>
        <v>0</v>
      </c>
      <c r="AI342" s="4"/>
      <c r="AJ342" s="11">
        <f>SUM(Tabel1[[#This Row],[Bez - doelgroep totaal]]+Tabel1[[#This Row],[Bez - Openbaar]]+Tabel1[[#This Row],[Bez - Foutparkeerders]]+Tabel1[[#This Row],[Bez - Obstakels]])</f>
        <v>44</v>
      </c>
      <c r="AK342" s="41">
        <f>Tabel1[[#This Row],[Bez - Openbaar]]/Tabel1[[#This Row],[Totale openbare capaciteit]]</f>
        <v>0.91666666666666663</v>
      </c>
      <c r="AL342" s="41" t="e">
        <f>Tabel1[[#This Row],[Bez - doelgroep totaal]]/Tabel1[[#This Row],[Totale doelgroep capaciteit]]</f>
        <v>#DIV/0!</v>
      </c>
      <c r="AM342" s="41">
        <f>Tabel1[[#This Row],[Totale bezetting]]/Tabel1[[#This Row],[Totale capaciteit]]</f>
        <v>0.91666666666666663</v>
      </c>
      <c r="AN342" s="41" t="str">
        <f>Tabel1[[#This Row],[Datum]]&amp;Tabel1[[#This Row],[Meetmoment]]&amp;Tabel1[[#This Row],[Sectienummer]]</f>
        <v>4441519:00-21:0024</v>
      </c>
      <c r="AO342" s="33">
        <v>5</v>
      </c>
      <c r="AP342" s="33">
        <v>2</v>
      </c>
      <c r="AQ342" s="33">
        <v>14</v>
      </c>
      <c r="AR342" s="33">
        <v>23</v>
      </c>
      <c r="AS342" s="33"/>
      <c r="AT342" s="33">
        <f>SUM(Tabel1[[#This Row],[Motief - Bezoekers/kortparkeerders]:[Motief - Overig]])</f>
        <v>44</v>
      </c>
      <c r="AU342" s="43">
        <v>30</v>
      </c>
      <c r="AV342" s="43">
        <v>2</v>
      </c>
      <c r="AW342" s="43">
        <v>5</v>
      </c>
      <c r="AX342" s="43">
        <v>4</v>
      </c>
      <c r="AY342" s="43"/>
      <c r="AZ342" s="43">
        <v>1</v>
      </c>
      <c r="BA342" s="43">
        <v>1</v>
      </c>
      <c r="BB342" s="43">
        <v>1</v>
      </c>
      <c r="BC342" s="44">
        <f>SUM(Tabel1[[#This Row],[Herkomst - Eigen woonplaats]:[Herkomst - Onbekend]])</f>
        <v>44</v>
      </c>
    </row>
    <row r="343" spans="1:55" s="2" customFormat="1" x14ac:dyDescent="0.25">
      <c r="A343" s="1">
        <v>24</v>
      </c>
      <c r="B343" t="s">
        <v>57</v>
      </c>
      <c r="C343" s="8">
        <v>44416</v>
      </c>
      <c r="D343" s="1" t="s">
        <v>77</v>
      </c>
      <c r="E343" s="4">
        <v>48</v>
      </c>
      <c r="F343" s="4"/>
      <c r="G343" s="4"/>
      <c r="H343" s="4"/>
      <c r="I343" s="4"/>
      <c r="J343" s="4"/>
      <c r="K343" s="4">
        <f>SUM(Tabel1[[#This Row],[cap_gemarkeerd_langs]:[cap_canadees]])</f>
        <v>48</v>
      </c>
      <c r="L343" s="4"/>
      <c r="M343" s="4"/>
      <c r="N343" s="4"/>
      <c r="O343" s="4"/>
      <c r="P343" s="4"/>
      <c r="Q343" s="4"/>
      <c r="R343" s="4">
        <f>SUM(Tabel1[[#This Row],[Cap - Invaliden algemeen]:[Cap - Overig gereserveerd]])</f>
        <v>0</v>
      </c>
      <c r="S343" s="4">
        <f>Tabel1[[#This Row],[Totale openbare capaciteit]]+Tabel1[[#This Row],[Totale doelgroep capaciteit]]</f>
        <v>48</v>
      </c>
      <c r="T343" s="11">
        <v>42</v>
      </c>
      <c r="U343" s="11"/>
      <c r="V343" s="11"/>
      <c r="W343" s="11"/>
      <c r="X343" s="11"/>
      <c r="Y343" s="11"/>
      <c r="Z343" s="4">
        <f>SUM(Tabel1[[#This Row],[Bez - Invaliden algemeen]:[Bez - Overig gereserveerd]])</f>
        <v>0</v>
      </c>
      <c r="AA343" s="4"/>
      <c r="AB343" s="4"/>
      <c r="AC343" s="11"/>
      <c r="AD343" s="11">
        <f>SUM(Tabel1[[#This Row],[Bez - fout, canadees]:[Bez - fout, anders]])</f>
        <v>0</v>
      </c>
      <c r="AE343" s="4"/>
      <c r="AF343" s="11"/>
      <c r="AG343" s="11"/>
      <c r="AH343" s="11">
        <f>SUM(Tabel1[[#This Row],[Bez - Obstakel, openbaar]:[Bez - Obstakel, doelgroep]])</f>
        <v>0</v>
      </c>
      <c r="AI343" s="4"/>
      <c r="AJ343" s="11">
        <f>SUM(Tabel1[[#This Row],[Bez - doelgroep totaal]]+Tabel1[[#This Row],[Bez - Openbaar]]+Tabel1[[#This Row],[Bez - Foutparkeerders]]+Tabel1[[#This Row],[Bez - Obstakels]])</f>
        <v>42</v>
      </c>
      <c r="AK343" s="41">
        <f>Tabel1[[#This Row],[Bez - Openbaar]]/Tabel1[[#This Row],[Totale openbare capaciteit]]</f>
        <v>0.875</v>
      </c>
      <c r="AL343" s="41" t="e">
        <f>Tabel1[[#This Row],[Bez - doelgroep totaal]]/Tabel1[[#This Row],[Totale doelgroep capaciteit]]</f>
        <v>#DIV/0!</v>
      </c>
      <c r="AM343" s="41">
        <f>Tabel1[[#This Row],[Totale bezetting]]/Tabel1[[#This Row],[Totale capaciteit]]</f>
        <v>0.875</v>
      </c>
      <c r="AN343" s="41" t="str">
        <f>Tabel1[[#This Row],[Datum]]&amp;Tabel1[[#This Row],[Meetmoment]]&amp;Tabel1[[#This Row],[Sectienummer]]</f>
        <v>4441600:00-02:0024</v>
      </c>
      <c r="AO343" s="33"/>
      <c r="AP343" s="33"/>
      <c r="AQ343" s="33">
        <v>15</v>
      </c>
      <c r="AR343" s="33">
        <v>27</v>
      </c>
      <c r="AS343" s="33"/>
      <c r="AT343" s="33">
        <f>SUM(Tabel1[[#This Row],[Motief - Bezoekers/kortparkeerders]:[Motief - Overig]])</f>
        <v>42</v>
      </c>
      <c r="AU343" s="43">
        <v>31</v>
      </c>
      <c r="AV343" s="43">
        <v>2</v>
      </c>
      <c r="AW343" s="43">
        <v>5</v>
      </c>
      <c r="AX343" s="43">
        <v>3</v>
      </c>
      <c r="AY343" s="43"/>
      <c r="AZ343" s="43"/>
      <c r="BA343" s="43">
        <v>1</v>
      </c>
      <c r="BB343" s="43"/>
      <c r="BC343" s="44">
        <f>SUM(Tabel1[[#This Row],[Herkomst - Eigen woonplaats]:[Herkomst - Onbekend]])</f>
        <v>42</v>
      </c>
    </row>
    <row r="344" spans="1:55" s="2" customFormat="1" x14ac:dyDescent="0.25">
      <c r="A344" s="1">
        <v>24</v>
      </c>
      <c r="B344" s="1" t="s">
        <v>57</v>
      </c>
      <c r="C344" s="8">
        <v>44429</v>
      </c>
      <c r="D344" s="1" t="s">
        <v>79</v>
      </c>
      <c r="E344" s="4">
        <v>48</v>
      </c>
      <c r="F344" s="4"/>
      <c r="G344" s="4"/>
      <c r="H344" s="4"/>
      <c r="I344" s="4"/>
      <c r="J344" s="4"/>
      <c r="K344" s="4">
        <f>SUM(Tabel1[[#This Row],[cap_gemarkeerd_langs]:[cap_canadees]])</f>
        <v>48</v>
      </c>
      <c r="L344" s="4"/>
      <c r="M344" s="4"/>
      <c r="N344" s="4"/>
      <c r="O344" s="4"/>
      <c r="P344" s="4"/>
      <c r="Q344" s="4"/>
      <c r="R344" s="4">
        <f>SUM(Tabel1[[#This Row],[Cap - Invaliden algemeen]:[Cap - Overig gereserveerd]])</f>
        <v>0</v>
      </c>
      <c r="S344" s="4">
        <f>Tabel1[[#This Row],[Totale openbare capaciteit]]+Tabel1[[#This Row],[Totale doelgroep capaciteit]]</f>
        <v>48</v>
      </c>
      <c r="T344" s="11">
        <v>42</v>
      </c>
      <c r="U344" s="11"/>
      <c r="V344" s="11"/>
      <c r="W344" s="11"/>
      <c r="X344" s="11"/>
      <c r="Y344" s="11"/>
      <c r="Z344" s="4">
        <f>SUM(Tabel1[[#This Row],[Bez - Invaliden algemeen]:[Bez - Overig gereserveerd]])</f>
        <v>0</v>
      </c>
      <c r="AA344" s="4"/>
      <c r="AB344" s="4"/>
      <c r="AC344" s="11"/>
      <c r="AD344" s="11">
        <f>SUM(Tabel1[[#This Row],[Bez - fout, canadees]:[Bez - fout, anders]])</f>
        <v>0</v>
      </c>
      <c r="AE344" s="11">
        <v>3</v>
      </c>
      <c r="AF344" s="11"/>
      <c r="AG344" s="11"/>
      <c r="AH344" s="11">
        <f>SUM(Tabel1[[#This Row],[Bez - Obstakel, openbaar]:[Bez - Obstakel, doelgroep]])</f>
        <v>3</v>
      </c>
      <c r="AI344" s="4"/>
      <c r="AJ344" s="11">
        <f>SUM(Tabel1[[#This Row],[Bez - doelgroep totaal]]+Tabel1[[#This Row],[Bez - Openbaar]]+Tabel1[[#This Row],[Bez - Foutparkeerders]]+Tabel1[[#This Row],[Bez - Obstakels]])</f>
        <v>45</v>
      </c>
      <c r="AK344" s="41">
        <f>Tabel1[[#This Row],[Bez - Openbaar]]/Tabel1[[#This Row],[Totale openbare capaciteit]]</f>
        <v>0.875</v>
      </c>
      <c r="AL344" s="41" t="e">
        <f>Tabel1[[#This Row],[Bez - doelgroep totaal]]/Tabel1[[#This Row],[Totale doelgroep capaciteit]]</f>
        <v>#DIV/0!</v>
      </c>
      <c r="AM344" s="41">
        <f>Tabel1[[#This Row],[Totale bezetting]]/Tabel1[[#This Row],[Totale capaciteit]]</f>
        <v>0.9375</v>
      </c>
      <c r="AN344" s="41" t="str">
        <f>Tabel1[[#This Row],[Datum]]&amp;Tabel1[[#This Row],[Meetmoment]]&amp;Tabel1[[#This Row],[Sectienummer]]</f>
        <v>4442914:00-16:0024</v>
      </c>
      <c r="AO344" s="33">
        <v>17</v>
      </c>
      <c r="AP344" s="33">
        <v>3</v>
      </c>
      <c r="AQ344" s="33">
        <v>9</v>
      </c>
      <c r="AR344" s="33">
        <v>13</v>
      </c>
      <c r="AS344" s="33"/>
      <c r="AT344" s="33">
        <f>SUM(Tabel1[[#This Row],[Motief - Bezoekers/kortparkeerders]:[Motief - Overig]])</f>
        <v>42</v>
      </c>
      <c r="AU344" s="43">
        <v>23</v>
      </c>
      <c r="AV344" s="43">
        <v>5</v>
      </c>
      <c r="AW344" s="43">
        <v>5</v>
      </c>
      <c r="AX344" s="43">
        <v>5</v>
      </c>
      <c r="AY344" s="43">
        <v>2</v>
      </c>
      <c r="AZ344" s="43">
        <v>2</v>
      </c>
      <c r="BA344" s="43"/>
      <c r="BB344" s="43"/>
      <c r="BC344" s="44">
        <f>SUM(Tabel1[[#This Row],[Herkomst - Eigen woonplaats]:[Herkomst - Onbekend]])</f>
        <v>42</v>
      </c>
    </row>
    <row r="345" spans="1:55" s="2" customFormat="1" x14ac:dyDescent="0.25">
      <c r="A345" s="1">
        <v>24</v>
      </c>
      <c r="B345" t="s">
        <v>57</v>
      </c>
      <c r="C345" s="8">
        <v>44450</v>
      </c>
      <c r="D345" s="1" t="s">
        <v>78</v>
      </c>
      <c r="E345" s="4">
        <v>48</v>
      </c>
      <c r="F345" s="4"/>
      <c r="G345" s="4"/>
      <c r="H345" s="4"/>
      <c r="I345" s="4"/>
      <c r="J345" s="4"/>
      <c r="K345" s="4">
        <f>SUM(Tabel1[[#This Row],[cap_gemarkeerd_langs]:[cap_canadees]])</f>
        <v>48</v>
      </c>
      <c r="L345" s="4"/>
      <c r="M345" s="4"/>
      <c r="N345" s="4"/>
      <c r="O345" s="4"/>
      <c r="P345" s="4"/>
      <c r="Q345" s="4"/>
      <c r="R345" s="4">
        <f>SUM(Tabel1[[#This Row],[Cap - Invaliden algemeen]:[Cap - Overig gereserveerd]])</f>
        <v>0</v>
      </c>
      <c r="S345" s="4">
        <f>Tabel1[[#This Row],[Totale openbare capaciteit]]+Tabel1[[#This Row],[Totale doelgroep capaciteit]]</f>
        <v>48</v>
      </c>
      <c r="T345" s="11">
        <v>27</v>
      </c>
      <c r="U345" s="11"/>
      <c r="V345" s="11"/>
      <c r="W345" s="11"/>
      <c r="X345" s="11"/>
      <c r="Y345" s="11"/>
      <c r="Z345" s="4">
        <f>SUM(Tabel1[[#This Row],[Bez - Invaliden algemeen]:[Bez - Overig gereserveerd]])</f>
        <v>0</v>
      </c>
      <c r="AA345" s="4">
        <v>5</v>
      </c>
      <c r="AB345" s="4"/>
      <c r="AC345" s="11"/>
      <c r="AD345" s="11">
        <f>SUM(Tabel1[[#This Row],[Bez - fout, canadees]:[Bez - fout, anders]])</f>
        <v>5</v>
      </c>
      <c r="AE345" s="4">
        <v>2</v>
      </c>
      <c r="AF345" s="11"/>
      <c r="AG345" s="11"/>
      <c r="AH345" s="11">
        <f>SUM(Tabel1[[#This Row],[Bez - Obstakel, openbaar]:[Bez - Obstakel, doelgroep]])</f>
        <v>2</v>
      </c>
      <c r="AI345" s="4"/>
      <c r="AJ345" s="11">
        <f>SUM(Tabel1[[#This Row],[Bez - doelgroep totaal]]+Tabel1[[#This Row],[Bez - Openbaar]]+Tabel1[[#This Row],[Bez - Foutparkeerders]]+Tabel1[[#This Row],[Bez - Obstakels]])</f>
        <v>34</v>
      </c>
      <c r="AK345" s="41">
        <f>Tabel1[[#This Row],[Bez - Openbaar]]/Tabel1[[#This Row],[Totale openbare capaciteit]]</f>
        <v>0.5625</v>
      </c>
      <c r="AL345" s="41" t="e">
        <f>Tabel1[[#This Row],[Bez - doelgroep totaal]]/Tabel1[[#This Row],[Totale doelgroep capaciteit]]</f>
        <v>#DIV/0!</v>
      </c>
      <c r="AM345" s="41">
        <f>Tabel1[[#This Row],[Totale bezetting]]/Tabel1[[#This Row],[Totale capaciteit]]</f>
        <v>0.70833333333333337</v>
      </c>
      <c r="AN345" s="41" t="str">
        <f>Tabel1[[#This Row],[Datum]]&amp;Tabel1[[#This Row],[Meetmoment]]&amp;Tabel1[[#This Row],[Sectienummer]]</f>
        <v>4445010:00-12:0024</v>
      </c>
      <c r="AO345" s="33">
        <v>3</v>
      </c>
      <c r="AP345" s="33">
        <v>4</v>
      </c>
      <c r="AQ345" s="33">
        <v>7</v>
      </c>
      <c r="AR345" s="33">
        <v>18</v>
      </c>
      <c r="AS345" s="33"/>
      <c r="AT345" s="33">
        <f>SUM(Tabel1[[#This Row],[Motief - Bezoekers/kortparkeerders]:[Motief - Overig]])</f>
        <v>32</v>
      </c>
      <c r="AU345" s="43">
        <v>23</v>
      </c>
      <c r="AV345" s="43">
        <v>2</v>
      </c>
      <c r="AW345" s="43">
        <v>1</v>
      </c>
      <c r="AX345" s="43">
        <v>3</v>
      </c>
      <c r="AY345" s="43"/>
      <c r="AZ345" s="43"/>
      <c r="BA345" s="43"/>
      <c r="BB345" s="43">
        <v>3</v>
      </c>
      <c r="BC345" s="44">
        <f>SUM(Tabel1[[#This Row],[Herkomst - Eigen woonplaats]:[Herkomst - Onbekend]])</f>
        <v>32</v>
      </c>
    </row>
    <row r="346" spans="1:55" s="2" customFormat="1" x14ac:dyDescent="0.25">
      <c r="A346" s="1">
        <v>24</v>
      </c>
      <c r="B346" t="s">
        <v>57</v>
      </c>
      <c r="C346" s="8">
        <v>44450</v>
      </c>
      <c r="D346" s="1" t="s">
        <v>79</v>
      </c>
      <c r="E346" s="4">
        <v>48</v>
      </c>
      <c r="F346" s="4"/>
      <c r="G346" s="4"/>
      <c r="H346" s="4"/>
      <c r="I346" s="4"/>
      <c r="J346" s="4"/>
      <c r="K346" s="4">
        <f>SUM(Tabel1[[#This Row],[cap_gemarkeerd_langs]:[cap_canadees]])</f>
        <v>48</v>
      </c>
      <c r="L346" s="4"/>
      <c r="M346" s="4"/>
      <c r="N346" s="4"/>
      <c r="O346" s="4"/>
      <c r="P346" s="4"/>
      <c r="Q346" s="4"/>
      <c r="R346" s="4">
        <f>SUM(Tabel1[[#This Row],[Cap - Invaliden algemeen]:[Cap - Overig gereserveerd]])</f>
        <v>0</v>
      </c>
      <c r="S346" s="4">
        <f>Tabel1[[#This Row],[Totale openbare capaciteit]]+Tabel1[[#This Row],[Totale doelgroep capaciteit]]</f>
        <v>48</v>
      </c>
      <c r="T346" s="11">
        <v>31</v>
      </c>
      <c r="U346" s="11"/>
      <c r="V346" s="11"/>
      <c r="W346" s="11"/>
      <c r="X346" s="11"/>
      <c r="Y346" s="11"/>
      <c r="Z346" s="4">
        <f>SUM(Tabel1[[#This Row],[Bez - Invaliden algemeen]:[Bez - Overig gereserveerd]])</f>
        <v>0</v>
      </c>
      <c r="AA346" s="4">
        <v>2</v>
      </c>
      <c r="AB346" s="4"/>
      <c r="AC346" s="11"/>
      <c r="AD346" s="11">
        <f>SUM(Tabel1[[#This Row],[Bez - fout, canadees]:[Bez - fout, anders]])</f>
        <v>2</v>
      </c>
      <c r="AE346" s="4">
        <v>2</v>
      </c>
      <c r="AF346" s="11"/>
      <c r="AG346" s="11"/>
      <c r="AH346" s="11">
        <f>SUM(Tabel1[[#This Row],[Bez - Obstakel, openbaar]:[Bez - Obstakel, doelgroep]])</f>
        <v>2</v>
      </c>
      <c r="AI346" s="4"/>
      <c r="AJ346" s="11">
        <f>SUM(Tabel1[[#This Row],[Bez - doelgroep totaal]]+Tabel1[[#This Row],[Bez - Openbaar]]+Tabel1[[#This Row],[Bez - Foutparkeerders]]+Tabel1[[#This Row],[Bez - Obstakels]])</f>
        <v>35</v>
      </c>
      <c r="AK346" s="41">
        <f>Tabel1[[#This Row],[Bez - Openbaar]]/Tabel1[[#This Row],[Totale openbare capaciteit]]</f>
        <v>0.64583333333333337</v>
      </c>
      <c r="AL346" s="41" t="e">
        <f>Tabel1[[#This Row],[Bez - doelgroep totaal]]/Tabel1[[#This Row],[Totale doelgroep capaciteit]]</f>
        <v>#DIV/0!</v>
      </c>
      <c r="AM346" s="41">
        <f>Tabel1[[#This Row],[Totale bezetting]]/Tabel1[[#This Row],[Totale capaciteit]]</f>
        <v>0.72916666666666663</v>
      </c>
      <c r="AN346" s="41" t="str">
        <f>Tabel1[[#This Row],[Datum]]&amp;Tabel1[[#This Row],[Meetmoment]]&amp;Tabel1[[#This Row],[Sectienummer]]</f>
        <v>4445014:00-16:0024</v>
      </c>
      <c r="AO346" s="33">
        <v>2</v>
      </c>
      <c r="AP346" s="33">
        <v>3</v>
      </c>
      <c r="AQ346" s="33">
        <v>8</v>
      </c>
      <c r="AR346" s="33">
        <v>20</v>
      </c>
      <c r="AS346" s="33"/>
      <c r="AT346" s="33">
        <f>SUM(Tabel1[[#This Row],[Motief - Bezoekers/kortparkeerders]:[Motief - Overig]])</f>
        <v>33</v>
      </c>
      <c r="AU346" s="43">
        <v>24</v>
      </c>
      <c r="AV346" s="43">
        <v>3</v>
      </c>
      <c r="AW346" s="43">
        <v>3</v>
      </c>
      <c r="AX346" s="43">
        <v>1</v>
      </c>
      <c r="AY346" s="43"/>
      <c r="AZ346" s="43">
        <v>1</v>
      </c>
      <c r="BA346" s="43"/>
      <c r="BB346" s="43">
        <v>1</v>
      </c>
      <c r="BC346" s="44">
        <f>SUM(Tabel1[[#This Row],[Herkomst - Eigen woonplaats]:[Herkomst - Onbekend]])</f>
        <v>33</v>
      </c>
    </row>
    <row r="347" spans="1:55" s="2" customFormat="1" x14ac:dyDescent="0.25">
      <c r="A347" s="1">
        <v>24</v>
      </c>
      <c r="B347" t="s">
        <v>57</v>
      </c>
      <c r="C347" s="8">
        <v>44450</v>
      </c>
      <c r="D347" s="1" t="s">
        <v>80</v>
      </c>
      <c r="E347" s="4">
        <v>48</v>
      </c>
      <c r="F347" s="4"/>
      <c r="G347" s="4"/>
      <c r="H347" s="4"/>
      <c r="I347" s="4"/>
      <c r="J347" s="4"/>
      <c r="K347" s="4">
        <f>SUM(Tabel1[[#This Row],[cap_gemarkeerd_langs]:[cap_canadees]])</f>
        <v>48</v>
      </c>
      <c r="L347" s="4"/>
      <c r="M347" s="4"/>
      <c r="N347" s="4"/>
      <c r="O347" s="4"/>
      <c r="P347" s="4"/>
      <c r="Q347" s="4"/>
      <c r="R347" s="4">
        <f>SUM(Tabel1[[#This Row],[Cap - Invaliden algemeen]:[Cap - Overig gereserveerd]])</f>
        <v>0</v>
      </c>
      <c r="S347" s="4">
        <f>Tabel1[[#This Row],[Totale openbare capaciteit]]+Tabel1[[#This Row],[Totale doelgroep capaciteit]]</f>
        <v>48</v>
      </c>
      <c r="T347" s="11">
        <v>33</v>
      </c>
      <c r="U347" s="11"/>
      <c r="V347" s="11"/>
      <c r="W347" s="11"/>
      <c r="X347" s="11"/>
      <c r="Y347" s="11"/>
      <c r="Z347" s="4">
        <f>SUM(Tabel1[[#This Row],[Bez - Invaliden algemeen]:[Bez - Overig gereserveerd]])</f>
        <v>0</v>
      </c>
      <c r="AA347" s="4">
        <v>2</v>
      </c>
      <c r="AB347" s="4"/>
      <c r="AC347" s="11"/>
      <c r="AD347" s="11">
        <f>SUM(Tabel1[[#This Row],[Bez - fout, canadees]:[Bez - fout, anders]])</f>
        <v>2</v>
      </c>
      <c r="AE347" s="4">
        <v>2</v>
      </c>
      <c r="AF347" s="11"/>
      <c r="AG347" s="11"/>
      <c r="AH347" s="11">
        <f>SUM(Tabel1[[#This Row],[Bez - Obstakel, openbaar]:[Bez - Obstakel, doelgroep]])</f>
        <v>2</v>
      </c>
      <c r="AI347" s="4"/>
      <c r="AJ347" s="11">
        <f>SUM(Tabel1[[#This Row],[Bez - doelgroep totaal]]+Tabel1[[#This Row],[Bez - Openbaar]]+Tabel1[[#This Row],[Bez - Foutparkeerders]]+Tabel1[[#This Row],[Bez - Obstakels]])</f>
        <v>37</v>
      </c>
      <c r="AK347" s="41">
        <f>Tabel1[[#This Row],[Bez - Openbaar]]/Tabel1[[#This Row],[Totale openbare capaciteit]]</f>
        <v>0.6875</v>
      </c>
      <c r="AL347" s="41" t="e">
        <f>Tabel1[[#This Row],[Bez - doelgroep totaal]]/Tabel1[[#This Row],[Totale doelgroep capaciteit]]</f>
        <v>#DIV/0!</v>
      </c>
      <c r="AM347" s="41">
        <f>Tabel1[[#This Row],[Totale bezetting]]/Tabel1[[#This Row],[Totale capaciteit]]</f>
        <v>0.77083333333333337</v>
      </c>
      <c r="AN347" s="41" t="str">
        <f>Tabel1[[#This Row],[Datum]]&amp;Tabel1[[#This Row],[Meetmoment]]&amp;Tabel1[[#This Row],[Sectienummer]]</f>
        <v>4445019:00-21:0024</v>
      </c>
      <c r="AO347" s="33">
        <v>6</v>
      </c>
      <c r="AP347" s="33">
        <v>2</v>
      </c>
      <c r="AQ347" s="33">
        <v>9</v>
      </c>
      <c r="AR347" s="33">
        <v>18</v>
      </c>
      <c r="AS347" s="33"/>
      <c r="AT347" s="33">
        <f>SUM(Tabel1[[#This Row],[Motief - Bezoekers/kortparkeerders]:[Motief - Overig]])</f>
        <v>35</v>
      </c>
      <c r="AU347" s="43">
        <v>22</v>
      </c>
      <c r="AV347" s="43">
        <v>3</v>
      </c>
      <c r="AW347" s="43">
        <v>3</v>
      </c>
      <c r="AX347" s="43">
        <v>1</v>
      </c>
      <c r="AY347" s="43"/>
      <c r="AZ347" s="43">
        <v>3</v>
      </c>
      <c r="BA347" s="43">
        <v>2</v>
      </c>
      <c r="BB347" s="43">
        <v>1</v>
      </c>
      <c r="BC347" s="44">
        <f>SUM(Tabel1[[#This Row],[Herkomst - Eigen woonplaats]:[Herkomst - Onbekend]])</f>
        <v>35</v>
      </c>
    </row>
    <row r="348" spans="1:55" s="2" customFormat="1" x14ac:dyDescent="0.25">
      <c r="A348" s="1">
        <v>24</v>
      </c>
      <c r="B348" t="s">
        <v>57</v>
      </c>
      <c r="C348" s="8">
        <v>44451</v>
      </c>
      <c r="D348" s="1" t="s">
        <v>77</v>
      </c>
      <c r="E348" s="4">
        <v>48</v>
      </c>
      <c r="F348" s="4"/>
      <c r="G348" s="4"/>
      <c r="H348" s="4"/>
      <c r="I348" s="4"/>
      <c r="J348" s="4"/>
      <c r="K348" s="4">
        <f>SUM(Tabel1[[#This Row],[cap_gemarkeerd_langs]:[cap_canadees]])</f>
        <v>48</v>
      </c>
      <c r="L348" s="4"/>
      <c r="M348" s="4"/>
      <c r="N348" s="4"/>
      <c r="O348" s="4"/>
      <c r="P348" s="4"/>
      <c r="Q348" s="4"/>
      <c r="R348" s="4">
        <f>SUM(Tabel1[[#This Row],[Cap - Invaliden algemeen]:[Cap - Overig gereserveerd]])</f>
        <v>0</v>
      </c>
      <c r="S348" s="4">
        <f>Tabel1[[#This Row],[Totale openbare capaciteit]]+Tabel1[[#This Row],[Totale doelgroep capaciteit]]</f>
        <v>48</v>
      </c>
      <c r="T348" s="11">
        <v>33</v>
      </c>
      <c r="U348" s="11"/>
      <c r="V348" s="11"/>
      <c r="W348" s="11"/>
      <c r="X348" s="11"/>
      <c r="Y348" s="11"/>
      <c r="Z348" s="4">
        <f>SUM(Tabel1[[#This Row],[Bez - Invaliden algemeen]:[Bez - Overig gereserveerd]])</f>
        <v>0</v>
      </c>
      <c r="AA348" s="4">
        <v>2</v>
      </c>
      <c r="AB348" s="4"/>
      <c r="AC348" s="11"/>
      <c r="AD348" s="11">
        <f>SUM(Tabel1[[#This Row],[Bez - fout, canadees]:[Bez - fout, anders]])</f>
        <v>2</v>
      </c>
      <c r="AE348" s="4">
        <v>2</v>
      </c>
      <c r="AF348" s="11"/>
      <c r="AG348" s="11"/>
      <c r="AH348" s="11">
        <f>SUM(Tabel1[[#This Row],[Bez - Obstakel, openbaar]:[Bez - Obstakel, doelgroep]])</f>
        <v>2</v>
      </c>
      <c r="AI348" s="4"/>
      <c r="AJ348" s="11">
        <f>SUM(Tabel1[[#This Row],[Bez - doelgroep totaal]]+Tabel1[[#This Row],[Bez - Openbaar]]+Tabel1[[#This Row],[Bez - Foutparkeerders]]+Tabel1[[#This Row],[Bez - Obstakels]])</f>
        <v>37</v>
      </c>
      <c r="AK348" s="41">
        <f>Tabel1[[#This Row],[Bez - Openbaar]]/Tabel1[[#This Row],[Totale openbare capaciteit]]</f>
        <v>0.6875</v>
      </c>
      <c r="AL348" s="41" t="e">
        <f>Tabel1[[#This Row],[Bez - doelgroep totaal]]/Tabel1[[#This Row],[Totale doelgroep capaciteit]]</f>
        <v>#DIV/0!</v>
      </c>
      <c r="AM348" s="41">
        <f>Tabel1[[#This Row],[Totale bezetting]]/Tabel1[[#This Row],[Totale capaciteit]]</f>
        <v>0.77083333333333337</v>
      </c>
      <c r="AN348" s="41" t="str">
        <f>Tabel1[[#This Row],[Datum]]&amp;Tabel1[[#This Row],[Meetmoment]]&amp;Tabel1[[#This Row],[Sectienummer]]</f>
        <v>4445100:00-02:0024</v>
      </c>
      <c r="AO348" s="33"/>
      <c r="AP348" s="33"/>
      <c r="AQ348" s="33">
        <v>11</v>
      </c>
      <c r="AR348" s="33">
        <v>24</v>
      </c>
      <c r="AS348" s="33"/>
      <c r="AT348" s="33">
        <f>SUM(Tabel1[[#This Row],[Motief - Bezoekers/kortparkeerders]:[Motief - Overig]])</f>
        <v>35</v>
      </c>
      <c r="AU348" s="43">
        <v>24</v>
      </c>
      <c r="AV348" s="43">
        <v>1</v>
      </c>
      <c r="AW348" s="43">
        <v>2</v>
      </c>
      <c r="AX348" s="43">
        <v>1</v>
      </c>
      <c r="AY348" s="43">
        <v>1</v>
      </c>
      <c r="AZ348" s="43">
        <v>2</v>
      </c>
      <c r="BA348" s="43">
        <v>1</v>
      </c>
      <c r="BB348" s="43">
        <v>3</v>
      </c>
      <c r="BC348" s="44">
        <f>SUM(Tabel1[[#This Row],[Herkomst - Eigen woonplaats]:[Herkomst - Onbekend]])</f>
        <v>35</v>
      </c>
    </row>
    <row r="349" spans="1:55" s="2" customFormat="1" x14ac:dyDescent="0.25">
      <c r="A349" s="1">
        <v>24</v>
      </c>
      <c r="B349" t="s">
        <v>57</v>
      </c>
      <c r="C349" s="8">
        <v>44474</v>
      </c>
      <c r="D349" s="1" t="s">
        <v>78</v>
      </c>
      <c r="E349" s="4">
        <v>48</v>
      </c>
      <c r="F349" s="4"/>
      <c r="G349" s="4"/>
      <c r="H349" s="4"/>
      <c r="I349" s="4"/>
      <c r="J349" s="4"/>
      <c r="K349" s="4">
        <f>SUM(Tabel1[[#This Row],[cap_gemarkeerd_langs]:[cap_canadees]])</f>
        <v>48</v>
      </c>
      <c r="L349" s="4"/>
      <c r="M349" s="4"/>
      <c r="N349" s="4"/>
      <c r="O349" s="4"/>
      <c r="P349" s="4"/>
      <c r="Q349" s="4"/>
      <c r="R349" s="4">
        <f>SUM(Tabel1[[#This Row],[Cap - Invaliden algemeen]:[Cap - Overig gereserveerd]])</f>
        <v>0</v>
      </c>
      <c r="S349" s="4">
        <f>Tabel1[[#This Row],[Totale openbare capaciteit]]+Tabel1[[#This Row],[Totale doelgroep capaciteit]]</f>
        <v>48</v>
      </c>
      <c r="T349" s="11">
        <v>22</v>
      </c>
      <c r="U349" s="11"/>
      <c r="V349" s="11"/>
      <c r="W349" s="11"/>
      <c r="X349" s="11"/>
      <c r="Y349" s="11"/>
      <c r="Z349" s="4">
        <f>SUM(Tabel1[[#This Row],[Bez - Invaliden algemeen]:[Bez - Overig gereserveerd]])</f>
        <v>0</v>
      </c>
      <c r="AA349" s="4">
        <v>7</v>
      </c>
      <c r="AB349" s="4"/>
      <c r="AC349" s="11"/>
      <c r="AD349" s="11">
        <f>SUM(Tabel1[[#This Row],[Bez - fout, canadees]:[Bez - fout, anders]])</f>
        <v>7</v>
      </c>
      <c r="AE349" s="4"/>
      <c r="AF349" s="11"/>
      <c r="AG349" s="11"/>
      <c r="AH349" s="11">
        <f>SUM(Tabel1[[#This Row],[Bez - Obstakel, openbaar]:[Bez - Obstakel, doelgroep]])</f>
        <v>0</v>
      </c>
      <c r="AI349" s="4"/>
      <c r="AJ349" s="11">
        <f>SUM(Tabel1[[#This Row],[Bez - doelgroep totaal]]+Tabel1[[#This Row],[Bez - Openbaar]]+Tabel1[[#This Row],[Bez - Foutparkeerders]]+Tabel1[[#This Row],[Bez - Obstakels]])</f>
        <v>29</v>
      </c>
      <c r="AK349" s="41">
        <f>Tabel1[[#This Row],[Bez - Openbaar]]/Tabel1[[#This Row],[Totale openbare capaciteit]]</f>
        <v>0.45833333333333331</v>
      </c>
      <c r="AL349" s="41" t="e">
        <f>Tabel1[[#This Row],[Bez - doelgroep totaal]]/Tabel1[[#This Row],[Totale doelgroep capaciteit]]</f>
        <v>#DIV/0!</v>
      </c>
      <c r="AM349" s="41">
        <f>Tabel1[[#This Row],[Totale bezetting]]/Tabel1[[#This Row],[Totale capaciteit]]</f>
        <v>0.60416666666666663</v>
      </c>
      <c r="AN349" s="41" t="str">
        <f>Tabel1[[#This Row],[Datum]]&amp;Tabel1[[#This Row],[Meetmoment]]&amp;Tabel1[[#This Row],[Sectienummer]]</f>
        <v>4447410:00-12:0024</v>
      </c>
      <c r="AO349" s="33">
        <v>2</v>
      </c>
      <c r="AP349" s="33">
        <v>1</v>
      </c>
      <c r="AQ349" s="33">
        <v>10</v>
      </c>
      <c r="AR349" s="33">
        <v>16</v>
      </c>
      <c r="AS349" s="33"/>
      <c r="AT349" s="33">
        <f>SUM(Tabel1[[#This Row],[Motief - Bezoekers/kortparkeerders]:[Motief - Overig]])</f>
        <v>29</v>
      </c>
      <c r="AU349" s="43">
        <v>24</v>
      </c>
      <c r="AV349" s="43">
        <v>1</v>
      </c>
      <c r="AW349" s="43"/>
      <c r="AX349" s="43">
        <v>2</v>
      </c>
      <c r="AY349" s="43"/>
      <c r="AZ349" s="43">
        <v>1</v>
      </c>
      <c r="BA349" s="43">
        <v>1</v>
      </c>
      <c r="BB349" s="43"/>
      <c r="BC349" s="44">
        <f>SUM(Tabel1[[#This Row],[Herkomst - Eigen woonplaats]:[Herkomst - Onbekend]])</f>
        <v>29</v>
      </c>
    </row>
    <row r="350" spans="1:55" s="2" customFormat="1" x14ac:dyDescent="0.25">
      <c r="A350" s="1">
        <v>24</v>
      </c>
      <c r="B350" t="s">
        <v>57</v>
      </c>
      <c r="C350" s="8">
        <v>44474</v>
      </c>
      <c r="D350" s="1" t="s">
        <v>79</v>
      </c>
      <c r="E350" s="4">
        <v>48</v>
      </c>
      <c r="F350" s="4"/>
      <c r="G350" s="4"/>
      <c r="H350" s="4"/>
      <c r="I350" s="4"/>
      <c r="J350" s="4"/>
      <c r="K350" s="4">
        <f>SUM(Tabel1[[#This Row],[cap_gemarkeerd_langs]:[cap_canadees]])</f>
        <v>48</v>
      </c>
      <c r="L350" s="4"/>
      <c r="M350" s="4"/>
      <c r="N350" s="4"/>
      <c r="O350" s="4"/>
      <c r="P350" s="4"/>
      <c r="Q350" s="4"/>
      <c r="R350" s="4">
        <f>SUM(Tabel1[[#This Row],[Cap - Invaliden algemeen]:[Cap - Overig gereserveerd]])</f>
        <v>0</v>
      </c>
      <c r="S350" s="4">
        <f>Tabel1[[#This Row],[Totale openbare capaciteit]]+Tabel1[[#This Row],[Totale doelgroep capaciteit]]</f>
        <v>48</v>
      </c>
      <c r="T350" s="11">
        <v>26</v>
      </c>
      <c r="U350" s="11"/>
      <c r="V350" s="11"/>
      <c r="W350" s="11"/>
      <c r="X350" s="11"/>
      <c r="Y350" s="11"/>
      <c r="Z350" s="4">
        <f>SUM(Tabel1[[#This Row],[Bez - Invaliden algemeen]:[Bez - Overig gereserveerd]])</f>
        <v>0</v>
      </c>
      <c r="AA350" s="4">
        <v>3</v>
      </c>
      <c r="AB350" s="4"/>
      <c r="AC350" s="11"/>
      <c r="AD350" s="11">
        <f>SUM(Tabel1[[#This Row],[Bez - fout, canadees]:[Bez - fout, anders]])</f>
        <v>3</v>
      </c>
      <c r="AE350" s="4"/>
      <c r="AF350" s="11"/>
      <c r="AG350" s="11"/>
      <c r="AH350" s="11">
        <f>SUM(Tabel1[[#This Row],[Bez - Obstakel, openbaar]:[Bez - Obstakel, doelgroep]])</f>
        <v>0</v>
      </c>
      <c r="AI350" s="4"/>
      <c r="AJ350" s="11">
        <f>SUM(Tabel1[[#This Row],[Bez - doelgroep totaal]]+Tabel1[[#This Row],[Bez - Openbaar]]+Tabel1[[#This Row],[Bez - Foutparkeerders]]+Tabel1[[#This Row],[Bez - Obstakels]])</f>
        <v>29</v>
      </c>
      <c r="AK350" s="41">
        <f>Tabel1[[#This Row],[Bez - Openbaar]]/Tabel1[[#This Row],[Totale openbare capaciteit]]</f>
        <v>0.54166666666666663</v>
      </c>
      <c r="AL350" s="41" t="e">
        <f>Tabel1[[#This Row],[Bez - doelgroep totaal]]/Tabel1[[#This Row],[Totale doelgroep capaciteit]]</f>
        <v>#DIV/0!</v>
      </c>
      <c r="AM350" s="41">
        <f>Tabel1[[#This Row],[Totale bezetting]]/Tabel1[[#This Row],[Totale capaciteit]]</f>
        <v>0.60416666666666663</v>
      </c>
      <c r="AN350" s="41" t="str">
        <f>Tabel1[[#This Row],[Datum]]&amp;Tabel1[[#This Row],[Meetmoment]]&amp;Tabel1[[#This Row],[Sectienummer]]</f>
        <v>4447414:00-16:0024</v>
      </c>
      <c r="AO350" s="33">
        <v>5</v>
      </c>
      <c r="AP350" s="33">
        <v>1</v>
      </c>
      <c r="AQ350" s="33">
        <v>7</v>
      </c>
      <c r="AR350" s="33">
        <v>16</v>
      </c>
      <c r="AS350" s="33"/>
      <c r="AT350" s="33">
        <f>SUM(Tabel1[[#This Row],[Motief - Bezoekers/kortparkeerders]:[Motief - Overig]])</f>
        <v>29</v>
      </c>
      <c r="AU350" s="43">
        <v>21</v>
      </c>
      <c r="AV350" s="43">
        <v>1</v>
      </c>
      <c r="AW350" s="43">
        <v>1</v>
      </c>
      <c r="AX350" s="43">
        <v>4</v>
      </c>
      <c r="AY350" s="43"/>
      <c r="AZ350" s="43">
        <v>1</v>
      </c>
      <c r="BA350" s="43">
        <v>1</v>
      </c>
      <c r="BB350" s="43"/>
      <c r="BC350" s="44">
        <f>SUM(Tabel1[[#This Row],[Herkomst - Eigen woonplaats]:[Herkomst - Onbekend]])</f>
        <v>29</v>
      </c>
    </row>
    <row r="351" spans="1:55" s="2" customFormat="1" x14ac:dyDescent="0.25">
      <c r="A351" s="1">
        <v>24</v>
      </c>
      <c r="B351" t="s">
        <v>57</v>
      </c>
      <c r="C351" s="8">
        <v>44474</v>
      </c>
      <c r="D351" s="1" t="s">
        <v>80</v>
      </c>
      <c r="E351" s="4">
        <v>48</v>
      </c>
      <c r="F351" s="4"/>
      <c r="G351" s="4"/>
      <c r="H351" s="4"/>
      <c r="I351" s="4"/>
      <c r="J351" s="4"/>
      <c r="K351" s="4">
        <f>SUM(Tabel1[[#This Row],[cap_gemarkeerd_langs]:[cap_canadees]])</f>
        <v>48</v>
      </c>
      <c r="L351" s="4"/>
      <c r="M351" s="4"/>
      <c r="N351" s="4"/>
      <c r="O351" s="4"/>
      <c r="P351" s="4"/>
      <c r="Q351" s="4"/>
      <c r="R351" s="4">
        <f>SUM(Tabel1[[#This Row],[Cap - Invaliden algemeen]:[Cap - Overig gereserveerd]])</f>
        <v>0</v>
      </c>
      <c r="S351" s="4">
        <f>Tabel1[[#This Row],[Totale openbare capaciteit]]+Tabel1[[#This Row],[Totale doelgroep capaciteit]]</f>
        <v>48</v>
      </c>
      <c r="T351" s="11">
        <v>32</v>
      </c>
      <c r="U351" s="11"/>
      <c r="V351" s="11"/>
      <c r="W351" s="11"/>
      <c r="X351" s="11"/>
      <c r="Y351" s="11"/>
      <c r="Z351" s="4">
        <f>SUM(Tabel1[[#This Row],[Bez - Invaliden algemeen]:[Bez - Overig gereserveerd]])</f>
        <v>0</v>
      </c>
      <c r="AA351" s="4">
        <v>7</v>
      </c>
      <c r="AB351" s="4"/>
      <c r="AC351" s="11"/>
      <c r="AD351" s="11">
        <f>SUM(Tabel1[[#This Row],[Bez - fout, canadees]:[Bez - fout, anders]])</f>
        <v>7</v>
      </c>
      <c r="AE351" s="4"/>
      <c r="AF351" s="11"/>
      <c r="AG351" s="11"/>
      <c r="AH351" s="11">
        <f>SUM(Tabel1[[#This Row],[Bez - Obstakel, openbaar]:[Bez - Obstakel, doelgroep]])</f>
        <v>0</v>
      </c>
      <c r="AI351" s="4"/>
      <c r="AJ351" s="11">
        <f>SUM(Tabel1[[#This Row],[Bez - doelgroep totaal]]+Tabel1[[#This Row],[Bez - Openbaar]]+Tabel1[[#This Row],[Bez - Foutparkeerders]]+Tabel1[[#This Row],[Bez - Obstakels]])</f>
        <v>39</v>
      </c>
      <c r="AK351" s="41">
        <f>Tabel1[[#This Row],[Bez - Openbaar]]/Tabel1[[#This Row],[Totale openbare capaciteit]]</f>
        <v>0.66666666666666663</v>
      </c>
      <c r="AL351" s="41" t="e">
        <f>Tabel1[[#This Row],[Bez - doelgroep totaal]]/Tabel1[[#This Row],[Totale doelgroep capaciteit]]</f>
        <v>#DIV/0!</v>
      </c>
      <c r="AM351" s="41">
        <f>Tabel1[[#This Row],[Totale bezetting]]/Tabel1[[#This Row],[Totale capaciteit]]</f>
        <v>0.8125</v>
      </c>
      <c r="AN351" s="41" t="str">
        <f>Tabel1[[#This Row],[Datum]]&amp;Tabel1[[#This Row],[Meetmoment]]&amp;Tabel1[[#This Row],[Sectienummer]]</f>
        <v>4447419:00-21:0024</v>
      </c>
      <c r="AO351" s="33">
        <v>5</v>
      </c>
      <c r="AP351" s="33"/>
      <c r="AQ351" s="33">
        <v>14</v>
      </c>
      <c r="AR351" s="33">
        <v>20</v>
      </c>
      <c r="AS351" s="33"/>
      <c r="AT351" s="33">
        <f>SUM(Tabel1[[#This Row],[Motief - Bezoekers/kortparkeerders]:[Motief - Overig]])</f>
        <v>39</v>
      </c>
      <c r="AU351" s="43">
        <v>28</v>
      </c>
      <c r="AV351" s="43">
        <v>4</v>
      </c>
      <c r="AW351" s="43">
        <v>2</v>
      </c>
      <c r="AX351" s="43">
        <v>1</v>
      </c>
      <c r="AY351" s="43"/>
      <c r="AZ351" s="43">
        <v>3</v>
      </c>
      <c r="BA351" s="43"/>
      <c r="BB351" s="43">
        <v>1</v>
      </c>
      <c r="BC351" s="44">
        <f>SUM(Tabel1[[#This Row],[Herkomst - Eigen woonplaats]:[Herkomst - Onbekend]])</f>
        <v>39</v>
      </c>
    </row>
    <row r="352" spans="1:55" s="2" customFormat="1" x14ac:dyDescent="0.25">
      <c r="A352" s="1">
        <v>24</v>
      </c>
      <c r="B352" t="s">
        <v>57</v>
      </c>
      <c r="C352" s="8">
        <v>44475</v>
      </c>
      <c r="D352" s="1" t="s">
        <v>77</v>
      </c>
      <c r="E352" s="4">
        <v>48</v>
      </c>
      <c r="F352" s="4"/>
      <c r="G352" s="4"/>
      <c r="H352" s="4"/>
      <c r="I352" s="4"/>
      <c r="J352" s="4"/>
      <c r="K352" s="4">
        <f>SUM(Tabel1[[#This Row],[cap_gemarkeerd_langs]:[cap_canadees]])</f>
        <v>48</v>
      </c>
      <c r="L352" s="4"/>
      <c r="M352" s="4"/>
      <c r="N352" s="4"/>
      <c r="O352" s="4"/>
      <c r="P352" s="4"/>
      <c r="Q352" s="4"/>
      <c r="R352" s="4">
        <f>SUM(Tabel1[[#This Row],[Cap - Invaliden algemeen]:[Cap - Overig gereserveerd]])</f>
        <v>0</v>
      </c>
      <c r="S352" s="4">
        <f>Tabel1[[#This Row],[Totale openbare capaciteit]]+Tabel1[[#This Row],[Totale doelgroep capaciteit]]</f>
        <v>48</v>
      </c>
      <c r="T352" s="11">
        <v>44</v>
      </c>
      <c r="U352" s="11"/>
      <c r="V352" s="11"/>
      <c r="W352" s="11"/>
      <c r="X352" s="11"/>
      <c r="Y352" s="11"/>
      <c r="Z352" s="4">
        <f>SUM(Tabel1[[#This Row],[Bez - Invaliden algemeen]:[Bez - Overig gereserveerd]])</f>
        <v>0</v>
      </c>
      <c r="AA352" s="4"/>
      <c r="AB352" s="4"/>
      <c r="AC352" s="11"/>
      <c r="AD352" s="11">
        <f>SUM(Tabel1[[#This Row],[Bez - fout, canadees]:[Bez - fout, anders]])</f>
        <v>0</v>
      </c>
      <c r="AE352" s="4"/>
      <c r="AF352" s="11"/>
      <c r="AG352" s="11"/>
      <c r="AH352" s="11">
        <f>SUM(Tabel1[[#This Row],[Bez - Obstakel, openbaar]:[Bez - Obstakel, doelgroep]])</f>
        <v>0</v>
      </c>
      <c r="AI352" s="4"/>
      <c r="AJ352" s="11">
        <f>SUM(Tabel1[[#This Row],[Bez - doelgroep totaal]]+Tabel1[[#This Row],[Bez - Openbaar]]+Tabel1[[#This Row],[Bez - Foutparkeerders]]+Tabel1[[#This Row],[Bez - Obstakels]])</f>
        <v>44</v>
      </c>
      <c r="AK352" s="41">
        <f>Tabel1[[#This Row],[Bez - Openbaar]]/Tabel1[[#This Row],[Totale openbare capaciteit]]</f>
        <v>0.91666666666666663</v>
      </c>
      <c r="AL352" s="41" t="e">
        <f>Tabel1[[#This Row],[Bez - doelgroep totaal]]/Tabel1[[#This Row],[Totale doelgroep capaciteit]]</f>
        <v>#DIV/0!</v>
      </c>
      <c r="AM352" s="41">
        <f>Tabel1[[#This Row],[Totale bezetting]]/Tabel1[[#This Row],[Totale capaciteit]]</f>
        <v>0.91666666666666663</v>
      </c>
      <c r="AN352" s="41" t="str">
        <f>Tabel1[[#This Row],[Datum]]&amp;Tabel1[[#This Row],[Meetmoment]]&amp;Tabel1[[#This Row],[Sectienummer]]</f>
        <v>4447500:00-02:0024</v>
      </c>
      <c r="AO352" s="33"/>
      <c r="AP352" s="33"/>
      <c r="AQ352" s="33">
        <v>16</v>
      </c>
      <c r="AR352" s="33">
        <v>28</v>
      </c>
      <c r="AS352" s="33"/>
      <c r="AT352" s="33">
        <f>SUM(Tabel1[[#This Row],[Motief - Bezoekers/kortparkeerders]:[Motief - Overig]])</f>
        <v>44</v>
      </c>
      <c r="AU352" s="43">
        <v>34</v>
      </c>
      <c r="AV352" s="43">
        <v>3</v>
      </c>
      <c r="AW352" s="43">
        <v>2</v>
      </c>
      <c r="AX352" s="43">
        <v>2</v>
      </c>
      <c r="AY352" s="43"/>
      <c r="AZ352" s="43">
        <v>2</v>
      </c>
      <c r="BA352" s="43">
        <v>1</v>
      </c>
      <c r="BB352" s="43"/>
      <c r="BC352" s="44">
        <f>SUM(Tabel1[[#This Row],[Herkomst - Eigen woonplaats]:[Herkomst - Onbekend]])</f>
        <v>44</v>
      </c>
    </row>
    <row r="353" spans="1:55" s="2" customFormat="1" x14ac:dyDescent="0.25">
      <c r="A353" s="1">
        <v>25</v>
      </c>
      <c r="B353" t="s">
        <v>74</v>
      </c>
      <c r="C353" s="8">
        <v>44415</v>
      </c>
      <c r="D353" s="1" t="s">
        <v>78</v>
      </c>
      <c r="E353" s="4">
        <v>5</v>
      </c>
      <c r="F353" s="4"/>
      <c r="G353" s="4"/>
      <c r="H353" s="4"/>
      <c r="I353" s="4"/>
      <c r="J353" s="4"/>
      <c r="K353" s="4">
        <f>SUM(Tabel1[[#This Row],[cap_gemarkeerd_langs]:[cap_canadees]])</f>
        <v>5</v>
      </c>
      <c r="L353" s="4">
        <v>1</v>
      </c>
      <c r="M353" s="4"/>
      <c r="N353" s="4"/>
      <c r="O353" s="4"/>
      <c r="P353" s="4">
        <v>2</v>
      </c>
      <c r="Q353" s="4" t="s">
        <v>92</v>
      </c>
      <c r="R353" s="4">
        <f>SUM(Tabel1[[#This Row],[Cap - Invaliden algemeen]:[Cap - Overig gereserveerd]])</f>
        <v>3</v>
      </c>
      <c r="S353" s="4">
        <f>Tabel1[[#This Row],[Totale openbare capaciteit]]+Tabel1[[#This Row],[Totale doelgroep capaciteit]]</f>
        <v>8</v>
      </c>
      <c r="T353" s="11">
        <v>2</v>
      </c>
      <c r="U353" s="11"/>
      <c r="V353" s="11"/>
      <c r="W353" s="11"/>
      <c r="X353" s="11"/>
      <c r="Y353" s="11"/>
      <c r="Z353" s="4">
        <f>SUM(Tabel1[[#This Row],[Bez - Invaliden algemeen]:[Bez - Overig gereserveerd]])</f>
        <v>0</v>
      </c>
      <c r="AA353" s="4"/>
      <c r="AB353" s="4"/>
      <c r="AC353" s="11"/>
      <c r="AD353" s="11">
        <f>SUM(Tabel1[[#This Row],[Bez - fout, canadees]:[Bez - fout, anders]])</f>
        <v>0</v>
      </c>
      <c r="AE353" s="4"/>
      <c r="AF353" s="11"/>
      <c r="AG353" s="11"/>
      <c r="AH353" s="11">
        <f>SUM(Tabel1[[#This Row],[Bez - Obstakel, openbaar]:[Bez - Obstakel, doelgroep]])</f>
        <v>0</v>
      </c>
      <c r="AI353" s="4"/>
      <c r="AJ353" s="11">
        <f>SUM(Tabel1[[#This Row],[Bez - doelgroep totaal]]+Tabel1[[#This Row],[Bez - Openbaar]]+Tabel1[[#This Row],[Bez - Foutparkeerders]]+Tabel1[[#This Row],[Bez - Obstakels]])</f>
        <v>2</v>
      </c>
      <c r="AK353" s="41">
        <f>Tabel1[[#This Row],[Bez - Openbaar]]/Tabel1[[#This Row],[Totale openbare capaciteit]]</f>
        <v>0.4</v>
      </c>
      <c r="AL353" s="41">
        <f>Tabel1[[#This Row],[Bez - doelgroep totaal]]/Tabel1[[#This Row],[Totale doelgroep capaciteit]]</f>
        <v>0</v>
      </c>
      <c r="AM353" s="41">
        <f>Tabel1[[#This Row],[Totale bezetting]]/Tabel1[[#This Row],[Totale capaciteit]]</f>
        <v>0.25</v>
      </c>
      <c r="AN353" s="41" t="str">
        <f>Tabel1[[#This Row],[Datum]]&amp;Tabel1[[#This Row],[Meetmoment]]&amp;Tabel1[[#This Row],[Sectienummer]]</f>
        <v>4441510:00-12:0025</v>
      </c>
      <c r="AO353" s="33"/>
      <c r="AP353" s="33">
        <v>1</v>
      </c>
      <c r="AQ353" s="33">
        <v>1</v>
      </c>
      <c r="AR353" s="33"/>
      <c r="AS353" s="33"/>
      <c r="AT353" s="33">
        <f>SUM(Tabel1[[#This Row],[Motief - Bezoekers/kortparkeerders]:[Motief - Overig]])</f>
        <v>2</v>
      </c>
      <c r="AU353" s="43">
        <v>2</v>
      </c>
      <c r="AV353" s="43"/>
      <c r="AW353" s="43"/>
      <c r="AX353" s="43"/>
      <c r="AY353" s="43"/>
      <c r="AZ353" s="43"/>
      <c r="BA353" s="43"/>
      <c r="BB353" s="43"/>
      <c r="BC353" s="44">
        <f>SUM(Tabel1[[#This Row],[Herkomst - Eigen woonplaats]:[Herkomst - Onbekend]])</f>
        <v>2</v>
      </c>
    </row>
    <row r="354" spans="1:55" s="2" customFormat="1" x14ac:dyDescent="0.25">
      <c r="A354" s="1">
        <v>25</v>
      </c>
      <c r="B354" t="s">
        <v>74</v>
      </c>
      <c r="C354" s="8">
        <v>44415</v>
      </c>
      <c r="D354" s="1" t="s">
        <v>79</v>
      </c>
      <c r="E354" s="4">
        <v>5</v>
      </c>
      <c r="F354" s="4"/>
      <c r="G354" s="4"/>
      <c r="H354" s="4"/>
      <c r="I354" s="4"/>
      <c r="J354" s="4"/>
      <c r="K354" s="4">
        <f>SUM(Tabel1[[#This Row],[cap_gemarkeerd_langs]:[cap_canadees]])</f>
        <v>5</v>
      </c>
      <c r="L354" s="4">
        <v>1</v>
      </c>
      <c r="M354" s="4"/>
      <c r="N354" s="4"/>
      <c r="O354" s="4"/>
      <c r="P354" s="4">
        <v>2</v>
      </c>
      <c r="Q354" s="4" t="s">
        <v>92</v>
      </c>
      <c r="R354" s="4">
        <f>SUM(Tabel1[[#This Row],[Cap - Invaliden algemeen]:[Cap - Overig gereserveerd]])</f>
        <v>3</v>
      </c>
      <c r="S354" s="4">
        <f>Tabel1[[#This Row],[Totale openbare capaciteit]]+Tabel1[[#This Row],[Totale doelgroep capaciteit]]</f>
        <v>8</v>
      </c>
      <c r="T354" s="11">
        <v>2</v>
      </c>
      <c r="U354" s="11"/>
      <c r="V354" s="11"/>
      <c r="W354" s="11"/>
      <c r="X354" s="11"/>
      <c r="Y354" s="11"/>
      <c r="Z354" s="4">
        <f>SUM(Tabel1[[#This Row],[Bez - Invaliden algemeen]:[Bez - Overig gereserveerd]])</f>
        <v>0</v>
      </c>
      <c r="AA354" s="4"/>
      <c r="AB354" s="4"/>
      <c r="AC354" s="11"/>
      <c r="AD354" s="11">
        <f>SUM(Tabel1[[#This Row],[Bez - fout, canadees]:[Bez - fout, anders]])</f>
        <v>0</v>
      </c>
      <c r="AE354" s="4"/>
      <c r="AF354" s="11"/>
      <c r="AG354" s="11"/>
      <c r="AH354" s="11">
        <f>SUM(Tabel1[[#This Row],[Bez - Obstakel, openbaar]:[Bez - Obstakel, doelgroep]])</f>
        <v>0</v>
      </c>
      <c r="AI354" s="4"/>
      <c r="AJ354" s="11">
        <f>SUM(Tabel1[[#This Row],[Bez - doelgroep totaal]]+Tabel1[[#This Row],[Bez - Openbaar]]+Tabel1[[#This Row],[Bez - Foutparkeerders]]+Tabel1[[#This Row],[Bez - Obstakels]])</f>
        <v>2</v>
      </c>
      <c r="AK354" s="41">
        <f>Tabel1[[#This Row],[Bez - Openbaar]]/Tabel1[[#This Row],[Totale openbare capaciteit]]</f>
        <v>0.4</v>
      </c>
      <c r="AL354" s="41">
        <f>Tabel1[[#This Row],[Bez - doelgroep totaal]]/Tabel1[[#This Row],[Totale doelgroep capaciteit]]</f>
        <v>0</v>
      </c>
      <c r="AM354" s="41">
        <f>Tabel1[[#This Row],[Totale bezetting]]/Tabel1[[#This Row],[Totale capaciteit]]</f>
        <v>0.25</v>
      </c>
      <c r="AN354" s="41" t="str">
        <f>Tabel1[[#This Row],[Datum]]&amp;Tabel1[[#This Row],[Meetmoment]]&amp;Tabel1[[#This Row],[Sectienummer]]</f>
        <v>4441514:00-16:0025</v>
      </c>
      <c r="AO354" s="33"/>
      <c r="AP354" s="33">
        <v>1</v>
      </c>
      <c r="AQ354" s="33">
        <v>1</v>
      </c>
      <c r="AR354" s="33"/>
      <c r="AS354" s="33"/>
      <c r="AT354" s="33">
        <f>SUM(Tabel1[[#This Row],[Motief - Bezoekers/kortparkeerders]:[Motief - Overig]])</f>
        <v>2</v>
      </c>
      <c r="AU354" s="43">
        <v>2</v>
      </c>
      <c r="AV354" s="43"/>
      <c r="AW354" s="43"/>
      <c r="AX354" s="43"/>
      <c r="AY354" s="43"/>
      <c r="AZ354" s="43"/>
      <c r="BA354" s="43"/>
      <c r="BB354" s="43"/>
      <c r="BC354" s="44">
        <f>SUM(Tabel1[[#This Row],[Herkomst - Eigen woonplaats]:[Herkomst - Onbekend]])</f>
        <v>2</v>
      </c>
    </row>
    <row r="355" spans="1:55" s="2" customFormat="1" x14ac:dyDescent="0.25">
      <c r="A355" s="1">
        <v>25</v>
      </c>
      <c r="B355" t="s">
        <v>74</v>
      </c>
      <c r="C355" s="8">
        <v>44415</v>
      </c>
      <c r="D355" s="1" t="s">
        <v>80</v>
      </c>
      <c r="E355" s="4">
        <v>5</v>
      </c>
      <c r="F355" s="4"/>
      <c r="G355" s="4"/>
      <c r="H355" s="4"/>
      <c r="I355" s="4"/>
      <c r="J355" s="4"/>
      <c r="K355" s="4">
        <f>SUM(Tabel1[[#This Row],[cap_gemarkeerd_langs]:[cap_canadees]])</f>
        <v>5</v>
      </c>
      <c r="L355" s="4">
        <v>1</v>
      </c>
      <c r="M355" s="4"/>
      <c r="N355" s="4"/>
      <c r="O355" s="4"/>
      <c r="P355" s="4">
        <v>2</v>
      </c>
      <c r="Q355" s="4" t="s">
        <v>92</v>
      </c>
      <c r="R355" s="4">
        <f>SUM(Tabel1[[#This Row],[Cap - Invaliden algemeen]:[Cap - Overig gereserveerd]])</f>
        <v>3</v>
      </c>
      <c r="S355" s="4">
        <f>Tabel1[[#This Row],[Totale openbare capaciteit]]+Tabel1[[#This Row],[Totale doelgroep capaciteit]]</f>
        <v>8</v>
      </c>
      <c r="T355" s="11">
        <v>4</v>
      </c>
      <c r="U355" s="11"/>
      <c r="V355" s="11"/>
      <c r="W355" s="11"/>
      <c r="X355" s="11"/>
      <c r="Y355" s="11"/>
      <c r="Z355" s="4">
        <f>SUM(Tabel1[[#This Row],[Bez - Invaliden algemeen]:[Bez - Overig gereserveerd]])</f>
        <v>0</v>
      </c>
      <c r="AA355" s="4"/>
      <c r="AB355" s="4"/>
      <c r="AC355" s="11"/>
      <c r="AD355" s="11">
        <f>SUM(Tabel1[[#This Row],[Bez - fout, canadees]:[Bez - fout, anders]])</f>
        <v>0</v>
      </c>
      <c r="AE355" s="4"/>
      <c r="AF355" s="11"/>
      <c r="AG355" s="11"/>
      <c r="AH355" s="11">
        <f>SUM(Tabel1[[#This Row],[Bez - Obstakel, openbaar]:[Bez - Obstakel, doelgroep]])</f>
        <v>0</v>
      </c>
      <c r="AI355" s="4"/>
      <c r="AJ355" s="11">
        <f>SUM(Tabel1[[#This Row],[Bez - doelgroep totaal]]+Tabel1[[#This Row],[Bez - Openbaar]]+Tabel1[[#This Row],[Bez - Foutparkeerders]]+Tabel1[[#This Row],[Bez - Obstakels]])</f>
        <v>4</v>
      </c>
      <c r="AK355" s="41">
        <f>Tabel1[[#This Row],[Bez - Openbaar]]/Tabel1[[#This Row],[Totale openbare capaciteit]]</f>
        <v>0.8</v>
      </c>
      <c r="AL355" s="41">
        <f>Tabel1[[#This Row],[Bez - doelgroep totaal]]/Tabel1[[#This Row],[Totale doelgroep capaciteit]]</f>
        <v>0</v>
      </c>
      <c r="AM355" s="41">
        <f>Tabel1[[#This Row],[Totale bezetting]]/Tabel1[[#This Row],[Totale capaciteit]]</f>
        <v>0.5</v>
      </c>
      <c r="AN355" s="41" t="str">
        <f>Tabel1[[#This Row],[Datum]]&amp;Tabel1[[#This Row],[Meetmoment]]&amp;Tabel1[[#This Row],[Sectienummer]]</f>
        <v>4441519:00-21:0025</v>
      </c>
      <c r="AO355" s="33">
        <v>1</v>
      </c>
      <c r="AP355" s="33">
        <v>1</v>
      </c>
      <c r="AQ355" s="33">
        <v>2</v>
      </c>
      <c r="AR355" s="33"/>
      <c r="AS355" s="33"/>
      <c r="AT355" s="33">
        <f>SUM(Tabel1[[#This Row],[Motief - Bezoekers/kortparkeerders]:[Motief - Overig]])</f>
        <v>4</v>
      </c>
      <c r="AU355" s="43">
        <v>2</v>
      </c>
      <c r="AV355" s="43"/>
      <c r="AW355" s="43">
        <v>2</v>
      </c>
      <c r="AX355" s="43"/>
      <c r="AY355" s="43"/>
      <c r="AZ355" s="43"/>
      <c r="BA355" s="43"/>
      <c r="BB355" s="43"/>
      <c r="BC355" s="44">
        <f>SUM(Tabel1[[#This Row],[Herkomst - Eigen woonplaats]:[Herkomst - Onbekend]])</f>
        <v>4</v>
      </c>
    </row>
    <row r="356" spans="1:55" s="2" customFormat="1" x14ac:dyDescent="0.25">
      <c r="A356" s="1">
        <v>25</v>
      </c>
      <c r="B356" t="s">
        <v>74</v>
      </c>
      <c r="C356" s="8">
        <v>44416</v>
      </c>
      <c r="D356" s="1" t="s">
        <v>77</v>
      </c>
      <c r="E356" s="4">
        <v>5</v>
      </c>
      <c r="F356" s="4"/>
      <c r="G356" s="4"/>
      <c r="H356" s="4"/>
      <c r="I356" s="4"/>
      <c r="J356" s="4"/>
      <c r="K356" s="4">
        <f>SUM(Tabel1[[#This Row],[cap_gemarkeerd_langs]:[cap_canadees]])</f>
        <v>5</v>
      </c>
      <c r="L356" s="4">
        <v>1</v>
      </c>
      <c r="M356" s="4"/>
      <c r="N356" s="4"/>
      <c r="O356" s="4"/>
      <c r="P356" s="4">
        <v>2</v>
      </c>
      <c r="Q356" s="4" t="s">
        <v>92</v>
      </c>
      <c r="R356" s="4">
        <f>SUM(Tabel1[[#This Row],[Cap - Invaliden algemeen]:[Cap - Overig gereserveerd]])</f>
        <v>3</v>
      </c>
      <c r="S356" s="4">
        <f>Tabel1[[#This Row],[Totale openbare capaciteit]]+Tabel1[[#This Row],[Totale doelgroep capaciteit]]</f>
        <v>8</v>
      </c>
      <c r="T356" s="11">
        <v>3</v>
      </c>
      <c r="U356" s="11"/>
      <c r="V356" s="11"/>
      <c r="W356" s="11"/>
      <c r="X356" s="11"/>
      <c r="Y356" s="11"/>
      <c r="Z356" s="4">
        <f>SUM(Tabel1[[#This Row],[Bez - Invaliden algemeen]:[Bez - Overig gereserveerd]])</f>
        <v>0</v>
      </c>
      <c r="AA356" s="4"/>
      <c r="AB356" s="4"/>
      <c r="AC356" s="11"/>
      <c r="AD356" s="11">
        <f>SUM(Tabel1[[#This Row],[Bez - fout, canadees]:[Bez - fout, anders]])</f>
        <v>0</v>
      </c>
      <c r="AE356" s="4"/>
      <c r="AF356" s="11"/>
      <c r="AG356" s="11"/>
      <c r="AH356" s="11">
        <f>SUM(Tabel1[[#This Row],[Bez - Obstakel, openbaar]:[Bez - Obstakel, doelgroep]])</f>
        <v>0</v>
      </c>
      <c r="AI356" s="4"/>
      <c r="AJ356" s="11">
        <f>SUM(Tabel1[[#This Row],[Bez - doelgroep totaal]]+Tabel1[[#This Row],[Bez - Openbaar]]+Tabel1[[#This Row],[Bez - Foutparkeerders]]+Tabel1[[#This Row],[Bez - Obstakels]])</f>
        <v>3</v>
      </c>
      <c r="AK356" s="41">
        <f>Tabel1[[#This Row],[Bez - Openbaar]]/Tabel1[[#This Row],[Totale openbare capaciteit]]</f>
        <v>0.6</v>
      </c>
      <c r="AL356" s="41">
        <f>Tabel1[[#This Row],[Bez - doelgroep totaal]]/Tabel1[[#This Row],[Totale doelgroep capaciteit]]</f>
        <v>0</v>
      </c>
      <c r="AM356" s="41">
        <f>Tabel1[[#This Row],[Totale bezetting]]/Tabel1[[#This Row],[Totale capaciteit]]</f>
        <v>0.375</v>
      </c>
      <c r="AN356" s="41" t="str">
        <f>Tabel1[[#This Row],[Datum]]&amp;Tabel1[[#This Row],[Meetmoment]]&amp;Tabel1[[#This Row],[Sectienummer]]</f>
        <v>4441600:00-02:0025</v>
      </c>
      <c r="AO356" s="33"/>
      <c r="AP356" s="33"/>
      <c r="AQ356" s="33">
        <v>2</v>
      </c>
      <c r="AR356" s="33">
        <v>1</v>
      </c>
      <c r="AS356" s="33"/>
      <c r="AT356" s="33">
        <f>SUM(Tabel1[[#This Row],[Motief - Bezoekers/kortparkeerders]:[Motief - Overig]])</f>
        <v>3</v>
      </c>
      <c r="AU356" s="43">
        <v>2</v>
      </c>
      <c r="AV356" s="43"/>
      <c r="AW356" s="43">
        <v>1</v>
      </c>
      <c r="AX356" s="43"/>
      <c r="AY356" s="43"/>
      <c r="AZ356" s="43"/>
      <c r="BA356" s="43"/>
      <c r="BB356" s="43"/>
      <c r="BC356" s="44">
        <f>SUM(Tabel1[[#This Row],[Herkomst - Eigen woonplaats]:[Herkomst - Onbekend]])</f>
        <v>3</v>
      </c>
    </row>
    <row r="357" spans="1:55" s="2" customFormat="1" x14ac:dyDescent="0.25">
      <c r="A357" s="1">
        <v>25</v>
      </c>
      <c r="B357" s="1" t="s">
        <v>74</v>
      </c>
      <c r="C357" s="8">
        <v>44429</v>
      </c>
      <c r="D357" s="1" t="s">
        <v>79</v>
      </c>
      <c r="E357" s="4">
        <v>5</v>
      </c>
      <c r="F357" s="4"/>
      <c r="G357" s="4"/>
      <c r="H357" s="4"/>
      <c r="I357" s="4"/>
      <c r="J357" s="4"/>
      <c r="K357" s="4">
        <f>SUM(Tabel1[[#This Row],[cap_gemarkeerd_langs]:[cap_canadees]])</f>
        <v>5</v>
      </c>
      <c r="L357" s="4">
        <v>1</v>
      </c>
      <c r="M357" s="4"/>
      <c r="N357" s="4"/>
      <c r="O357" s="4"/>
      <c r="P357" s="4">
        <v>2</v>
      </c>
      <c r="Q357" s="4" t="s">
        <v>92</v>
      </c>
      <c r="R357" s="4">
        <f>SUM(Tabel1[[#This Row],[Cap - Invaliden algemeen]:[Cap - Overig gereserveerd]])</f>
        <v>3</v>
      </c>
      <c r="S357" s="4">
        <f>Tabel1[[#This Row],[Totale openbare capaciteit]]+Tabel1[[#This Row],[Totale doelgroep capaciteit]]</f>
        <v>8</v>
      </c>
      <c r="T357" s="11">
        <v>5</v>
      </c>
      <c r="U357" s="11"/>
      <c r="V357" s="11"/>
      <c r="W357" s="11"/>
      <c r="X357" s="11"/>
      <c r="Y357" s="11"/>
      <c r="Z357" s="4">
        <f>SUM(Tabel1[[#This Row],[Bez - Invaliden algemeen]:[Bez - Overig gereserveerd]])</f>
        <v>0</v>
      </c>
      <c r="AA357" s="4">
        <v>1</v>
      </c>
      <c r="AB357" s="4"/>
      <c r="AC357" s="11"/>
      <c r="AD357" s="11">
        <f>SUM(Tabel1[[#This Row],[Bez - fout, canadees]:[Bez - fout, anders]])</f>
        <v>1</v>
      </c>
      <c r="AE357" s="11"/>
      <c r="AF357" s="11"/>
      <c r="AG357" s="11"/>
      <c r="AH357" s="11">
        <f>SUM(Tabel1[[#This Row],[Bez - Obstakel, openbaar]:[Bez - Obstakel, doelgroep]])</f>
        <v>0</v>
      </c>
      <c r="AI357" s="4"/>
      <c r="AJ357" s="11">
        <f>SUM(Tabel1[[#This Row],[Bez - doelgroep totaal]]+Tabel1[[#This Row],[Bez - Openbaar]]+Tabel1[[#This Row],[Bez - Foutparkeerders]]+Tabel1[[#This Row],[Bez - Obstakels]])</f>
        <v>6</v>
      </c>
      <c r="AK357" s="41">
        <f>Tabel1[[#This Row],[Bez - Openbaar]]/Tabel1[[#This Row],[Totale openbare capaciteit]]</f>
        <v>1</v>
      </c>
      <c r="AL357" s="41">
        <f>Tabel1[[#This Row],[Bez - doelgroep totaal]]/Tabel1[[#This Row],[Totale doelgroep capaciteit]]</f>
        <v>0</v>
      </c>
      <c r="AM357" s="41">
        <f>Tabel1[[#This Row],[Totale bezetting]]/Tabel1[[#This Row],[Totale capaciteit]]</f>
        <v>0.75</v>
      </c>
      <c r="AN357" s="41" t="str">
        <f>Tabel1[[#This Row],[Datum]]&amp;Tabel1[[#This Row],[Meetmoment]]&amp;Tabel1[[#This Row],[Sectienummer]]</f>
        <v>4442914:00-16:0025</v>
      </c>
      <c r="AO357" s="33">
        <v>5</v>
      </c>
      <c r="AP357" s="33"/>
      <c r="AQ357" s="33">
        <v>1</v>
      </c>
      <c r="AR357" s="33"/>
      <c r="AS357" s="33"/>
      <c r="AT357" s="33">
        <f>SUM(Tabel1[[#This Row],[Motief - Bezoekers/kortparkeerders]:[Motief - Overig]])</f>
        <v>6</v>
      </c>
      <c r="AU357" s="43">
        <v>1</v>
      </c>
      <c r="AV357" s="43">
        <v>1</v>
      </c>
      <c r="AW357" s="43"/>
      <c r="AX357" s="43"/>
      <c r="AY357" s="43">
        <v>1</v>
      </c>
      <c r="AZ357" s="43">
        <v>2</v>
      </c>
      <c r="BA357" s="43">
        <v>1</v>
      </c>
      <c r="BB357" s="43"/>
      <c r="BC357" s="44">
        <f>SUM(Tabel1[[#This Row],[Herkomst - Eigen woonplaats]:[Herkomst - Onbekend]])</f>
        <v>6</v>
      </c>
    </row>
    <row r="358" spans="1:55" s="2" customFormat="1" x14ac:dyDescent="0.25">
      <c r="A358" s="1">
        <v>25</v>
      </c>
      <c r="B358" t="s">
        <v>74</v>
      </c>
      <c r="C358" s="8">
        <v>44450</v>
      </c>
      <c r="D358" s="1" t="s">
        <v>78</v>
      </c>
      <c r="E358" s="4">
        <v>5</v>
      </c>
      <c r="F358" s="4"/>
      <c r="G358" s="4"/>
      <c r="H358" s="4"/>
      <c r="I358" s="4"/>
      <c r="J358" s="4"/>
      <c r="K358" s="4">
        <f>SUM(Tabel1[[#This Row],[cap_gemarkeerd_langs]:[cap_canadees]])</f>
        <v>5</v>
      </c>
      <c r="L358" s="4">
        <v>1</v>
      </c>
      <c r="M358" s="4"/>
      <c r="N358" s="4"/>
      <c r="O358" s="4"/>
      <c r="P358" s="4">
        <v>2</v>
      </c>
      <c r="Q358" s="4" t="s">
        <v>92</v>
      </c>
      <c r="R358" s="4">
        <f>SUM(Tabel1[[#This Row],[Cap - Invaliden algemeen]:[Cap - Overig gereserveerd]])</f>
        <v>3</v>
      </c>
      <c r="S358" s="4">
        <f>Tabel1[[#This Row],[Totale openbare capaciteit]]+Tabel1[[#This Row],[Totale doelgroep capaciteit]]</f>
        <v>8</v>
      </c>
      <c r="T358" s="11">
        <v>1</v>
      </c>
      <c r="U358" s="11">
        <v>1</v>
      </c>
      <c r="V358" s="11"/>
      <c r="W358" s="11"/>
      <c r="X358" s="11"/>
      <c r="Y358" s="11">
        <v>1</v>
      </c>
      <c r="Z358" s="4">
        <f>SUM(Tabel1[[#This Row],[Bez - Invaliden algemeen]:[Bez - Overig gereserveerd]])</f>
        <v>2</v>
      </c>
      <c r="AA358" s="4"/>
      <c r="AB358" s="4"/>
      <c r="AC358" s="11"/>
      <c r="AD358" s="11">
        <f>SUM(Tabel1[[#This Row],[Bez - fout, canadees]:[Bez - fout, anders]])</f>
        <v>0</v>
      </c>
      <c r="AE358" s="4"/>
      <c r="AF358" s="11"/>
      <c r="AG358" s="11"/>
      <c r="AH358" s="11">
        <f>SUM(Tabel1[[#This Row],[Bez - Obstakel, openbaar]:[Bez - Obstakel, doelgroep]])</f>
        <v>0</v>
      </c>
      <c r="AI358" s="4"/>
      <c r="AJ358" s="11">
        <f>SUM(Tabel1[[#This Row],[Bez - doelgroep totaal]]+Tabel1[[#This Row],[Bez - Openbaar]]+Tabel1[[#This Row],[Bez - Foutparkeerders]]+Tabel1[[#This Row],[Bez - Obstakels]])</f>
        <v>3</v>
      </c>
      <c r="AK358" s="41">
        <f>Tabel1[[#This Row],[Bez - Openbaar]]/Tabel1[[#This Row],[Totale openbare capaciteit]]</f>
        <v>0.2</v>
      </c>
      <c r="AL358" s="41">
        <f>Tabel1[[#This Row],[Bez - doelgroep totaal]]/Tabel1[[#This Row],[Totale doelgroep capaciteit]]</f>
        <v>0.66666666666666663</v>
      </c>
      <c r="AM358" s="41">
        <f>Tabel1[[#This Row],[Totale bezetting]]/Tabel1[[#This Row],[Totale capaciteit]]</f>
        <v>0.375</v>
      </c>
      <c r="AN358" s="41" t="str">
        <f>Tabel1[[#This Row],[Datum]]&amp;Tabel1[[#This Row],[Meetmoment]]&amp;Tabel1[[#This Row],[Sectienummer]]</f>
        <v>4445010:00-12:0025</v>
      </c>
      <c r="AO358" s="33">
        <v>1</v>
      </c>
      <c r="AP358" s="33"/>
      <c r="AQ358" s="33">
        <v>2</v>
      </c>
      <c r="AR358" s="33"/>
      <c r="AS358" s="33"/>
      <c r="AT358" s="33">
        <f>SUM(Tabel1[[#This Row],[Motief - Bezoekers/kortparkeerders]:[Motief - Overig]])</f>
        <v>3</v>
      </c>
      <c r="AU358" s="43">
        <v>2</v>
      </c>
      <c r="AV358" s="43"/>
      <c r="AW358" s="43"/>
      <c r="AX358" s="43"/>
      <c r="AY358" s="43"/>
      <c r="AZ358" s="43">
        <v>1</v>
      </c>
      <c r="BA358" s="43"/>
      <c r="BB358" s="43"/>
      <c r="BC358" s="44">
        <f>SUM(Tabel1[[#This Row],[Herkomst - Eigen woonplaats]:[Herkomst - Onbekend]])</f>
        <v>3</v>
      </c>
    </row>
    <row r="359" spans="1:55" s="2" customFormat="1" x14ac:dyDescent="0.25">
      <c r="A359" s="1">
        <v>25</v>
      </c>
      <c r="B359" t="s">
        <v>74</v>
      </c>
      <c r="C359" s="8">
        <v>44450</v>
      </c>
      <c r="D359" s="1" t="s">
        <v>79</v>
      </c>
      <c r="E359" s="4">
        <v>5</v>
      </c>
      <c r="F359" s="4"/>
      <c r="G359" s="4"/>
      <c r="H359" s="4"/>
      <c r="I359" s="4"/>
      <c r="J359" s="4"/>
      <c r="K359" s="4">
        <f>SUM(Tabel1[[#This Row],[cap_gemarkeerd_langs]:[cap_canadees]])</f>
        <v>5</v>
      </c>
      <c r="L359" s="4">
        <v>1</v>
      </c>
      <c r="M359" s="4"/>
      <c r="N359" s="4"/>
      <c r="O359" s="4"/>
      <c r="P359" s="4">
        <v>2</v>
      </c>
      <c r="Q359" s="4" t="s">
        <v>92</v>
      </c>
      <c r="R359" s="4">
        <f>SUM(Tabel1[[#This Row],[Cap - Invaliden algemeen]:[Cap - Overig gereserveerd]])</f>
        <v>3</v>
      </c>
      <c r="S359" s="4">
        <f>Tabel1[[#This Row],[Totale openbare capaciteit]]+Tabel1[[#This Row],[Totale doelgroep capaciteit]]</f>
        <v>8</v>
      </c>
      <c r="T359" s="11"/>
      <c r="U359" s="11">
        <v>1</v>
      </c>
      <c r="V359" s="11"/>
      <c r="W359" s="11"/>
      <c r="X359" s="11"/>
      <c r="Y359" s="11">
        <v>1</v>
      </c>
      <c r="Z359" s="4">
        <f>SUM(Tabel1[[#This Row],[Bez - Invaliden algemeen]:[Bez - Overig gereserveerd]])</f>
        <v>2</v>
      </c>
      <c r="AA359" s="4"/>
      <c r="AB359" s="4"/>
      <c r="AC359" s="11"/>
      <c r="AD359" s="11">
        <f>SUM(Tabel1[[#This Row],[Bez - fout, canadees]:[Bez - fout, anders]])</f>
        <v>0</v>
      </c>
      <c r="AE359" s="4"/>
      <c r="AF359" s="11"/>
      <c r="AG359" s="11"/>
      <c r="AH359" s="11">
        <f>SUM(Tabel1[[#This Row],[Bez - Obstakel, openbaar]:[Bez - Obstakel, doelgroep]])</f>
        <v>0</v>
      </c>
      <c r="AI359" s="4"/>
      <c r="AJ359" s="11">
        <f>SUM(Tabel1[[#This Row],[Bez - doelgroep totaal]]+Tabel1[[#This Row],[Bez - Openbaar]]+Tabel1[[#This Row],[Bez - Foutparkeerders]]+Tabel1[[#This Row],[Bez - Obstakels]])</f>
        <v>2</v>
      </c>
      <c r="AK359" s="41">
        <f>Tabel1[[#This Row],[Bez - Openbaar]]/Tabel1[[#This Row],[Totale openbare capaciteit]]</f>
        <v>0</v>
      </c>
      <c r="AL359" s="41">
        <f>Tabel1[[#This Row],[Bez - doelgroep totaal]]/Tabel1[[#This Row],[Totale doelgroep capaciteit]]</f>
        <v>0.66666666666666663</v>
      </c>
      <c r="AM359" s="41">
        <f>Tabel1[[#This Row],[Totale bezetting]]/Tabel1[[#This Row],[Totale capaciteit]]</f>
        <v>0.25</v>
      </c>
      <c r="AN359" s="41" t="str">
        <f>Tabel1[[#This Row],[Datum]]&amp;Tabel1[[#This Row],[Meetmoment]]&amp;Tabel1[[#This Row],[Sectienummer]]</f>
        <v>4445014:00-16:0025</v>
      </c>
      <c r="AO359" s="33">
        <v>1</v>
      </c>
      <c r="AP359" s="33"/>
      <c r="AQ359" s="33">
        <v>1</v>
      </c>
      <c r="AR359" s="33"/>
      <c r="AS359" s="33"/>
      <c r="AT359" s="33">
        <f>SUM(Tabel1[[#This Row],[Motief - Bezoekers/kortparkeerders]:[Motief - Overig]])</f>
        <v>2</v>
      </c>
      <c r="AU359" s="43">
        <v>1</v>
      </c>
      <c r="AV359" s="43"/>
      <c r="AW359" s="43"/>
      <c r="AX359" s="43"/>
      <c r="AY359" s="43"/>
      <c r="AZ359" s="43"/>
      <c r="BA359" s="43">
        <v>1</v>
      </c>
      <c r="BB359" s="43"/>
      <c r="BC359" s="44">
        <f>SUM(Tabel1[[#This Row],[Herkomst - Eigen woonplaats]:[Herkomst - Onbekend]])</f>
        <v>2</v>
      </c>
    </row>
    <row r="360" spans="1:55" s="2" customFormat="1" x14ac:dyDescent="0.25">
      <c r="A360" s="1">
        <v>25</v>
      </c>
      <c r="B360" t="s">
        <v>74</v>
      </c>
      <c r="C360" s="8">
        <v>44450</v>
      </c>
      <c r="D360" s="1" t="s">
        <v>80</v>
      </c>
      <c r="E360" s="4">
        <v>5</v>
      </c>
      <c r="F360" s="4"/>
      <c r="G360" s="4"/>
      <c r="H360" s="4"/>
      <c r="I360" s="4"/>
      <c r="J360" s="4"/>
      <c r="K360" s="4">
        <f>SUM(Tabel1[[#This Row],[cap_gemarkeerd_langs]:[cap_canadees]])</f>
        <v>5</v>
      </c>
      <c r="L360" s="4">
        <v>1</v>
      </c>
      <c r="M360" s="4"/>
      <c r="N360" s="4"/>
      <c r="O360" s="4"/>
      <c r="P360" s="4">
        <v>2</v>
      </c>
      <c r="Q360" s="4" t="s">
        <v>92</v>
      </c>
      <c r="R360" s="4">
        <f>SUM(Tabel1[[#This Row],[Cap - Invaliden algemeen]:[Cap - Overig gereserveerd]])</f>
        <v>3</v>
      </c>
      <c r="S360" s="4">
        <f>Tabel1[[#This Row],[Totale openbare capaciteit]]+Tabel1[[#This Row],[Totale doelgroep capaciteit]]</f>
        <v>8</v>
      </c>
      <c r="T360" s="11"/>
      <c r="U360" s="11">
        <v>1</v>
      </c>
      <c r="V360" s="11"/>
      <c r="W360" s="11"/>
      <c r="X360" s="11"/>
      <c r="Y360" s="11">
        <v>1</v>
      </c>
      <c r="Z360" s="4">
        <f>SUM(Tabel1[[#This Row],[Bez - Invaliden algemeen]:[Bez - Overig gereserveerd]])</f>
        <v>2</v>
      </c>
      <c r="AA360" s="4"/>
      <c r="AB360" s="4"/>
      <c r="AC360" s="11"/>
      <c r="AD360" s="11">
        <f>SUM(Tabel1[[#This Row],[Bez - fout, canadees]:[Bez - fout, anders]])</f>
        <v>0</v>
      </c>
      <c r="AE360" s="4"/>
      <c r="AF360" s="11"/>
      <c r="AG360" s="11"/>
      <c r="AH360" s="11">
        <f>SUM(Tabel1[[#This Row],[Bez - Obstakel, openbaar]:[Bez - Obstakel, doelgroep]])</f>
        <v>0</v>
      </c>
      <c r="AI360" s="4"/>
      <c r="AJ360" s="11">
        <f>SUM(Tabel1[[#This Row],[Bez - doelgroep totaal]]+Tabel1[[#This Row],[Bez - Openbaar]]+Tabel1[[#This Row],[Bez - Foutparkeerders]]+Tabel1[[#This Row],[Bez - Obstakels]])</f>
        <v>2</v>
      </c>
      <c r="AK360" s="41">
        <f>Tabel1[[#This Row],[Bez - Openbaar]]/Tabel1[[#This Row],[Totale openbare capaciteit]]</f>
        <v>0</v>
      </c>
      <c r="AL360" s="41">
        <f>Tabel1[[#This Row],[Bez - doelgroep totaal]]/Tabel1[[#This Row],[Totale doelgroep capaciteit]]</f>
        <v>0.66666666666666663</v>
      </c>
      <c r="AM360" s="41">
        <f>Tabel1[[#This Row],[Totale bezetting]]/Tabel1[[#This Row],[Totale capaciteit]]</f>
        <v>0.25</v>
      </c>
      <c r="AN360" s="41" t="str">
        <f>Tabel1[[#This Row],[Datum]]&amp;Tabel1[[#This Row],[Meetmoment]]&amp;Tabel1[[#This Row],[Sectienummer]]</f>
        <v>4445019:00-21:0025</v>
      </c>
      <c r="AO360" s="33">
        <v>1</v>
      </c>
      <c r="AP360" s="33"/>
      <c r="AQ360" s="33">
        <v>1</v>
      </c>
      <c r="AR360" s="33"/>
      <c r="AS360" s="33"/>
      <c r="AT360" s="33">
        <f>SUM(Tabel1[[#This Row],[Motief - Bezoekers/kortparkeerders]:[Motief - Overig]])</f>
        <v>2</v>
      </c>
      <c r="AU360" s="43">
        <v>1</v>
      </c>
      <c r="AV360" s="43"/>
      <c r="AW360" s="43"/>
      <c r="AX360" s="43"/>
      <c r="AY360" s="43"/>
      <c r="AZ360" s="43"/>
      <c r="BA360" s="43">
        <v>1</v>
      </c>
      <c r="BB360" s="43"/>
      <c r="BC360" s="44">
        <f>SUM(Tabel1[[#This Row],[Herkomst - Eigen woonplaats]:[Herkomst - Onbekend]])</f>
        <v>2</v>
      </c>
    </row>
    <row r="361" spans="1:55" s="2" customFormat="1" x14ac:dyDescent="0.25">
      <c r="A361" s="1">
        <v>25</v>
      </c>
      <c r="B361" t="s">
        <v>74</v>
      </c>
      <c r="C361" s="8">
        <v>44451</v>
      </c>
      <c r="D361" s="1" t="s">
        <v>77</v>
      </c>
      <c r="E361" s="4">
        <v>5</v>
      </c>
      <c r="F361" s="4"/>
      <c r="G361" s="4"/>
      <c r="H361" s="4"/>
      <c r="I361" s="4"/>
      <c r="J361" s="4"/>
      <c r="K361" s="4">
        <f>SUM(Tabel1[[#This Row],[cap_gemarkeerd_langs]:[cap_canadees]])</f>
        <v>5</v>
      </c>
      <c r="L361" s="4">
        <v>1</v>
      </c>
      <c r="M361" s="4"/>
      <c r="N361" s="4"/>
      <c r="O361" s="4"/>
      <c r="P361" s="4">
        <v>2</v>
      </c>
      <c r="Q361" s="4" t="s">
        <v>92</v>
      </c>
      <c r="R361" s="4">
        <f>SUM(Tabel1[[#This Row],[Cap - Invaliden algemeen]:[Cap - Overig gereserveerd]])</f>
        <v>3</v>
      </c>
      <c r="S361" s="4">
        <f>Tabel1[[#This Row],[Totale openbare capaciteit]]+Tabel1[[#This Row],[Totale doelgroep capaciteit]]</f>
        <v>8</v>
      </c>
      <c r="T361" s="11"/>
      <c r="U361" s="11">
        <v>1</v>
      </c>
      <c r="V361" s="11"/>
      <c r="W361" s="11"/>
      <c r="X361" s="11"/>
      <c r="Y361" s="11">
        <v>1</v>
      </c>
      <c r="Z361" s="4">
        <f>SUM(Tabel1[[#This Row],[Bez - Invaliden algemeen]:[Bez - Overig gereserveerd]])</f>
        <v>2</v>
      </c>
      <c r="AA361" s="4"/>
      <c r="AB361" s="4"/>
      <c r="AC361" s="11"/>
      <c r="AD361" s="11">
        <f>SUM(Tabel1[[#This Row],[Bez - fout, canadees]:[Bez - fout, anders]])</f>
        <v>0</v>
      </c>
      <c r="AE361" s="4"/>
      <c r="AF361" s="11"/>
      <c r="AG361" s="11"/>
      <c r="AH361" s="11">
        <f>SUM(Tabel1[[#This Row],[Bez - Obstakel, openbaar]:[Bez - Obstakel, doelgroep]])</f>
        <v>0</v>
      </c>
      <c r="AI361" s="4"/>
      <c r="AJ361" s="11">
        <f>SUM(Tabel1[[#This Row],[Bez - doelgroep totaal]]+Tabel1[[#This Row],[Bez - Openbaar]]+Tabel1[[#This Row],[Bez - Foutparkeerders]]+Tabel1[[#This Row],[Bez - Obstakels]])</f>
        <v>2</v>
      </c>
      <c r="AK361" s="41">
        <f>Tabel1[[#This Row],[Bez - Openbaar]]/Tabel1[[#This Row],[Totale openbare capaciteit]]</f>
        <v>0</v>
      </c>
      <c r="AL361" s="41">
        <f>Tabel1[[#This Row],[Bez - doelgroep totaal]]/Tabel1[[#This Row],[Totale doelgroep capaciteit]]</f>
        <v>0.66666666666666663</v>
      </c>
      <c r="AM361" s="41">
        <f>Tabel1[[#This Row],[Totale bezetting]]/Tabel1[[#This Row],[Totale capaciteit]]</f>
        <v>0.25</v>
      </c>
      <c r="AN361" s="41" t="str">
        <f>Tabel1[[#This Row],[Datum]]&amp;Tabel1[[#This Row],[Meetmoment]]&amp;Tabel1[[#This Row],[Sectienummer]]</f>
        <v>4445100:00-02:0025</v>
      </c>
      <c r="AO361" s="33"/>
      <c r="AP361" s="33"/>
      <c r="AQ361" s="33">
        <v>2</v>
      </c>
      <c r="AR361" s="33"/>
      <c r="AS361" s="33"/>
      <c r="AT361" s="33">
        <f>SUM(Tabel1[[#This Row],[Motief - Bezoekers/kortparkeerders]:[Motief - Overig]])</f>
        <v>2</v>
      </c>
      <c r="AU361" s="43">
        <v>2</v>
      </c>
      <c r="AV361" s="43"/>
      <c r="AW361" s="43"/>
      <c r="AX361" s="43"/>
      <c r="AY361" s="43"/>
      <c r="AZ361" s="43"/>
      <c r="BA361" s="43"/>
      <c r="BB361" s="43"/>
      <c r="BC361" s="44">
        <f>SUM(Tabel1[[#This Row],[Herkomst - Eigen woonplaats]:[Herkomst - Onbekend]])</f>
        <v>2</v>
      </c>
    </row>
    <row r="362" spans="1:55" s="2" customFormat="1" x14ac:dyDescent="0.25">
      <c r="A362" s="1">
        <v>25</v>
      </c>
      <c r="B362" t="s">
        <v>74</v>
      </c>
      <c r="C362" s="8">
        <v>44474</v>
      </c>
      <c r="D362" s="1" t="s">
        <v>78</v>
      </c>
      <c r="E362" s="4">
        <v>5</v>
      </c>
      <c r="F362" s="4"/>
      <c r="G362" s="4"/>
      <c r="H362" s="4"/>
      <c r="I362" s="4"/>
      <c r="J362" s="4"/>
      <c r="K362" s="4">
        <f>SUM(Tabel1[[#This Row],[cap_gemarkeerd_langs]:[cap_canadees]])</f>
        <v>5</v>
      </c>
      <c r="L362" s="4">
        <v>1</v>
      </c>
      <c r="M362" s="4"/>
      <c r="N362" s="4"/>
      <c r="O362" s="4"/>
      <c r="P362" s="4">
        <v>2</v>
      </c>
      <c r="Q362" s="4" t="s">
        <v>92</v>
      </c>
      <c r="R362" s="4">
        <f>SUM(Tabel1[[#This Row],[Cap - Invaliden algemeen]:[Cap - Overig gereserveerd]])</f>
        <v>3</v>
      </c>
      <c r="S362" s="4">
        <f>Tabel1[[#This Row],[Totale openbare capaciteit]]+Tabel1[[#This Row],[Totale doelgroep capaciteit]]</f>
        <v>8</v>
      </c>
      <c r="T362" s="11">
        <v>3</v>
      </c>
      <c r="U362" s="11"/>
      <c r="V362" s="11"/>
      <c r="W362" s="11"/>
      <c r="X362" s="11"/>
      <c r="Y362" s="11"/>
      <c r="Z362" s="4">
        <f>SUM(Tabel1[[#This Row],[Bez - Invaliden algemeen]:[Bez - Overig gereserveerd]])</f>
        <v>0</v>
      </c>
      <c r="AA362" s="4">
        <v>1</v>
      </c>
      <c r="AB362" s="4"/>
      <c r="AC362" s="11"/>
      <c r="AD362" s="11">
        <f>SUM(Tabel1[[#This Row],[Bez - fout, canadees]:[Bez - fout, anders]])</f>
        <v>1</v>
      </c>
      <c r="AE362" s="4"/>
      <c r="AF362" s="11"/>
      <c r="AG362" s="11"/>
      <c r="AH362" s="11">
        <f>SUM(Tabel1[[#This Row],[Bez - Obstakel, openbaar]:[Bez - Obstakel, doelgroep]])</f>
        <v>0</v>
      </c>
      <c r="AI362" s="4"/>
      <c r="AJ362" s="11">
        <f>SUM(Tabel1[[#This Row],[Bez - doelgroep totaal]]+Tabel1[[#This Row],[Bez - Openbaar]]+Tabel1[[#This Row],[Bez - Foutparkeerders]]+Tabel1[[#This Row],[Bez - Obstakels]])</f>
        <v>4</v>
      </c>
      <c r="AK362" s="41">
        <f>Tabel1[[#This Row],[Bez - Openbaar]]/Tabel1[[#This Row],[Totale openbare capaciteit]]</f>
        <v>0.6</v>
      </c>
      <c r="AL362" s="41">
        <f>Tabel1[[#This Row],[Bez - doelgroep totaal]]/Tabel1[[#This Row],[Totale doelgroep capaciteit]]</f>
        <v>0</v>
      </c>
      <c r="AM362" s="41">
        <f>Tabel1[[#This Row],[Totale bezetting]]/Tabel1[[#This Row],[Totale capaciteit]]</f>
        <v>0.5</v>
      </c>
      <c r="AN362" s="41" t="str">
        <f>Tabel1[[#This Row],[Datum]]&amp;Tabel1[[#This Row],[Meetmoment]]&amp;Tabel1[[#This Row],[Sectienummer]]</f>
        <v>4447410:00-12:0025</v>
      </c>
      <c r="AO362" s="33">
        <v>2</v>
      </c>
      <c r="AP362" s="33">
        <v>2</v>
      </c>
      <c r="AQ362" s="33"/>
      <c r="AR362" s="33"/>
      <c r="AS362" s="33"/>
      <c r="AT362" s="33">
        <f>SUM(Tabel1[[#This Row],[Motief - Bezoekers/kortparkeerders]:[Motief - Overig]])</f>
        <v>4</v>
      </c>
      <c r="AU362" s="43"/>
      <c r="AV362" s="43">
        <v>1</v>
      </c>
      <c r="AW362" s="43">
        <v>1</v>
      </c>
      <c r="AX362" s="43"/>
      <c r="AY362" s="43"/>
      <c r="AZ362" s="43">
        <v>2</v>
      </c>
      <c r="BA362" s="43"/>
      <c r="BB362" s="43"/>
      <c r="BC362" s="44">
        <f>SUM(Tabel1[[#This Row],[Herkomst - Eigen woonplaats]:[Herkomst - Onbekend]])</f>
        <v>4</v>
      </c>
    </row>
    <row r="363" spans="1:55" s="2" customFormat="1" x14ac:dyDescent="0.25">
      <c r="A363" s="1">
        <v>25</v>
      </c>
      <c r="B363" t="s">
        <v>74</v>
      </c>
      <c r="C363" s="8">
        <v>44474</v>
      </c>
      <c r="D363" s="1" t="s">
        <v>79</v>
      </c>
      <c r="E363" s="4">
        <v>5</v>
      </c>
      <c r="F363" s="4"/>
      <c r="G363" s="4"/>
      <c r="H363" s="4"/>
      <c r="I363" s="4"/>
      <c r="J363" s="4"/>
      <c r="K363" s="4">
        <f>SUM(Tabel1[[#This Row],[cap_gemarkeerd_langs]:[cap_canadees]])</f>
        <v>5</v>
      </c>
      <c r="L363" s="4">
        <v>1</v>
      </c>
      <c r="M363" s="4"/>
      <c r="N363" s="4"/>
      <c r="O363" s="4"/>
      <c r="P363" s="4">
        <v>2</v>
      </c>
      <c r="Q363" s="4" t="s">
        <v>92</v>
      </c>
      <c r="R363" s="4">
        <f>SUM(Tabel1[[#This Row],[Cap - Invaliden algemeen]:[Cap - Overig gereserveerd]])</f>
        <v>3</v>
      </c>
      <c r="S363" s="4">
        <f>Tabel1[[#This Row],[Totale openbare capaciteit]]+Tabel1[[#This Row],[Totale doelgroep capaciteit]]</f>
        <v>8</v>
      </c>
      <c r="T363" s="11">
        <v>3</v>
      </c>
      <c r="U363" s="11"/>
      <c r="V363" s="11"/>
      <c r="W363" s="11"/>
      <c r="X363" s="11"/>
      <c r="Y363" s="11">
        <v>1</v>
      </c>
      <c r="Z363" s="4">
        <f>SUM(Tabel1[[#This Row],[Bez - Invaliden algemeen]:[Bez - Overig gereserveerd]])</f>
        <v>1</v>
      </c>
      <c r="AA363" s="4"/>
      <c r="AB363" s="4"/>
      <c r="AC363" s="11"/>
      <c r="AD363" s="11">
        <f>SUM(Tabel1[[#This Row],[Bez - fout, canadees]:[Bez - fout, anders]])</f>
        <v>0</v>
      </c>
      <c r="AE363" s="4"/>
      <c r="AF363" s="11"/>
      <c r="AG363" s="11"/>
      <c r="AH363" s="11">
        <f>SUM(Tabel1[[#This Row],[Bez - Obstakel, openbaar]:[Bez - Obstakel, doelgroep]])</f>
        <v>0</v>
      </c>
      <c r="AI363" s="4"/>
      <c r="AJ363" s="11">
        <f>SUM(Tabel1[[#This Row],[Bez - doelgroep totaal]]+Tabel1[[#This Row],[Bez - Openbaar]]+Tabel1[[#This Row],[Bez - Foutparkeerders]]+Tabel1[[#This Row],[Bez - Obstakels]])</f>
        <v>4</v>
      </c>
      <c r="AK363" s="41">
        <f>Tabel1[[#This Row],[Bez - Openbaar]]/Tabel1[[#This Row],[Totale openbare capaciteit]]</f>
        <v>0.6</v>
      </c>
      <c r="AL363" s="41">
        <f>Tabel1[[#This Row],[Bez - doelgroep totaal]]/Tabel1[[#This Row],[Totale doelgroep capaciteit]]</f>
        <v>0.33333333333333331</v>
      </c>
      <c r="AM363" s="41">
        <f>Tabel1[[#This Row],[Totale bezetting]]/Tabel1[[#This Row],[Totale capaciteit]]</f>
        <v>0.5</v>
      </c>
      <c r="AN363" s="41" t="str">
        <f>Tabel1[[#This Row],[Datum]]&amp;Tabel1[[#This Row],[Meetmoment]]&amp;Tabel1[[#This Row],[Sectienummer]]</f>
        <v>4447414:00-16:0025</v>
      </c>
      <c r="AO363" s="33">
        <v>2</v>
      </c>
      <c r="AP363" s="33">
        <v>2</v>
      </c>
      <c r="AQ363" s="33"/>
      <c r="AR363" s="33"/>
      <c r="AS363" s="33"/>
      <c r="AT363" s="33">
        <f>SUM(Tabel1[[#This Row],[Motief - Bezoekers/kortparkeerders]:[Motief - Overig]])</f>
        <v>4</v>
      </c>
      <c r="AU363" s="43">
        <v>1</v>
      </c>
      <c r="AV363" s="43">
        <v>1</v>
      </c>
      <c r="AW363" s="43"/>
      <c r="AX363" s="43"/>
      <c r="AY363" s="43"/>
      <c r="AZ363" s="43">
        <v>2</v>
      </c>
      <c r="BA363" s="43"/>
      <c r="BB363" s="43"/>
      <c r="BC363" s="44">
        <f>SUM(Tabel1[[#This Row],[Herkomst - Eigen woonplaats]:[Herkomst - Onbekend]])</f>
        <v>4</v>
      </c>
    </row>
    <row r="364" spans="1:55" s="2" customFormat="1" x14ac:dyDescent="0.25">
      <c r="A364" s="1">
        <v>25</v>
      </c>
      <c r="B364" t="s">
        <v>74</v>
      </c>
      <c r="C364" s="8">
        <v>44474</v>
      </c>
      <c r="D364" s="1" t="s">
        <v>80</v>
      </c>
      <c r="E364" s="4">
        <v>5</v>
      </c>
      <c r="F364" s="4"/>
      <c r="G364" s="4"/>
      <c r="H364" s="4"/>
      <c r="I364" s="4"/>
      <c r="J364" s="4"/>
      <c r="K364" s="4">
        <f>SUM(Tabel1[[#This Row],[cap_gemarkeerd_langs]:[cap_canadees]])</f>
        <v>5</v>
      </c>
      <c r="L364" s="4">
        <v>1</v>
      </c>
      <c r="M364" s="4"/>
      <c r="N364" s="4"/>
      <c r="O364" s="4"/>
      <c r="P364" s="4">
        <v>2</v>
      </c>
      <c r="Q364" s="4" t="s">
        <v>92</v>
      </c>
      <c r="R364" s="4">
        <f>SUM(Tabel1[[#This Row],[Cap - Invaliden algemeen]:[Cap - Overig gereserveerd]])</f>
        <v>3</v>
      </c>
      <c r="S364" s="4">
        <f>Tabel1[[#This Row],[Totale openbare capaciteit]]+Tabel1[[#This Row],[Totale doelgroep capaciteit]]</f>
        <v>8</v>
      </c>
      <c r="T364" s="11">
        <v>2</v>
      </c>
      <c r="U364" s="11"/>
      <c r="V364" s="11"/>
      <c r="W364" s="11"/>
      <c r="X364" s="11"/>
      <c r="Y364" s="11">
        <v>1</v>
      </c>
      <c r="Z364" s="4">
        <f>SUM(Tabel1[[#This Row],[Bez - Invaliden algemeen]:[Bez - Overig gereserveerd]])</f>
        <v>1</v>
      </c>
      <c r="AA364" s="4"/>
      <c r="AB364" s="4"/>
      <c r="AC364" s="11"/>
      <c r="AD364" s="11">
        <f>SUM(Tabel1[[#This Row],[Bez - fout, canadees]:[Bez - fout, anders]])</f>
        <v>0</v>
      </c>
      <c r="AE364" s="4"/>
      <c r="AF364" s="11"/>
      <c r="AG364" s="11"/>
      <c r="AH364" s="11">
        <f>SUM(Tabel1[[#This Row],[Bez - Obstakel, openbaar]:[Bez - Obstakel, doelgroep]])</f>
        <v>0</v>
      </c>
      <c r="AI364" s="4"/>
      <c r="AJ364" s="11">
        <f>SUM(Tabel1[[#This Row],[Bez - doelgroep totaal]]+Tabel1[[#This Row],[Bez - Openbaar]]+Tabel1[[#This Row],[Bez - Foutparkeerders]]+Tabel1[[#This Row],[Bez - Obstakels]])</f>
        <v>3</v>
      </c>
      <c r="AK364" s="41">
        <f>Tabel1[[#This Row],[Bez - Openbaar]]/Tabel1[[#This Row],[Totale openbare capaciteit]]</f>
        <v>0.4</v>
      </c>
      <c r="AL364" s="41">
        <f>Tabel1[[#This Row],[Bez - doelgroep totaal]]/Tabel1[[#This Row],[Totale doelgroep capaciteit]]</f>
        <v>0.33333333333333331</v>
      </c>
      <c r="AM364" s="41">
        <f>Tabel1[[#This Row],[Totale bezetting]]/Tabel1[[#This Row],[Totale capaciteit]]</f>
        <v>0.375</v>
      </c>
      <c r="AN364" s="41" t="str">
        <f>Tabel1[[#This Row],[Datum]]&amp;Tabel1[[#This Row],[Meetmoment]]&amp;Tabel1[[#This Row],[Sectienummer]]</f>
        <v>4447419:00-21:0025</v>
      </c>
      <c r="AO364" s="33">
        <v>3</v>
      </c>
      <c r="AP364" s="33"/>
      <c r="AQ364" s="33"/>
      <c r="AR364" s="33"/>
      <c r="AS364" s="33"/>
      <c r="AT364" s="33">
        <f>SUM(Tabel1[[#This Row],[Motief - Bezoekers/kortparkeerders]:[Motief - Overig]])</f>
        <v>3</v>
      </c>
      <c r="AU364" s="43"/>
      <c r="AV364" s="43">
        <v>2</v>
      </c>
      <c r="AW364" s="43"/>
      <c r="AX364" s="43"/>
      <c r="AY364" s="43"/>
      <c r="AZ364" s="43">
        <v>1</v>
      </c>
      <c r="BA364" s="43"/>
      <c r="BB364" s="43"/>
      <c r="BC364" s="44">
        <f>SUM(Tabel1[[#This Row],[Herkomst - Eigen woonplaats]:[Herkomst - Onbekend]])</f>
        <v>3</v>
      </c>
    </row>
    <row r="365" spans="1:55" s="2" customFormat="1" x14ac:dyDescent="0.25">
      <c r="A365" s="1">
        <v>25</v>
      </c>
      <c r="B365" t="s">
        <v>74</v>
      </c>
      <c r="C365" s="8">
        <v>44475</v>
      </c>
      <c r="D365" s="1" t="s">
        <v>77</v>
      </c>
      <c r="E365" s="4">
        <v>5</v>
      </c>
      <c r="F365" s="4"/>
      <c r="G365" s="4"/>
      <c r="H365" s="4"/>
      <c r="I365" s="4"/>
      <c r="J365" s="4"/>
      <c r="K365" s="4">
        <f>SUM(Tabel1[[#This Row],[cap_gemarkeerd_langs]:[cap_canadees]])</f>
        <v>5</v>
      </c>
      <c r="L365" s="4">
        <v>1</v>
      </c>
      <c r="M365" s="4"/>
      <c r="N365" s="4"/>
      <c r="O365" s="4"/>
      <c r="P365" s="4">
        <v>2</v>
      </c>
      <c r="Q365" s="4" t="s">
        <v>92</v>
      </c>
      <c r="R365" s="4">
        <f>SUM(Tabel1[[#This Row],[Cap - Invaliden algemeen]:[Cap - Overig gereserveerd]])</f>
        <v>3</v>
      </c>
      <c r="S365" s="4">
        <f>Tabel1[[#This Row],[Totale openbare capaciteit]]+Tabel1[[#This Row],[Totale doelgroep capaciteit]]</f>
        <v>8</v>
      </c>
      <c r="T365" s="11"/>
      <c r="U365" s="11"/>
      <c r="V365" s="11"/>
      <c r="W365" s="11"/>
      <c r="X365" s="11"/>
      <c r="Y365" s="11"/>
      <c r="Z365" s="4">
        <f>SUM(Tabel1[[#This Row],[Bez - Invaliden algemeen]:[Bez - Overig gereserveerd]])</f>
        <v>0</v>
      </c>
      <c r="AA365" s="4"/>
      <c r="AB365" s="4"/>
      <c r="AC365" s="11"/>
      <c r="AD365" s="11">
        <f>SUM(Tabel1[[#This Row],[Bez - fout, canadees]:[Bez - fout, anders]])</f>
        <v>0</v>
      </c>
      <c r="AE365" s="4"/>
      <c r="AF365" s="11"/>
      <c r="AG365" s="11"/>
      <c r="AH365" s="11">
        <f>SUM(Tabel1[[#This Row],[Bez - Obstakel, openbaar]:[Bez - Obstakel, doelgroep]])</f>
        <v>0</v>
      </c>
      <c r="AI365" s="4"/>
      <c r="AJ365" s="11">
        <f>SUM(Tabel1[[#This Row],[Bez - doelgroep totaal]]+Tabel1[[#This Row],[Bez - Openbaar]]+Tabel1[[#This Row],[Bez - Foutparkeerders]]+Tabel1[[#This Row],[Bez - Obstakels]])</f>
        <v>0</v>
      </c>
      <c r="AK365" s="41">
        <f>Tabel1[[#This Row],[Bez - Openbaar]]/Tabel1[[#This Row],[Totale openbare capaciteit]]</f>
        <v>0</v>
      </c>
      <c r="AL365" s="41">
        <f>Tabel1[[#This Row],[Bez - doelgroep totaal]]/Tabel1[[#This Row],[Totale doelgroep capaciteit]]</f>
        <v>0</v>
      </c>
      <c r="AM365" s="41">
        <f>Tabel1[[#This Row],[Totale bezetting]]/Tabel1[[#This Row],[Totale capaciteit]]</f>
        <v>0</v>
      </c>
      <c r="AN365" s="41" t="str">
        <f>Tabel1[[#This Row],[Datum]]&amp;Tabel1[[#This Row],[Meetmoment]]&amp;Tabel1[[#This Row],[Sectienummer]]</f>
        <v>4447500:00-02:0025</v>
      </c>
      <c r="AO365" s="33"/>
      <c r="AP365" s="33"/>
      <c r="AQ365" s="33"/>
      <c r="AR365" s="33"/>
      <c r="AS365" s="33"/>
      <c r="AT365" s="33">
        <f>SUM(Tabel1[[#This Row],[Motief - Bezoekers/kortparkeerders]:[Motief - Overig]])</f>
        <v>0</v>
      </c>
      <c r="AU365" s="43"/>
      <c r="AV365" s="43"/>
      <c r="AW365" s="43"/>
      <c r="AX365" s="43"/>
      <c r="AY365" s="43"/>
      <c r="AZ365" s="43"/>
      <c r="BA365" s="43"/>
      <c r="BB365" s="43"/>
      <c r="BC365" s="44">
        <f>SUM(Tabel1[[#This Row],[Herkomst - Eigen woonplaats]:[Herkomst - Onbekend]])</f>
        <v>0</v>
      </c>
    </row>
    <row r="366" spans="1:55" s="2" customFormat="1" x14ac:dyDescent="0.25">
      <c r="A366" s="1">
        <v>26</v>
      </c>
      <c r="B366" t="s">
        <v>66</v>
      </c>
      <c r="C366" s="8">
        <v>44415</v>
      </c>
      <c r="D366" s="1" t="s">
        <v>78</v>
      </c>
      <c r="E366" s="4">
        <v>12</v>
      </c>
      <c r="F366" s="4"/>
      <c r="G366" s="4"/>
      <c r="H366" s="4"/>
      <c r="I366" s="4"/>
      <c r="J366" s="4"/>
      <c r="K366" s="4">
        <f>SUM(Tabel1[[#This Row],[cap_gemarkeerd_langs]:[cap_canadees]])</f>
        <v>12</v>
      </c>
      <c r="L366" s="4"/>
      <c r="M366" s="4"/>
      <c r="N366" s="4"/>
      <c r="O366" s="4"/>
      <c r="P366" s="4"/>
      <c r="Q366" s="4"/>
      <c r="R366" s="4">
        <f>SUM(Tabel1[[#This Row],[Cap - Invaliden algemeen]:[Cap - Overig gereserveerd]])</f>
        <v>0</v>
      </c>
      <c r="S366" s="4">
        <f>Tabel1[[#This Row],[Totale openbare capaciteit]]+Tabel1[[#This Row],[Totale doelgroep capaciteit]]</f>
        <v>12</v>
      </c>
      <c r="T366" s="11">
        <v>11</v>
      </c>
      <c r="U366" s="11"/>
      <c r="V366" s="11"/>
      <c r="W366" s="11"/>
      <c r="X366" s="11"/>
      <c r="Y366" s="11"/>
      <c r="Z366" s="4">
        <f>SUM(Tabel1[[#This Row],[Bez - Invaliden algemeen]:[Bez - Overig gereserveerd]])</f>
        <v>0</v>
      </c>
      <c r="AA366" s="4"/>
      <c r="AB366" s="4"/>
      <c r="AC366" s="11"/>
      <c r="AD366" s="11">
        <f>SUM(Tabel1[[#This Row],[Bez - fout, canadees]:[Bez - fout, anders]])</f>
        <v>0</v>
      </c>
      <c r="AE366" s="4"/>
      <c r="AF366" s="11"/>
      <c r="AG366" s="11"/>
      <c r="AH366" s="11">
        <f>SUM(Tabel1[[#This Row],[Bez - Obstakel, openbaar]:[Bez - Obstakel, doelgroep]])</f>
        <v>0</v>
      </c>
      <c r="AI366" s="4"/>
      <c r="AJ366" s="11">
        <f>SUM(Tabel1[[#This Row],[Bez - doelgroep totaal]]+Tabel1[[#This Row],[Bez - Openbaar]]+Tabel1[[#This Row],[Bez - Foutparkeerders]]+Tabel1[[#This Row],[Bez - Obstakels]])</f>
        <v>11</v>
      </c>
      <c r="AK366" s="41">
        <f>Tabel1[[#This Row],[Bez - Openbaar]]/Tabel1[[#This Row],[Totale openbare capaciteit]]</f>
        <v>0.91666666666666663</v>
      </c>
      <c r="AL366" s="41" t="e">
        <f>Tabel1[[#This Row],[Bez - doelgroep totaal]]/Tabel1[[#This Row],[Totale doelgroep capaciteit]]</f>
        <v>#DIV/0!</v>
      </c>
      <c r="AM366" s="41">
        <f>Tabel1[[#This Row],[Totale bezetting]]/Tabel1[[#This Row],[Totale capaciteit]]</f>
        <v>0.91666666666666663</v>
      </c>
      <c r="AN366" s="41" t="str">
        <f>Tabel1[[#This Row],[Datum]]&amp;Tabel1[[#This Row],[Meetmoment]]&amp;Tabel1[[#This Row],[Sectienummer]]</f>
        <v>4441510:00-12:0026</v>
      </c>
      <c r="AO366" s="33">
        <v>2</v>
      </c>
      <c r="AP366" s="33">
        <v>1</v>
      </c>
      <c r="AQ366" s="33">
        <v>3</v>
      </c>
      <c r="AR366" s="33">
        <v>5</v>
      </c>
      <c r="AS366" s="33"/>
      <c r="AT366" s="33">
        <f>SUM(Tabel1[[#This Row],[Motief - Bezoekers/kortparkeerders]:[Motief - Overig]])</f>
        <v>11</v>
      </c>
      <c r="AU366" s="43">
        <v>5</v>
      </c>
      <c r="AV366" s="43"/>
      <c r="AW366" s="43">
        <v>2</v>
      </c>
      <c r="AX366" s="43">
        <v>2</v>
      </c>
      <c r="AY366" s="43">
        <v>1</v>
      </c>
      <c r="AZ366" s="43">
        <v>1</v>
      </c>
      <c r="BA366" s="43"/>
      <c r="BB366" s="43"/>
      <c r="BC366" s="44">
        <f>SUM(Tabel1[[#This Row],[Herkomst - Eigen woonplaats]:[Herkomst - Onbekend]])</f>
        <v>11</v>
      </c>
    </row>
    <row r="367" spans="1:55" s="2" customFormat="1" x14ac:dyDescent="0.25">
      <c r="A367" s="1">
        <v>26</v>
      </c>
      <c r="B367" t="s">
        <v>66</v>
      </c>
      <c r="C367" s="8">
        <v>44415</v>
      </c>
      <c r="D367" s="1" t="s">
        <v>79</v>
      </c>
      <c r="E367" s="4">
        <v>12</v>
      </c>
      <c r="F367" s="4"/>
      <c r="G367" s="4"/>
      <c r="H367" s="4"/>
      <c r="I367" s="4"/>
      <c r="J367" s="4"/>
      <c r="K367" s="4">
        <f>SUM(Tabel1[[#This Row],[cap_gemarkeerd_langs]:[cap_canadees]])</f>
        <v>12</v>
      </c>
      <c r="L367" s="4"/>
      <c r="M367" s="4"/>
      <c r="N367" s="4"/>
      <c r="O367" s="4"/>
      <c r="P367" s="4"/>
      <c r="Q367" s="4"/>
      <c r="R367" s="4">
        <f>SUM(Tabel1[[#This Row],[Cap - Invaliden algemeen]:[Cap - Overig gereserveerd]])</f>
        <v>0</v>
      </c>
      <c r="S367" s="4">
        <f>Tabel1[[#This Row],[Totale openbare capaciteit]]+Tabel1[[#This Row],[Totale doelgroep capaciteit]]</f>
        <v>12</v>
      </c>
      <c r="T367" s="11">
        <v>11</v>
      </c>
      <c r="U367" s="11"/>
      <c r="V367" s="11"/>
      <c r="W367" s="11"/>
      <c r="X367" s="11"/>
      <c r="Y367" s="11"/>
      <c r="Z367" s="4">
        <f>SUM(Tabel1[[#This Row],[Bez - Invaliden algemeen]:[Bez - Overig gereserveerd]])</f>
        <v>0</v>
      </c>
      <c r="AA367" s="4"/>
      <c r="AB367" s="4"/>
      <c r="AC367" s="11"/>
      <c r="AD367" s="11">
        <f>SUM(Tabel1[[#This Row],[Bez - fout, canadees]:[Bez - fout, anders]])</f>
        <v>0</v>
      </c>
      <c r="AE367" s="4"/>
      <c r="AF367" s="11"/>
      <c r="AG367" s="11"/>
      <c r="AH367" s="11">
        <f>SUM(Tabel1[[#This Row],[Bez - Obstakel, openbaar]:[Bez - Obstakel, doelgroep]])</f>
        <v>0</v>
      </c>
      <c r="AI367" s="4"/>
      <c r="AJ367" s="11">
        <f>SUM(Tabel1[[#This Row],[Bez - doelgroep totaal]]+Tabel1[[#This Row],[Bez - Openbaar]]+Tabel1[[#This Row],[Bez - Foutparkeerders]]+Tabel1[[#This Row],[Bez - Obstakels]])</f>
        <v>11</v>
      </c>
      <c r="AK367" s="41">
        <f>Tabel1[[#This Row],[Bez - Openbaar]]/Tabel1[[#This Row],[Totale openbare capaciteit]]</f>
        <v>0.91666666666666663</v>
      </c>
      <c r="AL367" s="41" t="e">
        <f>Tabel1[[#This Row],[Bez - doelgroep totaal]]/Tabel1[[#This Row],[Totale doelgroep capaciteit]]</f>
        <v>#DIV/0!</v>
      </c>
      <c r="AM367" s="41">
        <f>Tabel1[[#This Row],[Totale bezetting]]/Tabel1[[#This Row],[Totale capaciteit]]</f>
        <v>0.91666666666666663</v>
      </c>
      <c r="AN367" s="41" t="str">
        <f>Tabel1[[#This Row],[Datum]]&amp;Tabel1[[#This Row],[Meetmoment]]&amp;Tabel1[[#This Row],[Sectienummer]]</f>
        <v>4441514:00-16:0026</v>
      </c>
      <c r="AO367" s="33">
        <v>1</v>
      </c>
      <c r="AP367" s="33">
        <v>1</v>
      </c>
      <c r="AQ367" s="33">
        <v>3</v>
      </c>
      <c r="AR367" s="33">
        <v>6</v>
      </c>
      <c r="AS367" s="33"/>
      <c r="AT367" s="33">
        <f>SUM(Tabel1[[#This Row],[Motief - Bezoekers/kortparkeerders]:[Motief - Overig]])</f>
        <v>11</v>
      </c>
      <c r="AU367" s="43">
        <v>5</v>
      </c>
      <c r="AV367" s="43">
        <v>1</v>
      </c>
      <c r="AW367" s="43">
        <v>1</v>
      </c>
      <c r="AX367" s="43">
        <v>2</v>
      </c>
      <c r="AY367" s="43">
        <v>1</v>
      </c>
      <c r="AZ367" s="43">
        <v>1</v>
      </c>
      <c r="BA367" s="43"/>
      <c r="BB367" s="43"/>
      <c r="BC367" s="44">
        <f>SUM(Tabel1[[#This Row],[Herkomst - Eigen woonplaats]:[Herkomst - Onbekend]])</f>
        <v>11</v>
      </c>
    </row>
    <row r="368" spans="1:55" s="2" customFormat="1" x14ac:dyDescent="0.25">
      <c r="A368" s="1">
        <v>26</v>
      </c>
      <c r="B368" t="s">
        <v>66</v>
      </c>
      <c r="C368" s="8">
        <v>44415</v>
      </c>
      <c r="D368" s="1" t="s">
        <v>80</v>
      </c>
      <c r="E368" s="4">
        <v>12</v>
      </c>
      <c r="F368" s="4"/>
      <c r="G368" s="4"/>
      <c r="H368" s="4"/>
      <c r="I368" s="4"/>
      <c r="J368" s="4"/>
      <c r="K368" s="4">
        <f>SUM(Tabel1[[#This Row],[cap_gemarkeerd_langs]:[cap_canadees]])</f>
        <v>12</v>
      </c>
      <c r="L368" s="4"/>
      <c r="M368" s="4"/>
      <c r="N368" s="4"/>
      <c r="O368" s="4"/>
      <c r="P368" s="4"/>
      <c r="Q368" s="4"/>
      <c r="R368" s="4">
        <f>SUM(Tabel1[[#This Row],[Cap - Invaliden algemeen]:[Cap - Overig gereserveerd]])</f>
        <v>0</v>
      </c>
      <c r="S368" s="4">
        <f>Tabel1[[#This Row],[Totale openbare capaciteit]]+Tabel1[[#This Row],[Totale doelgroep capaciteit]]</f>
        <v>12</v>
      </c>
      <c r="T368" s="11">
        <v>11</v>
      </c>
      <c r="U368" s="11"/>
      <c r="V368" s="11"/>
      <c r="W368" s="11"/>
      <c r="X368" s="11"/>
      <c r="Y368" s="11"/>
      <c r="Z368" s="4">
        <f>SUM(Tabel1[[#This Row],[Bez - Invaliden algemeen]:[Bez - Overig gereserveerd]])</f>
        <v>0</v>
      </c>
      <c r="AA368" s="4"/>
      <c r="AB368" s="4"/>
      <c r="AC368" s="11"/>
      <c r="AD368" s="11">
        <f>SUM(Tabel1[[#This Row],[Bez - fout, canadees]:[Bez - fout, anders]])</f>
        <v>0</v>
      </c>
      <c r="AE368" s="4"/>
      <c r="AF368" s="11"/>
      <c r="AG368" s="11"/>
      <c r="AH368" s="11">
        <f>SUM(Tabel1[[#This Row],[Bez - Obstakel, openbaar]:[Bez - Obstakel, doelgroep]])</f>
        <v>0</v>
      </c>
      <c r="AI368" s="4"/>
      <c r="AJ368" s="11">
        <f>SUM(Tabel1[[#This Row],[Bez - doelgroep totaal]]+Tabel1[[#This Row],[Bez - Openbaar]]+Tabel1[[#This Row],[Bez - Foutparkeerders]]+Tabel1[[#This Row],[Bez - Obstakels]])</f>
        <v>11</v>
      </c>
      <c r="AK368" s="41">
        <f>Tabel1[[#This Row],[Bez - Openbaar]]/Tabel1[[#This Row],[Totale openbare capaciteit]]</f>
        <v>0.91666666666666663</v>
      </c>
      <c r="AL368" s="41" t="e">
        <f>Tabel1[[#This Row],[Bez - doelgroep totaal]]/Tabel1[[#This Row],[Totale doelgroep capaciteit]]</f>
        <v>#DIV/0!</v>
      </c>
      <c r="AM368" s="41">
        <f>Tabel1[[#This Row],[Totale bezetting]]/Tabel1[[#This Row],[Totale capaciteit]]</f>
        <v>0.91666666666666663</v>
      </c>
      <c r="AN368" s="41" t="str">
        <f>Tabel1[[#This Row],[Datum]]&amp;Tabel1[[#This Row],[Meetmoment]]&amp;Tabel1[[#This Row],[Sectienummer]]</f>
        <v>4441519:00-21:0026</v>
      </c>
      <c r="AO368" s="33">
        <v>1</v>
      </c>
      <c r="AP368" s="33"/>
      <c r="AQ368" s="33">
        <v>4</v>
      </c>
      <c r="AR368" s="33">
        <v>6</v>
      </c>
      <c r="AS368" s="33"/>
      <c r="AT368" s="33">
        <f>SUM(Tabel1[[#This Row],[Motief - Bezoekers/kortparkeerders]:[Motief - Overig]])</f>
        <v>11</v>
      </c>
      <c r="AU368" s="43">
        <v>5</v>
      </c>
      <c r="AV368" s="43">
        <v>1</v>
      </c>
      <c r="AW368" s="43">
        <v>1</v>
      </c>
      <c r="AX368" s="43">
        <v>3</v>
      </c>
      <c r="AY368" s="43"/>
      <c r="AZ368" s="43">
        <v>1</v>
      </c>
      <c r="BA368" s="43"/>
      <c r="BB368" s="43"/>
      <c r="BC368" s="44">
        <f>SUM(Tabel1[[#This Row],[Herkomst - Eigen woonplaats]:[Herkomst - Onbekend]])</f>
        <v>11</v>
      </c>
    </row>
    <row r="369" spans="1:55" s="2" customFormat="1" x14ac:dyDescent="0.25">
      <c r="A369" s="1">
        <v>26</v>
      </c>
      <c r="B369" t="s">
        <v>66</v>
      </c>
      <c r="C369" s="8">
        <v>44416</v>
      </c>
      <c r="D369" s="1" t="s">
        <v>77</v>
      </c>
      <c r="E369" s="4">
        <v>12</v>
      </c>
      <c r="F369" s="4"/>
      <c r="G369" s="4"/>
      <c r="H369" s="4"/>
      <c r="I369" s="4"/>
      <c r="J369" s="4"/>
      <c r="K369" s="4">
        <f>SUM(Tabel1[[#This Row],[cap_gemarkeerd_langs]:[cap_canadees]])</f>
        <v>12</v>
      </c>
      <c r="L369" s="4"/>
      <c r="M369" s="4"/>
      <c r="N369" s="4"/>
      <c r="O369" s="4"/>
      <c r="P369" s="4"/>
      <c r="Q369" s="4"/>
      <c r="R369" s="4">
        <f>SUM(Tabel1[[#This Row],[Cap - Invaliden algemeen]:[Cap - Overig gereserveerd]])</f>
        <v>0</v>
      </c>
      <c r="S369" s="4">
        <f>Tabel1[[#This Row],[Totale openbare capaciteit]]+Tabel1[[#This Row],[Totale doelgroep capaciteit]]</f>
        <v>12</v>
      </c>
      <c r="T369" s="11">
        <v>11</v>
      </c>
      <c r="U369" s="11"/>
      <c r="V369" s="11"/>
      <c r="W369" s="11"/>
      <c r="X369" s="11"/>
      <c r="Y369" s="11"/>
      <c r="Z369" s="4">
        <f>SUM(Tabel1[[#This Row],[Bez - Invaliden algemeen]:[Bez - Overig gereserveerd]])</f>
        <v>0</v>
      </c>
      <c r="AA369" s="4"/>
      <c r="AB369" s="4"/>
      <c r="AC369" s="11"/>
      <c r="AD369" s="11">
        <f>SUM(Tabel1[[#This Row],[Bez - fout, canadees]:[Bez - fout, anders]])</f>
        <v>0</v>
      </c>
      <c r="AE369" s="4"/>
      <c r="AF369" s="11"/>
      <c r="AG369" s="11"/>
      <c r="AH369" s="11">
        <f>SUM(Tabel1[[#This Row],[Bez - Obstakel, openbaar]:[Bez - Obstakel, doelgroep]])</f>
        <v>0</v>
      </c>
      <c r="AI369" s="4"/>
      <c r="AJ369" s="11">
        <f>SUM(Tabel1[[#This Row],[Bez - doelgroep totaal]]+Tabel1[[#This Row],[Bez - Openbaar]]+Tabel1[[#This Row],[Bez - Foutparkeerders]]+Tabel1[[#This Row],[Bez - Obstakels]])</f>
        <v>11</v>
      </c>
      <c r="AK369" s="41">
        <f>Tabel1[[#This Row],[Bez - Openbaar]]/Tabel1[[#This Row],[Totale openbare capaciteit]]</f>
        <v>0.91666666666666663</v>
      </c>
      <c r="AL369" s="41" t="e">
        <f>Tabel1[[#This Row],[Bez - doelgroep totaal]]/Tabel1[[#This Row],[Totale doelgroep capaciteit]]</f>
        <v>#DIV/0!</v>
      </c>
      <c r="AM369" s="41">
        <f>Tabel1[[#This Row],[Totale bezetting]]/Tabel1[[#This Row],[Totale capaciteit]]</f>
        <v>0.91666666666666663</v>
      </c>
      <c r="AN369" s="41" t="str">
        <f>Tabel1[[#This Row],[Datum]]&amp;Tabel1[[#This Row],[Meetmoment]]&amp;Tabel1[[#This Row],[Sectienummer]]</f>
        <v>4441600:00-02:0026</v>
      </c>
      <c r="AO369" s="33"/>
      <c r="AP369" s="33"/>
      <c r="AQ369" s="33">
        <v>4</v>
      </c>
      <c r="AR369" s="33">
        <v>7</v>
      </c>
      <c r="AS369" s="33"/>
      <c r="AT369" s="33">
        <f>SUM(Tabel1[[#This Row],[Motief - Bezoekers/kortparkeerders]:[Motief - Overig]])</f>
        <v>11</v>
      </c>
      <c r="AU369" s="43">
        <v>5</v>
      </c>
      <c r="AV369" s="43">
        <v>1</v>
      </c>
      <c r="AW369" s="43">
        <v>2</v>
      </c>
      <c r="AX369" s="43">
        <v>2</v>
      </c>
      <c r="AY369" s="43"/>
      <c r="AZ369" s="43">
        <v>1</v>
      </c>
      <c r="BA369" s="43"/>
      <c r="BB369" s="43"/>
      <c r="BC369" s="44">
        <f>SUM(Tabel1[[#This Row],[Herkomst - Eigen woonplaats]:[Herkomst - Onbekend]])</f>
        <v>11</v>
      </c>
    </row>
    <row r="370" spans="1:55" s="2" customFormat="1" x14ac:dyDescent="0.25">
      <c r="A370" s="1">
        <v>26</v>
      </c>
      <c r="B370" s="1" t="s">
        <v>66</v>
      </c>
      <c r="C370" s="8">
        <v>44429</v>
      </c>
      <c r="D370" s="1" t="s">
        <v>79</v>
      </c>
      <c r="E370" s="4">
        <v>12</v>
      </c>
      <c r="F370" s="4"/>
      <c r="G370" s="4"/>
      <c r="H370" s="4"/>
      <c r="I370" s="4"/>
      <c r="J370" s="4"/>
      <c r="K370" s="4">
        <f>SUM(Tabel1[[#This Row],[cap_gemarkeerd_langs]:[cap_canadees]])</f>
        <v>12</v>
      </c>
      <c r="L370" s="4"/>
      <c r="M370" s="4"/>
      <c r="N370" s="4"/>
      <c r="O370" s="4"/>
      <c r="P370" s="4"/>
      <c r="Q370" s="4"/>
      <c r="R370" s="4">
        <f>SUM(Tabel1[[#This Row],[Cap - Invaliden algemeen]:[Cap - Overig gereserveerd]])</f>
        <v>0</v>
      </c>
      <c r="S370" s="4">
        <f>Tabel1[[#This Row],[Totale openbare capaciteit]]+Tabel1[[#This Row],[Totale doelgroep capaciteit]]</f>
        <v>12</v>
      </c>
      <c r="T370" s="11">
        <v>12</v>
      </c>
      <c r="U370" s="11"/>
      <c r="V370" s="11"/>
      <c r="W370" s="11"/>
      <c r="X370" s="11"/>
      <c r="Y370" s="11"/>
      <c r="Z370" s="4">
        <f>SUM(Tabel1[[#This Row],[Bez - Invaliden algemeen]:[Bez - Overig gereserveerd]])</f>
        <v>0</v>
      </c>
      <c r="AA370" s="4"/>
      <c r="AB370" s="4">
        <v>1</v>
      </c>
      <c r="AC370" s="11"/>
      <c r="AD370" s="11">
        <f>SUM(Tabel1[[#This Row],[Bez - fout, canadees]:[Bez - fout, anders]])</f>
        <v>1</v>
      </c>
      <c r="AE370" s="11"/>
      <c r="AF370" s="11"/>
      <c r="AG370" s="11"/>
      <c r="AH370" s="11">
        <f>SUM(Tabel1[[#This Row],[Bez - Obstakel, openbaar]:[Bez - Obstakel, doelgroep]])</f>
        <v>0</v>
      </c>
      <c r="AI370" s="4"/>
      <c r="AJ370" s="11">
        <f>SUM(Tabel1[[#This Row],[Bez - doelgroep totaal]]+Tabel1[[#This Row],[Bez - Openbaar]]+Tabel1[[#This Row],[Bez - Foutparkeerders]]+Tabel1[[#This Row],[Bez - Obstakels]])</f>
        <v>13</v>
      </c>
      <c r="AK370" s="41">
        <f>Tabel1[[#This Row],[Bez - Openbaar]]/Tabel1[[#This Row],[Totale openbare capaciteit]]</f>
        <v>1</v>
      </c>
      <c r="AL370" s="41" t="e">
        <f>Tabel1[[#This Row],[Bez - doelgroep totaal]]/Tabel1[[#This Row],[Totale doelgroep capaciteit]]</f>
        <v>#DIV/0!</v>
      </c>
      <c r="AM370" s="41">
        <f>Tabel1[[#This Row],[Totale bezetting]]/Tabel1[[#This Row],[Totale capaciteit]]</f>
        <v>1.0833333333333333</v>
      </c>
      <c r="AN370" s="41" t="str">
        <f>Tabel1[[#This Row],[Datum]]&amp;Tabel1[[#This Row],[Meetmoment]]&amp;Tabel1[[#This Row],[Sectienummer]]</f>
        <v>4442914:00-16:0026</v>
      </c>
      <c r="AO370" s="33">
        <v>4</v>
      </c>
      <c r="AP370" s="33"/>
      <c r="AQ370" s="33">
        <v>3</v>
      </c>
      <c r="AR370" s="33">
        <v>6</v>
      </c>
      <c r="AS370" s="33"/>
      <c r="AT370" s="33">
        <f>SUM(Tabel1[[#This Row],[Motief - Bezoekers/kortparkeerders]:[Motief - Overig]])</f>
        <v>13</v>
      </c>
      <c r="AU370" s="43">
        <v>5</v>
      </c>
      <c r="AV370" s="43">
        <v>1</v>
      </c>
      <c r="AW370" s="43">
        <v>2</v>
      </c>
      <c r="AX370" s="43">
        <v>1</v>
      </c>
      <c r="AY370" s="43">
        <v>1</v>
      </c>
      <c r="AZ370" s="43">
        <v>2</v>
      </c>
      <c r="BA370" s="43">
        <v>1</v>
      </c>
      <c r="BB370" s="43"/>
      <c r="BC370" s="44">
        <f>SUM(Tabel1[[#This Row],[Herkomst - Eigen woonplaats]:[Herkomst - Onbekend]])</f>
        <v>13</v>
      </c>
    </row>
    <row r="371" spans="1:55" s="2" customFormat="1" x14ac:dyDescent="0.25">
      <c r="A371" s="1">
        <v>26</v>
      </c>
      <c r="B371" t="s">
        <v>66</v>
      </c>
      <c r="C371" s="8">
        <v>44450</v>
      </c>
      <c r="D371" s="1" t="s">
        <v>78</v>
      </c>
      <c r="E371" s="4">
        <v>12</v>
      </c>
      <c r="F371" s="4"/>
      <c r="G371" s="4"/>
      <c r="H371" s="4"/>
      <c r="I371" s="4"/>
      <c r="J371" s="4"/>
      <c r="K371" s="4">
        <f>SUM(Tabel1[[#This Row],[cap_gemarkeerd_langs]:[cap_canadees]])</f>
        <v>12</v>
      </c>
      <c r="L371" s="4"/>
      <c r="M371" s="4"/>
      <c r="N371" s="4"/>
      <c r="O371" s="4"/>
      <c r="P371" s="4"/>
      <c r="Q371" s="4"/>
      <c r="R371" s="4">
        <f>SUM(Tabel1[[#This Row],[Cap - Invaliden algemeen]:[Cap - Overig gereserveerd]])</f>
        <v>0</v>
      </c>
      <c r="S371" s="4">
        <f>Tabel1[[#This Row],[Totale openbare capaciteit]]+Tabel1[[#This Row],[Totale doelgroep capaciteit]]</f>
        <v>12</v>
      </c>
      <c r="T371" s="11">
        <v>11</v>
      </c>
      <c r="U371" s="11"/>
      <c r="V371" s="11"/>
      <c r="W371" s="11"/>
      <c r="X371" s="11"/>
      <c r="Y371" s="11"/>
      <c r="Z371" s="4">
        <f>SUM(Tabel1[[#This Row],[Bez - Invaliden algemeen]:[Bez - Overig gereserveerd]])</f>
        <v>0</v>
      </c>
      <c r="AA371" s="4"/>
      <c r="AB371" s="4"/>
      <c r="AC371" s="11"/>
      <c r="AD371" s="11">
        <f>SUM(Tabel1[[#This Row],[Bez - fout, canadees]:[Bez - fout, anders]])</f>
        <v>0</v>
      </c>
      <c r="AE371" s="4"/>
      <c r="AF371" s="11"/>
      <c r="AG371" s="11"/>
      <c r="AH371" s="11">
        <f>SUM(Tabel1[[#This Row],[Bez - Obstakel, openbaar]:[Bez - Obstakel, doelgroep]])</f>
        <v>0</v>
      </c>
      <c r="AI371" s="4"/>
      <c r="AJ371" s="11">
        <f>SUM(Tabel1[[#This Row],[Bez - doelgroep totaal]]+Tabel1[[#This Row],[Bez - Openbaar]]+Tabel1[[#This Row],[Bez - Foutparkeerders]]+Tabel1[[#This Row],[Bez - Obstakels]])</f>
        <v>11</v>
      </c>
      <c r="AK371" s="41">
        <f>Tabel1[[#This Row],[Bez - Openbaar]]/Tabel1[[#This Row],[Totale openbare capaciteit]]</f>
        <v>0.91666666666666663</v>
      </c>
      <c r="AL371" s="41" t="e">
        <f>Tabel1[[#This Row],[Bez - doelgroep totaal]]/Tabel1[[#This Row],[Totale doelgroep capaciteit]]</f>
        <v>#DIV/0!</v>
      </c>
      <c r="AM371" s="41">
        <f>Tabel1[[#This Row],[Totale bezetting]]/Tabel1[[#This Row],[Totale capaciteit]]</f>
        <v>0.91666666666666663</v>
      </c>
      <c r="AN371" s="41" t="str">
        <f>Tabel1[[#This Row],[Datum]]&amp;Tabel1[[#This Row],[Meetmoment]]&amp;Tabel1[[#This Row],[Sectienummer]]</f>
        <v>4445010:00-12:0026</v>
      </c>
      <c r="AO371" s="33"/>
      <c r="AP371" s="33">
        <v>1</v>
      </c>
      <c r="AQ371" s="33">
        <v>3</v>
      </c>
      <c r="AR371" s="33">
        <v>7</v>
      </c>
      <c r="AS371" s="33"/>
      <c r="AT371" s="33">
        <f>SUM(Tabel1[[#This Row],[Motief - Bezoekers/kortparkeerders]:[Motief - Overig]])</f>
        <v>11</v>
      </c>
      <c r="AU371" s="43">
        <v>8</v>
      </c>
      <c r="AV371" s="43"/>
      <c r="AW371" s="43">
        <v>1</v>
      </c>
      <c r="AX371" s="43">
        <v>1</v>
      </c>
      <c r="AY371" s="43"/>
      <c r="AZ371" s="43">
        <v>1</v>
      </c>
      <c r="BA371" s="43"/>
      <c r="BB371" s="43"/>
      <c r="BC371" s="44">
        <f>SUM(Tabel1[[#This Row],[Herkomst - Eigen woonplaats]:[Herkomst - Onbekend]])</f>
        <v>11</v>
      </c>
    </row>
    <row r="372" spans="1:55" s="2" customFormat="1" x14ac:dyDescent="0.25">
      <c r="A372" s="1">
        <v>26</v>
      </c>
      <c r="B372" t="s">
        <v>66</v>
      </c>
      <c r="C372" s="8">
        <v>44450</v>
      </c>
      <c r="D372" s="1" t="s">
        <v>79</v>
      </c>
      <c r="E372" s="4">
        <v>12</v>
      </c>
      <c r="F372" s="4"/>
      <c r="G372" s="4"/>
      <c r="H372" s="4"/>
      <c r="I372" s="4"/>
      <c r="J372" s="4"/>
      <c r="K372" s="4">
        <f>SUM(Tabel1[[#This Row],[cap_gemarkeerd_langs]:[cap_canadees]])</f>
        <v>12</v>
      </c>
      <c r="L372" s="4"/>
      <c r="M372" s="4"/>
      <c r="N372" s="4"/>
      <c r="O372" s="4"/>
      <c r="P372" s="4"/>
      <c r="Q372" s="4"/>
      <c r="R372" s="4">
        <f>SUM(Tabel1[[#This Row],[Cap - Invaliden algemeen]:[Cap - Overig gereserveerd]])</f>
        <v>0</v>
      </c>
      <c r="S372" s="4">
        <f>Tabel1[[#This Row],[Totale openbare capaciteit]]+Tabel1[[#This Row],[Totale doelgroep capaciteit]]</f>
        <v>12</v>
      </c>
      <c r="T372" s="11">
        <v>10</v>
      </c>
      <c r="U372" s="11"/>
      <c r="V372" s="11"/>
      <c r="W372" s="11"/>
      <c r="X372" s="11"/>
      <c r="Y372" s="11"/>
      <c r="Z372" s="4">
        <f>SUM(Tabel1[[#This Row],[Bez - Invaliden algemeen]:[Bez - Overig gereserveerd]])</f>
        <v>0</v>
      </c>
      <c r="AA372" s="4"/>
      <c r="AB372" s="4"/>
      <c r="AC372" s="11"/>
      <c r="AD372" s="11">
        <f>SUM(Tabel1[[#This Row],[Bez - fout, canadees]:[Bez - fout, anders]])</f>
        <v>0</v>
      </c>
      <c r="AE372" s="4"/>
      <c r="AF372" s="11"/>
      <c r="AG372" s="11"/>
      <c r="AH372" s="11">
        <f>SUM(Tabel1[[#This Row],[Bez - Obstakel, openbaar]:[Bez - Obstakel, doelgroep]])</f>
        <v>0</v>
      </c>
      <c r="AI372" s="4"/>
      <c r="AJ372" s="11">
        <f>SUM(Tabel1[[#This Row],[Bez - doelgroep totaal]]+Tabel1[[#This Row],[Bez - Openbaar]]+Tabel1[[#This Row],[Bez - Foutparkeerders]]+Tabel1[[#This Row],[Bez - Obstakels]])</f>
        <v>10</v>
      </c>
      <c r="AK372" s="41">
        <f>Tabel1[[#This Row],[Bez - Openbaar]]/Tabel1[[#This Row],[Totale openbare capaciteit]]</f>
        <v>0.83333333333333337</v>
      </c>
      <c r="AL372" s="41" t="e">
        <f>Tabel1[[#This Row],[Bez - doelgroep totaal]]/Tabel1[[#This Row],[Totale doelgroep capaciteit]]</f>
        <v>#DIV/0!</v>
      </c>
      <c r="AM372" s="41">
        <f>Tabel1[[#This Row],[Totale bezetting]]/Tabel1[[#This Row],[Totale capaciteit]]</f>
        <v>0.83333333333333337</v>
      </c>
      <c r="AN372" s="41" t="str">
        <f>Tabel1[[#This Row],[Datum]]&amp;Tabel1[[#This Row],[Meetmoment]]&amp;Tabel1[[#This Row],[Sectienummer]]</f>
        <v>4445014:00-16:0026</v>
      </c>
      <c r="AO372" s="33"/>
      <c r="AP372" s="33">
        <v>1</v>
      </c>
      <c r="AQ372" s="33">
        <v>3</v>
      </c>
      <c r="AR372" s="33">
        <v>6</v>
      </c>
      <c r="AS372" s="33"/>
      <c r="AT372" s="33">
        <f>SUM(Tabel1[[#This Row],[Motief - Bezoekers/kortparkeerders]:[Motief - Overig]])</f>
        <v>10</v>
      </c>
      <c r="AU372" s="43">
        <v>7</v>
      </c>
      <c r="AV372" s="43"/>
      <c r="AW372" s="43">
        <v>1</v>
      </c>
      <c r="AX372" s="43">
        <v>1</v>
      </c>
      <c r="AY372" s="43"/>
      <c r="AZ372" s="43">
        <v>1</v>
      </c>
      <c r="BA372" s="43"/>
      <c r="BB372" s="43"/>
      <c r="BC372" s="44">
        <f>SUM(Tabel1[[#This Row],[Herkomst - Eigen woonplaats]:[Herkomst - Onbekend]])</f>
        <v>10</v>
      </c>
    </row>
    <row r="373" spans="1:55" s="2" customFormat="1" x14ac:dyDescent="0.25">
      <c r="A373" s="1">
        <v>26</v>
      </c>
      <c r="B373" t="s">
        <v>66</v>
      </c>
      <c r="C373" s="8">
        <v>44450</v>
      </c>
      <c r="D373" s="1" t="s">
        <v>80</v>
      </c>
      <c r="E373" s="4">
        <v>12</v>
      </c>
      <c r="F373" s="4"/>
      <c r="G373" s="4"/>
      <c r="H373" s="4"/>
      <c r="I373" s="4"/>
      <c r="J373" s="4"/>
      <c r="K373" s="4">
        <f>SUM(Tabel1[[#This Row],[cap_gemarkeerd_langs]:[cap_canadees]])</f>
        <v>12</v>
      </c>
      <c r="L373" s="4"/>
      <c r="M373" s="4"/>
      <c r="N373" s="4"/>
      <c r="O373" s="4"/>
      <c r="P373" s="4"/>
      <c r="Q373" s="4"/>
      <c r="R373" s="4">
        <f>SUM(Tabel1[[#This Row],[Cap - Invaliden algemeen]:[Cap - Overig gereserveerd]])</f>
        <v>0</v>
      </c>
      <c r="S373" s="4">
        <f>Tabel1[[#This Row],[Totale openbare capaciteit]]+Tabel1[[#This Row],[Totale doelgroep capaciteit]]</f>
        <v>12</v>
      </c>
      <c r="T373" s="11">
        <v>11</v>
      </c>
      <c r="U373" s="11"/>
      <c r="V373" s="11"/>
      <c r="W373" s="11"/>
      <c r="X373" s="11"/>
      <c r="Y373" s="11"/>
      <c r="Z373" s="4">
        <f>SUM(Tabel1[[#This Row],[Bez - Invaliden algemeen]:[Bez - Overig gereserveerd]])</f>
        <v>0</v>
      </c>
      <c r="AA373" s="4"/>
      <c r="AB373" s="4"/>
      <c r="AC373" s="11"/>
      <c r="AD373" s="11">
        <f>SUM(Tabel1[[#This Row],[Bez - fout, canadees]:[Bez - fout, anders]])</f>
        <v>0</v>
      </c>
      <c r="AE373" s="4"/>
      <c r="AF373" s="11"/>
      <c r="AG373" s="11"/>
      <c r="AH373" s="11">
        <f>SUM(Tabel1[[#This Row],[Bez - Obstakel, openbaar]:[Bez - Obstakel, doelgroep]])</f>
        <v>0</v>
      </c>
      <c r="AI373" s="4"/>
      <c r="AJ373" s="11">
        <f>SUM(Tabel1[[#This Row],[Bez - doelgroep totaal]]+Tabel1[[#This Row],[Bez - Openbaar]]+Tabel1[[#This Row],[Bez - Foutparkeerders]]+Tabel1[[#This Row],[Bez - Obstakels]])</f>
        <v>11</v>
      </c>
      <c r="AK373" s="41">
        <f>Tabel1[[#This Row],[Bez - Openbaar]]/Tabel1[[#This Row],[Totale openbare capaciteit]]</f>
        <v>0.91666666666666663</v>
      </c>
      <c r="AL373" s="41" t="e">
        <f>Tabel1[[#This Row],[Bez - doelgroep totaal]]/Tabel1[[#This Row],[Totale doelgroep capaciteit]]</f>
        <v>#DIV/0!</v>
      </c>
      <c r="AM373" s="41">
        <f>Tabel1[[#This Row],[Totale bezetting]]/Tabel1[[#This Row],[Totale capaciteit]]</f>
        <v>0.91666666666666663</v>
      </c>
      <c r="AN373" s="41" t="str">
        <f>Tabel1[[#This Row],[Datum]]&amp;Tabel1[[#This Row],[Meetmoment]]&amp;Tabel1[[#This Row],[Sectienummer]]</f>
        <v>4445019:00-21:0026</v>
      </c>
      <c r="AO373" s="33"/>
      <c r="AP373" s="33">
        <v>1</v>
      </c>
      <c r="AQ373" s="33">
        <v>5</v>
      </c>
      <c r="AR373" s="33">
        <v>5</v>
      </c>
      <c r="AS373" s="33"/>
      <c r="AT373" s="33">
        <f>SUM(Tabel1[[#This Row],[Motief - Bezoekers/kortparkeerders]:[Motief - Overig]])</f>
        <v>11</v>
      </c>
      <c r="AU373" s="43">
        <v>6</v>
      </c>
      <c r="AV373" s="43"/>
      <c r="AW373" s="43">
        <v>2</v>
      </c>
      <c r="AX373" s="43">
        <v>2</v>
      </c>
      <c r="AY373" s="43"/>
      <c r="AZ373" s="43">
        <v>1</v>
      </c>
      <c r="BA373" s="43"/>
      <c r="BB373" s="43"/>
      <c r="BC373" s="44">
        <f>SUM(Tabel1[[#This Row],[Herkomst - Eigen woonplaats]:[Herkomst - Onbekend]])</f>
        <v>11</v>
      </c>
    </row>
    <row r="374" spans="1:55" s="2" customFormat="1" x14ac:dyDescent="0.25">
      <c r="A374" s="1">
        <v>26</v>
      </c>
      <c r="B374" t="s">
        <v>66</v>
      </c>
      <c r="C374" s="8">
        <v>44451</v>
      </c>
      <c r="D374" s="1" t="s">
        <v>77</v>
      </c>
      <c r="E374" s="4">
        <v>12</v>
      </c>
      <c r="F374" s="4"/>
      <c r="G374" s="4"/>
      <c r="H374" s="4"/>
      <c r="I374" s="4"/>
      <c r="J374" s="4"/>
      <c r="K374" s="4">
        <f>SUM(Tabel1[[#This Row],[cap_gemarkeerd_langs]:[cap_canadees]])</f>
        <v>12</v>
      </c>
      <c r="L374" s="4"/>
      <c r="M374" s="4"/>
      <c r="N374" s="4"/>
      <c r="O374" s="4"/>
      <c r="P374" s="4"/>
      <c r="Q374" s="4"/>
      <c r="R374" s="4">
        <f>SUM(Tabel1[[#This Row],[Cap - Invaliden algemeen]:[Cap - Overig gereserveerd]])</f>
        <v>0</v>
      </c>
      <c r="S374" s="4">
        <f>Tabel1[[#This Row],[Totale openbare capaciteit]]+Tabel1[[#This Row],[Totale doelgroep capaciteit]]</f>
        <v>12</v>
      </c>
      <c r="T374" s="11">
        <v>10</v>
      </c>
      <c r="U374" s="11"/>
      <c r="V374" s="11"/>
      <c r="W374" s="11"/>
      <c r="X374" s="11"/>
      <c r="Y374" s="11"/>
      <c r="Z374" s="4">
        <f>SUM(Tabel1[[#This Row],[Bez - Invaliden algemeen]:[Bez - Overig gereserveerd]])</f>
        <v>0</v>
      </c>
      <c r="AA374" s="4"/>
      <c r="AB374" s="4"/>
      <c r="AC374" s="11"/>
      <c r="AD374" s="11">
        <f>SUM(Tabel1[[#This Row],[Bez - fout, canadees]:[Bez - fout, anders]])</f>
        <v>0</v>
      </c>
      <c r="AE374" s="4"/>
      <c r="AF374" s="11"/>
      <c r="AG374" s="11"/>
      <c r="AH374" s="11">
        <f>SUM(Tabel1[[#This Row],[Bez - Obstakel, openbaar]:[Bez - Obstakel, doelgroep]])</f>
        <v>0</v>
      </c>
      <c r="AI374" s="4"/>
      <c r="AJ374" s="11">
        <f>SUM(Tabel1[[#This Row],[Bez - doelgroep totaal]]+Tabel1[[#This Row],[Bez - Openbaar]]+Tabel1[[#This Row],[Bez - Foutparkeerders]]+Tabel1[[#This Row],[Bez - Obstakels]])</f>
        <v>10</v>
      </c>
      <c r="AK374" s="41">
        <f>Tabel1[[#This Row],[Bez - Openbaar]]/Tabel1[[#This Row],[Totale openbare capaciteit]]</f>
        <v>0.83333333333333337</v>
      </c>
      <c r="AL374" s="41" t="e">
        <f>Tabel1[[#This Row],[Bez - doelgroep totaal]]/Tabel1[[#This Row],[Totale doelgroep capaciteit]]</f>
        <v>#DIV/0!</v>
      </c>
      <c r="AM374" s="41">
        <f>Tabel1[[#This Row],[Totale bezetting]]/Tabel1[[#This Row],[Totale capaciteit]]</f>
        <v>0.83333333333333337</v>
      </c>
      <c r="AN374" s="41" t="str">
        <f>Tabel1[[#This Row],[Datum]]&amp;Tabel1[[#This Row],[Meetmoment]]&amp;Tabel1[[#This Row],[Sectienummer]]</f>
        <v>4445100:00-02:0026</v>
      </c>
      <c r="AO374" s="33"/>
      <c r="AP374" s="33"/>
      <c r="AQ374" s="33">
        <v>5</v>
      </c>
      <c r="AR374" s="33">
        <v>5</v>
      </c>
      <c r="AS374" s="33"/>
      <c r="AT374" s="33">
        <f>SUM(Tabel1[[#This Row],[Motief - Bezoekers/kortparkeerders]:[Motief - Overig]])</f>
        <v>10</v>
      </c>
      <c r="AU374" s="43">
        <v>5</v>
      </c>
      <c r="AV374" s="43"/>
      <c r="AW374" s="43">
        <v>2</v>
      </c>
      <c r="AX374" s="43">
        <v>1</v>
      </c>
      <c r="AY374" s="43"/>
      <c r="AZ374" s="43">
        <v>1</v>
      </c>
      <c r="BA374" s="43">
        <v>1</v>
      </c>
      <c r="BB374" s="43"/>
      <c r="BC374" s="44">
        <f>SUM(Tabel1[[#This Row],[Herkomst - Eigen woonplaats]:[Herkomst - Onbekend]])</f>
        <v>10</v>
      </c>
    </row>
    <row r="375" spans="1:55" s="2" customFormat="1" x14ac:dyDescent="0.25">
      <c r="A375" s="1">
        <v>26</v>
      </c>
      <c r="B375" t="s">
        <v>66</v>
      </c>
      <c r="C375" s="8">
        <v>44474</v>
      </c>
      <c r="D375" s="1" t="s">
        <v>78</v>
      </c>
      <c r="E375" s="4">
        <v>12</v>
      </c>
      <c r="F375" s="4"/>
      <c r="G375" s="4"/>
      <c r="H375" s="4"/>
      <c r="I375" s="4"/>
      <c r="J375" s="4"/>
      <c r="K375" s="4">
        <f>SUM(Tabel1[[#This Row],[cap_gemarkeerd_langs]:[cap_canadees]])</f>
        <v>12</v>
      </c>
      <c r="L375" s="4"/>
      <c r="M375" s="4"/>
      <c r="N375" s="4"/>
      <c r="O375" s="4"/>
      <c r="P375" s="4"/>
      <c r="Q375" s="4"/>
      <c r="R375" s="4">
        <f>SUM(Tabel1[[#This Row],[Cap - Invaliden algemeen]:[Cap - Overig gereserveerd]])</f>
        <v>0</v>
      </c>
      <c r="S375" s="4">
        <f>Tabel1[[#This Row],[Totale openbare capaciteit]]+Tabel1[[#This Row],[Totale doelgroep capaciteit]]</f>
        <v>12</v>
      </c>
      <c r="T375" s="11">
        <v>7</v>
      </c>
      <c r="U375" s="11"/>
      <c r="V375" s="11"/>
      <c r="W375" s="11"/>
      <c r="X375" s="11"/>
      <c r="Y375" s="11"/>
      <c r="Z375" s="4">
        <f>SUM(Tabel1[[#This Row],[Bez - Invaliden algemeen]:[Bez - Overig gereserveerd]])</f>
        <v>0</v>
      </c>
      <c r="AA375" s="4"/>
      <c r="AB375" s="4"/>
      <c r="AC375" s="11"/>
      <c r="AD375" s="11">
        <f>SUM(Tabel1[[#This Row],[Bez - fout, canadees]:[Bez - fout, anders]])</f>
        <v>0</v>
      </c>
      <c r="AE375" s="4"/>
      <c r="AF375" s="11"/>
      <c r="AG375" s="11"/>
      <c r="AH375" s="11">
        <f>SUM(Tabel1[[#This Row],[Bez - Obstakel, openbaar]:[Bez - Obstakel, doelgroep]])</f>
        <v>0</v>
      </c>
      <c r="AI375" s="4"/>
      <c r="AJ375" s="11">
        <f>SUM(Tabel1[[#This Row],[Bez - doelgroep totaal]]+Tabel1[[#This Row],[Bez - Openbaar]]+Tabel1[[#This Row],[Bez - Foutparkeerders]]+Tabel1[[#This Row],[Bez - Obstakels]])</f>
        <v>7</v>
      </c>
      <c r="AK375" s="41">
        <f>Tabel1[[#This Row],[Bez - Openbaar]]/Tabel1[[#This Row],[Totale openbare capaciteit]]</f>
        <v>0.58333333333333337</v>
      </c>
      <c r="AL375" s="41" t="e">
        <f>Tabel1[[#This Row],[Bez - doelgroep totaal]]/Tabel1[[#This Row],[Totale doelgroep capaciteit]]</f>
        <v>#DIV/0!</v>
      </c>
      <c r="AM375" s="41">
        <f>Tabel1[[#This Row],[Totale bezetting]]/Tabel1[[#This Row],[Totale capaciteit]]</f>
        <v>0.58333333333333337</v>
      </c>
      <c r="AN375" s="41" t="str">
        <f>Tabel1[[#This Row],[Datum]]&amp;Tabel1[[#This Row],[Meetmoment]]&amp;Tabel1[[#This Row],[Sectienummer]]</f>
        <v>4447410:00-12:0026</v>
      </c>
      <c r="AO375" s="33">
        <v>1</v>
      </c>
      <c r="AP375" s="33"/>
      <c r="AQ375" s="33">
        <v>1</v>
      </c>
      <c r="AR375" s="33">
        <v>5</v>
      </c>
      <c r="AS375" s="33"/>
      <c r="AT375" s="33">
        <f>SUM(Tabel1[[#This Row],[Motief - Bezoekers/kortparkeerders]:[Motief - Overig]])</f>
        <v>7</v>
      </c>
      <c r="AU375" s="43">
        <v>5</v>
      </c>
      <c r="AV375" s="43"/>
      <c r="AW375" s="43"/>
      <c r="AX375" s="43"/>
      <c r="AY375" s="43">
        <v>1</v>
      </c>
      <c r="AZ375" s="43">
        <v>1</v>
      </c>
      <c r="BA375" s="43"/>
      <c r="BB375" s="43"/>
      <c r="BC375" s="44">
        <f>SUM(Tabel1[[#This Row],[Herkomst - Eigen woonplaats]:[Herkomst - Onbekend]])</f>
        <v>7</v>
      </c>
    </row>
    <row r="376" spans="1:55" s="2" customFormat="1" x14ac:dyDescent="0.25">
      <c r="A376" s="1">
        <v>26</v>
      </c>
      <c r="B376" t="s">
        <v>66</v>
      </c>
      <c r="C376" s="8">
        <v>44474</v>
      </c>
      <c r="D376" s="1" t="s">
        <v>79</v>
      </c>
      <c r="E376" s="4">
        <v>12</v>
      </c>
      <c r="F376" s="4"/>
      <c r="G376" s="4"/>
      <c r="H376" s="4"/>
      <c r="I376" s="4"/>
      <c r="J376" s="4"/>
      <c r="K376" s="4">
        <f>SUM(Tabel1[[#This Row],[cap_gemarkeerd_langs]:[cap_canadees]])</f>
        <v>12</v>
      </c>
      <c r="L376" s="4"/>
      <c r="M376" s="4"/>
      <c r="N376" s="4"/>
      <c r="O376" s="4"/>
      <c r="P376" s="4"/>
      <c r="Q376" s="4"/>
      <c r="R376" s="4">
        <f>SUM(Tabel1[[#This Row],[Cap - Invaliden algemeen]:[Cap - Overig gereserveerd]])</f>
        <v>0</v>
      </c>
      <c r="S376" s="4">
        <f>Tabel1[[#This Row],[Totale openbare capaciteit]]+Tabel1[[#This Row],[Totale doelgroep capaciteit]]</f>
        <v>12</v>
      </c>
      <c r="T376" s="11">
        <v>8</v>
      </c>
      <c r="U376" s="11"/>
      <c r="V376" s="11"/>
      <c r="W376" s="11"/>
      <c r="X376" s="11"/>
      <c r="Y376" s="11"/>
      <c r="Z376" s="4">
        <f>SUM(Tabel1[[#This Row],[Bez - Invaliden algemeen]:[Bez - Overig gereserveerd]])</f>
        <v>0</v>
      </c>
      <c r="AA376" s="4"/>
      <c r="AB376" s="4"/>
      <c r="AC376" s="11"/>
      <c r="AD376" s="11">
        <f>SUM(Tabel1[[#This Row],[Bez - fout, canadees]:[Bez - fout, anders]])</f>
        <v>0</v>
      </c>
      <c r="AE376" s="4"/>
      <c r="AF376" s="11"/>
      <c r="AG376" s="11"/>
      <c r="AH376" s="11">
        <f>SUM(Tabel1[[#This Row],[Bez - Obstakel, openbaar]:[Bez - Obstakel, doelgroep]])</f>
        <v>0</v>
      </c>
      <c r="AI376" s="4"/>
      <c r="AJ376" s="11">
        <f>SUM(Tabel1[[#This Row],[Bez - doelgroep totaal]]+Tabel1[[#This Row],[Bez - Openbaar]]+Tabel1[[#This Row],[Bez - Foutparkeerders]]+Tabel1[[#This Row],[Bez - Obstakels]])</f>
        <v>8</v>
      </c>
      <c r="AK376" s="41">
        <f>Tabel1[[#This Row],[Bez - Openbaar]]/Tabel1[[#This Row],[Totale openbare capaciteit]]</f>
        <v>0.66666666666666663</v>
      </c>
      <c r="AL376" s="41" t="e">
        <f>Tabel1[[#This Row],[Bez - doelgroep totaal]]/Tabel1[[#This Row],[Totale doelgroep capaciteit]]</f>
        <v>#DIV/0!</v>
      </c>
      <c r="AM376" s="41">
        <f>Tabel1[[#This Row],[Totale bezetting]]/Tabel1[[#This Row],[Totale capaciteit]]</f>
        <v>0.66666666666666663</v>
      </c>
      <c r="AN376" s="41" t="str">
        <f>Tabel1[[#This Row],[Datum]]&amp;Tabel1[[#This Row],[Meetmoment]]&amp;Tabel1[[#This Row],[Sectienummer]]</f>
        <v>4447414:00-16:0026</v>
      </c>
      <c r="AO376" s="33">
        <v>2</v>
      </c>
      <c r="AP376" s="33"/>
      <c r="AQ376" s="33">
        <v>1</v>
      </c>
      <c r="AR376" s="33">
        <v>5</v>
      </c>
      <c r="AS376" s="33"/>
      <c r="AT376" s="33">
        <f>SUM(Tabel1[[#This Row],[Motief - Bezoekers/kortparkeerders]:[Motief - Overig]])</f>
        <v>8</v>
      </c>
      <c r="AU376" s="43">
        <v>4</v>
      </c>
      <c r="AV376" s="43"/>
      <c r="AW376" s="43"/>
      <c r="AX376" s="43">
        <v>1</v>
      </c>
      <c r="AY376" s="43">
        <v>2</v>
      </c>
      <c r="AZ376" s="43">
        <v>1</v>
      </c>
      <c r="BA376" s="43"/>
      <c r="BB376" s="43"/>
      <c r="BC376" s="44">
        <f>SUM(Tabel1[[#This Row],[Herkomst - Eigen woonplaats]:[Herkomst - Onbekend]])</f>
        <v>8</v>
      </c>
    </row>
    <row r="377" spans="1:55" s="2" customFormat="1" x14ac:dyDescent="0.25">
      <c r="A377" s="1">
        <v>26</v>
      </c>
      <c r="B377" t="s">
        <v>66</v>
      </c>
      <c r="C377" s="8">
        <v>44474</v>
      </c>
      <c r="D377" s="1" t="s">
        <v>80</v>
      </c>
      <c r="E377" s="4">
        <v>12</v>
      </c>
      <c r="F377" s="4"/>
      <c r="G377" s="4"/>
      <c r="H377" s="4"/>
      <c r="I377" s="4"/>
      <c r="J377" s="4"/>
      <c r="K377" s="4">
        <f>SUM(Tabel1[[#This Row],[cap_gemarkeerd_langs]:[cap_canadees]])</f>
        <v>12</v>
      </c>
      <c r="L377" s="4"/>
      <c r="M377" s="4"/>
      <c r="N377" s="4"/>
      <c r="O377" s="4"/>
      <c r="P377" s="4"/>
      <c r="Q377" s="4"/>
      <c r="R377" s="4">
        <f>SUM(Tabel1[[#This Row],[Cap - Invaliden algemeen]:[Cap - Overig gereserveerd]])</f>
        <v>0</v>
      </c>
      <c r="S377" s="4">
        <f>Tabel1[[#This Row],[Totale openbare capaciteit]]+Tabel1[[#This Row],[Totale doelgroep capaciteit]]</f>
        <v>12</v>
      </c>
      <c r="T377" s="11">
        <v>11</v>
      </c>
      <c r="U377" s="11"/>
      <c r="V377" s="11"/>
      <c r="W377" s="11"/>
      <c r="X377" s="11"/>
      <c r="Y377" s="11"/>
      <c r="Z377" s="4">
        <f>SUM(Tabel1[[#This Row],[Bez - Invaliden algemeen]:[Bez - Overig gereserveerd]])</f>
        <v>0</v>
      </c>
      <c r="AA377" s="4"/>
      <c r="AB377" s="4"/>
      <c r="AC377" s="11"/>
      <c r="AD377" s="11">
        <f>SUM(Tabel1[[#This Row],[Bez - fout, canadees]:[Bez - fout, anders]])</f>
        <v>0</v>
      </c>
      <c r="AE377" s="4"/>
      <c r="AF377" s="11"/>
      <c r="AG377" s="11"/>
      <c r="AH377" s="11">
        <f>SUM(Tabel1[[#This Row],[Bez - Obstakel, openbaar]:[Bez - Obstakel, doelgroep]])</f>
        <v>0</v>
      </c>
      <c r="AI377" s="4"/>
      <c r="AJ377" s="11">
        <f>SUM(Tabel1[[#This Row],[Bez - doelgroep totaal]]+Tabel1[[#This Row],[Bez - Openbaar]]+Tabel1[[#This Row],[Bez - Foutparkeerders]]+Tabel1[[#This Row],[Bez - Obstakels]])</f>
        <v>11</v>
      </c>
      <c r="AK377" s="41">
        <f>Tabel1[[#This Row],[Bez - Openbaar]]/Tabel1[[#This Row],[Totale openbare capaciteit]]</f>
        <v>0.91666666666666663</v>
      </c>
      <c r="AL377" s="41" t="e">
        <f>Tabel1[[#This Row],[Bez - doelgroep totaal]]/Tabel1[[#This Row],[Totale doelgroep capaciteit]]</f>
        <v>#DIV/0!</v>
      </c>
      <c r="AM377" s="41">
        <f>Tabel1[[#This Row],[Totale bezetting]]/Tabel1[[#This Row],[Totale capaciteit]]</f>
        <v>0.91666666666666663</v>
      </c>
      <c r="AN377" s="41" t="str">
        <f>Tabel1[[#This Row],[Datum]]&amp;Tabel1[[#This Row],[Meetmoment]]&amp;Tabel1[[#This Row],[Sectienummer]]</f>
        <v>4447419:00-21:0026</v>
      </c>
      <c r="AO377" s="33">
        <v>1</v>
      </c>
      <c r="AP377" s="33"/>
      <c r="AQ377" s="33">
        <v>3</v>
      </c>
      <c r="AR377" s="33">
        <v>7</v>
      </c>
      <c r="AS377" s="33"/>
      <c r="AT377" s="33">
        <f>SUM(Tabel1[[#This Row],[Motief - Bezoekers/kortparkeerders]:[Motief - Overig]])</f>
        <v>11</v>
      </c>
      <c r="AU377" s="43">
        <v>5</v>
      </c>
      <c r="AV377" s="43">
        <v>1</v>
      </c>
      <c r="AW377" s="43">
        <v>1</v>
      </c>
      <c r="AX377" s="43">
        <v>1</v>
      </c>
      <c r="AY377" s="43">
        <v>2</v>
      </c>
      <c r="AZ377" s="43">
        <v>1</v>
      </c>
      <c r="BA377" s="43"/>
      <c r="BB377" s="43"/>
      <c r="BC377" s="44">
        <f>SUM(Tabel1[[#This Row],[Herkomst - Eigen woonplaats]:[Herkomst - Onbekend]])</f>
        <v>11</v>
      </c>
    </row>
    <row r="378" spans="1:55" s="2" customFormat="1" x14ac:dyDescent="0.25">
      <c r="A378" s="1">
        <v>26</v>
      </c>
      <c r="B378" t="s">
        <v>66</v>
      </c>
      <c r="C378" s="8">
        <v>44475</v>
      </c>
      <c r="D378" s="1" t="s">
        <v>77</v>
      </c>
      <c r="E378" s="4">
        <v>12</v>
      </c>
      <c r="F378" s="4"/>
      <c r="G378" s="4"/>
      <c r="H378" s="4"/>
      <c r="I378" s="4"/>
      <c r="J378" s="4"/>
      <c r="K378" s="4">
        <f>SUM(Tabel1[[#This Row],[cap_gemarkeerd_langs]:[cap_canadees]])</f>
        <v>12</v>
      </c>
      <c r="L378" s="4"/>
      <c r="M378" s="4"/>
      <c r="N378" s="4"/>
      <c r="O378" s="4"/>
      <c r="P378" s="4"/>
      <c r="Q378" s="4"/>
      <c r="R378" s="4">
        <f>SUM(Tabel1[[#This Row],[Cap - Invaliden algemeen]:[Cap - Overig gereserveerd]])</f>
        <v>0</v>
      </c>
      <c r="S378" s="4">
        <f>Tabel1[[#This Row],[Totale openbare capaciteit]]+Tabel1[[#This Row],[Totale doelgroep capaciteit]]</f>
        <v>12</v>
      </c>
      <c r="T378" s="11">
        <v>11</v>
      </c>
      <c r="U378" s="11"/>
      <c r="V378" s="11"/>
      <c r="W378" s="11"/>
      <c r="X378" s="11"/>
      <c r="Y378" s="11"/>
      <c r="Z378" s="4">
        <f>SUM(Tabel1[[#This Row],[Bez - Invaliden algemeen]:[Bez - Overig gereserveerd]])</f>
        <v>0</v>
      </c>
      <c r="AA378" s="4"/>
      <c r="AB378" s="4"/>
      <c r="AC378" s="11"/>
      <c r="AD378" s="11">
        <f>SUM(Tabel1[[#This Row],[Bez - fout, canadees]:[Bez - fout, anders]])</f>
        <v>0</v>
      </c>
      <c r="AE378" s="4"/>
      <c r="AF378" s="11"/>
      <c r="AG378" s="11"/>
      <c r="AH378" s="11">
        <f>SUM(Tabel1[[#This Row],[Bez - Obstakel, openbaar]:[Bez - Obstakel, doelgroep]])</f>
        <v>0</v>
      </c>
      <c r="AI378" s="4"/>
      <c r="AJ378" s="11">
        <f>SUM(Tabel1[[#This Row],[Bez - doelgroep totaal]]+Tabel1[[#This Row],[Bez - Openbaar]]+Tabel1[[#This Row],[Bez - Foutparkeerders]]+Tabel1[[#This Row],[Bez - Obstakels]])</f>
        <v>11</v>
      </c>
      <c r="AK378" s="41">
        <f>Tabel1[[#This Row],[Bez - Openbaar]]/Tabel1[[#This Row],[Totale openbare capaciteit]]</f>
        <v>0.91666666666666663</v>
      </c>
      <c r="AL378" s="41" t="e">
        <f>Tabel1[[#This Row],[Bez - doelgroep totaal]]/Tabel1[[#This Row],[Totale doelgroep capaciteit]]</f>
        <v>#DIV/0!</v>
      </c>
      <c r="AM378" s="41">
        <f>Tabel1[[#This Row],[Totale bezetting]]/Tabel1[[#This Row],[Totale capaciteit]]</f>
        <v>0.91666666666666663</v>
      </c>
      <c r="AN378" s="41" t="str">
        <f>Tabel1[[#This Row],[Datum]]&amp;Tabel1[[#This Row],[Meetmoment]]&amp;Tabel1[[#This Row],[Sectienummer]]</f>
        <v>4447500:00-02:0026</v>
      </c>
      <c r="AO378" s="33"/>
      <c r="AP378" s="33"/>
      <c r="AQ378" s="33">
        <v>4</v>
      </c>
      <c r="AR378" s="33">
        <v>7</v>
      </c>
      <c r="AS378" s="33"/>
      <c r="AT378" s="33">
        <f>SUM(Tabel1[[#This Row],[Motief - Bezoekers/kortparkeerders]:[Motief - Overig]])</f>
        <v>11</v>
      </c>
      <c r="AU378" s="43">
        <v>7</v>
      </c>
      <c r="AV378" s="43"/>
      <c r="AW378" s="43">
        <v>1</v>
      </c>
      <c r="AX378" s="43">
        <v>1</v>
      </c>
      <c r="AY378" s="43">
        <v>2</v>
      </c>
      <c r="AZ378" s="43"/>
      <c r="BA378" s="43"/>
      <c r="BB378" s="43"/>
      <c r="BC378" s="44">
        <f>SUM(Tabel1[[#This Row],[Herkomst - Eigen woonplaats]:[Herkomst - Onbekend]])</f>
        <v>11</v>
      </c>
    </row>
    <row r="379" spans="1:55" s="2" customFormat="1" x14ac:dyDescent="0.25">
      <c r="A379" s="1">
        <v>27</v>
      </c>
      <c r="B379" t="s">
        <v>70</v>
      </c>
      <c r="C379" s="8">
        <v>44415</v>
      </c>
      <c r="D379" s="1" t="s">
        <v>78</v>
      </c>
      <c r="E379" s="4"/>
      <c r="F379" s="4"/>
      <c r="G379" s="4">
        <v>50</v>
      </c>
      <c r="H379" s="4"/>
      <c r="I379" s="4"/>
      <c r="J379" s="4"/>
      <c r="K379" s="4">
        <f>SUM(Tabel1[[#This Row],[cap_gemarkeerd_langs]:[cap_canadees]])</f>
        <v>50</v>
      </c>
      <c r="L379" s="4"/>
      <c r="M379" s="4"/>
      <c r="N379" s="4"/>
      <c r="O379" s="4"/>
      <c r="P379" s="4"/>
      <c r="Q379" s="4"/>
      <c r="R379" s="4">
        <f>SUM(Tabel1[[#This Row],[Cap - Invaliden algemeen]:[Cap - Overig gereserveerd]])</f>
        <v>0</v>
      </c>
      <c r="S379" s="4">
        <f>Tabel1[[#This Row],[Totale openbare capaciteit]]+Tabel1[[#This Row],[Totale doelgroep capaciteit]]</f>
        <v>50</v>
      </c>
      <c r="T379" s="11">
        <v>11</v>
      </c>
      <c r="U379" s="11"/>
      <c r="V379" s="11"/>
      <c r="W379" s="11"/>
      <c r="X379" s="11"/>
      <c r="Y379" s="11"/>
      <c r="Z379" s="4">
        <f>SUM(Tabel1[[#This Row],[Bez - Invaliden algemeen]:[Bez - Overig gereserveerd]])</f>
        <v>0</v>
      </c>
      <c r="AA379" s="4"/>
      <c r="AB379" s="4"/>
      <c r="AC379" s="11"/>
      <c r="AD379" s="11">
        <f>SUM(Tabel1[[#This Row],[Bez - fout, canadees]:[Bez - fout, anders]])</f>
        <v>0</v>
      </c>
      <c r="AE379" s="4"/>
      <c r="AF379" s="11"/>
      <c r="AG379" s="11"/>
      <c r="AH379" s="11">
        <f>SUM(Tabel1[[#This Row],[Bez - Obstakel, openbaar]:[Bez - Obstakel, doelgroep]])</f>
        <v>0</v>
      </c>
      <c r="AI379" s="4"/>
      <c r="AJ379" s="11">
        <f>SUM(Tabel1[[#This Row],[Bez - doelgroep totaal]]+Tabel1[[#This Row],[Bez - Openbaar]]+Tabel1[[#This Row],[Bez - Foutparkeerders]]+Tabel1[[#This Row],[Bez - Obstakels]])</f>
        <v>11</v>
      </c>
      <c r="AK379" s="41">
        <f>Tabel1[[#This Row],[Bez - Openbaar]]/Tabel1[[#This Row],[Totale openbare capaciteit]]</f>
        <v>0.22</v>
      </c>
      <c r="AL379" s="41" t="e">
        <f>Tabel1[[#This Row],[Bez - doelgroep totaal]]/Tabel1[[#This Row],[Totale doelgroep capaciteit]]</f>
        <v>#DIV/0!</v>
      </c>
      <c r="AM379" s="41">
        <f>Tabel1[[#This Row],[Totale bezetting]]/Tabel1[[#This Row],[Totale capaciteit]]</f>
        <v>0.22</v>
      </c>
      <c r="AN379" s="41" t="str">
        <f>Tabel1[[#This Row],[Datum]]&amp;Tabel1[[#This Row],[Meetmoment]]&amp;Tabel1[[#This Row],[Sectienummer]]</f>
        <v>4441510:00-12:0027</v>
      </c>
      <c r="AO379" s="33">
        <v>3</v>
      </c>
      <c r="AP379" s="33">
        <v>2</v>
      </c>
      <c r="AQ379" s="33">
        <v>6</v>
      </c>
      <c r="AR379" s="33"/>
      <c r="AS379" s="33"/>
      <c r="AT379" s="33">
        <f>SUM(Tabel1[[#This Row],[Motief - Bezoekers/kortparkeerders]:[Motief - Overig]])</f>
        <v>11</v>
      </c>
      <c r="AU379" s="43">
        <v>1</v>
      </c>
      <c r="AV379" s="43">
        <v>2</v>
      </c>
      <c r="AW379" s="43">
        <v>4</v>
      </c>
      <c r="AX379" s="43">
        <v>1</v>
      </c>
      <c r="AY379" s="43">
        <v>2</v>
      </c>
      <c r="AZ379" s="43">
        <v>1</v>
      </c>
      <c r="BA379" s="43"/>
      <c r="BB379" s="43"/>
      <c r="BC379" s="44">
        <f>SUM(Tabel1[[#This Row],[Herkomst - Eigen woonplaats]:[Herkomst - Onbekend]])</f>
        <v>11</v>
      </c>
    </row>
    <row r="380" spans="1:55" s="2" customFormat="1" x14ac:dyDescent="0.25">
      <c r="A380" s="1">
        <v>27</v>
      </c>
      <c r="B380" t="s">
        <v>70</v>
      </c>
      <c r="C380" s="8">
        <v>44415</v>
      </c>
      <c r="D380" s="1" t="s">
        <v>79</v>
      </c>
      <c r="E380" s="4"/>
      <c r="F380" s="4"/>
      <c r="G380" s="4">
        <v>50</v>
      </c>
      <c r="H380" s="4"/>
      <c r="I380" s="4"/>
      <c r="J380" s="4"/>
      <c r="K380" s="4">
        <f>SUM(Tabel1[[#This Row],[cap_gemarkeerd_langs]:[cap_canadees]])</f>
        <v>50</v>
      </c>
      <c r="L380" s="4"/>
      <c r="M380" s="4"/>
      <c r="N380" s="4"/>
      <c r="O380" s="4"/>
      <c r="P380" s="4"/>
      <c r="Q380" s="4"/>
      <c r="R380" s="4">
        <f>SUM(Tabel1[[#This Row],[Cap - Invaliden algemeen]:[Cap - Overig gereserveerd]])</f>
        <v>0</v>
      </c>
      <c r="S380" s="4">
        <f>Tabel1[[#This Row],[Totale openbare capaciteit]]+Tabel1[[#This Row],[Totale doelgroep capaciteit]]</f>
        <v>50</v>
      </c>
      <c r="T380" s="11">
        <v>47</v>
      </c>
      <c r="U380" s="11"/>
      <c r="V380" s="11"/>
      <c r="W380" s="11"/>
      <c r="X380" s="11"/>
      <c r="Y380" s="11"/>
      <c r="Z380" s="4">
        <f>SUM(Tabel1[[#This Row],[Bez - Invaliden algemeen]:[Bez - Overig gereserveerd]])</f>
        <v>0</v>
      </c>
      <c r="AA380" s="4"/>
      <c r="AB380" s="4"/>
      <c r="AC380" s="11"/>
      <c r="AD380" s="11">
        <f>SUM(Tabel1[[#This Row],[Bez - fout, canadees]:[Bez - fout, anders]])</f>
        <v>0</v>
      </c>
      <c r="AE380" s="4"/>
      <c r="AF380" s="11"/>
      <c r="AG380" s="11"/>
      <c r="AH380" s="11">
        <f>SUM(Tabel1[[#This Row],[Bez - Obstakel, openbaar]:[Bez - Obstakel, doelgroep]])</f>
        <v>0</v>
      </c>
      <c r="AI380" s="4"/>
      <c r="AJ380" s="11">
        <f>SUM(Tabel1[[#This Row],[Bez - doelgroep totaal]]+Tabel1[[#This Row],[Bez - Openbaar]]+Tabel1[[#This Row],[Bez - Foutparkeerders]]+Tabel1[[#This Row],[Bez - Obstakels]])</f>
        <v>47</v>
      </c>
      <c r="AK380" s="41">
        <f>Tabel1[[#This Row],[Bez - Openbaar]]/Tabel1[[#This Row],[Totale openbare capaciteit]]</f>
        <v>0.94</v>
      </c>
      <c r="AL380" s="41" t="e">
        <f>Tabel1[[#This Row],[Bez - doelgroep totaal]]/Tabel1[[#This Row],[Totale doelgroep capaciteit]]</f>
        <v>#DIV/0!</v>
      </c>
      <c r="AM380" s="41">
        <f>Tabel1[[#This Row],[Totale bezetting]]/Tabel1[[#This Row],[Totale capaciteit]]</f>
        <v>0.94</v>
      </c>
      <c r="AN380" s="41" t="str">
        <f>Tabel1[[#This Row],[Datum]]&amp;Tabel1[[#This Row],[Meetmoment]]&amp;Tabel1[[#This Row],[Sectienummer]]</f>
        <v>4441514:00-16:0027</v>
      </c>
      <c r="AO380" s="33">
        <v>35</v>
      </c>
      <c r="AP380" s="33">
        <v>5</v>
      </c>
      <c r="AQ380" s="33">
        <v>7</v>
      </c>
      <c r="AR380" s="33"/>
      <c r="AS380" s="33"/>
      <c r="AT380" s="33">
        <f>SUM(Tabel1[[#This Row],[Motief - Bezoekers/kortparkeerders]:[Motief - Overig]])</f>
        <v>47</v>
      </c>
      <c r="AU380" s="43">
        <v>2</v>
      </c>
      <c r="AV380" s="43">
        <v>4</v>
      </c>
      <c r="AW380" s="43">
        <v>16</v>
      </c>
      <c r="AX380" s="43">
        <v>13</v>
      </c>
      <c r="AY380" s="43">
        <v>6</v>
      </c>
      <c r="AZ380" s="43">
        <v>3</v>
      </c>
      <c r="BA380" s="43">
        <v>3</v>
      </c>
      <c r="BB380" s="43"/>
      <c r="BC380" s="44">
        <f>SUM(Tabel1[[#This Row],[Herkomst - Eigen woonplaats]:[Herkomst - Onbekend]])</f>
        <v>47</v>
      </c>
    </row>
    <row r="381" spans="1:55" s="2" customFormat="1" x14ac:dyDescent="0.25">
      <c r="A381" s="1">
        <v>27</v>
      </c>
      <c r="B381" t="s">
        <v>70</v>
      </c>
      <c r="C381" s="8">
        <v>44415</v>
      </c>
      <c r="D381" s="1" t="s">
        <v>80</v>
      </c>
      <c r="E381" s="4"/>
      <c r="F381" s="4"/>
      <c r="G381" s="4">
        <v>50</v>
      </c>
      <c r="H381" s="4"/>
      <c r="I381" s="4"/>
      <c r="J381" s="4"/>
      <c r="K381" s="4">
        <f>SUM(Tabel1[[#This Row],[cap_gemarkeerd_langs]:[cap_canadees]])</f>
        <v>50</v>
      </c>
      <c r="L381" s="4"/>
      <c r="M381" s="4"/>
      <c r="N381" s="4"/>
      <c r="O381" s="4"/>
      <c r="P381" s="4"/>
      <c r="Q381" s="4"/>
      <c r="R381" s="4">
        <f>SUM(Tabel1[[#This Row],[Cap - Invaliden algemeen]:[Cap - Overig gereserveerd]])</f>
        <v>0</v>
      </c>
      <c r="S381" s="4">
        <f>Tabel1[[#This Row],[Totale openbare capaciteit]]+Tabel1[[#This Row],[Totale doelgroep capaciteit]]</f>
        <v>50</v>
      </c>
      <c r="T381" s="11">
        <v>26</v>
      </c>
      <c r="U381" s="11"/>
      <c r="V381" s="11"/>
      <c r="W381" s="11"/>
      <c r="X381" s="11"/>
      <c r="Y381" s="11"/>
      <c r="Z381" s="4">
        <f>SUM(Tabel1[[#This Row],[Bez - Invaliden algemeen]:[Bez - Overig gereserveerd]])</f>
        <v>0</v>
      </c>
      <c r="AA381" s="4"/>
      <c r="AB381" s="4"/>
      <c r="AC381" s="11"/>
      <c r="AD381" s="11">
        <f>SUM(Tabel1[[#This Row],[Bez - fout, canadees]:[Bez - fout, anders]])</f>
        <v>0</v>
      </c>
      <c r="AE381" s="4"/>
      <c r="AF381" s="11"/>
      <c r="AG381" s="11"/>
      <c r="AH381" s="11">
        <f>SUM(Tabel1[[#This Row],[Bez - Obstakel, openbaar]:[Bez - Obstakel, doelgroep]])</f>
        <v>0</v>
      </c>
      <c r="AI381" s="4"/>
      <c r="AJ381" s="11">
        <f>SUM(Tabel1[[#This Row],[Bez - doelgroep totaal]]+Tabel1[[#This Row],[Bez - Openbaar]]+Tabel1[[#This Row],[Bez - Foutparkeerders]]+Tabel1[[#This Row],[Bez - Obstakels]])</f>
        <v>26</v>
      </c>
      <c r="AK381" s="41">
        <f>Tabel1[[#This Row],[Bez - Openbaar]]/Tabel1[[#This Row],[Totale openbare capaciteit]]</f>
        <v>0.52</v>
      </c>
      <c r="AL381" s="41" t="e">
        <f>Tabel1[[#This Row],[Bez - doelgroep totaal]]/Tabel1[[#This Row],[Totale doelgroep capaciteit]]</f>
        <v>#DIV/0!</v>
      </c>
      <c r="AM381" s="41">
        <f>Tabel1[[#This Row],[Totale bezetting]]/Tabel1[[#This Row],[Totale capaciteit]]</f>
        <v>0.52</v>
      </c>
      <c r="AN381" s="41" t="str">
        <f>Tabel1[[#This Row],[Datum]]&amp;Tabel1[[#This Row],[Meetmoment]]&amp;Tabel1[[#This Row],[Sectienummer]]</f>
        <v>4441519:00-21:0027</v>
      </c>
      <c r="AO381" s="33">
        <v>11</v>
      </c>
      <c r="AP381" s="33">
        <v>4</v>
      </c>
      <c r="AQ381" s="33">
        <v>11</v>
      </c>
      <c r="AR381" s="33"/>
      <c r="AS381" s="33"/>
      <c r="AT381" s="33">
        <f>SUM(Tabel1[[#This Row],[Motief - Bezoekers/kortparkeerders]:[Motief - Overig]])</f>
        <v>26</v>
      </c>
      <c r="AU381" s="43">
        <v>2</v>
      </c>
      <c r="AV381" s="43">
        <v>3</v>
      </c>
      <c r="AW381" s="43">
        <v>7</v>
      </c>
      <c r="AX381" s="43">
        <v>5</v>
      </c>
      <c r="AY381" s="43">
        <v>2</v>
      </c>
      <c r="AZ381" s="43">
        <v>4</v>
      </c>
      <c r="BA381" s="43">
        <v>2</v>
      </c>
      <c r="BB381" s="43">
        <v>1</v>
      </c>
      <c r="BC381" s="44">
        <f>SUM(Tabel1[[#This Row],[Herkomst - Eigen woonplaats]:[Herkomst - Onbekend]])</f>
        <v>26</v>
      </c>
    </row>
    <row r="382" spans="1:55" s="2" customFormat="1" x14ac:dyDescent="0.25">
      <c r="A382" s="1">
        <v>27</v>
      </c>
      <c r="B382" t="s">
        <v>70</v>
      </c>
      <c r="C382" s="8">
        <v>44416</v>
      </c>
      <c r="D382" s="1" t="s">
        <v>77</v>
      </c>
      <c r="E382" s="4"/>
      <c r="F382" s="4"/>
      <c r="G382" s="4">
        <v>50</v>
      </c>
      <c r="H382" s="4"/>
      <c r="I382" s="4"/>
      <c r="J382" s="4"/>
      <c r="K382" s="4">
        <f>SUM(Tabel1[[#This Row],[cap_gemarkeerd_langs]:[cap_canadees]])</f>
        <v>50</v>
      </c>
      <c r="L382" s="4"/>
      <c r="M382" s="4"/>
      <c r="N382" s="4"/>
      <c r="O382" s="4"/>
      <c r="P382" s="4"/>
      <c r="Q382" s="4"/>
      <c r="R382" s="4">
        <f>SUM(Tabel1[[#This Row],[Cap - Invaliden algemeen]:[Cap - Overig gereserveerd]])</f>
        <v>0</v>
      </c>
      <c r="S382" s="4">
        <f>Tabel1[[#This Row],[Totale openbare capaciteit]]+Tabel1[[#This Row],[Totale doelgroep capaciteit]]</f>
        <v>50</v>
      </c>
      <c r="T382" s="11">
        <v>12</v>
      </c>
      <c r="U382" s="11"/>
      <c r="V382" s="11"/>
      <c r="W382" s="11"/>
      <c r="X382" s="11"/>
      <c r="Y382" s="11"/>
      <c r="Z382" s="4">
        <f>SUM(Tabel1[[#This Row],[Bez - Invaliden algemeen]:[Bez - Overig gereserveerd]])</f>
        <v>0</v>
      </c>
      <c r="AA382" s="4"/>
      <c r="AB382" s="4"/>
      <c r="AC382" s="11"/>
      <c r="AD382" s="11">
        <f>SUM(Tabel1[[#This Row],[Bez - fout, canadees]:[Bez - fout, anders]])</f>
        <v>0</v>
      </c>
      <c r="AE382" s="4"/>
      <c r="AF382" s="11"/>
      <c r="AG382" s="11"/>
      <c r="AH382" s="11">
        <f>SUM(Tabel1[[#This Row],[Bez - Obstakel, openbaar]:[Bez - Obstakel, doelgroep]])</f>
        <v>0</v>
      </c>
      <c r="AI382" s="4"/>
      <c r="AJ382" s="11">
        <f>SUM(Tabel1[[#This Row],[Bez - doelgroep totaal]]+Tabel1[[#This Row],[Bez - Openbaar]]+Tabel1[[#This Row],[Bez - Foutparkeerders]]+Tabel1[[#This Row],[Bez - Obstakels]])</f>
        <v>12</v>
      </c>
      <c r="AK382" s="41">
        <f>Tabel1[[#This Row],[Bez - Openbaar]]/Tabel1[[#This Row],[Totale openbare capaciteit]]</f>
        <v>0.24</v>
      </c>
      <c r="AL382" s="41" t="e">
        <f>Tabel1[[#This Row],[Bez - doelgroep totaal]]/Tabel1[[#This Row],[Totale doelgroep capaciteit]]</f>
        <v>#DIV/0!</v>
      </c>
      <c r="AM382" s="41">
        <f>Tabel1[[#This Row],[Totale bezetting]]/Tabel1[[#This Row],[Totale capaciteit]]</f>
        <v>0.24</v>
      </c>
      <c r="AN382" s="41" t="str">
        <f>Tabel1[[#This Row],[Datum]]&amp;Tabel1[[#This Row],[Meetmoment]]&amp;Tabel1[[#This Row],[Sectienummer]]</f>
        <v>4441600:00-02:0027</v>
      </c>
      <c r="AO382" s="33"/>
      <c r="AP382" s="33"/>
      <c r="AQ382" s="33">
        <v>12</v>
      </c>
      <c r="AR382" s="33"/>
      <c r="AS382" s="33"/>
      <c r="AT382" s="33">
        <f>SUM(Tabel1[[#This Row],[Motief - Bezoekers/kortparkeerders]:[Motief - Overig]])</f>
        <v>12</v>
      </c>
      <c r="AU382" s="43">
        <v>2</v>
      </c>
      <c r="AV382" s="43">
        <v>2</v>
      </c>
      <c r="AW382" s="43">
        <v>4</v>
      </c>
      <c r="AX382" s="43">
        <v>2</v>
      </c>
      <c r="AY382" s="43"/>
      <c r="AZ382" s="43">
        <v>1</v>
      </c>
      <c r="BA382" s="43">
        <v>1</v>
      </c>
      <c r="BB382" s="43"/>
      <c r="BC382" s="44">
        <f>SUM(Tabel1[[#This Row],[Herkomst - Eigen woonplaats]:[Herkomst - Onbekend]])</f>
        <v>12</v>
      </c>
    </row>
    <row r="383" spans="1:55" s="2" customFormat="1" x14ac:dyDescent="0.25">
      <c r="A383" s="1">
        <v>27</v>
      </c>
      <c r="B383" s="1" t="s">
        <v>70</v>
      </c>
      <c r="C383" s="8">
        <v>44429</v>
      </c>
      <c r="D383" s="1" t="s">
        <v>79</v>
      </c>
      <c r="E383" s="4"/>
      <c r="F383" s="4"/>
      <c r="G383" s="4">
        <v>50</v>
      </c>
      <c r="H383" s="4"/>
      <c r="I383" s="4"/>
      <c r="J383" s="4"/>
      <c r="K383" s="4">
        <f>SUM(Tabel1[[#This Row],[cap_gemarkeerd_langs]:[cap_canadees]])</f>
        <v>50</v>
      </c>
      <c r="L383" s="4"/>
      <c r="M383" s="4"/>
      <c r="N383" s="4"/>
      <c r="O383" s="4"/>
      <c r="P383" s="4"/>
      <c r="Q383" s="4"/>
      <c r="R383" s="4">
        <f>SUM(Tabel1[[#This Row],[Cap - Invaliden algemeen]:[Cap - Overig gereserveerd]])</f>
        <v>0</v>
      </c>
      <c r="S383" s="4">
        <f>Tabel1[[#This Row],[Totale openbare capaciteit]]+Tabel1[[#This Row],[Totale doelgroep capaciteit]]</f>
        <v>50</v>
      </c>
      <c r="T383" s="11">
        <v>49</v>
      </c>
      <c r="U383" s="11"/>
      <c r="V383" s="11"/>
      <c r="W383" s="11"/>
      <c r="X383" s="11"/>
      <c r="Y383" s="11"/>
      <c r="Z383" s="4">
        <f>SUM(Tabel1[[#This Row],[Bez - Invaliden algemeen]:[Bez - Overig gereserveerd]])</f>
        <v>0</v>
      </c>
      <c r="AA383" s="4"/>
      <c r="AB383" s="4"/>
      <c r="AC383" s="11"/>
      <c r="AD383" s="11">
        <f>SUM(Tabel1[[#This Row],[Bez - fout, canadees]:[Bez - fout, anders]])</f>
        <v>0</v>
      </c>
      <c r="AE383" s="11"/>
      <c r="AF383" s="11"/>
      <c r="AG383" s="11"/>
      <c r="AH383" s="11">
        <f>SUM(Tabel1[[#This Row],[Bez - Obstakel, openbaar]:[Bez - Obstakel, doelgroep]])</f>
        <v>0</v>
      </c>
      <c r="AI383" s="4"/>
      <c r="AJ383" s="11">
        <f>SUM(Tabel1[[#This Row],[Bez - doelgroep totaal]]+Tabel1[[#This Row],[Bez - Openbaar]]+Tabel1[[#This Row],[Bez - Foutparkeerders]]+Tabel1[[#This Row],[Bez - Obstakels]])</f>
        <v>49</v>
      </c>
      <c r="AK383" s="41">
        <f>Tabel1[[#This Row],[Bez - Openbaar]]/Tabel1[[#This Row],[Totale openbare capaciteit]]</f>
        <v>0.98</v>
      </c>
      <c r="AL383" s="41" t="e">
        <f>Tabel1[[#This Row],[Bez - doelgroep totaal]]/Tabel1[[#This Row],[Totale doelgroep capaciteit]]</f>
        <v>#DIV/0!</v>
      </c>
      <c r="AM383" s="41">
        <f>Tabel1[[#This Row],[Totale bezetting]]/Tabel1[[#This Row],[Totale capaciteit]]</f>
        <v>0.98</v>
      </c>
      <c r="AN383" s="41" t="str">
        <f>Tabel1[[#This Row],[Datum]]&amp;Tabel1[[#This Row],[Meetmoment]]&amp;Tabel1[[#This Row],[Sectienummer]]</f>
        <v>4442914:00-16:0027</v>
      </c>
      <c r="AO383" s="33">
        <v>45</v>
      </c>
      <c r="AP383" s="33">
        <v>1</v>
      </c>
      <c r="AQ383" s="33">
        <v>3</v>
      </c>
      <c r="AR383" s="33"/>
      <c r="AS383" s="33"/>
      <c r="AT383" s="33">
        <f>SUM(Tabel1[[#This Row],[Motief - Bezoekers/kortparkeerders]:[Motief - Overig]])</f>
        <v>49</v>
      </c>
      <c r="AU383" s="43">
        <v>2</v>
      </c>
      <c r="AV383" s="43">
        <v>2</v>
      </c>
      <c r="AW383" s="43">
        <v>13</v>
      </c>
      <c r="AX383" s="43">
        <v>7</v>
      </c>
      <c r="AY383" s="43">
        <v>7</v>
      </c>
      <c r="AZ383" s="43">
        <v>5</v>
      </c>
      <c r="BA383" s="43">
        <v>12</v>
      </c>
      <c r="BB383" s="43">
        <v>1</v>
      </c>
      <c r="BC383" s="44">
        <f>SUM(Tabel1[[#This Row],[Herkomst - Eigen woonplaats]:[Herkomst - Onbekend]])</f>
        <v>49</v>
      </c>
    </row>
    <row r="384" spans="1:55" s="2" customFormat="1" x14ac:dyDescent="0.25">
      <c r="A384" s="1">
        <v>27</v>
      </c>
      <c r="B384" t="s">
        <v>70</v>
      </c>
      <c r="C384" s="8">
        <v>44450</v>
      </c>
      <c r="D384" s="1" t="s">
        <v>78</v>
      </c>
      <c r="E384" s="4"/>
      <c r="F384" s="4"/>
      <c r="G384" s="4">
        <v>50</v>
      </c>
      <c r="H384" s="4"/>
      <c r="I384" s="4"/>
      <c r="J384" s="4"/>
      <c r="K384" s="4">
        <f>SUM(Tabel1[[#This Row],[cap_gemarkeerd_langs]:[cap_canadees]])</f>
        <v>50</v>
      </c>
      <c r="L384" s="4"/>
      <c r="M384" s="4"/>
      <c r="N384" s="4"/>
      <c r="O384" s="4"/>
      <c r="P384" s="4"/>
      <c r="Q384" s="4"/>
      <c r="R384" s="4">
        <f>SUM(Tabel1[[#This Row],[Cap - Invaliden algemeen]:[Cap - Overig gereserveerd]])</f>
        <v>0</v>
      </c>
      <c r="S384" s="4">
        <f>Tabel1[[#This Row],[Totale openbare capaciteit]]+Tabel1[[#This Row],[Totale doelgroep capaciteit]]</f>
        <v>50</v>
      </c>
      <c r="T384" s="11">
        <v>7</v>
      </c>
      <c r="U384" s="11"/>
      <c r="V384" s="11"/>
      <c r="W384" s="11"/>
      <c r="X384" s="11"/>
      <c r="Y384" s="11"/>
      <c r="Z384" s="4">
        <f>SUM(Tabel1[[#This Row],[Bez - Invaliden algemeen]:[Bez - Overig gereserveerd]])</f>
        <v>0</v>
      </c>
      <c r="AA384" s="4"/>
      <c r="AB384" s="4"/>
      <c r="AC384" s="11"/>
      <c r="AD384" s="11">
        <f>SUM(Tabel1[[#This Row],[Bez - fout, canadees]:[Bez - fout, anders]])</f>
        <v>0</v>
      </c>
      <c r="AE384" s="4"/>
      <c r="AF384" s="11"/>
      <c r="AG384" s="11"/>
      <c r="AH384" s="11">
        <f>SUM(Tabel1[[#This Row],[Bez - Obstakel, openbaar]:[Bez - Obstakel, doelgroep]])</f>
        <v>0</v>
      </c>
      <c r="AI384" s="4"/>
      <c r="AJ384" s="11">
        <f>SUM(Tabel1[[#This Row],[Bez - doelgroep totaal]]+Tabel1[[#This Row],[Bez - Openbaar]]+Tabel1[[#This Row],[Bez - Foutparkeerders]]+Tabel1[[#This Row],[Bez - Obstakels]])</f>
        <v>7</v>
      </c>
      <c r="AK384" s="41">
        <f>Tabel1[[#This Row],[Bez - Openbaar]]/Tabel1[[#This Row],[Totale openbare capaciteit]]</f>
        <v>0.14000000000000001</v>
      </c>
      <c r="AL384" s="41" t="e">
        <f>Tabel1[[#This Row],[Bez - doelgroep totaal]]/Tabel1[[#This Row],[Totale doelgroep capaciteit]]</f>
        <v>#DIV/0!</v>
      </c>
      <c r="AM384" s="41">
        <f>Tabel1[[#This Row],[Totale bezetting]]/Tabel1[[#This Row],[Totale capaciteit]]</f>
        <v>0.14000000000000001</v>
      </c>
      <c r="AN384" s="41" t="str">
        <f>Tabel1[[#This Row],[Datum]]&amp;Tabel1[[#This Row],[Meetmoment]]&amp;Tabel1[[#This Row],[Sectienummer]]</f>
        <v>4445010:00-12:0027</v>
      </c>
      <c r="AO384" s="33">
        <v>3</v>
      </c>
      <c r="AP384" s="33">
        <v>1</v>
      </c>
      <c r="AQ384" s="33">
        <v>3</v>
      </c>
      <c r="AR384" s="33"/>
      <c r="AS384" s="33"/>
      <c r="AT384" s="33">
        <f>SUM(Tabel1[[#This Row],[Motief - Bezoekers/kortparkeerders]:[Motief - Overig]])</f>
        <v>7</v>
      </c>
      <c r="AU384" s="43">
        <v>1</v>
      </c>
      <c r="AV384" s="43"/>
      <c r="AW384" s="43">
        <v>2</v>
      </c>
      <c r="AX384" s="43">
        <v>1</v>
      </c>
      <c r="AY384" s="43">
        <v>2</v>
      </c>
      <c r="AZ384" s="43">
        <v>1</v>
      </c>
      <c r="BA384" s="43"/>
      <c r="BB384" s="43"/>
      <c r="BC384" s="44">
        <f>SUM(Tabel1[[#This Row],[Herkomst - Eigen woonplaats]:[Herkomst - Onbekend]])</f>
        <v>7</v>
      </c>
    </row>
    <row r="385" spans="1:86" x14ac:dyDescent="0.25">
      <c r="A385" s="1">
        <v>27</v>
      </c>
      <c r="B385" t="s">
        <v>70</v>
      </c>
      <c r="C385" s="8">
        <v>44450</v>
      </c>
      <c r="D385" s="1" t="s">
        <v>79</v>
      </c>
      <c r="G385" s="4">
        <v>50</v>
      </c>
      <c r="K385" s="4">
        <f>SUM(Tabel1[[#This Row],[cap_gemarkeerd_langs]:[cap_canadees]])</f>
        <v>50</v>
      </c>
      <c r="M385" s="4"/>
      <c r="Q385" s="4"/>
      <c r="R385" s="4">
        <f>SUM(Tabel1[[#This Row],[Cap - Invaliden algemeen]:[Cap - Overig gereserveerd]])</f>
        <v>0</v>
      </c>
      <c r="S385" s="4">
        <f>Tabel1[[#This Row],[Totale openbare capaciteit]]+Tabel1[[#This Row],[Totale doelgroep capaciteit]]</f>
        <v>50</v>
      </c>
      <c r="T385" s="11">
        <v>48</v>
      </c>
      <c r="U385" s="11"/>
      <c r="V385" s="11"/>
      <c r="W385" s="11"/>
      <c r="X385" s="11"/>
      <c r="Y385" s="11"/>
      <c r="Z385" s="4">
        <f>SUM(Tabel1[[#This Row],[Bez - Invaliden algemeen]:[Bez - Overig gereserveerd]])</f>
        <v>0</v>
      </c>
      <c r="AA385" s="4"/>
      <c r="AB385" s="4"/>
      <c r="AC385" s="11"/>
      <c r="AD385" s="11">
        <f>SUM(Tabel1[[#This Row],[Bez - fout, canadees]:[Bez - fout, anders]])</f>
        <v>0</v>
      </c>
      <c r="AF385" s="11"/>
      <c r="AG385" s="11"/>
      <c r="AH385" s="11">
        <f>SUM(Tabel1[[#This Row],[Bez - Obstakel, openbaar]:[Bez - Obstakel, doelgroep]])</f>
        <v>0</v>
      </c>
      <c r="AJ385" s="11">
        <f>SUM(Tabel1[[#This Row],[Bez - doelgroep totaal]]+Tabel1[[#This Row],[Bez - Openbaar]]+Tabel1[[#This Row],[Bez - Foutparkeerders]]+Tabel1[[#This Row],[Bez - Obstakels]])</f>
        <v>48</v>
      </c>
      <c r="AK385" s="41">
        <f>Tabel1[[#This Row],[Bez - Openbaar]]/Tabel1[[#This Row],[Totale openbare capaciteit]]</f>
        <v>0.96</v>
      </c>
      <c r="AL385" s="41" t="e">
        <f>Tabel1[[#This Row],[Bez - doelgroep totaal]]/Tabel1[[#This Row],[Totale doelgroep capaciteit]]</f>
        <v>#DIV/0!</v>
      </c>
      <c r="AM385" s="41">
        <f>Tabel1[[#This Row],[Totale bezetting]]/Tabel1[[#This Row],[Totale capaciteit]]</f>
        <v>0.96</v>
      </c>
      <c r="AN385" s="41" t="str">
        <f>Tabel1[[#This Row],[Datum]]&amp;Tabel1[[#This Row],[Meetmoment]]&amp;Tabel1[[#This Row],[Sectienummer]]</f>
        <v>4445014:00-16:0027</v>
      </c>
      <c r="AO385" s="33">
        <v>24</v>
      </c>
      <c r="AP385" s="33">
        <v>21</v>
      </c>
      <c r="AQ385" s="33">
        <v>3</v>
      </c>
      <c r="AR385" s="33"/>
      <c r="AS385" s="33"/>
      <c r="AT385" s="33">
        <f>SUM(Tabel1[[#This Row],[Motief - Bezoekers/kortparkeerders]:[Motief - Overig]])</f>
        <v>48</v>
      </c>
      <c r="AU385" s="43">
        <v>1</v>
      </c>
      <c r="AV385" s="43">
        <v>6</v>
      </c>
      <c r="AW385" s="43">
        <v>4</v>
      </c>
      <c r="AX385" s="43">
        <v>10</v>
      </c>
      <c r="AY385" s="43">
        <v>12</v>
      </c>
      <c r="AZ385" s="43">
        <v>1</v>
      </c>
      <c r="BA385" s="43">
        <v>14</v>
      </c>
      <c r="BB385" s="43"/>
      <c r="BC385" s="44">
        <f>SUM(Tabel1[[#This Row],[Herkomst - Eigen woonplaats]:[Herkomst - Onbekend]])</f>
        <v>48</v>
      </c>
      <c r="BD385" s="4"/>
      <c r="BE385" s="4"/>
      <c r="BG385"/>
      <c r="BH385"/>
      <c r="BI385"/>
      <c r="BJ385"/>
      <c r="BK385"/>
      <c r="BN385"/>
      <c r="BO385"/>
      <c r="BP385"/>
      <c r="BT385" s="8"/>
      <c r="BU385" s="1"/>
      <c r="BV385"/>
      <c r="BW385"/>
      <c r="BY385" s="4"/>
      <c r="BZ385" s="4"/>
      <c r="CA385" s="4"/>
      <c r="CB385" s="4"/>
      <c r="CC385" s="4"/>
      <c r="CD385" s="4"/>
      <c r="CE385" s="4"/>
      <c r="CF385" s="4"/>
      <c r="CG385" s="4"/>
      <c r="CH385" s="4"/>
    </row>
    <row r="386" spans="1:86" x14ac:dyDescent="0.25">
      <c r="A386" s="1">
        <v>27</v>
      </c>
      <c r="B386" t="s">
        <v>70</v>
      </c>
      <c r="C386" s="8">
        <v>44450</v>
      </c>
      <c r="D386" s="1" t="s">
        <v>80</v>
      </c>
      <c r="G386" s="4">
        <v>50</v>
      </c>
      <c r="K386" s="4">
        <f>SUM(Tabel1[[#This Row],[cap_gemarkeerd_langs]:[cap_canadees]])</f>
        <v>50</v>
      </c>
      <c r="M386" s="4"/>
      <c r="Q386" s="4"/>
      <c r="R386" s="4">
        <f>SUM(Tabel1[[#This Row],[Cap - Invaliden algemeen]:[Cap - Overig gereserveerd]])</f>
        <v>0</v>
      </c>
      <c r="S386" s="4">
        <f>Tabel1[[#This Row],[Totale openbare capaciteit]]+Tabel1[[#This Row],[Totale doelgroep capaciteit]]</f>
        <v>50</v>
      </c>
      <c r="T386" s="11">
        <v>42</v>
      </c>
      <c r="U386" s="11"/>
      <c r="V386" s="11"/>
      <c r="W386" s="11"/>
      <c r="X386" s="11"/>
      <c r="Y386" s="11"/>
      <c r="Z386" s="4">
        <f>SUM(Tabel1[[#This Row],[Bez - Invaliden algemeen]:[Bez - Overig gereserveerd]])</f>
        <v>0</v>
      </c>
      <c r="AA386" s="4"/>
      <c r="AB386" s="4"/>
      <c r="AC386" s="11"/>
      <c r="AD386" s="11">
        <f>SUM(Tabel1[[#This Row],[Bez - fout, canadees]:[Bez - fout, anders]])</f>
        <v>0</v>
      </c>
      <c r="AE386" s="4">
        <v>1</v>
      </c>
      <c r="AF386" s="11"/>
      <c r="AG386" s="11"/>
      <c r="AH386" s="11">
        <f>SUM(Tabel1[[#This Row],[Bez - Obstakel, openbaar]:[Bez - Obstakel, doelgroep]])</f>
        <v>1</v>
      </c>
      <c r="AJ386" s="11">
        <f>SUM(Tabel1[[#This Row],[Bez - doelgroep totaal]]+Tabel1[[#This Row],[Bez - Openbaar]]+Tabel1[[#This Row],[Bez - Foutparkeerders]]+Tabel1[[#This Row],[Bez - Obstakels]])</f>
        <v>43</v>
      </c>
      <c r="AK386" s="41">
        <f>Tabel1[[#This Row],[Bez - Openbaar]]/Tabel1[[#This Row],[Totale openbare capaciteit]]</f>
        <v>0.84</v>
      </c>
      <c r="AL386" s="41" t="e">
        <f>Tabel1[[#This Row],[Bez - doelgroep totaal]]/Tabel1[[#This Row],[Totale doelgroep capaciteit]]</f>
        <v>#DIV/0!</v>
      </c>
      <c r="AM386" s="41">
        <f>Tabel1[[#This Row],[Totale bezetting]]/Tabel1[[#This Row],[Totale capaciteit]]</f>
        <v>0.86</v>
      </c>
      <c r="AN386" s="41" t="str">
        <f>Tabel1[[#This Row],[Datum]]&amp;Tabel1[[#This Row],[Meetmoment]]&amp;Tabel1[[#This Row],[Sectienummer]]</f>
        <v>4445019:00-21:0027</v>
      </c>
      <c r="AO386" s="33">
        <v>16</v>
      </c>
      <c r="AP386" s="33">
        <v>21</v>
      </c>
      <c r="AQ386" s="33">
        <v>5</v>
      </c>
      <c r="AR386" s="33"/>
      <c r="AS386" s="33"/>
      <c r="AT386" s="33">
        <f>SUM(Tabel1[[#This Row],[Motief - Bezoekers/kortparkeerders]:[Motief - Overig]])</f>
        <v>42</v>
      </c>
      <c r="AU386" s="43">
        <v>1</v>
      </c>
      <c r="AV386" s="43">
        <v>3</v>
      </c>
      <c r="AW386" s="43">
        <v>3</v>
      </c>
      <c r="AX386" s="43">
        <v>12</v>
      </c>
      <c r="AY386" s="43">
        <v>12</v>
      </c>
      <c r="AZ386" s="43">
        <v>3</v>
      </c>
      <c r="BA386" s="43">
        <v>8</v>
      </c>
      <c r="BB386" s="43"/>
      <c r="BC386" s="44">
        <f>SUM(Tabel1[[#This Row],[Herkomst - Eigen woonplaats]:[Herkomst - Onbekend]])</f>
        <v>42</v>
      </c>
      <c r="BG386"/>
      <c r="BH386"/>
      <c r="BI386"/>
      <c r="BJ386"/>
      <c r="BK386" s="4"/>
      <c r="BL386" s="4"/>
      <c r="BM386" s="4"/>
      <c r="BN386" s="8"/>
      <c r="BO386" s="1"/>
      <c r="BP386"/>
      <c r="BQ386"/>
      <c r="BY386" s="4"/>
      <c r="BZ386" s="4"/>
      <c r="CA386" s="4"/>
      <c r="CB386" s="4"/>
    </row>
    <row r="387" spans="1:86" x14ac:dyDescent="0.25">
      <c r="A387" s="1">
        <v>27</v>
      </c>
      <c r="B387" t="s">
        <v>70</v>
      </c>
      <c r="C387" s="8">
        <v>44451</v>
      </c>
      <c r="D387" s="1" t="s">
        <v>77</v>
      </c>
      <c r="G387" s="4">
        <v>50</v>
      </c>
      <c r="K387" s="4">
        <f>SUM(Tabel1[[#This Row],[cap_gemarkeerd_langs]:[cap_canadees]])</f>
        <v>50</v>
      </c>
      <c r="M387" s="4"/>
      <c r="Q387" s="4"/>
      <c r="R387" s="4">
        <f>SUM(Tabel1[[#This Row],[Cap - Invaliden algemeen]:[Cap - Overig gereserveerd]])</f>
        <v>0</v>
      </c>
      <c r="S387" s="4">
        <f>Tabel1[[#This Row],[Totale openbare capaciteit]]+Tabel1[[#This Row],[Totale doelgroep capaciteit]]</f>
        <v>50</v>
      </c>
      <c r="T387" s="11">
        <v>11</v>
      </c>
      <c r="U387" s="11"/>
      <c r="V387" s="11"/>
      <c r="W387" s="11"/>
      <c r="X387" s="11"/>
      <c r="Y387" s="11"/>
      <c r="Z387" s="4">
        <f>SUM(Tabel1[[#This Row],[Bez - Invaliden algemeen]:[Bez - Overig gereserveerd]])</f>
        <v>0</v>
      </c>
      <c r="AA387" s="4"/>
      <c r="AB387" s="4"/>
      <c r="AC387" s="11"/>
      <c r="AD387" s="11">
        <f>SUM(Tabel1[[#This Row],[Bez - fout, canadees]:[Bez - fout, anders]])</f>
        <v>0</v>
      </c>
      <c r="AF387" s="11"/>
      <c r="AG387" s="11"/>
      <c r="AH387" s="11">
        <f>SUM(Tabel1[[#This Row],[Bez - Obstakel, openbaar]:[Bez - Obstakel, doelgroep]])</f>
        <v>0</v>
      </c>
      <c r="AJ387" s="11">
        <f>SUM(Tabel1[[#This Row],[Bez - doelgroep totaal]]+Tabel1[[#This Row],[Bez - Openbaar]]+Tabel1[[#This Row],[Bez - Foutparkeerders]]+Tabel1[[#This Row],[Bez - Obstakels]])</f>
        <v>11</v>
      </c>
      <c r="AK387" s="41">
        <f>Tabel1[[#This Row],[Bez - Openbaar]]/Tabel1[[#This Row],[Totale openbare capaciteit]]</f>
        <v>0.22</v>
      </c>
      <c r="AL387" s="41" t="e">
        <f>Tabel1[[#This Row],[Bez - doelgroep totaal]]/Tabel1[[#This Row],[Totale doelgroep capaciteit]]</f>
        <v>#DIV/0!</v>
      </c>
      <c r="AM387" s="41">
        <f>Tabel1[[#This Row],[Totale bezetting]]/Tabel1[[#This Row],[Totale capaciteit]]</f>
        <v>0.22</v>
      </c>
      <c r="AN387" s="41" t="str">
        <f>Tabel1[[#This Row],[Datum]]&amp;Tabel1[[#This Row],[Meetmoment]]&amp;Tabel1[[#This Row],[Sectienummer]]</f>
        <v>4445100:00-02:0027</v>
      </c>
      <c r="AO387" s="33"/>
      <c r="AP387" s="33"/>
      <c r="AQ387" s="33">
        <v>8</v>
      </c>
      <c r="AR387" s="33">
        <v>3</v>
      </c>
      <c r="AS387" s="33"/>
      <c r="AT387" s="33">
        <f>SUM(Tabel1[[#This Row],[Motief - Bezoekers/kortparkeerders]:[Motief - Overig]])</f>
        <v>11</v>
      </c>
      <c r="AU387" s="43">
        <v>1</v>
      </c>
      <c r="AV387" s="43">
        <v>3</v>
      </c>
      <c r="AW387" s="43">
        <v>2</v>
      </c>
      <c r="AX387" s="43"/>
      <c r="AY387" s="43">
        <v>3</v>
      </c>
      <c r="AZ387" s="43">
        <v>1</v>
      </c>
      <c r="BA387" s="43">
        <v>1</v>
      </c>
      <c r="BB387" s="43"/>
      <c r="BC387" s="44">
        <f>SUM(Tabel1[[#This Row],[Herkomst - Eigen woonplaats]:[Herkomst - Onbekend]])</f>
        <v>11</v>
      </c>
      <c r="BG387"/>
      <c r="BH387"/>
      <c r="BI387"/>
      <c r="BJ387"/>
      <c r="BK387" s="4"/>
      <c r="BL387" s="4"/>
      <c r="BM387" s="4"/>
      <c r="BN387" s="8"/>
      <c r="BO387" s="1"/>
      <c r="BP387"/>
      <c r="BQ387"/>
      <c r="BY387" s="4"/>
      <c r="BZ387" s="4"/>
      <c r="CA387" s="4"/>
      <c r="CB387" s="4"/>
    </row>
    <row r="388" spans="1:86" x14ac:dyDescent="0.25">
      <c r="A388" s="1">
        <v>27</v>
      </c>
      <c r="B388" t="s">
        <v>70</v>
      </c>
      <c r="C388" s="8">
        <v>44474</v>
      </c>
      <c r="D388" s="1" t="s">
        <v>78</v>
      </c>
      <c r="G388" s="4">
        <v>50</v>
      </c>
      <c r="K388" s="4">
        <f>SUM(Tabel1[[#This Row],[cap_gemarkeerd_langs]:[cap_canadees]])</f>
        <v>50</v>
      </c>
      <c r="M388" s="4"/>
      <c r="Q388" s="4"/>
      <c r="R388" s="4">
        <f>SUM(Tabel1[[#This Row],[Cap - Invaliden algemeen]:[Cap - Overig gereserveerd]])</f>
        <v>0</v>
      </c>
      <c r="S388" s="4">
        <f>Tabel1[[#This Row],[Totale openbare capaciteit]]+Tabel1[[#This Row],[Totale doelgroep capaciteit]]</f>
        <v>50</v>
      </c>
      <c r="T388" s="11">
        <v>9</v>
      </c>
      <c r="U388" s="11"/>
      <c r="V388" s="11"/>
      <c r="W388" s="11"/>
      <c r="X388" s="11"/>
      <c r="Y388" s="11"/>
      <c r="Z388" s="4">
        <f>SUM(Tabel1[[#This Row],[Bez - Invaliden algemeen]:[Bez - Overig gereserveerd]])</f>
        <v>0</v>
      </c>
      <c r="AA388" s="4"/>
      <c r="AB388" s="4"/>
      <c r="AC388" s="11"/>
      <c r="AD388" s="11">
        <f>SUM(Tabel1[[#This Row],[Bez - fout, canadees]:[Bez - fout, anders]])</f>
        <v>0</v>
      </c>
      <c r="AF388" s="11"/>
      <c r="AG388" s="11"/>
      <c r="AH388" s="11">
        <f>SUM(Tabel1[[#This Row],[Bez - Obstakel, openbaar]:[Bez - Obstakel, doelgroep]])</f>
        <v>0</v>
      </c>
      <c r="AJ388" s="11">
        <f>SUM(Tabel1[[#This Row],[Bez - doelgroep totaal]]+Tabel1[[#This Row],[Bez - Openbaar]]+Tabel1[[#This Row],[Bez - Foutparkeerders]]+Tabel1[[#This Row],[Bez - Obstakels]])</f>
        <v>9</v>
      </c>
      <c r="AK388" s="41">
        <f>Tabel1[[#This Row],[Bez - Openbaar]]/Tabel1[[#This Row],[Totale openbare capaciteit]]</f>
        <v>0.18</v>
      </c>
      <c r="AL388" s="41" t="e">
        <f>Tabel1[[#This Row],[Bez - doelgroep totaal]]/Tabel1[[#This Row],[Totale doelgroep capaciteit]]</f>
        <v>#DIV/0!</v>
      </c>
      <c r="AM388" s="41">
        <f>Tabel1[[#This Row],[Totale bezetting]]/Tabel1[[#This Row],[Totale capaciteit]]</f>
        <v>0.18</v>
      </c>
      <c r="AN388" s="41" t="str">
        <f>Tabel1[[#This Row],[Datum]]&amp;Tabel1[[#This Row],[Meetmoment]]&amp;Tabel1[[#This Row],[Sectienummer]]</f>
        <v>4447410:00-12:0027</v>
      </c>
      <c r="AO388" s="33">
        <v>3</v>
      </c>
      <c r="AP388" s="33">
        <v>5</v>
      </c>
      <c r="AQ388" s="33">
        <v>1</v>
      </c>
      <c r="AR388" s="33"/>
      <c r="AS388" s="33"/>
      <c r="AT388" s="33">
        <f>SUM(Tabel1[[#This Row],[Motief - Bezoekers/kortparkeerders]:[Motief - Overig]])</f>
        <v>9</v>
      </c>
      <c r="AU388" s="43"/>
      <c r="AV388" s="43">
        <v>2</v>
      </c>
      <c r="AW388" s="43">
        <v>1</v>
      </c>
      <c r="AX388" s="43">
        <v>2</v>
      </c>
      <c r="AY388" s="43">
        <v>3</v>
      </c>
      <c r="AZ388" s="43">
        <v>1</v>
      </c>
      <c r="BA388" s="43"/>
      <c r="BB388" s="43"/>
      <c r="BC388" s="44">
        <f>SUM(Tabel1[[#This Row],[Herkomst - Eigen woonplaats]:[Herkomst - Onbekend]])</f>
        <v>9</v>
      </c>
      <c r="BG388"/>
      <c r="BH388"/>
      <c r="BI388"/>
      <c r="BJ388"/>
      <c r="BK388" s="4"/>
      <c r="BL388" s="4"/>
      <c r="BM388" s="4"/>
      <c r="BN388" s="8"/>
      <c r="BO388" s="1"/>
      <c r="BP388"/>
      <c r="BQ388"/>
      <c r="BY388" s="4"/>
      <c r="BZ388" s="4"/>
      <c r="CA388" s="4"/>
      <c r="CB388" s="4"/>
    </row>
    <row r="389" spans="1:86" x14ac:dyDescent="0.25">
      <c r="A389" s="1">
        <v>27</v>
      </c>
      <c r="B389" t="s">
        <v>70</v>
      </c>
      <c r="C389" s="8">
        <v>44474</v>
      </c>
      <c r="D389" s="1" t="s">
        <v>79</v>
      </c>
      <c r="G389" s="4">
        <v>50</v>
      </c>
      <c r="K389" s="4">
        <f>SUM(Tabel1[[#This Row],[cap_gemarkeerd_langs]:[cap_canadees]])</f>
        <v>50</v>
      </c>
      <c r="M389" s="4"/>
      <c r="Q389" s="4"/>
      <c r="R389" s="4">
        <f>SUM(Tabel1[[#This Row],[Cap - Invaliden algemeen]:[Cap - Overig gereserveerd]])</f>
        <v>0</v>
      </c>
      <c r="S389" s="4">
        <f>Tabel1[[#This Row],[Totale openbare capaciteit]]+Tabel1[[#This Row],[Totale doelgroep capaciteit]]</f>
        <v>50</v>
      </c>
      <c r="T389" s="11">
        <v>7</v>
      </c>
      <c r="U389" s="11"/>
      <c r="V389" s="11"/>
      <c r="W389" s="11"/>
      <c r="X389" s="11"/>
      <c r="Y389" s="11"/>
      <c r="Z389" s="4">
        <f>SUM(Tabel1[[#This Row],[Bez - Invaliden algemeen]:[Bez - Overig gereserveerd]])</f>
        <v>0</v>
      </c>
      <c r="AA389" s="4"/>
      <c r="AB389" s="4"/>
      <c r="AC389" s="11"/>
      <c r="AD389" s="11">
        <f>SUM(Tabel1[[#This Row],[Bez - fout, canadees]:[Bez - fout, anders]])</f>
        <v>0</v>
      </c>
      <c r="AF389" s="11"/>
      <c r="AG389" s="11"/>
      <c r="AH389" s="11">
        <f>SUM(Tabel1[[#This Row],[Bez - Obstakel, openbaar]:[Bez - Obstakel, doelgroep]])</f>
        <v>0</v>
      </c>
      <c r="AJ389" s="11">
        <f>SUM(Tabel1[[#This Row],[Bez - doelgroep totaal]]+Tabel1[[#This Row],[Bez - Openbaar]]+Tabel1[[#This Row],[Bez - Foutparkeerders]]+Tabel1[[#This Row],[Bez - Obstakels]])</f>
        <v>7</v>
      </c>
      <c r="AK389" s="41">
        <f>Tabel1[[#This Row],[Bez - Openbaar]]/Tabel1[[#This Row],[Totale openbare capaciteit]]</f>
        <v>0.14000000000000001</v>
      </c>
      <c r="AL389" s="41" t="e">
        <f>Tabel1[[#This Row],[Bez - doelgroep totaal]]/Tabel1[[#This Row],[Totale doelgroep capaciteit]]</f>
        <v>#DIV/0!</v>
      </c>
      <c r="AM389" s="41">
        <f>Tabel1[[#This Row],[Totale bezetting]]/Tabel1[[#This Row],[Totale capaciteit]]</f>
        <v>0.14000000000000001</v>
      </c>
      <c r="AN389" s="41" t="str">
        <f>Tabel1[[#This Row],[Datum]]&amp;Tabel1[[#This Row],[Meetmoment]]&amp;Tabel1[[#This Row],[Sectienummer]]</f>
        <v>4447414:00-16:0027</v>
      </c>
      <c r="AO389" s="33">
        <v>1</v>
      </c>
      <c r="AP389" s="33">
        <v>5</v>
      </c>
      <c r="AQ389" s="33">
        <v>1</v>
      </c>
      <c r="AR389" s="33"/>
      <c r="AS389" s="33"/>
      <c r="AT389" s="33">
        <f>SUM(Tabel1[[#This Row],[Motief - Bezoekers/kortparkeerders]:[Motief - Overig]])</f>
        <v>7</v>
      </c>
      <c r="AU389" s="43"/>
      <c r="AV389" s="43"/>
      <c r="AW389" s="43"/>
      <c r="AX389" s="43">
        <v>3</v>
      </c>
      <c r="AY389" s="43">
        <v>3</v>
      </c>
      <c r="AZ389" s="43">
        <v>1</v>
      </c>
      <c r="BA389" s="43"/>
      <c r="BB389" s="43"/>
      <c r="BC389" s="44">
        <f>SUM(Tabel1[[#This Row],[Herkomst - Eigen woonplaats]:[Herkomst - Onbekend]])</f>
        <v>7</v>
      </c>
      <c r="BG389"/>
      <c r="BH389"/>
      <c r="BI389"/>
      <c r="BJ389"/>
      <c r="BK389" s="4"/>
      <c r="BL389" s="4"/>
      <c r="BM389" s="4"/>
      <c r="BN389" s="8"/>
      <c r="BO389" s="1"/>
      <c r="BP389"/>
      <c r="BQ389"/>
      <c r="BY389" s="4"/>
      <c r="BZ389" s="4"/>
      <c r="CA389" s="4"/>
      <c r="CB389" s="4"/>
    </row>
    <row r="390" spans="1:86" x14ac:dyDescent="0.25">
      <c r="A390" s="1">
        <v>27</v>
      </c>
      <c r="B390" t="s">
        <v>70</v>
      </c>
      <c r="C390" s="8">
        <v>44474</v>
      </c>
      <c r="D390" s="1" t="s">
        <v>80</v>
      </c>
      <c r="G390" s="4">
        <v>50</v>
      </c>
      <c r="K390" s="4">
        <f>SUM(Tabel1[[#This Row],[cap_gemarkeerd_langs]:[cap_canadees]])</f>
        <v>50</v>
      </c>
      <c r="M390" s="4"/>
      <c r="Q390" s="4"/>
      <c r="R390" s="4">
        <f>SUM(Tabel1[[#This Row],[Cap - Invaliden algemeen]:[Cap - Overig gereserveerd]])</f>
        <v>0</v>
      </c>
      <c r="S390" s="4">
        <f>Tabel1[[#This Row],[Totale openbare capaciteit]]+Tabel1[[#This Row],[Totale doelgroep capaciteit]]</f>
        <v>50</v>
      </c>
      <c r="T390" s="11">
        <v>6</v>
      </c>
      <c r="U390" s="11"/>
      <c r="V390" s="11"/>
      <c r="W390" s="11"/>
      <c r="X390" s="11"/>
      <c r="Y390" s="11"/>
      <c r="Z390" s="4">
        <f>SUM(Tabel1[[#This Row],[Bez - Invaliden algemeen]:[Bez - Overig gereserveerd]])</f>
        <v>0</v>
      </c>
      <c r="AA390" s="4"/>
      <c r="AB390" s="4"/>
      <c r="AC390" s="11"/>
      <c r="AD390" s="11">
        <f>SUM(Tabel1[[#This Row],[Bez - fout, canadees]:[Bez - fout, anders]])</f>
        <v>0</v>
      </c>
      <c r="AF390" s="11"/>
      <c r="AG390" s="11"/>
      <c r="AH390" s="11">
        <f>SUM(Tabel1[[#This Row],[Bez - Obstakel, openbaar]:[Bez - Obstakel, doelgroep]])</f>
        <v>0</v>
      </c>
      <c r="AJ390" s="11">
        <f>SUM(Tabel1[[#This Row],[Bez - doelgroep totaal]]+Tabel1[[#This Row],[Bez - Openbaar]]+Tabel1[[#This Row],[Bez - Foutparkeerders]]+Tabel1[[#This Row],[Bez - Obstakels]])</f>
        <v>6</v>
      </c>
      <c r="AK390" s="41">
        <f>Tabel1[[#This Row],[Bez - Openbaar]]/Tabel1[[#This Row],[Totale openbare capaciteit]]</f>
        <v>0.12</v>
      </c>
      <c r="AL390" s="41" t="e">
        <f>Tabel1[[#This Row],[Bez - doelgroep totaal]]/Tabel1[[#This Row],[Totale doelgroep capaciteit]]</f>
        <v>#DIV/0!</v>
      </c>
      <c r="AM390" s="41">
        <f>Tabel1[[#This Row],[Totale bezetting]]/Tabel1[[#This Row],[Totale capaciteit]]</f>
        <v>0.12</v>
      </c>
      <c r="AN390" s="41" t="str">
        <f>Tabel1[[#This Row],[Datum]]&amp;Tabel1[[#This Row],[Meetmoment]]&amp;Tabel1[[#This Row],[Sectienummer]]</f>
        <v>4447419:00-21:0027</v>
      </c>
      <c r="AO390" s="33">
        <v>5</v>
      </c>
      <c r="AP390" s="33"/>
      <c r="AQ390" s="33">
        <v>1</v>
      </c>
      <c r="AR390" s="33"/>
      <c r="AS390" s="33"/>
      <c r="AT390" s="33">
        <f>SUM(Tabel1[[#This Row],[Motief - Bezoekers/kortparkeerders]:[Motief - Overig]])</f>
        <v>6</v>
      </c>
      <c r="AU390" s="43"/>
      <c r="AV390" s="43">
        <v>1</v>
      </c>
      <c r="AW390" s="43">
        <v>1</v>
      </c>
      <c r="AX390" s="43">
        <v>1</v>
      </c>
      <c r="AY390" s="43">
        <v>1</v>
      </c>
      <c r="AZ390" s="43"/>
      <c r="BA390" s="43">
        <v>1</v>
      </c>
      <c r="BB390" s="43">
        <v>1</v>
      </c>
      <c r="BC390" s="44">
        <f>SUM(Tabel1[[#This Row],[Herkomst - Eigen woonplaats]:[Herkomst - Onbekend]])</f>
        <v>6</v>
      </c>
      <c r="BG390"/>
      <c r="BH390"/>
      <c r="BI390"/>
      <c r="BJ390"/>
      <c r="BK390" s="4"/>
      <c r="BL390" s="4"/>
      <c r="BM390" s="4"/>
      <c r="BN390" s="8"/>
      <c r="BO390" s="1"/>
      <c r="BP390"/>
      <c r="BQ390"/>
      <c r="BY390" s="4"/>
      <c r="BZ390" s="4"/>
      <c r="CA390" s="4"/>
      <c r="CB390" s="4"/>
    </row>
    <row r="391" spans="1:86" x14ac:dyDescent="0.25">
      <c r="A391" s="1">
        <v>27</v>
      </c>
      <c r="B391" t="s">
        <v>70</v>
      </c>
      <c r="C391" s="8">
        <v>44475</v>
      </c>
      <c r="D391" s="1" t="s">
        <v>77</v>
      </c>
      <c r="G391" s="4">
        <v>50</v>
      </c>
      <c r="K391" s="4">
        <f>SUM(Tabel1[[#This Row],[cap_gemarkeerd_langs]:[cap_canadees]])</f>
        <v>50</v>
      </c>
      <c r="M391" s="4"/>
      <c r="Q391" s="4"/>
      <c r="R391" s="4">
        <f>SUM(Tabel1[[#This Row],[Cap - Invaliden algemeen]:[Cap - Overig gereserveerd]])</f>
        <v>0</v>
      </c>
      <c r="S391" s="4">
        <f>Tabel1[[#This Row],[Totale openbare capaciteit]]+Tabel1[[#This Row],[Totale doelgroep capaciteit]]</f>
        <v>50</v>
      </c>
      <c r="T391" s="11">
        <v>1</v>
      </c>
      <c r="U391" s="11"/>
      <c r="V391" s="11"/>
      <c r="W391" s="11"/>
      <c r="X391" s="11"/>
      <c r="Y391" s="11"/>
      <c r="Z391" s="4">
        <f>SUM(Tabel1[[#This Row],[Bez - Invaliden algemeen]:[Bez - Overig gereserveerd]])</f>
        <v>0</v>
      </c>
      <c r="AA391" s="4"/>
      <c r="AB391" s="4"/>
      <c r="AC391" s="11"/>
      <c r="AD391" s="11">
        <f>SUM(Tabel1[[#This Row],[Bez - fout, canadees]:[Bez - fout, anders]])</f>
        <v>0</v>
      </c>
      <c r="AF391" s="11"/>
      <c r="AG391" s="11"/>
      <c r="AH391" s="11">
        <f>SUM(Tabel1[[#This Row],[Bez - Obstakel, openbaar]:[Bez - Obstakel, doelgroep]])</f>
        <v>0</v>
      </c>
      <c r="AJ391" s="11">
        <f>SUM(Tabel1[[#This Row],[Bez - doelgroep totaal]]+Tabel1[[#This Row],[Bez - Openbaar]]+Tabel1[[#This Row],[Bez - Foutparkeerders]]+Tabel1[[#This Row],[Bez - Obstakels]])</f>
        <v>1</v>
      </c>
      <c r="AK391" s="41">
        <f>Tabel1[[#This Row],[Bez - Openbaar]]/Tabel1[[#This Row],[Totale openbare capaciteit]]</f>
        <v>0.02</v>
      </c>
      <c r="AL391" s="41" t="e">
        <f>Tabel1[[#This Row],[Bez - doelgroep totaal]]/Tabel1[[#This Row],[Totale doelgroep capaciteit]]</f>
        <v>#DIV/0!</v>
      </c>
      <c r="AM391" s="41">
        <f>Tabel1[[#This Row],[Totale bezetting]]/Tabel1[[#This Row],[Totale capaciteit]]</f>
        <v>0.02</v>
      </c>
      <c r="AN391" s="41" t="str">
        <f>Tabel1[[#This Row],[Datum]]&amp;Tabel1[[#This Row],[Meetmoment]]&amp;Tabel1[[#This Row],[Sectienummer]]</f>
        <v>4447500:00-02:0027</v>
      </c>
      <c r="AO391" s="33"/>
      <c r="AP391" s="33"/>
      <c r="AQ391" s="33">
        <v>1</v>
      </c>
      <c r="AR391" s="33"/>
      <c r="AS391" s="33"/>
      <c r="AT391" s="33">
        <f>SUM(Tabel1[[#This Row],[Motief - Bezoekers/kortparkeerders]:[Motief - Overig]])</f>
        <v>1</v>
      </c>
      <c r="AU391" s="43"/>
      <c r="AV391" s="43"/>
      <c r="AW391" s="43"/>
      <c r="AX391" s="43"/>
      <c r="AY391" s="43">
        <v>1</v>
      </c>
      <c r="AZ391" s="43"/>
      <c r="BA391" s="43"/>
      <c r="BB391" s="43"/>
      <c r="BC391" s="44">
        <f>SUM(Tabel1[[#This Row],[Herkomst - Eigen woonplaats]:[Herkomst - Onbekend]])</f>
        <v>1</v>
      </c>
      <c r="BG391"/>
      <c r="BH391"/>
      <c r="BI391"/>
      <c r="BJ391"/>
      <c r="BK391" s="4"/>
      <c r="BL391" s="4"/>
      <c r="BM391" s="4"/>
      <c r="BN391" s="8"/>
      <c r="BO391" s="1"/>
      <c r="BP391"/>
      <c r="BQ391"/>
      <c r="BY391" s="4"/>
      <c r="BZ391" s="4"/>
      <c r="CA391" s="4"/>
      <c r="CB391" s="4"/>
    </row>
    <row r="392" spans="1:86" x14ac:dyDescent="0.25">
      <c r="A392" s="1">
        <v>28</v>
      </c>
      <c r="B392" t="s">
        <v>70</v>
      </c>
      <c r="C392" s="8">
        <v>44415</v>
      </c>
      <c r="D392" s="1" t="s">
        <v>78</v>
      </c>
      <c r="K392" s="4">
        <f>SUM(Tabel1[[#This Row],[cap_gemarkeerd_langs]:[cap_canadees]])</f>
        <v>0</v>
      </c>
      <c r="M392" s="4"/>
      <c r="Q392" s="4"/>
      <c r="R392" s="4">
        <f>SUM(Tabel1[[#This Row],[Cap - Invaliden algemeen]:[Cap - Overig gereserveerd]])</f>
        <v>0</v>
      </c>
      <c r="S392" s="4">
        <f>Tabel1[[#This Row],[Totale openbare capaciteit]]+Tabel1[[#This Row],[Totale doelgroep capaciteit]]</f>
        <v>0</v>
      </c>
      <c r="T392" s="11"/>
      <c r="U392" s="11"/>
      <c r="V392" s="11"/>
      <c r="W392" s="11"/>
      <c r="X392" s="11"/>
      <c r="Y392" s="11"/>
      <c r="Z392" s="4">
        <f>SUM(Tabel1[[#This Row],[Bez - Invaliden algemeen]:[Bez - Overig gereserveerd]])</f>
        <v>0</v>
      </c>
      <c r="AA392" s="4"/>
      <c r="AB392" s="4"/>
      <c r="AC392" s="11"/>
      <c r="AD392" s="11">
        <f>SUM(Tabel1[[#This Row],[Bez - fout, canadees]:[Bez - fout, anders]])</f>
        <v>0</v>
      </c>
      <c r="AF392" s="11"/>
      <c r="AG392" s="11"/>
      <c r="AH392" s="11">
        <f>SUM(Tabel1[[#This Row],[Bez - Obstakel, openbaar]:[Bez - Obstakel, doelgroep]])</f>
        <v>0</v>
      </c>
      <c r="AJ392" s="11">
        <f>SUM(Tabel1[[#This Row],[Bez - doelgroep totaal]]+Tabel1[[#This Row],[Bez - Openbaar]]+Tabel1[[#This Row],[Bez - Foutparkeerders]]+Tabel1[[#This Row],[Bez - Obstakels]])</f>
        <v>0</v>
      </c>
      <c r="AK392" s="41" t="e">
        <f>Tabel1[[#This Row],[Bez - Openbaar]]/Tabel1[[#This Row],[Totale openbare capaciteit]]</f>
        <v>#DIV/0!</v>
      </c>
      <c r="AL392" s="41" t="e">
        <f>Tabel1[[#This Row],[Bez - doelgroep totaal]]/Tabel1[[#This Row],[Totale doelgroep capaciteit]]</f>
        <v>#DIV/0!</v>
      </c>
      <c r="AM392" s="41" t="e">
        <f>Tabel1[[#This Row],[Totale bezetting]]/Tabel1[[#This Row],[Totale capaciteit]]</f>
        <v>#DIV/0!</v>
      </c>
      <c r="AN392" s="41" t="str">
        <f>Tabel1[[#This Row],[Datum]]&amp;Tabel1[[#This Row],[Meetmoment]]&amp;Tabel1[[#This Row],[Sectienummer]]</f>
        <v>4441510:00-12:0028</v>
      </c>
      <c r="AO392" s="33"/>
      <c r="AP392" s="33"/>
      <c r="AQ392" s="33"/>
      <c r="AR392" s="33"/>
      <c r="AS392" s="33"/>
      <c r="AT392" s="33">
        <f>SUM(Tabel1[[#This Row],[Motief - Bezoekers/kortparkeerders]:[Motief - Overig]])</f>
        <v>0</v>
      </c>
      <c r="AU392" s="43"/>
      <c r="AV392" s="43"/>
      <c r="AW392" s="43"/>
      <c r="AX392" s="43"/>
      <c r="AY392" s="43"/>
      <c r="AZ392" s="43"/>
      <c r="BA392" s="43"/>
      <c r="BB392" s="43"/>
      <c r="BC392" s="44">
        <f>SUM(Tabel1[[#This Row],[Herkomst - Eigen woonplaats]:[Herkomst - Onbekend]])</f>
        <v>0</v>
      </c>
      <c r="BG392"/>
      <c r="BH392"/>
      <c r="BI392"/>
      <c r="BJ392"/>
      <c r="BK392" s="4"/>
      <c r="BL392" s="4"/>
      <c r="BM392" s="4"/>
      <c r="BN392" s="8"/>
      <c r="BO392" s="1"/>
      <c r="BP392"/>
      <c r="BQ392"/>
      <c r="BY392" s="4"/>
      <c r="BZ392" s="4"/>
      <c r="CA392" s="4"/>
      <c r="CB392" s="4"/>
    </row>
    <row r="393" spans="1:86" x14ac:dyDescent="0.25">
      <c r="A393" s="1">
        <v>28</v>
      </c>
      <c r="B393" t="s">
        <v>70</v>
      </c>
      <c r="C393" s="8">
        <v>44415</v>
      </c>
      <c r="D393" s="1" t="s">
        <v>79</v>
      </c>
      <c r="K393" s="4">
        <f>SUM(Tabel1[[#This Row],[cap_gemarkeerd_langs]:[cap_canadees]])</f>
        <v>0</v>
      </c>
      <c r="M393" s="4"/>
      <c r="Q393" s="4"/>
      <c r="R393" s="4">
        <f>SUM(Tabel1[[#This Row],[Cap - Invaliden algemeen]:[Cap - Overig gereserveerd]])</f>
        <v>0</v>
      </c>
      <c r="S393" s="4">
        <f>Tabel1[[#This Row],[Totale openbare capaciteit]]+Tabel1[[#This Row],[Totale doelgroep capaciteit]]</f>
        <v>0</v>
      </c>
      <c r="T393" s="11"/>
      <c r="U393" s="11"/>
      <c r="V393" s="11"/>
      <c r="W393" s="11"/>
      <c r="X393" s="11"/>
      <c r="Y393" s="11"/>
      <c r="Z393" s="4">
        <f>SUM(Tabel1[[#This Row],[Bez - Invaliden algemeen]:[Bez - Overig gereserveerd]])</f>
        <v>0</v>
      </c>
      <c r="AA393" s="4"/>
      <c r="AB393" s="4"/>
      <c r="AC393" s="11"/>
      <c r="AD393" s="11">
        <f>SUM(Tabel1[[#This Row],[Bez - fout, canadees]:[Bez - fout, anders]])</f>
        <v>0</v>
      </c>
      <c r="AF393" s="11"/>
      <c r="AG393" s="11"/>
      <c r="AH393" s="11">
        <f>SUM(Tabel1[[#This Row],[Bez - Obstakel, openbaar]:[Bez - Obstakel, doelgroep]])</f>
        <v>0</v>
      </c>
      <c r="AJ393" s="11">
        <f>SUM(Tabel1[[#This Row],[Bez - doelgroep totaal]]+Tabel1[[#This Row],[Bez - Openbaar]]+Tabel1[[#This Row],[Bez - Foutparkeerders]]+Tabel1[[#This Row],[Bez - Obstakels]])</f>
        <v>0</v>
      </c>
      <c r="AK393" s="41" t="e">
        <f>Tabel1[[#This Row],[Bez - Openbaar]]/Tabel1[[#This Row],[Totale openbare capaciteit]]</f>
        <v>#DIV/0!</v>
      </c>
      <c r="AL393" s="41" t="e">
        <f>Tabel1[[#This Row],[Bez - doelgroep totaal]]/Tabel1[[#This Row],[Totale doelgroep capaciteit]]</f>
        <v>#DIV/0!</v>
      </c>
      <c r="AM393" s="41" t="e">
        <f>Tabel1[[#This Row],[Totale bezetting]]/Tabel1[[#This Row],[Totale capaciteit]]</f>
        <v>#DIV/0!</v>
      </c>
      <c r="AN393" s="41" t="str">
        <f>Tabel1[[#This Row],[Datum]]&amp;Tabel1[[#This Row],[Meetmoment]]&amp;Tabel1[[#This Row],[Sectienummer]]</f>
        <v>4441514:00-16:0028</v>
      </c>
      <c r="AO393" s="33"/>
      <c r="AP393" s="33"/>
      <c r="AQ393" s="33"/>
      <c r="AR393" s="33"/>
      <c r="AS393" s="33"/>
      <c r="AT393" s="33">
        <f>SUM(Tabel1[[#This Row],[Motief - Bezoekers/kortparkeerders]:[Motief - Overig]])</f>
        <v>0</v>
      </c>
      <c r="AU393" s="43"/>
      <c r="AV393" s="43"/>
      <c r="AW393" s="43"/>
      <c r="AX393" s="43"/>
      <c r="AY393" s="43"/>
      <c r="AZ393" s="43"/>
      <c r="BA393" s="43"/>
      <c r="BB393" s="43"/>
      <c r="BC393" s="44">
        <f>SUM(Tabel1[[#This Row],[Herkomst - Eigen woonplaats]:[Herkomst - Onbekend]])</f>
        <v>0</v>
      </c>
      <c r="BG393"/>
      <c r="BH393"/>
      <c r="BI393"/>
      <c r="BJ393"/>
      <c r="BK393" s="4"/>
      <c r="BL393" s="4"/>
      <c r="BM393" s="4"/>
      <c r="BN393" s="8"/>
      <c r="BO393" s="1"/>
      <c r="BP393"/>
      <c r="BQ393"/>
      <c r="BY393" s="4"/>
      <c r="BZ393" s="4"/>
      <c r="CA393" s="4"/>
      <c r="CB393" s="4"/>
    </row>
    <row r="394" spans="1:86" x14ac:dyDescent="0.25">
      <c r="A394" s="1">
        <v>28</v>
      </c>
      <c r="B394" t="s">
        <v>70</v>
      </c>
      <c r="C394" s="8">
        <v>44415</v>
      </c>
      <c r="D394" s="1" t="s">
        <v>80</v>
      </c>
      <c r="K394" s="4">
        <f>SUM(Tabel1[[#This Row],[cap_gemarkeerd_langs]:[cap_canadees]])</f>
        <v>0</v>
      </c>
      <c r="M394" s="4"/>
      <c r="Q394" s="4"/>
      <c r="R394" s="4">
        <f>SUM(Tabel1[[#This Row],[Cap - Invaliden algemeen]:[Cap - Overig gereserveerd]])</f>
        <v>0</v>
      </c>
      <c r="S394" s="4">
        <f>Tabel1[[#This Row],[Totale openbare capaciteit]]+Tabel1[[#This Row],[Totale doelgroep capaciteit]]</f>
        <v>0</v>
      </c>
      <c r="T394" s="11"/>
      <c r="U394" s="11"/>
      <c r="V394" s="11"/>
      <c r="W394" s="11"/>
      <c r="X394" s="11"/>
      <c r="Y394" s="11"/>
      <c r="Z394" s="4">
        <f>SUM(Tabel1[[#This Row],[Bez - Invaliden algemeen]:[Bez - Overig gereserveerd]])</f>
        <v>0</v>
      </c>
      <c r="AA394" s="4"/>
      <c r="AB394" s="4"/>
      <c r="AC394" s="11"/>
      <c r="AD394" s="11">
        <f>SUM(Tabel1[[#This Row],[Bez - fout, canadees]:[Bez - fout, anders]])</f>
        <v>0</v>
      </c>
      <c r="AF394" s="11"/>
      <c r="AG394" s="11"/>
      <c r="AH394" s="11">
        <f>SUM(Tabel1[[#This Row],[Bez - Obstakel, openbaar]:[Bez - Obstakel, doelgroep]])</f>
        <v>0</v>
      </c>
      <c r="AJ394" s="11">
        <f>SUM(Tabel1[[#This Row],[Bez - doelgroep totaal]]+Tabel1[[#This Row],[Bez - Openbaar]]+Tabel1[[#This Row],[Bez - Foutparkeerders]]+Tabel1[[#This Row],[Bez - Obstakels]])</f>
        <v>0</v>
      </c>
      <c r="AK394" s="41" t="e">
        <f>Tabel1[[#This Row],[Bez - Openbaar]]/Tabel1[[#This Row],[Totale openbare capaciteit]]</f>
        <v>#DIV/0!</v>
      </c>
      <c r="AL394" s="41" t="e">
        <f>Tabel1[[#This Row],[Bez - doelgroep totaal]]/Tabel1[[#This Row],[Totale doelgroep capaciteit]]</f>
        <v>#DIV/0!</v>
      </c>
      <c r="AM394" s="41" t="e">
        <f>Tabel1[[#This Row],[Totale bezetting]]/Tabel1[[#This Row],[Totale capaciteit]]</f>
        <v>#DIV/0!</v>
      </c>
      <c r="AN394" s="41" t="str">
        <f>Tabel1[[#This Row],[Datum]]&amp;Tabel1[[#This Row],[Meetmoment]]&amp;Tabel1[[#This Row],[Sectienummer]]</f>
        <v>4441519:00-21:0028</v>
      </c>
      <c r="AO394" s="33"/>
      <c r="AP394" s="33"/>
      <c r="AQ394" s="33"/>
      <c r="AR394" s="33"/>
      <c r="AS394" s="33"/>
      <c r="AT394" s="33">
        <f>SUM(Tabel1[[#This Row],[Motief - Bezoekers/kortparkeerders]:[Motief - Overig]])</f>
        <v>0</v>
      </c>
      <c r="AU394" s="43"/>
      <c r="AV394" s="43"/>
      <c r="AW394" s="43"/>
      <c r="AX394" s="43"/>
      <c r="AY394" s="43"/>
      <c r="AZ394" s="43"/>
      <c r="BA394" s="43"/>
      <c r="BB394" s="43"/>
      <c r="BC394" s="44">
        <f>SUM(Tabel1[[#This Row],[Herkomst - Eigen woonplaats]:[Herkomst - Onbekend]])</f>
        <v>0</v>
      </c>
      <c r="BG394"/>
      <c r="BH394"/>
      <c r="BI394"/>
      <c r="BJ394"/>
      <c r="BK394" s="4"/>
      <c r="BL394" s="4"/>
      <c r="BM394" s="4"/>
      <c r="BN394" s="8"/>
      <c r="BO394" s="1"/>
      <c r="BP394"/>
      <c r="BQ394"/>
      <c r="BY394" s="4"/>
      <c r="BZ394" s="4"/>
      <c r="CA394" s="4"/>
      <c r="CB394" s="4"/>
    </row>
    <row r="395" spans="1:86" x14ac:dyDescent="0.25">
      <c r="A395" s="1">
        <v>28</v>
      </c>
      <c r="B395" t="s">
        <v>70</v>
      </c>
      <c r="C395" s="8">
        <v>44416</v>
      </c>
      <c r="D395" s="1" t="s">
        <v>77</v>
      </c>
      <c r="K395" s="4">
        <f>SUM(Tabel1[[#This Row],[cap_gemarkeerd_langs]:[cap_canadees]])</f>
        <v>0</v>
      </c>
      <c r="M395" s="4"/>
      <c r="Q395" s="4"/>
      <c r="R395" s="4">
        <f>SUM(Tabel1[[#This Row],[Cap - Invaliden algemeen]:[Cap - Overig gereserveerd]])</f>
        <v>0</v>
      </c>
      <c r="S395" s="4">
        <f>Tabel1[[#This Row],[Totale openbare capaciteit]]+Tabel1[[#This Row],[Totale doelgroep capaciteit]]</f>
        <v>0</v>
      </c>
      <c r="T395" s="11"/>
      <c r="U395" s="11"/>
      <c r="V395" s="11"/>
      <c r="W395" s="11"/>
      <c r="X395" s="11"/>
      <c r="Y395" s="11"/>
      <c r="Z395" s="4">
        <f>SUM(Tabel1[[#This Row],[Bez - Invaliden algemeen]:[Bez - Overig gereserveerd]])</f>
        <v>0</v>
      </c>
      <c r="AA395" s="4"/>
      <c r="AB395" s="4"/>
      <c r="AC395" s="11"/>
      <c r="AD395" s="11">
        <f>SUM(Tabel1[[#This Row],[Bez - fout, canadees]:[Bez - fout, anders]])</f>
        <v>0</v>
      </c>
      <c r="AF395" s="11"/>
      <c r="AG395" s="11"/>
      <c r="AH395" s="11">
        <f>SUM(Tabel1[[#This Row],[Bez - Obstakel, openbaar]:[Bez - Obstakel, doelgroep]])</f>
        <v>0</v>
      </c>
      <c r="AJ395" s="11">
        <f>SUM(Tabel1[[#This Row],[Bez - doelgroep totaal]]+Tabel1[[#This Row],[Bez - Openbaar]]+Tabel1[[#This Row],[Bez - Foutparkeerders]]+Tabel1[[#This Row],[Bez - Obstakels]])</f>
        <v>0</v>
      </c>
      <c r="AK395" s="41" t="e">
        <f>Tabel1[[#This Row],[Bez - Openbaar]]/Tabel1[[#This Row],[Totale openbare capaciteit]]</f>
        <v>#DIV/0!</v>
      </c>
      <c r="AL395" s="41" t="e">
        <f>Tabel1[[#This Row],[Bez - doelgroep totaal]]/Tabel1[[#This Row],[Totale doelgroep capaciteit]]</f>
        <v>#DIV/0!</v>
      </c>
      <c r="AM395" s="41" t="e">
        <f>Tabel1[[#This Row],[Totale bezetting]]/Tabel1[[#This Row],[Totale capaciteit]]</f>
        <v>#DIV/0!</v>
      </c>
      <c r="AN395" s="41" t="str">
        <f>Tabel1[[#This Row],[Datum]]&amp;Tabel1[[#This Row],[Meetmoment]]&amp;Tabel1[[#This Row],[Sectienummer]]</f>
        <v>4441600:00-02:0028</v>
      </c>
      <c r="AO395" s="33"/>
      <c r="AP395" s="33"/>
      <c r="AQ395" s="33"/>
      <c r="AR395" s="33"/>
      <c r="AS395" s="33"/>
      <c r="AT395" s="33">
        <f>SUM(Tabel1[[#This Row],[Motief - Bezoekers/kortparkeerders]:[Motief - Overig]])</f>
        <v>0</v>
      </c>
      <c r="AU395" s="43"/>
      <c r="AV395" s="43"/>
      <c r="AW395" s="43"/>
      <c r="AX395" s="43"/>
      <c r="AY395" s="43"/>
      <c r="AZ395" s="43"/>
      <c r="BA395" s="43"/>
      <c r="BB395" s="43"/>
      <c r="BC395" s="44">
        <f>SUM(Tabel1[[#This Row],[Herkomst - Eigen woonplaats]:[Herkomst - Onbekend]])</f>
        <v>0</v>
      </c>
      <c r="BG395"/>
      <c r="BH395"/>
      <c r="BI395"/>
      <c r="BJ395"/>
      <c r="BK395" s="4"/>
      <c r="BL395" s="4"/>
      <c r="BM395" s="4"/>
      <c r="BN395" s="8"/>
      <c r="BO395" s="1"/>
      <c r="BP395"/>
      <c r="BQ395"/>
      <c r="BY395" s="4"/>
      <c r="BZ395" s="4"/>
      <c r="CA395" s="4"/>
      <c r="CB395" s="4"/>
    </row>
    <row r="396" spans="1:86" x14ac:dyDescent="0.25">
      <c r="A396" s="1">
        <v>28</v>
      </c>
      <c r="B396" s="1" t="s">
        <v>70</v>
      </c>
      <c r="C396" s="8">
        <v>44429</v>
      </c>
      <c r="D396" s="1" t="s">
        <v>79</v>
      </c>
      <c r="K396" s="4">
        <f>SUM(Tabel1[[#This Row],[cap_gemarkeerd_langs]:[cap_canadees]])</f>
        <v>0</v>
      </c>
      <c r="M396" s="4"/>
      <c r="Q396" s="4"/>
      <c r="R396" s="4">
        <f>SUM(Tabel1[[#This Row],[Cap - Invaliden algemeen]:[Cap - Overig gereserveerd]])</f>
        <v>0</v>
      </c>
      <c r="S396" s="4">
        <f>Tabel1[[#This Row],[Totale openbare capaciteit]]+Tabel1[[#This Row],[Totale doelgroep capaciteit]]</f>
        <v>0</v>
      </c>
      <c r="T396" s="11"/>
      <c r="U396" s="11"/>
      <c r="V396" s="11"/>
      <c r="W396" s="11"/>
      <c r="X396" s="11"/>
      <c r="Y396" s="11"/>
      <c r="Z396" s="4">
        <f>SUM(Tabel1[[#This Row],[Bez - Invaliden algemeen]:[Bez - Overig gereserveerd]])</f>
        <v>0</v>
      </c>
      <c r="AA396" s="4"/>
      <c r="AB396" s="4"/>
      <c r="AC396" s="11"/>
      <c r="AD396" s="11">
        <f>SUM(Tabel1[[#This Row],[Bez - fout, canadees]:[Bez - fout, anders]])</f>
        <v>0</v>
      </c>
      <c r="AE396" s="11"/>
      <c r="AF396" s="11"/>
      <c r="AG396" s="11"/>
      <c r="AH396" s="11">
        <f>SUM(Tabel1[[#This Row],[Bez - Obstakel, openbaar]:[Bez - Obstakel, doelgroep]])</f>
        <v>0</v>
      </c>
      <c r="AJ396" s="11">
        <f>SUM(Tabel1[[#This Row],[Bez - doelgroep totaal]]+Tabel1[[#This Row],[Bez - Openbaar]]+Tabel1[[#This Row],[Bez - Foutparkeerders]]+Tabel1[[#This Row],[Bez - Obstakels]])</f>
        <v>0</v>
      </c>
      <c r="AK396" s="41" t="e">
        <f>Tabel1[[#This Row],[Bez - Openbaar]]/Tabel1[[#This Row],[Totale openbare capaciteit]]</f>
        <v>#DIV/0!</v>
      </c>
      <c r="AL396" s="41" t="e">
        <f>Tabel1[[#This Row],[Bez - doelgroep totaal]]/Tabel1[[#This Row],[Totale doelgroep capaciteit]]</f>
        <v>#DIV/0!</v>
      </c>
      <c r="AM396" s="41" t="e">
        <f>Tabel1[[#This Row],[Totale bezetting]]/Tabel1[[#This Row],[Totale capaciteit]]</f>
        <v>#DIV/0!</v>
      </c>
      <c r="AN396" s="41" t="str">
        <f>Tabel1[[#This Row],[Datum]]&amp;Tabel1[[#This Row],[Meetmoment]]&amp;Tabel1[[#This Row],[Sectienummer]]</f>
        <v>4442914:00-16:0028</v>
      </c>
      <c r="AO396" s="33"/>
      <c r="AP396" s="33"/>
      <c r="AQ396" s="33"/>
      <c r="AR396" s="33"/>
      <c r="AS396" s="33"/>
      <c r="AT396" s="33">
        <f>SUM(Tabel1[[#This Row],[Motief - Bezoekers/kortparkeerders]:[Motief - Overig]])</f>
        <v>0</v>
      </c>
      <c r="AU396" s="43"/>
      <c r="AV396" s="43"/>
      <c r="AW396" s="43"/>
      <c r="AX396" s="43"/>
      <c r="AY396" s="43"/>
      <c r="AZ396" s="43"/>
      <c r="BA396" s="43"/>
      <c r="BB396" s="43"/>
      <c r="BC396" s="44">
        <f>SUM(Tabel1[[#This Row],[Herkomst - Eigen woonplaats]:[Herkomst - Onbekend]])</f>
        <v>0</v>
      </c>
      <c r="BG396"/>
      <c r="BH396"/>
      <c r="BI396"/>
      <c r="BJ396"/>
      <c r="BK396" s="4"/>
      <c r="BL396" s="4"/>
      <c r="BM396" s="4"/>
      <c r="BN396" s="8"/>
      <c r="BO396" s="1"/>
      <c r="BP396"/>
      <c r="BQ396"/>
      <c r="BY396" s="4"/>
      <c r="BZ396" s="4"/>
      <c r="CA396" s="4"/>
      <c r="CB396" s="4"/>
    </row>
    <row r="397" spans="1:86" x14ac:dyDescent="0.25">
      <c r="A397" s="1">
        <v>28</v>
      </c>
      <c r="B397" t="s">
        <v>70</v>
      </c>
      <c r="C397" s="8">
        <v>44450</v>
      </c>
      <c r="D397" s="1" t="s">
        <v>78</v>
      </c>
      <c r="K397" s="4">
        <f>SUM(Tabel1[[#This Row],[cap_gemarkeerd_langs]:[cap_canadees]])</f>
        <v>0</v>
      </c>
      <c r="M397" s="4"/>
      <c r="Q397" s="4"/>
      <c r="R397" s="4">
        <f>SUM(Tabel1[[#This Row],[Cap - Invaliden algemeen]:[Cap - Overig gereserveerd]])</f>
        <v>0</v>
      </c>
      <c r="S397" s="4">
        <f>Tabel1[[#This Row],[Totale openbare capaciteit]]+Tabel1[[#This Row],[Totale doelgroep capaciteit]]</f>
        <v>0</v>
      </c>
      <c r="T397" s="11"/>
      <c r="U397" s="11"/>
      <c r="V397" s="11"/>
      <c r="W397" s="11"/>
      <c r="X397" s="11"/>
      <c r="Y397" s="11"/>
      <c r="Z397" s="4">
        <f>SUM(Tabel1[[#This Row],[Bez - Invaliden algemeen]:[Bez - Overig gereserveerd]])</f>
        <v>0</v>
      </c>
      <c r="AA397" s="4"/>
      <c r="AB397" s="4"/>
      <c r="AC397" s="11"/>
      <c r="AD397" s="11">
        <f>SUM(Tabel1[[#This Row],[Bez - fout, canadees]:[Bez - fout, anders]])</f>
        <v>0</v>
      </c>
      <c r="AF397" s="11"/>
      <c r="AG397" s="11"/>
      <c r="AH397" s="11">
        <f>SUM(Tabel1[[#This Row],[Bez - Obstakel, openbaar]:[Bez - Obstakel, doelgroep]])</f>
        <v>0</v>
      </c>
      <c r="AJ397" s="11">
        <f>SUM(Tabel1[[#This Row],[Bez - doelgroep totaal]]+Tabel1[[#This Row],[Bez - Openbaar]]+Tabel1[[#This Row],[Bez - Foutparkeerders]]+Tabel1[[#This Row],[Bez - Obstakels]])</f>
        <v>0</v>
      </c>
      <c r="AK397" s="41" t="e">
        <f>Tabel1[[#This Row],[Bez - Openbaar]]/Tabel1[[#This Row],[Totale openbare capaciteit]]</f>
        <v>#DIV/0!</v>
      </c>
      <c r="AL397" s="41" t="e">
        <f>Tabel1[[#This Row],[Bez - doelgroep totaal]]/Tabel1[[#This Row],[Totale doelgroep capaciteit]]</f>
        <v>#DIV/0!</v>
      </c>
      <c r="AM397" s="41" t="e">
        <f>Tabel1[[#This Row],[Totale bezetting]]/Tabel1[[#This Row],[Totale capaciteit]]</f>
        <v>#DIV/0!</v>
      </c>
      <c r="AN397" s="41" t="str">
        <f>Tabel1[[#This Row],[Datum]]&amp;Tabel1[[#This Row],[Meetmoment]]&amp;Tabel1[[#This Row],[Sectienummer]]</f>
        <v>4445010:00-12:0028</v>
      </c>
      <c r="AO397" s="33"/>
      <c r="AP397" s="33"/>
      <c r="AQ397" s="33"/>
      <c r="AR397" s="33"/>
      <c r="AS397" s="33"/>
      <c r="AT397" s="33">
        <f>SUM(Tabel1[[#This Row],[Motief - Bezoekers/kortparkeerders]:[Motief - Overig]])</f>
        <v>0</v>
      </c>
      <c r="AU397" s="43"/>
      <c r="AV397" s="43"/>
      <c r="AW397" s="43"/>
      <c r="AX397" s="43"/>
      <c r="AY397" s="43"/>
      <c r="AZ397" s="43"/>
      <c r="BA397" s="43"/>
      <c r="BB397" s="43"/>
      <c r="BC397" s="44">
        <f>SUM(Tabel1[[#This Row],[Herkomst - Eigen woonplaats]:[Herkomst - Onbekend]])</f>
        <v>0</v>
      </c>
      <c r="BG397"/>
      <c r="BH397"/>
      <c r="BI397"/>
      <c r="BJ397"/>
      <c r="BK397" s="4"/>
      <c r="BL397" s="4"/>
      <c r="BM397" s="4"/>
      <c r="BN397" s="8"/>
      <c r="BO397" s="1"/>
      <c r="BP397"/>
      <c r="BQ397"/>
      <c r="BY397" s="4"/>
      <c r="BZ397" s="4"/>
      <c r="CA397" s="4"/>
      <c r="CB397" s="4"/>
    </row>
    <row r="398" spans="1:86" x14ac:dyDescent="0.25">
      <c r="A398" s="1">
        <v>28</v>
      </c>
      <c r="B398" t="s">
        <v>70</v>
      </c>
      <c r="C398" s="8">
        <v>44450</v>
      </c>
      <c r="D398" s="1" t="s">
        <v>79</v>
      </c>
      <c r="K398" s="4">
        <f>SUM(Tabel1[[#This Row],[cap_gemarkeerd_langs]:[cap_canadees]])</f>
        <v>0</v>
      </c>
      <c r="M398" s="4"/>
      <c r="Q398" s="4"/>
      <c r="R398" s="4">
        <f>SUM(Tabel1[[#This Row],[Cap - Invaliden algemeen]:[Cap - Overig gereserveerd]])</f>
        <v>0</v>
      </c>
      <c r="S398" s="4">
        <f>Tabel1[[#This Row],[Totale openbare capaciteit]]+Tabel1[[#This Row],[Totale doelgroep capaciteit]]</f>
        <v>0</v>
      </c>
      <c r="T398" s="11"/>
      <c r="U398" s="11"/>
      <c r="V398" s="11"/>
      <c r="W398" s="11"/>
      <c r="X398" s="11"/>
      <c r="Y398" s="11"/>
      <c r="Z398" s="4">
        <f>SUM(Tabel1[[#This Row],[Bez - Invaliden algemeen]:[Bez - Overig gereserveerd]])</f>
        <v>0</v>
      </c>
      <c r="AA398" s="4"/>
      <c r="AB398" s="4"/>
      <c r="AC398" s="11"/>
      <c r="AD398" s="11">
        <f>SUM(Tabel1[[#This Row],[Bez - fout, canadees]:[Bez - fout, anders]])</f>
        <v>0</v>
      </c>
      <c r="AF398" s="11"/>
      <c r="AG398" s="11"/>
      <c r="AH398" s="11">
        <f>SUM(Tabel1[[#This Row],[Bez - Obstakel, openbaar]:[Bez - Obstakel, doelgroep]])</f>
        <v>0</v>
      </c>
      <c r="AJ398" s="11">
        <f>SUM(Tabel1[[#This Row],[Bez - doelgroep totaal]]+Tabel1[[#This Row],[Bez - Openbaar]]+Tabel1[[#This Row],[Bez - Foutparkeerders]]+Tabel1[[#This Row],[Bez - Obstakels]])</f>
        <v>0</v>
      </c>
      <c r="AK398" s="41" t="e">
        <f>Tabel1[[#This Row],[Bez - Openbaar]]/Tabel1[[#This Row],[Totale openbare capaciteit]]</f>
        <v>#DIV/0!</v>
      </c>
      <c r="AL398" s="41" t="e">
        <f>Tabel1[[#This Row],[Bez - doelgroep totaal]]/Tabel1[[#This Row],[Totale doelgroep capaciteit]]</f>
        <v>#DIV/0!</v>
      </c>
      <c r="AM398" s="41" t="e">
        <f>Tabel1[[#This Row],[Totale bezetting]]/Tabel1[[#This Row],[Totale capaciteit]]</f>
        <v>#DIV/0!</v>
      </c>
      <c r="AN398" s="41" t="str">
        <f>Tabel1[[#This Row],[Datum]]&amp;Tabel1[[#This Row],[Meetmoment]]&amp;Tabel1[[#This Row],[Sectienummer]]</f>
        <v>4445014:00-16:0028</v>
      </c>
      <c r="AO398" s="33"/>
      <c r="AP398" s="33"/>
      <c r="AQ398" s="33"/>
      <c r="AR398" s="33"/>
      <c r="AS398" s="33"/>
      <c r="AT398" s="33">
        <f>SUM(Tabel1[[#This Row],[Motief - Bezoekers/kortparkeerders]:[Motief - Overig]])</f>
        <v>0</v>
      </c>
      <c r="AU398" s="43"/>
      <c r="AV398" s="43"/>
      <c r="AW398" s="43"/>
      <c r="AX398" s="43"/>
      <c r="AY398" s="43"/>
      <c r="AZ398" s="43"/>
      <c r="BA398" s="43"/>
      <c r="BB398" s="43"/>
      <c r="BC398" s="44">
        <f>SUM(Tabel1[[#This Row],[Herkomst - Eigen woonplaats]:[Herkomst - Onbekend]])</f>
        <v>0</v>
      </c>
      <c r="BG398"/>
      <c r="BH398"/>
      <c r="BI398"/>
      <c r="BJ398"/>
      <c r="BK398" s="4"/>
      <c r="BL398" s="4"/>
      <c r="BM398" s="4"/>
      <c r="BN398" s="8"/>
      <c r="BO398" s="1"/>
      <c r="BP398"/>
      <c r="BQ398"/>
      <c r="BY398" s="4"/>
      <c r="BZ398" s="4"/>
      <c r="CA398" s="4"/>
      <c r="CB398" s="4"/>
    </row>
    <row r="399" spans="1:86" x14ac:dyDescent="0.25">
      <c r="A399" s="1">
        <v>28</v>
      </c>
      <c r="B399" t="s">
        <v>70</v>
      </c>
      <c r="C399" s="8">
        <v>44450</v>
      </c>
      <c r="D399" s="1" t="s">
        <v>80</v>
      </c>
      <c r="K399" s="4">
        <f>SUM(Tabel1[[#This Row],[cap_gemarkeerd_langs]:[cap_canadees]])</f>
        <v>0</v>
      </c>
      <c r="M399" s="4"/>
      <c r="Q399" s="4"/>
      <c r="R399" s="4">
        <f>SUM(Tabel1[[#This Row],[Cap - Invaliden algemeen]:[Cap - Overig gereserveerd]])</f>
        <v>0</v>
      </c>
      <c r="S399" s="4">
        <f>Tabel1[[#This Row],[Totale openbare capaciteit]]+Tabel1[[#This Row],[Totale doelgroep capaciteit]]</f>
        <v>0</v>
      </c>
      <c r="T399" s="11"/>
      <c r="U399" s="11"/>
      <c r="V399" s="11"/>
      <c r="W399" s="11"/>
      <c r="X399" s="11"/>
      <c r="Y399" s="11"/>
      <c r="Z399" s="4">
        <f>SUM(Tabel1[[#This Row],[Bez - Invaliden algemeen]:[Bez - Overig gereserveerd]])</f>
        <v>0</v>
      </c>
      <c r="AA399" s="4"/>
      <c r="AB399" s="4"/>
      <c r="AC399" s="11"/>
      <c r="AD399" s="11">
        <f>SUM(Tabel1[[#This Row],[Bez - fout, canadees]:[Bez - fout, anders]])</f>
        <v>0</v>
      </c>
      <c r="AF399" s="11"/>
      <c r="AG399" s="11"/>
      <c r="AH399" s="11">
        <f>SUM(Tabel1[[#This Row],[Bez - Obstakel, openbaar]:[Bez - Obstakel, doelgroep]])</f>
        <v>0</v>
      </c>
      <c r="AJ399" s="11">
        <f>SUM(Tabel1[[#This Row],[Bez - doelgroep totaal]]+Tabel1[[#This Row],[Bez - Openbaar]]+Tabel1[[#This Row],[Bez - Foutparkeerders]]+Tabel1[[#This Row],[Bez - Obstakels]])</f>
        <v>0</v>
      </c>
      <c r="AK399" s="41" t="e">
        <f>Tabel1[[#This Row],[Bez - Openbaar]]/Tabel1[[#This Row],[Totale openbare capaciteit]]</f>
        <v>#DIV/0!</v>
      </c>
      <c r="AL399" s="41" t="e">
        <f>Tabel1[[#This Row],[Bez - doelgroep totaal]]/Tabel1[[#This Row],[Totale doelgroep capaciteit]]</f>
        <v>#DIV/0!</v>
      </c>
      <c r="AM399" s="41" t="e">
        <f>Tabel1[[#This Row],[Totale bezetting]]/Tabel1[[#This Row],[Totale capaciteit]]</f>
        <v>#DIV/0!</v>
      </c>
      <c r="AN399" s="41" t="str">
        <f>Tabel1[[#This Row],[Datum]]&amp;Tabel1[[#This Row],[Meetmoment]]&amp;Tabel1[[#This Row],[Sectienummer]]</f>
        <v>4445019:00-21:0028</v>
      </c>
      <c r="AO399" s="33"/>
      <c r="AP399" s="33"/>
      <c r="AQ399" s="33"/>
      <c r="AR399" s="33"/>
      <c r="AS399" s="33"/>
      <c r="AT399" s="33">
        <f>SUM(Tabel1[[#This Row],[Motief - Bezoekers/kortparkeerders]:[Motief - Overig]])</f>
        <v>0</v>
      </c>
      <c r="AU399" s="43"/>
      <c r="AV399" s="43"/>
      <c r="AW399" s="43"/>
      <c r="AX399" s="43"/>
      <c r="AY399" s="43"/>
      <c r="AZ399" s="43"/>
      <c r="BA399" s="43"/>
      <c r="BB399" s="43"/>
      <c r="BC399" s="44">
        <f>SUM(Tabel1[[#This Row],[Herkomst - Eigen woonplaats]:[Herkomst - Onbekend]])</f>
        <v>0</v>
      </c>
      <c r="BG399"/>
      <c r="BH399"/>
      <c r="BI399"/>
      <c r="BJ399"/>
      <c r="BK399" s="4"/>
      <c r="BL399" s="4"/>
      <c r="BM399" s="4"/>
      <c r="BN399" s="8"/>
      <c r="BO399" s="1"/>
      <c r="BP399"/>
      <c r="BQ399"/>
      <c r="BY399" s="4"/>
      <c r="BZ399" s="4"/>
      <c r="CA399" s="4"/>
      <c r="CB399" s="4"/>
    </row>
    <row r="400" spans="1:86" x14ac:dyDescent="0.25">
      <c r="A400" s="1">
        <v>28</v>
      </c>
      <c r="B400" t="s">
        <v>70</v>
      </c>
      <c r="C400" s="8">
        <v>44451</v>
      </c>
      <c r="D400" s="1" t="s">
        <v>77</v>
      </c>
      <c r="K400" s="4">
        <f>SUM(Tabel1[[#This Row],[cap_gemarkeerd_langs]:[cap_canadees]])</f>
        <v>0</v>
      </c>
      <c r="M400" s="4"/>
      <c r="Q400" s="4"/>
      <c r="R400" s="4">
        <f>SUM(Tabel1[[#This Row],[Cap - Invaliden algemeen]:[Cap - Overig gereserveerd]])</f>
        <v>0</v>
      </c>
      <c r="S400" s="4">
        <f>Tabel1[[#This Row],[Totale openbare capaciteit]]+Tabel1[[#This Row],[Totale doelgroep capaciteit]]</f>
        <v>0</v>
      </c>
      <c r="T400" s="11"/>
      <c r="U400" s="11"/>
      <c r="V400" s="11"/>
      <c r="W400" s="11"/>
      <c r="X400" s="11"/>
      <c r="Y400" s="11"/>
      <c r="Z400" s="4">
        <f>SUM(Tabel1[[#This Row],[Bez - Invaliden algemeen]:[Bez - Overig gereserveerd]])</f>
        <v>0</v>
      </c>
      <c r="AA400" s="4"/>
      <c r="AB400" s="4"/>
      <c r="AC400" s="11"/>
      <c r="AD400" s="11">
        <f>SUM(Tabel1[[#This Row],[Bez - fout, canadees]:[Bez - fout, anders]])</f>
        <v>0</v>
      </c>
      <c r="AF400" s="11"/>
      <c r="AG400" s="11"/>
      <c r="AH400" s="11">
        <f>SUM(Tabel1[[#This Row],[Bez - Obstakel, openbaar]:[Bez - Obstakel, doelgroep]])</f>
        <v>0</v>
      </c>
      <c r="AJ400" s="11">
        <f>SUM(Tabel1[[#This Row],[Bez - doelgroep totaal]]+Tabel1[[#This Row],[Bez - Openbaar]]+Tabel1[[#This Row],[Bez - Foutparkeerders]]+Tabel1[[#This Row],[Bez - Obstakels]])</f>
        <v>0</v>
      </c>
      <c r="AK400" s="41" t="e">
        <f>Tabel1[[#This Row],[Bez - Openbaar]]/Tabel1[[#This Row],[Totale openbare capaciteit]]</f>
        <v>#DIV/0!</v>
      </c>
      <c r="AL400" s="41" t="e">
        <f>Tabel1[[#This Row],[Bez - doelgroep totaal]]/Tabel1[[#This Row],[Totale doelgroep capaciteit]]</f>
        <v>#DIV/0!</v>
      </c>
      <c r="AM400" s="41" t="e">
        <f>Tabel1[[#This Row],[Totale bezetting]]/Tabel1[[#This Row],[Totale capaciteit]]</f>
        <v>#DIV/0!</v>
      </c>
      <c r="AN400" s="41" t="str">
        <f>Tabel1[[#This Row],[Datum]]&amp;Tabel1[[#This Row],[Meetmoment]]&amp;Tabel1[[#This Row],[Sectienummer]]</f>
        <v>4445100:00-02:0028</v>
      </c>
      <c r="AO400" s="33"/>
      <c r="AP400" s="33"/>
      <c r="AQ400" s="33"/>
      <c r="AR400" s="33"/>
      <c r="AS400" s="33"/>
      <c r="AT400" s="33">
        <f>SUM(Tabel1[[#This Row],[Motief - Bezoekers/kortparkeerders]:[Motief - Overig]])</f>
        <v>0</v>
      </c>
      <c r="AU400" s="43"/>
      <c r="AV400" s="43"/>
      <c r="AW400" s="43"/>
      <c r="AX400" s="43"/>
      <c r="AY400" s="43"/>
      <c r="AZ400" s="43"/>
      <c r="BA400" s="43"/>
      <c r="BB400" s="43"/>
      <c r="BC400" s="44">
        <f>SUM(Tabel1[[#This Row],[Herkomst - Eigen woonplaats]:[Herkomst - Onbekend]])</f>
        <v>0</v>
      </c>
      <c r="BG400"/>
      <c r="BH400"/>
      <c r="BI400"/>
      <c r="BJ400"/>
      <c r="BK400" s="4"/>
      <c r="BL400" s="4"/>
      <c r="BM400" s="4"/>
      <c r="BN400" s="8"/>
      <c r="BO400" s="1"/>
      <c r="BP400"/>
      <c r="BQ400"/>
      <c r="BY400" s="4"/>
      <c r="BZ400" s="4"/>
      <c r="CA400" s="4"/>
      <c r="CB400" s="4"/>
    </row>
    <row r="401" spans="1:80" x14ac:dyDescent="0.25">
      <c r="A401" s="1">
        <v>28</v>
      </c>
      <c r="B401" t="s">
        <v>70</v>
      </c>
      <c r="C401" s="8">
        <v>44474</v>
      </c>
      <c r="D401" s="1" t="s">
        <v>78</v>
      </c>
      <c r="K401" s="4">
        <f>SUM(Tabel1[[#This Row],[cap_gemarkeerd_langs]:[cap_canadees]])</f>
        <v>0</v>
      </c>
      <c r="M401" s="4"/>
      <c r="Q401" s="4"/>
      <c r="R401" s="4">
        <f>SUM(Tabel1[[#This Row],[Cap - Invaliden algemeen]:[Cap - Overig gereserveerd]])</f>
        <v>0</v>
      </c>
      <c r="S401" s="4">
        <f>Tabel1[[#This Row],[Totale openbare capaciteit]]+Tabel1[[#This Row],[Totale doelgroep capaciteit]]</f>
        <v>0</v>
      </c>
      <c r="T401" s="11"/>
      <c r="U401" s="11"/>
      <c r="V401" s="11"/>
      <c r="W401" s="11"/>
      <c r="X401" s="11"/>
      <c r="Y401" s="11"/>
      <c r="Z401" s="4">
        <f>SUM(Tabel1[[#This Row],[Bez - Invaliden algemeen]:[Bez - Overig gereserveerd]])</f>
        <v>0</v>
      </c>
      <c r="AA401" s="4"/>
      <c r="AB401" s="4"/>
      <c r="AC401" s="11"/>
      <c r="AD401" s="11">
        <f>SUM(Tabel1[[#This Row],[Bez - fout, canadees]:[Bez - fout, anders]])</f>
        <v>0</v>
      </c>
      <c r="AF401" s="11"/>
      <c r="AG401" s="11"/>
      <c r="AH401" s="11">
        <f>SUM(Tabel1[[#This Row],[Bez - Obstakel, openbaar]:[Bez - Obstakel, doelgroep]])</f>
        <v>0</v>
      </c>
      <c r="AJ401" s="11">
        <f>SUM(Tabel1[[#This Row],[Bez - doelgroep totaal]]+Tabel1[[#This Row],[Bez - Openbaar]]+Tabel1[[#This Row],[Bez - Foutparkeerders]]+Tabel1[[#This Row],[Bez - Obstakels]])</f>
        <v>0</v>
      </c>
      <c r="AK401" s="41" t="e">
        <f>Tabel1[[#This Row],[Bez - Openbaar]]/Tabel1[[#This Row],[Totale openbare capaciteit]]</f>
        <v>#DIV/0!</v>
      </c>
      <c r="AL401" s="41" t="e">
        <f>Tabel1[[#This Row],[Bez - doelgroep totaal]]/Tabel1[[#This Row],[Totale doelgroep capaciteit]]</f>
        <v>#DIV/0!</v>
      </c>
      <c r="AM401" s="41" t="e">
        <f>Tabel1[[#This Row],[Totale bezetting]]/Tabel1[[#This Row],[Totale capaciteit]]</f>
        <v>#DIV/0!</v>
      </c>
      <c r="AN401" s="41" t="str">
        <f>Tabel1[[#This Row],[Datum]]&amp;Tabel1[[#This Row],[Meetmoment]]&amp;Tabel1[[#This Row],[Sectienummer]]</f>
        <v>4447410:00-12:0028</v>
      </c>
      <c r="AO401" s="33"/>
      <c r="AP401" s="33"/>
      <c r="AQ401" s="33"/>
      <c r="AR401" s="33"/>
      <c r="AS401" s="33"/>
      <c r="AT401" s="33">
        <f>SUM(Tabel1[[#This Row],[Motief - Bezoekers/kortparkeerders]:[Motief - Overig]])</f>
        <v>0</v>
      </c>
      <c r="AU401" s="43"/>
      <c r="AV401" s="43"/>
      <c r="AW401" s="43"/>
      <c r="AX401" s="43"/>
      <c r="AY401" s="43"/>
      <c r="AZ401" s="43"/>
      <c r="BA401" s="43"/>
      <c r="BB401" s="43"/>
      <c r="BC401" s="44">
        <f>SUM(Tabel1[[#This Row],[Herkomst - Eigen woonplaats]:[Herkomst - Onbekend]])</f>
        <v>0</v>
      </c>
      <c r="BG401"/>
      <c r="BH401"/>
      <c r="BI401"/>
      <c r="BJ401"/>
      <c r="BK401" s="4"/>
      <c r="BL401" s="4"/>
      <c r="BM401" s="4"/>
      <c r="BN401" s="8"/>
      <c r="BO401" s="1"/>
      <c r="BP401"/>
      <c r="BQ401"/>
      <c r="BY401" s="4"/>
      <c r="BZ401" s="4"/>
      <c r="CA401" s="4"/>
      <c r="CB401" s="4"/>
    </row>
    <row r="402" spans="1:80" x14ac:dyDescent="0.25">
      <c r="A402" s="1">
        <v>28</v>
      </c>
      <c r="B402" t="s">
        <v>70</v>
      </c>
      <c r="C402" s="8">
        <v>44474</v>
      </c>
      <c r="D402" s="1" t="s">
        <v>79</v>
      </c>
      <c r="K402" s="4">
        <f>SUM(Tabel1[[#This Row],[cap_gemarkeerd_langs]:[cap_canadees]])</f>
        <v>0</v>
      </c>
      <c r="M402" s="4"/>
      <c r="Q402" s="4"/>
      <c r="R402" s="4">
        <f>SUM(Tabel1[[#This Row],[Cap - Invaliden algemeen]:[Cap - Overig gereserveerd]])</f>
        <v>0</v>
      </c>
      <c r="S402" s="4">
        <f>Tabel1[[#This Row],[Totale openbare capaciteit]]+Tabel1[[#This Row],[Totale doelgroep capaciteit]]</f>
        <v>0</v>
      </c>
      <c r="T402" s="11"/>
      <c r="U402" s="11"/>
      <c r="V402" s="11"/>
      <c r="W402" s="11"/>
      <c r="X402" s="11"/>
      <c r="Y402" s="11"/>
      <c r="Z402" s="4">
        <f>SUM(Tabel1[[#This Row],[Bez - Invaliden algemeen]:[Bez - Overig gereserveerd]])</f>
        <v>0</v>
      </c>
      <c r="AA402" s="4"/>
      <c r="AB402" s="4"/>
      <c r="AC402" s="11"/>
      <c r="AD402" s="11">
        <f>SUM(Tabel1[[#This Row],[Bez - fout, canadees]:[Bez - fout, anders]])</f>
        <v>0</v>
      </c>
      <c r="AF402" s="11"/>
      <c r="AG402" s="11"/>
      <c r="AH402" s="11">
        <f>SUM(Tabel1[[#This Row],[Bez - Obstakel, openbaar]:[Bez - Obstakel, doelgroep]])</f>
        <v>0</v>
      </c>
      <c r="AJ402" s="11">
        <f>SUM(Tabel1[[#This Row],[Bez - doelgroep totaal]]+Tabel1[[#This Row],[Bez - Openbaar]]+Tabel1[[#This Row],[Bez - Foutparkeerders]]+Tabel1[[#This Row],[Bez - Obstakels]])</f>
        <v>0</v>
      </c>
      <c r="AK402" s="41" t="e">
        <f>Tabel1[[#This Row],[Bez - Openbaar]]/Tabel1[[#This Row],[Totale openbare capaciteit]]</f>
        <v>#DIV/0!</v>
      </c>
      <c r="AL402" s="41" t="e">
        <f>Tabel1[[#This Row],[Bez - doelgroep totaal]]/Tabel1[[#This Row],[Totale doelgroep capaciteit]]</f>
        <v>#DIV/0!</v>
      </c>
      <c r="AM402" s="41" t="e">
        <f>Tabel1[[#This Row],[Totale bezetting]]/Tabel1[[#This Row],[Totale capaciteit]]</f>
        <v>#DIV/0!</v>
      </c>
      <c r="AN402" s="41" t="str">
        <f>Tabel1[[#This Row],[Datum]]&amp;Tabel1[[#This Row],[Meetmoment]]&amp;Tabel1[[#This Row],[Sectienummer]]</f>
        <v>4447414:00-16:0028</v>
      </c>
      <c r="AO402" s="33"/>
      <c r="AP402" s="33"/>
      <c r="AQ402" s="33"/>
      <c r="AR402" s="33"/>
      <c r="AS402" s="33"/>
      <c r="AT402" s="33">
        <f>SUM(Tabel1[[#This Row],[Motief - Bezoekers/kortparkeerders]:[Motief - Overig]])</f>
        <v>0</v>
      </c>
      <c r="AU402" s="43"/>
      <c r="AV402" s="43"/>
      <c r="AW402" s="43"/>
      <c r="AX402" s="43"/>
      <c r="AY402" s="43"/>
      <c r="AZ402" s="43"/>
      <c r="BA402" s="43"/>
      <c r="BB402" s="43"/>
      <c r="BC402" s="44">
        <f>SUM(Tabel1[[#This Row],[Herkomst - Eigen woonplaats]:[Herkomst - Onbekend]])</f>
        <v>0</v>
      </c>
      <c r="BG402"/>
      <c r="BH402"/>
      <c r="BI402"/>
      <c r="BJ402"/>
      <c r="BK402" s="4"/>
      <c r="BL402" s="4"/>
      <c r="BM402" s="4"/>
      <c r="BN402" s="8"/>
      <c r="BO402" s="1"/>
      <c r="BP402"/>
      <c r="BQ402"/>
      <c r="BY402" s="4"/>
      <c r="BZ402" s="4"/>
      <c r="CA402" s="4"/>
      <c r="CB402" s="4"/>
    </row>
    <row r="403" spans="1:80" x14ac:dyDescent="0.25">
      <c r="A403" s="1">
        <v>28</v>
      </c>
      <c r="B403" t="s">
        <v>70</v>
      </c>
      <c r="C403" s="8">
        <v>44474</v>
      </c>
      <c r="D403" s="1" t="s">
        <v>80</v>
      </c>
      <c r="K403" s="4">
        <f>SUM(Tabel1[[#This Row],[cap_gemarkeerd_langs]:[cap_canadees]])</f>
        <v>0</v>
      </c>
      <c r="M403" s="4"/>
      <c r="Q403" s="4"/>
      <c r="R403" s="4">
        <f>SUM(Tabel1[[#This Row],[Cap - Invaliden algemeen]:[Cap - Overig gereserveerd]])</f>
        <v>0</v>
      </c>
      <c r="S403" s="4">
        <f>Tabel1[[#This Row],[Totale openbare capaciteit]]+Tabel1[[#This Row],[Totale doelgroep capaciteit]]</f>
        <v>0</v>
      </c>
      <c r="T403" s="11"/>
      <c r="U403" s="11"/>
      <c r="V403" s="11"/>
      <c r="W403" s="11"/>
      <c r="X403" s="11"/>
      <c r="Y403" s="11"/>
      <c r="Z403" s="4">
        <f>SUM(Tabel1[[#This Row],[Bez - Invaliden algemeen]:[Bez - Overig gereserveerd]])</f>
        <v>0</v>
      </c>
      <c r="AA403" s="4"/>
      <c r="AB403" s="4"/>
      <c r="AC403" s="11"/>
      <c r="AD403" s="11">
        <f>SUM(Tabel1[[#This Row],[Bez - fout, canadees]:[Bez - fout, anders]])</f>
        <v>0</v>
      </c>
      <c r="AF403" s="11"/>
      <c r="AG403" s="11"/>
      <c r="AH403" s="11">
        <f>SUM(Tabel1[[#This Row],[Bez - Obstakel, openbaar]:[Bez - Obstakel, doelgroep]])</f>
        <v>0</v>
      </c>
      <c r="AJ403" s="11">
        <f>SUM(Tabel1[[#This Row],[Bez - doelgroep totaal]]+Tabel1[[#This Row],[Bez - Openbaar]]+Tabel1[[#This Row],[Bez - Foutparkeerders]]+Tabel1[[#This Row],[Bez - Obstakels]])</f>
        <v>0</v>
      </c>
      <c r="AK403" s="41" t="e">
        <f>Tabel1[[#This Row],[Bez - Openbaar]]/Tabel1[[#This Row],[Totale openbare capaciteit]]</f>
        <v>#DIV/0!</v>
      </c>
      <c r="AL403" s="41" t="e">
        <f>Tabel1[[#This Row],[Bez - doelgroep totaal]]/Tabel1[[#This Row],[Totale doelgroep capaciteit]]</f>
        <v>#DIV/0!</v>
      </c>
      <c r="AM403" s="41" t="e">
        <f>Tabel1[[#This Row],[Totale bezetting]]/Tabel1[[#This Row],[Totale capaciteit]]</f>
        <v>#DIV/0!</v>
      </c>
      <c r="AN403" s="41" t="str">
        <f>Tabel1[[#This Row],[Datum]]&amp;Tabel1[[#This Row],[Meetmoment]]&amp;Tabel1[[#This Row],[Sectienummer]]</f>
        <v>4447419:00-21:0028</v>
      </c>
      <c r="AO403" s="33"/>
      <c r="AP403" s="33"/>
      <c r="AQ403" s="33"/>
      <c r="AR403" s="33"/>
      <c r="AS403" s="33"/>
      <c r="AT403" s="33">
        <f>SUM(Tabel1[[#This Row],[Motief - Bezoekers/kortparkeerders]:[Motief - Overig]])</f>
        <v>0</v>
      </c>
      <c r="AU403" s="43"/>
      <c r="AV403" s="43"/>
      <c r="AW403" s="43"/>
      <c r="AX403" s="43"/>
      <c r="AY403" s="43"/>
      <c r="AZ403" s="43"/>
      <c r="BA403" s="43"/>
      <c r="BB403" s="43"/>
      <c r="BC403" s="44">
        <f>SUM(Tabel1[[#This Row],[Herkomst - Eigen woonplaats]:[Herkomst - Onbekend]])</f>
        <v>0</v>
      </c>
      <c r="BG403"/>
      <c r="BH403"/>
      <c r="BI403"/>
      <c r="BJ403"/>
      <c r="BK403" s="4"/>
      <c r="BL403" s="4"/>
      <c r="BM403" s="4"/>
      <c r="BN403" s="8"/>
      <c r="BO403" s="1"/>
      <c r="BP403"/>
      <c r="BQ403"/>
      <c r="BY403" s="4"/>
      <c r="BZ403" s="4"/>
      <c r="CA403" s="4"/>
      <c r="CB403" s="4"/>
    </row>
    <row r="404" spans="1:80" x14ac:dyDescent="0.25">
      <c r="A404" s="1">
        <v>28</v>
      </c>
      <c r="B404" t="s">
        <v>70</v>
      </c>
      <c r="C404" s="8">
        <v>44475</v>
      </c>
      <c r="D404" s="1" t="s">
        <v>77</v>
      </c>
      <c r="K404" s="4">
        <f>SUM(Tabel1[[#This Row],[cap_gemarkeerd_langs]:[cap_canadees]])</f>
        <v>0</v>
      </c>
      <c r="M404" s="4"/>
      <c r="Q404" s="4"/>
      <c r="R404" s="4">
        <f>SUM(Tabel1[[#This Row],[Cap - Invaliden algemeen]:[Cap - Overig gereserveerd]])</f>
        <v>0</v>
      </c>
      <c r="S404" s="4">
        <f>Tabel1[[#This Row],[Totale openbare capaciteit]]+Tabel1[[#This Row],[Totale doelgroep capaciteit]]</f>
        <v>0</v>
      </c>
      <c r="T404" s="11"/>
      <c r="U404" s="11"/>
      <c r="V404" s="11"/>
      <c r="W404" s="11"/>
      <c r="X404" s="11"/>
      <c r="Y404" s="11"/>
      <c r="Z404" s="4">
        <f>SUM(Tabel1[[#This Row],[Bez - Invaliden algemeen]:[Bez - Overig gereserveerd]])</f>
        <v>0</v>
      </c>
      <c r="AA404" s="4"/>
      <c r="AB404" s="4"/>
      <c r="AC404" s="11"/>
      <c r="AD404" s="11">
        <f>SUM(Tabel1[[#This Row],[Bez - fout, canadees]:[Bez - fout, anders]])</f>
        <v>0</v>
      </c>
      <c r="AF404" s="11"/>
      <c r="AG404" s="11"/>
      <c r="AH404" s="11">
        <f>SUM(Tabel1[[#This Row],[Bez - Obstakel, openbaar]:[Bez - Obstakel, doelgroep]])</f>
        <v>0</v>
      </c>
      <c r="AJ404" s="11">
        <f>SUM(Tabel1[[#This Row],[Bez - doelgroep totaal]]+Tabel1[[#This Row],[Bez - Openbaar]]+Tabel1[[#This Row],[Bez - Foutparkeerders]]+Tabel1[[#This Row],[Bez - Obstakels]])</f>
        <v>0</v>
      </c>
      <c r="AK404" s="41" t="e">
        <f>Tabel1[[#This Row],[Bez - Openbaar]]/Tabel1[[#This Row],[Totale openbare capaciteit]]</f>
        <v>#DIV/0!</v>
      </c>
      <c r="AL404" s="41" t="e">
        <f>Tabel1[[#This Row],[Bez - doelgroep totaal]]/Tabel1[[#This Row],[Totale doelgroep capaciteit]]</f>
        <v>#DIV/0!</v>
      </c>
      <c r="AM404" s="41" t="e">
        <f>Tabel1[[#This Row],[Totale bezetting]]/Tabel1[[#This Row],[Totale capaciteit]]</f>
        <v>#DIV/0!</v>
      </c>
      <c r="AN404" s="41" t="str">
        <f>Tabel1[[#This Row],[Datum]]&amp;Tabel1[[#This Row],[Meetmoment]]&amp;Tabel1[[#This Row],[Sectienummer]]</f>
        <v>4447500:00-02:0028</v>
      </c>
      <c r="AO404" s="33"/>
      <c r="AP404" s="33"/>
      <c r="AQ404" s="33"/>
      <c r="AR404" s="33"/>
      <c r="AS404" s="33"/>
      <c r="AT404" s="33">
        <f>SUM(Tabel1[[#This Row],[Motief - Bezoekers/kortparkeerders]:[Motief - Overig]])</f>
        <v>0</v>
      </c>
      <c r="AU404" s="43"/>
      <c r="AV404" s="43"/>
      <c r="AW404" s="43"/>
      <c r="AX404" s="43"/>
      <c r="AY404" s="43"/>
      <c r="AZ404" s="43"/>
      <c r="BA404" s="43"/>
      <c r="BB404" s="43"/>
      <c r="BC404" s="44">
        <f>SUM(Tabel1[[#This Row],[Herkomst - Eigen woonplaats]:[Herkomst - Onbekend]])</f>
        <v>0</v>
      </c>
      <c r="BG404"/>
      <c r="BH404"/>
      <c r="BI404"/>
      <c r="BJ404"/>
      <c r="BK404" s="4"/>
      <c r="BL404" s="4"/>
      <c r="BM404" s="4"/>
      <c r="BN404" s="8"/>
      <c r="BO404" s="1"/>
      <c r="BP404"/>
      <c r="BQ404"/>
      <c r="BY404" s="4"/>
      <c r="BZ404" s="4"/>
      <c r="CA404" s="4"/>
      <c r="CB404" s="4"/>
    </row>
    <row r="405" spans="1:80" x14ac:dyDescent="0.25">
      <c r="A405" s="1">
        <v>29</v>
      </c>
      <c r="B405" t="s">
        <v>71</v>
      </c>
      <c r="C405" s="8">
        <v>44415</v>
      </c>
      <c r="D405" s="1" t="s">
        <v>78</v>
      </c>
      <c r="E405" s="4">
        <v>30</v>
      </c>
      <c r="G405" s="4">
        <v>5</v>
      </c>
      <c r="K405" s="4">
        <f>SUM(Tabel1[[#This Row],[cap_gemarkeerd_langs]:[cap_canadees]])</f>
        <v>35</v>
      </c>
      <c r="M405" s="4"/>
      <c r="Q405" s="4"/>
      <c r="R405" s="4">
        <f>SUM(Tabel1[[#This Row],[Cap - Invaliden algemeen]:[Cap - Overig gereserveerd]])</f>
        <v>0</v>
      </c>
      <c r="S405" s="4">
        <f>Tabel1[[#This Row],[Totale openbare capaciteit]]+Tabel1[[#This Row],[Totale doelgroep capaciteit]]</f>
        <v>35</v>
      </c>
      <c r="T405" s="11">
        <v>21</v>
      </c>
      <c r="U405" s="11"/>
      <c r="V405" s="11"/>
      <c r="W405" s="11"/>
      <c r="X405" s="11"/>
      <c r="Y405" s="11"/>
      <c r="Z405" s="4">
        <f>SUM(Tabel1[[#This Row],[Bez - Invaliden algemeen]:[Bez - Overig gereserveerd]])</f>
        <v>0</v>
      </c>
      <c r="AA405" s="4"/>
      <c r="AB405" s="4"/>
      <c r="AC405" s="11"/>
      <c r="AD405" s="11">
        <f>SUM(Tabel1[[#This Row],[Bez - fout, canadees]:[Bez - fout, anders]])</f>
        <v>0</v>
      </c>
      <c r="AE405" s="4">
        <v>2</v>
      </c>
      <c r="AF405" s="11"/>
      <c r="AG405" s="11"/>
      <c r="AH405" s="11">
        <f>SUM(Tabel1[[#This Row],[Bez - Obstakel, openbaar]:[Bez - Obstakel, doelgroep]])</f>
        <v>2</v>
      </c>
      <c r="AJ405" s="11">
        <f>SUM(Tabel1[[#This Row],[Bez - doelgroep totaal]]+Tabel1[[#This Row],[Bez - Openbaar]]+Tabel1[[#This Row],[Bez - Foutparkeerders]]+Tabel1[[#This Row],[Bez - Obstakels]])</f>
        <v>23</v>
      </c>
      <c r="AK405" s="41">
        <f>Tabel1[[#This Row],[Bez - Openbaar]]/Tabel1[[#This Row],[Totale openbare capaciteit]]</f>
        <v>0.6</v>
      </c>
      <c r="AL405" s="41" t="e">
        <f>Tabel1[[#This Row],[Bez - doelgroep totaal]]/Tabel1[[#This Row],[Totale doelgroep capaciteit]]</f>
        <v>#DIV/0!</v>
      </c>
      <c r="AM405" s="41">
        <f>Tabel1[[#This Row],[Totale bezetting]]/Tabel1[[#This Row],[Totale capaciteit]]</f>
        <v>0.65714285714285714</v>
      </c>
      <c r="AN405" s="41" t="str">
        <f>Tabel1[[#This Row],[Datum]]&amp;Tabel1[[#This Row],[Meetmoment]]&amp;Tabel1[[#This Row],[Sectienummer]]</f>
        <v>4441510:00-12:0029</v>
      </c>
      <c r="AO405" s="33">
        <v>1</v>
      </c>
      <c r="AP405" s="33">
        <v>3</v>
      </c>
      <c r="AQ405" s="33">
        <v>7</v>
      </c>
      <c r="AR405" s="33">
        <v>10</v>
      </c>
      <c r="AS405" s="33"/>
      <c r="AT405" s="33">
        <f>SUM(Tabel1[[#This Row],[Motief - Bezoekers/kortparkeerders]:[Motief - Overig]])</f>
        <v>21</v>
      </c>
      <c r="AU405" s="43">
        <v>14</v>
      </c>
      <c r="AV405" s="43">
        <v>2</v>
      </c>
      <c r="AW405" s="43">
        <v>1</v>
      </c>
      <c r="AX405" s="43">
        <v>2</v>
      </c>
      <c r="AY405" s="43"/>
      <c r="AZ405" s="43">
        <v>2</v>
      </c>
      <c r="BA405" s="43"/>
      <c r="BB405" s="43"/>
      <c r="BC405" s="44">
        <f>SUM(Tabel1[[#This Row],[Herkomst - Eigen woonplaats]:[Herkomst - Onbekend]])</f>
        <v>21</v>
      </c>
      <c r="BG405"/>
      <c r="BH405"/>
      <c r="BI405"/>
      <c r="BJ405"/>
      <c r="BK405" s="4"/>
      <c r="BL405" s="4"/>
      <c r="BM405" s="4"/>
      <c r="BN405" s="8"/>
      <c r="BO405" s="1"/>
      <c r="BP405"/>
      <c r="BQ405"/>
      <c r="BY405" s="4"/>
      <c r="BZ405" s="4"/>
      <c r="CA405" s="4"/>
      <c r="CB405" s="4"/>
    </row>
    <row r="406" spans="1:80" x14ac:dyDescent="0.25">
      <c r="A406" s="1">
        <v>29</v>
      </c>
      <c r="B406" t="s">
        <v>71</v>
      </c>
      <c r="C406" s="8">
        <v>44415</v>
      </c>
      <c r="D406" s="1" t="s">
        <v>79</v>
      </c>
      <c r="E406" s="4">
        <v>30</v>
      </c>
      <c r="G406" s="4">
        <v>5</v>
      </c>
      <c r="K406" s="4">
        <f>SUM(Tabel1[[#This Row],[cap_gemarkeerd_langs]:[cap_canadees]])</f>
        <v>35</v>
      </c>
      <c r="M406" s="4"/>
      <c r="Q406" s="4"/>
      <c r="R406" s="4">
        <f>SUM(Tabel1[[#This Row],[Cap - Invaliden algemeen]:[Cap - Overig gereserveerd]])</f>
        <v>0</v>
      </c>
      <c r="S406" s="4">
        <f>Tabel1[[#This Row],[Totale openbare capaciteit]]+Tabel1[[#This Row],[Totale doelgroep capaciteit]]</f>
        <v>35</v>
      </c>
      <c r="T406" s="11">
        <v>30</v>
      </c>
      <c r="U406" s="11"/>
      <c r="V406" s="11"/>
      <c r="W406" s="11"/>
      <c r="X406" s="11"/>
      <c r="Y406" s="11"/>
      <c r="Z406" s="4">
        <f>SUM(Tabel1[[#This Row],[Bez - Invaliden algemeen]:[Bez - Overig gereserveerd]])</f>
        <v>0</v>
      </c>
      <c r="AA406" s="4"/>
      <c r="AB406" s="4"/>
      <c r="AC406" s="11"/>
      <c r="AD406" s="11">
        <f>SUM(Tabel1[[#This Row],[Bez - fout, canadees]:[Bez - fout, anders]])</f>
        <v>0</v>
      </c>
      <c r="AE406" s="4">
        <v>1</v>
      </c>
      <c r="AF406" s="11"/>
      <c r="AG406" s="11"/>
      <c r="AH406" s="11">
        <f>SUM(Tabel1[[#This Row],[Bez - Obstakel, openbaar]:[Bez - Obstakel, doelgroep]])</f>
        <v>1</v>
      </c>
      <c r="AJ406" s="11">
        <f>SUM(Tabel1[[#This Row],[Bez - doelgroep totaal]]+Tabel1[[#This Row],[Bez - Openbaar]]+Tabel1[[#This Row],[Bez - Foutparkeerders]]+Tabel1[[#This Row],[Bez - Obstakels]])</f>
        <v>31</v>
      </c>
      <c r="AK406" s="41">
        <f>Tabel1[[#This Row],[Bez - Openbaar]]/Tabel1[[#This Row],[Totale openbare capaciteit]]</f>
        <v>0.8571428571428571</v>
      </c>
      <c r="AL406" s="41" t="e">
        <f>Tabel1[[#This Row],[Bez - doelgroep totaal]]/Tabel1[[#This Row],[Totale doelgroep capaciteit]]</f>
        <v>#DIV/0!</v>
      </c>
      <c r="AM406" s="41">
        <f>Tabel1[[#This Row],[Totale bezetting]]/Tabel1[[#This Row],[Totale capaciteit]]</f>
        <v>0.88571428571428568</v>
      </c>
      <c r="AN406" s="41" t="str">
        <f>Tabel1[[#This Row],[Datum]]&amp;Tabel1[[#This Row],[Meetmoment]]&amp;Tabel1[[#This Row],[Sectienummer]]</f>
        <v>4441514:00-16:0029</v>
      </c>
      <c r="AO406" s="33">
        <v>2</v>
      </c>
      <c r="AP406" s="33">
        <v>3</v>
      </c>
      <c r="AQ406" s="33">
        <v>14</v>
      </c>
      <c r="AR406" s="33">
        <v>11</v>
      </c>
      <c r="AS406" s="33"/>
      <c r="AT406" s="33">
        <f>SUM(Tabel1[[#This Row],[Motief - Bezoekers/kortparkeerders]:[Motief - Overig]])</f>
        <v>30</v>
      </c>
      <c r="AU406" s="43">
        <v>15</v>
      </c>
      <c r="AV406" s="43">
        <v>3</v>
      </c>
      <c r="AW406" s="43">
        <v>1</v>
      </c>
      <c r="AX406" s="43">
        <v>5</v>
      </c>
      <c r="AY406" s="43">
        <v>1</v>
      </c>
      <c r="AZ406" s="43">
        <v>4</v>
      </c>
      <c r="BA406" s="43">
        <v>1</v>
      </c>
      <c r="BB406" s="43"/>
      <c r="BC406" s="44">
        <f>SUM(Tabel1[[#This Row],[Herkomst - Eigen woonplaats]:[Herkomst - Onbekend]])</f>
        <v>30</v>
      </c>
      <c r="BG406"/>
      <c r="BH406"/>
      <c r="BI406"/>
      <c r="BJ406"/>
      <c r="BK406" s="4"/>
      <c r="BL406" s="4"/>
      <c r="BM406" s="4"/>
      <c r="BN406" s="8"/>
      <c r="BO406" s="1"/>
      <c r="BP406"/>
      <c r="BQ406"/>
      <c r="BY406" s="4"/>
      <c r="BZ406" s="4"/>
      <c r="CA406" s="4"/>
      <c r="CB406" s="4"/>
    </row>
    <row r="407" spans="1:80" x14ac:dyDescent="0.25">
      <c r="A407" s="1">
        <v>29</v>
      </c>
      <c r="B407" t="s">
        <v>71</v>
      </c>
      <c r="C407" s="8">
        <v>44415</v>
      </c>
      <c r="D407" s="1" t="s">
        <v>80</v>
      </c>
      <c r="E407" s="4">
        <v>30</v>
      </c>
      <c r="G407" s="4">
        <v>5</v>
      </c>
      <c r="K407" s="4">
        <f>SUM(Tabel1[[#This Row],[cap_gemarkeerd_langs]:[cap_canadees]])</f>
        <v>35</v>
      </c>
      <c r="M407" s="4"/>
      <c r="Q407" s="4"/>
      <c r="R407" s="4">
        <f>SUM(Tabel1[[#This Row],[Cap - Invaliden algemeen]:[Cap - Overig gereserveerd]])</f>
        <v>0</v>
      </c>
      <c r="S407" s="4">
        <f>Tabel1[[#This Row],[Totale openbare capaciteit]]+Tabel1[[#This Row],[Totale doelgroep capaciteit]]</f>
        <v>35</v>
      </c>
      <c r="T407" s="11">
        <v>26</v>
      </c>
      <c r="U407" s="11"/>
      <c r="V407" s="11"/>
      <c r="W407" s="11"/>
      <c r="X407" s="11"/>
      <c r="Y407" s="11"/>
      <c r="Z407" s="4">
        <f>SUM(Tabel1[[#This Row],[Bez - Invaliden algemeen]:[Bez - Overig gereserveerd]])</f>
        <v>0</v>
      </c>
      <c r="AA407" s="4"/>
      <c r="AB407" s="4"/>
      <c r="AC407" s="11"/>
      <c r="AD407" s="11">
        <f>SUM(Tabel1[[#This Row],[Bez - fout, canadees]:[Bez - fout, anders]])</f>
        <v>0</v>
      </c>
      <c r="AE407" s="4">
        <v>1</v>
      </c>
      <c r="AF407" s="11"/>
      <c r="AG407" s="11"/>
      <c r="AH407" s="11">
        <f>SUM(Tabel1[[#This Row],[Bez - Obstakel, openbaar]:[Bez - Obstakel, doelgroep]])</f>
        <v>1</v>
      </c>
      <c r="AJ407" s="11">
        <f>SUM(Tabel1[[#This Row],[Bez - doelgroep totaal]]+Tabel1[[#This Row],[Bez - Openbaar]]+Tabel1[[#This Row],[Bez - Foutparkeerders]]+Tabel1[[#This Row],[Bez - Obstakels]])</f>
        <v>27</v>
      </c>
      <c r="AK407" s="41">
        <f>Tabel1[[#This Row],[Bez - Openbaar]]/Tabel1[[#This Row],[Totale openbare capaciteit]]</f>
        <v>0.74285714285714288</v>
      </c>
      <c r="AL407" s="41" t="e">
        <f>Tabel1[[#This Row],[Bez - doelgroep totaal]]/Tabel1[[#This Row],[Totale doelgroep capaciteit]]</f>
        <v>#DIV/0!</v>
      </c>
      <c r="AM407" s="41">
        <f>Tabel1[[#This Row],[Totale bezetting]]/Tabel1[[#This Row],[Totale capaciteit]]</f>
        <v>0.77142857142857146</v>
      </c>
      <c r="AN407" s="41" t="str">
        <f>Tabel1[[#This Row],[Datum]]&amp;Tabel1[[#This Row],[Meetmoment]]&amp;Tabel1[[#This Row],[Sectienummer]]</f>
        <v>4441519:00-21:0029</v>
      </c>
      <c r="AO407" s="33">
        <v>1</v>
      </c>
      <c r="AP407" s="33"/>
      <c r="AQ407" s="33">
        <v>12</v>
      </c>
      <c r="AR407" s="33">
        <v>13</v>
      </c>
      <c r="AS407" s="33"/>
      <c r="AT407" s="33">
        <f>SUM(Tabel1[[#This Row],[Motief - Bezoekers/kortparkeerders]:[Motief - Overig]])</f>
        <v>26</v>
      </c>
      <c r="AU407" s="43">
        <v>18</v>
      </c>
      <c r="AV407" s="43">
        <v>2</v>
      </c>
      <c r="AW407" s="43">
        <v>1</v>
      </c>
      <c r="AX407" s="43">
        <v>2</v>
      </c>
      <c r="AY407" s="43">
        <v>1</v>
      </c>
      <c r="AZ407" s="43">
        <v>1</v>
      </c>
      <c r="BA407" s="43"/>
      <c r="BB407" s="43">
        <v>1</v>
      </c>
      <c r="BC407" s="44">
        <f>SUM(Tabel1[[#This Row],[Herkomst - Eigen woonplaats]:[Herkomst - Onbekend]])</f>
        <v>26</v>
      </c>
      <c r="BG407"/>
      <c r="BH407"/>
      <c r="BI407"/>
      <c r="BJ407"/>
      <c r="BK407" s="4"/>
      <c r="BL407" s="4"/>
      <c r="BM407" s="4"/>
      <c r="BN407" s="8"/>
      <c r="BO407" s="1"/>
      <c r="BP407"/>
      <c r="BQ407"/>
      <c r="BY407" s="4"/>
      <c r="BZ407" s="4"/>
      <c r="CA407" s="4"/>
      <c r="CB407" s="4"/>
    </row>
    <row r="408" spans="1:80" x14ac:dyDescent="0.25">
      <c r="A408" s="1">
        <v>29</v>
      </c>
      <c r="B408" t="s">
        <v>71</v>
      </c>
      <c r="C408" s="8">
        <v>44416</v>
      </c>
      <c r="D408" s="1" t="s">
        <v>77</v>
      </c>
      <c r="E408" s="4">
        <v>30</v>
      </c>
      <c r="G408" s="4">
        <v>5</v>
      </c>
      <c r="K408" s="4">
        <f>SUM(Tabel1[[#This Row],[cap_gemarkeerd_langs]:[cap_canadees]])</f>
        <v>35</v>
      </c>
      <c r="M408" s="4"/>
      <c r="Q408" s="4"/>
      <c r="R408" s="4">
        <f>SUM(Tabel1[[#This Row],[Cap - Invaliden algemeen]:[Cap - Overig gereserveerd]])</f>
        <v>0</v>
      </c>
      <c r="S408" s="4">
        <f>Tabel1[[#This Row],[Totale openbare capaciteit]]+Tabel1[[#This Row],[Totale doelgroep capaciteit]]</f>
        <v>35</v>
      </c>
      <c r="T408" s="11">
        <v>32</v>
      </c>
      <c r="U408" s="11"/>
      <c r="V408" s="11"/>
      <c r="W408" s="11"/>
      <c r="X408" s="11"/>
      <c r="Y408" s="11"/>
      <c r="Z408" s="4">
        <f>SUM(Tabel1[[#This Row],[Bez - Invaliden algemeen]:[Bez - Overig gereserveerd]])</f>
        <v>0</v>
      </c>
      <c r="AA408" s="4"/>
      <c r="AB408" s="4"/>
      <c r="AC408" s="11"/>
      <c r="AD408" s="11">
        <f>SUM(Tabel1[[#This Row],[Bez - fout, canadees]:[Bez - fout, anders]])</f>
        <v>0</v>
      </c>
      <c r="AE408" s="4">
        <v>1</v>
      </c>
      <c r="AF408" s="11"/>
      <c r="AG408" s="11"/>
      <c r="AH408" s="11">
        <f>SUM(Tabel1[[#This Row],[Bez - Obstakel, openbaar]:[Bez - Obstakel, doelgroep]])</f>
        <v>1</v>
      </c>
      <c r="AJ408" s="11">
        <f>SUM(Tabel1[[#This Row],[Bez - doelgroep totaal]]+Tabel1[[#This Row],[Bez - Openbaar]]+Tabel1[[#This Row],[Bez - Foutparkeerders]]+Tabel1[[#This Row],[Bez - Obstakels]])</f>
        <v>33</v>
      </c>
      <c r="AK408" s="41">
        <f>Tabel1[[#This Row],[Bez - Openbaar]]/Tabel1[[#This Row],[Totale openbare capaciteit]]</f>
        <v>0.91428571428571426</v>
      </c>
      <c r="AL408" s="41" t="e">
        <f>Tabel1[[#This Row],[Bez - doelgroep totaal]]/Tabel1[[#This Row],[Totale doelgroep capaciteit]]</f>
        <v>#DIV/0!</v>
      </c>
      <c r="AM408" s="41">
        <f>Tabel1[[#This Row],[Totale bezetting]]/Tabel1[[#This Row],[Totale capaciteit]]</f>
        <v>0.94285714285714284</v>
      </c>
      <c r="AN408" s="41" t="str">
        <f>Tabel1[[#This Row],[Datum]]&amp;Tabel1[[#This Row],[Meetmoment]]&amp;Tabel1[[#This Row],[Sectienummer]]</f>
        <v>4441600:00-02:0029</v>
      </c>
      <c r="AO408" s="33"/>
      <c r="AP408" s="33"/>
      <c r="AQ408" s="33">
        <v>17</v>
      </c>
      <c r="AR408" s="33">
        <v>15</v>
      </c>
      <c r="AS408" s="33"/>
      <c r="AT408" s="33">
        <f>SUM(Tabel1[[#This Row],[Motief - Bezoekers/kortparkeerders]:[Motief - Overig]])</f>
        <v>32</v>
      </c>
      <c r="AU408" s="43">
        <v>20</v>
      </c>
      <c r="AV408" s="43">
        <v>2</v>
      </c>
      <c r="AW408" s="43">
        <v>2</v>
      </c>
      <c r="AX408" s="43">
        <v>3</v>
      </c>
      <c r="AY408" s="43">
        <v>2</v>
      </c>
      <c r="AZ408" s="43">
        <v>1</v>
      </c>
      <c r="BA408" s="43">
        <v>1</v>
      </c>
      <c r="BB408" s="43">
        <v>1</v>
      </c>
      <c r="BC408" s="44">
        <f>SUM(Tabel1[[#This Row],[Herkomst - Eigen woonplaats]:[Herkomst - Onbekend]])</f>
        <v>32</v>
      </c>
      <c r="BG408"/>
      <c r="BH408"/>
      <c r="BI408"/>
      <c r="BJ408"/>
      <c r="BK408" s="4"/>
      <c r="BL408" s="4"/>
      <c r="BM408" s="4"/>
      <c r="BN408" s="8"/>
      <c r="BO408" s="1"/>
      <c r="BP408"/>
      <c r="BQ408"/>
      <c r="BY408" s="4"/>
      <c r="BZ408" s="4"/>
      <c r="CA408" s="4"/>
      <c r="CB408" s="4"/>
    </row>
    <row r="409" spans="1:80" x14ac:dyDescent="0.25">
      <c r="A409" s="1">
        <v>29</v>
      </c>
      <c r="B409" s="1" t="s">
        <v>71</v>
      </c>
      <c r="C409" s="8">
        <v>44429</v>
      </c>
      <c r="D409" s="1" t="s">
        <v>79</v>
      </c>
      <c r="E409" s="4">
        <v>30</v>
      </c>
      <c r="G409" s="4">
        <v>5</v>
      </c>
      <c r="K409" s="4">
        <f>SUM(Tabel1[[#This Row],[cap_gemarkeerd_langs]:[cap_canadees]])</f>
        <v>35</v>
      </c>
      <c r="M409" s="4"/>
      <c r="Q409" s="4"/>
      <c r="R409" s="4">
        <f>SUM(Tabel1[[#This Row],[Cap - Invaliden algemeen]:[Cap - Overig gereserveerd]])</f>
        <v>0</v>
      </c>
      <c r="S409" s="4">
        <f>Tabel1[[#This Row],[Totale openbare capaciteit]]+Tabel1[[#This Row],[Totale doelgroep capaciteit]]</f>
        <v>35</v>
      </c>
      <c r="T409" s="11">
        <v>24</v>
      </c>
      <c r="U409" s="11"/>
      <c r="V409" s="11"/>
      <c r="W409" s="11"/>
      <c r="X409" s="11"/>
      <c r="Y409" s="11"/>
      <c r="Z409" s="4">
        <f>SUM(Tabel1[[#This Row],[Bez - Invaliden algemeen]:[Bez - Overig gereserveerd]])</f>
        <v>0</v>
      </c>
      <c r="AA409" s="4"/>
      <c r="AB409" s="4"/>
      <c r="AC409" s="11"/>
      <c r="AD409" s="11">
        <f>SUM(Tabel1[[#This Row],[Bez - fout, canadees]:[Bez - fout, anders]])</f>
        <v>0</v>
      </c>
      <c r="AE409" s="11">
        <v>2</v>
      </c>
      <c r="AF409" s="11"/>
      <c r="AG409" s="11"/>
      <c r="AH409" s="11">
        <f>SUM(Tabel1[[#This Row],[Bez - Obstakel, openbaar]:[Bez - Obstakel, doelgroep]])</f>
        <v>2</v>
      </c>
      <c r="AJ409" s="11">
        <f>SUM(Tabel1[[#This Row],[Bez - doelgroep totaal]]+Tabel1[[#This Row],[Bez - Openbaar]]+Tabel1[[#This Row],[Bez - Foutparkeerders]]+Tabel1[[#This Row],[Bez - Obstakels]])</f>
        <v>26</v>
      </c>
      <c r="AK409" s="41">
        <f>Tabel1[[#This Row],[Bez - Openbaar]]/Tabel1[[#This Row],[Totale openbare capaciteit]]</f>
        <v>0.68571428571428572</v>
      </c>
      <c r="AL409" s="41" t="e">
        <f>Tabel1[[#This Row],[Bez - doelgroep totaal]]/Tabel1[[#This Row],[Totale doelgroep capaciteit]]</f>
        <v>#DIV/0!</v>
      </c>
      <c r="AM409" s="41">
        <f>Tabel1[[#This Row],[Totale bezetting]]/Tabel1[[#This Row],[Totale capaciteit]]</f>
        <v>0.74285714285714288</v>
      </c>
      <c r="AN409" s="41" t="str">
        <f>Tabel1[[#This Row],[Datum]]&amp;Tabel1[[#This Row],[Meetmoment]]&amp;Tabel1[[#This Row],[Sectienummer]]</f>
        <v>4442914:00-16:0029</v>
      </c>
      <c r="AO409" s="33">
        <v>7</v>
      </c>
      <c r="AP409" s="33">
        <v>2</v>
      </c>
      <c r="AQ409" s="33">
        <v>7</v>
      </c>
      <c r="AR409" s="33">
        <v>8</v>
      </c>
      <c r="AS409" s="33"/>
      <c r="AT409" s="33">
        <f>SUM(Tabel1[[#This Row],[Motief - Bezoekers/kortparkeerders]:[Motief - Overig]])</f>
        <v>24</v>
      </c>
      <c r="AU409" s="43">
        <v>14</v>
      </c>
      <c r="AV409" s="43"/>
      <c r="AW409" s="43">
        <v>1</v>
      </c>
      <c r="AX409" s="43">
        <v>3</v>
      </c>
      <c r="AY409" s="43">
        <v>2</v>
      </c>
      <c r="AZ409" s="43">
        <v>2</v>
      </c>
      <c r="BA409" s="43">
        <v>2</v>
      </c>
      <c r="BB409" s="43"/>
      <c r="BC409" s="44">
        <f>SUM(Tabel1[[#This Row],[Herkomst - Eigen woonplaats]:[Herkomst - Onbekend]])</f>
        <v>24</v>
      </c>
      <c r="BG409"/>
      <c r="BH409"/>
      <c r="BI409"/>
      <c r="BJ409"/>
      <c r="BK409" s="4"/>
      <c r="BL409" s="4"/>
      <c r="BM409" s="4"/>
      <c r="BN409" s="8"/>
      <c r="BO409" s="1"/>
      <c r="BP409"/>
      <c r="BQ409"/>
      <c r="BY409" s="4"/>
      <c r="BZ409" s="4"/>
      <c r="CA409" s="4"/>
      <c r="CB409" s="4"/>
    </row>
    <row r="410" spans="1:80" x14ac:dyDescent="0.25">
      <c r="A410" s="1">
        <v>29</v>
      </c>
      <c r="B410" t="s">
        <v>71</v>
      </c>
      <c r="C410" s="8">
        <v>44450</v>
      </c>
      <c r="D410" s="1" t="s">
        <v>78</v>
      </c>
      <c r="E410" s="4">
        <v>30</v>
      </c>
      <c r="G410" s="4">
        <v>5</v>
      </c>
      <c r="K410" s="4">
        <f>SUM(Tabel1[[#This Row],[cap_gemarkeerd_langs]:[cap_canadees]])</f>
        <v>35</v>
      </c>
      <c r="M410" s="4"/>
      <c r="Q410" s="4"/>
      <c r="R410" s="4">
        <f>SUM(Tabel1[[#This Row],[Cap - Invaliden algemeen]:[Cap - Overig gereserveerd]])</f>
        <v>0</v>
      </c>
      <c r="S410" s="4">
        <f>Tabel1[[#This Row],[Totale openbare capaciteit]]+Tabel1[[#This Row],[Totale doelgroep capaciteit]]</f>
        <v>35</v>
      </c>
      <c r="T410" s="11">
        <v>25</v>
      </c>
      <c r="U410" s="11"/>
      <c r="V410" s="11"/>
      <c r="W410" s="11"/>
      <c r="X410" s="11"/>
      <c r="Y410" s="11"/>
      <c r="Z410" s="4">
        <f>SUM(Tabel1[[#This Row],[Bez - Invaliden algemeen]:[Bez - Overig gereserveerd]])</f>
        <v>0</v>
      </c>
      <c r="AA410" s="4"/>
      <c r="AB410" s="4"/>
      <c r="AC410" s="11"/>
      <c r="AD410" s="11">
        <f>SUM(Tabel1[[#This Row],[Bez - fout, canadees]:[Bez - fout, anders]])</f>
        <v>0</v>
      </c>
      <c r="AE410" s="4">
        <v>2</v>
      </c>
      <c r="AF410" s="11"/>
      <c r="AG410" s="11"/>
      <c r="AH410" s="11">
        <f>SUM(Tabel1[[#This Row],[Bez - Obstakel, openbaar]:[Bez - Obstakel, doelgroep]])</f>
        <v>2</v>
      </c>
      <c r="AJ410" s="11">
        <f>SUM(Tabel1[[#This Row],[Bez - doelgroep totaal]]+Tabel1[[#This Row],[Bez - Openbaar]]+Tabel1[[#This Row],[Bez - Foutparkeerders]]+Tabel1[[#This Row],[Bez - Obstakels]])</f>
        <v>27</v>
      </c>
      <c r="AK410" s="41">
        <f>Tabel1[[#This Row],[Bez - Openbaar]]/Tabel1[[#This Row],[Totale openbare capaciteit]]</f>
        <v>0.7142857142857143</v>
      </c>
      <c r="AL410" s="41" t="e">
        <f>Tabel1[[#This Row],[Bez - doelgroep totaal]]/Tabel1[[#This Row],[Totale doelgroep capaciteit]]</f>
        <v>#DIV/0!</v>
      </c>
      <c r="AM410" s="41">
        <f>Tabel1[[#This Row],[Totale bezetting]]/Tabel1[[#This Row],[Totale capaciteit]]</f>
        <v>0.77142857142857146</v>
      </c>
      <c r="AN410" s="41" t="str">
        <f>Tabel1[[#This Row],[Datum]]&amp;Tabel1[[#This Row],[Meetmoment]]&amp;Tabel1[[#This Row],[Sectienummer]]</f>
        <v>4445010:00-12:0029</v>
      </c>
      <c r="AO410" s="33">
        <v>7</v>
      </c>
      <c r="AP410" s="33">
        <v>2</v>
      </c>
      <c r="AQ410" s="33">
        <v>3</v>
      </c>
      <c r="AR410" s="33">
        <v>13</v>
      </c>
      <c r="AS410" s="33"/>
      <c r="AT410" s="33">
        <f>SUM(Tabel1[[#This Row],[Motief - Bezoekers/kortparkeerders]:[Motief - Overig]])</f>
        <v>25</v>
      </c>
      <c r="AU410" s="43">
        <v>18</v>
      </c>
      <c r="AV410" s="43"/>
      <c r="AW410" s="43">
        <v>4</v>
      </c>
      <c r="AX410" s="43"/>
      <c r="AY410" s="43">
        <v>3</v>
      </c>
      <c r="AZ410" s="43"/>
      <c r="BA410" s="43"/>
      <c r="BB410" s="43"/>
      <c r="BC410" s="44">
        <f>SUM(Tabel1[[#This Row],[Herkomst - Eigen woonplaats]:[Herkomst - Onbekend]])</f>
        <v>25</v>
      </c>
      <c r="BG410"/>
      <c r="BH410"/>
      <c r="BI410"/>
      <c r="BJ410"/>
      <c r="BK410" s="4"/>
      <c r="BL410" s="4"/>
      <c r="BM410" s="4"/>
      <c r="BN410" s="8"/>
      <c r="BO410" s="1"/>
      <c r="BP410"/>
      <c r="BQ410"/>
      <c r="BY410" s="4"/>
      <c r="BZ410" s="4"/>
      <c r="CA410" s="4"/>
      <c r="CB410" s="4"/>
    </row>
    <row r="411" spans="1:80" x14ac:dyDescent="0.25">
      <c r="A411" s="1">
        <v>29</v>
      </c>
      <c r="B411" t="s">
        <v>71</v>
      </c>
      <c r="C411" s="8">
        <v>44450</v>
      </c>
      <c r="D411" s="1" t="s">
        <v>79</v>
      </c>
      <c r="E411" s="4">
        <v>30</v>
      </c>
      <c r="G411" s="4">
        <v>5</v>
      </c>
      <c r="K411" s="4">
        <f>SUM(Tabel1[[#This Row],[cap_gemarkeerd_langs]:[cap_canadees]])</f>
        <v>35</v>
      </c>
      <c r="M411" s="4"/>
      <c r="Q411" s="4"/>
      <c r="R411" s="4">
        <f>SUM(Tabel1[[#This Row],[Cap - Invaliden algemeen]:[Cap - Overig gereserveerd]])</f>
        <v>0</v>
      </c>
      <c r="S411" s="4">
        <f>Tabel1[[#This Row],[Totale openbare capaciteit]]+Tabel1[[#This Row],[Totale doelgroep capaciteit]]</f>
        <v>35</v>
      </c>
      <c r="T411" s="11">
        <v>22</v>
      </c>
      <c r="U411" s="11"/>
      <c r="V411" s="11"/>
      <c r="W411" s="11"/>
      <c r="X411" s="11"/>
      <c r="Y411" s="11"/>
      <c r="Z411" s="4">
        <f>SUM(Tabel1[[#This Row],[Bez - Invaliden algemeen]:[Bez - Overig gereserveerd]])</f>
        <v>0</v>
      </c>
      <c r="AA411" s="4"/>
      <c r="AB411" s="4"/>
      <c r="AC411" s="11"/>
      <c r="AD411" s="11">
        <f>SUM(Tabel1[[#This Row],[Bez - fout, canadees]:[Bez - fout, anders]])</f>
        <v>0</v>
      </c>
      <c r="AE411" s="4">
        <v>2</v>
      </c>
      <c r="AF411" s="11"/>
      <c r="AG411" s="11"/>
      <c r="AH411" s="11">
        <f>SUM(Tabel1[[#This Row],[Bez - Obstakel, openbaar]:[Bez - Obstakel, doelgroep]])</f>
        <v>2</v>
      </c>
      <c r="AJ411" s="11">
        <f>SUM(Tabel1[[#This Row],[Bez - doelgroep totaal]]+Tabel1[[#This Row],[Bez - Openbaar]]+Tabel1[[#This Row],[Bez - Foutparkeerders]]+Tabel1[[#This Row],[Bez - Obstakels]])</f>
        <v>24</v>
      </c>
      <c r="AK411" s="41">
        <f>Tabel1[[#This Row],[Bez - Openbaar]]/Tabel1[[#This Row],[Totale openbare capaciteit]]</f>
        <v>0.62857142857142856</v>
      </c>
      <c r="AL411" s="41" t="e">
        <f>Tabel1[[#This Row],[Bez - doelgroep totaal]]/Tabel1[[#This Row],[Totale doelgroep capaciteit]]</f>
        <v>#DIV/0!</v>
      </c>
      <c r="AM411" s="41">
        <f>Tabel1[[#This Row],[Totale bezetting]]/Tabel1[[#This Row],[Totale capaciteit]]</f>
        <v>0.68571428571428572</v>
      </c>
      <c r="AN411" s="41" t="str">
        <f>Tabel1[[#This Row],[Datum]]&amp;Tabel1[[#This Row],[Meetmoment]]&amp;Tabel1[[#This Row],[Sectienummer]]</f>
        <v>4445014:00-16:0029</v>
      </c>
      <c r="AO411" s="33">
        <v>3</v>
      </c>
      <c r="AP411" s="33">
        <v>3</v>
      </c>
      <c r="AQ411" s="33">
        <v>6</v>
      </c>
      <c r="AR411" s="33">
        <v>10</v>
      </c>
      <c r="AS411" s="33"/>
      <c r="AT411" s="33">
        <f>SUM(Tabel1[[#This Row],[Motief - Bezoekers/kortparkeerders]:[Motief - Overig]])</f>
        <v>22</v>
      </c>
      <c r="AU411" s="43">
        <v>13</v>
      </c>
      <c r="AV411" s="43"/>
      <c r="AW411" s="43">
        <v>1</v>
      </c>
      <c r="AX411" s="43">
        <v>1</v>
      </c>
      <c r="AY411" s="43"/>
      <c r="AZ411" s="43">
        <v>6</v>
      </c>
      <c r="BA411" s="43"/>
      <c r="BB411" s="43">
        <v>1</v>
      </c>
      <c r="BC411" s="44">
        <f>SUM(Tabel1[[#This Row],[Herkomst - Eigen woonplaats]:[Herkomst - Onbekend]])</f>
        <v>22</v>
      </c>
      <c r="BG411"/>
      <c r="BH411"/>
      <c r="BI411"/>
      <c r="BJ411"/>
      <c r="BK411" s="4"/>
      <c r="BL411" s="4"/>
      <c r="BM411" s="4"/>
      <c r="BN411" s="8"/>
      <c r="BO411" s="1"/>
      <c r="BP411"/>
      <c r="BQ411"/>
      <c r="BY411" s="4"/>
      <c r="BZ411" s="4"/>
      <c r="CA411" s="4"/>
      <c r="CB411" s="4"/>
    </row>
    <row r="412" spans="1:80" x14ac:dyDescent="0.25">
      <c r="A412" s="1">
        <v>29</v>
      </c>
      <c r="B412" t="s">
        <v>71</v>
      </c>
      <c r="C412" s="8">
        <v>44450</v>
      </c>
      <c r="D412" s="1" t="s">
        <v>80</v>
      </c>
      <c r="E412" s="4">
        <v>30</v>
      </c>
      <c r="G412" s="4">
        <v>5</v>
      </c>
      <c r="K412" s="4">
        <f>SUM(Tabel1[[#This Row],[cap_gemarkeerd_langs]:[cap_canadees]])</f>
        <v>35</v>
      </c>
      <c r="M412" s="4"/>
      <c r="Q412" s="4"/>
      <c r="R412" s="4">
        <f>SUM(Tabel1[[#This Row],[Cap - Invaliden algemeen]:[Cap - Overig gereserveerd]])</f>
        <v>0</v>
      </c>
      <c r="S412" s="4">
        <f>Tabel1[[#This Row],[Totale openbare capaciteit]]+Tabel1[[#This Row],[Totale doelgroep capaciteit]]</f>
        <v>35</v>
      </c>
      <c r="T412" s="11">
        <v>26</v>
      </c>
      <c r="U412" s="11"/>
      <c r="V412" s="11"/>
      <c r="W412" s="11"/>
      <c r="X412" s="11"/>
      <c r="Y412" s="11"/>
      <c r="Z412" s="4">
        <f>SUM(Tabel1[[#This Row],[Bez - Invaliden algemeen]:[Bez - Overig gereserveerd]])</f>
        <v>0</v>
      </c>
      <c r="AA412" s="4"/>
      <c r="AB412" s="4"/>
      <c r="AC412" s="11"/>
      <c r="AD412" s="11">
        <f>SUM(Tabel1[[#This Row],[Bez - fout, canadees]:[Bez - fout, anders]])</f>
        <v>0</v>
      </c>
      <c r="AE412" s="4">
        <v>2</v>
      </c>
      <c r="AF412" s="11"/>
      <c r="AG412" s="11"/>
      <c r="AH412" s="11">
        <f>SUM(Tabel1[[#This Row],[Bez - Obstakel, openbaar]:[Bez - Obstakel, doelgroep]])</f>
        <v>2</v>
      </c>
      <c r="AJ412" s="11">
        <f>SUM(Tabel1[[#This Row],[Bez - doelgroep totaal]]+Tabel1[[#This Row],[Bez - Openbaar]]+Tabel1[[#This Row],[Bez - Foutparkeerders]]+Tabel1[[#This Row],[Bez - Obstakels]])</f>
        <v>28</v>
      </c>
      <c r="AK412" s="41">
        <f>Tabel1[[#This Row],[Bez - Openbaar]]/Tabel1[[#This Row],[Totale openbare capaciteit]]</f>
        <v>0.74285714285714288</v>
      </c>
      <c r="AL412" s="41" t="e">
        <f>Tabel1[[#This Row],[Bez - doelgroep totaal]]/Tabel1[[#This Row],[Totale doelgroep capaciteit]]</f>
        <v>#DIV/0!</v>
      </c>
      <c r="AM412" s="41">
        <f>Tabel1[[#This Row],[Totale bezetting]]/Tabel1[[#This Row],[Totale capaciteit]]</f>
        <v>0.8</v>
      </c>
      <c r="AN412" s="41" t="str">
        <f>Tabel1[[#This Row],[Datum]]&amp;Tabel1[[#This Row],[Meetmoment]]&amp;Tabel1[[#This Row],[Sectienummer]]</f>
        <v>4445019:00-21:0029</v>
      </c>
      <c r="AO412" s="33">
        <v>2</v>
      </c>
      <c r="AP412" s="33">
        <v>2</v>
      </c>
      <c r="AQ412" s="33">
        <v>10</v>
      </c>
      <c r="AR412" s="33">
        <v>12</v>
      </c>
      <c r="AS412" s="33"/>
      <c r="AT412" s="33">
        <f>SUM(Tabel1[[#This Row],[Motief - Bezoekers/kortparkeerders]:[Motief - Overig]])</f>
        <v>26</v>
      </c>
      <c r="AU412" s="43">
        <v>17</v>
      </c>
      <c r="AV412" s="43"/>
      <c r="AW412" s="43">
        <v>1</v>
      </c>
      <c r="AX412" s="43"/>
      <c r="AY412" s="43">
        <v>1</v>
      </c>
      <c r="AZ412" s="43">
        <v>4</v>
      </c>
      <c r="BA412" s="43">
        <v>1</v>
      </c>
      <c r="BB412" s="43">
        <v>2</v>
      </c>
      <c r="BC412" s="44">
        <f>SUM(Tabel1[[#This Row],[Herkomst - Eigen woonplaats]:[Herkomst - Onbekend]])</f>
        <v>26</v>
      </c>
      <c r="BG412"/>
      <c r="BH412"/>
      <c r="BI412"/>
      <c r="BJ412"/>
      <c r="BK412" s="4"/>
      <c r="BL412" s="4"/>
      <c r="BM412" s="4"/>
      <c r="BN412" s="8"/>
      <c r="BO412" s="1"/>
      <c r="BP412"/>
      <c r="BQ412"/>
      <c r="BY412" s="4"/>
      <c r="BZ412" s="4"/>
      <c r="CA412" s="4"/>
      <c r="CB412" s="4"/>
    </row>
    <row r="413" spans="1:80" x14ac:dyDescent="0.25">
      <c r="A413" s="1">
        <v>29</v>
      </c>
      <c r="B413" t="s">
        <v>71</v>
      </c>
      <c r="C413" s="8">
        <v>44474</v>
      </c>
      <c r="D413" s="1" t="s">
        <v>78</v>
      </c>
      <c r="E413" s="4">
        <v>30</v>
      </c>
      <c r="G413" s="4">
        <v>5</v>
      </c>
      <c r="K413" s="4">
        <f>SUM(Tabel1[[#This Row],[cap_gemarkeerd_langs]:[cap_canadees]])</f>
        <v>35</v>
      </c>
      <c r="M413" s="4"/>
      <c r="Q413" s="4"/>
      <c r="R413" s="4">
        <f>SUM(Tabel1[[#This Row],[Cap - Invaliden algemeen]:[Cap - Overig gereserveerd]])</f>
        <v>0</v>
      </c>
      <c r="S413" s="4">
        <f>Tabel1[[#This Row],[Totale openbare capaciteit]]+Tabel1[[#This Row],[Totale doelgroep capaciteit]]</f>
        <v>35</v>
      </c>
      <c r="T413" s="11">
        <v>17</v>
      </c>
      <c r="U413" s="11"/>
      <c r="V413" s="11"/>
      <c r="W413" s="11"/>
      <c r="X413" s="11"/>
      <c r="Y413" s="11"/>
      <c r="Z413" s="4">
        <f>SUM(Tabel1[[#This Row],[Bez - Invaliden algemeen]:[Bez - Overig gereserveerd]])</f>
        <v>0</v>
      </c>
      <c r="AA413" s="4"/>
      <c r="AB413" s="4"/>
      <c r="AC413" s="11"/>
      <c r="AD413" s="11">
        <f>SUM(Tabel1[[#This Row],[Bez - fout, canadees]:[Bez - fout, anders]])</f>
        <v>0</v>
      </c>
      <c r="AF413" s="11"/>
      <c r="AG413" s="11"/>
      <c r="AH413" s="11">
        <f>SUM(Tabel1[[#This Row],[Bez - Obstakel, openbaar]:[Bez - Obstakel, doelgroep]])</f>
        <v>0</v>
      </c>
      <c r="AJ413" s="11">
        <f>SUM(Tabel1[[#This Row],[Bez - doelgroep totaal]]+Tabel1[[#This Row],[Bez - Openbaar]]+Tabel1[[#This Row],[Bez - Foutparkeerders]]+Tabel1[[#This Row],[Bez - Obstakels]])</f>
        <v>17</v>
      </c>
      <c r="AK413" s="41">
        <f>Tabel1[[#This Row],[Bez - Openbaar]]/Tabel1[[#This Row],[Totale openbare capaciteit]]</f>
        <v>0.48571428571428571</v>
      </c>
      <c r="AL413" s="41" t="e">
        <f>Tabel1[[#This Row],[Bez - doelgroep totaal]]/Tabel1[[#This Row],[Totale doelgroep capaciteit]]</f>
        <v>#DIV/0!</v>
      </c>
      <c r="AM413" s="41">
        <f>Tabel1[[#This Row],[Totale bezetting]]/Tabel1[[#This Row],[Totale capaciteit]]</f>
        <v>0.48571428571428571</v>
      </c>
      <c r="AN413" s="41" t="str">
        <f>Tabel1[[#This Row],[Datum]]&amp;Tabel1[[#This Row],[Meetmoment]]&amp;Tabel1[[#This Row],[Sectienummer]]</f>
        <v>4447410:00-12:0029</v>
      </c>
      <c r="AO413" s="33">
        <v>1</v>
      </c>
      <c r="AP413" s="33">
        <v>3</v>
      </c>
      <c r="AQ413" s="33">
        <v>2</v>
      </c>
      <c r="AR413" s="33">
        <v>11</v>
      </c>
      <c r="AS413" s="33"/>
      <c r="AT413" s="33">
        <f>SUM(Tabel1[[#This Row],[Motief - Bezoekers/kortparkeerders]:[Motief - Overig]])</f>
        <v>17</v>
      </c>
      <c r="AU413" s="43">
        <v>13</v>
      </c>
      <c r="AV413" s="43"/>
      <c r="AW413" s="43"/>
      <c r="AX413" s="43">
        <v>2</v>
      </c>
      <c r="AY413" s="43"/>
      <c r="AZ413" s="43">
        <v>2</v>
      </c>
      <c r="BA413" s="43"/>
      <c r="BB413" s="43"/>
      <c r="BC413" s="44">
        <f>SUM(Tabel1[[#This Row],[Herkomst - Eigen woonplaats]:[Herkomst - Onbekend]])</f>
        <v>17</v>
      </c>
      <c r="BG413"/>
      <c r="BH413"/>
      <c r="BI413"/>
      <c r="BJ413"/>
      <c r="BK413" s="4"/>
      <c r="BL413" s="4"/>
      <c r="BM413" s="4"/>
      <c r="BN413" s="8"/>
      <c r="BO413" s="1"/>
      <c r="BP413"/>
      <c r="BQ413"/>
      <c r="BY413" s="4"/>
      <c r="BZ413" s="4"/>
      <c r="CA413" s="4"/>
      <c r="CB413" s="4"/>
    </row>
    <row r="414" spans="1:80" x14ac:dyDescent="0.25">
      <c r="A414" s="1">
        <v>29</v>
      </c>
      <c r="B414" t="s">
        <v>71</v>
      </c>
      <c r="C414" s="8">
        <v>44474</v>
      </c>
      <c r="D414" s="1" t="s">
        <v>79</v>
      </c>
      <c r="E414" s="4">
        <v>30</v>
      </c>
      <c r="G414" s="4">
        <v>5</v>
      </c>
      <c r="K414" s="4">
        <f>SUM(Tabel1[[#This Row],[cap_gemarkeerd_langs]:[cap_canadees]])</f>
        <v>35</v>
      </c>
      <c r="M414" s="4"/>
      <c r="Q414" s="4"/>
      <c r="R414" s="4">
        <f>SUM(Tabel1[[#This Row],[Cap - Invaliden algemeen]:[Cap - Overig gereserveerd]])</f>
        <v>0</v>
      </c>
      <c r="S414" s="4">
        <f>Tabel1[[#This Row],[Totale openbare capaciteit]]+Tabel1[[#This Row],[Totale doelgroep capaciteit]]</f>
        <v>35</v>
      </c>
      <c r="T414" s="11">
        <v>21</v>
      </c>
      <c r="U414" s="11"/>
      <c r="V414" s="11"/>
      <c r="W414" s="11"/>
      <c r="X414" s="11"/>
      <c r="Y414" s="11"/>
      <c r="Z414" s="4">
        <f>SUM(Tabel1[[#This Row],[Bez - Invaliden algemeen]:[Bez - Overig gereserveerd]])</f>
        <v>0</v>
      </c>
      <c r="AA414" s="4"/>
      <c r="AB414" s="4"/>
      <c r="AC414" s="11"/>
      <c r="AD414" s="11">
        <f>SUM(Tabel1[[#This Row],[Bez - fout, canadees]:[Bez - fout, anders]])</f>
        <v>0</v>
      </c>
      <c r="AF414" s="11"/>
      <c r="AG414" s="11"/>
      <c r="AH414" s="11">
        <f>SUM(Tabel1[[#This Row],[Bez - Obstakel, openbaar]:[Bez - Obstakel, doelgroep]])</f>
        <v>0</v>
      </c>
      <c r="AJ414" s="11">
        <f>SUM(Tabel1[[#This Row],[Bez - doelgroep totaal]]+Tabel1[[#This Row],[Bez - Openbaar]]+Tabel1[[#This Row],[Bez - Foutparkeerders]]+Tabel1[[#This Row],[Bez - Obstakels]])</f>
        <v>21</v>
      </c>
      <c r="AK414" s="41">
        <f>Tabel1[[#This Row],[Bez - Openbaar]]/Tabel1[[#This Row],[Totale openbare capaciteit]]</f>
        <v>0.6</v>
      </c>
      <c r="AL414" s="41" t="e">
        <f>Tabel1[[#This Row],[Bez - doelgroep totaal]]/Tabel1[[#This Row],[Totale doelgroep capaciteit]]</f>
        <v>#DIV/0!</v>
      </c>
      <c r="AM414" s="41">
        <f>Tabel1[[#This Row],[Totale bezetting]]/Tabel1[[#This Row],[Totale capaciteit]]</f>
        <v>0.6</v>
      </c>
      <c r="AN414" s="41" t="str">
        <f>Tabel1[[#This Row],[Datum]]&amp;Tabel1[[#This Row],[Meetmoment]]&amp;Tabel1[[#This Row],[Sectienummer]]</f>
        <v>4447414:00-16:0029</v>
      </c>
      <c r="AO414" s="33">
        <v>3</v>
      </c>
      <c r="AP414" s="33">
        <v>4</v>
      </c>
      <c r="AQ414" s="33">
        <v>4</v>
      </c>
      <c r="AR414" s="33">
        <v>10</v>
      </c>
      <c r="AS414" s="33"/>
      <c r="AT414" s="33">
        <f>SUM(Tabel1[[#This Row],[Motief - Bezoekers/kortparkeerders]:[Motief - Overig]])</f>
        <v>21</v>
      </c>
      <c r="AU414" s="43">
        <v>12</v>
      </c>
      <c r="AV414" s="43">
        <v>1</v>
      </c>
      <c r="AW414" s="43"/>
      <c r="AX414" s="43">
        <v>4</v>
      </c>
      <c r="AY414" s="43">
        <v>1</v>
      </c>
      <c r="AZ414" s="43">
        <v>2</v>
      </c>
      <c r="BA414" s="43">
        <v>1</v>
      </c>
      <c r="BB414" s="43"/>
      <c r="BC414" s="44">
        <f>SUM(Tabel1[[#This Row],[Herkomst - Eigen woonplaats]:[Herkomst - Onbekend]])</f>
        <v>21</v>
      </c>
      <c r="BG414"/>
      <c r="BH414"/>
      <c r="BI414"/>
      <c r="BJ414"/>
      <c r="BK414" s="4"/>
      <c r="BL414" s="4"/>
      <c r="BM414" s="4"/>
      <c r="BN414" s="8"/>
      <c r="BO414" s="1"/>
      <c r="BP414"/>
      <c r="BQ414"/>
      <c r="BY414" s="4"/>
      <c r="BZ414" s="4"/>
      <c r="CA414" s="4"/>
      <c r="CB414" s="4"/>
    </row>
    <row r="415" spans="1:80" x14ac:dyDescent="0.25">
      <c r="A415" s="1">
        <v>29</v>
      </c>
      <c r="B415" t="s">
        <v>71</v>
      </c>
      <c r="C415" s="8">
        <v>44474</v>
      </c>
      <c r="D415" s="1" t="s">
        <v>80</v>
      </c>
      <c r="E415" s="4">
        <v>30</v>
      </c>
      <c r="G415" s="4">
        <v>5</v>
      </c>
      <c r="K415" s="4">
        <f>SUM(Tabel1[[#This Row],[cap_gemarkeerd_langs]:[cap_canadees]])</f>
        <v>35</v>
      </c>
      <c r="M415" s="4"/>
      <c r="Q415" s="4"/>
      <c r="R415" s="4">
        <f>SUM(Tabel1[[#This Row],[Cap - Invaliden algemeen]:[Cap - Overig gereserveerd]])</f>
        <v>0</v>
      </c>
      <c r="S415" s="4">
        <f>Tabel1[[#This Row],[Totale openbare capaciteit]]+Tabel1[[#This Row],[Totale doelgroep capaciteit]]</f>
        <v>35</v>
      </c>
      <c r="T415" s="11">
        <v>21</v>
      </c>
      <c r="U415" s="11"/>
      <c r="V415" s="11"/>
      <c r="W415" s="11"/>
      <c r="X415" s="11"/>
      <c r="Y415" s="11"/>
      <c r="Z415" s="4">
        <f>SUM(Tabel1[[#This Row],[Bez - Invaliden algemeen]:[Bez - Overig gereserveerd]])</f>
        <v>0</v>
      </c>
      <c r="AA415" s="4"/>
      <c r="AB415" s="4"/>
      <c r="AC415" s="11"/>
      <c r="AD415" s="11">
        <f>SUM(Tabel1[[#This Row],[Bez - fout, canadees]:[Bez - fout, anders]])</f>
        <v>0</v>
      </c>
      <c r="AF415" s="11"/>
      <c r="AG415" s="11"/>
      <c r="AH415" s="11">
        <f>SUM(Tabel1[[#This Row],[Bez - Obstakel, openbaar]:[Bez - Obstakel, doelgroep]])</f>
        <v>0</v>
      </c>
      <c r="AJ415" s="11">
        <f>SUM(Tabel1[[#This Row],[Bez - doelgroep totaal]]+Tabel1[[#This Row],[Bez - Openbaar]]+Tabel1[[#This Row],[Bez - Foutparkeerders]]+Tabel1[[#This Row],[Bez - Obstakels]])</f>
        <v>21</v>
      </c>
      <c r="AK415" s="41">
        <f>Tabel1[[#This Row],[Bez - Openbaar]]/Tabel1[[#This Row],[Totale openbare capaciteit]]</f>
        <v>0.6</v>
      </c>
      <c r="AL415" s="41" t="e">
        <f>Tabel1[[#This Row],[Bez - doelgroep totaal]]/Tabel1[[#This Row],[Totale doelgroep capaciteit]]</f>
        <v>#DIV/0!</v>
      </c>
      <c r="AM415" s="41">
        <f>Tabel1[[#This Row],[Totale bezetting]]/Tabel1[[#This Row],[Totale capaciteit]]</f>
        <v>0.6</v>
      </c>
      <c r="AN415" s="41" t="str">
        <f>Tabel1[[#This Row],[Datum]]&amp;Tabel1[[#This Row],[Meetmoment]]&amp;Tabel1[[#This Row],[Sectienummer]]</f>
        <v>4447419:00-21:0029</v>
      </c>
      <c r="AO415" s="33">
        <v>2</v>
      </c>
      <c r="AP415" s="33">
        <v>1</v>
      </c>
      <c r="AQ415" s="33">
        <v>7</v>
      </c>
      <c r="AR415" s="33">
        <v>11</v>
      </c>
      <c r="AS415" s="33"/>
      <c r="AT415" s="33">
        <f>SUM(Tabel1[[#This Row],[Motief - Bezoekers/kortparkeerders]:[Motief - Overig]])</f>
        <v>21</v>
      </c>
      <c r="AU415" s="43">
        <v>12</v>
      </c>
      <c r="AV415" s="43">
        <v>2</v>
      </c>
      <c r="AW415" s="43">
        <v>1</v>
      </c>
      <c r="AX415" s="43">
        <v>2</v>
      </c>
      <c r="AY415" s="43">
        <v>1</v>
      </c>
      <c r="AZ415" s="43">
        <v>2</v>
      </c>
      <c r="BA415" s="43">
        <v>1</v>
      </c>
      <c r="BB415" s="43"/>
      <c r="BC415" s="44">
        <f>SUM(Tabel1[[#This Row],[Herkomst - Eigen woonplaats]:[Herkomst - Onbekend]])</f>
        <v>21</v>
      </c>
      <c r="BG415"/>
      <c r="BH415"/>
      <c r="BI415"/>
      <c r="BJ415"/>
      <c r="BK415" s="4"/>
      <c r="BL415" s="4"/>
      <c r="BM415" s="4"/>
      <c r="BN415" s="8"/>
      <c r="BO415" s="1"/>
      <c r="BP415"/>
      <c r="BQ415"/>
      <c r="BY415" s="4"/>
      <c r="BZ415" s="4"/>
      <c r="CA415" s="4"/>
      <c r="CB415" s="4"/>
    </row>
    <row r="416" spans="1:80" x14ac:dyDescent="0.25">
      <c r="A416" s="1">
        <v>29</v>
      </c>
      <c r="B416" t="s">
        <v>71</v>
      </c>
      <c r="C416" s="8">
        <v>44475</v>
      </c>
      <c r="D416" s="1" t="s">
        <v>77</v>
      </c>
      <c r="E416" s="4">
        <v>30</v>
      </c>
      <c r="G416" s="4">
        <v>5</v>
      </c>
      <c r="K416" s="4">
        <f>SUM(Tabel1[[#This Row],[cap_gemarkeerd_langs]:[cap_canadees]])</f>
        <v>35</v>
      </c>
      <c r="M416" s="4"/>
      <c r="Q416" s="4"/>
      <c r="R416" s="4">
        <f>SUM(Tabel1[[#This Row],[Cap - Invaliden algemeen]:[Cap - Overig gereserveerd]])</f>
        <v>0</v>
      </c>
      <c r="S416" s="4">
        <f>Tabel1[[#This Row],[Totale openbare capaciteit]]+Tabel1[[#This Row],[Totale doelgroep capaciteit]]</f>
        <v>35</v>
      </c>
      <c r="T416" s="11">
        <v>21</v>
      </c>
      <c r="U416" s="11"/>
      <c r="V416" s="11"/>
      <c r="W416" s="11"/>
      <c r="X416" s="11"/>
      <c r="Y416" s="11"/>
      <c r="Z416" s="4">
        <f>SUM(Tabel1[[#This Row],[Bez - Invaliden algemeen]:[Bez - Overig gereserveerd]])</f>
        <v>0</v>
      </c>
      <c r="AA416" s="4"/>
      <c r="AB416" s="4"/>
      <c r="AC416" s="11"/>
      <c r="AD416" s="11">
        <f>SUM(Tabel1[[#This Row],[Bez - fout, canadees]:[Bez - fout, anders]])</f>
        <v>0</v>
      </c>
      <c r="AF416" s="11"/>
      <c r="AG416" s="11"/>
      <c r="AH416" s="11">
        <f>SUM(Tabel1[[#This Row],[Bez - Obstakel, openbaar]:[Bez - Obstakel, doelgroep]])</f>
        <v>0</v>
      </c>
      <c r="AJ416" s="11">
        <f>SUM(Tabel1[[#This Row],[Bez - doelgroep totaal]]+Tabel1[[#This Row],[Bez - Openbaar]]+Tabel1[[#This Row],[Bez - Foutparkeerders]]+Tabel1[[#This Row],[Bez - Obstakels]])</f>
        <v>21</v>
      </c>
      <c r="AK416" s="41">
        <f>Tabel1[[#This Row],[Bez - Openbaar]]/Tabel1[[#This Row],[Totale openbare capaciteit]]</f>
        <v>0.6</v>
      </c>
      <c r="AL416" s="41" t="e">
        <f>Tabel1[[#This Row],[Bez - doelgroep totaal]]/Tabel1[[#This Row],[Totale doelgroep capaciteit]]</f>
        <v>#DIV/0!</v>
      </c>
      <c r="AM416" s="41">
        <f>Tabel1[[#This Row],[Totale bezetting]]/Tabel1[[#This Row],[Totale capaciteit]]</f>
        <v>0.6</v>
      </c>
      <c r="AN416" s="41" t="str">
        <f>Tabel1[[#This Row],[Datum]]&amp;Tabel1[[#This Row],[Meetmoment]]&amp;Tabel1[[#This Row],[Sectienummer]]</f>
        <v>4447500:00-02:0029</v>
      </c>
      <c r="AO416" s="33"/>
      <c r="AP416" s="33"/>
      <c r="AQ416" s="33">
        <v>7</v>
      </c>
      <c r="AR416" s="33">
        <v>14</v>
      </c>
      <c r="AS416" s="33"/>
      <c r="AT416" s="33">
        <f>SUM(Tabel1[[#This Row],[Motief - Bezoekers/kortparkeerders]:[Motief - Overig]])</f>
        <v>21</v>
      </c>
      <c r="AU416" s="43">
        <v>14</v>
      </c>
      <c r="AV416" s="43">
        <v>1</v>
      </c>
      <c r="AW416" s="43">
        <v>1</v>
      </c>
      <c r="AX416" s="43">
        <v>2</v>
      </c>
      <c r="AY416" s="43"/>
      <c r="AZ416" s="43">
        <v>1</v>
      </c>
      <c r="BA416" s="43">
        <v>2</v>
      </c>
      <c r="BB416" s="43"/>
      <c r="BC416" s="44">
        <f>SUM(Tabel1[[#This Row],[Herkomst - Eigen woonplaats]:[Herkomst - Onbekend]])</f>
        <v>21</v>
      </c>
      <c r="BG416"/>
      <c r="BH416"/>
      <c r="BI416"/>
      <c r="BJ416"/>
      <c r="BK416" s="4"/>
      <c r="BL416" s="4"/>
      <c r="BM416" s="4"/>
      <c r="BN416" s="8"/>
      <c r="BO416" s="1"/>
      <c r="BP416"/>
      <c r="BQ416"/>
      <c r="BY416" s="4"/>
      <c r="BZ416" s="4"/>
      <c r="CA416" s="4"/>
      <c r="CB416" s="4"/>
    </row>
    <row r="417" spans="1:80" x14ac:dyDescent="0.25">
      <c r="A417" s="1">
        <v>30</v>
      </c>
      <c r="B417" t="s">
        <v>71</v>
      </c>
      <c r="C417" s="8">
        <v>44415</v>
      </c>
      <c r="D417" s="1" t="s">
        <v>78</v>
      </c>
      <c r="F417" s="4">
        <v>2</v>
      </c>
      <c r="H417" s="4">
        <v>2</v>
      </c>
      <c r="K417" s="4">
        <f>SUM(Tabel1[[#This Row],[cap_gemarkeerd_langs]:[cap_canadees]])</f>
        <v>4</v>
      </c>
      <c r="M417" s="4"/>
      <c r="Q417" s="4"/>
      <c r="R417" s="4">
        <f>SUM(Tabel1[[#This Row],[Cap - Invaliden algemeen]:[Cap - Overig gereserveerd]])</f>
        <v>0</v>
      </c>
      <c r="S417" s="4">
        <f>Tabel1[[#This Row],[Totale openbare capaciteit]]+Tabel1[[#This Row],[Totale doelgroep capaciteit]]</f>
        <v>4</v>
      </c>
      <c r="T417" s="11">
        <v>3</v>
      </c>
      <c r="U417" s="11"/>
      <c r="V417" s="11"/>
      <c r="W417" s="11"/>
      <c r="X417" s="11"/>
      <c r="Y417" s="11"/>
      <c r="Z417" s="4">
        <f>SUM(Tabel1[[#This Row],[Bez - Invaliden algemeen]:[Bez - Overig gereserveerd]])</f>
        <v>0</v>
      </c>
      <c r="AA417" s="4"/>
      <c r="AB417" s="4"/>
      <c r="AC417" s="11"/>
      <c r="AD417" s="11">
        <f>SUM(Tabel1[[#This Row],[Bez - fout, canadees]:[Bez - fout, anders]])</f>
        <v>0</v>
      </c>
      <c r="AF417" s="11"/>
      <c r="AG417" s="11"/>
      <c r="AH417" s="11">
        <f>SUM(Tabel1[[#This Row],[Bez - Obstakel, openbaar]:[Bez - Obstakel, doelgroep]])</f>
        <v>0</v>
      </c>
      <c r="AJ417" s="11">
        <f>SUM(Tabel1[[#This Row],[Bez - doelgroep totaal]]+Tabel1[[#This Row],[Bez - Openbaar]]+Tabel1[[#This Row],[Bez - Foutparkeerders]]+Tabel1[[#This Row],[Bez - Obstakels]])</f>
        <v>3</v>
      </c>
      <c r="AK417" s="41">
        <f>Tabel1[[#This Row],[Bez - Openbaar]]/Tabel1[[#This Row],[Totale openbare capaciteit]]</f>
        <v>0.75</v>
      </c>
      <c r="AL417" s="41" t="e">
        <f>Tabel1[[#This Row],[Bez - doelgroep totaal]]/Tabel1[[#This Row],[Totale doelgroep capaciteit]]</f>
        <v>#DIV/0!</v>
      </c>
      <c r="AM417" s="41">
        <f>Tabel1[[#This Row],[Totale bezetting]]/Tabel1[[#This Row],[Totale capaciteit]]</f>
        <v>0.75</v>
      </c>
      <c r="AN417" s="41" t="str">
        <f>Tabel1[[#This Row],[Datum]]&amp;Tabel1[[#This Row],[Meetmoment]]&amp;Tabel1[[#This Row],[Sectienummer]]</f>
        <v>4441510:00-12:0030</v>
      </c>
      <c r="AO417" s="33"/>
      <c r="AP417" s="33"/>
      <c r="AQ417" s="33"/>
      <c r="AR417" s="33">
        <v>3</v>
      </c>
      <c r="AS417" s="33"/>
      <c r="AT417" s="33">
        <f>SUM(Tabel1[[#This Row],[Motief - Bezoekers/kortparkeerders]:[Motief - Overig]])</f>
        <v>3</v>
      </c>
      <c r="AU417" s="43">
        <v>3</v>
      </c>
      <c r="AV417" s="43"/>
      <c r="AW417" s="43"/>
      <c r="AX417" s="43"/>
      <c r="AY417" s="43"/>
      <c r="AZ417" s="43"/>
      <c r="BA417" s="43"/>
      <c r="BB417" s="43"/>
      <c r="BC417" s="44">
        <f>SUM(Tabel1[[#This Row],[Herkomst - Eigen woonplaats]:[Herkomst - Onbekend]])</f>
        <v>3</v>
      </c>
      <c r="BG417"/>
      <c r="BH417"/>
      <c r="BI417"/>
      <c r="BJ417"/>
      <c r="BK417" s="4"/>
      <c r="BL417" s="4"/>
      <c r="BM417" s="4"/>
      <c r="BN417" s="8"/>
      <c r="BO417" s="1"/>
      <c r="BP417"/>
      <c r="BQ417"/>
      <c r="BY417" s="4"/>
      <c r="BZ417" s="4"/>
      <c r="CA417" s="4"/>
      <c r="CB417" s="4"/>
    </row>
    <row r="418" spans="1:80" x14ac:dyDescent="0.25">
      <c r="A418" s="1">
        <v>30</v>
      </c>
      <c r="B418" t="s">
        <v>71</v>
      </c>
      <c r="C418" s="8">
        <v>44415</v>
      </c>
      <c r="D418" s="1" t="s">
        <v>79</v>
      </c>
      <c r="F418" s="4">
        <v>2</v>
      </c>
      <c r="H418" s="4">
        <v>2</v>
      </c>
      <c r="K418" s="4">
        <f>SUM(Tabel1[[#This Row],[cap_gemarkeerd_langs]:[cap_canadees]])</f>
        <v>4</v>
      </c>
      <c r="M418" s="4"/>
      <c r="Q418" s="4"/>
      <c r="R418" s="4">
        <f>SUM(Tabel1[[#This Row],[Cap - Invaliden algemeen]:[Cap - Overig gereserveerd]])</f>
        <v>0</v>
      </c>
      <c r="S418" s="4">
        <f>Tabel1[[#This Row],[Totale openbare capaciteit]]+Tabel1[[#This Row],[Totale doelgroep capaciteit]]</f>
        <v>4</v>
      </c>
      <c r="T418" s="11">
        <v>4</v>
      </c>
      <c r="U418" s="11"/>
      <c r="V418" s="11"/>
      <c r="W418" s="11"/>
      <c r="X418" s="11"/>
      <c r="Y418" s="11"/>
      <c r="Z418" s="4">
        <f>SUM(Tabel1[[#This Row],[Bez - Invaliden algemeen]:[Bez - Overig gereserveerd]])</f>
        <v>0</v>
      </c>
      <c r="AA418" s="4"/>
      <c r="AB418" s="4"/>
      <c r="AC418" s="11"/>
      <c r="AD418" s="11">
        <f>SUM(Tabel1[[#This Row],[Bez - fout, canadees]:[Bez - fout, anders]])</f>
        <v>0</v>
      </c>
      <c r="AF418" s="11"/>
      <c r="AG418" s="11"/>
      <c r="AH418" s="11">
        <f>SUM(Tabel1[[#This Row],[Bez - Obstakel, openbaar]:[Bez - Obstakel, doelgroep]])</f>
        <v>0</v>
      </c>
      <c r="AJ418" s="11">
        <f>SUM(Tabel1[[#This Row],[Bez - doelgroep totaal]]+Tabel1[[#This Row],[Bez - Openbaar]]+Tabel1[[#This Row],[Bez - Foutparkeerders]]+Tabel1[[#This Row],[Bez - Obstakels]])</f>
        <v>4</v>
      </c>
      <c r="AK418" s="41">
        <f>Tabel1[[#This Row],[Bez - Openbaar]]/Tabel1[[#This Row],[Totale openbare capaciteit]]</f>
        <v>1</v>
      </c>
      <c r="AL418" s="41" t="e">
        <f>Tabel1[[#This Row],[Bez - doelgroep totaal]]/Tabel1[[#This Row],[Totale doelgroep capaciteit]]</f>
        <v>#DIV/0!</v>
      </c>
      <c r="AM418" s="41">
        <f>Tabel1[[#This Row],[Totale bezetting]]/Tabel1[[#This Row],[Totale capaciteit]]</f>
        <v>1</v>
      </c>
      <c r="AN418" s="41" t="str">
        <f>Tabel1[[#This Row],[Datum]]&amp;Tabel1[[#This Row],[Meetmoment]]&amp;Tabel1[[#This Row],[Sectienummer]]</f>
        <v>4441514:00-16:0030</v>
      </c>
      <c r="AO418" s="33"/>
      <c r="AP418" s="33"/>
      <c r="AQ418" s="33">
        <v>1</v>
      </c>
      <c r="AR418" s="33">
        <v>3</v>
      </c>
      <c r="AS418" s="33"/>
      <c r="AT418" s="33">
        <f>SUM(Tabel1[[#This Row],[Motief - Bezoekers/kortparkeerders]:[Motief - Overig]])</f>
        <v>4</v>
      </c>
      <c r="AU418" s="43">
        <v>4</v>
      </c>
      <c r="AV418" s="43"/>
      <c r="AW418" s="43"/>
      <c r="AX418" s="43"/>
      <c r="AY418" s="43"/>
      <c r="AZ418" s="43"/>
      <c r="BA418" s="43"/>
      <c r="BB418" s="43"/>
      <c r="BC418" s="44">
        <f>SUM(Tabel1[[#This Row],[Herkomst - Eigen woonplaats]:[Herkomst - Onbekend]])</f>
        <v>4</v>
      </c>
      <c r="BG418"/>
      <c r="BH418"/>
      <c r="BI418"/>
      <c r="BJ418"/>
      <c r="BK418" s="4"/>
      <c r="BL418" s="4"/>
      <c r="BM418" s="4"/>
      <c r="BN418" s="8"/>
      <c r="BO418" s="1"/>
      <c r="BP418"/>
      <c r="BQ418"/>
      <c r="BY418" s="4"/>
      <c r="BZ418" s="4"/>
      <c r="CA418" s="4"/>
      <c r="CB418" s="4"/>
    </row>
    <row r="419" spans="1:80" x14ac:dyDescent="0.25">
      <c r="A419" s="1">
        <v>30</v>
      </c>
      <c r="B419" t="s">
        <v>71</v>
      </c>
      <c r="C419" s="8">
        <v>44415</v>
      </c>
      <c r="D419" s="1" t="s">
        <v>80</v>
      </c>
      <c r="F419" s="4">
        <v>2</v>
      </c>
      <c r="H419" s="4">
        <v>2</v>
      </c>
      <c r="K419" s="4">
        <f>SUM(Tabel1[[#This Row],[cap_gemarkeerd_langs]:[cap_canadees]])</f>
        <v>4</v>
      </c>
      <c r="M419" s="4"/>
      <c r="Q419" s="4"/>
      <c r="R419" s="4">
        <f>SUM(Tabel1[[#This Row],[Cap - Invaliden algemeen]:[Cap - Overig gereserveerd]])</f>
        <v>0</v>
      </c>
      <c r="S419" s="4">
        <f>Tabel1[[#This Row],[Totale openbare capaciteit]]+Tabel1[[#This Row],[Totale doelgroep capaciteit]]</f>
        <v>4</v>
      </c>
      <c r="T419" s="11">
        <v>2</v>
      </c>
      <c r="U419" s="11"/>
      <c r="V419" s="11"/>
      <c r="W419" s="11"/>
      <c r="X419" s="11"/>
      <c r="Y419" s="11"/>
      <c r="Z419" s="4">
        <f>SUM(Tabel1[[#This Row],[Bez - Invaliden algemeen]:[Bez - Overig gereserveerd]])</f>
        <v>0</v>
      </c>
      <c r="AA419" s="4"/>
      <c r="AB419" s="4">
        <v>2</v>
      </c>
      <c r="AC419" s="11"/>
      <c r="AD419" s="11">
        <f>SUM(Tabel1[[#This Row],[Bez - fout, canadees]:[Bez - fout, anders]])</f>
        <v>2</v>
      </c>
      <c r="AF419" s="11"/>
      <c r="AG419" s="11"/>
      <c r="AH419" s="11">
        <f>SUM(Tabel1[[#This Row],[Bez - Obstakel, openbaar]:[Bez - Obstakel, doelgroep]])</f>
        <v>0</v>
      </c>
      <c r="AJ419" s="11">
        <f>SUM(Tabel1[[#This Row],[Bez - doelgroep totaal]]+Tabel1[[#This Row],[Bez - Openbaar]]+Tabel1[[#This Row],[Bez - Foutparkeerders]]+Tabel1[[#This Row],[Bez - Obstakels]])</f>
        <v>4</v>
      </c>
      <c r="AK419" s="41">
        <f>Tabel1[[#This Row],[Bez - Openbaar]]/Tabel1[[#This Row],[Totale openbare capaciteit]]</f>
        <v>0.5</v>
      </c>
      <c r="AL419" s="41" t="e">
        <f>Tabel1[[#This Row],[Bez - doelgroep totaal]]/Tabel1[[#This Row],[Totale doelgroep capaciteit]]</f>
        <v>#DIV/0!</v>
      </c>
      <c r="AM419" s="41">
        <f>Tabel1[[#This Row],[Totale bezetting]]/Tabel1[[#This Row],[Totale capaciteit]]</f>
        <v>1</v>
      </c>
      <c r="AN419" s="41" t="str">
        <f>Tabel1[[#This Row],[Datum]]&amp;Tabel1[[#This Row],[Meetmoment]]&amp;Tabel1[[#This Row],[Sectienummer]]</f>
        <v>4441519:00-21:0030</v>
      </c>
      <c r="AO419" s="33"/>
      <c r="AP419" s="33"/>
      <c r="AQ419" s="33">
        <v>1</v>
      </c>
      <c r="AR419" s="33">
        <v>3</v>
      </c>
      <c r="AS419" s="33"/>
      <c r="AT419" s="33">
        <f>SUM(Tabel1[[#This Row],[Motief - Bezoekers/kortparkeerders]:[Motief - Overig]])</f>
        <v>4</v>
      </c>
      <c r="AU419" s="43">
        <v>4</v>
      </c>
      <c r="AV419" s="43"/>
      <c r="AW419" s="43"/>
      <c r="AX419" s="43"/>
      <c r="AY419" s="43"/>
      <c r="AZ419" s="43"/>
      <c r="BA419" s="43"/>
      <c r="BB419" s="43"/>
      <c r="BC419" s="44">
        <f>SUM(Tabel1[[#This Row],[Herkomst - Eigen woonplaats]:[Herkomst - Onbekend]])</f>
        <v>4</v>
      </c>
      <c r="BG419"/>
      <c r="BH419"/>
      <c r="BI419"/>
      <c r="BJ419"/>
      <c r="BK419" s="4"/>
      <c r="BL419" s="4"/>
      <c r="BM419" s="4"/>
      <c r="BN419" s="8"/>
      <c r="BO419" s="1"/>
      <c r="BP419"/>
      <c r="BQ419"/>
      <c r="BY419" s="4"/>
      <c r="BZ419" s="4"/>
      <c r="CA419" s="4"/>
      <c r="CB419" s="4"/>
    </row>
    <row r="420" spans="1:80" x14ac:dyDescent="0.25">
      <c r="A420" s="1">
        <v>30</v>
      </c>
      <c r="B420" t="s">
        <v>71</v>
      </c>
      <c r="C420" s="8">
        <v>44416</v>
      </c>
      <c r="D420" s="1" t="s">
        <v>77</v>
      </c>
      <c r="F420" s="4">
        <v>2</v>
      </c>
      <c r="H420" s="4">
        <v>2</v>
      </c>
      <c r="K420" s="4">
        <f>SUM(Tabel1[[#This Row],[cap_gemarkeerd_langs]:[cap_canadees]])</f>
        <v>4</v>
      </c>
      <c r="M420" s="4"/>
      <c r="Q420" s="4"/>
      <c r="R420" s="4">
        <f>SUM(Tabel1[[#This Row],[Cap - Invaliden algemeen]:[Cap - Overig gereserveerd]])</f>
        <v>0</v>
      </c>
      <c r="S420" s="4">
        <f>Tabel1[[#This Row],[Totale openbare capaciteit]]+Tabel1[[#This Row],[Totale doelgroep capaciteit]]</f>
        <v>4</v>
      </c>
      <c r="T420" s="11">
        <v>2</v>
      </c>
      <c r="U420" s="11"/>
      <c r="V420" s="11"/>
      <c r="W420" s="11"/>
      <c r="X420" s="11"/>
      <c r="Y420" s="11"/>
      <c r="Z420" s="4">
        <f>SUM(Tabel1[[#This Row],[Bez - Invaliden algemeen]:[Bez - Overig gereserveerd]])</f>
        <v>0</v>
      </c>
      <c r="AA420" s="4"/>
      <c r="AB420" s="4">
        <v>2</v>
      </c>
      <c r="AC420" s="11"/>
      <c r="AD420" s="11">
        <f>SUM(Tabel1[[#This Row],[Bez - fout, canadees]:[Bez - fout, anders]])</f>
        <v>2</v>
      </c>
      <c r="AF420" s="11"/>
      <c r="AG420" s="11"/>
      <c r="AH420" s="11">
        <f>SUM(Tabel1[[#This Row],[Bez - Obstakel, openbaar]:[Bez - Obstakel, doelgroep]])</f>
        <v>0</v>
      </c>
      <c r="AJ420" s="11">
        <f>SUM(Tabel1[[#This Row],[Bez - doelgroep totaal]]+Tabel1[[#This Row],[Bez - Openbaar]]+Tabel1[[#This Row],[Bez - Foutparkeerders]]+Tabel1[[#This Row],[Bez - Obstakels]])</f>
        <v>4</v>
      </c>
      <c r="AK420" s="41">
        <f>Tabel1[[#This Row],[Bez - Openbaar]]/Tabel1[[#This Row],[Totale openbare capaciteit]]</f>
        <v>0.5</v>
      </c>
      <c r="AL420" s="41" t="e">
        <f>Tabel1[[#This Row],[Bez - doelgroep totaal]]/Tabel1[[#This Row],[Totale doelgroep capaciteit]]</f>
        <v>#DIV/0!</v>
      </c>
      <c r="AM420" s="41">
        <f>Tabel1[[#This Row],[Totale bezetting]]/Tabel1[[#This Row],[Totale capaciteit]]</f>
        <v>1</v>
      </c>
      <c r="AN420" s="41" t="str">
        <f>Tabel1[[#This Row],[Datum]]&amp;Tabel1[[#This Row],[Meetmoment]]&amp;Tabel1[[#This Row],[Sectienummer]]</f>
        <v>4441600:00-02:0030</v>
      </c>
      <c r="AO420" s="33"/>
      <c r="AP420" s="33"/>
      <c r="AQ420" s="33">
        <v>1</v>
      </c>
      <c r="AR420" s="33">
        <v>3</v>
      </c>
      <c r="AS420" s="33"/>
      <c r="AT420" s="33">
        <f>SUM(Tabel1[[#This Row],[Motief - Bezoekers/kortparkeerders]:[Motief - Overig]])</f>
        <v>4</v>
      </c>
      <c r="AU420" s="43">
        <v>4</v>
      </c>
      <c r="AV420" s="43"/>
      <c r="AW420" s="43"/>
      <c r="AX420" s="43"/>
      <c r="AY420" s="43"/>
      <c r="AZ420" s="43"/>
      <c r="BA420" s="43"/>
      <c r="BB420" s="43"/>
      <c r="BC420" s="44">
        <f>SUM(Tabel1[[#This Row],[Herkomst - Eigen woonplaats]:[Herkomst - Onbekend]])</f>
        <v>4</v>
      </c>
      <c r="BG420"/>
      <c r="BH420"/>
      <c r="BI420"/>
      <c r="BJ420"/>
      <c r="BK420" s="4"/>
      <c r="BL420" s="4"/>
      <c r="BM420" s="4"/>
      <c r="BN420" s="8"/>
      <c r="BO420" s="1"/>
      <c r="BP420"/>
      <c r="BQ420"/>
      <c r="BY420" s="4"/>
      <c r="BZ420" s="4"/>
      <c r="CA420" s="4"/>
      <c r="CB420" s="4"/>
    </row>
    <row r="421" spans="1:80" x14ac:dyDescent="0.25">
      <c r="A421" s="1">
        <v>30</v>
      </c>
      <c r="B421" s="1" t="s">
        <v>71</v>
      </c>
      <c r="C421" s="8">
        <v>44429</v>
      </c>
      <c r="D421" s="1" t="s">
        <v>79</v>
      </c>
      <c r="F421" s="4">
        <v>2</v>
      </c>
      <c r="H421" s="4">
        <v>2</v>
      </c>
      <c r="K421" s="4">
        <f>SUM(Tabel1[[#This Row],[cap_gemarkeerd_langs]:[cap_canadees]])</f>
        <v>4</v>
      </c>
      <c r="M421" s="4"/>
      <c r="Q421" s="4"/>
      <c r="R421" s="4">
        <f>SUM(Tabel1[[#This Row],[Cap - Invaliden algemeen]:[Cap - Overig gereserveerd]])</f>
        <v>0</v>
      </c>
      <c r="S421" s="4">
        <f>Tabel1[[#This Row],[Totale openbare capaciteit]]+Tabel1[[#This Row],[Totale doelgroep capaciteit]]</f>
        <v>4</v>
      </c>
      <c r="T421" s="11">
        <v>3</v>
      </c>
      <c r="U421" s="11"/>
      <c r="V421" s="11"/>
      <c r="W421" s="11"/>
      <c r="X421" s="11"/>
      <c r="Y421" s="11"/>
      <c r="Z421" s="4">
        <f>SUM(Tabel1[[#This Row],[Bez - Invaliden algemeen]:[Bez - Overig gereserveerd]])</f>
        <v>0</v>
      </c>
      <c r="AA421" s="4"/>
      <c r="AB421" s="4"/>
      <c r="AC421" s="11"/>
      <c r="AD421" s="11">
        <f>SUM(Tabel1[[#This Row],[Bez - fout, canadees]:[Bez - fout, anders]])</f>
        <v>0</v>
      </c>
      <c r="AE421" s="11"/>
      <c r="AF421" s="11"/>
      <c r="AG421" s="11"/>
      <c r="AH421" s="11">
        <f>SUM(Tabel1[[#This Row],[Bez - Obstakel, openbaar]:[Bez - Obstakel, doelgroep]])</f>
        <v>0</v>
      </c>
      <c r="AJ421" s="11">
        <f>SUM(Tabel1[[#This Row],[Bez - doelgroep totaal]]+Tabel1[[#This Row],[Bez - Openbaar]]+Tabel1[[#This Row],[Bez - Foutparkeerders]]+Tabel1[[#This Row],[Bez - Obstakels]])</f>
        <v>3</v>
      </c>
      <c r="AK421" s="41">
        <f>Tabel1[[#This Row],[Bez - Openbaar]]/Tabel1[[#This Row],[Totale openbare capaciteit]]</f>
        <v>0.75</v>
      </c>
      <c r="AL421" s="41" t="e">
        <f>Tabel1[[#This Row],[Bez - doelgroep totaal]]/Tabel1[[#This Row],[Totale doelgroep capaciteit]]</f>
        <v>#DIV/0!</v>
      </c>
      <c r="AM421" s="41">
        <f>Tabel1[[#This Row],[Totale bezetting]]/Tabel1[[#This Row],[Totale capaciteit]]</f>
        <v>0.75</v>
      </c>
      <c r="AN421" s="41" t="str">
        <f>Tabel1[[#This Row],[Datum]]&amp;Tabel1[[#This Row],[Meetmoment]]&amp;Tabel1[[#This Row],[Sectienummer]]</f>
        <v>4442914:00-16:0030</v>
      </c>
      <c r="AO421" s="33"/>
      <c r="AP421" s="33"/>
      <c r="AQ421" s="33"/>
      <c r="AR421" s="33">
        <v>3</v>
      </c>
      <c r="AS421" s="33"/>
      <c r="AT421" s="33">
        <f>SUM(Tabel1[[#This Row],[Motief - Bezoekers/kortparkeerders]:[Motief - Overig]])</f>
        <v>3</v>
      </c>
      <c r="AU421" s="43">
        <v>3</v>
      </c>
      <c r="AV421" s="43"/>
      <c r="AW421" s="43"/>
      <c r="AX421" s="43"/>
      <c r="AY421" s="43"/>
      <c r="AZ421" s="43"/>
      <c r="BA421" s="43"/>
      <c r="BB421" s="43"/>
      <c r="BC421" s="44">
        <f>SUM(Tabel1[[#This Row],[Herkomst - Eigen woonplaats]:[Herkomst - Onbekend]])</f>
        <v>3</v>
      </c>
      <c r="BG421"/>
      <c r="BH421"/>
      <c r="BI421"/>
      <c r="BJ421"/>
      <c r="BK421" s="4"/>
      <c r="BL421" s="4"/>
      <c r="BM421" s="4"/>
      <c r="BN421" s="8"/>
      <c r="BO421" s="1"/>
      <c r="BP421"/>
      <c r="BQ421"/>
      <c r="BY421" s="4"/>
      <c r="BZ421" s="4"/>
      <c r="CA421" s="4"/>
      <c r="CB421" s="4"/>
    </row>
    <row r="422" spans="1:80" x14ac:dyDescent="0.25">
      <c r="A422" s="1">
        <v>30</v>
      </c>
      <c r="B422" t="s">
        <v>71</v>
      </c>
      <c r="C422" s="8">
        <v>44450</v>
      </c>
      <c r="D422" s="1" t="s">
        <v>78</v>
      </c>
      <c r="F422" s="4">
        <v>2</v>
      </c>
      <c r="H422" s="4">
        <v>2</v>
      </c>
      <c r="K422" s="4">
        <f>SUM(Tabel1[[#This Row],[cap_gemarkeerd_langs]:[cap_canadees]])</f>
        <v>4</v>
      </c>
      <c r="M422" s="4"/>
      <c r="Q422" s="4"/>
      <c r="R422" s="4">
        <f>SUM(Tabel1[[#This Row],[Cap - Invaliden algemeen]:[Cap - Overig gereserveerd]])</f>
        <v>0</v>
      </c>
      <c r="S422" s="4">
        <f>Tabel1[[#This Row],[Totale openbare capaciteit]]+Tabel1[[#This Row],[Totale doelgroep capaciteit]]</f>
        <v>4</v>
      </c>
      <c r="T422" s="11">
        <v>2</v>
      </c>
      <c r="U422" s="11"/>
      <c r="V422" s="11"/>
      <c r="W422" s="11"/>
      <c r="X422" s="11"/>
      <c r="Y422" s="11"/>
      <c r="Z422" s="4">
        <f>SUM(Tabel1[[#This Row],[Bez - Invaliden algemeen]:[Bez - Overig gereserveerd]])</f>
        <v>0</v>
      </c>
      <c r="AA422" s="4"/>
      <c r="AB422" s="4">
        <v>1</v>
      </c>
      <c r="AC422" s="11"/>
      <c r="AD422" s="11">
        <f>SUM(Tabel1[[#This Row],[Bez - fout, canadees]:[Bez - fout, anders]])</f>
        <v>1</v>
      </c>
      <c r="AF422" s="11"/>
      <c r="AG422" s="11"/>
      <c r="AH422" s="11">
        <f>SUM(Tabel1[[#This Row],[Bez - Obstakel, openbaar]:[Bez - Obstakel, doelgroep]])</f>
        <v>0</v>
      </c>
      <c r="AJ422" s="11">
        <f>SUM(Tabel1[[#This Row],[Bez - doelgroep totaal]]+Tabel1[[#This Row],[Bez - Openbaar]]+Tabel1[[#This Row],[Bez - Foutparkeerders]]+Tabel1[[#This Row],[Bez - Obstakels]])</f>
        <v>3</v>
      </c>
      <c r="AK422" s="41">
        <f>Tabel1[[#This Row],[Bez - Openbaar]]/Tabel1[[#This Row],[Totale openbare capaciteit]]</f>
        <v>0.5</v>
      </c>
      <c r="AL422" s="41" t="e">
        <f>Tabel1[[#This Row],[Bez - doelgroep totaal]]/Tabel1[[#This Row],[Totale doelgroep capaciteit]]</f>
        <v>#DIV/0!</v>
      </c>
      <c r="AM422" s="41">
        <f>Tabel1[[#This Row],[Totale bezetting]]/Tabel1[[#This Row],[Totale capaciteit]]</f>
        <v>0.75</v>
      </c>
      <c r="AN422" s="41" t="str">
        <f>Tabel1[[#This Row],[Datum]]&amp;Tabel1[[#This Row],[Meetmoment]]&amp;Tabel1[[#This Row],[Sectienummer]]</f>
        <v>4445010:00-12:0030</v>
      </c>
      <c r="AO422" s="33"/>
      <c r="AP422" s="33"/>
      <c r="AQ422" s="33"/>
      <c r="AR422" s="33">
        <v>3</v>
      </c>
      <c r="AS422" s="33"/>
      <c r="AT422" s="33">
        <f>SUM(Tabel1[[#This Row],[Motief - Bezoekers/kortparkeerders]:[Motief - Overig]])</f>
        <v>3</v>
      </c>
      <c r="AU422" s="43">
        <v>3</v>
      </c>
      <c r="AV422" s="43"/>
      <c r="AW422" s="43"/>
      <c r="AX422" s="43"/>
      <c r="AY422" s="43"/>
      <c r="AZ422" s="43"/>
      <c r="BA422" s="43"/>
      <c r="BB422" s="43"/>
      <c r="BC422" s="44">
        <f>SUM(Tabel1[[#This Row],[Herkomst - Eigen woonplaats]:[Herkomst - Onbekend]])</f>
        <v>3</v>
      </c>
      <c r="BG422"/>
      <c r="BH422"/>
      <c r="BI422"/>
      <c r="BJ422"/>
      <c r="BK422" s="4"/>
      <c r="BL422" s="4"/>
      <c r="BM422" s="4"/>
      <c r="BN422" s="8"/>
      <c r="BO422" s="1"/>
      <c r="BP422"/>
      <c r="BQ422"/>
      <c r="BY422" s="4"/>
      <c r="BZ422" s="4"/>
      <c r="CA422" s="4"/>
      <c r="CB422" s="4"/>
    </row>
    <row r="423" spans="1:80" x14ac:dyDescent="0.25">
      <c r="A423" s="1">
        <v>30</v>
      </c>
      <c r="B423" t="s">
        <v>71</v>
      </c>
      <c r="C423" s="8">
        <v>44450</v>
      </c>
      <c r="D423" s="1" t="s">
        <v>79</v>
      </c>
      <c r="F423" s="4">
        <v>2</v>
      </c>
      <c r="H423" s="4">
        <v>2</v>
      </c>
      <c r="K423" s="4">
        <f>SUM(Tabel1[[#This Row],[cap_gemarkeerd_langs]:[cap_canadees]])</f>
        <v>4</v>
      </c>
      <c r="M423" s="4"/>
      <c r="Q423" s="4"/>
      <c r="R423" s="4">
        <f>SUM(Tabel1[[#This Row],[Cap - Invaliden algemeen]:[Cap - Overig gereserveerd]])</f>
        <v>0</v>
      </c>
      <c r="S423" s="4">
        <f>Tabel1[[#This Row],[Totale openbare capaciteit]]+Tabel1[[#This Row],[Totale doelgroep capaciteit]]</f>
        <v>4</v>
      </c>
      <c r="T423" s="11">
        <v>2</v>
      </c>
      <c r="U423" s="11"/>
      <c r="V423" s="11"/>
      <c r="W423" s="11"/>
      <c r="X423" s="11"/>
      <c r="Y423" s="11"/>
      <c r="Z423" s="4">
        <f>SUM(Tabel1[[#This Row],[Bez - Invaliden algemeen]:[Bez - Overig gereserveerd]])</f>
        <v>0</v>
      </c>
      <c r="AA423" s="4"/>
      <c r="AB423" s="4">
        <v>1</v>
      </c>
      <c r="AC423" s="11"/>
      <c r="AD423" s="11">
        <f>SUM(Tabel1[[#This Row],[Bez - fout, canadees]:[Bez - fout, anders]])</f>
        <v>1</v>
      </c>
      <c r="AF423" s="11"/>
      <c r="AG423" s="11"/>
      <c r="AH423" s="11">
        <f>SUM(Tabel1[[#This Row],[Bez - Obstakel, openbaar]:[Bez - Obstakel, doelgroep]])</f>
        <v>0</v>
      </c>
      <c r="AJ423" s="11">
        <f>SUM(Tabel1[[#This Row],[Bez - doelgroep totaal]]+Tabel1[[#This Row],[Bez - Openbaar]]+Tabel1[[#This Row],[Bez - Foutparkeerders]]+Tabel1[[#This Row],[Bez - Obstakels]])</f>
        <v>3</v>
      </c>
      <c r="AK423" s="41">
        <f>Tabel1[[#This Row],[Bez - Openbaar]]/Tabel1[[#This Row],[Totale openbare capaciteit]]</f>
        <v>0.5</v>
      </c>
      <c r="AL423" s="41" t="e">
        <f>Tabel1[[#This Row],[Bez - doelgroep totaal]]/Tabel1[[#This Row],[Totale doelgroep capaciteit]]</f>
        <v>#DIV/0!</v>
      </c>
      <c r="AM423" s="41">
        <f>Tabel1[[#This Row],[Totale bezetting]]/Tabel1[[#This Row],[Totale capaciteit]]</f>
        <v>0.75</v>
      </c>
      <c r="AN423" s="41" t="str">
        <f>Tabel1[[#This Row],[Datum]]&amp;Tabel1[[#This Row],[Meetmoment]]&amp;Tabel1[[#This Row],[Sectienummer]]</f>
        <v>4445014:00-16:0030</v>
      </c>
      <c r="AO423" s="33"/>
      <c r="AP423" s="33"/>
      <c r="AQ423" s="33"/>
      <c r="AR423" s="33">
        <v>3</v>
      </c>
      <c r="AS423" s="33"/>
      <c r="AT423" s="33">
        <f>SUM(Tabel1[[#This Row],[Motief - Bezoekers/kortparkeerders]:[Motief - Overig]])</f>
        <v>3</v>
      </c>
      <c r="AU423" s="43">
        <v>3</v>
      </c>
      <c r="AV423" s="43"/>
      <c r="AW423" s="43"/>
      <c r="AX423" s="43"/>
      <c r="AY423" s="43"/>
      <c r="AZ423" s="43"/>
      <c r="BA423" s="43"/>
      <c r="BB423" s="43"/>
      <c r="BC423" s="44">
        <f>SUM(Tabel1[[#This Row],[Herkomst - Eigen woonplaats]:[Herkomst - Onbekend]])</f>
        <v>3</v>
      </c>
      <c r="BG423"/>
      <c r="BH423"/>
      <c r="BI423"/>
      <c r="BJ423"/>
      <c r="BK423" s="4"/>
      <c r="BL423" s="4"/>
      <c r="BM423" s="4"/>
      <c r="BN423" s="8"/>
      <c r="BO423" s="1"/>
      <c r="BP423"/>
      <c r="BQ423"/>
      <c r="BY423" s="4"/>
      <c r="BZ423" s="4"/>
      <c r="CA423" s="4"/>
      <c r="CB423" s="4"/>
    </row>
    <row r="424" spans="1:80" x14ac:dyDescent="0.25">
      <c r="A424" s="1">
        <v>30</v>
      </c>
      <c r="B424" t="s">
        <v>71</v>
      </c>
      <c r="C424" s="8">
        <v>44450</v>
      </c>
      <c r="D424" s="1" t="s">
        <v>80</v>
      </c>
      <c r="F424" s="4">
        <v>2</v>
      </c>
      <c r="H424" s="4">
        <v>2</v>
      </c>
      <c r="K424" s="4">
        <f>SUM(Tabel1[[#This Row],[cap_gemarkeerd_langs]:[cap_canadees]])</f>
        <v>4</v>
      </c>
      <c r="M424" s="4"/>
      <c r="Q424" s="4"/>
      <c r="R424" s="4">
        <f>SUM(Tabel1[[#This Row],[Cap - Invaliden algemeen]:[Cap - Overig gereserveerd]])</f>
        <v>0</v>
      </c>
      <c r="S424" s="4">
        <f>Tabel1[[#This Row],[Totale openbare capaciteit]]+Tabel1[[#This Row],[Totale doelgroep capaciteit]]</f>
        <v>4</v>
      </c>
      <c r="T424" s="11">
        <v>2</v>
      </c>
      <c r="U424" s="11"/>
      <c r="V424" s="11"/>
      <c r="W424" s="11"/>
      <c r="X424" s="11"/>
      <c r="Y424" s="11"/>
      <c r="Z424" s="4">
        <f>SUM(Tabel1[[#This Row],[Bez - Invaliden algemeen]:[Bez - Overig gereserveerd]])</f>
        <v>0</v>
      </c>
      <c r="AA424" s="4"/>
      <c r="AB424" s="4">
        <v>1</v>
      </c>
      <c r="AC424" s="11"/>
      <c r="AD424" s="11">
        <f>SUM(Tabel1[[#This Row],[Bez - fout, canadees]:[Bez - fout, anders]])</f>
        <v>1</v>
      </c>
      <c r="AF424" s="11"/>
      <c r="AG424" s="11"/>
      <c r="AH424" s="11">
        <f>SUM(Tabel1[[#This Row],[Bez - Obstakel, openbaar]:[Bez - Obstakel, doelgroep]])</f>
        <v>0</v>
      </c>
      <c r="AJ424" s="11">
        <f>SUM(Tabel1[[#This Row],[Bez - doelgroep totaal]]+Tabel1[[#This Row],[Bez - Openbaar]]+Tabel1[[#This Row],[Bez - Foutparkeerders]]+Tabel1[[#This Row],[Bez - Obstakels]])</f>
        <v>3</v>
      </c>
      <c r="AK424" s="41">
        <f>Tabel1[[#This Row],[Bez - Openbaar]]/Tabel1[[#This Row],[Totale openbare capaciteit]]</f>
        <v>0.5</v>
      </c>
      <c r="AL424" s="41" t="e">
        <f>Tabel1[[#This Row],[Bez - doelgroep totaal]]/Tabel1[[#This Row],[Totale doelgroep capaciteit]]</f>
        <v>#DIV/0!</v>
      </c>
      <c r="AM424" s="41">
        <f>Tabel1[[#This Row],[Totale bezetting]]/Tabel1[[#This Row],[Totale capaciteit]]</f>
        <v>0.75</v>
      </c>
      <c r="AN424" s="41" t="str">
        <f>Tabel1[[#This Row],[Datum]]&amp;Tabel1[[#This Row],[Meetmoment]]&amp;Tabel1[[#This Row],[Sectienummer]]</f>
        <v>4445019:00-21:0030</v>
      </c>
      <c r="AO424" s="33"/>
      <c r="AP424" s="33"/>
      <c r="AQ424" s="33"/>
      <c r="AR424" s="33">
        <v>3</v>
      </c>
      <c r="AS424" s="33"/>
      <c r="AT424" s="33">
        <f>SUM(Tabel1[[#This Row],[Motief - Bezoekers/kortparkeerders]:[Motief - Overig]])</f>
        <v>3</v>
      </c>
      <c r="AU424" s="43">
        <v>3</v>
      </c>
      <c r="AV424" s="43"/>
      <c r="AW424" s="43"/>
      <c r="AX424" s="43"/>
      <c r="AY424" s="43"/>
      <c r="AZ424" s="43"/>
      <c r="BA424" s="43"/>
      <c r="BB424" s="43"/>
      <c r="BC424" s="44">
        <f>SUM(Tabel1[[#This Row],[Herkomst - Eigen woonplaats]:[Herkomst - Onbekend]])</f>
        <v>3</v>
      </c>
      <c r="BG424"/>
      <c r="BH424"/>
      <c r="BI424"/>
      <c r="BJ424"/>
      <c r="BK424" s="4"/>
      <c r="BL424" s="4"/>
      <c r="BM424" s="4"/>
      <c r="BN424" s="8"/>
      <c r="BO424" s="1"/>
      <c r="BP424"/>
      <c r="BQ424"/>
      <c r="BY424" s="4"/>
      <c r="BZ424" s="4"/>
      <c r="CA424" s="4"/>
      <c r="CB424" s="4"/>
    </row>
    <row r="425" spans="1:80" x14ac:dyDescent="0.25">
      <c r="A425" s="1">
        <v>30</v>
      </c>
      <c r="B425" t="s">
        <v>71</v>
      </c>
      <c r="C425" s="8">
        <v>44451</v>
      </c>
      <c r="D425" s="1" t="s">
        <v>77</v>
      </c>
      <c r="F425" s="4">
        <v>2</v>
      </c>
      <c r="H425" s="4">
        <v>2</v>
      </c>
      <c r="K425" s="4">
        <f>SUM(Tabel1[[#This Row],[cap_gemarkeerd_langs]:[cap_canadees]])</f>
        <v>4</v>
      </c>
      <c r="M425" s="4"/>
      <c r="Q425" s="4"/>
      <c r="R425" s="4">
        <f>SUM(Tabel1[[#This Row],[Cap - Invaliden algemeen]:[Cap - Overig gereserveerd]])</f>
        <v>0</v>
      </c>
      <c r="S425" s="4">
        <f>Tabel1[[#This Row],[Totale openbare capaciteit]]+Tabel1[[#This Row],[Totale doelgroep capaciteit]]</f>
        <v>4</v>
      </c>
      <c r="T425" s="11">
        <v>2</v>
      </c>
      <c r="U425" s="11"/>
      <c r="V425" s="11"/>
      <c r="W425" s="11"/>
      <c r="X425" s="11"/>
      <c r="Y425" s="11"/>
      <c r="Z425" s="4">
        <f>SUM(Tabel1[[#This Row],[Bez - Invaliden algemeen]:[Bez - Overig gereserveerd]])</f>
        <v>0</v>
      </c>
      <c r="AA425" s="4"/>
      <c r="AB425" s="4">
        <v>1</v>
      </c>
      <c r="AC425" s="11"/>
      <c r="AD425" s="11">
        <f>SUM(Tabel1[[#This Row],[Bez - fout, canadees]:[Bez - fout, anders]])</f>
        <v>1</v>
      </c>
      <c r="AF425" s="11"/>
      <c r="AG425" s="11"/>
      <c r="AH425" s="11">
        <f>SUM(Tabel1[[#This Row],[Bez - Obstakel, openbaar]:[Bez - Obstakel, doelgroep]])</f>
        <v>0</v>
      </c>
      <c r="AJ425" s="11">
        <f>SUM(Tabel1[[#This Row],[Bez - doelgroep totaal]]+Tabel1[[#This Row],[Bez - Openbaar]]+Tabel1[[#This Row],[Bez - Foutparkeerders]]+Tabel1[[#This Row],[Bez - Obstakels]])</f>
        <v>3</v>
      </c>
      <c r="AK425" s="41">
        <f>Tabel1[[#This Row],[Bez - Openbaar]]/Tabel1[[#This Row],[Totale openbare capaciteit]]</f>
        <v>0.5</v>
      </c>
      <c r="AL425" s="41" t="e">
        <f>Tabel1[[#This Row],[Bez - doelgroep totaal]]/Tabel1[[#This Row],[Totale doelgroep capaciteit]]</f>
        <v>#DIV/0!</v>
      </c>
      <c r="AM425" s="41">
        <f>Tabel1[[#This Row],[Totale bezetting]]/Tabel1[[#This Row],[Totale capaciteit]]</f>
        <v>0.75</v>
      </c>
      <c r="AN425" s="41" t="str">
        <f>Tabel1[[#This Row],[Datum]]&amp;Tabel1[[#This Row],[Meetmoment]]&amp;Tabel1[[#This Row],[Sectienummer]]</f>
        <v>4445100:00-02:0030</v>
      </c>
      <c r="AO425" s="33"/>
      <c r="AP425" s="33"/>
      <c r="AQ425" s="33"/>
      <c r="AR425" s="33">
        <v>3</v>
      </c>
      <c r="AS425" s="33"/>
      <c r="AT425" s="33">
        <f>SUM(Tabel1[[#This Row],[Motief - Bezoekers/kortparkeerders]:[Motief - Overig]])</f>
        <v>3</v>
      </c>
      <c r="AU425" s="43">
        <v>3</v>
      </c>
      <c r="AV425" s="43"/>
      <c r="AW425" s="43"/>
      <c r="AX425" s="43"/>
      <c r="AY425" s="43"/>
      <c r="AZ425" s="43"/>
      <c r="BA425" s="43"/>
      <c r="BB425" s="43"/>
      <c r="BC425" s="44">
        <f>SUM(Tabel1[[#This Row],[Herkomst - Eigen woonplaats]:[Herkomst - Onbekend]])</f>
        <v>3</v>
      </c>
      <c r="BG425"/>
      <c r="BH425"/>
      <c r="BI425"/>
      <c r="BJ425"/>
      <c r="BK425" s="4"/>
      <c r="BL425" s="4"/>
      <c r="BM425" s="4"/>
      <c r="BN425" s="8"/>
      <c r="BO425" s="1"/>
      <c r="BP425"/>
      <c r="BQ425"/>
      <c r="BY425" s="4"/>
      <c r="BZ425" s="4"/>
      <c r="CA425" s="4"/>
      <c r="CB425" s="4"/>
    </row>
    <row r="426" spans="1:80" x14ac:dyDescent="0.25">
      <c r="A426" s="1">
        <v>30</v>
      </c>
      <c r="B426" t="s">
        <v>71</v>
      </c>
      <c r="C426" s="8">
        <v>44474</v>
      </c>
      <c r="D426" s="1" t="s">
        <v>78</v>
      </c>
      <c r="F426" s="4">
        <v>2</v>
      </c>
      <c r="H426" s="4">
        <v>2</v>
      </c>
      <c r="K426" s="4">
        <f>SUM(Tabel1[[#This Row],[cap_gemarkeerd_langs]:[cap_canadees]])</f>
        <v>4</v>
      </c>
      <c r="M426" s="4"/>
      <c r="Q426" s="4"/>
      <c r="R426" s="4">
        <f>SUM(Tabel1[[#This Row],[Cap - Invaliden algemeen]:[Cap - Overig gereserveerd]])</f>
        <v>0</v>
      </c>
      <c r="S426" s="4">
        <f>Tabel1[[#This Row],[Totale openbare capaciteit]]+Tabel1[[#This Row],[Totale doelgroep capaciteit]]</f>
        <v>4</v>
      </c>
      <c r="T426" s="11">
        <v>2</v>
      </c>
      <c r="U426" s="11"/>
      <c r="V426" s="11"/>
      <c r="W426" s="11"/>
      <c r="X426" s="11"/>
      <c r="Y426" s="11"/>
      <c r="Z426" s="4">
        <f>SUM(Tabel1[[#This Row],[Bez - Invaliden algemeen]:[Bez - Overig gereserveerd]])</f>
        <v>0</v>
      </c>
      <c r="AA426" s="4"/>
      <c r="AB426" s="4"/>
      <c r="AC426" s="11"/>
      <c r="AD426" s="11">
        <f>SUM(Tabel1[[#This Row],[Bez - fout, canadees]:[Bez - fout, anders]])</f>
        <v>0</v>
      </c>
      <c r="AF426" s="11"/>
      <c r="AG426" s="11"/>
      <c r="AH426" s="11">
        <f>SUM(Tabel1[[#This Row],[Bez - Obstakel, openbaar]:[Bez - Obstakel, doelgroep]])</f>
        <v>0</v>
      </c>
      <c r="AJ426" s="11">
        <f>SUM(Tabel1[[#This Row],[Bez - doelgroep totaal]]+Tabel1[[#This Row],[Bez - Openbaar]]+Tabel1[[#This Row],[Bez - Foutparkeerders]]+Tabel1[[#This Row],[Bez - Obstakels]])</f>
        <v>2</v>
      </c>
      <c r="AK426" s="41">
        <f>Tabel1[[#This Row],[Bez - Openbaar]]/Tabel1[[#This Row],[Totale openbare capaciteit]]</f>
        <v>0.5</v>
      </c>
      <c r="AL426" s="41" t="e">
        <f>Tabel1[[#This Row],[Bez - doelgroep totaal]]/Tabel1[[#This Row],[Totale doelgroep capaciteit]]</f>
        <v>#DIV/0!</v>
      </c>
      <c r="AM426" s="41">
        <f>Tabel1[[#This Row],[Totale bezetting]]/Tabel1[[#This Row],[Totale capaciteit]]</f>
        <v>0.5</v>
      </c>
      <c r="AN426" s="41" t="str">
        <f>Tabel1[[#This Row],[Datum]]&amp;Tabel1[[#This Row],[Meetmoment]]&amp;Tabel1[[#This Row],[Sectienummer]]</f>
        <v>4447410:00-12:0030</v>
      </c>
      <c r="AO426" s="33">
        <v>1</v>
      </c>
      <c r="AP426" s="33"/>
      <c r="AQ426" s="33"/>
      <c r="AR426" s="33">
        <v>1</v>
      </c>
      <c r="AS426" s="33"/>
      <c r="AT426" s="33">
        <f>SUM(Tabel1[[#This Row],[Motief - Bezoekers/kortparkeerders]:[Motief - Overig]])</f>
        <v>2</v>
      </c>
      <c r="AU426" s="43">
        <v>2</v>
      </c>
      <c r="AV426" s="43"/>
      <c r="AW426" s="43"/>
      <c r="AX426" s="43"/>
      <c r="AY426" s="43"/>
      <c r="AZ426" s="43"/>
      <c r="BA426" s="43"/>
      <c r="BB426" s="43"/>
      <c r="BC426" s="44">
        <f>SUM(Tabel1[[#This Row],[Herkomst - Eigen woonplaats]:[Herkomst - Onbekend]])</f>
        <v>2</v>
      </c>
      <c r="BG426"/>
      <c r="BH426"/>
      <c r="BI426"/>
      <c r="BJ426"/>
      <c r="BK426" s="4"/>
      <c r="BL426" s="4"/>
      <c r="BM426" s="4"/>
      <c r="BN426" s="8"/>
      <c r="BO426" s="1"/>
      <c r="BP426"/>
      <c r="BQ426"/>
      <c r="BY426" s="4"/>
      <c r="BZ426" s="4"/>
      <c r="CA426" s="4"/>
      <c r="CB426" s="4"/>
    </row>
    <row r="427" spans="1:80" x14ac:dyDescent="0.25">
      <c r="A427" s="1">
        <v>30</v>
      </c>
      <c r="B427" t="s">
        <v>71</v>
      </c>
      <c r="C427" s="8">
        <v>44474</v>
      </c>
      <c r="D427" s="1" t="s">
        <v>79</v>
      </c>
      <c r="F427" s="4">
        <v>2</v>
      </c>
      <c r="H427" s="4">
        <v>2</v>
      </c>
      <c r="K427" s="4">
        <f>SUM(Tabel1[[#This Row],[cap_gemarkeerd_langs]:[cap_canadees]])</f>
        <v>4</v>
      </c>
      <c r="M427" s="4"/>
      <c r="Q427" s="4"/>
      <c r="R427" s="4">
        <f>SUM(Tabel1[[#This Row],[Cap - Invaliden algemeen]:[Cap - Overig gereserveerd]])</f>
        <v>0</v>
      </c>
      <c r="S427" s="4">
        <f>Tabel1[[#This Row],[Totale openbare capaciteit]]+Tabel1[[#This Row],[Totale doelgroep capaciteit]]</f>
        <v>4</v>
      </c>
      <c r="T427" s="11">
        <v>1</v>
      </c>
      <c r="U427" s="11"/>
      <c r="V427" s="11"/>
      <c r="W427" s="11"/>
      <c r="X427" s="11"/>
      <c r="Y427" s="11"/>
      <c r="Z427" s="4">
        <f>SUM(Tabel1[[#This Row],[Bez - Invaliden algemeen]:[Bez - Overig gereserveerd]])</f>
        <v>0</v>
      </c>
      <c r="AA427" s="4"/>
      <c r="AB427" s="4"/>
      <c r="AC427" s="11"/>
      <c r="AD427" s="11">
        <f>SUM(Tabel1[[#This Row],[Bez - fout, canadees]:[Bez - fout, anders]])</f>
        <v>0</v>
      </c>
      <c r="AF427" s="11"/>
      <c r="AG427" s="11"/>
      <c r="AH427" s="11">
        <f>SUM(Tabel1[[#This Row],[Bez - Obstakel, openbaar]:[Bez - Obstakel, doelgroep]])</f>
        <v>0</v>
      </c>
      <c r="AJ427" s="11">
        <f>SUM(Tabel1[[#This Row],[Bez - doelgroep totaal]]+Tabel1[[#This Row],[Bez - Openbaar]]+Tabel1[[#This Row],[Bez - Foutparkeerders]]+Tabel1[[#This Row],[Bez - Obstakels]])</f>
        <v>1</v>
      </c>
      <c r="AK427" s="41">
        <f>Tabel1[[#This Row],[Bez - Openbaar]]/Tabel1[[#This Row],[Totale openbare capaciteit]]</f>
        <v>0.25</v>
      </c>
      <c r="AL427" s="41" t="e">
        <f>Tabel1[[#This Row],[Bez - doelgroep totaal]]/Tabel1[[#This Row],[Totale doelgroep capaciteit]]</f>
        <v>#DIV/0!</v>
      </c>
      <c r="AM427" s="41">
        <f>Tabel1[[#This Row],[Totale bezetting]]/Tabel1[[#This Row],[Totale capaciteit]]</f>
        <v>0.25</v>
      </c>
      <c r="AN427" s="41" t="str">
        <f>Tabel1[[#This Row],[Datum]]&amp;Tabel1[[#This Row],[Meetmoment]]&amp;Tabel1[[#This Row],[Sectienummer]]</f>
        <v>4447414:00-16:0030</v>
      </c>
      <c r="AO427" s="33"/>
      <c r="AP427" s="33"/>
      <c r="AQ427" s="33"/>
      <c r="AR427" s="33">
        <v>1</v>
      </c>
      <c r="AS427" s="33"/>
      <c r="AT427" s="33">
        <f>SUM(Tabel1[[#This Row],[Motief - Bezoekers/kortparkeerders]:[Motief - Overig]])</f>
        <v>1</v>
      </c>
      <c r="AU427" s="43">
        <v>1</v>
      </c>
      <c r="AV427" s="43"/>
      <c r="AW427" s="43"/>
      <c r="AX427" s="43"/>
      <c r="AY427" s="43"/>
      <c r="AZ427" s="43"/>
      <c r="BA427" s="43"/>
      <c r="BB427" s="43"/>
      <c r="BC427" s="44">
        <f>SUM(Tabel1[[#This Row],[Herkomst - Eigen woonplaats]:[Herkomst - Onbekend]])</f>
        <v>1</v>
      </c>
      <c r="BG427"/>
      <c r="BH427"/>
      <c r="BI427"/>
      <c r="BJ427"/>
      <c r="BK427" s="4"/>
      <c r="BL427" s="4"/>
      <c r="BM427" s="4"/>
      <c r="BN427" s="8"/>
      <c r="BO427" s="1"/>
      <c r="BP427"/>
      <c r="BQ427"/>
      <c r="BY427" s="4"/>
      <c r="BZ427" s="4"/>
      <c r="CA427" s="4"/>
      <c r="CB427" s="4"/>
    </row>
    <row r="428" spans="1:80" x14ac:dyDescent="0.25">
      <c r="A428" s="1">
        <v>30</v>
      </c>
      <c r="B428" t="s">
        <v>71</v>
      </c>
      <c r="C428" s="8">
        <v>44474</v>
      </c>
      <c r="D428" s="1" t="s">
        <v>80</v>
      </c>
      <c r="F428" s="4">
        <v>2</v>
      </c>
      <c r="H428" s="4">
        <v>2</v>
      </c>
      <c r="K428" s="4">
        <f>SUM(Tabel1[[#This Row],[cap_gemarkeerd_langs]:[cap_canadees]])</f>
        <v>4</v>
      </c>
      <c r="M428" s="4"/>
      <c r="Q428" s="4"/>
      <c r="R428" s="4">
        <f>SUM(Tabel1[[#This Row],[Cap - Invaliden algemeen]:[Cap - Overig gereserveerd]])</f>
        <v>0</v>
      </c>
      <c r="S428" s="4">
        <f>Tabel1[[#This Row],[Totale openbare capaciteit]]+Tabel1[[#This Row],[Totale doelgroep capaciteit]]</f>
        <v>4</v>
      </c>
      <c r="T428" s="11">
        <v>3</v>
      </c>
      <c r="U428" s="11"/>
      <c r="V428" s="11"/>
      <c r="W428" s="11"/>
      <c r="X428" s="11"/>
      <c r="Y428" s="11"/>
      <c r="Z428" s="4">
        <f>SUM(Tabel1[[#This Row],[Bez - Invaliden algemeen]:[Bez - Overig gereserveerd]])</f>
        <v>0</v>
      </c>
      <c r="AA428" s="4"/>
      <c r="AB428" s="4"/>
      <c r="AC428" s="11"/>
      <c r="AD428" s="11">
        <f>SUM(Tabel1[[#This Row],[Bez - fout, canadees]:[Bez - fout, anders]])</f>
        <v>0</v>
      </c>
      <c r="AF428" s="11"/>
      <c r="AG428" s="11"/>
      <c r="AH428" s="11">
        <f>SUM(Tabel1[[#This Row],[Bez - Obstakel, openbaar]:[Bez - Obstakel, doelgroep]])</f>
        <v>0</v>
      </c>
      <c r="AJ428" s="11">
        <f>SUM(Tabel1[[#This Row],[Bez - doelgroep totaal]]+Tabel1[[#This Row],[Bez - Openbaar]]+Tabel1[[#This Row],[Bez - Foutparkeerders]]+Tabel1[[#This Row],[Bez - Obstakels]])</f>
        <v>3</v>
      </c>
      <c r="AK428" s="41">
        <f>Tabel1[[#This Row],[Bez - Openbaar]]/Tabel1[[#This Row],[Totale openbare capaciteit]]</f>
        <v>0.75</v>
      </c>
      <c r="AL428" s="41" t="e">
        <f>Tabel1[[#This Row],[Bez - doelgroep totaal]]/Tabel1[[#This Row],[Totale doelgroep capaciteit]]</f>
        <v>#DIV/0!</v>
      </c>
      <c r="AM428" s="41">
        <f>Tabel1[[#This Row],[Totale bezetting]]/Tabel1[[#This Row],[Totale capaciteit]]</f>
        <v>0.75</v>
      </c>
      <c r="AN428" s="41" t="str">
        <f>Tabel1[[#This Row],[Datum]]&amp;Tabel1[[#This Row],[Meetmoment]]&amp;Tabel1[[#This Row],[Sectienummer]]</f>
        <v>4447419:00-21:0030</v>
      </c>
      <c r="AO428" s="33"/>
      <c r="AP428" s="33"/>
      <c r="AQ428" s="33"/>
      <c r="AR428" s="33">
        <v>3</v>
      </c>
      <c r="AS428" s="33"/>
      <c r="AT428" s="33">
        <f>SUM(Tabel1[[#This Row],[Motief - Bezoekers/kortparkeerders]:[Motief - Overig]])</f>
        <v>3</v>
      </c>
      <c r="AU428" s="43">
        <v>3</v>
      </c>
      <c r="AV428" s="43"/>
      <c r="AW428" s="43"/>
      <c r="AX428" s="43"/>
      <c r="AY428" s="43"/>
      <c r="AZ428" s="43"/>
      <c r="BA428" s="43"/>
      <c r="BB428" s="43"/>
      <c r="BC428" s="44">
        <f>SUM(Tabel1[[#This Row],[Herkomst - Eigen woonplaats]:[Herkomst - Onbekend]])</f>
        <v>3</v>
      </c>
      <c r="BG428"/>
      <c r="BH428"/>
      <c r="BI428"/>
      <c r="BJ428"/>
      <c r="BK428" s="4"/>
      <c r="BL428" s="4"/>
      <c r="BM428" s="4"/>
      <c r="BN428" s="8"/>
      <c r="BO428" s="1"/>
      <c r="BP428"/>
      <c r="BQ428"/>
      <c r="BY428" s="4"/>
      <c r="BZ428" s="4"/>
      <c r="CA428" s="4"/>
      <c r="CB428" s="4"/>
    </row>
    <row r="429" spans="1:80" x14ac:dyDescent="0.25">
      <c r="A429" s="1">
        <v>30</v>
      </c>
      <c r="B429" t="s">
        <v>71</v>
      </c>
      <c r="C429" s="8">
        <v>44475</v>
      </c>
      <c r="D429" s="1" t="s">
        <v>77</v>
      </c>
      <c r="F429" s="4">
        <v>2</v>
      </c>
      <c r="H429" s="4">
        <v>2</v>
      </c>
      <c r="K429" s="4">
        <f>SUM(Tabel1[[#This Row],[cap_gemarkeerd_langs]:[cap_canadees]])</f>
        <v>4</v>
      </c>
      <c r="M429" s="4"/>
      <c r="Q429" s="4"/>
      <c r="R429" s="4">
        <f>SUM(Tabel1[[#This Row],[Cap - Invaliden algemeen]:[Cap - Overig gereserveerd]])</f>
        <v>0</v>
      </c>
      <c r="S429" s="4">
        <f>Tabel1[[#This Row],[Totale openbare capaciteit]]+Tabel1[[#This Row],[Totale doelgroep capaciteit]]</f>
        <v>4</v>
      </c>
      <c r="T429" s="11">
        <v>3</v>
      </c>
      <c r="U429" s="11"/>
      <c r="V429" s="11"/>
      <c r="W429" s="11"/>
      <c r="X429" s="11"/>
      <c r="Y429" s="11"/>
      <c r="Z429" s="4">
        <f>SUM(Tabel1[[#This Row],[Bez - Invaliden algemeen]:[Bez - Overig gereserveerd]])</f>
        <v>0</v>
      </c>
      <c r="AA429" s="4"/>
      <c r="AB429" s="4"/>
      <c r="AC429" s="11"/>
      <c r="AD429" s="11">
        <f>SUM(Tabel1[[#This Row],[Bez - fout, canadees]:[Bez - fout, anders]])</f>
        <v>0</v>
      </c>
      <c r="AF429" s="11"/>
      <c r="AG429" s="11"/>
      <c r="AH429" s="11">
        <f>SUM(Tabel1[[#This Row],[Bez - Obstakel, openbaar]:[Bez - Obstakel, doelgroep]])</f>
        <v>0</v>
      </c>
      <c r="AJ429" s="11">
        <f>SUM(Tabel1[[#This Row],[Bez - doelgroep totaal]]+Tabel1[[#This Row],[Bez - Openbaar]]+Tabel1[[#This Row],[Bez - Foutparkeerders]]+Tabel1[[#This Row],[Bez - Obstakels]])</f>
        <v>3</v>
      </c>
      <c r="AK429" s="41">
        <f>Tabel1[[#This Row],[Bez - Openbaar]]/Tabel1[[#This Row],[Totale openbare capaciteit]]</f>
        <v>0.75</v>
      </c>
      <c r="AL429" s="41" t="e">
        <f>Tabel1[[#This Row],[Bez - doelgroep totaal]]/Tabel1[[#This Row],[Totale doelgroep capaciteit]]</f>
        <v>#DIV/0!</v>
      </c>
      <c r="AM429" s="41">
        <f>Tabel1[[#This Row],[Totale bezetting]]/Tabel1[[#This Row],[Totale capaciteit]]</f>
        <v>0.75</v>
      </c>
      <c r="AN429" s="41" t="str">
        <f>Tabel1[[#This Row],[Datum]]&amp;Tabel1[[#This Row],[Meetmoment]]&amp;Tabel1[[#This Row],[Sectienummer]]</f>
        <v>4447500:00-02:0030</v>
      </c>
      <c r="AO429" s="33"/>
      <c r="AP429" s="33"/>
      <c r="AQ429" s="33"/>
      <c r="AR429" s="33">
        <v>3</v>
      </c>
      <c r="AS429" s="33"/>
      <c r="AT429" s="33">
        <f>SUM(Tabel1[[#This Row],[Motief - Bezoekers/kortparkeerders]:[Motief - Overig]])</f>
        <v>3</v>
      </c>
      <c r="AU429" s="43">
        <v>3</v>
      </c>
      <c r="AV429" s="43"/>
      <c r="AW429" s="43"/>
      <c r="AX429" s="43"/>
      <c r="AY429" s="43"/>
      <c r="AZ429" s="43"/>
      <c r="BA429" s="43"/>
      <c r="BB429" s="43"/>
      <c r="BC429" s="44">
        <f>SUM(Tabel1[[#This Row],[Herkomst - Eigen woonplaats]:[Herkomst - Onbekend]])</f>
        <v>3</v>
      </c>
      <c r="BG429"/>
      <c r="BH429"/>
      <c r="BI429"/>
      <c r="BJ429"/>
      <c r="BK429" s="4"/>
      <c r="BL429" s="4"/>
      <c r="BM429" s="4"/>
      <c r="BN429" s="8"/>
      <c r="BO429" s="1"/>
      <c r="BP429"/>
      <c r="BQ429"/>
      <c r="BY429" s="4"/>
      <c r="BZ429" s="4"/>
      <c r="CA429" s="4"/>
      <c r="CB429" s="4"/>
    </row>
    <row r="430" spans="1:80" x14ac:dyDescent="0.25">
      <c r="A430" s="1">
        <v>31</v>
      </c>
      <c r="B430" t="s">
        <v>75</v>
      </c>
      <c r="C430" s="8">
        <v>44415</v>
      </c>
      <c r="D430" s="1" t="s">
        <v>78</v>
      </c>
      <c r="K430" s="4">
        <f>SUM(Tabel1[[#This Row],[cap_gemarkeerd_langs]:[cap_canadees]])</f>
        <v>0</v>
      </c>
      <c r="M430" s="4"/>
      <c r="Q430" s="4"/>
      <c r="R430" s="4">
        <f>SUM(Tabel1[[#This Row],[Cap - Invaliden algemeen]:[Cap - Overig gereserveerd]])</f>
        <v>0</v>
      </c>
      <c r="S430" s="4">
        <f>Tabel1[[#This Row],[Totale openbare capaciteit]]+Tabel1[[#This Row],[Totale doelgroep capaciteit]]</f>
        <v>0</v>
      </c>
      <c r="T430" s="11"/>
      <c r="U430" s="11"/>
      <c r="V430" s="11"/>
      <c r="W430" s="11"/>
      <c r="X430" s="11"/>
      <c r="Y430" s="11"/>
      <c r="Z430" s="4">
        <f>SUM(Tabel1[[#This Row],[Bez - Invaliden algemeen]:[Bez - Overig gereserveerd]])</f>
        <v>0</v>
      </c>
      <c r="AA430" s="4"/>
      <c r="AB430" s="4"/>
      <c r="AC430" s="11"/>
      <c r="AD430" s="11">
        <f>SUM(Tabel1[[#This Row],[Bez - fout, canadees]:[Bez - fout, anders]])</f>
        <v>0</v>
      </c>
      <c r="AF430" s="11"/>
      <c r="AG430" s="11"/>
      <c r="AH430" s="11">
        <f>SUM(Tabel1[[#This Row],[Bez - Obstakel, openbaar]:[Bez - Obstakel, doelgroep]])</f>
        <v>0</v>
      </c>
      <c r="AJ430" s="11">
        <f>SUM(Tabel1[[#This Row],[Bez - doelgroep totaal]]+Tabel1[[#This Row],[Bez - Openbaar]]+Tabel1[[#This Row],[Bez - Foutparkeerders]]+Tabel1[[#This Row],[Bez - Obstakels]])</f>
        <v>0</v>
      </c>
      <c r="AK430" s="41" t="e">
        <f>Tabel1[[#This Row],[Bez - Openbaar]]/Tabel1[[#This Row],[Totale openbare capaciteit]]</f>
        <v>#DIV/0!</v>
      </c>
      <c r="AL430" s="41" t="e">
        <f>Tabel1[[#This Row],[Bez - doelgroep totaal]]/Tabel1[[#This Row],[Totale doelgroep capaciteit]]</f>
        <v>#DIV/0!</v>
      </c>
      <c r="AM430" s="41" t="e">
        <f>Tabel1[[#This Row],[Totale bezetting]]/Tabel1[[#This Row],[Totale capaciteit]]</f>
        <v>#DIV/0!</v>
      </c>
      <c r="AN430" s="41" t="str">
        <f>Tabel1[[#This Row],[Datum]]&amp;Tabel1[[#This Row],[Meetmoment]]&amp;Tabel1[[#This Row],[Sectienummer]]</f>
        <v>4441510:00-12:0031</v>
      </c>
      <c r="AO430" s="33"/>
      <c r="AP430" s="33"/>
      <c r="AQ430" s="33"/>
      <c r="AR430" s="33"/>
      <c r="AS430" s="33"/>
      <c r="AT430" s="33">
        <f>SUM(Tabel1[[#This Row],[Motief - Bezoekers/kortparkeerders]:[Motief - Overig]])</f>
        <v>0</v>
      </c>
      <c r="AU430" s="43"/>
      <c r="AV430" s="43"/>
      <c r="AW430" s="43"/>
      <c r="AX430" s="43"/>
      <c r="AY430" s="43"/>
      <c r="AZ430" s="43"/>
      <c r="BA430" s="43"/>
      <c r="BB430" s="43"/>
      <c r="BC430" s="44">
        <f>SUM(Tabel1[[#This Row],[Herkomst - Eigen woonplaats]:[Herkomst - Onbekend]])</f>
        <v>0</v>
      </c>
      <c r="BG430"/>
      <c r="BH430"/>
      <c r="BI430"/>
      <c r="BJ430"/>
      <c r="BK430" s="4"/>
      <c r="BL430" s="4"/>
      <c r="BM430" s="4"/>
      <c r="BN430" s="8"/>
      <c r="BO430" s="1"/>
      <c r="BP430"/>
      <c r="BQ430"/>
      <c r="BY430" s="4"/>
      <c r="BZ430" s="4"/>
      <c r="CA430" s="4"/>
      <c r="CB430" s="4"/>
    </row>
    <row r="431" spans="1:80" x14ac:dyDescent="0.25">
      <c r="A431" s="1">
        <v>31</v>
      </c>
      <c r="B431" t="s">
        <v>75</v>
      </c>
      <c r="C431" s="8">
        <v>44415</v>
      </c>
      <c r="D431" s="1" t="s">
        <v>79</v>
      </c>
      <c r="K431" s="4">
        <f>SUM(Tabel1[[#This Row],[cap_gemarkeerd_langs]:[cap_canadees]])</f>
        <v>0</v>
      </c>
      <c r="M431" s="4"/>
      <c r="Q431" s="4"/>
      <c r="R431" s="4">
        <f>SUM(Tabel1[[#This Row],[Cap - Invaliden algemeen]:[Cap - Overig gereserveerd]])</f>
        <v>0</v>
      </c>
      <c r="S431" s="4">
        <f>Tabel1[[#This Row],[Totale openbare capaciteit]]+Tabel1[[#This Row],[Totale doelgroep capaciteit]]</f>
        <v>0</v>
      </c>
      <c r="T431" s="11"/>
      <c r="U431" s="11"/>
      <c r="V431" s="11"/>
      <c r="W431" s="11"/>
      <c r="X431" s="11"/>
      <c r="Y431" s="11"/>
      <c r="Z431" s="4">
        <f>SUM(Tabel1[[#This Row],[Bez - Invaliden algemeen]:[Bez - Overig gereserveerd]])</f>
        <v>0</v>
      </c>
      <c r="AA431" s="4"/>
      <c r="AB431" s="4"/>
      <c r="AC431" s="11"/>
      <c r="AD431" s="11">
        <f>SUM(Tabel1[[#This Row],[Bez - fout, canadees]:[Bez - fout, anders]])</f>
        <v>0</v>
      </c>
      <c r="AF431" s="11"/>
      <c r="AG431" s="11"/>
      <c r="AH431" s="11">
        <f>SUM(Tabel1[[#This Row],[Bez - Obstakel, openbaar]:[Bez - Obstakel, doelgroep]])</f>
        <v>0</v>
      </c>
      <c r="AJ431" s="11">
        <f>SUM(Tabel1[[#This Row],[Bez - doelgroep totaal]]+Tabel1[[#This Row],[Bez - Openbaar]]+Tabel1[[#This Row],[Bez - Foutparkeerders]]+Tabel1[[#This Row],[Bez - Obstakels]])</f>
        <v>0</v>
      </c>
      <c r="AK431" s="41" t="e">
        <f>Tabel1[[#This Row],[Bez - Openbaar]]/Tabel1[[#This Row],[Totale openbare capaciteit]]</f>
        <v>#DIV/0!</v>
      </c>
      <c r="AL431" s="41" t="e">
        <f>Tabel1[[#This Row],[Bez - doelgroep totaal]]/Tabel1[[#This Row],[Totale doelgroep capaciteit]]</f>
        <v>#DIV/0!</v>
      </c>
      <c r="AM431" s="41" t="e">
        <f>Tabel1[[#This Row],[Totale bezetting]]/Tabel1[[#This Row],[Totale capaciteit]]</f>
        <v>#DIV/0!</v>
      </c>
      <c r="AN431" s="41" t="str">
        <f>Tabel1[[#This Row],[Datum]]&amp;Tabel1[[#This Row],[Meetmoment]]&amp;Tabel1[[#This Row],[Sectienummer]]</f>
        <v>4441514:00-16:0031</v>
      </c>
      <c r="AO431" s="33"/>
      <c r="AP431" s="33"/>
      <c r="AQ431" s="33"/>
      <c r="AR431" s="33"/>
      <c r="AS431" s="33"/>
      <c r="AT431" s="33">
        <f>SUM(Tabel1[[#This Row],[Motief - Bezoekers/kortparkeerders]:[Motief - Overig]])</f>
        <v>0</v>
      </c>
      <c r="AU431" s="43"/>
      <c r="AV431" s="43"/>
      <c r="AW431" s="43"/>
      <c r="AX431" s="43"/>
      <c r="AY431" s="43"/>
      <c r="AZ431" s="43"/>
      <c r="BA431" s="43"/>
      <c r="BB431" s="43"/>
      <c r="BC431" s="44">
        <f>SUM(Tabel1[[#This Row],[Herkomst - Eigen woonplaats]:[Herkomst - Onbekend]])</f>
        <v>0</v>
      </c>
      <c r="BG431"/>
      <c r="BH431"/>
      <c r="BI431"/>
      <c r="BJ431"/>
      <c r="BK431" s="4"/>
      <c r="BL431" s="4"/>
      <c r="BM431" s="4"/>
      <c r="BN431" s="8"/>
      <c r="BO431" s="1"/>
      <c r="BP431"/>
      <c r="BQ431"/>
      <c r="BY431" s="4"/>
      <c r="BZ431" s="4"/>
      <c r="CA431" s="4"/>
      <c r="CB431" s="4"/>
    </row>
    <row r="432" spans="1:80" x14ac:dyDescent="0.25">
      <c r="A432" s="1">
        <v>31</v>
      </c>
      <c r="B432" t="s">
        <v>75</v>
      </c>
      <c r="C432" s="8">
        <v>44415</v>
      </c>
      <c r="D432" s="1" t="s">
        <v>80</v>
      </c>
      <c r="K432" s="4">
        <f>SUM(Tabel1[[#This Row],[cap_gemarkeerd_langs]:[cap_canadees]])</f>
        <v>0</v>
      </c>
      <c r="M432" s="4"/>
      <c r="Q432" s="4"/>
      <c r="R432" s="4">
        <f>SUM(Tabel1[[#This Row],[Cap - Invaliden algemeen]:[Cap - Overig gereserveerd]])</f>
        <v>0</v>
      </c>
      <c r="S432" s="4">
        <f>Tabel1[[#This Row],[Totale openbare capaciteit]]+Tabel1[[#This Row],[Totale doelgroep capaciteit]]</f>
        <v>0</v>
      </c>
      <c r="T432" s="11"/>
      <c r="U432" s="11"/>
      <c r="V432" s="11"/>
      <c r="W432" s="11"/>
      <c r="X432" s="11"/>
      <c r="Y432" s="11"/>
      <c r="Z432" s="4">
        <f>SUM(Tabel1[[#This Row],[Bez - Invaliden algemeen]:[Bez - Overig gereserveerd]])</f>
        <v>0</v>
      </c>
      <c r="AA432" s="4"/>
      <c r="AB432" s="4"/>
      <c r="AC432" s="11"/>
      <c r="AD432" s="11">
        <f>SUM(Tabel1[[#This Row],[Bez - fout, canadees]:[Bez - fout, anders]])</f>
        <v>0</v>
      </c>
      <c r="AF432" s="11"/>
      <c r="AG432" s="11"/>
      <c r="AH432" s="11">
        <f>SUM(Tabel1[[#This Row],[Bez - Obstakel, openbaar]:[Bez - Obstakel, doelgroep]])</f>
        <v>0</v>
      </c>
      <c r="AJ432" s="11">
        <f>SUM(Tabel1[[#This Row],[Bez - doelgroep totaal]]+Tabel1[[#This Row],[Bez - Openbaar]]+Tabel1[[#This Row],[Bez - Foutparkeerders]]+Tabel1[[#This Row],[Bez - Obstakels]])</f>
        <v>0</v>
      </c>
      <c r="AK432" s="41" t="e">
        <f>Tabel1[[#This Row],[Bez - Openbaar]]/Tabel1[[#This Row],[Totale openbare capaciteit]]</f>
        <v>#DIV/0!</v>
      </c>
      <c r="AL432" s="41" t="e">
        <f>Tabel1[[#This Row],[Bez - doelgroep totaal]]/Tabel1[[#This Row],[Totale doelgroep capaciteit]]</f>
        <v>#DIV/0!</v>
      </c>
      <c r="AM432" s="41" t="e">
        <f>Tabel1[[#This Row],[Totale bezetting]]/Tabel1[[#This Row],[Totale capaciteit]]</f>
        <v>#DIV/0!</v>
      </c>
      <c r="AN432" s="41" t="str">
        <f>Tabel1[[#This Row],[Datum]]&amp;Tabel1[[#This Row],[Meetmoment]]&amp;Tabel1[[#This Row],[Sectienummer]]</f>
        <v>4441519:00-21:0031</v>
      </c>
      <c r="AO432" s="33"/>
      <c r="AP432" s="33"/>
      <c r="AQ432" s="33"/>
      <c r="AR432" s="33"/>
      <c r="AS432" s="33"/>
      <c r="AT432" s="33">
        <f>SUM(Tabel1[[#This Row],[Motief - Bezoekers/kortparkeerders]:[Motief - Overig]])</f>
        <v>0</v>
      </c>
      <c r="AU432" s="43"/>
      <c r="AV432" s="43"/>
      <c r="AW432" s="43"/>
      <c r="AX432" s="43"/>
      <c r="AY432" s="43"/>
      <c r="AZ432" s="43"/>
      <c r="BA432" s="43"/>
      <c r="BB432" s="43"/>
      <c r="BC432" s="44">
        <f>SUM(Tabel1[[#This Row],[Herkomst - Eigen woonplaats]:[Herkomst - Onbekend]])</f>
        <v>0</v>
      </c>
      <c r="BG432"/>
      <c r="BH432"/>
      <c r="BI432"/>
      <c r="BJ432"/>
      <c r="BK432" s="4"/>
      <c r="BL432" s="4"/>
      <c r="BM432" s="4"/>
      <c r="BN432" s="8"/>
      <c r="BO432" s="1"/>
      <c r="BP432"/>
      <c r="BQ432"/>
      <c r="BY432" s="4"/>
      <c r="BZ432" s="4"/>
      <c r="CA432" s="4"/>
      <c r="CB432" s="4"/>
    </row>
    <row r="433" spans="1:80" x14ac:dyDescent="0.25">
      <c r="A433" s="1">
        <v>31</v>
      </c>
      <c r="B433" t="s">
        <v>75</v>
      </c>
      <c r="C433" s="8">
        <v>44416</v>
      </c>
      <c r="D433" s="1" t="s">
        <v>77</v>
      </c>
      <c r="K433" s="4">
        <f>SUM(Tabel1[[#This Row],[cap_gemarkeerd_langs]:[cap_canadees]])</f>
        <v>0</v>
      </c>
      <c r="M433" s="4"/>
      <c r="Q433" s="4"/>
      <c r="R433" s="4">
        <f>SUM(Tabel1[[#This Row],[Cap - Invaliden algemeen]:[Cap - Overig gereserveerd]])</f>
        <v>0</v>
      </c>
      <c r="S433" s="4">
        <f>Tabel1[[#This Row],[Totale openbare capaciteit]]+Tabel1[[#This Row],[Totale doelgroep capaciteit]]</f>
        <v>0</v>
      </c>
      <c r="T433" s="11"/>
      <c r="U433" s="11"/>
      <c r="V433" s="11"/>
      <c r="W433" s="11"/>
      <c r="X433" s="11"/>
      <c r="Y433" s="11"/>
      <c r="Z433" s="4">
        <f>SUM(Tabel1[[#This Row],[Bez - Invaliden algemeen]:[Bez - Overig gereserveerd]])</f>
        <v>0</v>
      </c>
      <c r="AA433" s="4"/>
      <c r="AB433" s="4"/>
      <c r="AC433" s="11"/>
      <c r="AD433" s="11">
        <f>SUM(Tabel1[[#This Row],[Bez - fout, canadees]:[Bez - fout, anders]])</f>
        <v>0</v>
      </c>
      <c r="AF433" s="11"/>
      <c r="AG433" s="11"/>
      <c r="AH433" s="11">
        <f>SUM(Tabel1[[#This Row],[Bez - Obstakel, openbaar]:[Bez - Obstakel, doelgroep]])</f>
        <v>0</v>
      </c>
      <c r="AJ433" s="11">
        <f>SUM(Tabel1[[#This Row],[Bez - doelgroep totaal]]+Tabel1[[#This Row],[Bez - Openbaar]]+Tabel1[[#This Row],[Bez - Foutparkeerders]]+Tabel1[[#This Row],[Bez - Obstakels]])</f>
        <v>0</v>
      </c>
      <c r="AK433" s="41" t="e">
        <f>Tabel1[[#This Row],[Bez - Openbaar]]/Tabel1[[#This Row],[Totale openbare capaciteit]]</f>
        <v>#DIV/0!</v>
      </c>
      <c r="AL433" s="41" t="e">
        <f>Tabel1[[#This Row],[Bez - doelgroep totaal]]/Tabel1[[#This Row],[Totale doelgroep capaciteit]]</f>
        <v>#DIV/0!</v>
      </c>
      <c r="AM433" s="41" t="e">
        <f>Tabel1[[#This Row],[Totale bezetting]]/Tabel1[[#This Row],[Totale capaciteit]]</f>
        <v>#DIV/0!</v>
      </c>
      <c r="AN433" s="41" t="str">
        <f>Tabel1[[#This Row],[Datum]]&amp;Tabel1[[#This Row],[Meetmoment]]&amp;Tabel1[[#This Row],[Sectienummer]]</f>
        <v>4441600:00-02:0031</v>
      </c>
      <c r="AO433" s="33"/>
      <c r="AP433" s="33"/>
      <c r="AQ433" s="33"/>
      <c r="AR433" s="33"/>
      <c r="AS433" s="33"/>
      <c r="AT433" s="33">
        <f>SUM(Tabel1[[#This Row],[Motief - Bezoekers/kortparkeerders]:[Motief - Overig]])</f>
        <v>0</v>
      </c>
      <c r="AU433" s="43"/>
      <c r="AV433" s="43"/>
      <c r="AW433" s="43"/>
      <c r="AX433" s="43"/>
      <c r="AY433" s="43"/>
      <c r="AZ433" s="43"/>
      <c r="BA433" s="43"/>
      <c r="BB433" s="43"/>
      <c r="BC433" s="44">
        <f>SUM(Tabel1[[#This Row],[Herkomst - Eigen woonplaats]:[Herkomst - Onbekend]])</f>
        <v>0</v>
      </c>
      <c r="BG433"/>
      <c r="BH433"/>
      <c r="BI433"/>
      <c r="BJ433"/>
      <c r="BK433" s="4"/>
      <c r="BL433" s="4"/>
      <c r="BM433" s="4"/>
      <c r="BN433" s="8"/>
      <c r="BO433" s="1"/>
      <c r="BP433"/>
      <c r="BQ433"/>
      <c r="BY433" s="4"/>
      <c r="BZ433" s="4"/>
      <c r="CA433" s="4"/>
      <c r="CB433" s="4"/>
    </row>
    <row r="434" spans="1:80" x14ac:dyDescent="0.25">
      <c r="A434" s="1">
        <v>31</v>
      </c>
      <c r="B434" s="1" t="s">
        <v>75</v>
      </c>
      <c r="C434" s="8">
        <v>44429</v>
      </c>
      <c r="D434" s="1" t="s">
        <v>79</v>
      </c>
      <c r="K434" s="4">
        <f>SUM(Tabel1[[#This Row],[cap_gemarkeerd_langs]:[cap_canadees]])</f>
        <v>0</v>
      </c>
      <c r="M434" s="4"/>
      <c r="Q434" s="4"/>
      <c r="R434" s="4">
        <f>SUM(Tabel1[[#This Row],[Cap - Invaliden algemeen]:[Cap - Overig gereserveerd]])</f>
        <v>0</v>
      </c>
      <c r="S434" s="4">
        <f>Tabel1[[#This Row],[Totale openbare capaciteit]]+Tabel1[[#This Row],[Totale doelgroep capaciteit]]</f>
        <v>0</v>
      </c>
      <c r="T434" s="11"/>
      <c r="U434" s="11"/>
      <c r="V434" s="11"/>
      <c r="W434" s="11"/>
      <c r="X434" s="11"/>
      <c r="Y434" s="11"/>
      <c r="Z434" s="4">
        <f>SUM(Tabel1[[#This Row],[Bez - Invaliden algemeen]:[Bez - Overig gereserveerd]])</f>
        <v>0</v>
      </c>
      <c r="AA434" s="4"/>
      <c r="AB434" s="4"/>
      <c r="AC434" s="11"/>
      <c r="AD434" s="11">
        <f>SUM(Tabel1[[#This Row],[Bez - fout, canadees]:[Bez - fout, anders]])</f>
        <v>0</v>
      </c>
      <c r="AE434" s="11"/>
      <c r="AF434" s="11"/>
      <c r="AG434" s="11"/>
      <c r="AH434" s="11">
        <f>SUM(Tabel1[[#This Row],[Bez - Obstakel, openbaar]:[Bez - Obstakel, doelgroep]])</f>
        <v>0</v>
      </c>
      <c r="AJ434" s="11">
        <f>SUM(Tabel1[[#This Row],[Bez - doelgroep totaal]]+Tabel1[[#This Row],[Bez - Openbaar]]+Tabel1[[#This Row],[Bez - Foutparkeerders]]+Tabel1[[#This Row],[Bez - Obstakels]])</f>
        <v>0</v>
      </c>
      <c r="AK434" s="41" t="e">
        <f>Tabel1[[#This Row],[Bez - Openbaar]]/Tabel1[[#This Row],[Totale openbare capaciteit]]</f>
        <v>#DIV/0!</v>
      </c>
      <c r="AL434" s="41" t="e">
        <f>Tabel1[[#This Row],[Bez - doelgroep totaal]]/Tabel1[[#This Row],[Totale doelgroep capaciteit]]</f>
        <v>#DIV/0!</v>
      </c>
      <c r="AM434" s="41" t="e">
        <f>Tabel1[[#This Row],[Totale bezetting]]/Tabel1[[#This Row],[Totale capaciteit]]</f>
        <v>#DIV/0!</v>
      </c>
      <c r="AN434" s="41" t="str">
        <f>Tabel1[[#This Row],[Datum]]&amp;Tabel1[[#This Row],[Meetmoment]]&amp;Tabel1[[#This Row],[Sectienummer]]</f>
        <v>4442914:00-16:0031</v>
      </c>
      <c r="AO434" s="33"/>
      <c r="AP434" s="33"/>
      <c r="AQ434" s="33"/>
      <c r="AR434" s="33"/>
      <c r="AS434" s="33"/>
      <c r="AT434" s="33">
        <f>SUM(Tabel1[[#This Row],[Motief - Bezoekers/kortparkeerders]:[Motief - Overig]])</f>
        <v>0</v>
      </c>
      <c r="AU434" s="43"/>
      <c r="AV434" s="43"/>
      <c r="AW434" s="43"/>
      <c r="AX434" s="43"/>
      <c r="AY434" s="43"/>
      <c r="AZ434" s="43"/>
      <c r="BA434" s="43"/>
      <c r="BB434" s="43"/>
      <c r="BC434" s="44">
        <f>SUM(Tabel1[[#This Row],[Herkomst - Eigen woonplaats]:[Herkomst - Onbekend]])</f>
        <v>0</v>
      </c>
      <c r="BG434"/>
      <c r="BH434"/>
      <c r="BI434"/>
      <c r="BJ434"/>
      <c r="BK434" s="4"/>
      <c r="BL434" s="4"/>
      <c r="BM434" s="4"/>
      <c r="BN434" s="8"/>
      <c r="BO434" s="1"/>
      <c r="BP434"/>
      <c r="BQ434"/>
      <c r="BY434" s="4"/>
      <c r="BZ434" s="4"/>
      <c r="CA434" s="4"/>
      <c r="CB434" s="4"/>
    </row>
    <row r="435" spans="1:80" x14ac:dyDescent="0.25">
      <c r="A435" s="1">
        <v>31</v>
      </c>
      <c r="B435" t="s">
        <v>75</v>
      </c>
      <c r="C435" s="8">
        <v>44450</v>
      </c>
      <c r="D435" s="1" t="s">
        <v>78</v>
      </c>
      <c r="K435" s="4">
        <f>SUM(Tabel1[[#This Row],[cap_gemarkeerd_langs]:[cap_canadees]])</f>
        <v>0</v>
      </c>
      <c r="M435" s="4"/>
      <c r="Q435" s="4"/>
      <c r="R435" s="4">
        <f>SUM(Tabel1[[#This Row],[Cap - Invaliden algemeen]:[Cap - Overig gereserveerd]])</f>
        <v>0</v>
      </c>
      <c r="S435" s="4">
        <f>Tabel1[[#This Row],[Totale openbare capaciteit]]+Tabel1[[#This Row],[Totale doelgroep capaciteit]]</f>
        <v>0</v>
      </c>
      <c r="T435" s="11"/>
      <c r="U435" s="11"/>
      <c r="V435" s="11"/>
      <c r="W435" s="11"/>
      <c r="X435" s="11"/>
      <c r="Y435" s="11"/>
      <c r="Z435" s="4">
        <f>SUM(Tabel1[[#This Row],[Bez - Invaliden algemeen]:[Bez - Overig gereserveerd]])</f>
        <v>0</v>
      </c>
      <c r="AA435" s="4"/>
      <c r="AB435" s="4"/>
      <c r="AC435" s="11"/>
      <c r="AD435" s="11">
        <f>SUM(Tabel1[[#This Row],[Bez - fout, canadees]:[Bez - fout, anders]])</f>
        <v>0</v>
      </c>
      <c r="AF435" s="11"/>
      <c r="AG435" s="11"/>
      <c r="AH435" s="11">
        <f>SUM(Tabel1[[#This Row],[Bez - Obstakel, openbaar]:[Bez - Obstakel, doelgroep]])</f>
        <v>0</v>
      </c>
      <c r="AJ435" s="11">
        <f>SUM(Tabel1[[#This Row],[Bez - doelgroep totaal]]+Tabel1[[#This Row],[Bez - Openbaar]]+Tabel1[[#This Row],[Bez - Foutparkeerders]]+Tabel1[[#This Row],[Bez - Obstakels]])</f>
        <v>0</v>
      </c>
      <c r="AK435" s="41" t="e">
        <f>Tabel1[[#This Row],[Bez - Openbaar]]/Tabel1[[#This Row],[Totale openbare capaciteit]]</f>
        <v>#DIV/0!</v>
      </c>
      <c r="AL435" s="41" t="e">
        <f>Tabel1[[#This Row],[Bez - doelgroep totaal]]/Tabel1[[#This Row],[Totale doelgroep capaciteit]]</f>
        <v>#DIV/0!</v>
      </c>
      <c r="AM435" s="41" t="e">
        <f>Tabel1[[#This Row],[Totale bezetting]]/Tabel1[[#This Row],[Totale capaciteit]]</f>
        <v>#DIV/0!</v>
      </c>
      <c r="AN435" s="41" t="str">
        <f>Tabel1[[#This Row],[Datum]]&amp;Tabel1[[#This Row],[Meetmoment]]&amp;Tabel1[[#This Row],[Sectienummer]]</f>
        <v>4445010:00-12:0031</v>
      </c>
      <c r="AO435" s="33"/>
      <c r="AP435" s="33"/>
      <c r="AQ435" s="33"/>
      <c r="AR435" s="33"/>
      <c r="AS435" s="33"/>
      <c r="AT435" s="33">
        <f>SUM(Tabel1[[#This Row],[Motief - Bezoekers/kortparkeerders]:[Motief - Overig]])</f>
        <v>0</v>
      </c>
      <c r="AU435" s="43"/>
      <c r="AV435" s="43"/>
      <c r="AW435" s="43"/>
      <c r="AX435" s="43"/>
      <c r="AY435" s="43"/>
      <c r="AZ435" s="43"/>
      <c r="BA435" s="43"/>
      <c r="BB435" s="43"/>
      <c r="BC435" s="44">
        <f>SUM(Tabel1[[#This Row],[Herkomst - Eigen woonplaats]:[Herkomst - Onbekend]])</f>
        <v>0</v>
      </c>
      <c r="BG435"/>
      <c r="BH435"/>
      <c r="BI435"/>
      <c r="BJ435"/>
      <c r="BK435" s="4"/>
      <c r="BL435" s="4"/>
      <c r="BM435" s="4"/>
      <c r="BN435" s="8"/>
      <c r="BO435" s="1"/>
      <c r="BP435"/>
      <c r="BQ435"/>
      <c r="BY435" s="4"/>
      <c r="BZ435" s="4"/>
      <c r="CA435" s="4"/>
      <c r="CB435" s="4"/>
    </row>
    <row r="436" spans="1:80" x14ac:dyDescent="0.25">
      <c r="A436" s="1">
        <v>31</v>
      </c>
      <c r="B436" t="s">
        <v>75</v>
      </c>
      <c r="C436" s="8">
        <v>44450</v>
      </c>
      <c r="D436" s="1" t="s">
        <v>79</v>
      </c>
      <c r="K436" s="4">
        <f>SUM(Tabel1[[#This Row],[cap_gemarkeerd_langs]:[cap_canadees]])</f>
        <v>0</v>
      </c>
      <c r="M436" s="4"/>
      <c r="Q436" s="4"/>
      <c r="R436" s="4">
        <f>SUM(Tabel1[[#This Row],[Cap - Invaliden algemeen]:[Cap - Overig gereserveerd]])</f>
        <v>0</v>
      </c>
      <c r="S436" s="4">
        <f>Tabel1[[#This Row],[Totale openbare capaciteit]]+Tabel1[[#This Row],[Totale doelgroep capaciteit]]</f>
        <v>0</v>
      </c>
      <c r="T436" s="11"/>
      <c r="U436" s="11"/>
      <c r="V436" s="11"/>
      <c r="W436" s="11"/>
      <c r="X436" s="11"/>
      <c r="Y436" s="11"/>
      <c r="Z436" s="4">
        <f>SUM(Tabel1[[#This Row],[Bez - Invaliden algemeen]:[Bez - Overig gereserveerd]])</f>
        <v>0</v>
      </c>
      <c r="AA436" s="4"/>
      <c r="AB436" s="4"/>
      <c r="AC436" s="11"/>
      <c r="AD436" s="11">
        <f>SUM(Tabel1[[#This Row],[Bez - fout, canadees]:[Bez - fout, anders]])</f>
        <v>0</v>
      </c>
      <c r="AF436" s="11"/>
      <c r="AG436" s="11"/>
      <c r="AH436" s="11">
        <f>SUM(Tabel1[[#This Row],[Bez - Obstakel, openbaar]:[Bez - Obstakel, doelgroep]])</f>
        <v>0</v>
      </c>
      <c r="AJ436" s="11">
        <f>SUM(Tabel1[[#This Row],[Bez - doelgroep totaal]]+Tabel1[[#This Row],[Bez - Openbaar]]+Tabel1[[#This Row],[Bez - Foutparkeerders]]+Tabel1[[#This Row],[Bez - Obstakels]])</f>
        <v>0</v>
      </c>
      <c r="AK436" s="41" t="e">
        <f>Tabel1[[#This Row],[Bez - Openbaar]]/Tabel1[[#This Row],[Totale openbare capaciteit]]</f>
        <v>#DIV/0!</v>
      </c>
      <c r="AL436" s="41" t="e">
        <f>Tabel1[[#This Row],[Bez - doelgroep totaal]]/Tabel1[[#This Row],[Totale doelgroep capaciteit]]</f>
        <v>#DIV/0!</v>
      </c>
      <c r="AM436" s="41" t="e">
        <f>Tabel1[[#This Row],[Totale bezetting]]/Tabel1[[#This Row],[Totale capaciteit]]</f>
        <v>#DIV/0!</v>
      </c>
      <c r="AN436" s="41" t="str">
        <f>Tabel1[[#This Row],[Datum]]&amp;Tabel1[[#This Row],[Meetmoment]]&amp;Tabel1[[#This Row],[Sectienummer]]</f>
        <v>4445014:00-16:0031</v>
      </c>
      <c r="AO436" s="33"/>
      <c r="AP436" s="33"/>
      <c r="AQ436" s="33"/>
      <c r="AR436" s="33"/>
      <c r="AS436" s="33"/>
      <c r="AT436" s="33">
        <f>SUM(Tabel1[[#This Row],[Motief - Bezoekers/kortparkeerders]:[Motief - Overig]])</f>
        <v>0</v>
      </c>
      <c r="AU436" s="43"/>
      <c r="AV436" s="43"/>
      <c r="AW436" s="43"/>
      <c r="AX436" s="43"/>
      <c r="AY436" s="43"/>
      <c r="AZ436" s="43"/>
      <c r="BA436" s="43"/>
      <c r="BB436" s="43"/>
      <c r="BC436" s="44">
        <f>SUM(Tabel1[[#This Row],[Herkomst - Eigen woonplaats]:[Herkomst - Onbekend]])</f>
        <v>0</v>
      </c>
      <c r="BG436"/>
      <c r="BH436"/>
      <c r="BI436"/>
      <c r="BJ436"/>
      <c r="BK436" s="4"/>
      <c r="BL436" s="4"/>
      <c r="BM436" s="4"/>
      <c r="BN436" s="8"/>
      <c r="BO436" s="1"/>
      <c r="BP436"/>
      <c r="BQ436"/>
      <c r="BY436" s="4"/>
      <c r="BZ436" s="4"/>
      <c r="CA436" s="4"/>
      <c r="CB436" s="4"/>
    </row>
    <row r="437" spans="1:80" x14ac:dyDescent="0.25">
      <c r="A437" s="1">
        <v>31</v>
      </c>
      <c r="B437" t="s">
        <v>75</v>
      </c>
      <c r="C437" s="8">
        <v>44450</v>
      </c>
      <c r="D437" s="1" t="s">
        <v>80</v>
      </c>
      <c r="K437" s="4">
        <f>SUM(Tabel1[[#This Row],[cap_gemarkeerd_langs]:[cap_canadees]])</f>
        <v>0</v>
      </c>
      <c r="M437" s="4"/>
      <c r="Q437" s="4"/>
      <c r="R437" s="4">
        <f>SUM(Tabel1[[#This Row],[Cap - Invaliden algemeen]:[Cap - Overig gereserveerd]])</f>
        <v>0</v>
      </c>
      <c r="S437" s="4">
        <f>Tabel1[[#This Row],[Totale openbare capaciteit]]+Tabel1[[#This Row],[Totale doelgroep capaciteit]]</f>
        <v>0</v>
      </c>
      <c r="T437" s="11"/>
      <c r="U437" s="11"/>
      <c r="V437" s="11"/>
      <c r="W437" s="11"/>
      <c r="X437" s="11"/>
      <c r="Y437" s="11"/>
      <c r="Z437" s="4">
        <f>SUM(Tabel1[[#This Row],[Bez - Invaliden algemeen]:[Bez - Overig gereserveerd]])</f>
        <v>0</v>
      </c>
      <c r="AA437" s="4"/>
      <c r="AB437" s="4"/>
      <c r="AC437" s="11"/>
      <c r="AD437" s="11">
        <f>SUM(Tabel1[[#This Row],[Bez - fout, canadees]:[Bez - fout, anders]])</f>
        <v>0</v>
      </c>
      <c r="AF437" s="11"/>
      <c r="AG437" s="11"/>
      <c r="AH437" s="11">
        <f>SUM(Tabel1[[#This Row],[Bez - Obstakel, openbaar]:[Bez - Obstakel, doelgroep]])</f>
        <v>0</v>
      </c>
      <c r="AJ437" s="11">
        <f>SUM(Tabel1[[#This Row],[Bez - doelgroep totaal]]+Tabel1[[#This Row],[Bez - Openbaar]]+Tabel1[[#This Row],[Bez - Foutparkeerders]]+Tabel1[[#This Row],[Bez - Obstakels]])</f>
        <v>0</v>
      </c>
      <c r="AK437" s="41" t="e">
        <f>Tabel1[[#This Row],[Bez - Openbaar]]/Tabel1[[#This Row],[Totale openbare capaciteit]]</f>
        <v>#DIV/0!</v>
      </c>
      <c r="AL437" s="41" t="e">
        <f>Tabel1[[#This Row],[Bez - doelgroep totaal]]/Tabel1[[#This Row],[Totale doelgroep capaciteit]]</f>
        <v>#DIV/0!</v>
      </c>
      <c r="AM437" s="41" t="e">
        <f>Tabel1[[#This Row],[Totale bezetting]]/Tabel1[[#This Row],[Totale capaciteit]]</f>
        <v>#DIV/0!</v>
      </c>
      <c r="AN437" s="41" t="str">
        <f>Tabel1[[#This Row],[Datum]]&amp;Tabel1[[#This Row],[Meetmoment]]&amp;Tabel1[[#This Row],[Sectienummer]]</f>
        <v>4445019:00-21:0031</v>
      </c>
      <c r="AO437" s="33"/>
      <c r="AP437" s="33"/>
      <c r="AQ437" s="33"/>
      <c r="AR437" s="33"/>
      <c r="AS437" s="33"/>
      <c r="AT437" s="33">
        <f>SUM(Tabel1[[#This Row],[Motief - Bezoekers/kortparkeerders]:[Motief - Overig]])</f>
        <v>0</v>
      </c>
      <c r="AU437" s="43"/>
      <c r="AV437" s="43"/>
      <c r="AW437" s="43"/>
      <c r="AX437" s="43"/>
      <c r="AY437" s="43"/>
      <c r="AZ437" s="43"/>
      <c r="BA437" s="43"/>
      <c r="BB437" s="43"/>
      <c r="BC437" s="44">
        <f>SUM(Tabel1[[#This Row],[Herkomst - Eigen woonplaats]:[Herkomst - Onbekend]])</f>
        <v>0</v>
      </c>
      <c r="BG437"/>
      <c r="BH437"/>
      <c r="BI437"/>
      <c r="BJ437"/>
      <c r="BK437" s="4"/>
      <c r="BL437" s="4"/>
      <c r="BM437" s="4"/>
      <c r="BN437" s="8"/>
      <c r="BO437" s="1"/>
      <c r="BP437"/>
      <c r="BQ437"/>
      <c r="BY437" s="4"/>
      <c r="BZ437" s="4"/>
      <c r="CA437" s="4"/>
      <c r="CB437" s="4"/>
    </row>
    <row r="438" spans="1:80" x14ac:dyDescent="0.25">
      <c r="A438" s="1">
        <v>31</v>
      </c>
      <c r="B438" t="s">
        <v>75</v>
      </c>
      <c r="C438" s="8">
        <v>44451</v>
      </c>
      <c r="D438" s="1" t="s">
        <v>77</v>
      </c>
      <c r="K438" s="4">
        <f>SUM(Tabel1[[#This Row],[cap_gemarkeerd_langs]:[cap_canadees]])</f>
        <v>0</v>
      </c>
      <c r="M438" s="4"/>
      <c r="Q438" s="4"/>
      <c r="R438" s="4">
        <f>SUM(Tabel1[[#This Row],[Cap - Invaliden algemeen]:[Cap - Overig gereserveerd]])</f>
        <v>0</v>
      </c>
      <c r="S438" s="4">
        <f>Tabel1[[#This Row],[Totale openbare capaciteit]]+Tabel1[[#This Row],[Totale doelgroep capaciteit]]</f>
        <v>0</v>
      </c>
      <c r="T438" s="11"/>
      <c r="U438" s="11"/>
      <c r="V438" s="11"/>
      <c r="W438" s="11"/>
      <c r="X438" s="11"/>
      <c r="Y438" s="11"/>
      <c r="Z438" s="4">
        <f>SUM(Tabel1[[#This Row],[Bez - Invaliden algemeen]:[Bez - Overig gereserveerd]])</f>
        <v>0</v>
      </c>
      <c r="AA438" s="4"/>
      <c r="AB438" s="4"/>
      <c r="AC438" s="11"/>
      <c r="AD438" s="11">
        <f>SUM(Tabel1[[#This Row],[Bez - fout, canadees]:[Bez - fout, anders]])</f>
        <v>0</v>
      </c>
      <c r="AF438" s="11"/>
      <c r="AG438" s="11"/>
      <c r="AH438" s="11">
        <f>SUM(Tabel1[[#This Row],[Bez - Obstakel, openbaar]:[Bez - Obstakel, doelgroep]])</f>
        <v>0</v>
      </c>
      <c r="AJ438" s="11">
        <f>SUM(Tabel1[[#This Row],[Bez - doelgroep totaal]]+Tabel1[[#This Row],[Bez - Openbaar]]+Tabel1[[#This Row],[Bez - Foutparkeerders]]+Tabel1[[#This Row],[Bez - Obstakels]])</f>
        <v>0</v>
      </c>
      <c r="AK438" s="41" t="e">
        <f>Tabel1[[#This Row],[Bez - Openbaar]]/Tabel1[[#This Row],[Totale openbare capaciteit]]</f>
        <v>#DIV/0!</v>
      </c>
      <c r="AL438" s="41" t="e">
        <f>Tabel1[[#This Row],[Bez - doelgroep totaal]]/Tabel1[[#This Row],[Totale doelgroep capaciteit]]</f>
        <v>#DIV/0!</v>
      </c>
      <c r="AM438" s="41" t="e">
        <f>Tabel1[[#This Row],[Totale bezetting]]/Tabel1[[#This Row],[Totale capaciteit]]</f>
        <v>#DIV/0!</v>
      </c>
      <c r="AN438" s="41" t="str">
        <f>Tabel1[[#This Row],[Datum]]&amp;Tabel1[[#This Row],[Meetmoment]]&amp;Tabel1[[#This Row],[Sectienummer]]</f>
        <v>4445100:00-02:0031</v>
      </c>
      <c r="AO438" s="33"/>
      <c r="AP438" s="33"/>
      <c r="AQ438" s="33"/>
      <c r="AR438" s="33"/>
      <c r="AS438" s="33"/>
      <c r="AT438" s="33">
        <f>SUM(Tabel1[[#This Row],[Motief - Bezoekers/kortparkeerders]:[Motief - Overig]])</f>
        <v>0</v>
      </c>
      <c r="AU438" s="43"/>
      <c r="AV438" s="43"/>
      <c r="AW438" s="43"/>
      <c r="AX438" s="43"/>
      <c r="AY438" s="43"/>
      <c r="AZ438" s="43"/>
      <c r="BA438" s="43"/>
      <c r="BB438" s="43"/>
      <c r="BC438" s="44">
        <f>SUM(Tabel1[[#This Row],[Herkomst - Eigen woonplaats]:[Herkomst - Onbekend]])</f>
        <v>0</v>
      </c>
      <c r="BG438"/>
      <c r="BH438"/>
      <c r="BI438"/>
      <c r="BJ438"/>
      <c r="BK438" s="4"/>
      <c r="BL438" s="4"/>
      <c r="BM438" s="4"/>
      <c r="BN438" s="8"/>
      <c r="BO438" s="1"/>
      <c r="BP438"/>
      <c r="BQ438"/>
      <c r="BY438" s="4"/>
      <c r="BZ438" s="4"/>
      <c r="CA438" s="4"/>
      <c r="CB438" s="4"/>
    </row>
    <row r="439" spans="1:80" x14ac:dyDescent="0.25">
      <c r="A439" s="1">
        <v>31</v>
      </c>
      <c r="B439" t="s">
        <v>75</v>
      </c>
      <c r="C439" s="8">
        <v>44474</v>
      </c>
      <c r="D439" s="1" t="s">
        <v>78</v>
      </c>
      <c r="K439" s="4">
        <f>SUM(Tabel1[[#This Row],[cap_gemarkeerd_langs]:[cap_canadees]])</f>
        <v>0</v>
      </c>
      <c r="M439" s="4"/>
      <c r="Q439" s="4"/>
      <c r="R439" s="4">
        <f>SUM(Tabel1[[#This Row],[Cap - Invaliden algemeen]:[Cap - Overig gereserveerd]])</f>
        <v>0</v>
      </c>
      <c r="S439" s="4">
        <f>Tabel1[[#This Row],[Totale openbare capaciteit]]+Tabel1[[#This Row],[Totale doelgroep capaciteit]]</f>
        <v>0</v>
      </c>
      <c r="T439" s="11"/>
      <c r="U439" s="11"/>
      <c r="V439" s="11"/>
      <c r="W439" s="11"/>
      <c r="X439" s="11"/>
      <c r="Y439" s="11"/>
      <c r="Z439" s="4">
        <f>SUM(Tabel1[[#This Row],[Bez - Invaliden algemeen]:[Bez - Overig gereserveerd]])</f>
        <v>0</v>
      </c>
      <c r="AA439" s="4"/>
      <c r="AB439" s="4"/>
      <c r="AC439" s="11"/>
      <c r="AD439" s="11">
        <f>SUM(Tabel1[[#This Row],[Bez - fout, canadees]:[Bez - fout, anders]])</f>
        <v>0</v>
      </c>
      <c r="AF439" s="11"/>
      <c r="AG439" s="11"/>
      <c r="AH439" s="11">
        <f>SUM(Tabel1[[#This Row],[Bez - Obstakel, openbaar]:[Bez - Obstakel, doelgroep]])</f>
        <v>0</v>
      </c>
      <c r="AJ439" s="11">
        <f>SUM(Tabel1[[#This Row],[Bez - doelgroep totaal]]+Tabel1[[#This Row],[Bez - Openbaar]]+Tabel1[[#This Row],[Bez - Foutparkeerders]]+Tabel1[[#This Row],[Bez - Obstakels]])</f>
        <v>0</v>
      </c>
      <c r="AK439" s="41" t="e">
        <f>Tabel1[[#This Row],[Bez - Openbaar]]/Tabel1[[#This Row],[Totale openbare capaciteit]]</f>
        <v>#DIV/0!</v>
      </c>
      <c r="AL439" s="41" t="e">
        <f>Tabel1[[#This Row],[Bez - doelgroep totaal]]/Tabel1[[#This Row],[Totale doelgroep capaciteit]]</f>
        <v>#DIV/0!</v>
      </c>
      <c r="AM439" s="41" t="e">
        <f>Tabel1[[#This Row],[Totale bezetting]]/Tabel1[[#This Row],[Totale capaciteit]]</f>
        <v>#DIV/0!</v>
      </c>
      <c r="AN439" s="41" t="str">
        <f>Tabel1[[#This Row],[Datum]]&amp;Tabel1[[#This Row],[Meetmoment]]&amp;Tabel1[[#This Row],[Sectienummer]]</f>
        <v>4447410:00-12:0031</v>
      </c>
      <c r="AO439" s="33"/>
      <c r="AP439" s="33"/>
      <c r="AQ439" s="33"/>
      <c r="AR439" s="33"/>
      <c r="AS439" s="33"/>
      <c r="AT439" s="33">
        <f>SUM(Tabel1[[#This Row],[Motief - Bezoekers/kortparkeerders]:[Motief - Overig]])</f>
        <v>0</v>
      </c>
      <c r="AU439" s="43"/>
      <c r="AV439" s="43"/>
      <c r="AW439" s="43"/>
      <c r="AX439" s="43"/>
      <c r="AY439" s="43"/>
      <c r="AZ439" s="43"/>
      <c r="BA439" s="43"/>
      <c r="BB439" s="43"/>
      <c r="BC439" s="44">
        <f>SUM(Tabel1[[#This Row],[Herkomst - Eigen woonplaats]:[Herkomst - Onbekend]])</f>
        <v>0</v>
      </c>
      <c r="BG439"/>
      <c r="BH439"/>
      <c r="BI439"/>
      <c r="BJ439"/>
      <c r="BK439" s="4"/>
      <c r="BL439" s="4"/>
      <c r="BM439" s="4"/>
      <c r="BN439" s="8"/>
      <c r="BO439" s="1"/>
      <c r="BP439"/>
      <c r="BQ439"/>
      <c r="BY439" s="4"/>
      <c r="BZ439" s="4"/>
      <c r="CA439" s="4"/>
      <c r="CB439" s="4"/>
    </row>
    <row r="440" spans="1:80" x14ac:dyDescent="0.25">
      <c r="A440" s="1">
        <v>31</v>
      </c>
      <c r="B440" t="s">
        <v>75</v>
      </c>
      <c r="C440" s="8">
        <v>44474</v>
      </c>
      <c r="D440" s="1" t="s">
        <v>79</v>
      </c>
      <c r="K440" s="4">
        <f>SUM(Tabel1[[#This Row],[cap_gemarkeerd_langs]:[cap_canadees]])</f>
        <v>0</v>
      </c>
      <c r="M440" s="4"/>
      <c r="Q440" s="4"/>
      <c r="R440" s="4">
        <f>SUM(Tabel1[[#This Row],[Cap - Invaliden algemeen]:[Cap - Overig gereserveerd]])</f>
        <v>0</v>
      </c>
      <c r="S440" s="4">
        <f>Tabel1[[#This Row],[Totale openbare capaciteit]]+Tabel1[[#This Row],[Totale doelgroep capaciteit]]</f>
        <v>0</v>
      </c>
      <c r="T440" s="11"/>
      <c r="U440" s="11"/>
      <c r="V440" s="11"/>
      <c r="W440" s="11"/>
      <c r="X440" s="11"/>
      <c r="Y440" s="11"/>
      <c r="Z440" s="4">
        <f>SUM(Tabel1[[#This Row],[Bez - Invaliden algemeen]:[Bez - Overig gereserveerd]])</f>
        <v>0</v>
      </c>
      <c r="AA440" s="4"/>
      <c r="AB440" s="4"/>
      <c r="AC440" s="11"/>
      <c r="AD440" s="11">
        <f>SUM(Tabel1[[#This Row],[Bez - fout, canadees]:[Bez - fout, anders]])</f>
        <v>0</v>
      </c>
      <c r="AF440" s="11"/>
      <c r="AG440" s="11"/>
      <c r="AH440" s="11">
        <f>SUM(Tabel1[[#This Row],[Bez - Obstakel, openbaar]:[Bez - Obstakel, doelgroep]])</f>
        <v>0</v>
      </c>
      <c r="AJ440" s="11">
        <f>SUM(Tabel1[[#This Row],[Bez - doelgroep totaal]]+Tabel1[[#This Row],[Bez - Openbaar]]+Tabel1[[#This Row],[Bez - Foutparkeerders]]+Tabel1[[#This Row],[Bez - Obstakels]])</f>
        <v>0</v>
      </c>
      <c r="AK440" s="41" t="e">
        <f>Tabel1[[#This Row],[Bez - Openbaar]]/Tabel1[[#This Row],[Totale openbare capaciteit]]</f>
        <v>#DIV/0!</v>
      </c>
      <c r="AL440" s="41" t="e">
        <f>Tabel1[[#This Row],[Bez - doelgroep totaal]]/Tabel1[[#This Row],[Totale doelgroep capaciteit]]</f>
        <v>#DIV/0!</v>
      </c>
      <c r="AM440" s="41" t="e">
        <f>Tabel1[[#This Row],[Totale bezetting]]/Tabel1[[#This Row],[Totale capaciteit]]</f>
        <v>#DIV/0!</v>
      </c>
      <c r="AN440" s="41" t="str">
        <f>Tabel1[[#This Row],[Datum]]&amp;Tabel1[[#This Row],[Meetmoment]]&amp;Tabel1[[#This Row],[Sectienummer]]</f>
        <v>4447414:00-16:0031</v>
      </c>
      <c r="AO440" s="33"/>
      <c r="AP440" s="33"/>
      <c r="AQ440" s="33"/>
      <c r="AR440" s="33"/>
      <c r="AS440" s="33"/>
      <c r="AT440" s="33">
        <f>SUM(Tabel1[[#This Row],[Motief - Bezoekers/kortparkeerders]:[Motief - Overig]])</f>
        <v>0</v>
      </c>
      <c r="AU440" s="43"/>
      <c r="AV440" s="43"/>
      <c r="AW440" s="43"/>
      <c r="AX440" s="43"/>
      <c r="AY440" s="43"/>
      <c r="AZ440" s="43"/>
      <c r="BA440" s="43"/>
      <c r="BB440" s="43"/>
      <c r="BC440" s="44">
        <f>SUM(Tabel1[[#This Row],[Herkomst - Eigen woonplaats]:[Herkomst - Onbekend]])</f>
        <v>0</v>
      </c>
      <c r="BG440"/>
      <c r="BH440"/>
      <c r="BI440"/>
      <c r="BJ440"/>
      <c r="BK440" s="4"/>
      <c r="BL440" s="4"/>
      <c r="BM440" s="4"/>
      <c r="BN440" s="8"/>
      <c r="BO440" s="1"/>
      <c r="BP440"/>
      <c r="BQ440"/>
      <c r="BY440" s="4"/>
      <c r="BZ440" s="4"/>
      <c r="CA440" s="4"/>
      <c r="CB440" s="4"/>
    </row>
    <row r="441" spans="1:80" x14ac:dyDescent="0.25">
      <c r="A441" s="1">
        <v>31</v>
      </c>
      <c r="B441" t="s">
        <v>75</v>
      </c>
      <c r="C441" s="8">
        <v>44474</v>
      </c>
      <c r="D441" s="1" t="s">
        <v>80</v>
      </c>
      <c r="K441" s="4">
        <f>SUM(Tabel1[[#This Row],[cap_gemarkeerd_langs]:[cap_canadees]])</f>
        <v>0</v>
      </c>
      <c r="M441" s="4"/>
      <c r="Q441" s="4"/>
      <c r="R441" s="4">
        <f>SUM(Tabel1[[#This Row],[Cap - Invaliden algemeen]:[Cap - Overig gereserveerd]])</f>
        <v>0</v>
      </c>
      <c r="S441" s="4">
        <f>Tabel1[[#This Row],[Totale openbare capaciteit]]+Tabel1[[#This Row],[Totale doelgroep capaciteit]]</f>
        <v>0</v>
      </c>
      <c r="T441" s="11"/>
      <c r="U441" s="11"/>
      <c r="V441" s="11"/>
      <c r="W441" s="11"/>
      <c r="X441" s="11"/>
      <c r="Y441" s="11"/>
      <c r="Z441" s="4">
        <f>SUM(Tabel1[[#This Row],[Bez - Invaliden algemeen]:[Bez - Overig gereserveerd]])</f>
        <v>0</v>
      </c>
      <c r="AA441" s="4"/>
      <c r="AB441" s="4"/>
      <c r="AC441" s="11"/>
      <c r="AD441" s="11">
        <f>SUM(Tabel1[[#This Row],[Bez - fout, canadees]:[Bez - fout, anders]])</f>
        <v>0</v>
      </c>
      <c r="AF441" s="11"/>
      <c r="AG441" s="11"/>
      <c r="AH441" s="11">
        <f>SUM(Tabel1[[#This Row],[Bez - Obstakel, openbaar]:[Bez - Obstakel, doelgroep]])</f>
        <v>0</v>
      </c>
      <c r="AJ441" s="11">
        <f>SUM(Tabel1[[#This Row],[Bez - doelgroep totaal]]+Tabel1[[#This Row],[Bez - Openbaar]]+Tabel1[[#This Row],[Bez - Foutparkeerders]]+Tabel1[[#This Row],[Bez - Obstakels]])</f>
        <v>0</v>
      </c>
      <c r="AK441" s="41" t="e">
        <f>Tabel1[[#This Row],[Bez - Openbaar]]/Tabel1[[#This Row],[Totale openbare capaciteit]]</f>
        <v>#DIV/0!</v>
      </c>
      <c r="AL441" s="41" t="e">
        <f>Tabel1[[#This Row],[Bez - doelgroep totaal]]/Tabel1[[#This Row],[Totale doelgroep capaciteit]]</f>
        <v>#DIV/0!</v>
      </c>
      <c r="AM441" s="41" t="e">
        <f>Tabel1[[#This Row],[Totale bezetting]]/Tabel1[[#This Row],[Totale capaciteit]]</f>
        <v>#DIV/0!</v>
      </c>
      <c r="AN441" s="41" t="str">
        <f>Tabel1[[#This Row],[Datum]]&amp;Tabel1[[#This Row],[Meetmoment]]&amp;Tabel1[[#This Row],[Sectienummer]]</f>
        <v>4447419:00-21:0031</v>
      </c>
      <c r="AO441" s="33"/>
      <c r="AP441" s="33"/>
      <c r="AQ441" s="33"/>
      <c r="AR441" s="33"/>
      <c r="AS441" s="33"/>
      <c r="AT441" s="33">
        <f>SUM(Tabel1[[#This Row],[Motief - Bezoekers/kortparkeerders]:[Motief - Overig]])</f>
        <v>0</v>
      </c>
      <c r="AU441" s="43"/>
      <c r="AV441" s="43"/>
      <c r="AW441" s="43"/>
      <c r="AX441" s="43"/>
      <c r="AY441" s="43"/>
      <c r="AZ441" s="43"/>
      <c r="BA441" s="43"/>
      <c r="BB441" s="43"/>
      <c r="BC441" s="44">
        <f>SUM(Tabel1[[#This Row],[Herkomst - Eigen woonplaats]:[Herkomst - Onbekend]])</f>
        <v>0</v>
      </c>
      <c r="BG441"/>
      <c r="BH441"/>
      <c r="BI441"/>
      <c r="BJ441"/>
      <c r="BK441" s="4"/>
      <c r="BL441" s="4"/>
      <c r="BM441" s="4"/>
      <c r="BN441" s="8"/>
      <c r="BO441" s="1"/>
      <c r="BP441"/>
      <c r="BQ441"/>
      <c r="BY441" s="4"/>
      <c r="BZ441" s="4"/>
      <c r="CA441" s="4"/>
      <c r="CB441" s="4"/>
    </row>
    <row r="442" spans="1:80" x14ac:dyDescent="0.25">
      <c r="A442" s="1">
        <v>31</v>
      </c>
      <c r="B442" t="s">
        <v>75</v>
      </c>
      <c r="C442" s="8">
        <v>44475</v>
      </c>
      <c r="D442" s="1" t="s">
        <v>77</v>
      </c>
      <c r="K442" s="4">
        <f>SUM(Tabel1[[#This Row],[cap_gemarkeerd_langs]:[cap_canadees]])</f>
        <v>0</v>
      </c>
      <c r="M442" s="4"/>
      <c r="Q442" s="4"/>
      <c r="R442" s="4">
        <f>SUM(Tabel1[[#This Row],[Cap - Invaliden algemeen]:[Cap - Overig gereserveerd]])</f>
        <v>0</v>
      </c>
      <c r="S442" s="4">
        <f>Tabel1[[#This Row],[Totale openbare capaciteit]]+Tabel1[[#This Row],[Totale doelgroep capaciteit]]</f>
        <v>0</v>
      </c>
      <c r="T442" s="11"/>
      <c r="U442" s="11"/>
      <c r="V442" s="11"/>
      <c r="W442" s="11"/>
      <c r="X442" s="11"/>
      <c r="Y442" s="11"/>
      <c r="Z442" s="4">
        <f>SUM(Tabel1[[#This Row],[Bez - Invaliden algemeen]:[Bez - Overig gereserveerd]])</f>
        <v>0</v>
      </c>
      <c r="AA442" s="4"/>
      <c r="AB442" s="4"/>
      <c r="AC442" s="11"/>
      <c r="AD442" s="11">
        <f>SUM(Tabel1[[#This Row],[Bez - fout, canadees]:[Bez - fout, anders]])</f>
        <v>0</v>
      </c>
      <c r="AF442" s="11"/>
      <c r="AG442" s="11"/>
      <c r="AH442" s="11">
        <f>SUM(Tabel1[[#This Row],[Bez - Obstakel, openbaar]:[Bez - Obstakel, doelgroep]])</f>
        <v>0</v>
      </c>
      <c r="AJ442" s="11">
        <f>SUM(Tabel1[[#This Row],[Bez - doelgroep totaal]]+Tabel1[[#This Row],[Bez - Openbaar]]+Tabel1[[#This Row],[Bez - Foutparkeerders]]+Tabel1[[#This Row],[Bez - Obstakels]])</f>
        <v>0</v>
      </c>
      <c r="AK442" s="41" t="e">
        <f>Tabel1[[#This Row],[Bez - Openbaar]]/Tabel1[[#This Row],[Totale openbare capaciteit]]</f>
        <v>#DIV/0!</v>
      </c>
      <c r="AL442" s="41" t="e">
        <f>Tabel1[[#This Row],[Bez - doelgroep totaal]]/Tabel1[[#This Row],[Totale doelgroep capaciteit]]</f>
        <v>#DIV/0!</v>
      </c>
      <c r="AM442" s="41" t="e">
        <f>Tabel1[[#This Row],[Totale bezetting]]/Tabel1[[#This Row],[Totale capaciteit]]</f>
        <v>#DIV/0!</v>
      </c>
      <c r="AN442" s="41" t="str">
        <f>Tabel1[[#This Row],[Datum]]&amp;Tabel1[[#This Row],[Meetmoment]]&amp;Tabel1[[#This Row],[Sectienummer]]</f>
        <v>4447500:00-02:0031</v>
      </c>
      <c r="AO442" s="33"/>
      <c r="AP442" s="33"/>
      <c r="AQ442" s="33"/>
      <c r="AR442" s="33"/>
      <c r="AS442" s="33"/>
      <c r="AT442" s="33">
        <f>SUM(Tabel1[[#This Row],[Motief - Bezoekers/kortparkeerders]:[Motief - Overig]])</f>
        <v>0</v>
      </c>
      <c r="AU442" s="43"/>
      <c r="AV442" s="43"/>
      <c r="AW442" s="43"/>
      <c r="AX442" s="43"/>
      <c r="AY442" s="43"/>
      <c r="AZ442" s="43"/>
      <c r="BA442" s="43"/>
      <c r="BB442" s="43"/>
      <c r="BC442" s="44">
        <f>SUM(Tabel1[[#This Row],[Herkomst - Eigen woonplaats]:[Herkomst - Onbekend]])</f>
        <v>0</v>
      </c>
      <c r="BG442"/>
      <c r="BH442"/>
      <c r="BI442"/>
      <c r="BJ442"/>
      <c r="BK442" s="4"/>
      <c r="BL442" s="4"/>
      <c r="BM442" s="4"/>
      <c r="BN442" s="8"/>
      <c r="BO442" s="1"/>
      <c r="BP442"/>
      <c r="BQ442"/>
      <c r="BY442" s="4"/>
      <c r="BZ442" s="4"/>
      <c r="CA442" s="4"/>
      <c r="CB442" s="4"/>
    </row>
    <row r="443" spans="1:80" x14ac:dyDescent="0.25">
      <c r="A443" s="1">
        <v>32</v>
      </c>
      <c r="B443" t="s">
        <v>52</v>
      </c>
      <c r="C443" s="8">
        <v>44415</v>
      </c>
      <c r="D443" s="1" t="s">
        <v>78</v>
      </c>
      <c r="K443" s="4">
        <f>SUM(Tabel1[[#This Row],[cap_gemarkeerd_langs]:[cap_canadees]])</f>
        <v>0</v>
      </c>
      <c r="M443" s="4"/>
      <c r="Q443" s="4"/>
      <c r="R443" s="4">
        <f>SUM(Tabel1[[#This Row],[Cap - Invaliden algemeen]:[Cap - Overig gereserveerd]])</f>
        <v>0</v>
      </c>
      <c r="S443" s="4">
        <f>Tabel1[[#This Row],[Totale openbare capaciteit]]+Tabel1[[#This Row],[Totale doelgroep capaciteit]]</f>
        <v>0</v>
      </c>
      <c r="T443" s="11"/>
      <c r="U443" s="11"/>
      <c r="V443" s="11"/>
      <c r="W443" s="11"/>
      <c r="X443" s="11"/>
      <c r="Y443" s="11"/>
      <c r="Z443" s="4">
        <f>SUM(Tabel1[[#This Row],[Bez - Invaliden algemeen]:[Bez - Overig gereserveerd]])</f>
        <v>0</v>
      </c>
      <c r="AA443" s="4"/>
      <c r="AB443" s="4">
        <v>2</v>
      </c>
      <c r="AC443" s="11"/>
      <c r="AD443" s="11">
        <f>SUM(Tabel1[[#This Row],[Bez - fout, canadees]:[Bez - fout, anders]])</f>
        <v>2</v>
      </c>
      <c r="AF443" s="11"/>
      <c r="AG443" s="11"/>
      <c r="AH443" s="11">
        <f>SUM(Tabel1[[#This Row],[Bez - Obstakel, openbaar]:[Bez - Obstakel, doelgroep]])</f>
        <v>0</v>
      </c>
      <c r="AJ443" s="11">
        <f>SUM(Tabel1[[#This Row],[Bez - doelgroep totaal]]+Tabel1[[#This Row],[Bez - Openbaar]]+Tabel1[[#This Row],[Bez - Foutparkeerders]]+Tabel1[[#This Row],[Bez - Obstakels]])</f>
        <v>2</v>
      </c>
      <c r="AK443" s="41" t="e">
        <f>Tabel1[[#This Row],[Bez - Openbaar]]/Tabel1[[#This Row],[Totale openbare capaciteit]]</f>
        <v>#DIV/0!</v>
      </c>
      <c r="AL443" s="41" t="e">
        <f>Tabel1[[#This Row],[Bez - doelgroep totaal]]/Tabel1[[#This Row],[Totale doelgroep capaciteit]]</f>
        <v>#DIV/0!</v>
      </c>
      <c r="AM443" s="42" t="e">
        <f>Tabel1[[#This Row],[Totale bezetting]]/Tabel1[[#This Row],[Totale capaciteit]]</f>
        <v>#DIV/0!</v>
      </c>
      <c r="AN443" s="42" t="str">
        <f>Tabel1[[#This Row],[Datum]]&amp;Tabel1[[#This Row],[Meetmoment]]&amp;Tabel1[[#This Row],[Sectienummer]]</f>
        <v>4441510:00-12:0032</v>
      </c>
      <c r="AO443" s="33"/>
      <c r="AP443" s="33"/>
      <c r="AQ443" s="33"/>
      <c r="AR443" s="33">
        <v>2</v>
      </c>
      <c r="AS443" s="33"/>
      <c r="AT443" s="33">
        <f>SUM(Tabel1[[#This Row],[Motief - Bezoekers/kortparkeerders]:[Motief - Overig]])</f>
        <v>2</v>
      </c>
      <c r="AU443" s="43">
        <v>2</v>
      </c>
      <c r="AV443" s="43"/>
      <c r="AW443" s="43"/>
      <c r="AX443" s="43"/>
      <c r="AY443" s="43"/>
      <c r="AZ443" s="43"/>
      <c r="BA443" s="43"/>
      <c r="BB443" s="43"/>
      <c r="BC443" s="44">
        <f>SUM(Tabel1[[#This Row],[Herkomst - Eigen woonplaats]:[Herkomst - Onbekend]])</f>
        <v>2</v>
      </c>
      <c r="BG443"/>
      <c r="BH443"/>
      <c r="BI443"/>
      <c r="BJ443"/>
      <c r="BK443" s="4"/>
      <c r="BL443" s="4"/>
      <c r="BM443" s="4"/>
      <c r="BN443" s="8"/>
      <c r="BO443" s="1"/>
      <c r="BP443"/>
      <c r="BQ443"/>
      <c r="BY443" s="4"/>
      <c r="BZ443" s="4"/>
      <c r="CA443" s="4"/>
      <c r="CB443" s="4"/>
    </row>
    <row r="444" spans="1:80" x14ac:dyDescent="0.25">
      <c r="A444" s="1">
        <v>32</v>
      </c>
      <c r="B444" t="s">
        <v>52</v>
      </c>
      <c r="C444" s="8">
        <v>44415</v>
      </c>
      <c r="D444" s="1" t="s">
        <v>79</v>
      </c>
      <c r="K444" s="4">
        <f>SUM(Tabel1[[#This Row],[cap_gemarkeerd_langs]:[cap_canadees]])</f>
        <v>0</v>
      </c>
      <c r="M444" s="4"/>
      <c r="Q444" s="4"/>
      <c r="R444" s="4">
        <f>SUM(Tabel1[[#This Row],[Cap - Invaliden algemeen]:[Cap - Overig gereserveerd]])</f>
        <v>0</v>
      </c>
      <c r="S444" s="4">
        <f>Tabel1[[#This Row],[Totale openbare capaciteit]]+Tabel1[[#This Row],[Totale doelgroep capaciteit]]</f>
        <v>0</v>
      </c>
      <c r="T444" s="11"/>
      <c r="U444" s="11"/>
      <c r="V444" s="11"/>
      <c r="W444" s="11"/>
      <c r="X444" s="11"/>
      <c r="Y444" s="11"/>
      <c r="Z444" s="4">
        <f>SUM(Tabel1[[#This Row],[Bez - Invaliden algemeen]:[Bez - Overig gereserveerd]])</f>
        <v>0</v>
      </c>
      <c r="AA444" s="4"/>
      <c r="AB444" s="4">
        <v>2</v>
      </c>
      <c r="AC444" s="11"/>
      <c r="AD444" s="11">
        <f>SUM(Tabel1[[#This Row],[Bez - fout, canadees]:[Bez - fout, anders]])</f>
        <v>2</v>
      </c>
      <c r="AF444" s="11"/>
      <c r="AG444" s="11"/>
      <c r="AH444" s="11">
        <f>SUM(Tabel1[[#This Row],[Bez - Obstakel, openbaar]:[Bez - Obstakel, doelgroep]])</f>
        <v>0</v>
      </c>
      <c r="AJ444" s="11">
        <f>SUM(Tabel1[[#This Row],[Bez - doelgroep totaal]]+Tabel1[[#This Row],[Bez - Openbaar]]+Tabel1[[#This Row],[Bez - Foutparkeerders]]+Tabel1[[#This Row],[Bez - Obstakels]])</f>
        <v>2</v>
      </c>
      <c r="AK444" s="41" t="e">
        <f>Tabel1[[#This Row],[Bez - Openbaar]]/Tabel1[[#This Row],[Totale openbare capaciteit]]</f>
        <v>#DIV/0!</v>
      </c>
      <c r="AL444" s="41" t="e">
        <f>Tabel1[[#This Row],[Bez - doelgroep totaal]]/Tabel1[[#This Row],[Totale doelgroep capaciteit]]</f>
        <v>#DIV/0!</v>
      </c>
      <c r="AM444" s="42" t="e">
        <f>Tabel1[[#This Row],[Totale bezetting]]/Tabel1[[#This Row],[Totale capaciteit]]</f>
        <v>#DIV/0!</v>
      </c>
      <c r="AN444" s="42" t="str">
        <f>Tabel1[[#This Row],[Datum]]&amp;Tabel1[[#This Row],[Meetmoment]]&amp;Tabel1[[#This Row],[Sectienummer]]</f>
        <v>4441514:00-16:0032</v>
      </c>
      <c r="AO444" s="33"/>
      <c r="AP444" s="33"/>
      <c r="AQ444" s="33"/>
      <c r="AR444" s="33">
        <v>2</v>
      </c>
      <c r="AS444" s="33"/>
      <c r="AT444" s="33">
        <f>SUM(Tabel1[[#This Row],[Motief - Bezoekers/kortparkeerders]:[Motief - Overig]])</f>
        <v>2</v>
      </c>
      <c r="AU444" s="43">
        <v>2</v>
      </c>
      <c r="AV444" s="43"/>
      <c r="AW444" s="43"/>
      <c r="AX444" s="43"/>
      <c r="AY444" s="43"/>
      <c r="AZ444" s="43"/>
      <c r="BA444" s="43"/>
      <c r="BB444" s="43"/>
      <c r="BC444" s="44">
        <f>SUM(Tabel1[[#This Row],[Herkomst - Eigen woonplaats]:[Herkomst - Onbekend]])</f>
        <v>2</v>
      </c>
      <c r="BG444"/>
      <c r="BH444"/>
      <c r="BI444"/>
      <c r="BJ444"/>
      <c r="BK444" s="4"/>
      <c r="BL444" s="4"/>
      <c r="BM444" s="4"/>
      <c r="BN444" s="8"/>
      <c r="BO444" s="1"/>
      <c r="BP444"/>
      <c r="BQ444"/>
      <c r="BY444" s="4"/>
      <c r="BZ444" s="4"/>
      <c r="CA444" s="4"/>
      <c r="CB444" s="4"/>
    </row>
    <row r="445" spans="1:80" x14ac:dyDescent="0.25">
      <c r="A445" s="1">
        <v>32</v>
      </c>
      <c r="B445" t="s">
        <v>52</v>
      </c>
      <c r="C445" s="8">
        <v>44415</v>
      </c>
      <c r="D445" s="1" t="s">
        <v>80</v>
      </c>
      <c r="K445" s="4">
        <f>SUM(Tabel1[[#This Row],[cap_gemarkeerd_langs]:[cap_canadees]])</f>
        <v>0</v>
      </c>
      <c r="M445" s="4"/>
      <c r="Q445" s="4"/>
      <c r="R445" s="4">
        <f>SUM(Tabel1[[#This Row],[Cap - Invaliden algemeen]:[Cap - Overig gereserveerd]])</f>
        <v>0</v>
      </c>
      <c r="S445" s="4">
        <f>Tabel1[[#This Row],[Totale openbare capaciteit]]+Tabel1[[#This Row],[Totale doelgroep capaciteit]]</f>
        <v>0</v>
      </c>
      <c r="T445" s="11"/>
      <c r="U445" s="11"/>
      <c r="V445" s="11"/>
      <c r="W445" s="11"/>
      <c r="X445" s="11"/>
      <c r="Y445" s="11"/>
      <c r="Z445" s="4">
        <f>SUM(Tabel1[[#This Row],[Bez - Invaliden algemeen]:[Bez - Overig gereserveerd]])</f>
        <v>0</v>
      </c>
      <c r="AA445" s="4"/>
      <c r="AB445" s="4">
        <v>2</v>
      </c>
      <c r="AC445" s="11"/>
      <c r="AD445" s="11">
        <f>SUM(Tabel1[[#This Row],[Bez - fout, canadees]:[Bez - fout, anders]])</f>
        <v>2</v>
      </c>
      <c r="AF445" s="11"/>
      <c r="AG445" s="11"/>
      <c r="AH445" s="11">
        <f>SUM(Tabel1[[#This Row],[Bez - Obstakel, openbaar]:[Bez - Obstakel, doelgroep]])</f>
        <v>0</v>
      </c>
      <c r="AJ445" s="11">
        <f>SUM(Tabel1[[#This Row],[Bez - doelgroep totaal]]+Tabel1[[#This Row],[Bez - Openbaar]]+Tabel1[[#This Row],[Bez - Foutparkeerders]]+Tabel1[[#This Row],[Bez - Obstakels]])</f>
        <v>2</v>
      </c>
      <c r="AK445" s="41" t="e">
        <f>Tabel1[[#This Row],[Bez - Openbaar]]/Tabel1[[#This Row],[Totale openbare capaciteit]]</f>
        <v>#DIV/0!</v>
      </c>
      <c r="AL445" s="41" t="e">
        <f>Tabel1[[#This Row],[Bez - doelgroep totaal]]/Tabel1[[#This Row],[Totale doelgroep capaciteit]]</f>
        <v>#DIV/0!</v>
      </c>
      <c r="AM445" s="42" t="e">
        <f>Tabel1[[#This Row],[Totale bezetting]]/Tabel1[[#This Row],[Totale capaciteit]]</f>
        <v>#DIV/0!</v>
      </c>
      <c r="AN445" s="42" t="str">
        <f>Tabel1[[#This Row],[Datum]]&amp;Tabel1[[#This Row],[Meetmoment]]&amp;Tabel1[[#This Row],[Sectienummer]]</f>
        <v>4441519:00-21:0032</v>
      </c>
      <c r="AO445" s="33"/>
      <c r="AP445" s="33"/>
      <c r="AQ445" s="33"/>
      <c r="AR445" s="33">
        <v>2</v>
      </c>
      <c r="AS445" s="33"/>
      <c r="AT445" s="33">
        <f>SUM(Tabel1[[#This Row],[Motief - Bezoekers/kortparkeerders]:[Motief - Overig]])</f>
        <v>2</v>
      </c>
      <c r="AU445" s="43">
        <v>2</v>
      </c>
      <c r="AV445" s="43"/>
      <c r="AW445" s="43"/>
      <c r="AX445" s="43"/>
      <c r="AY445" s="43"/>
      <c r="AZ445" s="43"/>
      <c r="BA445" s="43"/>
      <c r="BB445" s="43"/>
      <c r="BC445" s="44">
        <f>SUM(Tabel1[[#This Row],[Herkomst - Eigen woonplaats]:[Herkomst - Onbekend]])</f>
        <v>2</v>
      </c>
      <c r="BG445"/>
      <c r="BH445"/>
      <c r="BI445"/>
      <c r="BJ445"/>
      <c r="BK445" s="4"/>
      <c r="BL445" s="4"/>
      <c r="BM445" s="4"/>
      <c r="BN445" s="8"/>
      <c r="BO445" s="1"/>
      <c r="BP445"/>
      <c r="BQ445"/>
      <c r="BY445" s="4"/>
      <c r="BZ445" s="4"/>
      <c r="CA445" s="4"/>
      <c r="CB445" s="4"/>
    </row>
    <row r="446" spans="1:80" x14ac:dyDescent="0.25">
      <c r="A446" s="1">
        <v>32</v>
      </c>
      <c r="B446" t="s">
        <v>52</v>
      </c>
      <c r="C446" s="8">
        <v>44416</v>
      </c>
      <c r="D446" s="1" t="s">
        <v>77</v>
      </c>
      <c r="K446" s="4">
        <f>SUM(Tabel1[[#This Row],[cap_gemarkeerd_langs]:[cap_canadees]])</f>
        <v>0</v>
      </c>
      <c r="M446" s="4"/>
      <c r="Q446" s="4"/>
      <c r="R446" s="4">
        <f>SUM(Tabel1[[#This Row],[Cap - Invaliden algemeen]:[Cap - Overig gereserveerd]])</f>
        <v>0</v>
      </c>
      <c r="S446" s="4">
        <f>Tabel1[[#This Row],[Totale openbare capaciteit]]+Tabel1[[#This Row],[Totale doelgroep capaciteit]]</f>
        <v>0</v>
      </c>
      <c r="T446" s="11"/>
      <c r="U446" s="11"/>
      <c r="V446" s="11"/>
      <c r="W446" s="11"/>
      <c r="X446" s="11"/>
      <c r="Y446" s="11"/>
      <c r="Z446" s="4">
        <f>SUM(Tabel1[[#This Row],[Bez - Invaliden algemeen]:[Bez - Overig gereserveerd]])</f>
        <v>0</v>
      </c>
      <c r="AA446" s="4"/>
      <c r="AB446" s="4">
        <v>2</v>
      </c>
      <c r="AC446" s="11"/>
      <c r="AD446" s="11">
        <f>SUM(Tabel1[[#This Row],[Bez - fout, canadees]:[Bez - fout, anders]])</f>
        <v>2</v>
      </c>
      <c r="AF446" s="11"/>
      <c r="AG446" s="11"/>
      <c r="AH446" s="11">
        <f>SUM(Tabel1[[#This Row],[Bez - Obstakel, openbaar]:[Bez - Obstakel, doelgroep]])</f>
        <v>0</v>
      </c>
      <c r="AJ446" s="11">
        <f>SUM(Tabel1[[#This Row],[Bez - doelgroep totaal]]+Tabel1[[#This Row],[Bez - Openbaar]]+Tabel1[[#This Row],[Bez - Foutparkeerders]]+Tabel1[[#This Row],[Bez - Obstakels]])</f>
        <v>2</v>
      </c>
      <c r="AK446" s="41" t="e">
        <f>Tabel1[[#This Row],[Bez - Openbaar]]/Tabel1[[#This Row],[Totale openbare capaciteit]]</f>
        <v>#DIV/0!</v>
      </c>
      <c r="AL446" s="41" t="e">
        <f>Tabel1[[#This Row],[Bez - doelgroep totaal]]/Tabel1[[#This Row],[Totale doelgroep capaciteit]]</f>
        <v>#DIV/0!</v>
      </c>
      <c r="AM446" s="42" t="e">
        <f>Tabel1[[#This Row],[Totale bezetting]]/Tabel1[[#This Row],[Totale capaciteit]]</f>
        <v>#DIV/0!</v>
      </c>
      <c r="AN446" s="42" t="str">
        <f>Tabel1[[#This Row],[Datum]]&amp;Tabel1[[#This Row],[Meetmoment]]&amp;Tabel1[[#This Row],[Sectienummer]]</f>
        <v>4441600:00-02:0032</v>
      </c>
      <c r="AO446" s="33"/>
      <c r="AP446" s="33"/>
      <c r="AQ446" s="33"/>
      <c r="AR446" s="33">
        <v>2</v>
      </c>
      <c r="AS446" s="33"/>
      <c r="AT446" s="33">
        <f>SUM(Tabel1[[#This Row],[Motief - Bezoekers/kortparkeerders]:[Motief - Overig]])</f>
        <v>2</v>
      </c>
      <c r="AU446" s="43">
        <v>2</v>
      </c>
      <c r="AV446" s="43"/>
      <c r="AW446" s="43"/>
      <c r="AX446" s="43"/>
      <c r="AY446" s="43"/>
      <c r="AZ446" s="43"/>
      <c r="BA446" s="43"/>
      <c r="BB446" s="43"/>
      <c r="BC446" s="44">
        <f>SUM(Tabel1[[#This Row],[Herkomst - Eigen woonplaats]:[Herkomst - Onbekend]])</f>
        <v>2</v>
      </c>
      <c r="BG446"/>
      <c r="BH446"/>
      <c r="BI446"/>
      <c r="BJ446"/>
      <c r="BK446" s="4"/>
      <c r="BL446" s="4"/>
      <c r="BM446" s="4"/>
      <c r="BN446" s="8"/>
      <c r="BO446" s="1"/>
      <c r="BP446"/>
      <c r="BQ446"/>
      <c r="BY446" s="4"/>
      <c r="BZ446" s="4"/>
      <c r="CA446" s="4"/>
      <c r="CB446" s="4"/>
    </row>
    <row r="447" spans="1:80" x14ac:dyDescent="0.25">
      <c r="A447" s="1">
        <v>32</v>
      </c>
      <c r="B447" s="1" t="s">
        <v>52</v>
      </c>
      <c r="C447" s="8">
        <v>44429</v>
      </c>
      <c r="D447" s="1" t="s">
        <v>79</v>
      </c>
      <c r="K447" s="4">
        <f>SUM(Tabel1[[#This Row],[cap_gemarkeerd_langs]:[cap_canadees]])</f>
        <v>0</v>
      </c>
      <c r="M447" s="4"/>
      <c r="Q447" s="4"/>
      <c r="R447" s="4">
        <f>SUM(Tabel1[[#This Row],[Cap - Invaliden algemeen]:[Cap - Overig gereserveerd]])</f>
        <v>0</v>
      </c>
      <c r="S447" s="4">
        <f>Tabel1[[#This Row],[Totale openbare capaciteit]]+Tabel1[[#This Row],[Totale doelgroep capaciteit]]</f>
        <v>0</v>
      </c>
      <c r="T447" s="11"/>
      <c r="U447" s="11"/>
      <c r="V447" s="11"/>
      <c r="W447" s="11"/>
      <c r="X447" s="11"/>
      <c r="Y447" s="11"/>
      <c r="Z447" s="4">
        <f>SUM(Tabel1[[#This Row],[Bez - Invaliden algemeen]:[Bez - Overig gereserveerd]])</f>
        <v>0</v>
      </c>
      <c r="AA447" s="4"/>
      <c r="AB447" s="4">
        <v>2</v>
      </c>
      <c r="AC447" s="11"/>
      <c r="AD447" s="11">
        <f>SUM(Tabel1[[#This Row],[Bez - fout, canadees]:[Bez - fout, anders]])</f>
        <v>2</v>
      </c>
      <c r="AE447" s="11"/>
      <c r="AF447" s="11"/>
      <c r="AG447" s="11"/>
      <c r="AH447" s="11">
        <f>SUM(Tabel1[[#This Row],[Bez - Obstakel, openbaar]:[Bez - Obstakel, doelgroep]])</f>
        <v>0</v>
      </c>
      <c r="AJ447" s="11">
        <f>SUM(Tabel1[[#This Row],[Bez - doelgroep totaal]]+Tabel1[[#This Row],[Bez - Openbaar]]+Tabel1[[#This Row],[Bez - Foutparkeerders]]+Tabel1[[#This Row],[Bez - Obstakels]])</f>
        <v>2</v>
      </c>
      <c r="AK447" s="41" t="e">
        <f>Tabel1[[#This Row],[Bez - Openbaar]]/Tabel1[[#This Row],[Totale openbare capaciteit]]</f>
        <v>#DIV/0!</v>
      </c>
      <c r="AL447" s="41" t="e">
        <f>Tabel1[[#This Row],[Bez - doelgroep totaal]]/Tabel1[[#This Row],[Totale doelgroep capaciteit]]</f>
        <v>#DIV/0!</v>
      </c>
      <c r="AM447" s="42" t="e">
        <f>Tabel1[[#This Row],[Totale bezetting]]/Tabel1[[#This Row],[Totale capaciteit]]</f>
        <v>#DIV/0!</v>
      </c>
      <c r="AN447" s="42" t="str">
        <f>Tabel1[[#This Row],[Datum]]&amp;Tabel1[[#This Row],[Meetmoment]]&amp;Tabel1[[#This Row],[Sectienummer]]</f>
        <v>4442914:00-16:0032</v>
      </c>
      <c r="AO447" s="33">
        <v>2</v>
      </c>
      <c r="AP447" s="33"/>
      <c r="AQ447" s="33"/>
      <c r="AR447" s="33"/>
      <c r="AS447" s="33"/>
      <c r="AT447" s="33">
        <f>SUM(Tabel1[[#This Row],[Motief - Bezoekers/kortparkeerders]:[Motief - Overig]])</f>
        <v>2</v>
      </c>
      <c r="AU447" s="43"/>
      <c r="AV447" s="43"/>
      <c r="AW447" s="43"/>
      <c r="AX447" s="43"/>
      <c r="AY447" s="43"/>
      <c r="AZ447" s="43"/>
      <c r="BA447" s="43"/>
      <c r="BB447" s="43">
        <v>2</v>
      </c>
      <c r="BC447" s="44">
        <f>SUM(Tabel1[[#This Row],[Herkomst - Eigen woonplaats]:[Herkomst - Onbekend]])</f>
        <v>2</v>
      </c>
      <c r="BG447"/>
      <c r="BH447"/>
      <c r="BI447"/>
      <c r="BJ447"/>
      <c r="BK447" s="4"/>
      <c r="BL447" s="4"/>
      <c r="BM447" s="4"/>
      <c r="BN447" s="8"/>
      <c r="BO447" s="1"/>
      <c r="BP447"/>
      <c r="BQ447"/>
      <c r="BY447" s="4"/>
      <c r="BZ447" s="4"/>
      <c r="CA447" s="4"/>
      <c r="CB447" s="4"/>
    </row>
    <row r="448" spans="1:80" x14ac:dyDescent="0.25">
      <c r="A448" s="1">
        <v>32</v>
      </c>
      <c r="B448" t="s">
        <v>52</v>
      </c>
      <c r="C448" s="8">
        <v>44450</v>
      </c>
      <c r="D448" s="1" t="s">
        <v>78</v>
      </c>
      <c r="K448" s="4">
        <f>SUM(Tabel1[[#This Row],[cap_gemarkeerd_langs]:[cap_canadees]])</f>
        <v>0</v>
      </c>
      <c r="M448" s="4"/>
      <c r="Q448" s="4"/>
      <c r="R448" s="4">
        <f>SUM(Tabel1[[#This Row],[Cap - Invaliden algemeen]:[Cap - Overig gereserveerd]])</f>
        <v>0</v>
      </c>
      <c r="S448" s="4">
        <f>Tabel1[[#This Row],[Totale openbare capaciteit]]+Tabel1[[#This Row],[Totale doelgroep capaciteit]]</f>
        <v>0</v>
      </c>
      <c r="T448" s="11"/>
      <c r="U448" s="11"/>
      <c r="V448" s="11"/>
      <c r="W448" s="11"/>
      <c r="X448" s="11"/>
      <c r="Y448" s="11"/>
      <c r="Z448" s="4">
        <f>SUM(Tabel1[[#This Row],[Bez - Invaliden algemeen]:[Bez - Overig gereserveerd]])</f>
        <v>0</v>
      </c>
      <c r="AA448" s="4"/>
      <c r="AB448" s="4">
        <v>2</v>
      </c>
      <c r="AC448" s="11"/>
      <c r="AD448" s="11">
        <f>SUM(Tabel1[[#This Row],[Bez - fout, canadees]:[Bez - fout, anders]])</f>
        <v>2</v>
      </c>
      <c r="AF448" s="11"/>
      <c r="AG448" s="11"/>
      <c r="AH448" s="11">
        <f>SUM(Tabel1[[#This Row],[Bez - Obstakel, openbaar]:[Bez - Obstakel, doelgroep]])</f>
        <v>0</v>
      </c>
      <c r="AJ448" s="11">
        <f>SUM(Tabel1[[#This Row],[Bez - doelgroep totaal]]+Tabel1[[#This Row],[Bez - Openbaar]]+Tabel1[[#This Row],[Bez - Foutparkeerders]]+Tabel1[[#This Row],[Bez - Obstakels]])</f>
        <v>2</v>
      </c>
      <c r="AK448" s="41" t="e">
        <f>Tabel1[[#This Row],[Bez - Openbaar]]/Tabel1[[#This Row],[Totale openbare capaciteit]]</f>
        <v>#DIV/0!</v>
      </c>
      <c r="AL448" s="41" t="e">
        <f>Tabel1[[#This Row],[Bez - doelgroep totaal]]/Tabel1[[#This Row],[Totale doelgroep capaciteit]]</f>
        <v>#DIV/0!</v>
      </c>
      <c r="AM448" s="42" t="e">
        <f>Tabel1[[#This Row],[Totale bezetting]]/Tabel1[[#This Row],[Totale capaciteit]]</f>
        <v>#DIV/0!</v>
      </c>
      <c r="AN448" s="42" t="str">
        <f>Tabel1[[#This Row],[Datum]]&amp;Tabel1[[#This Row],[Meetmoment]]&amp;Tabel1[[#This Row],[Sectienummer]]</f>
        <v>4445010:00-12:0032</v>
      </c>
      <c r="AO448" s="33"/>
      <c r="AP448" s="33"/>
      <c r="AQ448" s="33"/>
      <c r="AR448" s="33">
        <v>2</v>
      </c>
      <c r="AS448" s="33"/>
      <c r="AT448" s="33">
        <f>SUM(Tabel1[[#This Row],[Motief - Bezoekers/kortparkeerders]:[Motief - Overig]])</f>
        <v>2</v>
      </c>
      <c r="AU448" s="43">
        <v>2</v>
      </c>
      <c r="AV448" s="43"/>
      <c r="AW448" s="43"/>
      <c r="AX448" s="43"/>
      <c r="AY448" s="43"/>
      <c r="AZ448" s="43"/>
      <c r="BA448" s="43"/>
      <c r="BB448" s="43"/>
      <c r="BC448" s="44">
        <f>SUM(Tabel1[[#This Row],[Herkomst - Eigen woonplaats]:[Herkomst - Onbekend]])</f>
        <v>2</v>
      </c>
      <c r="BG448"/>
      <c r="BH448"/>
      <c r="BI448"/>
      <c r="BJ448"/>
      <c r="BK448" s="4"/>
      <c r="BL448" s="4"/>
      <c r="BM448" s="4"/>
      <c r="BN448" s="8"/>
      <c r="BO448" s="1"/>
      <c r="BP448"/>
      <c r="BQ448"/>
      <c r="BY448" s="4"/>
      <c r="BZ448" s="4"/>
      <c r="CA448" s="4"/>
      <c r="CB448" s="4"/>
    </row>
    <row r="449" spans="1:80" x14ac:dyDescent="0.25">
      <c r="A449" s="1">
        <v>32</v>
      </c>
      <c r="B449" t="s">
        <v>52</v>
      </c>
      <c r="C449" s="8">
        <v>44450</v>
      </c>
      <c r="D449" s="1" t="s">
        <v>79</v>
      </c>
      <c r="K449" s="4">
        <f>SUM(Tabel1[[#This Row],[cap_gemarkeerd_langs]:[cap_canadees]])</f>
        <v>0</v>
      </c>
      <c r="M449" s="4"/>
      <c r="Q449" s="4"/>
      <c r="R449" s="4">
        <f>SUM(Tabel1[[#This Row],[Cap - Invaliden algemeen]:[Cap - Overig gereserveerd]])</f>
        <v>0</v>
      </c>
      <c r="S449" s="4">
        <f>Tabel1[[#This Row],[Totale openbare capaciteit]]+Tabel1[[#This Row],[Totale doelgroep capaciteit]]</f>
        <v>0</v>
      </c>
      <c r="T449" s="11"/>
      <c r="U449" s="11"/>
      <c r="V449" s="11"/>
      <c r="W449" s="11"/>
      <c r="X449" s="11"/>
      <c r="Y449" s="11"/>
      <c r="Z449" s="4">
        <f>SUM(Tabel1[[#This Row],[Bez - Invaliden algemeen]:[Bez - Overig gereserveerd]])</f>
        <v>0</v>
      </c>
      <c r="AA449" s="4"/>
      <c r="AB449" s="4">
        <v>2</v>
      </c>
      <c r="AC449" s="11"/>
      <c r="AD449" s="11">
        <f>SUM(Tabel1[[#This Row],[Bez - fout, canadees]:[Bez - fout, anders]])</f>
        <v>2</v>
      </c>
      <c r="AF449" s="11"/>
      <c r="AG449" s="11"/>
      <c r="AH449" s="11">
        <f>SUM(Tabel1[[#This Row],[Bez - Obstakel, openbaar]:[Bez - Obstakel, doelgroep]])</f>
        <v>0</v>
      </c>
      <c r="AJ449" s="11">
        <f>SUM(Tabel1[[#This Row],[Bez - doelgroep totaal]]+Tabel1[[#This Row],[Bez - Openbaar]]+Tabel1[[#This Row],[Bez - Foutparkeerders]]+Tabel1[[#This Row],[Bez - Obstakels]])</f>
        <v>2</v>
      </c>
      <c r="AK449" s="41" t="e">
        <f>Tabel1[[#This Row],[Bez - Openbaar]]/Tabel1[[#This Row],[Totale openbare capaciteit]]</f>
        <v>#DIV/0!</v>
      </c>
      <c r="AL449" s="41" t="e">
        <f>Tabel1[[#This Row],[Bez - doelgroep totaal]]/Tabel1[[#This Row],[Totale doelgroep capaciteit]]</f>
        <v>#DIV/0!</v>
      </c>
      <c r="AM449" s="42" t="e">
        <f>Tabel1[[#This Row],[Totale bezetting]]/Tabel1[[#This Row],[Totale capaciteit]]</f>
        <v>#DIV/0!</v>
      </c>
      <c r="AN449" s="42" t="str">
        <f>Tabel1[[#This Row],[Datum]]&amp;Tabel1[[#This Row],[Meetmoment]]&amp;Tabel1[[#This Row],[Sectienummer]]</f>
        <v>4445014:00-16:0032</v>
      </c>
      <c r="AO449" s="33"/>
      <c r="AP449" s="33"/>
      <c r="AQ449" s="33"/>
      <c r="AR449" s="33">
        <v>2</v>
      </c>
      <c r="AS449" s="33"/>
      <c r="AT449" s="33">
        <f>SUM(Tabel1[[#This Row],[Motief - Bezoekers/kortparkeerders]:[Motief - Overig]])</f>
        <v>2</v>
      </c>
      <c r="AU449" s="43">
        <v>2</v>
      </c>
      <c r="AV449" s="43"/>
      <c r="AW449" s="43"/>
      <c r="AX449" s="43"/>
      <c r="AY449" s="43"/>
      <c r="AZ449" s="43"/>
      <c r="BA449" s="43"/>
      <c r="BB449" s="43"/>
      <c r="BC449" s="44">
        <f>SUM(Tabel1[[#This Row],[Herkomst - Eigen woonplaats]:[Herkomst - Onbekend]])</f>
        <v>2</v>
      </c>
      <c r="BG449"/>
      <c r="BH449"/>
      <c r="BI449"/>
      <c r="BJ449"/>
      <c r="BK449" s="4"/>
      <c r="BL449" s="4"/>
      <c r="BM449" s="4"/>
      <c r="BN449" s="8"/>
      <c r="BO449" s="1"/>
      <c r="BP449"/>
      <c r="BQ449"/>
      <c r="BY449" s="4"/>
      <c r="BZ449" s="4"/>
      <c r="CA449" s="4"/>
      <c r="CB449" s="4"/>
    </row>
    <row r="450" spans="1:80" x14ac:dyDescent="0.25">
      <c r="A450" s="1">
        <v>32</v>
      </c>
      <c r="B450" t="s">
        <v>52</v>
      </c>
      <c r="C450" s="8">
        <v>44450</v>
      </c>
      <c r="D450" s="1" t="s">
        <v>80</v>
      </c>
      <c r="K450" s="4">
        <f>SUM(Tabel1[[#This Row],[cap_gemarkeerd_langs]:[cap_canadees]])</f>
        <v>0</v>
      </c>
      <c r="M450" s="4"/>
      <c r="Q450" s="4"/>
      <c r="R450" s="4">
        <f>SUM(Tabel1[[#This Row],[Cap - Invaliden algemeen]:[Cap - Overig gereserveerd]])</f>
        <v>0</v>
      </c>
      <c r="S450" s="4">
        <f>Tabel1[[#This Row],[Totale openbare capaciteit]]+Tabel1[[#This Row],[Totale doelgroep capaciteit]]</f>
        <v>0</v>
      </c>
      <c r="T450" s="11"/>
      <c r="U450" s="11"/>
      <c r="V450" s="11"/>
      <c r="W450" s="11"/>
      <c r="X450" s="11"/>
      <c r="Y450" s="11"/>
      <c r="Z450" s="4">
        <f>SUM(Tabel1[[#This Row],[Bez - Invaliden algemeen]:[Bez - Overig gereserveerd]])</f>
        <v>0</v>
      </c>
      <c r="AA450" s="4"/>
      <c r="AB450" s="4">
        <v>2</v>
      </c>
      <c r="AC450" s="11"/>
      <c r="AD450" s="11">
        <f>SUM(Tabel1[[#This Row],[Bez - fout, canadees]:[Bez - fout, anders]])</f>
        <v>2</v>
      </c>
      <c r="AF450" s="11"/>
      <c r="AG450" s="11"/>
      <c r="AH450" s="11">
        <f>SUM(Tabel1[[#This Row],[Bez - Obstakel, openbaar]:[Bez - Obstakel, doelgroep]])</f>
        <v>0</v>
      </c>
      <c r="AJ450" s="11">
        <f>SUM(Tabel1[[#This Row],[Bez - doelgroep totaal]]+Tabel1[[#This Row],[Bez - Openbaar]]+Tabel1[[#This Row],[Bez - Foutparkeerders]]+Tabel1[[#This Row],[Bez - Obstakels]])</f>
        <v>2</v>
      </c>
      <c r="AK450" s="41" t="e">
        <f>Tabel1[[#This Row],[Bez - Openbaar]]/Tabel1[[#This Row],[Totale openbare capaciteit]]</f>
        <v>#DIV/0!</v>
      </c>
      <c r="AL450" s="41" t="e">
        <f>Tabel1[[#This Row],[Bez - doelgroep totaal]]/Tabel1[[#This Row],[Totale doelgroep capaciteit]]</f>
        <v>#DIV/0!</v>
      </c>
      <c r="AM450" s="42" t="e">
        <f>Tabel1[[#This Row],[Totale bezetting]]/Tabel1[[#This Row],[Totale capaciteit]]</f>
        <v>#DIV/0!</v>
      </c>
      <c r="AN450" s="42" t="str">
        <f>Tabel1[[#This Row],[Datum]]&amp;Tabel1[[#This Row],[Meetmoment]]&amp;Tabel1[[#This Row],[Sectienummer]]</f>
        <v>4445019:00-21:0032</v>
      </c>
      <c r="AO450" s="33"/>
      <c r="AP450" s="33"/>
      <c r="AQ450" s="33"/>
      <c r="AR450" s="33">
        <v>2</v>
      </c>
      <c r="AS450" s="33"/>
      <c r="AT450" s="33">
        <f>SUM(Tabel1[[#This Row],[Motief - Bezoekers/kortparkeerders]:[Motief - Overig]])</f>
        <v>2</v>
      </c>
      <c r="AU450" s="43">
        <v>2</v>
      </c>
      <c r="AV450" s="43"/>
      <c r="AW450" s="43"/>
      <c r="AX450" s="43"/>
      <c r="AY450" s="43"/>
      <c r="AZ450" s="43"/>
      <c r="BA450" s="43"/>
      <c r="BB450" s="43"/>
      <c r="BC450" s="44">
        <f>SUM(Tabel1[[#This Row],[Herkomst - Eigen woonplaats]:[Herkomst - Onbekend]])</f>
        <v>2</v>
      </c>
      <c r="BG450"/>
      <c r="BH450"/>
      <c r="BI450"/>
      <c r="BJ450"/>
      <c r="BK450" s="4"/>
      <c r="BL450" s="4"/>
      <c r="BM450" s="4"/>
      <c r="BN450" s="8"/>
      <c r="BO450" s="1"/>
      <c r="BP450"/>
      <c r="BQ450"/>
      <c r="BY450" s="4"/>
      <c r="BZ450" s="4"/>
      <c r="CA450" s="4"/>
      <c r="CB450" s="4"/>
    </row>
    <row r="451" spans="1:80" x14ac:dyDescent="0.25">
      <c r="A451" s="1">
        <v>32</v>
      </c>
      <c r="B451" t="s">
        <v>52</v>
      </c>
      <c r="C451" s="8">
        <v>44451</v>
      </c>
      <c r="D451" s="1" t="s">
        <v>77</v>
      </c>
      <c r="K451" s="4">
        <f>SUM(Tabel1[[#This Row],[cap_gemarkeerd_langs]:[cap_canadees]])</f>
        <v>0</v>
      </c>
      <c r="M451" s="4"/>
      <c r="Q451" s="4"/>
      <c r="R451" s="4">
        <f>SUM(Tabel1[[#This Row],[Cap - Invaliden algemeen]:[Cap - Overig gereserveerd]])</f>
        <v>0</v>
      </c>
      <c r="S451" s="4">
        <f>Tabel1[[#This Row],[Totale openbare capaciteit]]+Tabel1[[#This Row],[Totale doelgroep capaciteit]]</f>
        <v>0</v>
      </c>
      <c r="T451" s="11"/>
      <c r="U451" s="11"/>
      <c r="V451" s="11"/>
      <c r="W451" s="11"/>
      <c r="X451" s="11"/>
      <c r="Y451" s="11"/>
      <c r="Z451" s="4">
        <f>SUM(Tabel1[[#This Row],[Bez - Invaliden algemeen]:[Bez - Overig gereserveerd]])</f>
        <v>0</v>
      </c>
      <c r="AA451" s="4"/>
      <c r="AB451" s="4">
        <v>2</v>
      </c>
      <c r="AC451" s="11"/>
      <c r="AD451" s="11">
        <f>SUM(Tabel1[[#This Row],[Bez - fout, canadees]:[Bez - fout, anders]])</f>
        <v>2</v>
      </c>
      <c r="AF451" s="11"/>
      <c r="AG451" s="11"/>
      <c r="AH451" s="11">
        <f>SUM(Tabel1[[#This Row],[Bez - Obstakel, openbaar]:[Bez - Obstakel, doelgroep]])</f>
        <v>0</v>
      </c>
      <c r="AJ451" s="11">
        <f>SUM(Tabel1[[#This Row],[Bez - doelgroep totaal]]+Tabel1[[#This Row],[Bez - Openbaar]]+Tabel1[[#This Row],[Bez - Foutparkeerders]]+Tabel1[[#This Row],[Bez - Obstakels]])</f>
        <v>2</v>
      </c>
      <c r="AK451" s="41" t="e">
        <f>Tabel1[[#This Row],[Bez - Openbaar]]/Tabel1[[#This Row],[Totale openbare capaciteit]]</f>
        <v>#DIV/0!</v>
      </c>
      <c r="AL451" s="41" t="e">
        <f>Tabel1[[#This Row],[Bez - doelgroep totaal]]/Tabel1[[#This Row],[Totale doelgroep capaciteit]]</f>
        <v>#DIV/0!</v>
      </c>
      <c r="AM451" s="42" t="e">
        <f>Tabel1[[#This Row],[Totale bezetting]]/Tabel1[[#This Row],[Totale capaciteit]]</f>
        <v>#DIV/0!</v>
      </c>
      <c r="AN451" s="42" t="str">
        <f>Tabel1[[#This Row],[Datum]]&amp;Tabel1[[#This Row],[Meetmoment]]&amp;Tabel1[[#This Row],[Sectienummer]]</f>
        <v>4445100:00-02:0032</v>
      </c>
      <c r="AO451" s="33"/>
      <c r="AP451" s="33"/>
      <c r="AQ451" s="33"/>
      <c r="AR451" s="33">
        <v>2</v>
      </c>
      <c r="AS451" s="33"/>
      <c r="AT451" s="33">
        <f>SUM(Tabel1[[#This Row],[Motief - Bezoekers/kortparkeerders]:[Motief - Overig]])</f>
        <v>2</v>
      </c>
      <c r="AU451" s="43">
        <v>2</v>
      </c>
      <c r="AV451" s="43"/>
      <c r="AW451" s="43"/>
      <c r="AX451" s="43"/>
      <c r="AY451" s="43"/>
      <c r="AZ451" s="43"/>
      <c r="BA451" s="43"/>
      <c r="BB451" s="43"/>
      <c r="BC451" s="44">
        <f>SUM(Tabel1[[#This Row],[Herkomst - Eigen woonplaats]:[Herkomst - Onbekend]])</f>
        <v>2</v>
      </c>
      <c r="BG451"/>
      <c r="BH451"/>
      <c r="BI451"/>
      <c r="BJ451"/>
      <c r="BK451" s="4"/>
      <c r="BL451" s="4"/>
      <c r="BM451" s="4"/>
      <c r="BN451" s="8"/>
      <c r="BO451" s="1"/>
      <c r="BP451"/>
      <c r="BQ451"/>
      <c r="BY451" s="4"/>
      <c r="BZ451" s="4"/>
      <c r="CA451" s="4"/>
      <c r="CB451" s="4"/>
    </row>
    <row r="452" spans="1:80" x14ac:dyDescent="0.25">
      <c r="A452" s="1">
        <v>32</v>
      </c>
      <c r="B452" t="s">
        <v>52</v>
      </c>
      <c r="C452" s="8">
        <v>44474</v>
      </c>
      <c r="D452" s="1" t="s">
        <v>78</v>
      </c>
      <c r="K452" s="4">
        <f>SUM(Tabel1[[#This Row],[cap_gemarkeerd_langs]:[cap_canadees]])</f>
        <v>0</v>
      </c>
      <c r="M452" s="4"/>
      <c r="Q452" s="4"/>
      <c r="R452" s="4">
        <f>SUM(Tabel1[[#This Row],[Cap - Invaliden algemeen]:[Cap - Overig gereserveerd]])</f>
        <v>0</v>
      </c>
      <c r="S452" s="4">
        <f>Tabel1[[#This Row],[Totale openbare capaciteit]]+Tabel1[[#This Row],[Totale doelgroep capaciteit]]</f>
        <v>0</v>
      </c>
      <c r="T452" s="11"/>
      <c r="U452" s="11"/>
      <c r="V452" s="11"/>
      <c r="W452" s="11"/>
      <c r="X452" s="11"/>
      <c r="Y452" s="11"/>
      <c r="Z452" s="4">
        <f>SUM(Tabel1[[#This Row],[Bez - Invaliden algemeen]:[Bez - Overig gereserveerd]])</f>
        <v>0</v>
      </c>
      <c r="AA452" s="4"/>
      <c r="AB452" s="4"/>
      <c r="AC452" s="11"/>
      <c r="AD452" s="11">
        <f>SUM(Tabel1[[#This Row],[Bez - fout, canadees]:[Bez - fout, anders]])</f>
        <v>0</v>
      </c>
      <c r="AF452" s="11"/>
      <c r="AG452" s="11"/>
      <c r="AH452" s="11">
        <f>SUM(Tabel1[[#This Row],[Bez - Obstakel, openbaar]:[Bez - Obstakel, doelgroep]])</f>
        <v>0</v>
      </c>
      <c r="AJ452" s="11">
        <f>SUM(Tabel1[[#This Row],[Bez - doelgroep totaal]]+Tabel1[[#This Row],[Bez - Openbaar]]+Tabel1[[#This Row],[Bez - Foutparkeerders]]+Tabel1[[#This Row],[Bez - Obstakels]])</f>
        <v>0</v>
      </c>
      <c r="AK452" s="41" t="e">
        <f>Tabel1[[#This Row],[Bez - Openbaar]]/Tabel1[[#This Row],[Totale openbare capaciteit]]</f>
        <v>#DIV/0!</v>
      </c>
      <c r="AL452" s="41" t="e">
        <f>Tabel1[[#This Row],[Bez - doelgroep totaal]]/Tabel1[[#This Row],[Totale doelgroep capaciteit]]</f>
        <v>#DIV/0!</v>
      </c>
      <c r="AM452" s="42" t="e">
        <f>Tabel1[[#This Row],[Totale bezetting]]/Tabel1[[#This Row],[Totale capaciteit]]</f>
        <v>#DIV/0!</v>
      </c>
      <c r="AN452" s="42" t="str">
        <f>Tabel1[[#This Row],[Datum]]&amp;Tabel1[[#This Row],[Meetmoment]]&amp;Tabel1[[#This Row],[Sectienummer]]</f>
        <v>4447410:00-12:0032</v>
      </c>
      <c r="AO452" s="33"/>
      <c r="AP452" s="33"/>
      <c r="AQ452" s="33"/>
      <c r="AR452" s="33"/>
      <c r="AS452" s="33"/>
      <c r="AT452" s="33">
        <f>SUM(Tabel1[[#This Row],[Motief - Bezoekers/kortparkeerders]:[Motief - Overig]])</f>
        <v>0</v>
      </c>
      <c r="AU452" s="43"/>
      <c r="AV452" s="43"/>
      <c r="AW452" s="43"/>
      <c r="AX452" s="43"/>
      <c r="AY452" s="43"/>
      <c r="AZ452" s="43"/>
      <c r="BA452" s="43"/>
      <c r="BB452" s="43"/>
      <c r="BC452" s="44">
        <f>SUM(Tabel1[[#This Row],[Herkomst - Eigen woonplaats]:[Herkomst - Onbekend]])</f>
        <v>0</v>
      </c>
      <c r="BG452"/>
      <c r="BH452"/>
      <c r="BI452"/>
      <c r="BJ452"/>
      <c r="BK452" s="4"/>
      <c r="BL452" s="4"/>
      <c r="BM452" s="4"/>
      <c r="BN452" s="8"/>
      <c r="BO452" s="1"/>
      <c r="BP452"/>
      <c r="BQ452"/>
      <c r="BY452" s="4"/>
      <c r="BZ452" s="4"/>
      <c r="CA452" s="4"/>
      <c r="CB452" s="4"/>
    </row>
    <row r="453" spans="1:80" x14ac:dyDescent="0.25">
      <c r="A453" s="1">
        <v>32</v>
      </c>
      <c r="B453" t="s">
        <v>52</v>
      </c>
      <c r="C453" s="8">
        <v>44474</v>
      </c>
      <c r="D453" s="1" t="s">
        <v>79</v>
      </c>
      <c r="K453" s="4">
        <f>SUM(Tabel1[[#This Row],[cap_gemarkeerd_langs]:[cap_canadees]])</f>
        <v>0</v>
      </c>
      <c r="M453" s="4"/>
      <c r="Q453" s="4"/>
      <c r="R453" s="4">
        <f>SUM(Tabel1[[#This Row],[Cap - Invaliden algemeen]:[Cap - Overig gereserveerd]])</f>
        <v>0</v>
      </c>
      <c r="S453" s="4">
        <f>Tabel1[[#This Row],[Totale openbare capaciteit]]+Tabel1[[#This Row],[Totale doelgroep capaciteit]]</f>
        <v>0</v>
      </c>
      <c r="T453" s="11"/>
      <c r="U453" s="11"/>
      <c r="V453" s="11"/>
      <c r="W453" s="11"/>
      <c r="X453" s="11"/>
      <c r="Y453" s="11"/>
      <c r="Z453" s="4">
        <f>SUM(Tabel1[[#This Row],[Bez - Invaliden algemeen]:[Bez - Overig gereserveerd]])</f>
        <v>0</v>
      </c>
      <c r="AA453" s="4"/>
      <c r="AB453" s="4">
        <v>2</v>
      </c>
      <c r="AC453" s="11"/>
      <c r="AD453" s="11">
        <f>SUM(Tabel1[[#This Row],[Bez - fout, canadees]:[Bez - fout, anders]])</f>
        <v>2</v>
      </c>
      <c r="AF453" s="11"/>
      <c r="AG453" s="11"/>
      <c r="AH453" s="11">
        <f>SUM(Tabel1[[#This Row],[Bez - Obstakel, openbaar]:[Bez - Obstakel, doelgroep]])</f>
        <v>0</v>
      </c>
      <c r="AJ453" s="11">
        <f>SUM(Tabel1[[#This Row],[Bez - doelgroep totaal]]+Tabel1[[#This Row],[Bez - Openbaar]]+Tabel1[[#This Row],[Bez - Foutparkeerders]]+Tabel1[[#This Row],[Bez - Obstakels]])</f>
        <v>2</v>
      </c>
      <c r="AK453" s="41" t="e">
        <f>Tabel1[[#This Row],[Bez - Openbaar]]/Tabel1[[#This Row],[Totale openbare capaciteit]]</f>
        <v>#DIV/0!</v>
      </c>
      <c r="AL453" s="41" t="e">
        <f>Tabel1[[#This Row],[Bez - doelgroep totaal]]/Tabel1[[#This Row],[Totale doelgroep capaciteit]]</f>
        <v>#DIV/0!</v>
      </c>
      <c r="AM453" s="42" t="e">
        <f>Tabel1[[#This Row],[Totale bezetting]]/Tabel1[[#This Row],[Totale capaciteit]]</f>
        <v>#DIV/0!</v>
      </c>
      <c r="AN453" s="42" t="str">
        <f>Tabel1[[#This Row],[Datum]]&amp;Tabel1[[#This Row],[Meetmoment]]&amp;Tabel1[[#This Row],[Sectienummer]]</f>
        <v>4447414:00-16:0032</v>
      </c>
      <c r="AO453" s="33"/>
      <c r="AP453" s="33">
        <v>1</v>
      </c>
      <c r="AQ453" s="33"/>
      <c r="AR453" s="33">
        <v>1</v>
      </c>
      <c r="AS453" s="33"/>
      <c r="AT453" s="33">
        <f>SUM(Tabel1[[#This Row],[Motief - Bezoekers/kortparkeerders]:[Motief - Overig]])</f>
        <v>2</v>
      </c>
      <c r="AU453" s="43">
        <v>1</v>
      </c>
      <c r="AV453" s="43"/>
      <c r="AW453" s="43"/>
      <c r="AX453" s="43"/>
      <c r="AY453" s="43"/>
      <c r="AZ453" s="43"/>
      <c r="BA453" s="43"/>
      <c r="BB453" s="43">
        <v>1</v>
      </c>
      <c r="BC453" s="44">
        <f>SUM(Tabel1[[#This Row],[Herkomst - Eigen woonplaats]:[Herkomst - Onbekend]])</f>
        <v>2</v>
      </c>
      <c r="BG453"/>
      <c r="BH453"/>
      <c r="BI453"/>
      <c r="BJ453"/>
      <c r="BK453" s="4"/>
      <c r="BL453" s="4"/>
      <c r="BM453" s="4"/>
      <c r="BN453" s="8"/>
      <c r="BO453" s="1"/>
      <c r="BP453"/>
      <c r="BQ453"/>
      <c r="BY453" s="4"/>
      <c r="BZ453" s="4"/>
      <c r="CA453" s="4"/>
      <c r="CB453" s="4"/>
    </row>
    <row r="454" spans="1:80" x14ac:dyDescent="0.25">
      <c r="A454" s="1">
        <v>32</v>
      </c>
      <c r="B454" t="s">
        <v>52</v>
      </c>
      <c r="C454" s="8">
        <v>44474</v>
      </c>
      <c r="D454" s="1" t="s">
        <v>80</v>
      </c>
      <c r="K454" s="4">
        <f>SUM(Tabel1[[#This Row],[cap_gemarkeerd_langs]:[cap_canadees]])</f>
        <v>0</v>
      </c>
      <c r="M454" s="4"/>
      <c r="Q454" s="4"/>
      <c r="R454" s="4">
        <f>SUM(Tabel1[[#This Row],[Cap - Invaliden algemeen]:[Cap - Overig gereserveerd]])</f>
        <v>0</v>
      </c>
      <c r="S454" s="4">
        <f>Tabel1[[#This Row],[Totale openbare capaciteit]]+Tabel1[[#This Row],[Totale doelgroep capaciteit]]</f>
        <v>0</v>
      </c>
      <c r="T454" s="11"/>
      <c r="U454" s="11"/>
      <c r="V454" s="11"/>
      <c r="W454" s="11"/>
      <c r="X454" s="11"/>
      <c r="Y454" s="11"/>
      <c r="Z454" s="4">
        <f>SUM(Tabel1[[#This Row],[Bez - Invaliden algemeen]:[Bez - Overig gereserveerd]])</f>
        <v>0</v>
      </c>
      <c r="AA454" s="4"/>
      <c r="AB454" s="4">
        <v>2</v>
      </c>
      <c r="AC454" s="11"/>
      <c r="AD454" s="11">
        <f>SUM(Tabel1[[#This Row],[Bez - fout, canadees]:[Bez - fout, anders]])</f>
        <v>2</v>
      </c>
      <c r="AF454" s="11"/>
      <c r="AG454" s="11"/>
      <c r="AH454" s="11">
        <f>SUM(Tabel1[[#This Row],[Bez - Obstakel, openbaar]:[Bez - Obstakel, doelgroep]])</f>
        <v>0</v>
      </c>
      <c r="AJ454" s="11">
        <f>SUM(Tabel1[[#This Row],[Bez - doelgroep totaal]]+Tabel1[[#This Row],[Bez - Openbaar]]+Tabel1[[#This Row],[Bez - Foutparkeerders]]+Tabel1[[#This Row],[Bez - Obstakels]])</f>
        <v>2</v>
      </c>
      <c r="AK454" s="41" t="e">
        <f>Tabel1[[#This Row],[Bez - Openbaar]]/Tabel1[[#This Row],[Totale openbare capaciteit]]</f>
        <v>#DIV/0!</v>
      </c>
      <c r="AL454" s="41" t="e">
        <f>Tabel1[[#This Row],[Bez - doelgroep totaal]]/Tabel1[[#This Row],[Totale doelgroep capaciteit]]</f>
        <v>#DIV/0!</v>
      </c>
      <c r="AM454" s="42" t="e">
        <f>Tabel1[[#This Row],[Totale bezetting]]/Tabel1[[#This Row],[Totale capaciteit]]</f>
        <v>#DIV/0!</v>
      </c>
      <c r="AN454" s="42" t="str">
        <f>Tabel1[[#This Row],[Datum]]&amp;Tabel1[[#This Row],[Meetmoment]]&amp;Tabel1[[#This Row],[Sectienummer]]</f>
        <v>4447419:00-21:0032</v>
      </c>
      <c r="AO454" s="33"/>
      <c r="AP454" s="33">
        <v>1</v>
      </c>
      <c r="AQ454" s="33"/>
      <c r="AR454" s="33">
        <v>1</v>
      </c>
      <c r="AS454" s="33"/>
      <c r="AT454" s="33">
        <f>SUM(Tabel1[[#This Row],[Motief - Bezoekers/kortparkeerders]:[Motief - Overig]])</f>
        <v>2</v>
      </c>
      <c r="AU454" s="43">
        <v>1</v>
      </c>
      <c r="AV454" s="43"/>
      <c r="AW454" s="43"/>
      <c r="AX454" s="43"/>
      <c r="AY454" s="43"/>
      <c r="AZ454" s="43"/>
      <c r="BA454" s="43"/>
      <c r="BB454" s="43">
        <v>1</v>
      </c>
      <c r="BC454" s="44">
        <f>SUM(Tabel1[[#This Row],[Herkomst - Eigen woonplaats]:[Herkomst - Onbekend]])</f>
        <v>2</v>
      </c>
      <c r="BG454"/>
      <c r="BH454"/>
      <c r="BI454"/>
      <c r="BJ454"/>
      <c r="BK454" s="4"/>
      <c r="BL454" s="4"/>
      <c r="BM454" s="4"/>
      <c r="BN454" s="8"/>
      <c r="BO454" s="1"/>
      <c r="BP454"/>
      <c r="BQ454"/>
      <c r="BY454" s="4"/>
      <c r="BZ454" s="4"/>
      <c r="CA454" s="4"/>
      <c r="CB454" s="4"/>
    </row>
    <row r="455" spans="1:80" x14ac:dyDescent="0.25">
      <c r="A455" s="1">
        <v>32</v>
      </c>
      <c r="B455" t="s">
        <v>52</v>
      </c>
      <c r="C455" s="8">
        <v>44475</v>
      </c>
      <c r="D455" s="1" t="s">
        <v>77</v>
      </c>
      <c r="K455" s="4">
        <f>SUM(Tabel1[[#This Row],[cap_gemarkeerd_langs]:[cap_canadees]])</f>
        <v>0</v>
      </c>
      <c r="M455" s="4"/>
      <c r="Q455" s="4"/>
      <c r="R455" s="4">
        <f>SUM(Tabel1[[#This Row],[Cap - Invaliden algemeen]:[Cap - Overig gereserveerd]])</f>
        <v>0</v>
      </c>
      <c r="S455" s="4">
        <f>Tabel1[[#This Row],[Totale openbare capaciteit]]+Tabel1[[#This Row],[Totale doelgroep capaciteit]]</f>
        <v>0</v>
      </c>
      <c r="T455" s="11"/>
      <c r="U455" s="11"/>
      <c r="V455" s="11"/>
      <c r="W455" s="11"/>
      <c r="X455" s="11"/>
      <c r="Y455" s="11"/>
      <c r="Z455" s="4">
        <f>SUM(Tabel1[[#This Row],[Bez - Invaliden algemeen]:[Bez - Overig gereserveerd]])</f>
        <v>0</v>
      </c>
      <c r="AA455" s="4"/>
      <c r="AB455" s="4">
        <v>2</v>
      </c>
      <c r="AC455" s="11"/>
      <c r="AD455" s="11">
        <f>SUM(Tabel1[[#This Row],[Bez - fout, canadees]:[Bez - fout, anders]])</f>
        <v>2</v>
      </c>
      <c r="AF455" s="11"/>
      <c r="AG455" s="11"/>
      <c r="AH455" s="11">
        <f>SUM(Tabel1[[#This Row],[Bez - Obstakel, openbaar]:[Bez - Obstakel, doelgroep]])</f>
        <v>0</v>
      </c>
      <c r="AJ455" s="11">
        <f>SUM(Tabel1[[#This Row],[Bez - doelgroep totaal]]+Tabel1[[#This Row],[Bez - Openbaar]]+Tabel1[[#This Row],[Bez - Foutparkeerders]]+Tabel1[[#This Row],[Bez - Obstakels]])</f>
        <v>2</v>
      </c>
      <c r="AK455" s="41" t="e">
        <f>Tabel1[[#This Row],[Bez - Openbaar]]/Tabel1[[#This Row],[Totale openbare capaciteit]]</f>
        <v>#DIV/0!</v>
      </c>
      <c r="AL455" s="41" t="e">
        <f>Tabel1[[#This Row],[Bez - doelgroep totaal]]/Tabel1[[#This Row],[Totale doelgroep capaciteit]]</f>
        <v>#DIV/0!</v>
      </c>
      <c r="AM455" s="42" t="e">
        <f>Tabel1[[#This Row],[Totale bezetting]]/Tabel1[[#This Row],[Totale capaciteit]]</f>
        <v>#DIV/0!</v>
      </c>
      <c r="AN455" s="42" t="str">
        <f>Tabel1[[#This Row],[Datum]]&amp;Tabel1[[#This Row],[Meetmoment]]&amp;Tabel1[[#This Row],[Sectienummer]]</f>
        <v>4447500:00-02:0032</v>
      </c>
      <c r="AO455" s="33"/>
      <c r="AP455" s="33"/>
      <c r="AQ455" s="33"/>
      <c r="AR455" s="33">
        <v>2</v>
      </c>
      <c r="AS455" s="33"/>
      <c r="AT455" s="33">
        <f>SUM(Tabel1[[#This Row],[Motief - Bezoekers/kortparkeerders]:[Motief - Overig]])</f>
        <v>2</v>
      </c>
      <c r="AU455" s="43">
        <v>2</v>
      </c>
      <c r="AV455" s="43"/>
      <c r="AW455" s="43"/>
      <c r="AX455" s="43"/>
      <c r="AY455" s="43"/>
      <c r="AZ455" s="43"/>
      <c r="BA455" s="43"/>
      <c r="BB455" s="43"/>
      <c r="BC455" s="44">
        <f>SUM(Tabel1[[#This Row],[Herkomst - Eigen woonplaats]:[Herkomst - Onbekend]])</f>
        <v>2</v>
      </c>
      <c r="BG455"/>
      <c r="BH455"/>
      <c r="BI455"/>
      <c r="BJ455"/>
      <c r="BK455" s="4"/>
      <c r="BL455" s="4"/>
      <c r="BM455" s="4"/>
      <c r="BN455" s="8"/>
      <c r="BO455" s="1"/>
      <c r="BP455"/>
      <c r="BQ455"/>
      <c r="BY455" s="4"/>
      <c r="BZ455" s="4"/>
      <c r="CA455" s="4"/>
      <c r="CB455" s="4"/>
    </row>
    <row r="456" spans="1:80" x14ac:dyDescent="0.25">
      <c r="A456" s="1">
        <v>33</v>
      </c>
      <c r="B456" t="s">
        <v>63</v>
      </c>
      <c r="C456" s="8">
        <v>44415</v>
      </c>
      <c r="D456" s="1" t="s">
        <v>78</v>
      </c>
      <c r="K456" s="4">
        <f>SUM(Tabel1[[#This Row],[cap_gemarkeerd_langs]:[cap_canadees]])</f>
        <v>0</v>
      </c>
      <c r="M456" s="4"/>
      <c r="Q456" s="4"/>
      <c r="R456" s="4">
        <f>SUM(Tabel1[[#This Row],[Cap - Invaliden algemeen]:[Cap - Overig gereserveerd]])</f>
        <v>0</v>
      </c>
      <c r="S456" s="4">
        <f>Tabel1[[#This Row],[Totale openbare capaciteit]]+Tabel1[[#This Row],[Totale doelgroep capaciteit]]</f>
        <v>0</v>
      </c>
      <c r="T456" s="11"/>
      <c r="U456" s="11"/>
      <c r="V456" s="11"/>
      <c r="W456" s="11"/>
      <c r="X456" s="11"/>
      <c r="Y456" s="11"/>
      <c r="Z456" s="4">
        <f>SUM(Tabel1[[#This Row],[Bez - Invaliden algemeen]:[Bez - Overig gereserveerd]])</f>
        <v>0</v>
      </c>
      <c r="AA456" s="4"/>
      <c r="AB456" s="4"/>
      <c r="AC456" s="11"/>
      <c r="AD456" s="11">
        <f>SUM(Tabel1[[#This Row],[Bez - fout, canadees]:[Bez - fout, anders]])</f>
        <v>0</v>
      </c>
      <c r="AF456" s="11"/>
      <c r="AG456" s="11"/>
      <c r="AH456" s="11">
        <f>SUM(Tabel1[[#This Row],[Bez - Obstakel, openbaar]:[Bez - Obstakel, doelgroep]])</f>
        <v>0</v>
      </c>
      <c r="AJ456" s="11">
        <f>SUM(Tabel1[[#This Row],[Bez - doelgroep totaal]]+Tabel1[[#This Row],[Bez - Openbaar]]+Tabel1[[#This Row],[Bez - Foutparkeerders]]+Tabel1[[#This Row],[Bez - Obstakels]])</f>
        <v>0</v>
      </c>
      <c r="AK456" s="41" t="e">
        <f>Tabel1[[#This Row],[Bez - Openbaar]]/Tabel1[[#This Row],[Totale openbare capaciteit]]</f>
        <v>#DIV/0!</v>
      </c>
      <c r="AL456" s="41" t="e">
        <f>Tabel1[[#This Row],[Bez - doelgroep totaal]]/Tabel1[[#This Row],[Totale doelgroep capaciteit]]</f>
        <v>#DIV/0!</v>
      </c>
      <c r="AM456" s="41" t="e">
        <f>Tabel1[[#This Row],[Totale bezetting]]/Tabel1[[#This Row],[Totale capaciteit]]</f>
        <v>#DIV/0!</v>
      </c>
      <c r="AN456" s="41" t="str">
        <f>Tabel1[[#This Row],[Datum]]&amp;Tabel1[[#This Row],[Meetmoment]]&amp;Tabel1[[#This Row],[Sectienummer]]</f>
        <v>4441510:00-12:0033</v>
      </c>
      <c r="AO456" s="33"/>
      <c r="AP456" s="33"/>
      <c r="AQ456" s="33"/>
      <c r="AR456" s="33"/>
      <c r="AS456" s="33"/>
      <c r="AT456" s="33">
        <f>SUM(Tabel1[[#This Row],[Motief - Bezoekers/kortparkeerders]:[Motief - Overig]])</f>
        <v>0</v>
      </c>
      <c r="AU456" s="43"/>
      <c r="AV456" s="43"/>
      <c r="AW456" s="43"/>
      <c r="AX456" s="43"/>
      <c r="AY456" s="43"/>
      <c r="AZ456" s="43"/>
      <c r="BA456" s="43"/>
      <c r="BB456" s="43"/>
      <c r="BC456" s="44">
        <f>SUM(Tabel1[[#This Row],[Herkomst - Eigen woonplaats]:[Herkomst - Onbekend]])</f>
        <v>0</v>
      </c>
      <c r="BG456"/>
      <c r="BH456"/>
      <c r="BI456"/>
      <c r="BJ456"/>
      <c r="BK456" s="4"/>
      <c r="BL456" s="4"/>
      <c r="BM456" s="4"/>
      <c r="BN456" s="8"/>
      <c r="BO456" s="1"/>
      <c r="BP456"/>
      <c r="BQ456"/>
      <c r="BY456" s="4"/>
      <c r="BZ456" s="4"/>
      <c r="CA456" s="4"/>
      <c r="CB456" s="4"/>
    </row>
    <row r="457" spans="1:80" x14ac:dyDescent="0.25">
      <c r="A457" s="1">
        <v>33</v>
      </c>
      <c r="B457" t="s">
        <v>63</v>
      </c>
      <c r="C457" s="8">
        <v>44415</v>
      </c>
      <c r="D457" s="1" t="s">
        <v>79</v>
      </c>
      <c r="K457" s="4">
        <f>SUM(Tabel1[[#This Row],[cap_gemarkeerd_langs]:[cap_canadees]])</f>
        <v>0</v>
      </c>
      <c r="M457" s="4"/>
      <c r="Q457" s="4"/>
      <c r="R457" s="4">
        <f>SUM(Tabel1[[#This Row],[Cap - Invaliden algemeen]:[Cap - Overig gereserveerd]])</f>
        <v>0</v>
      </c>
      <c r="S457" s="4">
        <f>Tabel1[[#This Row],[Totale openbare capaciteit]]+Tabel1[[#This Row],[Totale doelgroep capaciteit]]</f>
        <v>0</v>
      </c>
      <c r="T457" s="11"/>
      <c r="U457" s="11"/>
      <c r="V457" s="11"/>
      <c r="W457" s="11"/>
      <c r="X457" s="11"/>
      <c r="Y457" s="11"/>
      <c r="Z457" s="4">
        <f>SUM(Tabel1[[#This Row],[Bez - Invaliden algemeen]:[Bez - Overig gereserveerd]])</f>
        <v>0</v>
      </c>
      <c r="AA457" s="4"/>
      <c r="AB457" s="4"/>
      <c r="AC457" s="11"/>
      <c r="AD457" s="11">
        <f>SUM(Tabel1[[#This Row],[Bez - fout, canadees]:[Bez - fout, anders]])</f>
        <v>0</v>
      </c>
      <c r="AF457" s="11"/>
      <c r="AG457" s="11"/>
      <c r="AH457" s="11">
        <f>SUM(Tabel1[[#This Row],[Bez - Obstakel, openbaar]:[Bez - Obstakel, doelgroep]])</f>
        <v>0</v>
      </c>
      <c r="AJ457" s="11">
        <f>SUM(Tabel1[[#This Row],[Bez - doelgroep totaal]]+Tabel1[[#This Row],[Bez - Openbaar]]+Tabel1[[#This Row],[Bez - Foutparkeerders]]+Tabel1[[#This Row],[Bez - Obstakels]])</f>
        <v>0</v>
      </c>
      <c r="AK457" s="41" t="e">
        <f>Tabel1[[#This Row],[Bez - Openbaar]]/Tabel1[[#This Row],[Totale openbare capaciteit]]</f>
        <v>#DIV/0!</v>
      </c>
      <c r="AL457" s="41" t="e">
        <f>Tabel1[[#This Row],[Bez - doelgroep totaal]]/Tabel1[[#This Row],[Totale doelgroep capaciteit]]</f>
        <v>#DIV/0!</v>
      </c>
      <c r="AM457" s="41" t="e">
        <f>Tabel1[[#This Row],[Totale bezetting]]/Tabel1[[#This Row],[Totale capaciteit]]</f>
        <v>#DIV/0!</v>
      </c>
      <c r="AN457" s="41" t="str">
        <f>Tabel1[[#This Row],[Datum]]&amp;Tabel1[[#This Row],[Meetmoment]]&amp;Tabel1[[#This Row],[Sectienummer]]</f>
        <v>4441514:00-16:0033</v>
      </c>
      <c r="AO457" s="33"/>
      <c r="AP457" s="33"/>
      <c r="AQ457" s="33"/>
      <c r="AR457" s="33"/>
      <c r="AS457" s="33"/>
      <c r="AT457" s="33">
        <f>SUM(Tabel1[[#This Row],[Motief - Bezoekers/kortparkeerders]:[Motief - Overig]])</f>
        <v>0</v>
      </c>
      <c r="AU457" s="43"/>
      <c r="AV457" s="43"/>
      <c r="AW457" s="43"/>
      <c r="AX457" s="43"/>
      <c r="AY457" s="43"/>
      <c r="AZ457" s="43"/>
      <c r="BA457" s="43"/>
      <c r="BB457" s="43"/>
      <c r="BC457" s="44">
        <f>SUM(Tabel1[[#This Row],[Herkomst - Eigen woonplaats]:[Herkomst - Onbekend]])</f>
        <v>0</v>
      </c>
      <c r="BG457"/>
      <c r="BH457"/>
      <c r="BI457"/>
      <c r="BJ457"/>
      <c r="BK457" s="4"/>
      <c r="BL457" s="4"/>
      <c r="BM457" s="4"/>
      <c r="BN457" s="8"/>
      <c r="BO457" s="1"/>
      <c r="BP457"/>
      <c r="BQ457"/>
      <c r="BY457" s="4"/>
      <c r="BZ457" s="4"/>
      <c r="CA457" s="4"/>
      <c r="CB457" s="4"/>
    </row>
    <row r="458" spans="1:80" x14ac:dyDescent="0.25">
      <c r="A458" s="1">
        <v>33</v>
      </c>
      <c r="B458" t="s">
        <v>63</v>
      </c>
      <c r="C458" s="8">
        <v>44415</v>
      </c>
      <c r="D458" s="1" t="s">
        <v>80</v>
      </c>
      <c r="K458" s="4">
        <f>SUM(Tabel1[[#This Row],[cap_gemarkeerd_langs]:[cap_canadees]])</f>
        <v>0</v>
      </c>
      <c r="M458" s="4"/>
      <c r="Q458" s="4"/>
      <c r="R458" s="4">
        <f>SUM(Tabel1[[#This Row],[Cap - Invaliden algemeen]:[Cap - Overig gereserveerd]])</f>
        <v>0</v>
      </c>
      <c r="S458" s="4">
        <f>Tabel1[[#This Row],[Totale openbare capaciteit]]+Tabel1[[#This Row],[Totale doelgroep capaciteit]]</f>
        <v>0</v>
      </c>
      <c r="T458" s="11"/>
      <c r="U458" s="11"/>
      <c r="V458" s="11"/>
      <c r="W458" s="11"/>
      <c r="X458" s="11"/>
      <c r="Y458" s="11"/>
      <c r="Z458" s="4">
        <f>SUM(Tabel1[[#This Row],[Bez - Invaliden algemeen]:[Bez - Overig gereserveerd]])</f>
        <v>0</v>
      </c>
      <c r="AA458" s="4"/>
      <c r="AB458" s="4"/>
      <c r="AC458" s="11"/>
      <c r="AD458" s="11">
        <f>SUM(Tabel1[[#This Row],[Bez - fout, canadees]:[Bez - fout, anders]])</f>
        <v>0</v>
      </c>
      <c r="AF458" s="11"/>
      <c r="AG458" s="11"/>
      <c r="AH458" s="11">
        <f>SUM(Tabel1[[#This Row],[Bez - Obstakel, openbaar]:[Bez - Obstakel, doelgroep]])</f>
        <v>0</v>
      </c>
      <c r="AJ458" s="11">
        <f>SUM(Tabel1[[#This Row],[Bez - doelgroep totaal]]+Tabel1[[#This Row],[Bez - Openbaar]]+Tabel1[[#This Row],[Bez - Foutparkeerders]]+Tabel1[[#This Row],[Bez - Obstakels]])</f>
        <v>0</v>
      </c>
      <c r="AK458" s="41" t="e">
        <f>Tabel1[[#This Row],[Bez - Openbaar]]/Tabel1[[#This Row],[Totale openbare capaciteit]]</f>
        <v>#DIV/0!</v>
      </c>
      <c r="AL458" s="41" t="e">
        <f>Tabel1[[#This Row],[Bez - doelgroep totaal]]/Tabel1[[#This Row],[Totale doelgroep capaciteit]]</f>
        <v>#DIV/0!</v>
      </c>
      <c r="AM458" s="41" t="e">
        <f>Tabel1[[#This Row],[Totale bezetting]]/Tabel1[[#This Row],[Totale capaciteit]]</f>
        <v>#DIV/0!</v>
      </c>
      <c r="AN458" s="41" t="str">
        <f>Tabel1[[#This Row],[Datum]]&amp;Tabel1[[#This Row],[Meetmoment]]&amp;Tabel1[[#This Row],[Sectienummer]]</f>
        <v>4441519:00-21:0033</v>
      </c>
      <c r="AO458" s="33"/>
      <c r="AP458" s="33"/>
      <c r="AQ458" s="33"/>
      <c r="AR458" s="33"/>
      <c r="AS458" s="33"/>
      <c r="AT458" s="33">
        <f>SUM(Tabel1[[#This Row],[Motief - Bezoekers/kortparkeerders]:[Motief - Overig]])</f>
        <v>0</v>
      </c>
      <c r="AU458" s="43"/>
      <c r="AV458" s="43"/>
      <c r="AW458" s="43"/>
      <c r="AX458" s="43"/>
      <c r="AY458" s="43"/>
      <c r="AZ458" s="43"/>
      <c r="BA458" s="43"/>
      <c r="BB458" s="43"/>
      <c r="BC458" s="44">
        <f>SUM(Tabel1[[#This Row],[Herkomst - Eigen woonplaats]:[Herkomst - Onbekend]])</f>
        <v>0</v>
      </c>
      <c r="BG458"/>
      <c r="BH458"/>
      <c r="BI458"/>
      <c r="BJ458"/>
      <c r="BK458" s="4"/>
      <c r="BL458" s="4"/>
      <c r="BM458" s="4"/>
      <c r="BN458" s="8"/>
      <c r="BO458" s="1"/>
      <c r="BP458"/>
      <c r="BQ458"/>
      <c r="BY458" s="4"/>
      <c r="BZ458" s="4"/>
      <c r="CA458" s="4"/>
      <c r="CB458" s="4"/>
    </row>
    <row r="459" spans="1:80" x14ac:dyDescent="0.25">
      <c r="A459" s="1">
        <v>33</v>
      </c>
      <c r="B459" t="s">
        <v>63</v>
      </c>
      <c r="C459" s="8">
        <v>44416</v>
      </c>
      <c r="D459" s="1" t="s">
        <v>77</v>
      </c>
      <c r="K459" s="4">
        <f>SUM(Tabel1[[#This Row],[cap_gemarkeerd_langs]:[cap_canadees]])</f>
        <v>0</v>
      </c>
      <c r="M459" s="4"/>
      <c r="Q459" s="4"/>
      <c r="R459" s="4">
        <f>SUM(Tabel1[[#This Row],[Cap - Invaliden algemeen]:[Cap - Overig gereserveerd]])</f>
        <v>0</v>
      </c>
      <c r="S459" s="4">
        <f>Tabel1[[#This Row],[Totale openbare capaciteit]]+Tabel1[[#This Row],[Totale doelgroep capaciteit]]</f>
        <v>0</v>
      </c>
      <c r="T459" s="11"/>
      <c r="U459" s="11"/>
      <c r="V459" s="11"/>
      <c r="W459" s="11"/>
      <c r="X459" s="11"/>
      <c r="Y459" s="11"/>
      <c r="Z459" s="4">
        <f>SUM(Tabel1[[#This Row],[Bez - Invaliden algemeen]:[Bez - Overig gereserveerd]])</f>
        <v>0</v>
      </c>
      <c r="AA459" s="4"/>
      <c r="AB459" s="4"/>
      <c r="AC459" s="11"/>
      <c r="AD459" s="11">
        <f>SUM(Tabel1[[#This Row],[Bez - fout, canadees]:[Bez - fout, anders]])</f>
        <v>0</v>
      </c>
      <c r="AF459" s="11"/>
      <c r="AG459" s="11"/>
      <c r="AH459" s="11">
        <f>SUM(Tabel1[[#This Row],[Bez - Obstakel, openbaar]:[Bez - Obstakel, doelgroep]])</f>
        <v>0</v>
      </c>
      <c r="AJ459" s="11">
        <f>SUM(Tabel1[[#This Row],[Bez - doelgroep totaal]]+Tabel1[[#This Row],[Bez - Openbaar]]+Tabel1[[#This Row],[Bez - Foutparkeerders]]+Tabel1[[#This Row],[Bez - Obstakels]])</f>
        <v>0</v>
      </c>
      <c r="AK459" s="41" t="e">
        <f>Tabel1[[#This Row],[Bez - Openbaar]]/Tabel1[[#This Row],[Totale openbare capaciteit]]</f>
        <v>#DIV/0!</v>
      </c>
      <c r="AL459" s="41" t="e">
        <f>Tabel1[[#This Row],[Bez - doelgroep totaal]]/Tabel1[[#This Row],[Totale doelgroep capaciteit]]</f>
        <v>#DIV/0!</v>
      </c>
      <c r="AM459" s="41" t="e">
        <f>Tabel1[[#This Row],[Totale bezetting]]/Tabel1[[#This Row],[Totale capaciteit]]</f>
        <v>#DIV/0!</v>
      </c>
      <c r="AN459" s="41" t="str">
        <f>Tabel1[[#This Row],[Datum]]&amp;Tabel1[[#This Row],[Meetmoment]]&amp;Tabel1[[#This Row],[Sectienummer]]</f>
        <v>4441600:00-02:0033</v>
      </c>
      <c r="AO459" s="33"/>
      <c r="AP459" s="33"/>
      <c r="AQ459" s="33"/>
      <c r="AR459" s="33"/>
      <c r="AS459" s="33"/>
      <c r="AT459" s="33">
        <f>SUM(Tabel1[[#This Row],[Motief - Bezoekers/kortparkeerders]:[Motief - Overig]])</f>
        <v>0</v>
      </c>
      <c r="AU459" s="43"/>
      <c r="AV459" s="43"/>
      <c r="AW459" s="43"/>
      <c r="AX459" s="43"/>
      <c r="AY459" s="43"/>
      <c r="AZ459" s="43"/>
      <c r="BA459" s="43"/>
      <c r="BB459" s="43"/>
      <c r="BC459" s="44">
        <f>SUM(Tabel1[[#This Row],[Herkomst - Eigen woonplaats]:[Herkomst - Onbekend]])</f>
        <v>0</v>
      </c>
      <c r="BG459"/>
      <c r="BH459"/>
      <c r="BI459"/>
      <c r="BJ459"/>
      <c r="BK459" s="4"/>
      <c r="BL459" s="4"/>
      <c r="BM459" s="4"/>
      <c r="BN459" s="8"/>
      <c r="BO459" s="1"/>
      <c r="BP459"/>
      <c r="BQ459"/>
      <c r="BY459" s="4"/>
      <c r="BZ459" s="4"/>
      <c r="CA459" s="4"/>
      <c r="CB459" s="4"/>
    </row>
    <row r="460" spans="1:80" x14ac:dyDescent="0.25">
      <c r="A460" s="1">
        <v>33</v>
      </c>
      <c r="B460" s="1" t="s">
        <v>63</v>
      </c>
      <c r="C460" s="8">
        <v>44429</v>
      </c>
      <c r="D460" s="1" t="s">
        <v>79</v>
      </c>
      <c r="K460" s="4">
        <f>SUM(Tabel1[[#This Row],[cap_gemarkeerd_langs]:[cap_canadees]])</f>
        <v>0</v>
      </c>
      <c r="M460" s="4"/>
      <c r="Q460" s="4"/>
      <c r="R460" s="4">
        <f>SUM(Tabel1[[#This Row],[Cap - Invaliden algemeen]:[Cap - Overig gereserveerd]])</f>
        <v>0</v>
      </c>
      <c r="S460" s="4">
        <f>Tabel1[[#This Row],[Totale openbare capaciteit]]+Tabel1[[#This Row],[Totale doelgroep capaciteit]]</f>
        <v>0</v>
      </c>
      <c r="T460" s="11"/>
      <c r="U460" s="11"/>
      <c r="V460" s="11"/>
      <c r="W460" s="11"/>
      <c r="X460" s="11"/>
      <c r="Y460" s="11"/>
      <c r="Z460" s="4">
        <f>SUM(Tabel1[[#This Row],[Bez - Invaliden algemeen]:[Bez - Overig gereserveerd]])</f>
        <v>0</v>
      </c>
      <c r="AA460" s="4"/>
      <c r="AB460" s="4"/>
      <c r="AC460" s="11"/>
      <c r="AD460" s="11">
        <f>SUM(Tabel1[[#This Row],[Bez - fout, canadees]:[Bez - fout, anders]])</f>
        <v>0</v>
      </c>
      <c r="AE460" s="11"/>
      <c r="AF460" s="11"/>
      <c r="AG460" s="11"/>
      <c r="AH460" s="11">
        <f>SUM(Tabel1[[#This Row],[Bez - Obstakel, openbaar]:[Bez - Obstakel, doelgroep]])</f>
        <v>0</v>
      </c>
      <c r="AJ460" s="11">
        <f>SUM(Tabel1[[#This Row],[Bez - doelgroep totaal]]+Tabel1[[#This Row],[Bez - Openbaar]]+Tabel1[[#This Row],[Bez - Foutparkeerders]]+Tabel1[[#This Row],[Bez - Obstakels]])</f>
        <v>0</v>
      </c>
      <c r="AK460" s="41" t="e">
        <f>Tabel1[[#This Row],[Bez - Openbaar]]/Tabel1[[#This Row],[Totale openbare capaciteit]]</f>
        <v>#DIV/0!</v>
      </c>
      <c r="AL460" s="41" t="e">
        <f>Tabel1[[#This Row],[Bez - doelgroep totaal]]/Tabel1[[#This Row],[Totale doelgroep capaciteit]]</f>
        <v>#DIV/0!</v>
      </c>
      <c r="AM460" s="41" t="e">
        <f>Tabel1[[#This Row],[Totale bezetting]]/Tabel1[[#This Row],[Totale capaciteit]]</f>
        <v>#DIV/0!</v>
      </c>
      <c r="AN460" s="41" t="str">
        <f>Tabel1[[#This Row],[Datum]]&amp;Tabel1[[#This Row],[Meetmoment]]&amp;Tabel1[[#This Row],[Sectienummer]]</f>
        <v>4442914:00-16:0033</v>
      </c>
      <c r="AO460" s="33"/>
      <c r="AP460" s="33"/>
      <c r="AQ460" s="33"/>
      <c r="AR460" s="33"/>
      <c r="AS460" s="33"/>
      <c r="AT460" s="33">
        <f>SUM(Tabel1[[#This Row],[Motief - Bezoekers/kortparkeerders]:[Motief - Overig]])</f>
        <v>0</v>
      </c>
      <c r="AU460" s="43"/>
      <c r="AV460" s="43"/>
      <c r="AW460" s="43"/>
      <c r="AX460" s="43"/>
      <c r="AY460" s="43"/>
      <c r="AZ460" s="43"/>
      <c r="BA460" s="43"/>
      <c r="BB460" s="43"/>
      <c r="BC460" s="44">
        <f>SUM(Tabel1[[#This Row],[Herkomst - Eigen woonplaats]:[Herkomst - Onbekend]])</f>
        <v>0</v>
      </c>
      <c r="BG460"/>
      <c r="BH460"/>
      <c r="BI460"/>
      <c r="BJ460"/>
      <c r="BK460" s="4"/>
      <c r="BL460" s="4"/>
      <c r="BM460" s="4"/>
      <c r="BN460" s="8"/>
      <c r="BO460" s="1"/>
      <c r="BP460"/>
      <c r="BQ460"/>
      <c r="BY460" s="4"/>
      <c r="BZ460" s="4"/>
      <c r="CA460" s="4"/>
      <c r="CB460" s="4"/>
    </row>
    <row r="461" spans="1:80" x14ac:dyDescent="0.25">
      <c r="A461" s="1">
        <v>33</v>
      </c>
      <c r="B461" t="s">
        <v>63</v>
      </c>
      <c r="C461" s="8">
        <v>44450</v>
      </c>
      <c r="D461" s="1" t="s">
        <v>78</v>
      </c>
      <c r="K461" s="4">
        <f>SUM(Tabel1[[#This Row],[cap_gemarkeerd_langs]:[cap_canadees]])</f>
        <v>0</v>
      </c>
      <c r="M461" s="4"/>
      <c r="Q461" s="4"/>
      <c r="R461" s="4">
        <f>SUM(Tabel1[[#This Row],[Cap - Invaliden algemeen]:[Cap - Overig gereserveerd]])</f>
        <v>0</v>
      </c>
      <c r="S461" s="4">
        <f>Tabel1[[#This Row],[Totale openbare capaciteit]]+Tabel1[[#This Row],[Totale doelgroep capaciteit]]</f>
        <v>0</v>
      </c>
      <c r="T461" s="11"/>
      <c r="U461" s="11"/>
      <c r="V461" s="11"/>
      <c r="W461" s="11"/>
      <c r="X461" s="11"/>
      <c r="Y461" s="11"/>
      <c r="Z461" s="4">
        <f>SUM(Tabel1[[#This Row],[Bez - Invaliden algemeen]:[Bez - Overig gereserveerd]])</f>
        <v>0</v>
      </c>
      <c r="AA461" s="4"/>
      <c r="AB461" s="4"/>
      <c r="AC461" s="11"/>
      <c r="AD461" s="11">
        <f>SUM(Tabel1[[#This Row],[Bez - fout, canadees]:[Bez - fout, anders]])</f>
        <v>0</v>
      </c>
      <c r="AF461" s="11"/>
      <c r="AG461" s="11"/>
      <c r="AH461" s="11">
        <f>SUM(Tabel1[[#This Row],[Bez - Obstakel, openbaar]:[Bez - Obstakel, doelgroep]])</f>
        <v>0</v>
      </c>
      <c r="AJ461" s="11">
        <f>SUM(Tabel1[[#This Row],[Bez - doelgroep totaal]]+Tabel1[[#This Row],[Bez - Openbaar]]+Tabel1[[#This Row],[Bez - Foutparkeerders]]+Tabel1[[#This Row],[Bez - Obstakels]])</f>
        <v>0</v>
      </c>
      <c r="AK461" s="41" t="e">
        <f>Tabel1[[#This Row],[Bez - Openbaar]]/Tabel1[[#This Row],[Totale openbare capaciteit]]</f>
        <v>#DIV/0!</v>
      </c>
      <c r="AL461" s="41" t="e">
        <f>Tabel1[[#This Row],[Bez - doelgroep totaal]]/Tabel1[[#This Row],[Totale doelgroep capaciteit]]</f>
        <v>#DIV/0!</v>
      </c>
      <c r="AM461" s="41" t="e">
        <f>Tabel1[[#This Row],[Totale bezetting]]/Tabel1[[#This Row],[Totale capaciteit]]</f>
        <v>#DIV/0!</v>
      </c>
      <c r="AN461" s="41" t="str">
        <f>Tabel1[[#This Row],[Datum]]&amp;Tabel1[[#This Row],[Meetmoment]]&amp;Tabel1[[#This Row],[Sectienummer]]</f>
        <v>4445010:00-12:0033</v>
      </c>
      <c r="AO461" s="33"/>
      <c r="AP461" s="33"/>
      <c r="AQ461" s="33"/>
      <c r="AR461" s="33"/>
      <c r="AS461" s="33"/>
      <c r="AT461" s="33">
        <f>SUM(Tabel1[[#This Row],[Motief - Bezoekers/kortparkeerders]:[Motief - Overig]])</f>
        <v>0</v>
      </c>
      <c r="AU461" s="43"/>
      <c r="AV461" s="43"/>
      <c r="AW461" s="43"/>
      <c r="AX461" s="43"/>
      <c r="AY461" s="43"/>
      <c r="AZ461" s="43"/>
      <c r="BA461" s="43"/>
      <c r="BB461" s="43"/>
      <c r="BC461" s="44">
        <f>SUM(Tabel1[[#This Row],[Herkomst - Eigen woonplaats]:[Herkomst - Onbekend]])</f>
        <v>0</v>
      </c>
      <c r="BG461"/>
      <c r="BH461"/>
      <c r="BI461"/>
      <c r="BJ461"/>
      <c r="BK461" s="4"/>
      <c r="BL461" s="4"/>
      <c r="BM461" s="4"/>
      <c r="BN461" s="8"/>
      <c r="BO461" s="1"/>
      <c r="BP461"/>
      <c r="BQ461"/>
      <c r="BY461" s="4"/>
      <c r="BZ461" s="4"/>
      <c r="CA461" s="4"/>
      <c r="CB461" s="4"/>
    </row>
    <row r="462" spans="1:80" x14ac:dyDescent="0.25">
      <c r="A462" s="1">
        <v>33</v>
      </c>
      <c r="B462" t="s">
        <v>63</v>
      </c>
      <c r="C462" s="8">
        <v>44450</v>
      </c>
      <c r="D462" s="1" t="s">
        <v>79</v>
      </c>
      <c r="K462" s="4">
        <f>SUM(Tabel1[[#This Row],[cap_gemarkeerd_langs]:[cap_canadees]])</f>
        <v>0</v>
      </c>
      <c r="M462" s="4"/>
      <c r="Q462" s="4"/>
      <c r="R462" s="4">
        <f>SUM(Tabel1[[#This Row],[Cap - Invaliden algemeen]:[Cap - Overig gereserveerd]])</f>
        <v>0</v>
      </c>
      <c r="S462" s="4">
        <f>Tabel1[[#This Row],[Totale openbare capaciteit]]+Tabel1[[#This Row],[Totale doelgroep capaciteit]]</f>
        <v>0</v>
      </c>
      <c r="T462" s="11"/>
      <c r="U462" s="11"/>
      <c r="V462" s="11"/>
      <c r="W462" s="11"/>
      <c r="X462" s="11"/>
      <c r="Y462" s="11"/>
      <c r="Z462" s="4">
        <f>SUM(Tabel1[[#This Row],[Bez - Invaliden algemeen]:[Bez - Overig gereserveerd]])</f>
        <v>0</v>
      </c>
      <c r="AA462" s="4"/>
      <c r="AB462" s="4"/>
      <c r="AC462" s="11"/>
      <c r="AD462" s="11">
        <f>SUM(Tabel1[[#This Row],[Bez - fout, canadees]:[Bez - fout, anders]])</f>
        <v>0</v>
      </c>
      <c r="AF462" s="11"/>
      <c r="AG462" s="11"/>
      <c r="AH462" s="11">
        <f>SUM(Tabel1[[#This Row],[Bez - Obstakel, openbaar]:[Bez - Obstakel, doelgroep]])</f>
        <v>0</v>
      </c>
      <c r="AJ462" s="11">
        <f>SUM(Tabel1[[#This Row],[Bez - doelgroep totaal]]+Tabel1[[#This Row],[Bez - Openbaar]]+Tabel1[[#This Row],[Bez - Foutparkeerders]]+Tabel1[[#This Row],[Bez - Obstakels]])</f>
        <v>0</v>
      </c>
      <c r="AK462" s="41" t="e">
        <f>Tabel1[[#This Row],[Bez - Openbaar]]/Tabel1[[#This Row],[Totale openbare capaciteit]]</f>
        <v>#DIV/0!</v>
      </c>
      <c r="AL462" s="41" t="e">
        <f>Tabel1[[#This Row],[Bez - doelgroep totaal]]/Tabel1[[#This Row],[Totale doelgroep capaciteit]]</f>
        <v>#DIV/0!</v>
      </c>
      <c r="AM462" s="41" t="e">
        <f>Tabel1[[#This Row],[Totale bezetting]]/Tabel1[[#This Row],[Totale capaciteit]]</f>
        <v>#DIV/0!</v>
      </c>
      <c r="AN462" s="41" t="str">
        <f>Tabel1[[#This Row],[Datum]]&amp;Tabel1[[#This Row],[Meetmoment]]&amp;Tabel1[[#This Row],[Sectienummer]]</f>
        <v>4445014:00-16:0033</v>
      </c>
      <c r="AO462" s="33"/>
      <c r="AP462" s="33"/>
      <c r="AQ462" s="33"/>
      <c r="AR462" s="33"/>
      <c r="AS462" s="33"/>
      <c r="AT462" s="33">
        <f>SUM(Tabel1[[#This Row],[Motief - Bezoekers/kortparkeerders]:[Motief - Overig]])</f>
        <v>0</v>
      </c>
      <c r="AU462" s="43"/>
      <c r="AV462" s="43"/>
      <c r="AW462" s="43"/>
      <c r="AX462" s="43"/>
      <c r="AY462" s="43"/>
      <c r="AZ462" s="43"/>
      <c r="BA462" s="43"/>
      <c r="BB462" s="43"/>
      <c r="BC462" s="44">
        <f>SUM(Tabel1[[#This Row],[Herkomst - Eigen woonplaats]:[Herkomst - Onbekend]])</f>
        <v>0</v>
      </c>
      <c r="BG462"/>
      <c r="BH462"/>
      <c r="BI462"/>
      <c r="BJ462"/>
      <c r="BK462" s="4"/>
      <c r="BL462" s="4"/>
      <c r="BM462" s="4"/>
      <c r="BN462" s="8"/>
      <c r="BO462" s="1"/>
      <c r="BP462"/>
      <c r="BQ462"/>
      <c r="BY462" s="4"/>
      <c r="BZ462" s="4"/>
      <c r="CA462" s="4"/>
      <c r="CB462" s="4"/>
    </row>
    <row r="463" spans="1:80" x14ac:dyDescent="0.25">
      <c r="A463" s="1">
        <v>33</v>
      </c>
      <c r="B463" t="s">
        <v>63</v>
      </c>
      <c r="C463" s="8">
        <v>44450</v>
      </c>
      <c r="D463" s="1" t="s">
        <v>80</v>
      </c>
      <c r="K463" s="4">
        <f>SUM(Tabel1[[#This Row],[cap_gemarkeerd_langs]:[cap_canadees]])</f>
        <v>0</v>
      </c>
      <c r="M463" s="4"/>
      <c r="Q463" s="4"/>
      <c r="R463" s="4">
        <f>SUM(Tabel1[[#This Row],[Cap - Invaliden algemeen]:[Cap - Overig gereserveerd]])</f>
        <v>0</v>
      </c>
      <c r="S463" s="4">
        <f>Tabel1[[#This Row],[Totale openbare capaciteit]]+Tabel1[[#This Row],[Totale doelgroep capaciteit]]</f>
        <v>0</v>
      </c>
      <c r="T463" s="11"/>
      <c r="U463" s="11"/>
      <c r="V463" s="11"/>
      <c r="W463" s="11"/>
      <c r="X463" s="11"/>
      <c r="Y463" s="11"/>
      <c r="Z463" s="4">
        <f>SUM(Tabel1[[#This Row],[Bez - Invaliden algemeen]:[Bez - Overig gereserveerd]])</f>
        <v>0</v>
      </c>
      <c r="AA463" s="4"/>
      <c r="AB463" s="4"/>
      <c r="AC463" s="11"/>
      <c r="AD463" s="11">
        <f>SUM(Tabel1[[#This Row],[Bez - fout, canadees]:[Bez - fout, anders]])</f>
        <v>0</v>
      </c>
      <c r="AF463" s="11"/>
      <c r="AG463" s="11"/>
      <c r="AH463" s="11">
        <f>SUM(Tabel1[[#This Row],[Bez - Obstakel, openbaar]:[Bez - Obstakel, doelgroep]])</f>
        <v>0</v>
      </c>
      <c r="AJ463" s="11">
        <f>SUM(Tabel1[[#This Row],[Bez - doelgroep totaal]]+Tabel1[[#This Row],[Bez - Openbaar]]+Tabel1[[#This Row],[Bez - Foutparkeerders]]+Tabel1[[#This Row],[Bez - Obstakels]])</f>
        <v>0</v>
      </c>
      <c r="AK463" s="41" t="e">
        <f>Tabel1[[#This Row],[Bez - Openbaar]]/Tabel1[[#This Row],[Totale openbare capaciteit]]</f>
        <v>#DIV/0!</v>
      </c>
      <c r="AL463" s="41" t="e">
        <f>Tabel1[[#This Row],[Bez - doelgroep totaal]]/Tabel1[[#This Row],[Totale doelgroep capaciteit]]</f>
        <v>#DIV/0!</v>
      </c>
      <c r="AM463" s="41" t="e">
        <f>Tabel1[[#This Row],[Totale bezetting]]/Tabel1[[#This Row],[Totale capaciteit]]</f>
        <v>#DIV/0!</v>
      </c>
      <c r="AN463" s="41" t="str">
        <f>Tabel1[[#This Row],[Datum]]&amp;Tabel1[[#This Row],[Meetmoment]]&amp;Tabel1[[#This Row],[Sectienummer]]</f>
        <v>4445019:00-21:0033</v>
      </c>
      <c r="AO463" s="33"/>
      <c r="AP463" s="33"/>
      <c r="AQ463" s="33"/>
      <c r="AR463" s="33"/>
      <c r="AS463" s="33"/>
      <c r="AT463" s="33">
        <f>SUM(Tabel1[[#This Row],[Motief - Bezoekers/kortparkeerders]:[Motief - Overig]])</f>
        <v>0</v>
      </c>
      <c r="AU463" s="43"/>
      <c r="AV463" s="43"/>
      <c r="AW463" s="43"/>
      <c r="AX463" s="43"/>
      <c r="AY463" s="43"/>
      <c r="AZ463" s="43"/>
      <c r="BA463" s="43"/>
      <c r="BB463" s="43"/>
      <c r="BC463" s="44">
        <f>SUM(Tabel1[[#This Row],[Herkomst - Eigen woonplaats]:[Herkomst - Onbekend]])</f>
        <v>0</v>
      </c>
      <c r="BG463"/>
      <c r="BH463"/>
      <c r="BI463"/>
      <c r="BJ463"/>
      <c r="BK463" s="4"/>
      <c r="BL463" s="4"/>
      <c r="BM463" s="4"/>
      <c r="BN463" s="8"/>
      <c r="BO463" s="1"/>
      <c r="BP463"/>
      <c r="BQ463"/>
      <c r="BY463" s="4"/>
      <c r="BZ463" s="4"/>
      <c r="CA463" s="4"/>
      <c r="CB463" s="4"/>
    </row>
    <row r="464" spans="1:80" x14ac:dyDescent="0.25">
      <c r="A464" s="1">
        <v>33</v>
      </c>
      <c r="B464" t="s">
        <v>63</v>
      </c>
      <c r="C464" s="8">
        <v>44451</v>
      </c>
      <c r="D464" s="1" t="s">
        <v>77</v>
      </c>
      <c r="K464" s="4">
        <f>SUM(Tabel1[[#This Row],[cap_gemarkeerd_langs]:[cap_canadees]])</f>
        <v>0</v>
      </c>
      <c r="M464" s="4"/>
      <c r="Q464" s="4"/>
      <c r="R464" s="4">
        <f>SUM(Tabel1[[#This Row],[Cap - Invaliden algemeen]:[Cap - Overig gereserveerd]])</f>
        <v>0</v>
      </c>
      <c r="S464" s="4">
        <f>Tabel1[[#This Row],[Totale openbare capaciteit]]+Tabel1[[#This Row],[Totale doelgroep capaciteit]]</f>
        <v>0</v>
      </c>
      <c r="T464" s="11"/>
      <c r="U464" s="11"/>
      <c r="V464" s="11"/>
      <c r="W464" s="11"/>
      <c r="X464" s="11"/>
      <c r="Y464" s="11"/>
      <c r="Z464" s="4">
        <f>SUM(Tabel1[[#This Row],[Bez - Invaliden algemeen]:[Bez - Overig gereserveerd]])</f>
        <v>0</v>
      </c>
      <c r="AA464" s="4"/>
      <c r="AB464" s="4"/>
      <c r="AC464" s="11"/>
      <c r="AD464" s="11">
        <f>SUM(Tabel1[[#This Row],[Bez - fout, canadees]:[Bez - fout, anders]])</f>
        <v>0</v>
      </c>
      <c r="AF464" s="11"/>
      <c r="AG464" s="11"/>
      <c r="AH464" s="11">
        <f>SUM(Tabel1[[#This Row],[Bez - Obstakel, openbaar]:[Bez - Obstakel, doelgroep]])</f>
        <v>0</v>
      </c>
      <c r="AJ464" s="11">
        <f>SUM(Tabel1[[#This Row],[Bez - doelgroep totaal]]+Tabel1[[#This Row],[Bez - Openbaar]]+Tabel1[[#This Row],[Bez - Foutparkeerders]]+Tabel1[[#This Row],[Bez - Obstakels]])</f>
        <v>0</v>
      </c>
      <c r="AK464" s="41" t="e">
        <f>Tabel1[[#This Row],[Bez - Openbaar]]/Tabel1[[#This Row],[Totale openbare capaciteit]]</f>
        <v>#DIV/0!</v>
      </c>
      <c r="AL464" s="41" t="e">
        <f>Tabel1[[#This Row],[Bez - doelgroep totaal]]/Tabel1[[#This Row],[Totale doelgroep capaciteit]]</f>
        <v>#DIV/0!</v>
      </c>
      <c r="AM464" s="41" t="e">
        <f>Tabel1[[#This Row],[Totale bezetting]]/Tabel1[[#This Row],[Totale capaciteit]]</f>
        <v>#DIV/0!</v>
      </c>
      <c r="AN464" s="41" t="str">
        <f>Tabel1[[#This Row],[Datum]]&amp;Tabel1[[#This Row],[Meetmoment]]&amp;Tabel1[[#This Row],[Sectienummer]]</f>
        <v>4445100:00-02:0033</v>
      </c>
      <c r="AO464" s="33"/>
      <c r="AP464" s="33"/>
      <c r="AQ464" s="33"/>
      <c r="AR464" s="33"/>
      <c r="AS464" s="33"/>
      <c r="AT464" s="33">
        <f>SUM(Tabel1[[#This Row],[Motief - Bezoekers/kortparkeerders]:[Motief - Overig]])</f>
        <v>0</v>
      </c>
      <c r="AU464" s="43"/>
      <c r="AV464" s="43"/>
      <c r="AW464" s="43"/>
      <c r="AX464" s="43"/>
      <c r="AY464" s="43"/>
      <c r="AZ464" s="43"/>
      <c r="BA464" s="43"/>
      <c r="BB464" s="43"/>
      <c r="BC464" s="44">
        <f>SUM(Tabel1[[#This Row],[Herkomst - Eigen woonplaats]:[Herkomst - Onbekend]])</f>
        <v>0</v>
      </c>
      <c r="BG464"/>
      <c r="BH464"/>
      <c r="BI464"/>
      <c r="BJ464"/>
      <c r="BK464" s="4"/>
      <c r="BL464" s="4"/>
      <c r="BM464" s="4"/>
      <c r="BN464" s="8"/>
      <c r="BO464" s="1"/>
      <c r="BP464"/>
      <c r="BQ464"/>
      <c r="BY464" s="4"/>
      <c r="BZ464" s="4"/>
      <c r="CA464" s="4"/>
      <c r="CB464" s="4"/>
    </row>
    <row r="465" spans="1:80" x14ac:dyDescent="0.25">
      <c r="A465" s="1">
        <v>33</v>
      </c>
      <c r="B465" t="s">
        <v>63</v>
      </c>
      <c r="C465" s="8">
        <v>44474</v>
      </c>
      <c r="D465" s="1" t="s">
        <v>78</v>
      </c>
      <c r="K465" s="4">
        <f>SUM(Tabel1[[#This Row],[cap_gemarkeerd_langs]:[cap_canadees]])</f>
        <v>0</v>
      </c>
      <c r="M465" s="4"/>
      <c r="Q465" s="4"/>
      <c r="R465" s="4">
        <f>SUM(Tabel1[[#This Row],[Cap - Invaliden algemeen]:[Cap - Overig gereserveerd]])</f>
        <v>0</v>
      </c>
      <c r="S465" s="4">
        <f>Tabel1[[#This Row],[Totale openbare capaciteit]]+Tabel1[[#This Row],[Totale doelgroep capaciteit]]</f>
        <v>0</v>
      </c>
      <c r="T465" s="11"/>
      <c r="U465" s="11"/>
      <c r="V465" s="11"/>
      <c r="W465" s="11"/>
      <c r="X465" s="11"/>
      <c r="Y465" s="11"/>
      <c r="Z465" s="4">
        <f>SUM(Tabel1[[#This Row],[Bez - Invaliden algemeen]:[Bez - Overig gereserveerd]])</f>
        <v>0</v>
      </c>
      <c r="AA465" s="4"/>
      <c r="AB465" s="4"/>
      <c r="AC465" s="11"/>
      <c r="AD465" s="11">
        <f>SUM(Tabel1[[#This Row],[Bez - fout, canadees]:[Bez - fout, anders]])</f>
        <v>0</v>
      </c>
      <c r="AF465" s="11"/>
      <c r="AG465" s="11"/>
      <c r="AH465" s="11">
        <f>SUM(Tabel1[[#This Row],[Bez - Obstakel, openbaar]:[Bez - Obstakel, doelgroep]])</f>
        <v>0</v>
      </c>
      <c r="AJ465" s="11">
        <f>SUM(Tabel1[[#This Row],[Bez - doelgroep totaal]]+Tabel1[[#This Row],[Bez - Openbaar]]+Tabel1[[#This Row],[Bez - Foutparkeerders]]+Tabel1[[#This Row],[Bez - Obstakels]])</f>
        <v>0</v>
      </c>
      <c r="AK465" s="41" t="e">
        <f>Tabel1[[#This Row],[Bez - Openbaar]]/Tabel1[[#This Row],[Totale openbare capaciteit]]</f>
        <v>#DIV/0!</v>
      </c>
      <c r="AL465" s="41" t="e">
        <f>Tabel1[[#This Row],[Bez - doelgroep totaal]]/Tabel1[[#This Row],[Totale doelgroep capaciteit]]</f>
        <v>#DIV/0!</v>
      </c>
      <c r="AM465" s="41" t="e">
        <f>Tabel1[[#This Row],[Totale bezetting]]/Tabel1[[#This Row],[Totale capaciteit]]</f>
        <v>#DIV/0!</v>
      </c>
      <c r="AN465" s="41" t="str">
        <f>Tabel1[[#This Row],[Datum]]&amp;Tabel1[[#This Row],[Meetmoment]]&amp;Tabel1[[#This Row],[Sectienummer]]</f>
        <v>4447410:00-12:0033</v>
      </c>
      <c r="AO465" s="33"/>
      <c r="AP465" s="33"/>
      <c r="AQ465" s="33"/>
      <c r="AR465" s="33"/>
      <c r="AS465" s="33"/>
      <c r="AT465" s="33">
        <f>SUM(Tabel1[[#This Row],[Motief - Bezoekers/kortparkeerders]:[Motief - Overig]])</f>
        <v>0</v>
      </c>
      <c r="AU465" s="43"/>
      <c r="AV465" s="43"/>
      <c r="AW465" s="43"/>
      <c r="AX465" s="43"/>
      <c r="AY465" s="43"/>
      <c r="AZ465" s="43"/>
      <c r="BA465" s="43"/>
      <c r="BB465" s="43"/>
      <c r="BC465" s="44">
        <f>SUM(Tabel1[[#This Row],[Herkomst - Eigen woonplaats]:[Herkomst - Onbekend]])</f>
        <v>0</v>
      </c>
      <c r="BG465"/>
      <c r="BH465"/>
      <c r="BI465"/>
      <c r="BJ465"/>
      <c r="BK465" s="4"/>
      <c r="BL465" s="4"/>
      <c r="BM465" s="4"/>
      <c r="BN465" s="8"/>
      <c r="BO465" s="1"/>
      <c r="BP465"/>
      <c r="BQ465"/>
      <c r="BY465" s="4"/>
      <c r="BZ465" s="4"/>
      <c r="CA465" s="4"/>
      <c r="CB465" s="4"/>
    </row>
    <row r="466" spans="1:80" x14ac:dyDescent="0.25">
      <c r="A466" s="1">
        <v>33</v>
      </c>
      <c r="B466" t="s">
        <v>63</v>
      </c>
      <c r="C466" s="8">
        <v>44474</v>
      </c>
      <c r="D466" s="1" t="s">
        <v>79</v>
      </c>
      <c r="K466" s="4">
        <f>SUM(Tabel1[[#This Row],[cap_gemarkeerd_langs]:[cap_canadees]])</f>
        <v>0</v>
      </c>
      <c r="M466" s="4"/>
      <c r="Q466" s="4"/>
      <c r="R466" s="4">
        <f>SUM(Tabel1[[#This Row],[Cap - Invaliden algemeen]:[Cap - Overig gereserveerd]])</f>
        <v>0</v>
      </c>
      <c r="S466" s="4">
        <f>Tabel1[[#This Row],[Totale openbare capaciteit]]+Tabel1[[#This Row],[Totale doelgroep capaciteit]]</f>
        <v>0</v>
      </c>
      <c r="T466" s="11"/>
      <c r="U466" s="11"/>
      <c r="V466" s="11"/>
      <c r="W466" s="11"/>
      <c r="X466" s="11"/>
      <c r="Y466" s="11"/>
      <c r="Z466" s="4">
        <f>SUM(Tabel1[[#This Row],[Bez - Invaliden algemeen]:[Bez - Overig gereserveerd]])</f>
        <v>0</v>
      </c>
      <c r="AA466" s="4"/>
      <c r="AB466" s="4"/>
      <c r="AC466" s="11"/>
      <c r="AD466" s="11">
        <f>SUM(Tabel1[[#This Row],[Bez - fout, canadees]:[Bez - fout, anders]])</f>
        <v>0</v>
      </c>
      <c r="AF466" s="11"/>
      <c r="AG466" s="11"/>
      <c r="AH466" s="11">
        <f>SUM(Tabel1[[#This Row],[Bez - Obstakel, openbaar]:[Bez - Obstakel, doelgroep]])</f>
        <v>0</v>
      </c>
      <c r="AJ466" s="11">
        <f>SUM(Tabel1[[#This Row],[Bez - doelgroep totaal]]+Tabel1[[#This Row],[Bez - Openbaar]]+Tabel1[[#This Row],[Bez - Foutparkeerders]]+Tabel1[[#This Row],[Bez - Obstakels]])</f>
        <v>0</v>
      </c>
      <c r="AK466" s="41" t="e">
        <f>Tabel1[[#This Row],[Bez - Openbaar]]/Tabel1[[#This Row],[Totale openbare capaciteit]]</f>
        <v>#DIV/0!</v>
      </c>
      <c r="AL466" s="41" t="e">
        <f>Tabel1[[#This Row],[Bez - doelgroep totaal]]/Tabel1[[#This Row],[Totale doelgroep capaciteit]]</f>
        <v>#DIV/0!</v>
      </c>
      <c r="AM466" s="41" t="e">
        <f>Tabel1[[#This Row],[Totale bezetting]]/Tabel1[[#This Row],[Totale capaciteit]]</f>
        <v>#DIV/0!</v>
      </c>
      <c r="AN466" s="41" t="str">
        <f>Tabel1[[#This Row],[Datum]]&amp;Tabel1[[#This Row],[Meetmoment]]&amp;Tabel1[[#This Row],[Sectienummer]]</f>
        <v>4447414:00-16:0033</v>
      </c>
      <c r="AO466" s="33"/>
      <c r="AP466" s="33"/>
      <c r="AQ466" s="33"/>
      <c r="AR466" s="33"/>
      <c r="AS466" s="33"/>
      <c r="AT466" s="33">
        <f>SUM(Tabel1[[#This Row],[Motief - Bezoekers/kortparkeerders]:[Motief - Overig]])</f>
        <v>0</v>
      </c>
      <c r="AU466" s="43"/>
      <c r="AV466" s="43"/>
      <c r="AW466" s="43"/>
      <c r="AX466" s="43"/>
      <c r="AY466" s="43"/>
      <c r="AZ466" s="43"/>
      <c r="BA466" s="43"/>
      <c r="BB466" s="43"/>
      <c r="BC466" s="44">
        <f>SUM(Tabel1[[#This Row],[Herkomst - Eigen woonplaats]:[Herkomst - Onbekend]])</f>
        <v>0</v>
      </c>
      <c r="BG466"/>
      <c r="BH466"/>
      <c r="BI466"/>
      <c r="BJ466"/>
      <c r="BK466" s="4"/>
      <c r="BL466" s="4"/>
      <c r="BM466" s="4"/>
      <c r="BN466" s="8"/>
      <c r="BO466" s="1"/>
      <c r="BP466"/>
      <c r="BQ466"/>
      <c r="BY466" s="4"/>
      <c r="BZ466" s="4"/>
      <c r="CA466" s="4"/>
      <c r="CB466" s="4"/>
    </row>
    <row r="467" spans="1:80" x14ac:dyDescent="0.25">
      <c r="A467" s="1">
        <v>33</v>
      </c>
      <c r="B467" t="s">
        <v>63</v>
      </c>
      <c r="C467" s="8">
        <v>44474</v>
      </c>
      <c r="D467" s="1" t="s">
        <v>80</v>
      </c>
      <c r="K467" s="4">
        <f>SUM(Tabel1[[#This Row],[cap_gemarkeerd_langs]:[cap_canadees]])</f>
        <v>0</v>
      </c>
      <c r="M467" s="4"/>
      <c r="Q467" s="4"/>
      <c r="R467" s="4">
        <f>SUM(Tabel1[[#This Row],[Cap - Invaliden algemeen]:[Cap - Overig gereserveerd]])</f>
        <v>0</v>
      </c>
      <c r="S467" s="4">
        <f>Tabel1[[#This Row],[Totale openbare capaciteit]]+Tabel1[[#This Row],[Totale doelgroep capaciteit]]</f>
        <v>0</v>
      </c>
      <c r="T467" s="11"/>
      <c r="U467" s="11"/>
      <c r="V467" s="11"/>
      <c r="W467" s="11"/>
      <c r="X467" s="11"/>
      <c r="Y467" s="11"/>
      <c r="Z467" s="4">
        <f>SUM(Tabel1[[#This Row],[Bez - Invaliden algemeen]:[Bez - Overig gereserveerd]])</f>
        <v>0</v>
      </c>
      <c r="AA467" s="4"/>
      <c r="AB467" s="4"/>
      <c r="AC467" s="11"/>
      <c r="AD467" s="11">
        <f>SUM(Tabel1[[#This Row],[Bez - fout, canadees]:[Bez - fout, anders]])</f>
        <v>0</v>
      </c>
      <c r="AF467" s="11"/>
      <c r="AG467" s="11"/>
      <c r="AH467" s="11">
        <f>SUM(Tabel1[[#This Row],[Bez - Obstakel, openbaar]:[Bez - Obstakel, doelgroep]])</f>
        <v>0</v>
      </c>
      <c r="AJ467" s="11">
        <f>SUM(Tabel1[[#This Row],[Bez - doelgroep totaal]]+Tabel1[[#This Row],[Bez - Openbaar]]+Tabel1[[#This Row],[Bez - Foutparkeerders]]+Tabel1[[#This Row],[Bez - Obstakels]])</f>
        <v>0</v>
      </c>
      <c r="AK467" s="41" t="e">
        <f>Tabel1[[#This Row],[Bez - Openbaar]]/Tabel1[[#This Row],[Totale openbare capaciteit]]</f>
        <v>#DIV/0!</v>
      </c>
      <c r="AL467" s="41" t="e">
        <f>Tabel1[[#This Row],[Bez - doelgroep totaal]]/Tabel1[[#This Row],[Totale doelgroep capaciteit]]</f>
        <v>#DIV/0!</v>
      </c>
      <c r="AM467" s="41" t="e">
        <f>Tabel1[[#This Row],[Totale bezetting]]/Tabel1[[#This Row],[Totale capaciteit]]</f>
        <v>#DIV/0!</v>
      </c>
      <c r="AN467" s="41" t="str">
        <f>Tabel1[[#This Row],[Datum]]&amp;Tabel1[[#This Row],[Meetmoment]]&amp;Tabel1[[#This Row],[Sectienummer]]</f>
        <v>4447419:00-21:0033</v>
      </c>
      <c r="AO467" s="33"/>
      <c r="AP467" s="33"/>
      <c r="AQ467" s="33"/>
      <c r="AR467" s="33"/>
      <c r="AS467" s="33"/>
      <c r="AT467" s="33">
        <f>SUM(Tabel1[[#This Row],[Motief - Bezoekers/kortparkeerders]:[Motief - Overig]])</f>
        <v>0</v>
      </c>
      <c r="AU467" s="43"/>
      <c r="AV467" s="43"/>
      <c r="AW467" s="43"/>
      <c r="AX467" s="43"/>
      <c r="AY467" s="43"/>
      <c r="AZ467" s="43"/>
      <c r="BA467" s="43"/>
      <c r="BB467" s="43"/>
      <c r="BC467" s="44">
        <f>SUM(Tabel1[[#This Row],[Herkomst - Eigen woonplaats]:[Herkomst - Onbekend]])</f>
        <v>0</v>
      </c>
      <c r="BG467"/>
      <c r="BH467"/>
      <c r="BI467"/>
      <c r="BJ467"/>
      <c r="BK467" s="4"/>
      <c r="BL467" s="4"/>
      <c r="BM467" s="4"/>
      <c r="BN467" s="8"/>
      <c r="BO467" s="1"/>
      <c r="BP467"/>
      <c r="BQ467"/>
      <c r="BY467" s="4"/>
      <c r="BZ467" s="4"/>
      <c r="CA467" s="4"/>
      <c r="CB467" s="4"/>
    </row>
    <row r="468" spans="1:80" x14ac:dyDescent="0.25">
      <c r="A468" s="1">
        <v>33</v>
      </c>
      <c r="B468" t="s">
        <v>63</v>
      </c>
      <c r="C468" s="8">
        <v>44475</v>
      </c>
      <c r="D468" s="1" t="s">
        <v>77</v>
      </c>
      <c r="K468" s="4">
        <f>SUM(Tabel1[[#This Row],[cap_gemarkeerd_langs]:[cap_canadees]])</f>
        <v>0</v>
      </c>
      <c r="M468" s="4"/>
      <c r="Q468" s="4"/>
      <c r="R468" s="4">
        <f>SUM(Tabel1[[#This Row],[Cap - Invaliden algemeen]:[Cap - Overig gereserveerd]])</f>
        <v>0</v>
      </c>
      <c r="S468" s="4">
        <f>Tabel1[[#This Row],[Totale openbare capaciteit]]+Tabel1[[#This Row],[Totale doelgroep capaciteit]]</f>
        <v>0</v>
      </c>
      <c r="T468" s="11"/>
      <c r="U468" s="11"/>
      <c r="V468" s="11"/>
      <c r="W468" s="11"/>
      <c r="X468" s="11"/>
      <c r="Y468" s="11"/>
      <c r="Z468" s="4">
        <f>SUM(Tabel1[[#This Row],[Bez - Invaliden algemeen]:[Bez - Overig gereserveerd]])</f>
        <v>0</v>
      </c>
      <c r="AA468" s="4"/>
      <c r="AB468" s="4"/>
      <c r="AC468" s="11"/>
      <c r="AD468" s="11">
        <f>SUM(Tabel1[[#This Row],[Bez - fout, canadees]:[Bez - fout, anders]])</f>
        <v>0</v>
      </c>
      <c r="AF468" s="11"/>
      <c r="AG468" s="11"/>
      <c r="AH468" s="11">
        <f>SUM(Tabel1[[#This Row],[Bez - Obstakel, openbaar]:[Bez - Obstakel, doelgroep]])</f>
        <v>0</v>
      </c>
      <c r="AJ468" s="11">
        <f>SUM(Tabel1[[#This Row],[Bez - doelgroep totaal]]+Tabel1[[#This Row],[Bez - Openbaar]]+Tabel1[[#This Row],[Bez - Foutparkeerders]]+Tabel1[[#This Row],[Bez - Obstakels]])</f>
        <v>0</v>
      </c>
      <c r="AK468" s="41" t="e">
        <f>Tabel1[[#This Row],[Bez - Openbaar]]/Tabel1[[#This Row],[Totale openbare capaciteit]]</f>
        <v>#DIV/0!</v>
      </c>
      <c r="AL468" s="41" t="e">
        <f>Tabel1[[#This Row],[Bez - doelgroep totaal]]/Tabel1[[#This Row],[Totale doelgroep capaciteit]]</f>
        <v>#DIV/0!</v>
      </c>
      <c r="AM468" s="41" t="e">
        <f>Tabel1[[#This Row],[Totale bezetting]]/Tabel1[[#This Row],[Totale capaciteit]]</f>
        <v>#DIV/0!</v>
      </c>
      <c r="AN468" s="41" t="str">
        <f>Tabel1[[#This Row],[Datum]]&amp;Tabel1[[#This Row],[Meetmoment]]&amp;Tabel1[[#This Row],[Sectienummer]]</f>
        <v>4447500:00-02:0033</v>
      </c>
      <c r="AO468" s="33"/>
      <c r="AP468" s="33"/>
      <c r="AQ468" s="33"/>
      <c r="AR468" s="33"/>
      <c r="AS468" s="33"/>
      <c r="AT468" s="33">
        <f>SUM(Tabel1[[#This Row],[Motief - Bezoekers/kortparkeerders]:[Motief - Overig]])</f>
        <v>0</v>
      </c>
      <c r="AU468" s="43"/>
      <c r="AV468" s="43"/>
      <c r="AW468" s="43"/>
      <c r="AX468" s="43"/>
      <c r="AY468" s="43"/>
      <c r="AZ468" s="43"/>
      <c r="BA468" s="43"/>
      <c r="BB468" s="43"/>
      <c r="BC468" s="44">
        <f>SUM(Tabel1[[#This Row],[Herkomst - Eigen woonplaats]:[Herkomst - Onbekend]])</f>
        <v>0</v>
      </c>
      <c r="BG468"/>
      <c r="BH468"/>
      <c r="BI468"/>
      <c r="BJ468"/>
      <c r="BK468" s="4"/>
      <c r="BL468" s="4"/>
      <c r="BM468" s="4"/>
      <c r="BN468" s="8"/>
      <c r="BO468" s="1"/>
      <c r="BP468"/>
      <c r="BQ468"/>
      <c r="BY468" s="4"/>
      <c r="BZ468" s="4"/>
      <c r="CA468" s="4"/>
      <c r="CB468" s="4"/>
    </row>
    <row r="469" spans="1:80" x14ac:dyDescent="0.25">
      <c r="A469" s="1">
        <v>34</v>
      </c>
      <c r="B469" t="s">
        <v>60</v>
      </c>
      <c r="C469" s="8">
        <v>44415</v>
      </c>
      <c r="D469" s="1" t="s">
        <v>78</v>
      </c>
      <c r="E469" s="4">
        <v>7</v>
      </c>
      <c r="K469" s="4">
        <f>SUM(Tabel1[[#This Row],[cap_gemarkeerd_langs]:[cap_canadees]])</f>
        <v>7</v>
      </c>
      <c r="L469" s="4">
        <v>1</v>
      </c>
      <c r="M469" s="4"/>
      <c r="O469" s="4">
        <v>1</v>
      </c>
      <c r="Q469" s="4" t="s">
        <v>89</v>
      </c>
      <c r="R469" s="4">
        <f>SUM(Tabel1[[#This Row],[Cap - Invaliden algemeen]:[Cap - Overig gereserveerd]])</f>
        <v>2</v>
      </c>
      <c r="S469" s="4">
        <f>Tabel1[[#This Row],[Totale openbare capaciteit]]+Tabel1[[#This Row],[Totale doelgroep capaciteit]]</f>
        <v>9</v>
      </c>
      <c r="T469" s="11">
        <v>6</v>
      </c>
      <c r="U469" s="11"/>
      <c r="V469" s="11"/>
      <c r="W469" s="11"/>
      <c r="X469" s="11"/>
      <c r="Y469" s="11"/>
      <c r="Z469" s="4">
        <f>SUM(Tabel1[[#This Row],[Bez - Invaliden algemeen]:[Bez - Overig gereserveerd]])</f>
        <v>0</v>
      </c>
      <c r="AA469" s="4"/>
      <c r="AB469" s="4"/>
      <c r="AC469" s="11"/>
      <c r="AD469" s="11">
        <f>SUM(Tabel1[[#This Row],[Bez - fout, canadees]:[Bez - fout, anders]])</f>
        <v>0</v>
      </c>
      <c r="AE469" s="4">
        <v>1</v>
      </c>
      <c r="AF469" s="11"/>
      <c r="AG469" s="11"/>
      <c r="AH469" s="11">
        <f>SUM(Tabel1[[#This Row],[Bez - Obstakel, openbaar]:[Bez - Obstakel, doelgroep]])</f>
        <v>1</v>
      </c>
      <c r="AJ469" s="11">
        <f>SUM(Tabel1[[#This Row],[Bez - doelgroep totaal]]+Tabel1[[#This Row],[Bez - Openbaar]]+Tabel1[[#This Row],[Bez - Foutparkeerders]]+Tabel1[[#This Row],[Bez - Obstakels]])</f>
        <v>7</v>
      </c>
      <c r="AK469" s="41">
        <f>Tabel1[[#This Row],[Bez - Openbaar]]/Tabel1[[#This Row],[Totale openbare capaciteit]]</f>
        <v>0.8571428571428571</v>
      </c>
      <c r="AL469" s="41">
        <f>Tabel1[[#This Row],[Bez - doelgroep totaal]]/Tabel1[[#This Row],[Totale doelgroep capaciteit]]</f>
        <v>0</v>
      </c>
      <c r="AM469" s="41">
        <f>Tabel1[[#This Row],[Totale bezetting]]/Tabel1[[#This Row],[Totale capaciteit]]</f>
        <v>0.77777777777777779</v>
      </c>
      <c r="AN469" s="41" t="str">
        <f>Tabel1[[#This Row],[Datum]]&amp;Tabel1[[#This Row],[Meetmoment]]&amp;Tabel1[[#This Row],[Sectienummer]]</f>
        <v>4441510:00-12:0034</v>
      </c>
      <c r="AO469" s="33">
        <v>1</v>
      </c>
      <c r="AP469" s="33">
        <v>1</v>
      </c>
      <c r="AQ469" s="33">
        <v>2</v>
      </c>
      <c r="AR469" s="33">
        <v>2</v>
      </c>
      <c r="AS469" s="33"/>
      <c r="AT469" s="33">
        <f>SUM(Tabel1[[#This Row],[Motief - Bezoekers/kortparkeerders]:[Motief - Overig]])</f>
        <v>6</v>
      </c>
      <c r="AU469" s="43">
        <v>2</v>
      </c>
      <c r="AV469" s="43"/>
      <c r="AW469" s="43">
        <v>1</v>
      </c>
      <c r="AX469" s="43"/>
      <c r="AY469" s="43">
        <v>2</v>
      </c>
      <c r="AZ469" s="43">
        <v>1</v>
      </c>
      <c r="BA469" s="43"/>
      <c r="BB469" s="43"/>
      <c r="BC469" s="44">
        <f>SUM(Tabel1[[#This Row],[Herkomst - Eigen woonplaats]:[Herkomst - Onbekend]])</f>
        <v>6</v>
      </c>
      <c r="BG469"/>
      <c r="BH469"/>
      <c r="BI469"/>
      <c r="BJ469"/>
      <c r="BK469" s="4"/>
      <c r="BL469" s="4"/>
      <c r="BM469" s="4"/>
      <c r="BN469" s="8"/>
      <c r="BO469" s="1"/>
      <c r="BP469"/>
      <c r="BQ469"/>
      <c r="BY469" s="4"/>
      <c r="BZ469" s="4"/>
      <c r="CA469" s="4"/>
      <c r="CB469" s="4"/>
    </row>
    <row r="470" spans="1:80" x14ac:dyDescent="0.25">
      <c r="A470" s="1">
        <v>34</v>
      </c>
      <c r="B470" t="s">
        <v>60</v>
      </c>
      <c r="C470" s="8">
        <v>44415</v>
      </c>
      <c r="D470" s="1" t="s">
        <v>79</v>
      </c>
      <c r="E470" s="4">
        <v>7</v>
      </c>
      <c r="K470" s="4">
        <f>SUM(Tabel1[[#This Row],[cap_gemarkeerd_langs]:[cap_canadees]])</f>
        <v>7</v>
      </c>
      <c r="L470" s="4">
        <v>1</v>
      </c>
      <c r="M470" s="4"/>
      <c r="O470" s="4">
        <v>1</v>
      </c>
      <c r="Q470" s="4" t="s">
        <v>89</v>
      </c>
      <c r="R470" s="4">
        <f>SUM(Tabel1[[#This Row],[Cap - Invaliden algemeen]:[Cap - Overig gereserveerd]])</f>
        <v>2</v>
      </c>
      <c r="S470" s="4">
        <f>Tabel1[[#This Row],[Totale openbare capaciteit]]+Tabel1[[#This Row],[Totale doelgroep capaciteit]]</f>
        <v>9</v>
      </c>
      <c r="T470" s="11">
        <v>5</v>
      </c>
      <c r="U470" s="11"/>
      <c r="V470" s="11"/>
      <c r="W470" s="11"/>
      <c r="X470" s="11"/>
      <c r="Y470" s="11"/>
      <c r="Z470" s="4">
        <f>SUM(Tabel1[[#This Row],[Bez - Invaliden algemeen]:[Bez - Overig gereserveerd]])</f>
        <v>0</v>
      </c>
      <c r="AA470" s="4"/>
      <c r="AB470" s="4"/>
      <c r="AC470" s="11"/>
      <c r="AD470" s="11">
        <f>SUM(Tabel1[[#This Row],[Bez - fout, canadees]:[Bez - fout, anders]])</f>
        <v>0</v>
      </c>
      <c r="AE470" s="4">
        <v>1</v>
      </c>
      <c r="AF470" s="11"/>
      <c r="AG470" s="11"/>
      <c r="AH470" s="11">
        <f>SUM(Tabel1[[#This Row],[Bez - Obstakel, openbaar]:[Bez - Obstakel, doelgroep]])</f>
        <v>1</v>
      </c>
      <c r="AJ470" s="11">
        <f>SUM(Tabel1[[#This Row],[Bez - doelgroep totaal]]+Tabel1[[#This Row],[Bez - Openbaar]]+Tabel1[[#This Row],[Bez - Foutparkeerders]]+Tabel1[[#This Row],[Bez - Obstakels]])</f>
        <v>6</v>
      </c>
      <c r="AK470" s="41">
        <f>Tabel1[[#This Row],[Bez - Openbaar]]/Tabel1[[#This Row],[Totale openbare capaciteit]]</f>
        <v>0.7142857142857143</v>
      </c>
      <c r="AL470" s="41">
        <f>Tabel1[[#This Row],[Bez - doelgroep totaal]]/Tabel1[[#This Row],[Totale doelgroep capaciteit]]</f>
        <v>0</v>
      </c>
      <c r="AM470" s="41">
        <f>Tabel1[[#This Row],[Totale bezetting]]/Tabel1[[#This Row],[Totale capaciteit]]</f>
        <v>0.66666666666666663</v>
      </c>
      <c r="AN470" s="41" t="str">
        <f>Tabel1[[#This Row],[Datum]]&amp;Tabel1[[#This Row],[Meetmoment]]&amp;Tabel1[[#This Row],[Sectienummer]]</f>
        <v>4441514:00-16:0034</v>
      </c>
      <c r="AO470" s="33"/>
      <c r="AP470" s="33">
        <v>1</v>
      </c>
      <c r="AQ470" s="33">
        <v>1</v>
      </c>
      <c r="AR470" s="33">
        <v>3</v>
      </c>
      <c r="AS470" s="33"/>
      <c r="AT470" s="33">
        <f>SUM(Tabel1[[#This Row],[Motief - Bezoekers/kortparkeerders]:[Motief - Overig]])</f>
        <v>5</v>
      </c>
      <c r="AU470" s="43">
        <v>3</v>
      </c>
      <c r="AV470" s="43"/>
      <c r="AW470" s="43">
        <v>1</v>
      </c>
      <c r="AX470" s="43"/>
      <c r="AY470" s="43">
        <v>1</v>
      </c>
      <c r="AZ470" s="43"/>
      <c r="BA470" s="43"/>
      <c r="BB470" s="43"/>
      <c r="BC470" s="44">
        <f>SUM(Tabel1[[#This Row],[Herkomst - Eigen woonplaats]:[Herkomst - Onbekend]])</f>
        <v>5</v>
      </c>
      <c r="BG470"/>
      <c r="BH470"/>
      <c r="BI470"/>
      <c r="BJ470"/>
      <c r="BK470" s="4"/>
      <c r="BL470" s="4"/>
      <c r="BM470" s="4"/>
      <c r="BN470" s="8"/>
      <c r="BO470" s="1"/>
      <c r="BP470"/>
      <c r="BQ470"/>
      <c r="BY470" s="4"/>
      <c r="BZ470" s="4"/>
      <c r="CA470" s="4"/>
      <c r="CB470" s="4"/>
    </row>
    <row r="471" spans="1:80" x14ac:dyDescent="0.25">
      <c r="A471" s="1">
        <v>34</v>
      </c>
      <c r="B471" t="s">
        <v>60</v>
      </c>
      <c r="C471" s="8">
        <v>44415</v>
      </c>
      <c r="D471" s="1" t="s">
        <v>80</v>
      </c>
      <c r="E471" s="4">
        <v>7</v>
      </c>
      <c r="K471" s="4">
        <f>SUM(Tabel1[[#This Row],[cap_gemarkeerd_langs]:[cap_canadees]])</f>
        <v>7</v>
      </c>
      <c r="L471" s="4">
        <v>1</v>
      </c>
      <c r="M471" s="4"/>
      <c r="O471" s="4">
        <v>1</v>
      </c>
      <c r="Q471" s="4" t="s">
        <v>89</v>
      </c>
      <c r="R471" s="4">
        <f>SUM(Tabel1[[#This Row],[Cap - Invaliden algemeen]:[Cap - Overig gereserveerd]])</f>
        <v>2</v>
      </c>
      <c r="S471" s="4">
        <f>Tabel1[[#This Row],[Totale openbare capaciteit]]+Tabel1[[#This Row],[Totale doelgroep capaciteit]]</f>
        <v>9</v>
      </c>
      <c r="T471" s="11">
        <v>4</v>
      </c>
      <c r="U471" s="11"/>
      <c r="V471" s="11"/>
      <c r="W471" s="11"/>
      <c r="X471" s="11"/>
      <c r="Y471" s="11"/>
      <c r="Z471" s="4">
        <f>SUM(Tabel1[[#This Row],[Bez - Invaliden algemeen]:[Bez - Overig gereserveerd]])</f>
        <v>0</v>
      </c>
      <c r="AA471" s="4"/>
      <c r="AB471" s="4"/>
      <c r="AC471" s="11"/>
      <c r="AD471" s="11">
        <f>SUM(Tabel1[[#This Row],[Bez - fout, canadees]:[Bez - fout, anders]])</f>
        <v>0</v>
      </c>
      <c r="AF471" s="11"/>
      <c r="AG471" s="11"/>
      <c r="AH471" s="11">
        <f>SUM(Tabel1[[#This Row],[Bez - Obstakel, openbaar]:[Bez - Obstakel, doelgroep]])</f>
        <v>0</v>
      </c>
      <c r="AJ471" s="11">
        <f>SUM(Tabel1[[#This Row],[Bez - doelgroep totaal]]+Tabel1[[#This Row],[Bez - Openbaar]]+Tabel1[[#This Row],[Bez - Foutparkeerders]]+Tabel1[[#This Row],[Bez - Obstakels]])</f>
        <v>4</v>
      </c>
      <c r="AK471" s="41">
        <f>Tabel1[[#This Row],[Bez - Openbaar]]/Tabel1[[#This Row],[Totale openbare capaciteit]]</f>
        <v>0.5714285714285714</v>
      </c>
      <c r="AL471" s="41">
        <f>Tabel1[[#This Row],[Bez - doelgroep totaal]]/Tabel1[[#This Row],[Totale doelgroep capaciteit]]</f>
        <v>0</v>
      </c>
      <c r="AM471" s="41">
        <f>Tabel1[[#This Row],[Totale bezetting]]/Tabel1[[#This Row],[Totale capaciteit]]</f>
        <v>0.44444444444444442</v>
      </c>
      <c r="AN471" s="41" t="str">
        <f>Tabel1[[#This Row],[Datum]]&amp;Tabel1[[#This Row],[Meetmoment]]&amp;Tabel1[[#This Row],[Sectienummer]]</f>
        <v>4441519:00-21:0034</v>
      </c>
      <c r="AO471" s="33"/>
      <c r="AP471" s="33"/>
      <c r="AQ471" s="33">
        <v>1</v>
      </c>
      <c r="AR471" s="33">
        <v>3</v>
      </c>
      <c r="AS471" s="33"/>
      <c r="AT471" s="33">
        <f>SUM(Tabel1[[#This Row],[Motief - Bezoekers/kortparkeerders]:[Motief - Overig]])</f>
        <v>4</v>
      </c>
      <c r="AU471" s="43">
        <v>2</v>
      </c>
      <c r="AV471" s="43"/>
      <c r="AW471" s="43">
        <v>1</v>
      </c>
      <c r="AX471" s="43"/>
      <c r="AY471" s="43">
        <v>1</v>
      </c>
      <c r="AZ471" s="43"/>
      <c r="BA471" s="43"/>
      <c r="BB471" s="43"/>
      <c r="BC471" s="44">
        <f>SUM(Tabel1[[#This Row],[Herkomst - Eigen woonplaats]:[Herkomst - Onbekend]])</f>
        <v>4</v>
      </c>
      <c r="BG471"/>
      <c r="BH471"/>
      <c r="BI471"/>
      <c r="BJ471"/>
      <c r="BK471" s="4"/>
      <c r="BL471" s="4"/>
      <c r="BM471" s="4"/>
      <c r="BN471" s="8"/>
      <c r="BO471" s="1"/>
      <c r="BP471"/>
      <c r="BQ471"/>
      <c r="BY471" s="4"/>
      <c r="BZ471" s="4"/>
      <c r="CA471" s="4"/>
      <c r="CB471" s="4"/>
    </row>
    <row r="472" spans="1:80" x14ac:dyDescent="0.25">
      <c r="A472" s="1">
        <v>34</v>
      </c>
      <c r="B472" t="s">
        <v>60</v>
      </c>
      <c r="C472" s="8">
        <v>44416</v>
      </c>
      <c r="D472" s="1" t="s">
        <v>77</v>
      </c>
      <c r="E472" s="4">
        <v>7</v>
      </c>
      <c r="K472" s="4">
        <f>SUM(Tabel1[[#This Row],[cap_gemarkeerd_langs]:[cap_canadees]])</f>
        <v>7</v>
      </c>
      <c r="L472" s="4">
        <v>1</v>
      </c>
      <c r="M472" s="4"/>
      <c r="O472" s="4">
        <v>1</v>
      </c>
      <c r="Q472" s="4" t="s">
        <v>89</v>
      </c>
      <c r="R472" s="4">
        <f>SUM(Tabel1[[#This Row],[Cap - Invaliden algemeen]:[Cap - Overig gereserveerd]])</f>
        <v>2</v>
      </c>
      <c r="S472" s="4">
        <f>Tabel1[[#This Row],[Totale openbare capaciteit]]+Tabel1[[#This Row],[Totale doelgroep capaciteit]]</f>
        <v>9</v>
      </c>
      <c r="T472" s="11">
        <v>3</v>
      </c>
      <c r="U472" s="11"/>
      <c r="V472" s="11"/>
      <c r="W472" s="11"/>
      <c r="X472" s="11"/>
      <c r="Y472" s="11"/>
      <c r="Z472" s="4">
        <f>SUM(Tabel1[[#This Row],[Bez - Invaliden algemeen]:[Bez - Overig gereserveerd]])</f>
        <v>0</v>
      </c>
      <c r="AA472" s="4"/>
      <c r="AB472" s="4"/>
      <c r="AC472" s="11"/>
      <c r="AD472" s="11">
        <f>SUM(Tabel1[[#This Row],[Bez - fout, canadees]:[Bez - fout, anders]])</f>
        <v>0</v>
      </c>
      <c r="AF472" s="11"/>
      <c r="AG472" s="11"/>
      <c r="AH472" s="11">
        <f>SUM(Tabel1[[#This Row],[Bez - Obstakel, openbaar]:[Bez - Obstakel, doelgroep]])</f>
        <v>0</v>
      </c>
      <c r="AJ472" s="11">
        <f>SUM(Tabel1[[#This Row],[Bez - doelgroep totaal]]+Tabel1[[#This Row],[Bez - Openbaar]]+Tabel1[[#This Row],[Bez - Foutparkeerders]]+Tabel1[[#This Row],[Bez - Obstakels]])</f>
        <v>3</v>
      </c>
      <c r="AK472" s="41">
        <f>Tabel1[[#This Row],[Bez - Openbaar]]/Tabel1[[#This Row],[Totale openbare capaciteit]]</f>
        <v>0.42857142857142855</v>
      </c>
      <c r="AL472" s="41">
        <f>Tabel1[[#This Row],[Bez - doelgroep totaal]]/Tabel1[[#This Row],[Totale doelgroep capaciteit]]</f>
        <v>0</v>
      </c>
      <c r="AM472" s="41">
        <f>Tabel1[[#This Row],[Totale bezetting]]/Tabel1[[#This Row],[Totale capaciteit]]</f>
        <v>0.33333333333333331</v>
      </c>
      <c r="AN472" s="41" t="str">
        <f>Tabel1[[#This Row],[Datum]]&amp;Tabel1[[#This Row],[Meetmoment]]&amp;Tabel1[[#This Row],[Sectienummer]]</f>
        <v>4441600:00-02:0034</v>
      </c>
      <c r="AO472" s="33"/>
      <c r="AP472" s="33"/>
      <c r="AQ472" s="33">
        <v>1</v>
      </c>
      <c r="AR472" s="33">
        <v>2</v>
      </c>
      <c r="AS472" s="33"/>
      <c r="AT472" s="33">
        <f>SUM(Tabel1[[#This Row],[Motief - Bezoekers/kortparkeerders]:[Motief - Overig]])</f>
        <v>3</v>
      </c>
      <c r="AU472" s="43">
        <v>1</v>
      </c>
      <c r="AV472" s="43"/>
      <c r="AW472" s="43">
        <v>1</v>
      </c>
      <c r="AX472" s="43"/>
      <c r="AY472" s="43">
        <v>1</v>
      </c>
      <c r="AZ472" s="43"/>
      <c r="BA472" s="43"/>
      <c r="BB472" s="43"/>
      <c r="BC472" s="44">
        <f>SUM(Tabel1[[#This Row],[Herkomst - Eigen woonplaats]:[Herkomst - Onbekend]])</f>
        <v>3</v>
      </c>
      <c r="BG472"/>
      <c r="BH472"/>
      <c r="BI472"/>
      <c r="BJ472"/>
      <c r="BK472" s="4"/>
      <c r="BL472" s="4"/>
      <c r="BM472" s="4"/>
      <c r="BN472" s="8"/>
      <c r="BO472" s="1"/>
      <c r="BP472"/>
      <c r="BQ472"/>
      <c r="BY472" s="4"/>
      <c r="BZ472" s="4"/>
      <c r="CA472" s="4"/>
      <c r="CB472" s="4"/>
    </row>
    <row r="473" spans="1:80" x14ac:dyDescent="0.25">
      <c r="A473" s="1">
        <v>34</v>
      </c>
      <c r="B473" s="1" t="s">
        <v>60</v>
      </c>
      <c r="C473" s="8">
        <v>44429</v>
      </c>
      <c r="D473" s="1" t="s">
        <v>79</v>
      </c>
      <c r="E473" s="4">
        <v>7</v>
      </c>
      <c r="K473" s="4">
        <f>SUM(Tabel1[[#This Row],[cap_gemarkeerd_langs]:[cap_canadees]])</f>
        <v>7</v>
      </c>
      <c r="L473" s="4">
        <v>1</v>
      </c>
      <c r="M473" s="4"/>
      <c r="O473" s="4">
        <v>1</v>
      </c>
      <c r="Q473" s="4" t="s">
        <v>89</v>
      </c>
      <c r="R473" s="4">
        <f>SUM(Tabel1[[#This Row],[Cap - Invaliden algemeen]:[Cap - Overig gereserveerd]])</f>
        <v>2</v>
      </c>
      <c r="S473" s="4">
        <f>Tabel1[[#This Row],[Totale openbare capaciteit]]+Tabel1[[#This Row],[Totale doelgroep capaciteit]]</f>
        <v>9</v>
      </c>
      <c r="T473" s="11">
        <v>5</v>
      </c>
      <c r="U473" s="11"/>
      <c r="V473" s="11"/>
      <c r="W473" s="11"/>
      <c r="X473" s="11"/>
      <c r="Y473" s="11"/>
      <c r="Z473" s="4">
        <f>SUM(Tabel1[[#This Row],[Bez - Invaliden algemeen]:[Bez - Overig gereserveerd]])</f>
        <v>0</v>
      </c>
      <c r="AA473" s="4"/>
      <c r="AB473" s="4"/>
      <c r="AC473" s="11"/>
      <c r="AD473" s="11">
        <f>SUM(Tabel1[[#This Row],[Bez - fout, canadees]:[Bez - fout, anders]])</f>
        <v>0</v>
      </c>
      <c r="AE473" s="11">
        <v>1</v>
      </c>
      <c r="AF473" s="11"/>
      <c r="AG473" s="11"/>
      <c r="AH473" s="11">
        <f>SUM(Tabel1[[#This Row],[Bez - Obstakel, openbaar]:[Bez - Obstakel, doelgroep]])</f>
        <v>1</v>
      </c>
      <c r="AJ473" s="11">
        <f>SUM(Tabel1[[#This Row],[Bez - doelgroep totaal]]+Tabel1[[#This Row],[Bez - Openbaar]]+Tabel1[[#This Row],[Bez - Foutparkeerders]]+Tabel1[[#This Row],[Bez - Obstakels]])</f>
        <v>6</v>
      </c>
      <c r="AK473" s="41">
        <f>Tabel1[[#This Row],[Bez - Openbaar]]/Tabel1[[#This Row],[Totale openbare capaciteit]]</f>
        <v>0.7142857142857143</v>
      </c>
      <c r="AL473" s="41">
        <f>Tabel1[[#This Row],[Bez - doelgroep totaal]]/Tabel1[[#This Row],[Totale doelgroep capaciteit]]</f>
        <v>0</v>
      </c>
      <c r="AM473" s="41">
        <f>Tabel1[[#This Row],[Totale bezetting]]/Tabel1[[#This Row],[Totale capaciteit]]</f>
        <v>0.66666666666666663</v>
      </c>
      <c r="AN473" s="41" t="str">
        <f>Tabel1[[#This Row],[Datum]]&amp;Tabel1[[#This Row],[Meetmoment]]&amp;Tabel1[[#This Row],[Sectienummer]]</f>
        <v>4442914:00-16:0034</v>
      </c>
      <c r="AO473" s="33">
        <v>3</v>
      </c>
      <c r="AP473" s="33"/>
      <c r="AQ473" s="33"/>
      <c r="AR473" s="33">
        <v>2</v>
      </c>
      <c r="AS473" s="33"/>
      <c r="AT473" s="33">
        <f>SUM(Tabel1[[#This Row],[Motief - Bezoekers/kortparkeerders]:[Motief - Overig]])</f>
        <v>5</v>
      </c>
      <c r="AU473" s="43">
        <v>3</v>
      </c>
      <c r="AV473" s="43"/>
      <c r="AW473" s="43">
        <v>1</v>
      </c>
      <c r="AX473" s="43"/>
      <c r="AY473" s="43">
        <v>1</v>
      </c>
      <c r="AZ473" s="43"/>
      <c r="BA473" s="43"/>
      <c r="BB473" s="43"/>
      <c r="BC473" s="44">
        <f>SUM(Tabel1[[#This Row],[Herkomst - Eigen woonplaats]:[Herkomst - Onbekend]])</f>
        <v>5</v>
      </c>
      <c r="BG473"/>
      <c r="BH473"/>
      <c r="BI473"/>
      <c r="BJ473"/>
      <c r="BK473" s="4"/>
      <c r="BL473" s="4"/>
      <c r="BM473" s="4"/>
      <c r="BN473" s="8"/>
      <c r="BO473" s="1"/>
      <c r="BP473"/>
      <c r="BQ473"/>
      <c r="BY473" s="4"/>
      <c r="BZ473" s="4"/>
      <c r="CA473" s="4"/>
      <c r="CB473" s="4"/>
    </row>
    <row r="474" spans="1:80" x14ac:dyDescent="0.25">
      <c r="A474" s="1">
        <v>34</v>
      </c>
      <c r="B474" t="s">
        <v>60</v>
      </c>
      <c r="C474" s="8">
        <v>44450</v>
      </c>
      <c r="D474" s="1" t="s">
        <v>78</v>
      </c>
      <c r="E474" s="4">
        <v>7</v>
      </c>
      <c r="K474" s="4">
        <f>SUM(Tabel1[[#This Row],[cap_gemarkeerd_langs]:[cap_canadees]])</f>
        <v>7</v>
      </c>
      <c r="L474" s="4">
        <v>1</v>
      </c>
      <c r="M474" s="4"/>
      <c r="O474" s="4">
        <v>1</v>
      </c>
      <c r="Q474" s="4" t="s">
        <v>89</v>
      </c>
      <c r="R474" s="4">
        <f>SUM(Tabel1[[#This Row],[Cap - Invaliden algemeen]:[Cap - Overig gereserveerd]])</f>
        <v>2</v>
      </c>
      <c r="S474" s="4">
        <f>Tabel1[[#This Row],[Totale openbare capaciteit]]+Tabel1[[#This Row],[Totale doelgroep capaciteit]]</f>
        <v>9</v>
      </c>
      <c r="T474" s="11">
        <v>7</v>
      </c>
      <c r="U474" s="11"/>
      <c r="V474" s="11"/>
      <c r="W474" s="11"/>
      <c r="X474" s="11">
        <v>1</v>
      </c>
      <c r="Y474" s="11"/>
      <c r="Z474" s="4">
        <f>SUM(Tabel1[[#This Row],[Bez - Invaliden algemeen]:[Bez - Overig gereserveerd]])</f>
        <v>1</v>
      </c>
      <c r="AA474" s="4"/>
      <c r="AB474" s="4"/>
      <c r="AC474" s="11"/>
      <c r="AD474" s="11">
        <f>SUM(Tabel1[[#This Row],[Bez - fout, canadees]:[Bez - fout, anders]])</f>
        <v>0</v>
      </c>
      <c r="AF474" s="11"/>
      <c r="AG474" s="11"/>
      <c r="AH474" s="11">
        <f>SUM(Tabel1[[#This Row],[Bez - Obstakel, openbaar]:[Bez - Obstakel, doelgroep]])</f>
        <v>0</v>
      </c>
      <c r="AJ474" s="11">
        <f>SUM(Tabel1[[#This Row],[Bez - doelgroep totaal]]+Tabel1[[#This Row],[Bez - Openbaar]]+Tabel1[[#This Row],[Bez - Foutparkeerders]]+Tabel1[[#This Row],[Bez - Obstakels]])</f>
        <v>8</v>
      </c>
      <c r="AK474" s="41">
        <f>Tabel1[[#This Row],[Bez - Openbaar]]/Tabel1[[#This Row],[Totale openbare capaciteit]]</f>
        <v>1</v>
      </c>
      <c r="AL474" s="41">
        <f>Tabel1[[#This Row],[Bez - doelgroep totaal]]/Tabel1[[#This Row],[Totale doelgroep capaciteit]]</f>
        <v>0.5</v>
      </c>
      <c r="AM474" s="41">
        <f>Tabel1[[#This Row],[Totale bezetting]]/Tabel1[[#This Row],[Totale capaciteit]]</f>
        <v>0.88888888888888884</v>
      </c>
      <c r="AN474" s="41" t="str">
        <f>Tabel1[[#This Row],[Datum]]&amp;Tabel1[[#This Row],[Meetmoment]]&amp;Tabel1[[#This Row],[Sectienummer]]</f>
        <v>4445010:00-12:0034</v>
      </c>
      <c r="AO474" s="33">
        <v>3</v>
      </c>
      <c r="AP474" s="33"/>
      <c r="AQ474" s="33">
        <v>1</v>
      </c>
      <c r="AR474" s="33">
        <v>4</v>
      </c>
      <c r="AS474" s="33"/>
      <c r="AT474" s="33">
        <f>SUM(Tabel1[[#This Row],[Motief - Bezoekers/kortparkeerders]:[Motief - Overig]])</f>
        <v>8</v>
      </c>
      <c r="AU474" s="43">
        <v>5</v>
      </c>
      <c r="AV474" s="43"/>
      <c r="AW474" s="43"/>
      <c r="AX474" s="43">
        <v>1</v>
      </c>
      <c r="AY474" s="43">
        <v>1</v>
      </c>
      <c r="AZ474" s="43"/>
      <c r="BA474" s="43">
        <v>1</v>
      </c>
      <c r="BB474" s="43"/>
      <c r="BC474" s="44">
        <f>SUM(Tabel1[[#This Row],[Herkomst - Eigen woonplaats]:[Herkomst - Onbekend]])</f>
        <v>8</v>
      </c>
      <c r="BG474"/>
      <c r="BH474"/>
      <c r="BI474"/>
      <c r="BJ474"/>
      <c r="BK474" s="4"/>
      <c r="BL474" s="4"/>
      <c r="BM474" s="4"/>
      <c r="BN474" s="8"/>
      <c r="BO474" s="1"/>
      <c r="BP474"/>
      <c r="BQ474"/>
      <c r="BY474" s="4"/>
      <c r="BZ474" s="4"/>
      <c r="CA474" s="4"/>
      <c r="CB474" s="4"/>
    </row>
    <row r="475" spans="1:80" x14ac:dyDescent="0.25">
      <c r="A475" s="1">
        <v>34</v>
      </c>
      <c r="B475" t="s">
        <v>60</v>
      </c>
      <c r="C475" s="8">
        <v>44450</v>
      </c>
      <c r="D475" s="1" t="s">
        <v>79</v>
      </c>
      <c r="E475" s="4">
        <v>7</v>
      </c>
      <c r="K475" s="4">
        <f>SUM(Tabel1[[#This Row],[cap_gemarkeerd_langs]:[cap_canadees]])</f>
        <v>7</v>
      </c>
      <c r="L475" s="4">
        <v>1</v>
      </c>
      <c r="M475" s="4"/>
      <c r="O475" s="4">
        <v>1</v>
      </c>
      <c r="Q475" s="4" t="s">
        <v>89</v>
      </c>
      <c r="R475" s="4">
        <f>SUM(Tabel1[[#This Row],[Cap - Invaliden algemeen]:[Cap - Overig gereserveerd]])</f>
        <v>2</v>
      </c>
      <c r="S475" s="4">
        <f>Tabel1[[#This Row],[Totale openbare capaciteit]]+Tabel1[[#This Row],[Totale doelgroep capaciteit]]</f>
        <v>9</v>
      </c>
      <c r="T475" s="11">
        <v>3</v>
      </c>
      <c r="U475" s="11"/>
      <c r="V475" s="11"/>
      <c r="W475" s="11"/>
      <c r="X475" s="11"/>
      <c r="Y475" s="11"/>
      <c r="Z475" s="4">
        <f>SUM(Tabel1[[#This Row],[Bez - Invaliden algemeen]:[Bez - Overig gereserveerd]])</f>
        <v>0</v>
      </c>
      <c r="AA475" s="4"/>
      <c r="AB475" s="4"/>
      <c r="AC475" s="11"/>
      <c r="AD475" s="11">
        <f>SUM(Tabel1[[#This Row],[Bez - fout, canadees]:[Bez - fout, anders]])</f>
        <v>0</v>
      </c>
      <c r="AF475" s="11"/>
      <c r="AG475" s="11"/>
      <c r="AH475" s="11">
        <f>SUM(Tabel1[[#This Row],[Bez - Obstakel, openbaar]:[Bez - Obstakel, doelgroep]])</f>
        <v>0</v>
      </c>
      <c r="AJ475" s="11">
        <f>SUM(Tabel1[[#This Row],[Bez - doelgroep totaal]]+Tabel1[[#This Row],[Bez - Openbaar]]+Tabel1[[#This Row],[Bez - Foutparkeerders]]+Tabel1[[#This Row],[Bez - Obstakels]])</f>
        <v>3</v>
      </c>
      <c r="AK475" s="41">
        <f>Tabel1[[#This Row],[Bez - Openbaar]]/Tabel1[[#This Row],[Totale openbare capaciteit]]</f>
        <v>0.42857142857142855</v>
      </c>
      <c r="AL475" s="41">
        <f>Tabel1[[#This Row],[Bez - doelgroep totaal]]/Tabel1[[#This Row],[Totale doelgroep capaciteit]]</f>
        <v>0</v>
      </c>
      <c r="AM475" s="41">
        <f>Tabel1[[#This Row],[Totale bezetting]]/Tabel1[[#This Row],[Totale capaciteit]]</f>
        <v>0.33333333333333331</v>
      </c>
      <c r="AN475" s="41" t="str">
        <f>Tabel1[[#This Row],[Datum]]&amp;Tabel1[[#This Row],[Meetmoment]]&amp;Tabel1[[#This Row],[Sectienummer]]</f>
        <v>4445014:00-16:0034</v>
      </c>
      <c r="AO475" s="33">
        <v>1</v>
      </c>
      <c r="AP475" s="33"/>
      <c r="AQ475" s="33">
        <v>1</v>
      </c>
      <c r="AR475" s="33">
        <v>1</v>
      </c>
      <c r="AS475" s="33"/>
      <c r="AT475" s="33">
        <f>SUM(Tabel1[[#This Row],[Motief - Bezoekers/kortparkeerders]:[Motief - Overig]])</f>
        <v>3</v>
      </c>
      <c r="AU475" s="43"/>
      <c r="AV475" s="43"/>
      <c r="AW475" s="43"/>
      <c r="AX475" s="43">
        <v>1</v>
      </c>
      <c r="AY475" s="43">
        <v>2</v>
      </c>
      <c r="AZ475" s="43"/>
      <c r="BA475" s="43"/>
      <c r="BB475" s="43"/>
      <c r="BC475" s="44">
        <f>SUM(Tabel1[[#This Row],[Herkomst - Eigen woonplaats]:[Herkomst - Onbekend]])</f>
        <v>3</v>
      </c>
      <c r="BG475"/>
      <c r="BH475"/>
      <c r="BI475"/>
      <c r="BJ475"/>
      <c r="BK475" s="4"/>
      <c r="BL475" s="4"/>
      <c r="BM475" s="4"/>
      <c r="BN475" s="8"/>
      <c r="BO475" s="1"/>
      <c r="BP475"/>
      <c r="BQ475"/>
      <c r="BY475" s="4"/>
      <c r="BZ475" s="4"/>
      <c r="CA475" s="4"/>
      <c r="CB475" s="4"/>
    </row>
    <row r="476" spans="1:80" x14ac:dyDescent="0.25">
      <c r="A476" s="1">
        <v>34</v>
      </c>
      <c r="B476" t="s">
        <v>60</v>
      </c>
      <c r="C476" s="8">
        <v>44450</v>
      </c>
      <c r="D476" s="1" t="s">
        <v>80</v>
      </c>
      <c r="E476" s="4">
        <v>7</v>
      </c>
      <c r="K476" s="4">
        <f>SUM(Tabel1[[#This Row],[cap_gemarkeerd_langs]:[cap_canadees]])</f>
        <v>7</v>
      </c>
      <c r="L476" s="4">
        <v>1</v>
      </c>
      <c r="M476" s="4"/>
      <c r="O476" s="4">
        <v>1</v>
      </c>
      <c r="Q476" s="4" t="s">
        <v>89</v>
      </c>
      <c r="R476" s="4">
        <f>SUM(Tabel1[[#This Row],[Cap - Invaliden algemeen]:[Cap - Overig gereserveerd]])</f>
        <v>2</v>
      </c>
      <c r="S476" s="4">
        <f>Tabel1[[#This Row],[Totale openbare capaciteit]]+Tabel1[[#This Row],[Totale doelgroep capaciteit]]</f>
        <v>9</v>
      </c>
      <c r="T476" s="11">
        <v>5</v>
      </c>
      <c r="U476" s="11"/>
      <c r="V476" s="11"/>
      <c r="W476" s="11"/>
      <c r="X476" s="11"/>
      <c r="Y476" s="11"/>
      <c r="Z476" s="4">
        <f>SUM(Tabel1[[#This Row],[Bez - Invaliden algemeen]:[Bez - Overig gereserveerd]])</f>
        <v>0</v>
      </c>
      <c r="AA476" s="4"/>
      <c r="AB476" s="4"/>
      <c r="AC476" s="11"/>
      <c r="AD476" s="11">
        <f>SUM(Tabel1[[#This Row],[Bez - fout, canadees]:[Bez - fout, anders]])</f>
        <v>0</v>
      </c>
      <c r="AF476" s="11"/>
      <c r="AG476" s="11"/>
      <c r="AH476" s="11">
        <f>SUM(Tabel1[[#This Row],[Bez - Obstakel, openbaar]:[Bez - Obstakel, doelgroep]])</f>
        <v>0</v>
      </c>
      <c r="AJ476" s="11">
        <f>SUM(Tabel1[[#This Row],[Bez - doelgroep totaal]]+Tabel1[[#This Row],[Bez - Openbaar]]+Tabel1[[#This Row],[Bez - Foutparkeerders]]+Tabel1[[#This Row],[Bez - Obstakels]])</f>
        <v>5</v>
      </c>
      <c r="AK476" s="41">
        <f>Tabel1[[#This Row],[Bez - Openbaar]]/Tabel1[[#This Row],[Totale openbare capaciteit]]</f>
        <v>0.7142857142857143</v>
      </c>
      <c r="AL476" s="41">
        <f>Tabel1[[#This Row],[Bez - doelgroep totaal]]/Tabel1[[#This Row],[Totale doelgroep capaciteit]]</f>
        <v>0</v>
      </c>
      <c r="AM476" s="41">
        <f>Tabel1[[#This Row],[Totale bezetting]]/Tabel1[[#This Row],[Totale capaciteit]]</f>
        <v>0.55555555555555558</v>
      </c>
      <c r="AN476" s="41" t="str">
        <f>Tabel1[[#This Row],[Datum]]&amp;Tabel1[[#This Row],[Meetmoment]]&amp;Tabel1[[#This Row],[Sectienummer]]</f>
        <v>4445019:00-21:0034</v>
      </c>
      <c r="AO476" s="33"/>
      <c r="AP476" s="33"/>
      <c r="AQ476" s="33">
        <v>1</v>
      </c>
      <c r="AR476" s="33">
        <v>4</v>
      </c>
      <c r="AS476" s="33"/>
      <c r="AT476" s="33">
        <f>SUM(Tabel1[[#This Row],[Motief - Bezoekers/kortparkeerders]:[Motief - Overig]])</f>
        <v>5</v>
      </c>
      <c r="AU476" s="43">
        <v>3</v>
      </c>
      <c r="AV476" s="43"/>
      <c r="AW476" s="43"/>
      <c r="AX476" s="43"/>
      <c r="AY476" s="43">
        <v>2</v>
      </c>
      <c r="AZ476" s="43"/>
      <c r="BA476" s="43"/>
      <c r="BB476" s="43"/>
      <c r="BC476" s="44">
        <f>SUM(Tabel1[[#This Row],[Herkomst - Eigen woonplaats]:[Herkomst - Onbekend]])</f>
        <v>5</v>
      </c>
      <c r="BG476"/>
      <c r="BH476"/>
      <c r="BI476"/>
      <c r="BJ476"/>
      <c r="BK476" s="4"/>
      <c r="BL476" s="4"/>
      <c r="BM476" s="4"/>
      <c r="BN476" s="8"/>
      <c r="BO476" s="1"/>
      <c r="BP476"/>
      <c r="BQ476"/>
      <c r="BY476" s="4"/>
      <c r="BZ476" s="4"/>
      <c r="CA476" s="4"/>
      <c r="CB476" s="4"/>
    </row>
    <row r="477" spans="1:80" s="2" customFormat="1" x14ac:dyDescent="0.25">
      <c r="A477" s="1">
        <v>34</v>
      </c>
      <c r="B477" t="s">
        <v>60</v>
      </c>
      <c r="C477" s="8">
        <v>44451</v>
      </c>
      <c r="D477" s="1" t="s">
        <v>77</v>
      </c>
      <c r="E477" s="4">
        <v>7</v>
      </c>
      <c r="F477" s="4"/>
      <c r="G477" s="4"/>
      <c r="H477" s="4"/>
      <c r="I477" s="4"/>
      <c r="J477" s="4"/>
      <c r="K477" s="4">
        <f>SUM(Tabel1[[#This Row],[cap_gemarkeerd_langs]:[cap_canadees]])</f>
        <v>7</v>
      </c>
      <c r="L477" s="4">
        <v>1</v>
      </c>
      <c r="M477" s="4"/>
      <c r="N477" s="4"/>
      <c r="O477" s="4">
        <v>1</v>
      </c>
      <c r="P477" s="4"/>
      <c r="Q477" s="4" t="s">
        <v>89</v>
      </c>
      <c r="R477" s="4">
        <f>SUM(Tabel1[[#This Row],[Cap - Invaliden algemeen]:[Cap - Overig gereserveerd]])</f>
        <v>2</v>
      </c>
      <c r="S477" s="4">
        <f>Tabel1[[#This Row],[Totale openbare capaciteit]]+Tabel1[[#This Row],[Totale doelgroep capaciteit]]</f>
        <v>9</v>
      </c>
      <c r="T477" s="11">
        <v>6</v>
      </c>
      <c r="U477" s="11"/>
      <c r="V477" s="11"/>
      <c r="W477" s="11"/>
      <c r="X477" s="11"/>
      <c r="Y477" s="11"/>
      <c r="Z477" s="4">
        <f>SUM(Tabel1[[#This Row],[Bez - Invaliden algemeen]:[Bez - Overig gereserveerd]])</f>
        <v>0</v>
      </c>
      <c r="AA477" s="4"/>
      <c r="AB477" s="4"/>
      <c r="AC477" s="11"/>
      <c r="AD477" s="11">
        <f>SUM(Tabel1[[#This Row],[Bez - fout, canadees]:[Bez - fout, anders]])</f>
        <v>0</v>
      </c>
      <c r="AE477" s="4"/>
      <c r="AF477" s="11"/>
      <c r="AG477" s="11"/>
      <c r="AH477" s="11">
        <f>SUM(Tabel1[[#This Row],[Bez - Obstakel, openbaar]:[Bez - Obstakel, doelgroep]])</f>
        <v>0</v>
      </c>
      <c r="AI477" s="4"/>
      <c r="AJ477" s="11">
        <f>SUM(Tabel1[[#This Row],[Bez - doelgroep totaal]]+Tabel1[[#This Row],[Bez - Openbaar]]+Tabel1[[#This Row],[Bez - Foutparkeerders]]+Tabel1[[#This Row],[Bez - Obstakels]])</f>
        <v>6</v>
      </c>
      <c r="AK477" s="41">
        <f>Tabel1[[#This Row],[Bez - Openbaar]]/Tabel1[[#This Row],[Totale openbare capaciteit]]</f>
        <v>0.8571428571428571</v>
      </c>
      <c r="AL477" s="41">
        <f>Tabel1[[#This Row],[Bez - doelgroep totaal]]/Tabel1[[#This Row],[Totale doelgroep capaciteit]]</f>
        <v>0</v>
      </c>
      <c r="AM477" s="41">
        <f>Tabel1[[#This Row],[Totale bezetting]]/Tabel1[[#This Row],[Totale capaciteit]]</f>
        <v>0.66666666666666663</v>
      </c>
      <c r="AN477" s="41" t="str">
        <f>Tabel1[[#This Row],[Datum]]&amp;Tabel1[[#This Row],[Meetmoment]]&amp;Tabel1[[#This Row],[Sectienummer]]</f>
        <v>4445100:00-02:0034</v>
      </c>
      <c r="AO477" s="33"/>
      <c r="AP477" s="33"/>
      <c r="AQ477" s="33">
        <v>2</v>
      </c>
      <c r="AR477" s="33">
        <v>4</v>
      </c>
      <c r="AS477" s="33"/>
      <c r="AT477" s="33">
        <f>SUM(Tabel1[[#This Row],[Motief - Bezoekers/kortparkeerders]:[Motief - Overig]])</f>
        <v>6</v>
      </c>
      <c r="AU477" s="43">
        <v>3</v>
      </c>
      <c r="AV477" s="43"/>
      <c r="AW477" s="43"/>
      <c r="AX477" s="43">
        <v>1</v>
      </c>
      <c r="AY477" s="43">
        <v>2</v>
      </c>
      <c r="AZ477" s="43"/>
      <c r="BA477" s="43"/>
      <c r="BB477" s="43"/>
      <c r="BC477" s="44">
        <f>SUM(Tabel1[[#This Row],[Herkomst - Eigen woonplaats]:[Herkomst - Onbekend]])</f>
        <v>6</v>
      </c>
    </row>
    <row r="478" spans="1:80" s="2" customFormat="1" x14ac:dyDescent="0.25">
      <c r="A478" s="1">
        <v>34</v>
      </c>
      <c r="B478" t="s">
        <v>60</v>
      </c>
      <c r="C478" s="8">
        <v>44474</v>
      </c>
      <c r="D478" s="1" t="s">
        <v>78</v>
      </c>
      <c r="E478" s="4">
        <v>7</v>
      </c>
      <c r="F478" s="4"/>
      <c r="G478" s="4"/>
      <c r="H478" s="4"/>
      <c r="I478" s="4"/>
      <c r="J478" s="4"/>
      <c r="K478" s="4">
        <f>SUM(Tabel1[[#This Row],[cap_gemarkeerd_langs]:[cap_canadees]])</f>
        <v>7</v>
      </c>
      <c r="L478" s="4">
        <v>1</v>
      </c>
      <c r="M478" s="4"/>
      <c r="N478" s="4"/>
      <c r="O478" s="4">
        <v>1</v>
      </c>
      <c r="P478" s="4"/>
      <c r="Q478" s="4" t="s">
        <v>89</v>
      </c>
      <c r="R478" s="4">
        <f>SUM(Tabel1[[#This Row],[Cap - Invaliden algemeen]:[Cap - Overig gereserveerd]])</f>
        <v>2</v>
      </c>
      <c r="S478" s="4">
        <f>Tabel1[[#This Row],[Totale openbare capaciteit]]+Tabel1[[#This Row],[Totale doelgroep capaciteit]]</f>
        <v>9</v>
      </c>
      <c r="T478" s="11">
        <v>3</v>
      </c>
      <c r="U478" s="11"/>
      <c r="V478" s="11"/>
      <c r="W478" s="11"/>
      <c r="X478" s="11"/>
      <c r="Y478" s="11"/>
      <c r="Z478" s="4">
        <f>SUM(Tabel1[[#This Row],[Bez - Invaliden algemeen]:[Bez - Overig gereserveerd]])</f>
        <v>0</v>
      </c>
      <c r="AA478" s="4">
        <v>1</v>
      </c>
      <c r="AB478" s="4"/>
      <c r="AC478" s="11"/>
      <c r="AD478" s="11">
        <f>SUM(Tabel1[[#This Row],[Bez - fout, canadees]:[Bez - fout, anders]])</f>
        <v>1</v>
      </c>
      <c r="AE478" s="4"/>
      <c r="AF478" s="11"/>
      <c r="AG478" s="11"/>
      <c r="AH478" s="11">
        <f>SUM(Tabel1[[#This Row],[Bez - Obstakel, openbaar]:[Bez - Obstakel, doelgroep]])</f>
        <v>0</v>
      </c>
      <c r="AI478" s="4"/>
      <c r="AJ478" s="11">
        <f>SUM(Tabel1[[#This Row],[Bez - doelgroep totaal]]+Tabel1[[#This Row],[Bez - Openbaar]]+Tabel1[[#This Row],[Bez - Foutparkeerders]]+Tabel1[[#This Row],[Bez - Obstakels]])</f>
        <v>4</v>
      </c>
      <c r="AK478" s="41">
        <f>Tabel1[[#This Row],[Bez - Openbaar]]/Tabel1[[#This Row],[Totale openbare capaciteit]]</f>
        <v>0.42857142857142855</v>
      </c>
      <c r="AL478" s="41">
        <f>Tabel1[[#This Row],[Bez - doelgroep totaal]]/Tabel1[[#This Row],[Totale doelgroep capaciteit]]</f>
        <v>0</v>
      </c>
      <c r="AM478" s="41">
        <f>Tabel1[[#This Row],[Totale bezetting]]/Tabel1[[#This Row],[Totale capaciteit]]</f>
        <v>0.44444444444444442</v>
      </c>
      <c r="AN478" s="41" t="str">
        <f>Tabel1[[#This Row],[Datum]]&amp;Tabel1[[#This Row],[Meetmoment]]&amp;Tabel1[[#This Row],[Sectienummer]]</f>
        <v>4447410:00-12:0034</v>
      </c>
      <c r="AO478" s="33"/>
      <c r="AP478" s="33"/>
      <c r="AQ478" s="33">
        <v>1</v>
      </c>
      <c r="AR478" s="33">
        <v>3</v>
      </c>
      <c r="AS478" s="33"/>
      <c r="AT478" s="33">
        <f>SUM(Tabel1[[#This Row],[Motief - Bezoekers/kortparkeerders]:[Motief - Overig]])</f>
        <v>4</v>
      </c>
      <c r="AU478" s="43">
        <v>2</v>
      </c>
      <c r="AV478" s="43"/>
      <c r="AW478" s="43"/>
      <c r="AX478" s="43">
        <v>1</v>
      </c>
      <c r="AY478" s="43">
        <v>1</v>
      </c>
      <c r="AZ478" s="43"/>
      <c r="BA478" s="43"/>
      <c r="BB478" s="43"/>
      <c r="BC478" s="44">
        <f>SUM(Tabel1[[#This Row],[Herkomst - Eigen woonplaats]:[Herkomst - Onbekend]])</f>
        <v>4</v>
      </c>
    </row>
    <row r="479" spans="1:80" s="2" customFormat="1" x14ac:dyDescent="0.25">
      <c r="A479" s="1">
        <v>34</v>
      </c>
      <c r="B479" t="s">
        <v>60</v>
      </c>
      <c r="C479" s="8">
        <v>44474</v>
      </c>
      <c r="D479" s="1" t="s">
        <v>79</v>
      </c>
      <c r="E479" s="4">
        <v>7</v>
      </c>
      <c r="F479" s="4"/>
      <c r="G479" s="4"/>
      <c r="H479" s="4"/>
      <c r="I479" s="4"/>
      <c r="J479" s="4"/>
      <c r="K479" s="4">
        <f>SUM(Tabel1[[#This Row],[cap_gemarkeerd_langs]:[cap_canadees]])</f>
        <v>7</v>
      </c>
      <c r="L479" s="4">
        <v>1</v>
      </c>
      <c r="M479" s="4"/>
      <c r="N479" s="4"/>
      <c r="O479" s="4">
        <v>1</v>
      </c>
      <c r="P479" s="4"/>
      <c r="Q479" s="4" t="s">
        <v>89</v>
      </c>
      <c r="R479" s="4">
        <f>SUM(Tabel1[[#This Row],[Cap - Invaliden algemeen]:[Cap - Overig gereserveerd]])</f>
        <v>2</v>
      </c>
      <c r="S479" s="4">
        <f>Tabel1[[#This Row],[Totale openbare capaciteit]]+Tabel1[[#This Row],[Totale doelgroep capaciteit]]</f>
        <v>9</v>
      </c>
      <c r="T479" s="11">
        <v>6</v>
      </c>
      <c r="U479" s="11"/>
      <c r="V479" s="11"/>
      <c r="W479" s="11"/>
      <c r="X479" s="11"/>
      <c r="Y479" s="11"/>
      <c r="Z479" s="4">
        <f>SUM(Tabel1[[#This Row],[Bez - Invaliden algemeen]:[Bez - Overig gereserveerd]])</f>
        <v>0</v>
      </c>
      <c r="AA479" s="4"/>
      <c r="AB479" s="4"/>
      <c r="AC479" s="11"/>
      <c r="AD479" s="11">
        <f>SUM(Tabel1[[#This Row],[Bez - fout, canadees]:[Bez - fout, anders]])</f>
        <v>0</v>
      </c>
      <c r="AE479" s="4"/>
      <c r="AF479" s="11"/>
      <c r="AG479" s="11"/>
      <c r="AH479" s="11">
        <f>SUM(Tabel1[[#This Row],[Bez - Obstakel, openbaar]:[Bez - Obstakel, doelgroep]])</f>
        <v>0</v>
      </c>
      <c r="AI479" s="4"/>
      <c r="AJ479" s="11">
        <f>SUM(Tabel1[[#This Row],[Bez - doelgroep totaal]]+Tabel1[[#This Row],[Bez - Openbaar]]+Tabel1[[#This Row],[Bez - Foutparkeerders]]+Tabel1[[#This Row],[Bez - Obstakels]])</f>
        <v>6</v>
      </c>
      <c r="AK479" s="41">
        <f>Tabel1[[#This Row],[Bez - Openbaar]]/Tabel1[[#This Row],[Totale openbare capaciteit]]</f>
        <v>0.8571428571428571</v>
      </c>
      <c r="AL479" s="41">
        <f>Tabel1[[#This Row],[Bez - doelgroep totaal]]/Tabel1[[#This Row],[Totale doelgroep capaciteit]]</f>
        <v>0</v>
      </c>
      <c r="AM479" s="41">
        <f>Tabel1[[#This Row],[Totale bezetting]]/Tabel1[[#This Row],[Totale capaciteit]]</f>
        <v>0.66666666666666663</v>
      </c>
      <c r="AN479" s="41" t="str">
        <f>Tabel1[[#This Row],[Datum]]&amp;Tabel1[[#This Row],[Meetmoment]]&amp;Tabel1[[#This Row],[Sectienummer]]</f>
        <v>4447414:00-16:0034</v>
      </c>
      <c r="AO479" s="33">
        <v>1</v>
      </c>
      <c r="AP479" s="33"/>
      <c r="AQ479" s="33">
        <v>1</v>
      </c>
      <c r="AR479" s="33">
        <v>4</v>
      </c>
      <c r="AS479" s="33"/>
      <c r="AT479" s="33">
        <f>SUM(Tabel1[[#This Row],[Motief - Bezoekers/kortparkeerders]:[Motief - Overig]])</f>
        <v>6</v>
      </c>
      <c r="AU479" s="43">
        <v>3</v>
      </c>
      <c r="AV479" s="43"/>
      <c r="AW479" s="43"/>
      <c r="AX479" s="43">
        <v>2</v>
      </c>
      <c r="AY479" s="43">
        <v>1</v>
      </c>
      <c r="AZ479" s="43"/>
      <c r="BA479" s="43"/>
      <c r="BB479" s="43"/>
      <c r="BC479" s="44">
        <f>SUM(Tabel1[[#This Row],[Herkomst - Eigen woonplaats]:[Herkomst - Onbekend]])</f>
        <v>6</v>
      </c>
    </row>
    <row r="480" spans="1:80" s="2" customFormat="1" x14ac:dyDescent="0.25">
      <c r="A480" s="1">
        <v>34</v>
      </c>
      <c r="B480" t="s">
        <v>60</v>
      </c>
      <c r="C480" s="8">
        <v>44474</v>
      </c>
      <c r="D480" s="1" t="s">
        <v>80</v>
      </c>
      <c r="E480" s="4">
        <v>7</v>
      </c>
      <c r="F480" s="4"/>
      <c r="G480" s="4"/>
      <c r="H480" s="4"/>
      <c r="I480" s="4"/>
      <c r="J480" s="4"/>
      <c r="K480" s="4">
        <f>SUM(Tabel1[[#This Row],[cap_gemarkeerd_langs]:[cap_canadees]])</f>
        <v>7</v>
      </c>
      <c r="L480" s="4">
        <v>1</v>
      </c>
      <c r="M480" s="4"/>
      <c r="N480" s="4"/>
      <c r="O480" s="4">
        <v>1</v>
      </c>
      <c r="P480" s="4"/>
      <c r="Q480" s="4" t="s">
        <v>89</v>
      </c>
      <c r="R480" s="4">
        <f>SUM(Tabel1[[#This Row],[Cap - Invaliden algemeen]:[Cap - Overig gereserveerd]])</f>
        <v>2</v>
      </c>
      <c r="S480" s="4">
        <f>Tabel1[[#This Row],[Totale openbare capaciteit]]+Tabel1[[#This Row],[Totale doelgroep capaciteit]]</f>
        <v>9</v>
      </c>
      <c r="T480" s="11">
        <v>5</v>
      </c>
      <c r="U480" s="11"/>
      <c r="V480" s="11"/>
      <c r="W480" s="11"/>
      <c r="X480" s="11"/>
      <c r="Y480" s="11"/>
      <c r="Z480" s="4">
        <f>SUM(Tabel1[[#This Row],[Bez - Invaliden algemeen]:[Bez - Overig gereserveerd]])</f>
        <v>0</v>
      </c>
      <c r="AA480" s="4">
        <v>1</v>
      </c>
      <c r="AB480" s="4"/>
      <c r="AC480" s="11"/>
      <c r="AD480" s="11">
        <f>SUM(Tabel1[[#This Row],[Bez - fout, canadees]:[Bez - fout, anders]])</f>
        <v>1</v>
      </c>
      <c r="AE480" s="4"/>
      <c r="AF480" s="11"/>
      <c r="AG480" s="11"/>
      <c r="AH480" s="11">
        <f>SUM(Tabel1[[#This Row],[Bez - Obstakel, openbaar]:[Bez - Obstakel, doelgroep]])</f>
        <v>0</v>
      </c>
      <c r="AI480" s="4"/>
      <c r="AJ480" s="11">
        <f>SUM(Tabel1[[#This Row],[Bez - doelgroep totaal]]+Tabel1[[#This Row],[Bez - Openbaar]]+Tabel1[[#This Row],[Bez - Foutparkeerders]]+Tabel1[[#This Row],[Bez - Obstakels]])</f>
        <v>6</v>
      </c>
      <c r="AK480" s="41">
        <f>Tabel1[[#This Row],[Bez - Openbaar]]/Tabel1[[#This Row],[Totale openbare capaciteit]]</f>
        <v>0.7142857142857143</v>
      </c>
      <c r="AL480" s="41">
        <f>Tabel1[[#This Row],[Bez - doelgroep totaal]]/Tabel1[[#This Row],[Totale doelgroep capaciteit]]</f>
        <v>0</v>
      </c>
      <c r="AM480" s="41">
        <f>Tabel1[[#This Row],[Totale bezetting]]/Tabel1[[#This Row],[Totale capaciteit]]</f>
        <v>0.66666666666666663</v>
      </c>
      <c r="AN480" s="41" t="str">
        <f>Tabel1[[#This Row],[Datum]]&amp;Tabel1[[#This Row],[Meetmoment]]&amp;Tabel1[[#This Row],[Sectienummer]]</f>
        <v>4447419:00-21:0034</v>
      </c>
      <c r="AO480" s="33"/>
      <c r="AP480" s="33"/>
      <c r="AQ480" s="33">
        <v>2</v>
      </c>
      <c r="AR480" s="33">
        <v>4</v>
      </c>
      <c r="AS480" s="33"/>
      <c r="AT480" s="33">
        <f>SUM(Tabel1[[#This Row],[Motief - Bezoekers/kortparkeerders]:[Motief - Overig]])</f>
        <v>6</v>
      </c>
      <c r="AU480" s="43">
        <v>3</v>
      </c>
      <c r="AV480" s="43"/>
      <c r="AW480" s="43"/>
      <c r="AX480" s="43">
        <v>1</v>
      </c>
      <c r="AY480" s="43">
        <v>2</v>
      </c>
      <c r="AZ480" s="43"/>
      <c r="BA480" s="43"/>
      <c r="BB480" s="43"/>
      <c r="BC480" s="44">
        <f>SUM(Tabel1[[#This Row],[Herkomst - Eigen woonplaats]:[Herkomst - Onbekend]])</f>
        <v>6</v>
      </c>
    </row>
    <row r="481" spans="1:55" s="2" customFormat="1" x14ac:dyDescent="0.25">
      <c r="A481" s="1">
        <v>34</v>
      </c>
      <c r="B481" t="s">
        <v>60</v>
      </c>
      <c r="C481" s="8">
        <v>44475</v>
      </c>
      <c r="D481" s="1" t="s">
        <v>77</v>
      </c>
      <c r="E481" s="4">
        <v>7</v>
      </c>
      <c r="F481" s="4"/>
      <c r="G481" s="4"/>
      <c r="H481" s="4"/>
      <c r="I481" s="4"/>
      <c r="J481" s="4"/>
      <c r="K481" s="4">
        <f>SUM(Tabel1[[#This Row],[cap_gemarkeerd_langs]:[cap_canadees]])</f>
        <v>7</v>
      </c>
      <c r="L481" s="4">
        <v>1</v>
      </c>
      <c r="M481" s="4"/>
      <c r="N481" s="4"/>
      <c r="O481" s="4">
        <v>1</v>
      </c>
      <c r="P481" s="4"/>
      <c r="Q481" s="4" t="s">
        <v>89</v>
      </c>
      <c r="R481" s="4">
        <f>SUM(Tabel1[[#This Row],[Cap - Invaliden algemeen]:[Cap - Overig gereserveerd]])</f>
        <v>2</v>
      </c>
      <c r="S481" s="4">
        <f>Tabel1[[#This Row],[Totale openbare capaciteit]]+Tabel1[[#This Row],[Totale doelgroep capaciteit]]</f>
        <v>9</v>
      </c>
      <c r="T481" s="11">
        <v>6</v>
      </c>
      <c r="U481" s="11"/>
      <c r="V481" s="11"/>
      <c r="W481" s="11"/>
      <c r="X481" s="11"/>
      <c r="Y481" s="11"/>
      <c r="Z481" s="4">
        <f>SUM(Tabel1[[#This Row],[Bez - Invaliden algemeen]:[Bez - Overig gereserveerd]])</f>
        <v>0</v>
      </c>
      <c r="AA481" s="4"/>
      <c r="AB481" s="4"/>
      <c r="AC481" s="11"/>
      <c r="AD481" s="11">
        <f>SUM(Tabel1[[#This Row],[Bez - fout, canadees]:[Bez - fout, anders]])</f>
        <v>0</v>
      </c>
      <c r="AE481" s="4"/>
      <c r="AF481" s="11"/>
      <c r="AG481" s="11"/>
      <c r="AH481" s="11">
        <f>SUM(Tabel1[[#This Row],[Bez - Obstakel, openbaar]:[Bez - Obstakel, doelgroep]])</f>
        <v>0</v>
      </c>
      <c r="AI481" s="4"/>
      <c r="AJ481" s="11">
        <f>SUM(Tabel1[[#This Row],[Bez - doelgroep totaal]]+Tabel1[[#This Row],[Bez - Openbaar]]+Tabel1[[#This Row],[Bez - Foutparkeerders]]+Tabel1[[#This Row],[Bez - Obstakels]])</f>
        <v>6</v>
      </c>
      <c r="AK481" s="41">
        <f>Tabel1[[#This Row],[Bez - Openbaar]]/Tabel1[[#This Row],[Totale openbare capaciteit]]</f>
        <v>0.8571428571428571</v>
      </c>
      <c r="AL481" s="41">
        <f>Tabel1[[#This Row],[Bez - doelgroep totaal]]/Tabel1[[#This Row],[Totale doelgroep capaciteit]]</f>
        <v>0</v>
      </c>
      <c r="AM481" s="41">
        <f>Tabel1[[#This Row],[Totale bezetting]]/Tabel1[[#This Row],[Totale capaciteit]]</f>
        <v>0.66666666666666663</v>
      </c>
      <c r="AN481" s="41" t="str">
        <f>Tabel1[[#This Row],[Datum]]&amp;Tabel1[[#This Row],[Meetmoment]]&amp;Tabel1[[#This Row],[Sectienummer]]</f>
        <v>4447500:00-02:0034</v>
      </c>
      <c r="AO481" s="33"/>
      <c r="AP481" s="33"/>
      <c r="AQ481" s="33">
        <v>1</v>
      </c>
      <c r="AR481" s="33">
        <v>5</v>
      </c>
      <c r="AS481" s="33"/>
      <c r="AT481" s="33">
        <f>SUM(Tabel1[[#This Row],[Motief - Bezoekers/kortparkeerders]:[Motief - Overig]])</f>
        <v>6</v>
      </c>
      <c r="AU481" s="43">
        <v>3</v>
      </c>
      <c r="AV481" s="43"/>
      <c r="AW481" s="43"/>
      <c r="AX481" s="43"/>
      <c r="AY481" s="43">
        <v>2</v>
      </c>
      <c r="AZ481" s="43"/>
      <c r="BA481" s="43"/>
      <c r="BB481" s="43">
        <v>1</v>
      </c>
      <c r="BC481" s="44">
        <f>SUM(Tabel1[[#This Row],[Herkomst - Eigen woonplaats]:[Herkomst - Onbekend]])</f>
        <v>6</v>
      </c>
    </row>
    <row r="482" spans="1:55" s="2" customFormat="1" x14ac:dyDescent="0.25">
      <c r="A482" s="1">
        <v>35</v>
      </c>
      <c r="B482" t="s">
        <v>52</v>
      </c>
      <c r="C482" s="8">
        <v>44415</v>
      </c>
      <c r="D482" s="1" t="s">
        <v>78</v>
      </c>
      <c r="E482" s="4">
        <v>2</v>
      </c>
      <c r="F482" s="4"/>
      <c r="G482" s="4"/>
      <c r="H482" s="4"/>
      <c r="I482" s="4"/>
      <c r="J482" s="4"/>
      <c r="K482" s="4">
        <f>SUM(Tabel1[[#This Row],[cap_gemarkeerd_langs]:[cap_canadees]])</f>
        <v>2</v>
      </c>
      <c r="L482" s="4"/>
      <c r="M482" s="4"/>
      <c r="N482" s="4"/>
      <c r="O482" s="4"/>
      <c r="P482" s="4"/>
      <c r="Q482" s="4"/>
      <c r="R482" s="4">
        <f>SUM(Tabel1[[#This Row],[Cap - Invaliden algemeen]:[Cap - Overig gereserveerd]])</f>
        <v>0</v>
      </c>
      <c r="S482" s="4">
        <f>Tabel1[[#This Row],[Totale openbare capaciteit]]+Tabel1[[#This Row],[Totale doelgroep capaciteit]]</f>
        <v>2</v>
      </c>
      <c r="T482" s="11">
        <v>2</v>
      </c>
      <c r="U482" s="11"/>
      <c r="V482" s="11"/>
      <c r="W482" s="11"/>
      <c r="X482" s="11"/>
      <c r="Y482" s="11"/>
      <c r="Z482" s="4">
        <f>SUM(Tabel1[[#This Row],[Bez - Invaliden algemeen]:[Bez - Overig gereserveerd]])</f>
        <v>0</v>
      </c>
      <c r="AA482" s="4"/>
      <c r="AB482" s="4"/>
      <c r="AC482" s="11"/>
      <c r="AD482" s="11">
        <f>SUM(Tabel1[[#This Row],[Bez - fout, canadees]:[Bez - fout, anders]])</f>
        <v>0</v>
      </c>
      <c r="AE482" s="4"/>
      <c r="AF482" s="11"/>
      <c r="AG482" s="11"/>
      <c r="AH482" s="11">
        <f>SUM(Tabel1[[#This Row],[Bez - Obstakel, openbaar]:[Bez - Obstakel, doelgroep]])</f>
        <v>0</v>
      </c>
      <c r="AI482" s="4"/>
      <c r="AJ482" s="11">
        <f>SUM(Tabel1[[#This Row],[Bez - doelgroep totaal]]+Tabel1[[#This Row],[Bez - Openbaar]]+Tabel1[[#This Row],[Bez - Foutparkeerders]]+Tabel1[[#This Row],[Bez - Obstakels]])</f>
        <v>2</v>
      </c>
      <c r="AK482" s="41">
        <f>Tabel1[[#This Row],[Bez - Openbaar]]/Tabel1[[#This Row],[Totale openbare capaciteit]]</f>
        <v>1</v>
      </c>
      <c r="AL482" s="41" t="e">
        <f>Tabel1[[#This Row],[Bez - doelgroep totaal]]/Tabel1[[#This Row],[Totale doelgroep capaciteit]]</f>
        <v>#DIV/0!</v>
      </c>
      <c r="AM482" s="41">
        <f>Tabel1[[#This Row],[Totale bezetting]]/Tabel1[[#This Row],[Totale capaciteit]]</f>
        <v>1</v>
      </c>
      <c r="AN482" s="41" t="str">
        <f>Tabel1[[#This Row],[Datum]]&amp;Tabel1[[#This Row],[Meetmoment]]&amp;Tabel1[[#This Row],[Sectienummer]]</f>
        <v>4441510:00-12:0035</v>
      </c>
      <c r="AO482" s="33"/>
      <c r="AP482" s="33"/>
      <c r="AQ482" s="33">
        <v>2</v>
      </c>
      <c r="AR482" s="33"/>
      <c r="AS482" s="33"/>
      <c r="AT482" s="33">
        <f>SUM(Tabel1[[#This Row],[Motief - Bezoekers/kortparkeerders]:[Motief - Overig]])</f>
        <v>2</v>
      </c>
      <c r="AU482" s="43">
        <v>1</v>
      </c>
      <c r="AV482" s="43"/>
      <c r="AW482" s="43">
        <v>1</v>
      </c>
      <c r="AX482" s="43"/>
      <c r="AY482" s="43"/>
      <c r="AZ482" s="43"/>
      <c r="BA482" s="43"/>
      <c r="BB482" s="43"/>
      <c r="BC482" s="44">
        <f>SUM(Tabel1[[#This Row],[Herkomst - Eigen woonplaats]:[Herkomst - Onbekend]])</f>
        <v>2</v>
      </c>
    </row>
    <row r="483" spans="1:55" s="2" customFormat="1" x14ac:dyDescent="0.25">
      <c r="A483" s="1">
        <v>35</v>
      </c>
      <c r="B483" t="s">
        <v>52</v>
      </c>
      <c r="C483" s="8">
        <v>44415</v>
      </c>
      <c r="D483" s="1" t="s">
        <v>79</v>
      </c>
      <c r="E483" s="4">
        <v>2</v>
      </c>
      <c r="F483" s="4"/>
      <c r="G483" s="4"/>
      <c r="H483" s="4"/>
      <c r="I483" s="4"/>
      <c r="J483" s="4"/>
      <c r="K483" s="4">
        <f>SUM(Tabel1[[#This Row],[cap_gemarkeerd_langs]:[cap_canadees]])</f>
        <v>2</v>
      </c>
      <c r="L483" s="4"/>
      <c r="M483" s="4"/>
      <c r="N483" s="4"/>
      <c r="O483" s="4"/>
      <c r="P483" s="4"/>
      <c r="Q483" s="4"/>
      <c r="R483" s="4">
        <f>SUM(Tabel1[[#This Row],[Cap - Invaliden algemeen]:[Cap - Overig gereserveerd]])</f>
        <v>0</v>
      </c>
      <c r="S483" s="4">
        <f>Tabel1[[#This Row],[Totale openbare capaciteit]]+Tabel1[[#This Row],[Totale doelgroep capaciteit]]</f>
        <v>2</v>
      </c>
      <c r="T483" s="11">
        <v>2</v>
      </c>
      <c r="U483" s="11"/>
      <c r="V483" s="11"/>
      <c r="W483" s="11"/>
      <c r="X483" s="11"/>
      <c r="Y483" s="11"/>
      <c r="Z483" s="4">
        <f>SUM(Tabel1[[#This Row],[Bez - Invaliden algemeen]:[Bez - Overig gereserveerd]])</f>
        <v>0</v>
      </c>
      <c r="AA483" s="4"/>
      <c r="AB483" s="4">
        <v>1</v>
      </c>
      <c r="AC483" s="11"/>
      <c r="AD483" s="11">
        <f>SUM(Tabel1[[#This Row],[Bez - fout, canadees]:[Bez - fout, anders]])</f>
        <v>1</v>
      </c>
      <c r="AE483" s="4"/>
      <c r="AF483" s="11"/>
      <c r="AG483" s="11"/>
      <c r="AH483" s="11">
        <f>SUM(Tabel1[[#This Row],[Bez - Obstakel, openbaar]:[Bez - Obstakel, doelgroep]])</f>
        <v>0</v>
      </c>
      <c r="AI483" s="4"/>
      <c r="AJ483" s="11">
        <f>SUM(Tabel1[[#This Row],[Bez - doelgroep totaal]]+Tabel1[[#This Row],[Bez - Openbaar]]+Tabel1[[#This Row],[Bez - Foutparkeerders]]+Tabel1[[#This Row],[Bez - Obstakels]])</f>
        <v>3</v>
      </c>
      <c r="AK483" s="41">
        <f>Tabel1[[#This Row],[Bez - Openbaar]]/Tabel1[[#This Row],[Totale openbare capaciteit]]</f>
        <v>1</v>
      </c>
      <c r="AL483" s="41" t="e">
        <f>Tabel1[[#This Row],[Bez - doelgroep totaal]]/Tabel1[[#This Row],[Totale doelgroep capaciteit]]</f>
        <v>#DIV/0!</v>
      </c>
      <c r="AM483" s="41">
        <f>Tabel1[[#This Row],[Totale bezetting]]/Tabel1[[#This Row],[Totale capaciteit]]</f>
        <v>1.5</v>
      </c>
      <c r="AN483" s="41" t="str">
        <f>Tabel1[[#This Row],[Datum]]&amp;Tabel1[[#This Row],[Meetmoment]]&amp;Tabel1[[#This Row],[Sectienummer]]</f>
        <v>4441514:00-16:0035</v>
      </c>
      <c r="AO483" s="33"/>
      <c r="AP483" s="33"/>
      <c r="AQ483" s="33">
        <v>3</v>
      </c>
      <c r="AR483" s="33"/>
      <c r="AS483" s="33"/>
      <c r="AT483" s="33">
        <f>SUM(Tabel1[[#This Row],[Motief - Bezoekers/kortparkeerders]:[Motief - Overig]])</f>
        <v>3</v>
      </c>
      <c r="AU483" s="43">
        <v>1</v>
      </c>
      <c r="AV483" s="43"/>
      <c r="AW483" s="43">
        <v>2</v>
      </c>
      <c r="AX483" s="43"/>
      <c r="AY483" s="43"/>
      <c r="AZ483" s="43"/>
      <c r="BA483" s="43"/>
      <c r="BB483" s="43"/>
      <c r="BC483" s="44">
        <f>SUM(Tabel1[[#This Row],[Herkomst - Eigen woonplaats]:[Herkomst - Onbekend]])</f>
        <v>3</v>
      </c>
    </row>
    <row r="484" spans="1:55" s="2" customFormat="1" x14ac:dyDescent="0.25">
      <c r="A484" s="1">
        <v>35</v>
      </c>
      <c r="B484" t="s">
        <v>52</v>
      </c>
      <c r="C484" s="8">
        <v>44415</v>
      </c>
      <c r="D484" s="1" t="s">
        <v>80</v>
      </c>
      <c r="E484" s="4">
        <v>2</v>
      </c>
      <c r="F484" s="4"/>
      <c r="G484" s="4"/>
      <c r="H484" s="4"/>
      <c r="I484" s="4"/>
      <c r="J484" s="4"/>
      <c r="K484" s="4">
        <f>SUM(Tabel1[[#This Row],[cap_gemarkeerd_langs]:[cap_canadees]])</f>
        <v>2</v>
      </c>
      <c r="L484" s="4"/>
      <c r="M484" s="4"/>
      <c r="N484" s="4"/>
      <c r="O484" s="4"/>
      <c r="P484" s="4"/>
      <c r="Q484" s="4"/>
      <c r="R484" s="4">
        <f>SUM(Tabel1[[#This Row],[Cap - Invaliden algemeen]:[Cap - Overig gereserveerd]])</f>
        <v>0</v>
      </c>
      <c r="S484" s="4">
        <f>Tabel1[[#This Row],[Totale openbare capaciteit]]+Tabel1[[#This Row],[Totale doelgroep capaciteit]]</f>
        <v>2</v>
      </c>
      <c r="T484" s="11">
        <v>2</v>
      </c>
      <c r="U484" s="11"/>
      <c r="V484" s="11"/>
      <c r="W484" s="11"/>
      <c r="X484" s="11"/>
      <c r="Y484" s="11"/>
      <c r="Z484" s="4">
        <f>SUM(Tabel1[[#This Row],[Bez - Invaliden algemeen]:[Bez - Overig gereserveerd]])</f>
        <v>0</v>
      </c>
      <c r="AA484" s="4"/>
      <c r="AB484" s="4">
        <v>1</v>
      </c>
      <c r="AC484" s="11"/>
      <c r="AD484" s="11">
        <f>SUM(Tabel1[[#This Row],[Bez - fout, canadees]:[Bez - fout, anders]])</f>
        <v>1</v>
      </c>
      <c r="AE484" s="4"/>
      <c r="AF484" s="11"/>
      <c r="AG484" s="11"/>
      <c r="AH484" s="11">
        <f>SUM(Tabel1[[#This Row],[Bez - Obstakel, openbaar]:[Bez - Obstakel, doelgroep]])</f>
        <v>0</v>
      </c>
      <c r="AI484" s="4"/>
      <c r="AJ484" s="11">
        <f>SUM(Tabel1[[#This Row],[Bez - doelgroep totaal]]+Tabel1[[#This Row],[Bez - Openbaar]]+Tabel1[[#This Row],[Bez - Foutparkeerders]]+Tabel1[[#This Row],[Bez - Obstakels]])</f>
        <v>3</v>
      </c>
      <c r="AK484" s="41">
        <f>Tabel1[[#This Row],[Bez - Openbaar]]/Tabel1[[#This Row],[Totale openbare capaciteit]]</f>
        <v>1</v>
      </c>
      <c r="AL484" s="41" t="e">
        <f>Tabel1[[#This Row],[Bez - doelgroep totaal]]/Tabel1[[#This Row],[Totale doelgroep capaciteit]]</f>
        <v>#DIV/0!</v>
      </c>
      <c r="AM484" s="41">
        <f>Tabel1[[#This Row],[Totale bezetting]]/Tabel1[[#This Row],[Totale capaciteit]]</f>
        <v>1.5</v>
      </c>
      <c r="AN484" s="41" t="str">
        <f>Tabel1[[#This Row],[Datum]]&amp;Tabel1[[#This Row],[Meetmoment]]&amp;Tabel1[[#This Row],[Sectienummer]]</f>
        <v>4441519:00-21:0035</v>
      </c>
      <c r="AO484" s="33"/>
      <c r="AP484" s="33"/>
      <c r="AQ484" s="33">
        <v>3</v>
      </c>
      <c r="AR484" s="33"/>
      <c r="AS484" s="33"/>
      <c r="AT484" s="33">
        <f>SUM(Tabel1[[#This Row],[Motief - Bezoekers/kortparkeerders]:[Motief - Overig]])</f>
        <v>3</v>
      </c>
      <c r="AU484" s="43">
        <v>1</v>
      </c>
      <c r="AV484" s="43"/>
      <c r="AW484" s="43">
        <v>2</v>
      </c>
      <c r="AX484" s="43"/>
      <c r="AY484" s="43"/>
      <c r="AZ484" s="43"/>
      <c r="BA484" s="43"/>
      <c r="BB484" s="43"/>
      <c r="BC484" s="44">
        <f>SUM(Tabel1[[#This Row],[Herkomst - Eigen woonplaats]:[Herkomst - Onbekend]])</f>
        <v>3</v>
      </c>
    </row>
    <row r="485" spans="1:55" s="2" customFormat="1" x14ac:dyDescent="0.25">
      <c r="A485" s="1">
        <v>35</v>
      </c>
      <c r="B485" t="s">
        <v>52</v>
      </c>
      <c r="C485" s="8">
        <v>44416</v>
      </c>
      <c r="D485" s="1" t="s">
        <v>77</v>
      </c>
      <c r="E485" s="4">
        <v>2</v>
      </c>
      <c r="F485" s="4"/>
      <c r="G485" s="4"/>
      <c r="H485" s="4"/>
      <c r="I485" s="4"/>
      <c r="J485" s="4"/>
      <c r="K485" s="4">
        <f>SUM(Tabel1[[#This Row],[cap_gemarkeerd_langs]:[cap_canadees]])</f>
        <v>2</v>
      </c>
      <c r="L485" s="4"/>
      <c r="M485" s="4"/>
      <c r="N485" s="4"/>
      <c r="O485" s="4"/>
      <c r="P485" s="4"/>
      <c r="Q485" s="4"/>
      <c r="R485" s="4">
        <f>SUM(Tabel1[[#This Row],[Cap - Invaliden algemeen]:[Cap - Overig gereserveerd]])</f>
        <v>0</v>
      </c>
      <c r="S485" s="4">
        <f>Tabel1[[#This Row],[Totale openbare capaciteit]]+Tabel1[[#This Row],[Totale doelgroep capaciteit]]</f>
        <v>2</v>
      </c>
      <c r="T485" s="11">
        <v>2</v>
      </c>
      <c r="U485" s="11"/>
      <c r="V485" s="11"/>
      <c r="W485" s="11"/>
      <c r="X485" s="11"/>
      <c r="Y485" s="11"/>
      <c r="Z485" s="4">
        <f>SUM(Tabel1[[#This Row],[Bez - Invaliden algemeen]:[Bez - Overig gereserveerd]])</f>
        <v>0</v>
      </c>
      <c r="AA485" s="4"/>
      <c r="AB485" s="4">
        <v>1</v>
      </c>
      <c r="AC485" s="11"/>
      <c r="AD485" s="11">
        <f>SUM(Tabel1[[#This Row],[Bez - fout, canadees]:[Bez - fout, anders]])</f>
        <v>1</v>
      </c>
      <c r="AE485" s="4"/>
      <c r="AF485" s="11"/>
      <c r="AG485" s="11"/>
      <c r="AH485" s="11">
        <f>SUM(Tabel1[[#This Row],[Bez - Obstakel, openbaar]:[Bez - Obstakel, doelgroep]])</f>
        <v>0</v>
      </c>
      <c r="AI485" s="4"/>
      <c r="AJ485" s="11">
        <f>SUM(Tabel1[[#This Row],[Bez - doelgroep totaal]]+Tabel1[[#This Row],[Bez - Openbaar]]+Tabel1[[#This Row],[Bez - Foutparkeerders]]+Tabel1[[#This Row],[Bez - Obstakels]])</f>
        <v>3</v>
      </c>
      <c r="AK485" s="41">
        <f>Tabel1[[#This Row],[Bez - Openbaar]]/Tabel1[[#This Row],[Totale openbare capaciteit]]</f>
        <v>1</v>
      </c>
      <c r="AL485" s="41" t="e">
        <f>Tabel1[[#This Row],[Bez - doelgroep totaal]]/Tabel1[[#This Row],[Totale doelgroep capaciteit]]</f>
        <v>#DIV/0!</v>
      </c>
      <c r="AM485" s="41">
        <f>Tabel1[[#This Row],[Totale bezetting]]/Tabel1[[#This Row],[Totale capaciteit]]</f>
        <v>1.5</v>
      </c>
      <c r="AN485" s="41" t="str">
        <f>Tabel1[[#This Row],[Datum]]&amp;Tabel1[[#This Row],[Meetmoment]]&amp;Tabel1[[#This Row],[Sectienummer]]</f>
        <v>4441600:00-02:0035</v>
      </c>
      <c r="AO485" s="33"/>
      <c r="AP485" s="33"/>
      <c r="AQ485" s="33">
        <v>3</v>
      </c>
      <c r="AR485" s="33"/>
      <c r="AS485" s="33"/>
      <c r="AT485" s="33">
        <f>SUM(Tabel1[[#This Row],[Motief - Bezoekers/kortparkeerders]:[Motief - Overig]])</f>
        <v>3</v>
      </c>
      <c r="AU485" s="43">
        <v>1</v>
      </c>
      <c r="AV485" s="43"/>
      <c r="AW485" s="43">
        <v>2</v>
      </c>
      <c r="AX485" s="43"/>
      <c r="AY485" s="43"/>
      <c r="AZ485" s="43"/>
      <c r="BA485" s="43"/>
      <c r="BB485" s="43"/>
      <c r="BC485" s="44">
        <f>SUM(Tabel1[[#This Row],[Herkomst - Eigen woonplaats]:[Herkomst - Onbekend]])</f>
        <v>3</v>
      </c>
    </row>
    <row r="486" spans="1:55" s="2" customFormat="1" x14ac:dyDescent="0.25">
      <c r="A486" s="1">
        <v>35</v>
      </c>
      <c r="B486" t="s">
        <v>52</v>
      </c>
      <c r="C486" s="8">
        <v>44450</v>
      </c>
      <c r="D486" s="1" t="s">
        <v>78</v>
      </c>
      <c r="E486" s="4">
        <v>2</v>
      </c>
      <c r="F486" s="4"/>
      <c r="G486" s="4"/>
      <c r="H486" s="4"/>
      <c r="I486" s="4"/>
      <c r="J486" s="4"/>
      <c r="K486" s="4">
        <f>SUM(Tabel1[[#This Row],[cap_gemarkeerd_langs]:[cap_canadees]])</f>
        <v>2</v>
      </c>
      <c r="L486" s="4"/>
      <c r="M486" s="4"/>
      <c r="N486" s="4"/>
      <c r="O486" s="4"/>
      <c r="P486" s="4"/>
      <c r="Q486" s="4"/>
      <c r="R486" s="4">
        <f>SUM(Tabel1[[#This Row],[Cap - Invaliden algemeen]:[Cap - Overig gereserveerd]])</f>
        <v>0</v>
      </c>
      <c r="S486" s="4">
        <f>Tabel1[[#This Row],[Totale openbare capaciteit]]+Tabel1[[#This Row],[Totale doelgroep capaciteit]]</f>
        <v>2</v>
      </c>
      <c r="T486" s="11">
        <v>2</v>
      </c>
      <c r="U486" s="11"/>
      <c r="V486" s="11"/>
      <c r="W486" s="11"/>
      <c r="X486" s="11"/>
      <c r="Y486" s="11"/>
      <c r="Z486" s="4">
        <f>SUM(Tabel1[[#This Row],[Bez - Invaliden algemeen]:[Bez - Overig gereserveerd]])</f>
        <v>0</v>
      </c>
      <c r="AA486" s="4"/>
      <c r="AB486" s="4">
        <v>1</v>
      </c>
      <c r="AC486" s="11"/>
      <c r="AD486" s="11">
        <f>SUM(Tabel1[[#This Row],[Bez - fout, canadees]:[Bez - fout, anders]])</f>
        <v>1</v>
      </c>
      <c r="AE486" s="4"/>
      <c r="AF486" s="11"/>
      <c r="AG486" s="11"/>
      <c r="AH486" s="11">
        <f>SUM(Tabel1[[#This Row],[Bez - Obstakel, openbaar]:[Bez - Obstakel, doelgroep]])</f>
        <v>0</v>
      </c>
      <c r="AI486" s="4"/>
      <c r="AJ486" s="11">
        <f>SUM(Tabel1[[#This Row],[Bez - doelgroep totaal]]+Tabel1[[#This Row],[Bez - Openbaar]]+Tabel1[[#This Row],[Bez - Foutparkeerders]]+Tabel1[[#This Row],[Bez - Obstakels]])</f>
        <v>3</v>
      </c>
      <c r="AK486" s="41">
        <f>Tabel1[[#This Row],[Bez - Openbaar]]/Tabel1[[#This Row],[Totale openbare capaciteit]]</f>
        <v>1</v>
      </c>
      <c r="AL486" s="41" t="e">
        <f>Tabel1[[#This Row],[Bez - doelgroep totaal]]/Tabel1[[#This Row],[Totale doelgroep capaciteit]]</f>
        <v>#DIV/0!</v>
      </c>
      <c r="AM486" s="41">
        <f>Tabel1[[#This Row],[Totale bezetting]]/Tabel1[[#This Row],[Totale capaciteit]]</f>
        <v>1.5</v>
      </c>
      <c r="AN486" s="41" t="str">
        <f>Tabel1[[#This Row],[Datum]]&amp;Tabel1[[#This Row],[Meetmoment]]&amp;Tabel1[[#This Row],[Sectienummer]]</f>
        <v>4445010:00-12:0035</v>
      </c>
      <c r="AO486" s="33">
        <v>2</v>
      </c>
      <c r="AP486" s="33">
        <v>1</v>
      </c>
      <c r="AQ486" s="33"/>
      <c r="AR486" s="33"/>
      <c r="AS486" s="33"/>
      <c r="AT486" s="33">
        <f>SUM(Tabel1[[#This Row],[Motief - Bezoekers/kortparkeerders]:[Motief - Overig]])</f>
        <v>3</v>
      </c>
      <c r="AU486" s="43">
        <v>1</v>
      </c>
      <c r="AV486" s="43"/>
      <c r="AW486" s="43"/>
      <c r="AX486" s="43">
        <v>1</v>
      </c>
      <c r="AY486" s="43"/>
      <c r="AZ486" s="43">
        <v>1</v>
      </c>
      <c r="BA486" s="43"/>
      <c r="BB486" s="43"/>
      <c r="BC486" s="44">
        <f>SUM(Tabel1[[#This Row],[Herkomst - Eigen woonplaats]:[Herkomst - Onbekend]])</f>
        <v>3</v>
      </c>
    </row>
    <row r="487" spans="1:55" s="2" customFormat="1" x14ac:dyDescent="0.25">
      <c r="A487" s="1">
        <v>35</v>
      </c>
      <c r="B487" t="s">
        <v>52</v>
      </c>
      <c r="C487" s="8">
        <v>44450</v>
      </c>
      <c r="D487" s="1" t="s">
        <v>79</v>
      </c>
      <c r="E487" s="4">
        <v>2</v>
      </c>
      <c r="F487" s="4"/>
      <c r="G487" s="4"/>
      <c r="H487" s="4"/>
      <c r="I487" s="4"/>
      <c r="J487" s="4"/>
      <c r="K487" s="4">
        <f>SUM(Tabel1[[#This Row],[cap_gemarkeerd_langs]:[cap_canadees]])</f>
        <v>2</v>
      </c>
      <c r="L487" s="4"/>
      <c r="M487" s="4"/>
      <c r="N487" s="4"/>
      <c r="O487" s="4"/>
      <c r="P487" s="4"/>
      <c r="Q487" s="4"/>
      <c r="R487" s="4">
        <f>SUM(Tabel1[[#This Row],[Cap - Invaliden algemeen]:[Cap - Overig gereserveerd]])</f>
        <v>0</v>
      </c>
      <c r="S487" s="4">
        <f>Tabel1[[#This Row],[Totale openbare capaciteit]]+Tabel1[[#This Row],[Totale doelgroep capaciteit]]</f>
        <v>2</v>
      </c>
      <c r="T487" s="11">
        <v>2</v>
      </c>
      <c r="U487" s="11"/>
      <c r="V487" s="11"/>
      <c r="W487" s="11"/>
      <c r="X487" s="11"/>
      <c r="Y487" s="11"/>
      <c r="Z487" s="4">
        <f>SUM(Tabel1[[#This Row],[Bez - Invaliden algemeen]:[Bez - Overig gereserveerd]])</f>
        <v>0</v>
      </c>
      <c r="AA487" s="4"/>
      <c r="AB487" s="4">
        <v>1</v>
      </c>
      <c r="AC487" s="11"/>
      <c r="AD487" s="11">
        <f>SUM(Tabel1[[#This Row],[Bez - fout, canadees]:[Bez - fout, anders]])</f>
        <v>1</v>
      </c>
      <c r="AE487" s="4"/>
      <c r="AF487" s="11"/>
      <c r="AG487" s="11"/>
      <c r="AH487" s="11">
        <f>SUM(Tabel1[[#This Row],[Bez - Obstakel, openbaar]:[Bez - Obstakel, doelgroep]])</f>
        <v>0</v>
      </c>
      <c r="AI487" s="4"/>
      <c r="AJ487" s="11">
        <f>SUM(Tabel1[[#This Row],[Bez - doelgroep totaal]]+Tabel1[[#This Row],[Bez - Openbaar]]+Tabel1[[#This Row],[Bez - Foutparkeerders]]+Tabel1[[#This Row],[Bez - Obstakels]])</f>
        <v>3</v>
      </c>
      <c r="AK487" s="41">
        <f>Tabel1[[#This Row],[Bez - Openbaar]]/Tabel1[[#This Row],[Totale openbare capaciteit]]</f>
        <v>1</v>
      </c>
      <c r="AL487" s="41" t="e">
        <f>Tabel1[[#This Row],[Bez - doelgroep totaal]]/Tabel1[[#This Row],[Totale doelgroep capaciteit]]</f>
        <v>#DIV/0!</v>
      </c>
      <c r="AM487" s="41">
        <f>Tabel1[[#This Row],[Totale bezetting]]/Tabel1[[#This Row],[Totale capaciteit]]</f>
        <v>1.5</v>
      </c>
      <c r="AN487" s="41" t="str">
        <f>Tabel1[[#This Row],[Datum]]&amp;Tabel1[[#This Row],[Meetmoment]]&amp;Tabel1[[#This Row],[Sectienummer]]</f>
        <v>4445014:00-16:0035</v>
      </c>
      <c r="AO487" s="33"/>
      <c r="AP487" s="33"/>
      <c r="AQ487" s="33">
        <v>3</v>
      </c>
      <c r="AR487" s="33"/>
      <c r="AS487" s="33"/>
      <c r="AT487" s="33">
        <f>SUM(Tabel1[[#This Row],[Motief - Bezoekers/kortparkeerders]:[Motief - Overig]])</f>
        <v>3</v>
      </c>
      <c r="AU487" s="43">
        <v>1</v>
      </c>
      <c r="AV487" s="43"/>
      <c r="AW487" s="43">
        <v>2</v>
      </c>
      <c r="AX487" s="43"/>
      <c r="AY487" s="43"/>
      <c r="AZ487" s="43"/>
      <c r="BA487" s="43"/>
      <c r="BB487" s="43"/>
      <c r="BC487" s="44">
        <f>SUM(Tabel1[[#This Row],[Herkomst - Eigen woonplaats]:[Herkomst - Onbekend]])</f>
        <v>3</v>
      </c>
    </row>
    <row r="488" spans="1:55" s="2" customFormat="1" x14ac:dyDescent="0.25">
      <c r="A488" s="1">
        <v>35</v>
      </c>
      <c r="B488" t="s">
        <v>52</v>
      </c>
      <c r="C488" s="8">
        <v>44450</v>
      </c>
      <c r="D488" s="1" t="s">
        <v>80</v>
      </c>
      <c r="E488" s="4">
        <v>2</v>
      </c>
      <c r="F488" s="4"/>
      <c r="G488" s="4"/>
      <c r="H488" s="4"/>
      <c r="I488" s="4"/>
      <c r="J488" s="4"/>
      <c r="K488" s="4">
        <f>SUM(Tabel1[[#This Row],[cap_gemarkeerd_langs]:[cap_canadees]])</f>
        <v>2</v>
      </c>
      <c r="L488" s="4"/>
      <c r="M488" s="4"/>
      <c r="N488" s="4"/>
      <c r="O488" s="4"/>
      <c r="P488" s="4"/>
      <c r="Q488" s="4"/>
      <c r="R488" s="4">
        <f>SUM(Tabel1[[#This Row],[Cap - Invaliden algemeen]:[Cap - Overig gereserveerd]])</f>
        <v>0</v>
      </c>
      <c r="S488" s="4">
        <f>Tabel1[[#This Row],[Totale openbare capaciteit]]+Tabel1[[#This Row],[Totale doelgroep capaciteit]]</f>
        <v>2</v>
      </c>
      <c r="T488" s="11">
        <v>2</v>
      </c>
      <c r="U488" s="11"/>
      <c r="V488" s="11"/>
      <c r="W488" s="11"/>
      <c r="X488" s="11"/>
      <c r="Y488" s="11"/>
      <c r="Z488" s="4">
        <f>SUM(Tabel1[[#This Row],[Bez - Invaliden algemeen]:[Bez - Overig gereserveerd]])</f>
        <v>0</v>
      </c>
      <c r="AA488" s="4"/>
      <c r="AB488" s="4">
        <v>1</v>
      </c>
      <c r="AC488" s="11"/>
      <c r="AD488" s="11">
        <f>SUM(Tabel1[[#This Row],[Bez - fout, canadees]:[Bez - fout, anders]])</f>
        <v>1</v>
      </c>
      <c r="AE488" s="4"/>
      <c r="AF488" s="11"/>
      <c r="AG488" s="11"/>
      <c r="AH488" s="11">
        <f>SUM(Tabel1[[#This Row],[Bez - Obstakel, openbaar]:[Bez - Obstakel, doelgroep]])</f>
        <v>0</v>
      </c>
      <c r="AI488" s="4"/>
      <c r="AJ488" s="11">
        <f>SUM(Tabel1[[#This Row],[Bez - doelgroep totaal]]+Tabel1[[#This Row],[Bez - Openbaar]]+Tabel1[[#This Row],[Bez - Foutparkeerders]]+Tabel1[[#This Row],[Bez - Obstakels]])</f>
        <v>3</v>
      </c>
      <c r="AK488" s="41">
        <f>Tabel1[[#This Row],[Bez - Openbaar]]/Tabel1[[#This Row],[Totale openbare capaciteit]]</f>
        <v>1</v>
      </c>
      <c r="AL488" s="41" t="e">
        <f>Tabel1[[#This Row],[Bez - doelgroep totaal]]/Tabel1[[#This Row],[Totale doelgroep capaciteit]]</f>
        <v>#DIV/0!</v>
      </c>
      <c r="AM488" s="41">
        <f>Tabel1[[#This Row],[Totale bezetting]]/Tabel1[[#This Row],[Totale capaciteit]]</f>
        <v>1.5</v>
      </c>
      <c r="AN488" s="41" t="str">
        <f>Tabel1[[#This Row],[Datum]]&amp;Tabel1[[#This Row],[Meetmoment]]&amp;Tabel1[[#This Row],[Sectienummer]]</f>
        <v>4445019:00-21:0035</v>
      </c>
      <c r="AO488" s="33"/>
      <c r="AP488" s="33"/>
      <c r="AQ488" s="33">
        <v>3</v>
      </c>
      <c r="AR488" s="33"/>
      <c r="AS488" s="33"/>
      <c r="AT488" s="33">
        <f>SUM(Tabel1[[#This Row],[Motief - Bezoekers/kortparkeerders]:[Motief - Overig]])</f>
        <v>3</v>
      </c>
      <c r="AU488" s="43">
        <v>1</v>
      </c>
      <c r="AV488" s="43"/>
      <c r="AW488" s="43">
        <v>2</v>
      </c>
      <c r="AX488" s="43"/>
      <c r="AY488" s="43"/>
      <c r="AZ488" s="43"/>
      <c r="BA488" s="43"/>
      <c r="BB488" s="43"/>
      <c r="BC488" s="44">
        <f>SUM(Tabel1[[#This Row],[Herkomst - Eigen woonplaats]:[Herkomst - Onbekend]])</f>
        <v>3</v>
      </c>
    </row>
    <row r="489" spans="1:55" s="2" customFormat="1" x14ac:dyDescent="0.25">
      <c r="A489" s="1">
        <v>35</v>
      </c>
      <c r="B489" t="s">
        <v>52</v>
      </c>
      <c r="C489" s="8">
        <v>44451</v>
      </c>
      <c r="D489" s="1" t="s">
        <v>77</v>
      </c>
      <c r="E489" s="4">
        <v>2</v>
      </c>
      <c r="F489" s="4"/>
      <c r="G489" s="4"/>
      <c r="H489" s="4"/>
      <c r="I489" s="4"/>
      <c r="J489" s="4"/>
      <c r="K489" s="4">
        <f>SUM(Tabel1[[#This Row],[cap_gemarkeerd_langs]:[cap_canadees]])</f>
        <v>2</v>
      </c>
      <c r="L489" s="4"/>
      <c r="M489" s="4"/>
      <c r="N489" s="4"/>
      <c r="O489" s="4"/>
      <c r="P489" s="4"/>
      <c r="Q489" s="4"/>
      <c r="R489" s="4">
        <f>SUM(Tabel1[[#This Row],[Cap - Invaliden algemeen]:[Cap - Overig gereserveerd]])</f>
        <v>0</v>
      </c>
      <c r="S489" s="4">
        <f>Tabel1[[#This Row],[Totale openbare capaciteit]]+Tabel1[[#This Row],[Totale doelgroep capaciteit]]</f>
        <v>2</v>
      </c>
      <c r="T489" s="11">
        <v>2</v>
      </c>
      <c r="U489" s="11"/>
      <c r="V489" s="11"/>
      <c r="W489" s="11"/>
      <c r="X489" s="11"/>
      <c r="Y489" s="11"/>
      <c r="Z489" s="4">
        <f>SUM(Tabel1[[#This Row],[Bez - Invaliden algemeen]:[Bez - Overig gereserveerd]])</f>
        <v>0</v>
      </c>
      <c r="AA489" s="4"/>
      <c r="AB489" s="4">
        <v>1</v>
      </c>
      <c r="AC489" s="11"/>
      <c r="AD489" s="11">
        <f>SUM(Tabel1[[#This Row],[Bez - fout, canadees]:[Bez - fout, anders]])</f>
        <v>1</v>
      </c>
      <c r="AE489" s="4"/>
      <c r="AF489" s="11"/>
      <c r="AG489" s="11"/>
      <c r="AH489" s="11">
        <f>SUM(Tabel1[[#This Row],[Bez - Obstakel, openbaar]:[Bez - Obstakel, doelgroep]])</f>
        <v>0</v>
      </c>
      <c r="AI489" s="4"/>
      <c r="AJ489" s="11">
        <f>SUM(Tabel1[[#This Row],[Bez - doelgroep totaal]]+Tabel1[[#This Row],[Bez - Openbaar]]+Tabel1[[#This Row],[Bez - Foutparkeerders]]+Tabel1[[#This Row],[Bez - Obstakels]])</f>
        <v>3</v>
      </c>
      <c r="AK489" s="41">
        <f>Tabel1[[#This Row],[Bez - Openbaar]]/Tabel1[[#This Row],[Totale openbare capaciteit]]</f>
        <v>1</v>
      </c>
      <c r="AL489" s="41" t="e">
        <f>Tabel1[[#This Row],[Bez - doelgroep totaal]]/Tabel1[[#This Row],[Totale doelgroep capaciteit]]</f>
        <v>#DIV/0!</v>
      </c>
      <c r="AM489" s="41">
        <f>Tabel1[[#This Row],[Totale bezetting]]/Tabel1[[#This Row],[Totale capaciteit]]</f>
        <v>1.5</v>
      </c>
      <c r="AN489" s="41" t="str">
        <f>Tabel1[[#This Row],[Datum]]&amp;Tabel1[[#This Row],[Meetmoment]]&amp;Tabel1[[#This Row],[Sectienummer]]</f>
        <v>4445100:00-02:0035</v>
      </c>
      <c r="AO489" s="33"/>
      <c r="AP489" s="33"/>
      <c r="AQ489" s="33">
        <v>3</v>
      </c>
      <c r="AR489" s="33"/>
      <c r="AS489" s="33"/>
      <c r="AT489" s="33">
        <f>SUM(Tabel1[[#This Row],[Motief - Bezoekers/kortparkeerders]:[Motief - Overig]])</f>
        <v>3</v>
      </c>
      <c r="AU489" s="43">
        <v>1</v>
      </c>
      <c r="AV489" s="43"/>
      <c r="AW489" s="43">
        <v>2</v>
      </c>
      <c r="AX489" s="43"/>
      <c r="AY489" s="43"/>
      <c r="AZ489" s="43"/>
      <c r="BA489" s="43"/>
      <c r="BB489" s="43"/>
      <c r="BC489" s="44">
        <f>SUM(Tabel1[[#This Row],[Herkomst - Eigen woonplaats]:[Herkomst - Onbekend]])</f>
        <v>3</v>
      </c>
    </row>
    <row r="490" spans="1:55" s="2" customFormat="1" x14ac:dyDescent="0.25">
      <c r="A490" s="1">
        <v>35</v>
      </c>
      <c r="B490" t="s">
        <v>52</v>
      </c>
      <c r="C490" s="8">
        <v>44474</v>
      </c>
      <c r="D490" s="1" t="s">
        <v>78</v>
      </c>
      <c r="E490" s="4">
        <v>2</v>
      </c>
      <c r="F490" s="4"/>
      <c r="G490" s="4"/>
      <c r="H490" s="4"/>
      <c r="I490" s="4"/>
      <c r="J490" s="4"/>
      <c r="K490" s="4">
        <f>SUM(Tabel1[[#This Row],[cap_gemarkeerd_langs]:[cap_canadees]])</f>
        <v>2</v>
      </c>
      <c r="L490" s="4"/>
      <c r="M490" s="4"/>
      <c r="N490" s="4"/>
      <c r="O490" s="4"/>
      <c r="P490" s="4"/>
      <c r="Q490" s="4"/>
      <c r="R490" s="4">
        <f>SUM(Tabel1[[#This Row],[Cap - Invaliden algemeen]:[Cap - Overig gereserveerd]])</f>
        <v>0</v>
      </c>
      <c r="S490" s="4">
        <f>Tabel1[[#This Row],[Totale openbare capaciteit]]+Tabel1[[#This Row],[Totale doelgroep capaciteit]]</f>
        <v>2</v>
      </c>
      <c r="T490" s="11">
        <v>2</v>
      </c>
      <c r="U490" s="11"/>
      <c r="V490" s="11"/>
      <c r="W490" s="11"/>
      <c r="X490" s="11"/>
      <c r="Y490" s="11"/>
      <c r="Z490" s="4">
        <f>SUM(Tabel1[[#This Row],[Bez - Invaliden algemeen]:[Bez - Overig gereserveerd]])</f>
        <v>0</v>
      </c>
      <c r="AA490" s="4"/>
      <c r="AB490" s="4">
        <v>1</v>
      </c>
      <c r="AC490" s="11"/>
      <c r="AD490" s="11">
        <f>SUM(Tabel1[[#This Row],[Bez - fout, canadees]:[Bez - fout, anders]])</f>
        <v>1</v>
      </c>
      <c r="AE490" s="4"/>
      <c r="AF490" s="11"/>
      <c r="AG490" s="11"/>
      <c r="AH490" s="11">
        <f>SUM(Tabel1[[#This Row],[Bez - Obstakel, openbaar]:[Bez - Obstakel, doelgroep]])</f>
        <v>0</v>
      </c>
      <c r="AI490" s="4"/>
      <c r="AJ490" s="11">
        <f>SUM(Tabel1[[#This Row],[Bez - doelgroep totaal]]+Tabel1[[#This Row],[Bez - Openbaar]]+Tabel1[[#This Row],[Bez - Foutparkeerders]]+Tabel1[[#This Row],[Bez - Obstakels]])</f>
        <v>3</v>
      </c>
      <c r="AK490" s="41">
        <f>Tabel1[[#This Row],[Bez - Openbaar]]/Tabel1[[#This Row],[Totale openbare capaciteit]]</f>
        <v>1</v>
      </c>
      <c r="AL490" s="41" t="e">
        <f>Tabel1[[#This Row],[Bez - doelgroep totaal]]/Tabel1[[#This Row],[Totale doelgroep capaciteit]]</f>
        <v>#DIV/0!</v>
      </c>
      <c r="AM490" s="41">
        <f>Tabel1[[#This Row],[Totale bezetting]]/Tabel1[[#This Row],[Totale capaciteit]]</f>
        <v>1.5</v>
      </c>
      <c r="AN490" s="41" t="str">
        <f>Tabel1[[#This Row],[Datum]]&amp;Tabel1[[#This Row],[Meetmoment]]&amp;Tabel1[[#This Row],[Sectienummer]]</f>
        <v>4447410:00-12:0035</v>
      </c>
      <c r="AO490" s="33">
        <v>2</v>
      </c>
      <c r="AP490" s="33"/>
      <c r="AQ490" s="33">
        <v>1</v>
      </c>
      <c r="AR490" s="33"/>
      <c r="AS490" s="33"/>
      <c r="AT490" s="33">
        <f>SUM(Tabel1[[#This Row],[Motief - Bezoekers/kortparkeerders]:[Motief - Overig]])</f>
        <v>3</v>
      </c>
      <c r="AU490" s="43">
        <v>2</v>
      </c>
      <c r="AV490" s="43"/>
      <c r="AW490" s="43"/>
      <c r="AX490" s="43"/>
      <c r="AY490" s="43"/>
      <c r="AZ490" s="43">
        <v>1</v>
      </c>
      <c r="BA490" s="43"/>
      <c r="BB490" s="43"/>
      <c r="BC490" s="44">
        <f>SUM(Tabel1[[#This Row],[Herkomst - Eigen woonplaats]:[Herkomst - Onbekend]])</f>
        <v>3</v>
      </c>
    </row>
    <row r="491" spans="1:55" s="2" customFormat="1" x14ac:dyDescent="0.25">
      <c r="A491" s="1">
        <v>35</v>
      </c>
      <c r="B491" t="s">
        <v>52</v>
      </c>
      <c r="C491" s="8">
        <v>44474</v>
      </c>
      <c r="D491" s="1" t="s">
        <v>79</v>
      </c>
      <c r="E491" s="4">
        <v>2</v>
      </c>
      <c r="F491" s="4"/>
      <c r="G491" s="4"/>
      <c r="H491" s="4"/>
      <c r="I491" s="4"/>
      <c r="J491" s="4"/>
      <c r="K491" s="4">
        <f>SUM(Tabel1[[#This Row],[cap_gemarkeerd_langs]:[cap_canadees]])</f>
        <v>2</v>
      </c>
      <c r="L491" s="4"/>
      <c r="M491" s="4"/>
      <c r="N491" s="4"/>
      <c r="O491" s="4"/>
      <c r="P491" s="4"/>
      <c r="Q491" s="4"/>
      <c r="R491" s="4">
        <f>SUM(Tabel1[[#This Row],[Cap - Invaliden algemeen]:[Cap - Overig gereserveerd]])</f>
        <v>0</v>
      </c>
      <c r="S491" s="4">
        <f>Tabel1[[#This Row],[Totale openbare capaciteit]]+Tabel1[[#This Row],[Totale doelgroep capaciteit]]</f>
        <v>2</v>
      </c>
      <c r="T491" s="11">
        <v>2</v>
      </c>
      <c r="U491" s="11"/>
      <c r="V491" s="11"/>
      <c r="W491" s="11"/>
      <c r="X491" s="11"/>
      <c r="Y491" s="11"/>
      <c r="Z491" s="4">
        <f>SUM(Tabel1[[#This Row],[Bez - Invaliden algemeen]:[Bez - Overig gereserveerd]])</f>
        <v>0</v>
      </c>
      <c r="AA491" s="4"/>
      <c r="AB491" s="4">
        <v>1</v>
      </c>
      <c r="AC491" s="11"/>
      <c r="AD491" s="11">
        <f>SUM(Tabel1[[#This Row],[Bez - fout, canadees]:[Bez - fout, anders]])</f>
        <v>1</v>
      </c>
      <c r="AE491" s="4"/>
      <c r="AF491" s="11"/>
      <c r="AG491" s="11"/>
      <c r="AH491" s="11">
        <f>SUM(Tabel1[[#This Row],[Bez - Obstakel, openbaar]:[Bez - Obstakel, doelgroep]])</f>
        <v>0</v>
      </c>
      <c r="AI491" s="4"/>
      <c r="AJ491" s="11">
        <f>SUM(Tabel1[[#This Row],[Bez - doelgroep totaal]]+Tabel1[[#This Row],[Bez - Openbaar]]+Tabel1[[#This Row],[Bez - Foutparkeerders]]+Tabel1[[#This Row],[Bez - Obstakels]])</f>
        <v>3</v>
      </c>
      <c r="AK491" s="41">
        <f>Tabel1[[#This Row],[Bez - Openbaar]]/Tabel1[[#This Row],[Totale openbare capaciteit]]</f>
        <v>1</v>
      </c>
      <c r="AL491" s="41" t="e">
        <f>Tabel1[[#This Row],[Bez - doelgroep totaal]]/Tabel1[[#This Row],[Totale doelgroep capaciteit]]</f>
        <v>#DIV/0!</v>
      </c>
      <c r="AM491" s="41">
        <f>Tabel1[[#This Row],[Totale bezetting]]/Tabel1[[#This Row],[Totale capaciteit]]</f>
        <v>1.5</v>
      </c>
      <c r="AN491" s="41" t="str">
        <f>Tabel1[[#This Row],[Datum]]&amp;Tabel1[[#This Row],[Meetmoment]]&amp;Tabel1[[#This Row],[Sectienummer]]</f>
        <v>4447414:00-16:0035</v>
      </c>
      <c r="AO491" s="33">
        <v>1</v>
      </c>
      <c r="AP491" s="33"/>
      <c r="AQ491" s="33">
        <v>2</v>
      </c>
      <c r="AR491" s="33"/>
      <c r="AS491" s="33"/>
      <c r="AT491" s="33">
        <f>SUM(Tabel1[[#This Row],[Motief - Bezoekers/kortparkeerders]:[Motief - Overig]])</f>
        <v>3</v>
      </c>
      <c r="AU491" s="43">
        <v>2</v>
      </c>
      <c r="AV491" s="43"/>
      <c r="AW491" s="43"/>
      <c r="AX491" s="43"/>
      <c r="AY491" s="43"/>
      <c r="AZ491" s="43">
        <v>1</v>
      </c>
      <c r="BA491" s="43"/>
      <c r="BB491" s="43"/>
      <c r="BC491" s="44">
        <f>SUM(Tabel1[[#This Row],[Herkomst - Eigen woonplaats]:[Herkomst - Onbekend]])</f>
        <v>3</v>
      </c>
    </row>
    <row r="492" spans="1:55" s="2" customFormat="1" x14ac:dyDescent="0.25">
      <c r="A492" s="1">
        <v>35</v>
      </c>
      <c r="B492" t="s">
        <v>52</v>
      </c>
      <c r="C492" s="8">
        <v>44474</v>
      </c>
      <c r="D492" s="1" t="s">
        <v>80</v>
      </c>
      <c r="E492" s="4">
        <v>2</v>
      </c>
      <c r="F492" s="4"/>
      <c r="G492" s="4"/>
      <c r="H492" s="4"/>
      <c r="I492" s="4"/>
      <c r="J492" s="4"/>
      <c r="K492" s="4">
        <f>SUM(Tabel1[[#This Row],[cap_gemarkeerd_langs]:[cap_canadees]])</f>
        <v>2</v>
      </c>
      <c r="L492" s="4"/>
      <c r="M492" s="4"/>
      <c r="N492" s="4"/>
      <c r="O492" s="4"/>
      <c r="P492" s="4"/>
      <c r="Q492" s="4"/>
      <c r="R492" s="4">
        <f>SUM(Tabel1[[#This Row],[Cap - Invaliden algemeen]:[Cap - Overig gereserveerd]])</f>
        <v>0</v>
      </c>
      <c r="S492" s="4">
        <f>Tabel1[[#This Row],[Totale openbare capaciteit]]+Tabel1[[#This Row],[Totale doelgroep capaciteit]]</f>
        <v>2</v>
      </c>
      <c r="T492" s="11">
        <v>2</v>
      </c>
      <c r="U492" s="11"/>
      <c r="V492" s="11"/>
      <c r="W492" s="11"/>
      <c r="X492" s="11"/>
      <c r="Y492" s="11"/>
      <c r="Z492" s="4">
        <f>SUM(Tabel1[[#This Row],[Bez - Invaliden algemeen]:[Bez - Overig gereserveerd]])</f>
        <v>0</v>
      </c>
      <c r="AA492" s="4"/>
      <c r="AB492" s="4">
        <v>1</v>
      </c>
      <c r="AC492" s="11"/>
      <c r="AD492" s="11">
        <f>SUM(Tabel1[[#This Row],[Bez - fout, canadees]:[Bez - fout, anders]])</f>
        <v>1</v>
      </c>
      <c r="AE492" s="4"/>
      <c r="AF492" s="11"/>
      <c r="AG492" s="11"/>
      <c r="AH492" s="11">
        <f>SUM(Tabel1[[#This Row],[Bez - Obstakel, openbaar]:[Bez - Obstakel, doelgroep]])</f>
        <v>0</v>
      </c>
      <c r="AI492" s="4"/>
      <c r="AJ492" s="11">
        <f>SUM(Tabel1[[#This Row],[Bez - doelgroep totaal]]+Tabel1[[#This Row],[Bez - Openbaar]]+Tabel1[[#This Row],[Bez - Foutparkeerders]]+Tabel1[[#This Row],[Bez - Obstakels]])</f>
        <v>3</v>
      </c>
      <c r="AK492" s="41">
        <f>Tabel1[[#This Row],[Bez - Openbaar]]/Tabel1[[#This Row],[Totale openbare capaciteit]]</f>
        <v>1</v>
      </c>
      <c r="AL492" s="41" t="e">
        <f>Tabel1[[#This Row],[Bez - doelgroep totaal]]/Tabel1[[#This Row],[Totale doelgroep capaciteit]]</f>
        <v>#DIV/0!</v>
      </c>
      <c r="AM492" s="41">
        <f>Tabel1[[#This Row],[Totale bezetting]]/Tabel1[[#This Row],[Totale capaciteit]]</f>
        <v>1.5</v>
      </c>
      <c r="AN492" s="41" t="str">
        <f>Tabel1[[#This Row],[Datum]]&amp;Tabel1[[#This Row],[Meetmoment]]&amp;Tabel1[[#This Row],[Sectienummer]]</f>
        <v>4447419:00-21:0035</v>
      </c>
      <c r="AO492" s="33">
        <v>1</v>
      </c>
      <c r="AP492" s="33"/>
      <c r="AQ492" s="33">
        <v>2</v>
      </c>
      <c r="AR492" s="33"/>
      <c r="AS492" s="33"/>
      <c r="AT492" s="33">
        <f>SUM(Tabel1[[#This Row],[Motief - Bezoekers/kortparkeerders]:[Motief - Overig]])</f>
        <v>3</v>
      </c>
      <c r="AU492" s="43">
        <v>1</v>
      </c>
      <c r="AV492" s="43"/>
      <c r="AW492" s="43">
        <v>1</v>
      </c>
      <c r="AX492" s="43"/>
      <c r="AY492" s="43">
        <v>1</v>
      </c>
      <c r="AZ492" s="43"/>
      <c r="BA492" s="43"/>
      <c r="BB492" s="43"/>
      <c r="BC492" s="44">
        <f>SUM(Tabel1[[#This Row],[Herkomst - Eigen woonplaats]:[Herkomst - Onbekend]])</f>
        <v>3</v>
      </c>
    </row>
    <row r="493" spans="1:55" s="2" customFormat="1" x14ac:dyDescent="0.25">
      <c r="A493" s="1">
        <v>35</v>
      </c>
      <c r="B493" t="s">
        <v>52</v>
      </c>
      <c r="C493" s="8">
        <v>44475</v>
      </c>
      <c r="D493" s="1" t="s">
        <v>77</v>
      </c>
      <c r="E493" s="4">
        <v>2</v>
      </c>
      <c r="F493" s="4"/>
      <c r="G493" s="4"/>
      <c r="H493" s="4"/>
      <c r="I493" s="4"/>
      <c r="J493" s="4"/>
      <c r="K493" s="4">
        <f>SUM(Tabel1[[#This Row],[cap_gemarkeerd_langs]:[cap_canadees]])</f>
        <v>2</v>
      </c>
      <c r="L493" s="4"/>
      <c r="M493" s="4"/>
      <c r="N493" s="4"/>
      <c r="O493" s="4"/>
      <c r="P493" s="4"/>
      <c r="Q493" s="4"/>
      <c r="R493" s="4">
        <f>SUM(Tabel1[[#This Row],[Cap - Invaliden algemeen]:[Cap - Overig gereserveerd]])</f>
        <v>0</v>
      </c>
      <c r="S493" s="4">
        <f>Tabel1[[#This Row],[Totale openbare capaciteit]]+Tabel1[[#This Row],[Totale doelgroep capaciteit]]</f>
        <v>2</v>
      </c>
      <c r="T493" s="11">
        <v>2</v>
      </c>
      <c r="U493" s="11"/>
      <c r="V493" s="11"/>
      <c r="W493" s="11"/>
      <c r="X493" s="11"/>
      <c r="Y493" s="11"/>
      <c r="Z493" s="4">
        <f>SUM(Tabel1[[#This Row],[Bez - Invaliden algemeen]:[Bez - Overig gereserveerd]])</f>
        <v>0</v>
      </c>
      <c r="AA493" s="4"/>
      <c r="AB493" s="4"/>
      <c r="AC493" s="11"/>
      <c r="AD493" s="11">
        <f>SUM(Tabel1[[#This Row],[Bez - fout, canadees]:[Bez - fout, anders]])</f>
        <v>0</v>
      </c>
      <c r="AE493" s="4"/>
      <c r="AF493" s="11"/>
      <c r="AG493" s="11"/>
      <c r="AH493" s="11">
        <f>SUM(Tabel1[[#This Row],[Bez - Obstakel, openbaar]:[Bez - Obstakel, doelgroep]])</f>
        <v>0</v>
      </c>
      <c r="AI493" s="4"/>
      <c r="AJ493" s="11">
        <f>SUM(Tabel1[[#This Row],[Bez - doelgroep totaal]]+Tabel1[[#This Row],[Bez - Openbaar]]+Tabel1[[#This Row],[Bez - Foutparkeerders]]+Tabel1[[#This Row],[Bez - Obstakels]])</f>
        <v>2</v>
      </c>
      <c r="AK493" s="41">
        <f>Tabel1[[#This Row],[Bez - Openbaar]]/Tabel1[[#This Row],[Totale openbare capaciteit]]</f>
        <v>1</v>
      </c>
      <c r="AL493" s="41" t="e">
        <f>Tabel1[[#This Row],[Bez - doelgroep totaal]]/Tabel1[[#This Row],[Totale doelgroep capaciteit]]</f>
        <v>#DIV/0!</v>
      </c>
      <c r="AM493" s="41">
        <f>Tabel1[[#This Row],[Totale bezetting]]/Tabel1[[#This Row],[Totale capaciteit]]</f>
        <v>1</v>
      </c>
      <c r="AN493" s="41" t="str">
        <f>Tabel1[[#This Row],[Datum]]&amp;Tabel1[[#This Row],[Meetmoment]]&amp;Tabel1[[#This Row],[Sectienummer]]</f>
        <v>4447500:00-02:0035</v>
      </c>
      <c r="AO493" s="33"/>
      <c r="AP493" s="33"/>
      <c r="AQ493" s="33">
        <v>2</v>
      </c>
      <c r="AR493" s="33"/>
      <c r="AS493" s="33"/>
      <c r="AT493" s="33">
        <f>SUM(Tabel1[[#This Row],[Motief - Bezoekers/kortparkeerders]:[Motief - Overig]])</f>
        <v>2</v>
      </c>
      <c r="AU493" s="43">
        <v>1</v>
      </c>
      <c r="AV493" s="43"/>
      <c r="AW493" s="43"/>
      <c r="AX493" s="43"/>
      <c r="AY493" s="43">
        <v>1</v>
      </c>
      <c r="AZ493" s="43"/>
      <c r="BA493" s="43"/>
      <c r="BB493" s="43"/>
      <c r="BC493" s="44">
        <f>SUM(Tabel1[[#This Row],[Herkomst - Eigen woonplaats]:[Herkomst - Onbekend]])</f>
        <v>2</v>
      </c>
    </row>
    <row r="494" spans="1:55" s="2" customFormat="1" x14ac:dyDescent="0.25">
      <c r="A494" s="1">
        <v>36</v>
      </c>
      <c r="B494" t="s">
        <v>60</v>
      </c>
      <c r="C494" s="8">
        <v>44415</v>
      </c>
      <c r="D494" s="1" t="s">
        <v>78</v>
      </c>
      <c r="E494" s="4">
        <v>10</v>
      </c>
      <c r="F494" s="4"/>
      <c r="G494" s="4"/>
      <c r="H494" s="4"/>
      <c r="I494" s="4"/>
      <c r="J494" s="4"/>
      <c r="K494" s="4">
        <f>SUM(Tabel1[[#This Row],[cap_gemarkeerd_langs]:[cap_canadees]])</f>
        <v>10</v>
      </c>
      <c r="L494" s="4"/>
      <c r="M494" s="4"/>
      <c r="N494" s="4"/>
      <c r="O494" s="4"/>
      <c r="P494" s="4"/>
      <c r="Q494" s="4"/>
      <c r="R494" s="4">
        <f>SUM(Tabel1[[#This Row],[Cap - Invaliden algemeen]:[Cap - Overig gereserveerd]])</f>
        <v>0</v>
      </c>
      <c r="S494" s="4">
        <f>Tabel1[[#This Row],[Totale openbare capaciteit]]+Tabel1[[#This Row],[Totale doelgroep capaciteit]]</f>
        <v>10</v>
      </c>
      <c r="T494" s="11">
        <v>6</v>
      </c>
      <c r="U494" s="11"/>
      <c r="V494" s="11"/>
      <c r="W494" s="11"/>
      <c r="X494" s="11"/>
      <c r="Y494" s="11"/>
      <c r="Z494" s="4">
        <f>SUM(Tabel1[[#This Row],[Bez - Invaliden algemeen]:[Bez - Overig gereserveerd]])</f>
        <v>0</v>
      </c>
      <c r="AA494" s="4"/>
      <c r="AB494" s="4"/>
      <c r="AC494" s="11"/>
      <c r="AD494" s="11">
        <f>SUM(Tabel1[[#This Row],[Bez - fout, canadees]:[Bez - fout, anders]])</f>
        <v>0</v>
      </c>
      <c r="AE494" s="4"/>
      <c r="AF494" s="11"/>
      <c r="AG494" s="11"/>
      <c r="AH494" s="11">
        <f>SUM(Tabel1[[#This Row],[Bez - Obstakel, openbaar]:[Bez - Obstakel, doelgroep]])</f>
        <v>0</v>
      </c>
      <c r="AI494" s="4"/>
      <c r="AJ494" s="11">
        <f>SUM(Tabel1[[#This Row],[Bez - doelgroep totaal]]+Tabel1[[#This Row],[Bez - Openbaar]]+Tabel1[[#This Row],[Bez - Foutparkeerders]]+Tabel1[[#This Row],[Bez - Obstakels]])</f>
        <v>6</v>
      </c>
      <c r="AK494" s="41">
        <f>Tabel1[[#This Row],[Bez - Openbaar]]/Tabel1[[#This Row],[Totale openbare capaciteit]]</f>
        <v>0.6</v>
      </c>
      <c r="AL494" s="41" t="e">
        <f>Tabel1[[#This Row],[Bez - doelgroep totaal]]/Tabel1[[#This Row],[Totale doelgroep capaciteit]]</f>
        <v>#DIV/0!</v>
      </c>
      <c r="AM494" s="41">
        <f>Tabel1[[#This Row],[Totale bezetting]]/Tabel1[[#This Row],[Totale capaciteit]]</f>
        <v>0.6</v>
      </c>
      <c r="AN494" s="41" t="str">
        <f>Tabel1[[#This Row],[Datum]]&amp;Tabel1[[#This Row],[Meetmoment]]&amp;Tabel1[[#This Row],[Sectienummer]]</f>
        <v>4441510:00-12:0036</v>
      </c>
      <c r="AO494" s="33">
        <v>1</v>
      </c>
      <c r="AP494" s="33"/>
      <c r="AQ494" s="33">
        <v>3</v>
      </c>
      <c r="AR494" s="33">
        <v>2</v>
      </c>
      <c r="AS494" s="33"/>
      <c r="AT494" s="33">
        <f>SUM(Tabel1[[#This Row],[Motief - Bezoekers/kortparkeerders]:[Motief - Overig]])</f>
        <v>6</v>
      </c>
      <c r="AU494" s="43">
        <v>3</v>
      </c>
      <c r="AV494" s="43">
        <v>1</v>
      </c>
      <c r="AW494" s="43"/>
      <c r="AX494" s="43">
        <v>2</v>
      </c>
      <c r="AY494" s="43"/>
      <c r="AZ494" s="43"/>
      <c r="BA494" s="43"/>
      <c r="BB494" s="43"/>
      <c r="BC494" s="44">
        <f>SUM(Tabel1[[#This Row],[Herkomst - Eigen woonplaats]:[Herkomst - Onbekend]])</f>
        <v>6</v>
      </c>
    </row>
    <row r="495" spans="1:55" s="2" customFormat="1" x14ac:dyDescent="0.25">
      <c r="A495" s="1">
        <v>36</v>
      </c>
      <c r="B495" t="s">
        <v>60</v>
      </c>
      <c r="C495" s="8">
        <v>44415</v>
      </c>
      <c r="D495" s="1" t="s">
        <v>79</v>
      </c>
      <c r="E495" s="4">
        <v>10</v>
      </c>
      <c r="F495" s="4"/>
      <c r="G495" s="4"/>
      <c r="H495" s="4"/>
      <c r="I495" s="4"/>
      <c r="J495" s="4"/>
      <c r="K495" s="4">
        <f>SUM(Tabel1[[#This Row],[cap_gemarkeerd_langs]:[cap_canadees]])</f>
        <v>10</v>
      </c>
      <c r="L495" s="4"/>
      <c r="M495" s="4"/>
      <c r="N495" s="4"/>
      <c r="O495" s="4"/>
      <c r="P495" s="4"/>
      <c r="Q495" s="4"/>
      <c r="R495" s="4">
        <f>SUM(Tabel1[[#This Row],[Cap - Invaliden algemeen]:[Cap - Overig gereserveerd]])</f>
        <v>0</v>
      </c>
      <c r="S495" s="4">
        <f>Tabel1[[#This Row],[Totale openbare capaciteit]]+Tabel1[[#This Row],[Totale doelgroep capaciteit]]</f>
        <v>10</v>
      </c>
      <c r="T495" s="11">
        <v>7</v>
      </c>
      <c r="U495" s="11"/>
      <c r="V495" s="11"/>
      <c r="W495" s="11"/>
      <c r="X495" s="11"/>
      <c r="Y495" s="11"/>
      <c r="Z495" s="4">
        <f>SUM(Tabel1[[#This Row],[Bez - Invaliden algemeen]:[Bez - Overig gereserveerd]])</f>
        <v>0</v>
      </c>
      <c r="AA495" s="4"/>
      <c r="AB495" s="4"/>
      <c r="AC495" s="11"/>
      <c r="AD495" s="11">
        <f>SUM(Tabel1[[#This Row],[Bez - fout, canadees]:[Bez - fout, anders]])</f>
        <v>0</v>
      </c>
      <c r="AE495" s="4"/>
      <c r="AF495" s="11"/>
      <c r="AG495" s="11"/>
      <c r="AH495" s="11">
        <f>SUM(Tabel1[[#This Row],[Bez - Obstakel, openbaar]:[Bez - Obstakel, doelgroep]])</f>
        <v>0</v>
      </c>
      <c r="AI495" s="4"/>
      <c r="AJ495" s="11">
        <f>SUM(Tabel1[[#This Row],[Bez - doelgroep totaal]]+Tabel1[[#This Row],[Bez - Openbaar]]+Tabel1[[#This Row],[Bez - Foutparkeerders]]+Tabel1[[#This Row],[Bez - Obstakels]])</f>
        <v>7</v>
      </c>
      <c r="AK495" s="41">
        <f>Tabel1[[#This Row],[Bez - Openbaar]]/Tabel1[[#This Row],[Totale openbare capaciteit]]</f>
        <v>0.7</v>
      </c>
      <c r="AL495" s="41" t="e">
        <f>Tabel1[[#This Row],[Bez - doelgroep totaal]]/Tabel1[[#This Row],[Totale doelgroep capaciteit]]</f>
        <v>#DIV/0!</v>
      </c>
      <c r="AM495" s="41">
        <f>Tabel1[[#This Row],[Totale bezetting]]/Tabel1[[#This Row],[Totale capaciteit]]</f>
        <v>0.7</v>
      </c>
      <c r="AN495" s="41" t="str">
        <f>Tabel1[[#This Row],[Datum]]&amp;Tabel1[[#This Row],[Meetmoment]]&amp;Tabel1[[#This Row],[Sectienummer]]</f>
        <v>4441514:00-16:0036</v>
      </c>
      <c r="AO495" s="33">
        <v>1</v>
      </c>
      <c r="AP495" s="33"/>
      <c r="AQ495" s="33">
        <v>4</v>
      </c>
      <c r="AR495" s="33">
        <v>2</v>
      </c>
      <c r="AS495" s="33"/>
      <c r="AT495" s="33">
        <f>SUM(Tabel1[[#This Row],[Motief - Bezoekers/kortparkeerders]:[Motief - Overig]])</f>
        <v>7</v>
      </c>
      <c r="AU495" s="43">
        <v>3</v>
      </c>
      <c r="AV495" s="43"/>
      <c r="AW495" s="43">
        <v>1</v>
      </c>
      <c r="AX495" s="43">
        <v>2</v>
      </c>
      <c r="AY495" s="43">
        <v>1</v>
      </c>
      <c r="AZ495" s="43"/>
      <c r="BA495" s="43"/>
      <c r="BB495" s="43"/>
      <c r="BC495" s="44">
        <f>SUM(Tabel1[[#This Row],[Herkomst - Eigen woonplaats]:[Herkomst - Onbekend]])</f>
        <v>7</v>
      </c>
    </row>
    <row r="496" spans="1:55" s="2" customFormat="1" x14ac:dyDescent="0.25">
      <c r="A496" s="1">
        <v>36</v>
      </c>
      <c r="B496" t="s">
        <v>60</v>
      </c>
      <c r="C496" s="8">
        <v>44415</v>
      </c>
      <c r="D496" s="1" t="s">
        <v>80</v>
      </c>
      <c r="E496" s="4">
        <v>10</v>
      </c>
      <c r="F496" s="4"/>
      <c r="G496" s="4"/>
      <c r="H496" s="4"/>
      <c r="I496" s="4"/>
      <c r="J496" s="4"/>
      <c r="K496" s="4">
        <f>SUM(Tabel1[[#This Row],[cap_gemarkeerd_langs]:[cap_canadees]])</f>
        <v>10</v>
      </c>
      <c r="L496" s="4"/>
      <c r="M496" s="4"/>
      <c r="N496" s="4"/>
      <c r="O496" s="4"/>
      <c r="P496" s="4"/>
      <c r="Q496" s="4"/>
      <c r="R496" s="4">
        <f>SUM(Tabel1[[#This Row],[Cap - Invaliden algemeen]:[Cap - Overig gereserveerd]])</f>
        <v>0</v>
      </c>
      <c r="S496" s="4">
        <f>Tabel1[[#This Row],[Totale openbare capaciteit]]+Tabel1[[#This Row],[Totale doelgroep capaciteit]]</f>
        <v>10</v>
      </c>
      <c r="T496" s="11">
        <v>9</v>
      </c>
      <c r="U496" s="11"/>
      <c r="V496" s="11"/>
      <c r="W496" s="11"/>
      <c r="X496" s="11"/>
      <c r="Y496" s="11"/>
      <c r="Z496" s="4">
        <f>SUM(Tabel1[[#This Row],[Bez - Invaliden algemeen]:[Bez - Overig gereserveerd]])</f>
        <v>0</v>
      </c>
      <c r="AA496" s="4"/>
      <c r="AB496" s="4"/>
      <c r="AC496" s="11"/>
      <c r="AD496" s="11">
        <f>SUM(Tabel1[[#This Row],[Bez - fout, canadees]:[Bez - fout, anders]])</f>
        <v>0</v>
      </c>
      <c r="AE496" s="4"/>
      <c r="AF496" s="11"/>
      <c r="AG496" s="11"/>
      <c r="AH496" s="11">
        <f>SUM(Tabel1[[#This Row],[Bez - Obstakel, openbaar]:[Bez - Obstakel, doelgroep]])</f>
        <v>0</v>
      </c>
      <c r="AI496" s="4"/>
      <c r="AJ496" s="11">
        <f>SUM(Tabel1[[#This Row],[Bez - doelgroep totaal]]+Tabel1[[#This Row],[Bez - Openbaar]]+Tabel1[[#This Row],[Bez - Foutparkeerders]]+Tabel1[[#This Row],[Bez - Obstakels]])</f>
        <v>9</v>
      </c>
      <c r="AK496" s="41">
        <f>Tabel1[[#This Row],[Bez - Openbaar]]/Tabel1[[#This Row],[Totale openbare capaciteit]]</f>
        <v>0.9</v>
      </c>
      <c r="AL496" s="41" t="e">
        <f>Tabel1[[#This Row],[Bez - doelgroep totaal]]/Tabel1[[#This Row],[Totale doelgroep capaciteit]]</f>
        <v>#DIV/0!</v>
      </c>
      <c r="AM496" s="41">
        <f>Tabel1[[#This Row],[Totale bezetting]]/Tabel1[[#This Row],[Totale capaciteit]]</f>
        <v>0.9</v>
      </c>
      <c r="AN496" s="41" t="str">
        <f>Tabel1[[#This Row],[Datum]]&amp;Tabel1[[#This Row],[Meetmoment]]&amp;Tabel1[[#This Row],[Sectienummer]]</f>
        <v>4441519:00-21:0036</v>
      </c>
      <c r="AO496" s="33"/>
      <c r="AP496" s="33"/>
      <c r="AQ496" s="33">
        <v>5</v>
      </c>
      <c r="AR496" s="33">
        <v>4</v>
      </c>
      <c r="AS496" s="33"/>
      <c r="AT496" s="33">
        <f>SUM(Tabel1[[#This Row],[Motief - Bezoekers/kortparkeerders]:[Motief - Overig]])</f>
        <v>9</v>
      </c>
      <c r="AU496" s="43">
        <v>4</v>
      </c>
      <c r="AV496" s="43"/>
      <c r="AW496" s="43">
        <v>1</v>
      </c>
      <c r="AX496" s="43">
        <v>3</v>
      </c>
      <c r="AY496" s="43">
        <v>1</v>
      </c>
      <c r="AZ496" s="43"/>
      <c r="BA496" s="43"/>
      <c r="BB496" s="43"/>
      <c r="BC496" s="44">
        <f>SUM(Tabel1[[#This Row],[Herkomst - Eigen woonplaats]:[Herkomst - Onbekend]])</f>
        <v>9</v>
      </c>
    </row>
    <row r="497" spans="1:55" s="2" customFormat="1" x14ac:dyDescent="0.25">
      <c r="A497" s="1">
        <v>36</v>
      </c>
      <c r="B497" t="s">
        <v>60</v>
      </c>
      <c r="C497" s="8">
        <v>44416</v>
      </c>
      <c r="D497" s="1" t="s">
        <v>77</v>
      </c>
      <c r="E497" s="4">
        <v>10</v>
      </c>
      <c r="F497" s="4"/>
      <c r="G497" s="4"/>
      <c r="H497" s="4"/>
      <c r="I497" s="4"/>
      <c r="J497" s="4"/>
      <c r="K497" s="4">
        <f>SUM(Tabel1[[#This Row],[cap_gemarkeerd_langs]:[cap_canadees]])</f>
        <v>10</v>
      </c>
      <c r="L497" s="4"/>
      <c r="M497" s="4"/>
      <c r="N497" s="4"/>
      <c r="O497" s="4"/>
      <c r="P497" s="4"/>
      <c r="Q497" s="4"/>
      <c r="R497" s="4">
        <f>SUM(Tabel1[[#This Row],[Cap - Invaliden algemeen]:[Cap - Overig gereserveerd]])</f>
        <v>0</v>
      </c>
      <c r="S497" s="4">
        <f>Tabel1[[#This Row],[Totale openbare capaciteit]]+Tabel1[[#This Row],[Totale doelgroep capaciteit]]</f>
        <v>10</v>
      </c>
      <c r="T497" s="11">
        <v>10</v>
      </c>
      <c r="U497" s="11"/>
      <c r="V497" s="11"/>
      <c r="W497" s="11"/>
      <c r="X497" s="11"/>
      <c r="Y497" s="11"/>
      <c r="Z497" s="4">
        <f>SUM(Tabel1[[#This Row],[Bez - Invaliden algemeen]:[Bez - Overig gereserveerd]])</f>
        <v>0</v>
      </c>
      <c r="AA497" s="4"/>
      <c r="AB497" s="4"/>
      <c r="AC497" s="11"/>
      <c r="AD497" s="11">
        <f>SUM(Tabel1[[#This Row],[Bez - fout, canadees]:[Bez - fout, anders]])</f>
        <v>0</v>
      </c>
      <c r="AE497" s="4"/>
      <c r="AF497" s="11"/>
      <c r="AG497" s="11"/>
      <c r="AH497" s="11">
        <f>SUM(Tabel1[[#This Row],[Bez - Obstakel, openbaar]:[Bez - Obstakel, doelgroep]])</f>
        <v>0</v>
      </c>
      <c r="AI497" s="4"/>
      <c r="AJ497" s="11">
        <f>SUM(Tabel1[[#This Row],[Bez - doelgroep totaal]]+Tabel1[[#This Row],[Bez - Openbaar]]+Tabel1[[#This Row],[Bez - Foutparkeerders]]+Tabel1[[#This Row],[Bez - Obstakels]])</f>
        <v>10</v>
      </c>
      <c r="AK497" s="41">
        <f>Tabel1[[#This Row],[Bez - Openbaar]]/Tabel1[[#This Row],[Totale openbare capaciteit]]</f>
        <v>1</v>
      </c>
      <c r="AL497" s="41" t="e">
        <f>Tabel1[[#This Row],[Bez - doelgroep totaal]]/Tabel1[[#This Row],[Totale doelgroep capaciteit]]</f>
        <v>#DIV/0!</v>
      </c>
      <c r="AM497" s="41">
        <f>Tabel1[[#This Row],[Totale bezetting]]/Tabel1[[#This Row],[Totale capaciteit]]</f>
        <v>1</v>
      </c>
      <c r="AN497" s="41" t="str">
        <f>Tabel1[[#This Row],[Datum]]&amp;Tabel1[[#This Row],[Meetmoment]]&amp;Tabel1[[#This Row],[Sectienummer]]</f>
        <v>4441600:00-02:0036</v>
      </c>
      <c r="AO497" s="33"/>
      <c r="AP497" s="33"/>
      <c r="AQ497" s="33">
        <v>5</v>
      </c>
      <c r="AR497" s="33">
        <v>5</v>
      </c>
      <c r="AS497" s="33"/>
      <c r="AT497" s="33">
        <f>SUM(Tabel1[[#This Row],[Motief - Bezoekers/kortparkeerders]:[Motief - Overig]])</f>
        <v>10</v>
      </c>
      <c r="AU497" s="43">
        <v>4</v>
      </c>
      <c r="AV497" s="43"/>
      <c r="AW497" s="43">
        <v>1</v>
      </c>
      <c r="AX497" s="43">
        <v>3</v>
      </c>
      <c r="AY497" s="43">
        <v>1</v>
      </c>
      <c r="AZ497" s="43"/>
      <c r="BA497" s="43">
        <v>1</v>
      </c>
      <c r="BB497" s="43"/>
      <c r="BC497" s="44">
        <f>SUM(Tabel1[[#This Row],[Herkomst - Eigen woonplaats]:[Herkomst - Onbekend]])</f>
        <v>10</v>
      </c>
    </row>
    <row r="498" spans="1:55" s="2" customFormat="1" x14ac:dyDescent="0.25">
      <c r="A498" s="1">
        <v>36</v>
      </c>
      <c r="B498" s="1" t="s">
        <v>60</v>
      </c>
      <c r="C498" s="8">
        <v>44429</v>
      </c>
      <c r="D498" s="1" t="s">
        <v>79</v>
      </c>
      <c r="E498" s="4">
        <v>10</v>
      </c>
      <c r="F498" s="4"/>
      <c r="G498" s="4"/>
      <c r="H498" s="4"/>
      <c r="I498" s="4"/>
      <c r="J498" s="4"/>
      <c r="K498" s="4">
        <f>SUM(Tabel1[[#This Row],[cap_gemarkeerd_langs]:[cap_canadees]])</f>
        <v>10</v>
      </c>
      <c r="L498" s="4"/>
      <c r="M498" s="4"/>
      <c r="N498" s="4"/>
      <c r="O498" s="4"/>
      <c r="P498" s="4"/>
      <c r="Q498" s="4"/>
      <c r="R498" s="4">
        <f>SUM(Tabel1[[#This Row],[Cap - Invaliden algemeen]:[Cap - Overig gereserveerd]])</f>
        <v>0</v>
      </c>
      <c r="S498" s="4">
        <f>Tabel1[[#This Row],[Totale openbare capaciteit]]+Tabel1[[#This Row],[Totale doelgroep capaciteit]]</f>
        <v>10</v>
      </c>
      <c r="T498" s="11">
        <v>8</v>
      </c>
      <c r="U498" s="11"/>
      <c r="V498" s="11"/>
      <c r="W498" s="11"/>
      <c r="X498" s="11"/>
      <c r="Y498" s="11"/>
      <c r="Z498" s="4">
        <f>SUM(Tabel1[[#This Row],[Bez - Invaliden algemeen]:[Bez - Overig gereserveerd]])</f>
        <v>0</v>
      </c>
      <c r="AA498" s="4"/>
      <c r="AB498" s="4"/>
      <c r="AC498" s="11"/>
      <c r="AD498" s="11">
        <f>SUM(Tabel1[[#This Row],[Bez - fout, canadees]:[Bez - fout, anders]])</f>
        <v>0</v>
      </c>
      <c r="AE498" s="11"/>
      <c r="AF498" s="11"/>
      <c r="AG498" s="11"/>
      <c r="AH498" s="11">
        <f>SUM(Tabel1[[#This Row],[Bez - Obstakel, openbaar]:[Bez - Obstakel, doelgroep]])</f>
        <v>0</v>
      </c>
      <c r="AI498" s="4"/>
      <c r="AJ498" s="11">
        <f>SUM(Tabel1[[#This Row],[Bez - doelgroep totaal]]+Tabel1[[#This Row],[Bez - Openbaar]]+Tabel1[[#This Row],[Bez - Foutparkeerders]]+Tabel1[[#This Row],[Bez - Obstakels]])</f>
        <v>8</v>
      </c>
      <c r="AK498" s="41">
        <f>Tabel1[[#This Row],[Bez - Openbaar]]/Tabel1[[#This Row],[Totale openbare capaciteit]]</f>
        <v>0.8</v>
      </c>
      <c r="AL498" s="41" t="e">
        <f>Tabel1[[#This Row],[Bez - doelgroep totaal]]/Tabel1[[#This Row],[Totale doelgroep capaciteit]]</f>
        <v>#DIV/0!</v>
      </c>
      <c r="AM498" s="41">
        <f>Tabel1[[#This Row],[Totale bezetting]]/Tabel1[[#This Row],[Totale capaciteit]]</f>
        <v>0.8</v>
      </c>
      <c r="AN498" s="41" t="str">
        <f>Tabel1[[#This Row],[Datum]]&amp;Tabel1[[#This Row],[Meetmoment]]&amp;Tabel1[[#This Row],[Sectienummer]]</f>
        <v>4442914:00-16:0036</v>
      </c>
      <c r="AO498" s="33">
        <v>2</v>
      </c>
      <c r="AP498" s="33">
        <v>1</v>
      </c>
      <c r="AQ498" s="33">
        <v>2</v>
      </c>
      <c r="AR498" s="33">
        <v>3</v>
      </c>
      <c r="AS498" s="33"/>
      <c r="AT498" s="33">
        <f>SUM(Tabel1[[#This Row],[Motief - Bezoekers/kortparkeerders]:[Motief - Overig]])</f>
        <v>8</v>
      </c>
      <c r="AU498" s="43">
        <v>4</v>
      </c>
      <c r="AV498" s="43">
        <v>1</v>
      </c>
      <c r="AW498" s="43"/>
      <c r="AX498" s="43">
        <v>2</v>
      </c>
      <c r="AY498" s="43">
        <v>1</v>
      </c>
      <c r="AZ498" s="43"/>
      <c r="BA498" s="43"/>
      <c r="BB498" s="43"/>
      <c r="BC498" s="44">
        <f>SUM(Tabel1[[#This Row],[Herkomst - Eigen woonplaats]:[Herkomst - Onbekend]])</f>
        <v>8</v>
      </c>
    </row>
    <row r="499" spans="1:55" s="2" customFormat="1" x14ac:dyDescent="0.25">
      <c r="A499" s="1">
        <v>36</v>
      </c>
      <c r="B499" t="s">
        <v>60</v>
      </c>
      <c r="C499" s="8">
        <v>44450</v>
      </c>
      <c r="D499" s="1" t="s">
        <v>78</v>
      </c>
      <c r="E499" s="4">
        <v>10</v>
      </c>
      <c r="F499" s="4"/>
      <c r="G499" s="4"/>
      <c r="H499" s="4"/>
      <c r="I499" s="4"/>
      <c r="J499" s="4"/>
      <c r="K499" s="4">
        <f>SUM(Tabel1[[#This Row],[cap_gemarkeerd_langs]:[cap_canadees]])</f>
        <v>10</v>
      </c>
      <c r="L499" s="4"/>
      <c r="M499" s="4"/>
      <c r="N499" s="4"/>
      <c r="O499" s="4"/>
      <c r="P499" s="4"/>
      <c r="Q499" s="4"/>
      <c r="R499" s="4">
        <f>SUM(Tabel1[[#This Row],[Cap - Invaliden algemeen]:[Cap - Overig gereserveerd]])</f>
        <v>0</v>
      </c>
      <c r="S499" s="4">
        <f>Tabel1[[#This Row],[Totale openbare capaciteit]]+Tabel1[[#This Row],[Totale doelgroep capaciteit]]</f>
        <v>10</v>
      </c>
      <c r="T499" s="11">
        <v>7</v>
      </c>
      <c r="U499" s="11"/>
      <c r="V499" s="11"/>
      <c r="W499" s="11"/>
      <c r="X499" s="11"/>
      <c r="Y499" s="11"/>
      <c r="Z499" s="4">
        <f>SUM(Tabel1[[#This Row],[Bez - Invaliden algemeen]:[Bez - Overig gereserveerd]])</f>
        <v>0</v>
      </c>
      <c r="AA499" s="4"/>
      <c r="AB499" s="4"/>
      <c r="AC499" s="11"/>
      <c r="AD499" s="11">
        <f>SUM(Tabel1[[#This Row],[Bez - fout, canadees]:[Bez - fout, anders]])</f>
        <v>0</v>
      </c>
      <c r="AE499" s="4"/>
      <c r="AF499" s="11"/>
      <c r="AG499" s="11"/>
      <c r="AH499" s="11">
        <f>SUM(Tabel1[[#This Row],[Bez - Obstakel, openbaar]:[Bez - Obstakel, doelgroep]])</f>
        <v>0</v>
      </c>
      <c r="AI499" s="4"/>
      <c r="AJ499" s="11">
        <f>SUM(Tabel1[[#This Row],[Bez - doelgroep totaal]]+Tabel1[[#This Row],[Bez - Openbaar]]+Tabel1[[#This Row],[Bez - Foutparkeerders]]+Tabel1[[#This Row],[Bez - Obstakels]])</f>
        <v>7</v>
      </c>
      <c r="AK499" s="41">
        <f>Tabel1[[#This Row],[Bez - Openbaar]]/Tabel1[[#This Row],[Totale openbare capaciteit]]</f>
        <v>0.7</v>
      </c>
      <c r="AL499" s="41" t="e">
        <f>Tabel1[[#This Row],[Bez - doelgroep totaal]]/Tabel1[[#This Row],[Totale doelgroep capaciteit]]</f>
        <v>#DIV/0!</v>
      </c>
      <c r="AM499" s="41">
        <f>Tabel1[[#This Row],[Totale bezetting]]/Tabel1[[#This Row],[Totale capaciteit]]</f>
        <v>0.7</v>
      </c>
      <c r="AN499" s="41" t="str">
        <f>Tabel1[[#This Row],[Datum]]&amp;Tabel1[[#This Row],[Meetmoment]]&amp;Tabel1[[#This Row],[Sectienummer]]</f>
        <v>4445010:00-12:0036</v>
      </c>
      <c r="AO499" s="33"/>
      <c r="AP499" s="33">
        <v>1</v>
      </c>
      <c r="AQ499" s="33">
        <v>2</v>
      </c>
      <c r="AR499" s="33">
        <v>4</v>
      </c>
      <c r="AS499" s="33"/>
      <c r="AT499" s="33">
        <f>SUM(Tabel1[[#This Row],[Motief - Bezoekers/kortparkeerders]:[Motief - Overig]])</f>
        <v>7</v>
      </c>
      <c r="AU499" s="43">
        <v>3</v>
      </c>
      <c r="AV499" s="43"/>
      <c r="AW499" s="43"/>
      <c r="AX499" s="43">
        <v>4</v>
      </c>
      <c r="AY499" s="43"/>
      <c r="AZ499" s="43"/>
      <c r="BA499" s="43"/>
      <c r="BB499" s="43"/>
      <c r="BC499" s="44">
        <f>SUM(Tabel1[[#This Row],[Herkomst - Eigen woonplaats]:[Herkomst - Onbekend]])</f>
        <v>7</v>
      </c>
    </row>
    <row r="500" spans="1:55" s="2" customFormat="1" x14ac:dyDescent="0.25">
      <c r="A500" s="1">
        <v>36</v>
      </c>
      <c r="B500" t="s">
        <v>60</v>
      </c>
      <c r="C500" s="8">
        <v>44450</v>
      </c>
      <c r="D500" s="1" t="s">
        <v>79</v>
      </c>
      <c r="E500" s="4">
        <v>10</v>
      </c>
      <c r="F500" s="4"/>
      <c r="G500" s="4"/>
      <c r="H500" s="4"/>
      <c r="I500" s="4"/>
      <c r="J500" s="4"/>
      <c r="K500" s="4">
        <f>SUM(Tabel1[[#This Row],[cap_gemarkeerd_langs]:[cap_canadees]])</f>
        <v>10</v>
      </c>
      <c r="L500" s="4"/>
      <c r="M500" s="4"/>
      <c r="N500" s="4"/>
      <c r="O500" s="4"/>
      <c r="P500" s="4"/>
      <c r="Q500" s="4"/>
      <c r="R500" s="4">
        <f>SUM(Tabel1[[#This Row],[Cap - Invaliden algemeen]:[Cap - Overig gereserveerd]])</f>
        <v>0</v>
      </c>
      <c r="S500" s="4">
        <f>Tabel1[[#This Row],[Totale openbare capaciteit]]+Tabel1[[#This Row],[Totale doelgroep capaciteit]]</f>
        <v>10</v>
      </c>
      <c r="T500" s="11">
        <v>7</v>
      </c>
      <c r="U500" s="11"/>
      <c r="V500" s="11"/>
      <c r="W500" s="11"/>
      <c r="X500" s="11"/>
      <c r="Y500" s="11"/>
      <c r="Z500" s="4">
        <f>SUM(Tabel1[[#This Row],[Bez - Invaliden algemeen]:[Bez - Overig gereserveerd]])</f>
        <v>0</v>
      </c>
      <c r="AA500" s="4"/>
      <c r="AB500" s="4"/>
      <c r="AC500" s="11"/>
      <c r="AD500" s="11">
        <f>SUM(Tabel1[[#This Row],[Bez - fout, canadees]:[Bez - fout, anders]])</f>
        <v>0</v>
      </c>
      <c r="AE500" s="4"/>
      <c r="AF500" s="11"/>
      <c r="AG500" s="11"/>
      <c r="AH500" s="11">
        <f>SUM(Tabel1[[#This Row],[Bez - Obstakel, openbaar]:[Bez - Obstakel, doelgroep]])</f>
        <v>0</v>
      </c>
      <c r="AI500" s="4"/>
      <c r="AJ500" s="11">
        <f>SUM(Tabel1[[#This Row],[Bez - doelgroep totaal]]+Tabel1[[#This Row],[Bez - Openbaar]]+Tabel1[[#This Row],[Bez - Foutparkeerders]]+Tabel1[[#This Row],[Bez - Obstakels]])</f>
        <v>7</v>
      </c>
      <c r="AK500" s="41">
        <f>Tabel1[[#This Row],[Bez - Openbaar]]/Tabel1[[#This Row],[Totale openbare capaciteit]]</f>
        <v>0.7</v>
      </c>
      <c r="AL500" s="41" t="e">
        <f>Tabel1[[#This Row],[Bez - doelgroep totaal]]/Tabel1[[#This Row],[Totale doelgroep capaciteit]]</f>
        <v>#DIV/0!</v>
      </c>
      <c r="AM500" s="41">
        <f>Tabel1[[#This Row],[Totale bezetting]]/Tabel1[[#This Row],[Totale capaciteit]]</f>
        <v>0.7</v>
      </c>
      <c r="AN500" s="41" t="str">
        <f>Tabel1[[#This Row],[Datum]]&amp;Tabel1[[#This Row],[Meetmoment]]&amp;Tabel1[[#This Row],[Sectienummer]]</f>
        <v>4445014:00-16:0036</v>
      </c>
      <c r="AO500" s="33"/>
      <c r="AP500" s="33">
        <v>1</v>
      </c>
      <c r="AQ500" s="33">
        <v>2</v>
      </c>
      <c r="AR500" s="33">
        <v>4</v>
      </c>
      <c r="AS500" s="33"/>
      <c r="AT500" s="33">
        <f>SUM(Tabel1[[#This Row],[Motief - Bezoekers/kortparkeerders]:[Motief - Overig]])</f>
        <v>7</v>
      </c>
      <c r="AU500" s="43">
        <v>2</v>
      </c>
      <c r="AV500" s="43"/>
      <c r="AW500" s="43">
        <v>1</v>
      </c>
      <c r="AX500" s="43">
        <v>4</v>
      </c>
      <c r="AY500" s="43"/>
      <c r="AZ500" s="43"/>
      <c r="BA500" s="43"/>
      <c r="BB500" s="43"/>
      <c r="BC500" s="44">
        <f>SUM(Tabel1[[#This Row],[Herkomst - Eigen woonplaats]:[Herkomst - Onbekend]])</f>
        <v>7</v>
      </c>
    </row>
    <row r="501" spans="1:55" s="2" customFormat="1" x14ac:dyDescent="0.25">
      <c r="A501" s="1">
        <v>36</v>
      </c>
      <c r="B501" t="s">
        <v>60</v>
      </c>
      <c r="C501" s="8">
        <v>44450</v>
      </c>
      <c r="D501" s="1" t="s">
        <v>80</v>
      </c>
      <c r="E501" s="4">
        <v>10</v>
      </c>
      <c r="F501" s="4"/>
      <c r="G501" s="4"/>
      <c r="H501" s="4"/>
      <c r="I501" s="4"/>
      <c r="J501" s="4"/>
      <c r="K501" s="4">
        <f>SUM(Tabel1[[#This Row],[cap_gemarkeerd_langs]:[cap_canadees]])</f>
        <v>10</v>
      </c>
      <c r="L501" s="4"/>
      <c r="M501" s="4"/>
      <c r="N501" s="4"/>
      <c r="O501" s="4"/>
      <c r="P501" s="4"/>
      <c r="Q501" s="4"/>
      <c r="R501" s="4">
        <f>SUM(Tabel1[[#This Row],[Cap - Invaliden algemeen]:[Cap - Overig gereserveerd]])</f>
        <v>0</v>
      </c>
      <c r="S501" s="4">
        <f>Tabel1[[#This Row],[Totale openbare capaciteit]]+Tabel1[[#This Row],[Totale doelgroep capaciteit]]</f>
        <v>10</v>
      </c>
      <c r="T501" s="11">
        <v>7</v>
      </c>
      <c r="U501" s="11"/>
      <c r="V501" s="11"/>
      <c r="W501" s="11"/>
      <c r="X501" s="11"/>
      <c r="Y501" s="11"/>
      <c r="Z501" s="4">
        <f>SUM(Tabel1[[#This Row],[Bez - Invaliden algemeen]:[Bez - Overig gereserveerd]])</f>
        <v>0</v>
      </c>
      <c r="AA501" s="4"/>
      <c r="AB501" s="4"/>
      <c r="AC501" s="11"/>
      <c r="AD501" s="11">
        <f>SUM(Tabel1[[#This Row],[Bez - fout, canadees]:[Bez - fout, anders]])</f>
        <v>0</v>
      </c>
      <c r="AE501" s="4"/>
      <c r="AF501" s="11"/>
      <c r="AG501" s="11"/>
      <c r="AH501" s="11">
        <f>SUM(Tabel1[[#This Row],[Bez - Obstakel, openbaar]:[Bez - Obstakel, doelgroep]])</f>
        <v>0</v>
      </c>
      <c r="AI501" s="4"/>
      <c r="AJ501" s="11">
        <f>SUM(Tabel1[[#This Row],[Bez - doelgroep totaal]]+Tabel1[[#This Row],[Bez - Openbaar]]+Tabel1[[#This Row],[Bez - Foutparkeerders]]+Tabel1[[#This Row],[Bez - Obstakels]])</f>
        <v>7</v>
      </c>
      <c r="AK501" s="41">
        <f>Tabel1[[#This Row],[Bez - Openbaar]]/Tabel1[[#This Row],[Totale openbare capaciteit]]</f>
        <v>0.7</v>
      </c>
      <c r="AL501" s="41" t="e">
        <f>Tabel1[[#This Row],[Bez - doelgroep totaal]]/Tabel1[[#This Row],[Totale doelgroep capaciteit]]</f>
        <v>#DIV/0!</v>
      </c>
      <c r="AM501" s="41">
        <f>Tabel1[[#This Row],[Totale bezetting]]/Tabel1[[#This Row],[Totale capaciteit]]</f>
        <v>0.7</v>
      </c>
      <c r="AN501" s="41" t="str">
        <f>Tabel1[[#This Row],[Datum]]&amp;Tabel1[[#This Row],[Meetmoment]]&amp;Tabel1[[#This Row],[Sectienummer]]</f>
        <v>4445019:00-21:0036</v>
      </c>
      <c r="AO501" s="33"/>
      <c r="AP501" s="33"/>
      <c r="AQ501" s="33">
        <v>4</v>
      </c>
      <c r="AR501" s="33">
        <v>3</v>
      </c>
      <c r="AS501" s="33"/>
      <c r="AT501" s="33">
        <f>SUM(Tabel1[[#This Row],[Motief - Bezoekers/kortparkeerders]:[Motief - Overig]])</f>
        <v>7</v>
      </c>
      <c r="AU501" s="43">
        <v>3</v>
      </c>
      <c r="AV501" s="43"/>
      <c r="AW501" s="43">
        <v>1</v>
      </c>
      <c r="AX501" s="43">
        <v>3</v>
      </c>
      <c r="AY501" s="43"/>
      <c r="AZ501" s="43"/>
      <c r="BA501" s="43"/>
      <c r="BB501" s="43"/>
      <c r="BC501" s="44">
        <f>SUM(Tabel1[[#This Row],[Herkomst - Eigen woonplaats]:[Herkomst - Onbekend]])</f>
        <v>7</v>
      </c>
    </row>
    <row r="502" spans="1:55" s="2" customFormat="1" x14ac:dyDescent="0.25">
      <c r="A502" s="1">
        <v>36</v>
      </c>
      <c r="B502" t="s">
        <v>60</v>
      </c>
      <c r="C502" s="8">
        <v>44451</v>
      </c>
      <c r="D502" s="1" t="s">
        <v>77</v>
      </c>
      <c r="E502" s="4">
        <v>10</v>
      </c>
      <c r="F502" s="4"/>
      <c r="G502" s="4"/>
      <c r="H502" s="4"/>
      <c r="I502" s="4"/>
      <c r="J502" s="4"/>
      <c r="K502" s="4">
        <f>SUM(Tabel1[[#This Row],[cap_gemarkeerd_langs]:[cap_canadees]])</f>
        <v>10</v>
      </c>
      <c r="L502" s="4"/>
      <c r="M502" s="4"/>
      <c r="N502" s="4"/>
      <c r="O502" s="4"/>
      <c r="P502" s="4"/>
      <c r="Q502" s="4"/>
      <c r="R502" s="4">
        <f>SUM(Tabel1[[#This Row],[Cap - Invaliden algemeen]:[Cap - Overig gereserveerd]])</f>
        <v>0</v>
      </c>
      <c r="S502" s="4">
        <f>Tabel1[[#This Row],[Totale openbare capaciteit]]+Tabel1[[#This Row],[Totale doelgroep capaciteit]]</f>
        <v>10</v>
      </c>
      <c r="T502" s="11">
        <v>9</v>
      </c>
      <c r="U502" s="11"/>
      <c r="V502" s="11"/>
      <c r="W502" s="11"/>
      <c r="X502" s="11"/>
      <c r="Y502" s="11"/>
      <c r="Z502" s="4">
        <f>SUM(Tabel1[[#This Row],[Bez - Invaliden algemeen]:[Bez - Overig gereserveerd]])</f>
        <v>0</v>
      </c>
      <c r="AA502" s="4"/>
      <c r="AB502" s="4"/>
      <c r="AC502" s="11"/>
      <c r="AD502" s="11">
        <f>SUM(Tabel1[[#This Row],[Bez - fout, canadees]:[Bez - fout, anders]])</f>
        <v>0</v>
      </c>
      <c r="AE502" s="4"/>
      <c r="AF502" s="11"/>
      <c r="AG502" s="11"/>
      <c r="AH502" s="11">
        <f>SUM(Tabel1[[#This Row],[Bez - Obstakel, openbaar]:[Bez - Obstakel, doelgroep]])</f>
        <v>0</v>
      </c>
      <c r="AI502" s="4"/>
      <c r="AJ502" s="11">
        <f>SUM(Tabel1[[#This Row],[Bez - doelgroep totaal]]+Tabel1[[#This Row],[Bez - Openbaar]]+Tabel1[[#This Row],[Bez - Foutparkeerders]]+Tabel1[[#This Row],[Bez - Obstakels]])</f>
        <v>9</v>
      </c>
      <c r="AK502" s="41">
        <f>Tabel1[[#This Row],[Bez - Openbaar]]/Tabel1[[#This Row],[Totale openbare capaciteit]]</f>
        <v>0.9</v>
      </c>
      <c r="AL502" s="41" t="e">
        <f>Tabel1[[#This Row],[Bez - doelgroep totaal]]/Tabel1[[#This Row],[Totale doelgroep capaciteit]]</f>
        <v>#DIV/0!</v>
      </c>
      <c r="AM502" s="41">
        <f>Tabel1[[#This Row],[Totale bezetting]]/Tabel1[[#This Row],[Totale capaciteit]]</f>
        <v>0.9</v>
      </c>
      <c r="AN502" s="41" t="str">
        <f>Tabel1[[#This Row],[Datum]]&amp;Tabel1[[#This Row],[Meetmoment]]&amp;Tabel1[[#This Row],[Sectienummer]]</f>
        <v>4445100:00-02:0036</v>
      </c>
      <c r="AO502" s="33"/>
      <c r="AP502" s="33"/>
      <c r="AQ502" s="33">
        <v>5</v>
      </c>
      <c r="AR502" s="33">
        <v>4</v>
      </c>
      <c r="AS502" s="33"/>
      <c r="AT502" s="33">
        <f>SUM(Tabel1[[#This Row],[Motief - Bezoekers/kortparkeerders]:[Motief - Overig]])</f>
        <v>9</v>
      </c>
      <c r="AU502" s="43">
        <v>5</v>
      </c>
      <c r="AV502" s="43"/>
      <c r="AW502" s="43">
        <v>1</v>
      </c>
      <c r="AX502" s="43">
        <v>3</v>
      </c>
      <c r="AY502" s="43"/>
      <c r="AZ502" s="43"/>
      <c r="BA502" s="43"/>
      <c r="BB502" s="43"/>
      <c r="BC502" s="44">
        <f>SUM(Tabel1[[#This Row],[Herkomst - Eigen woonplaats]:[Herkomst - Onbekend]])</f>
        <v>9</v>
      </c>
    </row>
    <row r="503" spans="1:55" s="2" customFormat="1" x14ac:dyDescent="0.25">
      <c r="A503" s="1">
        <v>36</v>
      </c>
      <c r="B503" t="s">
        <v>60</v>
      </c>
      <c r="C503" s="8">
        <v>44474</v>
      </c>
      <c r="D503" s="1" t="s">
        <v>78</v>
      </c>
      <c r="E503" s="4">
        <v>10</v>
      </c>
      <c r="F503" s="4"/>
      <c r="G503" s="4"/>
      <c r="H503" s="4"/>
      <c r="I503" s="4"/>
      <c r="J503" s="4"/>
      <c r="K503" s="4">
        <f>SUM(Tabel1[[#This Row],[cap_gemarkeerd_langs]:[cap_canadees]])</f>
        <v>10</v>
      </c>
      <c r="L503" s="4"/>
      <c r="M503" s="4"/>
      <c r="N503" s="4"/>
      <c r="O503" s="4"/>
      <c r="P503" s="4"/>
      <c r="Q503" s="4"/>
      <c r="R503" s="4">
        <f>SUM(Tabel1[[#This Row],[Cap - Invaliden algemeen]:[Cap - Overig gereserveerd]])</f>
        <v>0</v>
      </c>
      <c r="S503" s="4">
        <f>Tabel1[[#This Row],[Totale openbare capaciteit]]+Tabel1[[#This Row],[Totale doelgroep capaciteit]]</f>
        <v>10</v>
      </c>
      <c r="T503" s="11">
        <v>8</v>
      </c>
      <c r="U503" s="11"/>
      <c r="V503" s="11"/>
      <c r="W503" s="11"/>
      <c r="X503" s="11"/>
      <c r="Y503" s="11"/>
      <c r="Z503" s="4">
        <f>SUM(Tabel1[[#This Row],[Bez - Invaliden algemeen]:[Bez - Overig gereserveerd]])</f>
        <v>0</v>
      </c>
      <c r="AA503" s="4"/>
      <c r="AB503" s="4"/>
      <c r="AC503" s="11"/>
      <c r="AD503" s="11">
        <f>SUM(Tabel1[[#This Row],[Bez - fout, canadees]:[Bez - fout, anders]])</f>
        <v>0</v>
      </c>
      <c r="AE503" s="4"/>
      <c r="AF503" s="11"/>
      <c r="AG503" s="11"/>
      <c r="AH503" s="11">
        <f>SUM(Tabel1[[#This Row],[Bez - Obstakel, openbaar]:[Bez - Obstakel, doelgroep]])</f>
        <v>0</v>
      </c>
      <c r="AI503" s="4"/>
      <c r="AJ503" s="11">
        <f>SUM(Tabel1[[#This Row],[Bez - doelgroep totaal]]+Tabel1[[#This Row],[Bez - Openbaar]]+Tabel1[[#This Row],[Bez - Foutparkeerders]]+Tabel1[[#This Row],[Bez - Obstakels]])</f>
        <v>8</v>
      </c>
      <c r="AK503" s="41">
        <f>Tabel1[[#This Row],[Bez - Openbaar]]/Tabel1[[#This Row],[Totale openbare capaciteit]]</f>
        <v>0.8</v>
      </c>
      <c r="AL503" s="41" t="e">
        <f>Tabel1[[#This Row],[Bez - doelgroep totaal]]/Tabel1[[#This Row],[Totale doelgroep capaciteit]]</f>
        <v>#DIV/0!</v>
      </c>
      <c r="AM503" s="41">
        <f>Tabel1[[#This Row],[Totale bezetting]]/Tabel1[[#This Row],[Totale capaciteit]]</f>
        <v>0.8</v>
      </c>
      <c r="AN503" s="41" t="str">
        <f>Tabel1[[#This Row],[Datum]]&amp;Tabel1[[#This Row],[Meetmoment]]&amp;Tabel1[[#This Row],[Sectienummer]]</f>
        <v>4447410:00-12:0036</v>
      </c>
      <c r="AO503" s="33">
        <v>1</v>
      </c>
      <c r="AP503" s="33">
        <v>1</v>
      </c>
      <c r="AQ503" s="33">
        <v>6</v>
      </c>
      <c r="AR503" s="33"/>
      <c r="AS503" s="33"/>
      <c r="AT503" s="33">
        <f>SUM(Tabel1[[#This Row],[Motief - Bezoekers/kortparkeerders]:[Motief - Overig]])</f>
        <v>8</v>
      </c>
      <c r="AU503" s="43">
        <v>3</v>
      </c>
      <c r="AV503" s="43">
        <v>1</v>
      </c>
      <c r="AW503" s="43">
        <v>1</v>
      </c>
      <c r="AX503" s="43">
        <v>2</v>
      </c>
      <c r="AY503" s="43"/>
      <c r="AZ503" s="43"/>
      <c r="BA503" s="43">
        <v>1</v>
      </c>
      <c r="BB503" s="43"/>
      <c r="BC503" s="44">
        <f>SUM(Tabel1[[#This Row],[Herkomst - Eigen woonplaats]:[Herkomst - Onbekend]])</f>
        <v>8</v>
      </c>
    </row>
    <row r="504" spans="1:55" s="2" customFormat="1" x14ac:dyDescent="0.25">
      <c r="A504" s="1">
        <v>36</v>
      </c>
      <c r="B504" t="s">
        <v>60</v>
      </c>
      <c r="C504" s="8">
        <v>44474</v>
      </c>
      <c r="D504" s="1" t="s">
        <v>79</v>
      </c>
      <c r="E504" s="4">
        <v>10</v>
      </c>
      <c r="F504" s="4"/>
      <c r="G504" s="4"/>
      <c r="H504" s="4"/>
      <c r="I504" s="4"/>
      <c r="J504" s="4"/>
      <c r="K504" s="4">
        <f>SUM(Tabel1[[#This Row],[cap_gemarkeerd_langs]:[cap_canadees]])</f>
        <v>10</v>
      </c>
      <c r="L504" s="4"/>
      <c r="M504" s="4"/>
      <c r="N504" s="4"/>
      <c r="O504" s="4"/>
      <c r="P504" s="4"/>
      <c r="Q504" s="4"/>
      <c r="R504" s="4">
        <f>SUM(Tabel1[[#This Row],[Cap - Invaliden algemeen]:[Cap - Overig gereserveerd]])</f>
        <v>0</v>
      </c>
      <c r="S504" s="4">
        <f>Tabel1[[#This Row],[Totale openbare capaciteit]]+Tabel1[[#This Row],[Totale doelgroep capaciteit]]</f>
        <v>10</v>
      </c>
      <c r="T504" s="11">
        <v>4</v>
      </c>
      <c r="U504" s="11"/>
      <c r="V504" s="11"/>
      <c r="W504" s="11"/>
      <c r="X504" s="11"/>
      <c r="Y504" s="11"/>
      <c r="Z504" s="4">
        <f>SUM(Tabel1[[#This Row],[Bez - Invaliden algemeen]:[Bez - Overig gereserveerd]])</f>
        <v>0</v>
      </c>
      <c r="AA504" s="4"/>
      <c r="AB504" s="4"/>
      <c r="AC504" s="11"/>
      <c r="AD504" s="11">
        <f>SUM(Tabel1[[#This Row],[Bez - fout, canadees]:[Bez - fout, anders]])</f>
        <v>0</v>
      </c>
      <c r="AE504" s="4"/>
      <c r="AF504" s="11"/>
      <c r="AG504" s="11"/>
      <c r="AH504" s="11">
        <f>SUM(Tabel1[[#This Row],[Bez - Obstakel, openbaar]:[Bez - Obstakel, doelgroep]])</f>
        <v>0</v>
      </c>
      <c r="AI504" s="4"/>
      <c r="AJ504" s="11">
        <f>SUM(Tabel1[[#This Row],[Bez - doelgroep totaal]]+Tabel1[[#This Row],[Bez - Openbaar]]+Tabel1[[#This Row],[Bez - Foutparkeerders]]+Tabel1[[#This Row],[Bez - Obstakels]])</f>
        <v>4</v>
      </c>
      <c r="AK504" s="41">
        <f>Tabel1[[#This Row],[Bez - Openbaar]]/Tabel1[[#This Row],[Totale openbare capaciteit]]</f>
        <v>0.4</v>
      </c>
      <c r="AL504" s="41" t="e">
        <f>Tabel1[[#This Row],[Bez - doelgroep totaal]]/Tabel1[[#This Row],[Totale doelgroep capaciteit]]</f>
        <v>#DIV/0!</v>
      </c>
      <c r="AM504" s="41">
        <f>Tabel1[[#This Row],[Totale bezetting]]/Tabel1[[#This Row],[Totale capaciteit]]</f>
        <v>0.4</v>
      </c>
      <c r="AN504" s="41" t="str">
        <f>Tabel1[[#This Row],[Datum]]&amp;Tabel1[[#This Row],[Meetmoment]]&amp;Tabel1[[#This Row],[Sectienummer]]</f>
        <v>4447414:00-16:0036</v>
      </c>
      <c r="AO504" s="33"/>
      <c r="AP504" s="33">
        <v>1</v>
      </c>
      <c r="AQ504" s="33">
        <v>3</v>
      </c>
      <c r="AR504" s="33"/>
      <c r="AS504" s="33"/>
      <c r="AT504" s="33">
        <f>SUM(Tabel1[[#This Row],[Motief - Bezoekers/kortparkeerders]:[Motief - Overig]])</f>
        <v>4</v>
      </c>
      <c r="AU504" s="43">
        <v>2</v>
      </c>
      <c r="AV504" s="43">
        <v>1</v>
      </c>
      <c r="AW504" s="43"/>
      <c r="AX504" s="43">
        <v>1</v>
      </c>
      <c r="AY504" s="43"/>
      <c r="AZ504" s="43"/>
      <c r="BA504" s="43"/>
      <c r="BB504" s="43"/>
      <c r="BC504" s="44">
        <f>SUM(Tabel1[[#This Row],[Herkomst - Eigen woonplaats]:[Herkomst - Onbekend]])</f>
        <v>4</v>
      </c>
    </row>
    <row r="505" spans="1:55" s="2" customFormat="1" x14ac:dyDescent="0.25">
      <c r="A505" s="1">
        <v>36</v>
      </c>
      <c r="B505" t="s">
        <v>60</v>
      </c>
      <c r="C505" s="8">
        <v>44474</v>
      </c>
      <c r="D505" s="1" t="s">
        <v>80</v>
      </c>
      <c r="E505" s="4">
        <v>10</v>
      </c>
      <c r="F505" s="4"/>
      <c r="G505" s="4"/>
      <c r="H505" s="4"/>
      <c r="I505" s="4"/>
      <c r="J505" s="4"/>
      <c r="K505" s="4">
        <f>SUM(Tabel1[[#This Row],[cap_gemarkeerd_langs]:[cap_canadees]])</f>
        <v>10</v>
      </c>
      <c r="L505" s="4"/>
      <c r="M505" s="4"/>
      <c r="N505" s="4"/>
      <c r="O505" s="4"/>
      <c r="P505" s="4"/>
      <c r="Q505" s="4"/>
      <c r="R505" s="4">
        <f>SUM(Tabel1[[#This Row],[Cap - Invaliden algemeen]:[Cap - Overig gereserveerd]])</f>
        <v>0</v>
      </c>
      <c r="S505" s="4">
        <f>Tabel1[[#This Row],[Totale openbare capaciteit]]+Tabel1[[#This Row],[Totale doelgroep capaciteit]]</f>
        <v>10</v>
      </c>
      <c r="T505" s="11">
        <v>6</v>
      </c>
      <c r="U505" s="11"/>
      <c r="V505" s="11"/>
      <c r="W505" s="11"/>
      <c r="X505" s="11"/>
      <c r="Y505" s="11"/>
      <c r="Z505" s="4">
        <f>SUM(Tabel1[[#This Row],[Bez - Invaliden algemeen]:[Bez - Overig gereserveerd]])</f>
        <v>0</v>
      </c>
      <c r="AA505" s="4"/>
      <c r="AB505" s="4"/>
      <c r="AC505" s="11"/>
      <c r="AD505" s="11">
        <f>SUM(Tabel1[[#This Row],[Bez - fout, canadees]:[Bez - fout, anders]])</f>
        <v>0</v>
      </c>
      <c r="AE505" s="4"/>
      <c r="AF505" s="11"/>
      <c r="AG505" s="11"/>
      <c r="AH505" s="11">
        <f>SUM(Tabel1[[#This Row],[Bez - Obstakel, openbaar]:[Bez - Obstakel, doelgroep]])</f>
        <v>0</v>
      </c>
      <c r="AI505" s="4"/>
      <c r="AJ505" s="11">
        <f>SUM(Tabel1[[#This Row],[Bez - doelgroep totaal]]+Tabel1[[#This Row],[Bez - Openbaar]]+Tabel1[[#This Row],[Bez - Foutparkeerders]]+Tabel1[[#This Row],[Bez - Obstakels]])</f>
        <v>6</v>
      </c>
      <c r="AK505" s="41">
        <f>Tabel1[[#This Row],[Bez - Openbaar]]/Tabel1[[#This Row],[Totale openbare capaciteit]]</f>
        <v>0.6</v>
      </c>
      <c r="AL505" s="41" t="e">
        <f>Tabel1[[#This Row],[Bez - doelgroep totaal]]/Tabel1[[#This Row],[Totale doelgroep capaciteit]]</f>
        <v>#DIV/0!</v>
      </c>
      <c r="AM505" s="41">
        <f>Tabel1[[#This Row],[Totale bezetting]]/Tabel1[[#This Row],[Totale capaciteit]]</f>
        <v>0.6</v>
      </c>
      <c r="AN505" s="41" t="str">
        <f>Tabel1[[#This Row],[Datum]]&amp;Tabel1[[#This Row],[Meetmoment]]&amp;Tabel1[[#This Row],[Sectienummer]]</f>
        <v>4447419:00-21:0036</v>
      </c>
      <c r="AO505" s="33"/>
      <c r="AP505" s="33"/>
      <c r="AQ505" s="33">
        <v>4</v>
      </c>
      <c r="AR505" s="33">
        <v>2</v>
      </c>
      <c r="AS505" s="33"/>
      <c r="AT505" s="33">
        <f>SUM(Tabel1[[#This Row],[Motief - Bezoekers/kortparkeerders]:[Motief - Overig]])</f>
        <v>6</v>
      </c>
      <c r="AU505" s="43">
        <v>3</v>
      </c>
      <c r="AV505" s="43">
        <v>1</v>
      </c>
      <c r="AW505" s="43">
        <v>1</v>
      </c>
      <c r="AX505" s="43">
        <v>1</v>
      </c>
      <c r="AY505" s="43"/>
      <c r="AZ505" s="43"/>
      <c r="BA505" s="43"/>
      <c r="BB505" s="43"/>
      <c r="BC505" s="44">
        <f>SUM(Tabel1[[#This Row],[Herkomst - Eigen woonplaats]:[Herkomst - Onbekend]])</f>
        <v>6</v>
      </c>
    </row>
    <row r="506" spans="1:55" s="2" customFormat="1" x14ac:dyDescent="0.25">
      <c r="A506" s="1">
        <v>36</v>
      </c>
      <c r="B506" t="s">
        <v>60</v>
      </c>
      <c r="C506" s="8">
        <v>44475</v>
      </c>
      <c r="D506" s="1" t="s">
        <v>77</v>
      </c>
      <c r="E506" s="4">
        <v>10</v>
      </c>
      <c r="F506" s="4"/>
      <c r="G506" s="4"/>
      <c r="H506" s="4"/>
      <c r="I506" s="4"/>
      <c r="J506" s="4"/>
      <c r="K506" s="4">
        <f>SUM(Tabel1[[#This Row],[cap_gemarkeerd_langs]:[cap_canadees]])</f>
        <v>10</v>
      </c>
      <c r="L506" s="4"/>
      <c r="M506" s="4"/>
      <c r="N506" s="4"/>
      <c r="O506" s="4"/>
      <c r="P506" s="4"/>
      <c r="Q506" s="4"/>
      <c r="R506" s="4">
        <f>SUM(Tabel1[[#This Row],[Cap - Invaliden algemeen]:[Cap - Overig gereserveerd]])</f>
        <v>0</v>
      </c>
      <c r="S506" s="4">
        <f>Tabel1[[#This Row],[Totale openbare capaciteit]]+Tabel1[[#This Row],[Totale doelgroep capaciteit]]</f>
        <v>10</v>
      </c>
      <c r="T506" s="11">
        <v>8</v>
      </c>
      <c r="U506" s="11"/>
      <c r="V506" s="11"/>
      <c r="W506" s="11"/>
      <c r="X506" s="11"/>
      <c r="Y506" s="11"/>
      <c r="Z506" s="4">
        <f>SUM(Tabel1[[#This Row],[Bez - Invaliden algemeen]:[Bez - Overig gereserveerd]])</f>
        <v>0</v>
      </c>
      <c r="AA506" s="4"/>
      <c r="AB506" s="4"/>
      <c r="AC506" s="11"/>
      <c r="AD506" s="11">
        <f>SUM(Tabel1[[#This Row],[Bez - fout, canadees]:[Bez - fout, anders]])</f>
        <v>0</v>
      </c>
      <c r="AE506" s="4"/>
      <c r="AF506" s="11"/>
      <c r="AG506" s="11"/>
      <c r="AH506" s="11">
        <f>SUM(Tabel1[[#This Row],[Bez - Obstakel, openbaar]:[Bez - Obstakel, doelgroep]])</f>
        <v>0</v>
      </c>
      <c r="AI506" s="4"/>
      <c r="AJ506" s="11">
        <f>SUM(Tabel1[[#This Row],[Bez - doelgroep totaal]]+Tabel1[[#This Row],[Bez - Openbaar]]+Tabel1[[#This Row],[Bez - Foutparkeerders]]+Tabel1[[#This Row],[Bez - Obstakels]])</f>
        <v>8</v>
      </c>
      <c r="AK506" s="41">
        <f>Tabel1[[#This Row],[Bez - Openbaar]]/Tabel1[[#This Row],[Totale openbare capaciteit]]</f>
        <v>0.8</v>
      </c>
      <c r="AL506" s="41" t="e">
        <f>Tabel1[[#This Row],[Bez - doelgroep totaal]]/Tabel1[[#This Row],[Totale doelgroep capaciteit]]</f>
        <v>#DIV/0!</v>
      </c>
      <c r="AM506" s="41">
        <f>Tabel1[[#This Row],[Totale bezetting]]/Tabel1[[#This Row],[Totale capaciteit]]</f>
        <v>0.8</v>
      </c>
      <c r="AN506" s="41" t="str">
        <f>Tabel1[[#This Row],[Datum]]&amp;Tabel1[[#This Row],[Meetmoment]]&amp;Tabel1[[#This Row],[Sectienummer]]</f>
        <v>4447500:00-02:0036</v>
      </c>
      <c r="AO506" s="33"/>
      <c r="AP506" s="33"/>
      <c r="AQ506" s="33">
        <v>5</v>
      </c>
      <c r="AR506" s="33">
        <v>3</v>
      </c>
      <c r="AS506" s="33"/>
      <c r="AT506" s="33">
        <f>SUM(Tabel1[[#This Row],[Motief - Bezoekers/kortparkeerders]:[Motief - Overig]])</f>
        <v>8</v>
      </c>
      <c r="AU506" s="43">
        <v>3</v>
      </c>
      <c r="AV506" s="43">
        <v>1</v>
      </c>
      <c r="AW506" s="43">
        <v>1</v>
      </c>
      <c r="AX506" s="43">
        <v>3</v>
      </c>
      <c r="AY506" s="43"/>
      <c r="AZ506" s="43"/>
      <c r="BA506" s="43"/>
      <c r="BB506" s="43"/>
      <c r="BC506" s="44">
        <f>SUM(Tabel1[[#This Row],[Herkomst - Eigen woonplaats]:[Herkomst - Onbekend]])</f>
        <v>8</v>
      </c>
    </row>
    <row r="507" spans="1:55" s="2" customFormat="1" x14ac:dyDescent="0.25">
      <c r="A507" s="1">
        <v>37</v>
      </c>
      <c r="B507" t="s">
        <v>63</v>
      </c>
      <c r="C507" s="8">
        <v>44415</v>
      </c>
      <c r="D507" s="1" t="s">
        <v>78</v>
      </c>
      <c r="E507" s="4">
        <v>31</v>
      </c>
      <c r="F507" s="4"/>
      <c r="G507" s="4"/>
      <c r="H507" s="4"/>
      <c r="I507" s="4"/>
      <c r="J507" s="4"/>
      <c r="K507" s="4">
        <f>SUM(Tabel1[[#This Row],[cap_gemarkeerd_langs]:[cap_canadees]])</f>
        <v>31</v>
      </c>
      <c r="L507" s="4"/>
      <c r="M507" s="4"/>
      <c r="N507" s="4"/>
      <c r="O507" s="4"/>
      <c r="P507" s="4"/>
      <c r="Q507" s="4"/>
      <c r="R507" s="4">
        <f>SUM(Tabel1[[#This Row],[Cap - Invaliden algemeen]:[Cap - Overig gereserveerd]])</f>
        <v>0</v>
      </c>
      <c r="S507" s="4">
        <f>Tabel1[[#This Row],[Totale openbare capaciteit]]+Tabel1[[#This Row],[Totale doelgroep capaciteit]]</f>
        <v>31</v>
      </c>
      <c r="T507" s="11">
        <v>22</v>
      </c>
      <c r="U507" s="11"/>
      <c r="V507" s="11"/>
      <c r="W507" s="11"/>
      <c r="X507" s="11"/>
      <c r="Y507" s="11"/>
      <c r="Z507" s="4">
        <f>SUM(Tabel1[[#This Row],[Bez - Invaliden algemeen]:[Bez - Overig gereserveerd]])</f>
        <v>0</v>
      </c>
      <c r="AA507" s="4"/>
      <c r="AB507" s="4"/>
      <c r="AC507" s="11"/>
      <c r="AD507" s="11">
        <f>SUM(Tabel1[[#This Row],[Bez - fout, canadees]:[Bez - fout, anders]])</f>
        <v>0</v>
      </c>
      <c r="AE507" s="4">
        <v>1</v>
      </c>
      <c r="AF507" s="11"/>
      <c r="AG507" s="11"/>
      <c r="AH507" s="11">
        <f>SUM(Tabel1[[#This Row],[Bez - Obstakel, openbaar]:[Bez - Obstakel, doelgroep]])</f>
        <v>1</v>
      </c>
      <c r="AI507" s="4"/>
      <c r="AJ507" s="11">
        <f>SUM(Tabel1[[#This Row],[Bez - doelgroep totaal]]+Tabel1[[#This Row],[Bez - Openbaar]]+Tabel1[[#This Row],[Bez - Foutparkeerders]]+Tabel1[[#This Row],[Bez - Obstakels]])</f>
        <v>23</v>
      </c>
      <c r="AK507" s="41">
        <f>Tabel1[[#This Row],[Bez - Openbaar]]/Tabel1[[#This Row],[Totale openbare capaciteit]]</f>
        <v>0.70967741935483875</v>
      </c>
      <c r="AL507" s="41" t="e">
        <f>Tabel1[[#This Row],[Bez - doelgroep totaal]]/Tabel1[[#This Row],[Totale doelgroep capaciteit]]</f>
        <v>#DIV/0!</v>
      </c>
      <c r="AM507" s="41">
        <f>Tabel1[[#This Row],[Totale bezetting]]/Tabel1[[#This Row],[Totale capaciteit]]</f>
        <v>0.74193548387096775</v>
      </c>
      <c r="AN507" s="41" t="str">
        <f>Tabel1[[#This Row],[Datum]]&amp;Tabel1[[#This Row],[Meetmoment]]&amp;Tabel1[[#This Row],[Sectienummer]]</f>
        <v>4441510:00-12:0037</v>
      </c>
      <c r="AO507" s="33">
        <v>1</v>
      </c>
      <c r="AP507" s="33"/>
      <c r="AQ507" s="33">
        <v>7</v>
      </c>
      <c r="AR507" s="33">
        <v>14</v>
      </c>
      <c r="AS507" s="33"/>
      <c r="AT507" s="33">
        <f>SUM(Tabel1[[#This Row],[Motief - Bezoekers/kortparkeerders]:[Motief - Overig]])</f>
        <v>22</v>
      </c>
      <c r="AU507" s="43">
        <v>15</v>
      </c>
      <c r="AV507" s="43"/>
      <c r="AW507" s="43"/>
      <c r="AX507" s="43">
        <v>1</v>
      </c>
      <c r="AY507" s="43">
        <v>2</v>
      </c>
      <c r="AZ507" s="43">
        <v>1</v>
      </c>
      <c r="BA507" s="43">
        <v>2</v>
      </c>
      <c r="BB507" s="43">
        <v>1</v>
      </c>
      <c r="BC507" s="44">
        <f>SUM(Tabel1[[#This Row],[Herkomst - Eigen woonplaats]:[Herkomst - Onbekend]])</f>
        <v>22</v>
      </c>
    </row>
    <row r="508" spans="1:55" s="2" customFormat="1" x14ac:dyDescent="0.25">
      <c r="A508" s="1">
        <v>37</v>
      </c>
      <c r="B508" t="s">
        <v>63</v>
      </c>
      <c r="C508" s="8">
        <v>44415</v>
      </c>
      <c r="D508" s="1" t="s">
        <v>79</v>
      </c>
      <c r="E508" s="4">
        <v>31</v>
      </c>
      <c r="F508" s="4"/>
      <c r="G508" s="4"/>
      <c r="H508" s="4"/>
      <c r="I508" s="4"/>
      <c r="J508" s="4"/>
      <c r="K508" s="4">
        <f>SUM(Tabel1[[#This Row],[cap_gemarkeerd_langs]:[cap_canadees]])</f>
        <v>31</v>
      </c>
      <c r="L508" s="4"/>
      <c r="M508" s="4"/>
      <c r="N508" s="4"/>
      <c r="O508" s="4"/>
      <c r="P508" s="4"/>
      <c r="Q508" s="4"/>
      <c r="R508" s="4">
        <f>SUM(Tabel1[[#This Row],[Cap - Invaliden algemeen]:[Cap - Overig gereserveerd]])</f>
        <v>0</v>
      </c>
      <c r="S508" s="4">
        <f>Tabel1[[#This Row],[Totale openbare capaciteit]]+Tabel1[[#This Row],[Totale doelgroep capaciteit]]</f>
        <v>31</v>
      </c>
      <c r="T508" s="11">
        <v>20</v>
      </c>
      <c r="U508" s="11"/>
      <c r="V508" s="11"/>
      <c r="W508" s="11"/>
      <c r="X508" s="11"/>
      <c r="Y508" s="11"/>
      <c r="Z508" s="4">
        <f>SUM(Tabel1[[#This Row],[Bez - Invaliden algemeen]:[Bez - Overig gereserveerd]])</f>
        <v>0</v>
      </c>
      <c r="AA508" s="4"/>
      <c r="AB508" s="4">
        <v>2</v>
      </c>
      <c r="AC508" s="11"/>
      <c r="AD508" s="11">
        <f>SUM(Tabel1[[#This Row],[Bez - fout, canadees]:[Bez - fout, anders]])</f>
        <v>2</v>
      </c>
      <c r="AE508" s="4">
        <v>1</v>
      </c>
      <c r="AF508" s="11"/>
      <c r="AG508" s="11"/>
      <c r="AH508" s="11">
        <f>SUM(Tabel1[[#This Row],[Bez - Obstakel, openbaar]:[Bez - Obstakel, doelgroep]])</f>
        <v>1</v>
      </c>
      <c r="AI508" s="4"/>
      <c r="AJ508" s="11">
        <f>SUM(Tabel1[[#This Row],[Bez - doelgroep totaal]]+Tabel1[[#This Row],[Bez - Openbaar]]+Tabel1[[#This Row],[Bez - Foutparkeerders]]+Tabel1[[#This Row],[Bez - Obstakels]])</f>
        <v>23</v>
      </c>
      <c r="AK508" s="41">
        <f>Tabel1[[#This Row],[Bez - Openbaar]]/Tabel1[[#This Row],[Totale openbare capaciteit]]</f>
        <v>0.64516129032258063</v>
      </c>
      <c r="AL508" s="41" t="e">
        <f>Tabel1[[#This Row],[Bez - doelgroep totaal]]/Tabel1[[#This Row],[Totale doelgroep capaciteit]]</f>
        <v>#DIV/0!</v>
      </c>
      <c r="AM508" s="41">
        <f>Tabel1[[#This Row],[Totale bezetting]]/Tabel1[[#This Row],[Totale capaciteit]]</f>
        <v>0.74193548387096775</v>
      </c>
      <c r="AN508" s="41" t="str">
        <f>Tabel1[[#This Row],[Datum]]&amp;Tabel1[[#This Row],[Meetmoment]]&amp;Tabel1[[#This Row],[Sectienummer]]</f>
        <v>4441514:00-16:0037</v>
      </c>
      <c r="AO508" s="33">
        <v>1</v>
      </c>
      <c r="AP508" s="33">
        <v>1</v>
      </c>
      <c r="AQ508" s="33">
        <v>5</v>
      </c>
      <c r="AR508" s="33">
        <v>15</v>
      </c>
      <c r="AS508" s="33"/>
      <c r="AT508" s="33">
        <f>SUM(Tabel1[[#This Row],[Motief - Bezoekers/kortparkeerders]:[Motief - Overig]])</f>
        <v>22</v>
      </c>
      <c r="AU508" s="43">
        <v>13</v>
      </c>
      <c r="AV508" s="43"/>
      <c r="AW508" s="43">
        <v>1</v>
      </c>
      <c r="AX508" s="43">
        <v>2</v>
      </c>
      <c r="AY508" s="43">
        <v>2</v>
      </c>
      <c r="AZ508" s="43"/>
      <c r="BA508" s="43">
        <v>3</v>
      </c>
      <c r="BB508" s="43">
        <v>1</v>
      </c>
      <c r="BC508" s="44">
        <f>SUM(Tabel1[[#This Row],[Herkomst - Eigen woonplaats]:[Herkomst - Onbekend]])</f>
        <v>22</v>
      </c>
    </row>
    <row r="509" spans="1:55" s="2" customFormat="1" x14ac:dyDescent="0.25">
      <c r="A509" s="1">
        <v>37</v>
      </c>
      <c r="B509" t="s">
        <v>63</v>
      </c>
      <c r="C509" s="8">
        <v>44415</v>
      </c>
      <c r="D509" s="1" t="s">
        <v>80</v>
      </c>
      <c r="E509" s="4">
        <v>31</v>
      </c>
      <c r="F509" s="4"/>
      <c r="G509" s="4"/>
      <c r="H509" s="4"/>
      <c r="I509" s="4"/>
      <c r="J509" s="4"/>
      <c r="K509" s="4">
        <f>SUM(Tabel1[[#This Row],[cap_gemarkeerd_langs]:[cap_canadees]])</f>
        <v>31</v>
      </c>
      <c r="L509" s="4"/>
      <c r="M509" s="4"/>
      <c r="N509" s="4"/>
      <c r="O509" s="4"/>
      <c r="P509" s="4"/>
      <c r="Q509" s="4"/>
      <c r="R509" s="4">
        <f>SUM(Tabel1[[#This Row],[Cap - Invaliden algemeen]:[Cap - Overig gereserveerd]])</f>
        <v>0</v>
      </c>
      <c r="S509" s="4">
        <f>Tabel1[[#This Row],[Totale openbare capaciteit]]+Tabel1[[#This Row],[Totale doelgroep capaciteit]]</f>
        <v>31</v>
      </c>
      <c r="T509" s="11">
        <v>25</v>
      </c>
      <c r="U509" s="11"/>
      <c r="V509" s="11"/>
      <c r="W509" s="11"/>
      <c r="X509" s="11"/>
      <c r="Y509" s="11"/>
      <c r="Z509" s="4">
        <f>SUM(Tabel1[[#This Row],[Bez - Invaliden algemeen]:[Bez - Overig gereserveerd]])</f>
        <v>0</v>
      </c>
      <c r="AA509" s="4"/>
      <c r="AB509" s="4"/>
      <c r="AC509" s="11"/>
      <c r="AD509" s="11">
        <f>SUM(Tabel1[[#This Row],[Bez - fout, canadees]:[Bez - fout, anders]])</f>
        <v>0</v>
      </c>
      <c r="AE509" s="4"/>
      <c r="AF509" s="11"/>
      <c r="AG509" s="11"/>
      <c r="AH509" s="11">
        <f>SUM(Tabel1[[#This Row],[Bez - Obstakel, openbaar]:[Bez - Obstakel, doelgroep]])</f>
        <v>0</v>
      </c>
      <c r="AI509" s="4"/>
      <c r="AJ509" s="11">
        <f>SUM(Tabel1[[#This Row],[Bez - doelgroep totaal]]+Tabel1[[#This Row],[Bez - Openbaar]]+Tabel1[[#This Row],[Bez - Foutparkeerders]]+Tabel1[[#This Row],[Bez - Obstakels]])</f>
        <v>25</v>
      </c>
      <c r="AK509" s="41">
        <f>Tabel1[[#This Row],[Bez - Openbaar]]/Tabel1[[#This Row],[Totale openbare capaciteit]]</f>
        <v>0.80645161290322576</v>
      </c>
      <c r="AL509" s="41" t="e">
        <f>Tabel1[[#This Row],[Bez - doelgroep totaal]]/Tabel1[[#This Row],[Totale doelgroep capaciteit]]</f>
        <v>#DIV/0!</v>
      </c>
      <c r="AM509" s="41">
        <f>Tabel1[[#This Row],[Totale bezetting]]/Tabel1[[#This Row],[Totale capaciteit]]</f>
        <v>0.80645161290322576</v>
      </c>
      <c r="AN509" s="41" t="str">
        <f>Tabel1[[#This Row],[Datum]]&amp;Tabel1[[#This Row],[Meetmoment]]&amp;Tabel1[[#This Row],[Sectienummer]]</f>
        <v>4441519:00-21:0037</v>
      </c>
      <c r="AO509" s="33"/>
      <c r="AP509" s="33">
        <v>1</v>
      </c>
      <c r="AQ509" s="33">
        <v>9</v>
      </c>
      <c r="AR509" s="33">
        <v>15</v>
      </c>
      <c r="AS509" s="33"/>
      <c r="AT509" s="33">
        <f>SUM(Tabel1[[#This Row],[Motief - Bezoekers/kortparkeerders]:[Motief - Overig]])</f>
        <v>25</v>
      </c>
      <c r="AU509" s="43">
        <v>15</v>
      </c>
      <c r="AV509" s="43">
        <v>1</v>
      </c>
      <c r="AW509" s="43"/>
      <c r="AX509" s="43">
        <v>2</v>
      </c>
      <c r="AY509" s="43">
        <v>2</v>
      </c>
      <c r="AZ509" s="43"/>
      <c r="BA509" s="43">
        <v>4</v>
      </c>
      <c r="BB509" s="43">
        <v>1</v>
      </c>
      <c r="BC509" s="44">
        <f>SUM(Tabel1[[#This Row],[Herkomst - Eigen woonplaats]:[Herkomst - Onbekend]])</f>
        <v>25</v>
      </c>
    </row>
    <row r="510" spans="1:55" s="2" customFormat="1" x14ac:dyDescent="0.25">
      <c r="A510" s="1">
        <v>37</v>
      </c>
      <c r="B510" t="s">
        <v>63</v>
      </c>
      <c r="C510" s="8">
        <v>44416</v>
      </c>
      <c r="D510" s="1" t="s">
        <v>77</v>
      </c>
      <c r="E510" s="4">
        <v>31</v>
      </c>
      <c r="F510" s="4"/>
      <c r="G510" s="4"/>
      <c r="H510" s="4"/>
      <c r="I510" s="4"/>
      <c r="J510" s="4"/>
      <c r="K510" s="4">
        <f>SUM(Tabel1[[#This Row],[cap_gemarkeerd_langs]:[cap_canadees]])</f>
        <v>31</v>
      </c>
      <c r="L510" s="4"/>
      <c r="M510" s="4"/>
      <c r="N510" s="4"/>
      <c r="O510" s="4"/>
      <c r="P510" s="4"/>
      <c r="Q510" s="4"/>
      <c r="R510" s="4">
        <f>SUM(Tabel1[[#This Row],[Cap - Invaliden algemeen]:[Cap - Overig gereserveerd]])</f>
        <v>0</v>
      </c>
      <c r="S510" s="4">
        <f>Tabel1[[#This Row],[Totale openbare capaciteit]]+Tabel1[[#This Row],[Totale doelgroep capaciteit]]</f>
        <v>31</v>
      </c>
      <c r="T510" s="11">
        <v>29</v>
      </c>
      <c r="U510" s="11"/>
      <c r="V510" s="11"/>
      <c r="W510" s="11"/>
      <c r="X510" s="11"/>
      <c r="Y510" s="11"/>
      <c r="Z510" s="4">
        <f>SUM(Tabel1[[#This Row],[Bez - Invaliden algemeen]:[Bez - Overig gereserveerd]])</f>
        <v>0</v>
      </c>
      <c r="AA510" s="4"/>
      <c r="AB510" s="4"/>
      <c r="AC510" s="11"/>
      <c r="AD510" s="11">
        <f>SUM(Tabel1[[#This Row],[Bez - fout, canadees]:[Bez - fout, anders]])</f>
        <v>0</v>
      </c>
      <c r="AE510" s="4"/>
      <c r="AF510" s="11"/>
      <c r="AG510" s="11"/>
      <c r="AH510" s="11">
        <f>SUM(Tabel1[[#This Row],[Bez - Obstakel, openbaar]:[Bez - Obstakel, doelgroep]])</f>
        <v>0</v>
      </c>
      <c r="AI510" s="4"/>
      <c r="AJ510" s="11">
        <f>SUM(Tabel1[[#This Row],[Bez - doelgroep totaal]]+Tabel1[[#This Row],[Bez - Openbaar]]+Tabel1[[#This Row],[Bez - Foutparkeerders]]+Tabel1[[#This Row],[Bez - Obstakels]])</f>
        <v>29</v>
      </c>
      <c r="AK510" s="41">
        <f>Tabel1[[#This Row],[Bez - Openbaar]]/Tabel1[[#This Row],[Totale openbare capaciteit]]</f>
        <v>0.93548387096774188</v>
      </c>
      <c r="AL510" s="41" t="e">
        <f>Tabel1[[#This Row],[Bez - doelgroep totaal]]/Tabel1[[#This Row],[Totale doelgroep capaciteit]]</f>
        <v>#DIV/0!</v>
      </c>
      <c r="AM510" s="41">
        <f>Tabel1[[#This Row],[Totale bezetting]]/Tabel1[[#This Row],[Totale capaciteit]]</f>
        <v>0.93548387096774188</v>
      </c>
      <c r="AN510" s="41" t="str">
        <f>Tabel1[[#This Row],[Datum]]&amp;Tabel1[[#This Row],[Meetmoment]]&amp;Tabel1[[#This Row],[Sectienummer]]</f>
        <v>4441600:00-02:0037</v>
      </c>
      <c r="AO510" s="33"/>
      <c r="AP510" s="33"/>
      <c r="AQ510" s="33">
        <v>13</v>
      </c>
      <c r="AR510" s="33">
        <v>16</v>
      </c>
      <c r="AS510" s="33"/>
      <c r="AT510" s="33">
        <f>SUM(Tabel1[[#This Row],[Motief - Bezoekers/kortparkeerders]:[Motief - Overig]])</f>
        <v>29</v>
      </c>
      <c r="AU510" s="43">
        <v>17</v>
      </c>
      <c r="AV510" s="43">
        <v>1</v>
      </c>
      <c r="AW510" s="43"/>
      <c r="AX510" s="43">
        <v>2</v>
      </c>
      <c r="AY510" s="43">
        <v>3</v>
      </c>
      <c r="AZ510" s="43"/>
      <c r="BA510" s="43">
        <v>5</v>
      </c>
      <c r="BB510" s="43">
        <v>1</v>
      </c>
      <c r="BC510" s="44">
        <f>SUM(Tabel1[[#This Row],[Herkomst - Eigen woonplaats]:[Herkomst - Onbekend]])</f>
        <v>29</v>
      </c>
    </row>
    <row r="511" spans="1:55" s="2" customFormat="1" x14ac:dyDescent="0.25">
      <c r="A511" s="1">
        <v>37</v>
      </c>
      <c r="B511" s="1" t="s">
        <v>63</v>
      </c>
      <c r="C511" s="8">
        <v>44429</v>
      </c>
      <c r="D511" s="1" t="s">
        <v>79</v>
      </c>
      <c r="E511" s="4">
        <v>31</v>
      </c>
      <c r="F511" s="4"/>
      <c r="G511" s="4"/>
      <c r="H511" s="4"/>
      <c r="I511" s="4"/>
      <c r="J511" s="4"/>
      <c r="K511" s="4">
        <f>SUM(Tabel1[[#This Row],[cap_gemarkeerd_langs]:[cap_canadees]])</f>
        <v>31</v>
      </c>
      <c r="L511" s="4"/>
      <c r="M511" s="4"/>
      <c r="N511" s="4"/>
      <c r="O511" s="4"/>
      <c r="P511" s="4"/>
      <c r="Q511" s="4"/>
      <c r="R511" s="4">
        <f>SUM(Tabel1[[#This Row],[Cap - Invaliden algemeen]:[Cap - Overig gereserveerd]])</f>
        <v>0</v>
      </c>
      <c r="S511" s="4">
        <f>Tabel1[[#This Row],[Totale openbare capaciteit]]+Tabel1[[#This Row],[Totale doelgroep capaciteit]]</f>
        <v>31</v>
      </c>
      <c r="T511" s="11">
        <v>19</v>
      </c>
      <c r="U511" s="11"/>
      <c r="V511" s="11"/>
      <c r="W511" s="11"/>
      <c r="X511" s="11"/>
      <c r="Y511" s="11"/>
      <c r="Z511" s="4">
        <f>SUM(Tabel1[[#This Row],[Bez - Invaliden algemeen]:[Bez - Overig gereserveerd]])</f>
        <v>0</v>
      </c>
      <c r="AA511" s="4"/>
      <c r="AB511" s="4"/>
      <c r="AC511" s="11"/>
      <c r="AD511" s="11">
        <f>SUM(Tabel1[[#This Row],[Bez - fout, canadees]:[Bez - fout, anders]])</f>
        <v>0</v>
      </c>
      <c r="AE511" s="11"/>
      <c r="AF511" s="11"/>
      <c r="AG511" s="11"/>
      <c r="AH511" s="11">
        <f>SUM(Tabel1[[#This Row],[Bez - Obstakel, openbaar]:[Bez - Obstakel, doelgroep]])</f>
        <v>0</v>
      </c>
      <c r="AI511" s="4"/>
      <c r="AJ511" s="11">
        <f>SUM(Tabel1[[#This Row],[Bez - doelgroep totaal]]+Tabel1[[#This Row],[Bez - Openbaar]]+Tabel1[[#This Row],[Bez - Foutparkeerders]]+Tabel1[[#This Row],[Bez - Obstakels]])</f>
        <v>19</v>
      </c>
      <c r="AK511" s="41">
        <f>Tabel1[[#This Row],[Bez - Openbaar]]/Tabel1[[#This Row],[Totale openbare capaciteit]]</f>
        <v>0.61290322580645162</v>
      </c>
      <c r="AL511" s="41" t="e">
        <f>Tabel1[[#This Row],[Bez - doelgroep totaal]]/Tabel1[[#This Row],[Totale doelgroep capaciteit]]</f>
        <v>#DIV/0!</v>
      </c>
      <c r="AM511" s="41">
        <f>Tabel1[[#This Row],[Totale bezetting]]/Tabel1[[#This Row],[Totale capaciteit]]</f>
        <v>0.61290322580645162</v>
      </c>
      <c r="AN511" s="41" t="str">
        <f>Tabel1[[#This Row],[Datum]]&amp;Tabel1[[#This Row],[Meetmoment]]&amp;Tabel1[[#This Row],[Sectienummer]]</f>
        <v>4442914:00-16:0037</v>
      </c>
      <c r="AO511" s="33">
        <v>5</v>
      </c>
      <c r="AP511" s="33">
        <v>1</v>
      </c>
      <c r="AQ511" s="33">
        <v>1</v>
      </c>
      <c r="AR511" s="33">
        <v>12</v>
      </c>
      <c r="AS511" s="33"/>
      <c r="AT511" s="33">
        <f>SUM(Tabel1[[#This Row],[Motief - Bezoekers/kortparkeerders]:[Motief - Overig]])</f>
        <v>19</v>
      </c>
      <c r="AU511" s="43">
        <v>10</v>
      </c>
      <c r="AV511" s="43">
        <v>2</v>
      </c>
      <c r="AW511" s="43">
        <v>2</v>
      </c>
      <c r="AX511" s="43">
        <v>2</v>
      </c>
      <c r="AY511" s="43"/>
      <c r="AZ511" s="43"/>
      <c r="BA511" s="43">
        <v>2</v>
      </c>
      <c r="BB511" s="43">
        <v>1</v>
      </c>
      <c r="BC511" s="44">
        <f>SUM(Tabel1[[#This Row],[Herkomst - Eigen woonplaats]:[Herkomst - Onbekend]])</f>
        <v>19</v>
      </c>
    </row>
    <row r="512" spans="1:55" s="2" customFormat="1" x14ac:dyDescent="0.25">
      <c r="A512" s="1">
        <v>37</v>
      </c>
      <c r="B512" t="s">
        <v>63</v>
      </c>
      <c r="C512" s="8">
        <v>44450</v>
      </c>
      <c r="D512" s="1" t="s">
        <v>78</v>
      </c>
      <c r="E512" s="4">
        <v>31</v>
      </c>
      <c r="F512" s="4"/>
      <c r="G512" s="4"/>
      <c r="H512" s="4"/>
      <c r="I512" s="4"/>
      <c r="J512" s="4"/>
      <c r="K512" s="4">
        <f>SUM(Tabel1[[#This Row],[cap_gemarkeerd_langs]:[cap_canadees]])</f>
        <v>31</v>
      </c>
      <c r="L512" s="4"/>
      <c r="M512" s="4"/>
      <c r="N512" s="4"/>
      <c r="O512" s="4"/>
      <c r="P512" s="4"/>
      <c r="Q512" s="4"/>
      <c r="R512" s="4">
        <f>SUM(Tabel1[[#This Row],[Cap - Invaliden algemeen]:[Cap - Overig gereserveerd]])</f>
        <v>0</v>
      </c>
      <c r="S512" s="4">
        <f>Tabel1[[#This Row],[Totale openbare capaciteit]]+Tabel1[[#This Row],[Totale doelgroep capaciteit]]</f>
        <v>31</v>
      </c>
      <c r="T512" s="11">
        <v>19</v>
      </c>
      <c r="U512" s="11"/>
      <c r="V512" s="11"/>
      <c r="W512" s="11"/>
      <c r="X512" s="11"/>
      <c r="Y512" s="11"/>
      <c r="Z512" s="4">
        <f>SUM(Tabel1[[#This Row],[Bez - Invaliden algemeen]:[Bez - Overig gereserveerd]])</f>
        <v>0</v>
      </c>
      <c r="AA512" s="4"/>
      <c r="AB512" s="4"/>
      <c r="AC512" s="11"/>
      <c r="AD512" s="11">
        <f>SUM(Tabel1[[#This Row],[Bez - fout, canadees]:[Bez - fout, anders]])</f>
        <v>0</v>
      </c>
      <c r="AE512" s="4">
        <v>1</v>
      </c>
      <c r="AF512" s="11"/>
      <c r="AG512" s="11"/>
      <c r="AH512" s="11">
        <f>SUM(Tabel1[[#This Row],[Bez - Obstakel, openbaar]:[Bez - Obstakel, doelgroep]])</f>
        <v>1</v>
      </c>
      <c r="AI512" s="4"/>
      <c r="AJ512" s="11">
        <f>SUM(Tabel1[[#This Row],[Bez - doelgroep totaal]]+Tabel1[[#This Row],[Bez - Openbaar]]+Tabel1[[#This Row],[Bez - Foutparkeerders]]+Tabel1[[#This Row],[Bez - Obstakels]])</f>
        <v>20</v>
      </c>
      <c r="AK512" s="41">
        <f>Tabel1[[#This Row],[Bez - Openbaar]]/Tabel1[[#This Row],[Totale openbare capaciteit]]</f>
        <v>0.61290322580645162</v>
      </c>
      <c r="AL512" s="41" t="e">
        <f>Tabel1[[#This Row],[Bez - doelgroep totaal]]/Tabel1[[#This Row],[Totale doelgroep capaciteit]]</f>
        <v>#DIV/0!</v>
      </c>
      <c r="AM512" s="41">
        <f>Tabel1[[#This Row],[Totale bezetting]]/Tabel1[[#This Row],[Totale capaciteit]]</f>
        <v>0.64516129032258063</v>
      </c>
      <c r="AN512" s="41" t="str">
        <f>Tabel1[[#This Row],[Datum]]&amp;Tabel1[[#This Row],[Meetmoment]]&amp;Tabel1[[#This Row],[Sectienummer]]</f>
        <v>4445010:00-12:0037</v>
      </c>
      <c r="AO512" s="33">
        <v>1</v>
      </c>
      <c r="AP512" s="33">
        <v>1</v>
      </c>
      <c r="AQ512" s="33">
        <v>2</v>
      </c>
      <c r="AR512" s="33">
        <v>15</v>
      </c>
      <c r="AS512" s="33"/>
      <c r="AT512" s="33">
        <f>SUM(Tabel1[[#This Row],[Motief - Bezoekers/kortparkeerders]:[Motief - Overig]])</f>
        <v>19</v>
      </c>
      <c r="AU512" s="43">
        <v>11</v>
      </c>
      <c r="AV512" s="43"/>
      <c r="AW512" s="43">
        <v>4</v>
      </c>
      <c r="AX512" s="43">
        <v>2</v>
      </c>
      <c r="AY512" s="43"/>
      <c r="AZ512" s="43"/>
      <c r="BA512" s="43">
        <v>1</v>
      </c>
      <c r="BB512" s="43">
        <v>1</v>
      </c>
      <c r="BC512" s="44">
        <f>SUM(Tabel1[[#This Row],[Herkomst - Eigen woonplaats]:[Herkomst - Onbekend]])</f>
        <v>19</v>
      </c>
    </row>
    <row r="513" spans="1:55" s="2" customFormat="1" x14ac:dyDescent="0.25">
      <c r="A513" s="1">
        <v>37</v>
      </c>
      <c r="B513" t="s">
        <v>63</v>
      </c>
      <c r="C513" s="8">
        <v>44450</v>
      </c>
      <c r="D513" s="1" t="s">
        <v>79</v>
      </c>
      <c r="E513" s="4">
        <v>31</v>
      </c>
      <c r="F513" s="4"/>
      <c r="G513" s="4"/>
      <c r="H513" s="4"/>
      <c r="I513" s="4"/>
      <c r="J513" s="4"/>
      <c r="K513" s="4">
        <f>SUM(Tabel1[[#This Row],[cap_gemarkeerd_langs]:[cap_canadees]])</f>
        <v>31</v>
      </c>
      <c r="L513" s="4"/>
      <c r="M513" s="4"/>
      <c r="N513" s="4"/>
      <c r="O513" s="4"/>
      <c r="P513" s="4"/>
      <c r="Q513" s="4"/>
      <c r="R513" s="4">
        <f>SUM(Tabel1[[#This Row],[Cap - Invaliden algemeen]:[Cap - Overig gereserveerd]])</f>
        <v>0</v>
      </c>
      <c r="S513" s="4">
        <f>Tabel1[[#This Row],[Totale openbare capaciteit]]+Tabel1[[#This Row],[Totale doelgroep capaciteit]]</f>
        <v>31</v>
      </c>
      <c r="T513" s="11">
        <v>18</v>
      </c>
      <c r="U513" s="11"/>
      <c r="V513" s="11"/>
      <c r="W513" s="11"/>
      <c r="X513" s="11"/>
      <c r="Y513" s="11"/>
      <c r="Z513" s="4">
        <f>SUM(Tabel1[[#This Row],[Bez - Invaliden algemeen]:[Bez - Overig gereserveerd]])</f>
        <v>0</v>
      </c>
      <c r="AA513" s="4"/>
      <c r="AB513" s="4"/>
      <c r="AC513" s="11"/>
      <c r="AD513" s="11">
        <f>SUM(Tabel1[[#This Row],[Bez - fout, canadees]:[Bez - fout, anders]])</f>
        <v>0</v>
      </c>
      <c r="AE513" s="4"/>
      <c r="AF513" s="11"/>
      <c r="AG513" s="11"/>
      <c r="AH513" s="11">
        <f>SUM(Tabel1[[#This Row],[Bez - Obstakel, openbaar]:[Bez - Obstakel, doelgroep]])</f>
        <v>0</v>
      </c>
      <c r="AI513" s="4"/>
      <c r="AJ513" s="11">
        <f>SUM(Tabel1[[#This Row],[Bez - doelgroep totaal]]+Tabel1[[#This Row],[Bez - Openbaar]]+Tabel1[[#This Row],[Bez - Foutparkeerders]]+Tabel1[[#This Row],[Bez - Obstakels]])</f>
        <v>18</v>
      </c>
      <c r="AK513" s="41">
        <f>Tabel1[[#This Row],[Bez - Openbaar]]/Tabel1[[#This Row],[Totale openbare capaciteit]]</f>
        <v>0.58064516129032262</v>
      </c>
      <c r="AL513" s="41" t="e">
        <f>Tabel1[[#This Row],[Bez - doelgroep totaal]]/Tabel1[[#This Row],[Totale doelgroep capaciteit]]</f>
        <v>#DIV/0!</v>
      </c>
      <c r="AM513" s="41">
        <f>Tabel1[[#This Row],[Totale bezetting]]/Tabel1[[#This Row],[Totale capaciteit]]</f>
        <v>0.58064516129032262</v>
      </c>
      <c r="AN513" s="41" t="str">
        <f>Tabel1[[#This Row],[Datum]]&amp;Tabel1[[#This Row],[Meetmoment]]&amp;Tabel1[[#This Row],[Sectienummer]]</f>
        <v>4445014:00-16:0037</v>
      </c>
      <c r="AO513" s="33">
        <v>2</v>
      </c>
      <c r="AP513" s="33"/>
      <c r="AQ513" s="33">
        <v>3</v>
      </c>
      <c r="AR513" s="33">
        <v>13</v>
      </c>
      <c r="AS513" s="33"/>
      <c r="AT513" s="33">
        <f>SUM(Tabel1[[#This Row],[Motief - Bezoekers/kortparkeerders]:[Motief - Overig]])</f>
        <v>18</v>
      </c>
      <c r="AU513" s="43">
        <v>10</v>
      </c>
      <c r="AV513" s="43"/>
      <c r="AW513" s="43">
        <v>2</v>
      </c>
      <c r="AX513" s="43">
        <v>2</v>
      </c>
      <c r="AY513" s="43">
        <v>1</v>
      </c>
      <c r="AZ513" s="43"/>
      <c r="BA513" s="43">
        <v>2</v>
      </c>
      <c r="BB513" s="43">
        <v>1</v>
      </c>
      <c r="BC513" s="44">
        <f>SUM(Tabel1[[#This Row],[Herkomst - Eigen woonplaats]:[Herkomst - Onbekend]])</f>
        <v>18</v>
      </c>
    </row>
    <row r="514" spans="1:55" s="2" customFormat="1" x14ac:dyDescent="0.25">
      <c r="A514" s="1">
        <v>37</v>
      </c>
      <c r="B514" t="s">
        <v>63</v>
      </c>
      <c r="C514" s="8">
        <v>44450</v>
      </c>
      <c r="D514" s="1" t="s">
        <v>80</v>
      </c>
      <c r="E514" s="4">
        <v>31</v>
      </c>
      <c r="F514" s="4"/>
      <c r="G514" s="4"/>
      <c r="H514" s="4"/>
      <c r="I514" s="4"/>
      <c r="J514" s="4"/>
      <c r="K514" s="4">
        <f>SUM(Tabel1[[#This Row],[cap_gemarkeerd_langs]:[cap_canadees]])</f>
        <v>31</v>
      </c>
      <c r="L514" s="4"/>
      <c r="M514" s="4"/>
      <c r="N514" s="4"/>
      <c r="O514" s="4"/>
      <c r="P514" s="4"/>
      <c r="Q514" s="4"/>
      <c r="R514" s="4">
        <f>SUM(Tabel1[[#This Row],[Cap - Invaliden algemeen]:[Cap - Overig gereserveerd]])</f>
        <v>0</v>
      </c>
      <c r="S514" s="4">
        <f>Tabel1[[#This Row],[Totale openbare capaciteit]]+Tabel1[[#This Row],[Totale doelgroep capaciteit]]</f>
        <v>31</v>
      </c>
      <c r="T514" s="11">
        <v>23</v>
      </c>
      <c r="U514" s="11"/>
      <c r="V514" s="11"/>
      <c r="W514" s="11"/>
      <c r="X514" s="11"/>
      <c r="Y514" s="11"/>
      <c r="Z514" s="4">
        <f>SUM(Tabel1[[#This Row],[Bez - Invaliden algemeen]:[Bez - Overig gereserveerd]])</f>
        <v>0</v>
      </c>
      <c r="AA514" s="4"/>
      <c r="AB514" s="4"/>
      <c r="AC514" s="11"/>
      <c r="AD514" s="11">
        <f>SUM(Tabel1[[#This Row],[Bez - fout, canadees]:[Bez - fout, anders]])</f>
        <v>0</v>
      </c>
      <c r="AE514" s="4">
        <v>1</v>
      </c>
      <c r="AF514" s="11"/>
      <c r="AG514" s="11"/>
      <c r="AH514" s="11">
        <f>SUM(Tabel1[[#This Row],[Bez - Obstakel, openbaar]:[Bez - Obstakel, doelgroep]])</f>
        <v>1</v>
      </c>
      <c r="AI514" s="4"/>
      <c r="AJ514" s="11">
        <f>SUM(Tabel1[[#This Row],[Bez - doelgroep totaal]]+Tabel1[[#This Row],[Bez - Openbaar]]+Tabel1[[#This Row],[Bez - Foutparkeerders]]+Tabel1[[#This Row],[Bez - Obstakels]])</f>
        <v>24</v>
      </c>
      <c r="AK514" s="41">
        <f>Tabel1[[#This Row],[Bez - Openbaar]]/Tabel1[[#This Row],[Totale openbare capaciteit]]</f>
        <v>0.74193548387096775</v>
      </c>
      <c r="AL514" s="41" t="e">
        <f>Tabel1[[#This Row],[Bez - doelgroep totaal]]/Tabel1[[#This Row],[Totale doelgroep capaciteit]]</f>
        <v>#DIV/0!</v>
      </c>
      <c r="AM514" s="41">
        <f>Tabel1[[#This Row],[Totale bezetting]]/Tabel1[[#This Row],[Totale capaciteit]]</f>
        <v>0.77419354838709675</v>
      </c>
      <c r="AN514" s="41" t="str">
        <f>Tabel1[[#This Row],[Datum]]&amp;Tabel1[[#This Row],[Meetmoment]]&amp;Tabel1[[#This Row],[Sectienummer]]</f>
        <v>4445019:00-21:0037</v>
      </c>
      <c r="AO514" s="33">
        <v>1</v>
      </c>
      <c r="AP514" s="33"/>
      <c r="AQ514" s="33">
        <v>7</v>
      </c>
      <c r="AR514" s="33">
        <v>15</v>
      </c>
      <c r="AS514" s="33"/>
      <c r="AT514" s="33">
        <f>SUM(Tabel1[[#This Row],[Motief - Bezoekers/kortparkeerders]:[Motief - Overig]])</f>
        <v>23</v>
      </c>
      <c r="AU514" s="43">
        <v>11</v>
      </c>
      <c r="AV514" s="43">
        <v>1</v>
      </c>
      <c r="AW514" s="43">
        <v>5</v>
      </c>
      <c r="AX514" s="43">
        <v>2</v>
      </c>
      <c r="AY514" s="43"/>
      <c r="AZ514" s="43"/>
      <c r="BA514" s="43">
        <v>3</v>
      </c>
      <c r="BB514" s="43">
        <v>1</v>
      </c>
      <c r="BC514" s="44">
        <f>SUM(Tabel1[[#This Row],[Herkomst - Eigen woonplaats]:[Herkomst - Onbekend]])</f>
        <v>23</v>
      </c>
    </row>
    <row r="515" spans="1:55" s="2" customFormat="1" x14ac:dyDescent="0.25">
      <c r="A515" s="1">
        <v>37</v>
      </c>
      <c r="B515" t="s">
        <v>63</v>
      </c>
      <c r="C515" s="8">
        <v>44451</v>
      </c>
      <c r="D515" s="1" t="s">
        <v>77</v>
      </c>
      <c r="E515" s="4">
        <v>31</v>
      </c>
      <c r="F515" s="4"/>
      <c r="G515" s="4"/>
      <c r="H515" s="4"/>
      <c r="I515" s="4"/>
      <c r="J515" s="4"/>
      <c r="K515" s="4">
        <f>SUM(Tabel1[[#This Row],[cap_gemarkeerd_langs]:[cap_canadees]])</f>
        <v>31</v>
      </c>
      <c r="L515" s="4"/>
      <c r="M515" s="4"/>
      <c r="N515" s="4"/>
      <c r="O515" s="4"/>
      <c r="P515" s="4"/>
      <c r="Q515" s="4"/>
      <c r="R515" s="4">
        <f>SUM(Tabel1[[#This Row],[Cap - Invaliden algemeen]:[Cap - Overig gereserveerd]])</f>
        <v>0</v>
      </c>
      <c r="S515" s="4">
        <f>Tabel1[[#This Row],[Totale openbare capaciteit]]+Tabel1[[#This Row],[Totale doelgroep capaciteit]]</f>
        <v>31</v>
      </c>
      <c r="T515" s="11">
        <v>27</v>
      </c>
      <c r="U515" s="11"/>
      <c r="V515" s="11"/>
      <c r="W515" s="11"/>
      <c r="X515" s="11"/>
      <c r="Y515" s="11"/>
      <c r="Z515" s="4">
        <f>SUM(Tabel1[[#This Row],[Bez - Invaliden algemeen]:[Bez - Overig gereserveerd]])</f>
        <v>0</v>
      </c>
      <c r="AA515" s="4"/>
      <c r="AB515" s="4"/>
      <c r="AC515" s="11"/>
      <c r="AD515" s="11">
        <f>SUM(Tabel1[[#This Row],[Bez - fout, canadees]:[Bez - fout, anders]])</f>
        <v>0</v>
      </c>
      <c r="AE515" s="4">
        <v>1</v>
      </c>
      <c r="AF515" s="11"/>
      <c r="AG515" s="11"/>
      <c r="AH515" s="11">
        <f>SUM(Tabel1[[#This Row],[Bez - Obstakel, openbaar]:[Bez - Obstakel, doelgroep]])</f>
        <v>1</v>
      </c>
      <c r="AI515" s="4"/>
      <c r="AJ515" s="11">
        <f>SUM(Tabel1[[#This Row],[Bez - doelgroep totaal]]+Tabel1[[#This Row],[Bez - Openbaar]]+Tabel1[[#This Row],[Bez - Foutparkeerders]]+Tabel1[[#This Row],[Bez - Obstakels]])</f>
        <v>28</v>
      </c>
      <c r="AK515" s="41">
        <f>Tabel1[[#This Row],[Bez - Openbaar]]/Tabel1[[#This Row],[Totale openbare capaciteit]]</f>
        <v>0.87096774193548387</v>
      </c>
      <c r="AL515" s="41" t="e">
        <f>Tabel1[[#This Row],[Bez - doelgroep totaal]]/Tabel1[[#This Row],[Totale doelgroep capaciteit]]</f>
        <v>#DIV/0!</v>
      </c>
      <c r="AM515" s="41">
        <f>Tabel1[[#This Row],[Totale bezetting]]/Tabel1[[#This Row],[Totale capaciteit]]</f>
        <v>0.90322580645161288</v>
      </c>
      <c r="AN515" s="41" t="str">
        <f>Tabel1[[#This Row],[Datum]]&amp;Tabel1[[#This Row],[Meetmoment]]&amp;Tabel1[[#This Row],[Sectienummer]]</f>
        <v>4445100:00-02:0037</v>
      </c>
      <c r="AO515" s="33"/>
      <c r="AP515" s="33"/>
      <c r="AQ515" s="33">
        <v>8</v>
      </c>
      <c r="AR515" s="33">
        <v>19</v>
      </c>
      <c r="AS515" s="33"/>
      <c r="AT515" s="33">
        <f>SUM(Tabel1[[#This Row],[Motief - Bezoekers/kortparkeerders]:[Motief - Overig]])</f>
        <v>27</v>
      </c>
      <c r="AU515" s="43">
        <v>15</v>
      </c>
      <c r="AV515" s="43">
        <v>1</v>
      </c>
      <c r="AW515" s="43">
        <v>4</v>
      </c>
      <c r="AX515" s="43">
        <v>2</v>
      </c>
      <c r="AY515" s="43"/>
      <c r="AZ515" s="43">
        <v>1</v>
      </c>
      <c r="BA515" s="43">
        <v>3</v>
      </c>
      <c r="BB515" s="43">
        <v>1</v>
      </c>
      <c r="BC515" s="44">
        <f>SUM(Tabel1[[#This Row],[Herkomst - Eigen woonplaats]:[Herkomst - Onbekend]])</f>
        <v>27</v>
      </c>
    </row>
    <row r="516" spans="1:55" s="2" customFormat="1" x14ac:dyDescent="0.25">
      <c r="A516" s="1">
        <v>37</v>
      </c>
      <c r="B516" t="s">
        <v>63</v>
      </c>
      <c r="C516" s="8">
        <v>44474</v>
      </c>
      <c r="D516" s="1" t="s">
        <v>78</v>
      </c>
      <c r="E516" s="4">
        <v>31</v>
      </c>
      <c r="F516" s="4"/>
      <c r="G516" s="4"/>
      <c r="H516" s="4"/>
      <c r="I516" s="4"/>
      <c r="J516" s="4"/>
      <c r="K516" s="4">
        <f>SUM(Tabel1[[#This Row],[cap_gemarkeerd_langs]:[cap_canadees]])</f>
        <v>31</v>
      </c>
      <c r="L516" s="4"/>
      <c r="M516" s="4"/>
      <c r="N516" s="4"/>
      <c r="O516" s="4"/>
      <c r="P516" s="4"/>
      <c r="Q516" s="4"/>
      <c r="R516" s="4">
        <f>SUM(Tabel1[[#This Row],[Cap - Invaliden algemeen]:[Cap - Overig gereserveerd]])</f>
        <v>0</v>
      </c>
      <c r="S516" s="4">
        <f>Tabel1[[#This Row],[Totale openbare capaciteit]]+Tabel1[[#This Row],[Totale doelgroep capaciteit]]</f>
        <v>31</v>
      </c>
      <c r="T516" s="11">
        <v>11</v>
      </c>
      <c r="U516" s="11"/>
      <c r="V516" s="11"/>
      <c r="W516" s="11"/>
      <c r="X516" s="11"/>
      <c r="Y516" s="11"/>
      <c r="Z516" s="4">
        <f>SUM(Tabel1[[#This Row],[Bez - Invaliden algemeen]:[Bez - Overig gereserveerd]])</f>
        <v>0</v>
      </c>
      <c r="AA516" s="4"/>
      <c r="AB516" s="4"/>
      <c r="AC516" s="11"/>
      <c r="AD516" s="11">
        <f>SUM(Tabel1[[#This Row],[Bez - fout, canadees]:[Bez - fout, anders]])</f>
        <v>0</v>
      </c>
      <c r="AE516" s="4">
        <v>1</v>
      </c>
      <c r="AF516" s="11"/>
      <c r="AG516" s="11"/>
      <c r="AH516" s="11">
        <f>SUM(Tabel1[[#This Row],[Bez - Obstakel, openbaar]:[Bez - Obstakel, doelgroep]])</f>
        <v>1</v>
      </c>
      <c r="AI516" s="4"/>
      <c r="AJ516" s="11">
        <f>SUM(Tabel1[[#This Row],[Bez - doelgroep totaal]]+Tabel1[[#This Row],[Bez - Openbaar]]+Tabel1[[#This Row],[Bez - Foutparkeerders]]+Tabel1[[#This Row],[Bez - Obstakels]])</f>
        <v>12</v>
      </c>
      <c r="AK516" s="41">
        <f>Tabel1[[#This Row],[Bez - Openbaar]]/Tabel1[[#This Row],[Totale openbare capaciteit]]</f>
        <v>0.35483870967741937</v>
      </c>
      <c r="AL516" s="41" t="e">
        <f>Tabel1[[#This Row],[Bez - doelgroep totaal]]/Tabel1[[#This Row],[Totale doelgroep capaciteit]]</f>
        <v>#DIV/0!</v>
      </c>
      <c r="AM516" s="41">
        <f>Tabel1[[#This Row],[Totale bezetting]]/Tabel1[[#This Row],[Totale capaciteit]]</f>
        <v>0.38709677419354838</v>
      </c>
      <c r="AN516" s="41" t="str">
        <f>Tabel1[[#This Row],[Datum]]&amp;Tabel1[[#This Row],[Meetmoment]]&amp;Tabel1[[#This Row],[Sectienummer]]</f>
        <v>4447410:00-12:0037</v>
      </c>
      <c r="AO516" s="33">
        <v>1</v>
      </c>
      <c r="AP516" s="33">
        <v>1</v>
      </c>
      <c r="AQ516" s="33">
        <v>1</v>
      </c>
      <c r="AR516" s="33">
        <v>8</v>
      </c>
      <c r="AS516" s="33"/>
      <c r="AT516" s="33">
        <f>SUM(Tabel1[[#This Row],[Motief - Bezoekers/kortparkeerders]:[Motief - Overig]])</f>
        <v>11</v>
      </c>
      <c r="AU516" s="43">
        <v>7</v>
      </c>
      <c r="AV516" s="43"/>
      <c r="AW516" s="43">
        <v>2</v>
      </c>
      <c r="AX516" s="43">
        <v>1</v>
      </c>
      <c r="AY516" s="43"/>
      <c r="AZ516" s="43"/>
      <c r="BA516" s="43">
        <v>1</v>
      </c>
      <c r="BB516" s="43"/>
      <c r="BC516" s="44">
        <f>SUM(Tabel1[[#This Row],[Herkomst - Eigen woonplaats]:[Herkomst - Onbekend]])</f>
        <v>11</v>
      </c>
    </row>
    <row r="517" spans="1:55" s="2" customFormat="1" x14ac:dyDescent="0.25">
      <c r="A517" s="1">
        <v>37</v>
      </c>
      <c r="B517" t="s">
        <v>63</v>
      </c>
      <c r="C517" s="8">
        <v>44474</v>
      </c>
      <c r="D517" s="1" t="s">
        <v>79</v>
      </c>
      <c r="E517" s="4">
        <v>31</v>
      </c>
      <c r="F517" s="4"/>
      <c r="G517" s="4"/>
      <c r="H517" s="4"/>
      <c r="I517" s="4"/>
      <c r="J517" s="4"/>
      <c r="K517" s="4">
        <f>SUM(Tabel1[[#This Row],[cap_gemarkeerd_langs]:[cap_canadees]])</f>
        <v>31</v>
      </c>
      <c r="L517" s="4"/>
      <c r="M517" s="4"/>
      <c r="N517" s="4"/>
      <c r="O517" s="4"/>
      <c r="P517" s="4"/>
      <c r="Q517" s="4"/>
      <c r="R517" s="4">
        <f>SUM(Tabel1[[#This Row],[Cap - Invaliden algemeen]:[Cap - Overig gereserveerd]])</f>
        <v>0</v>
      </c>
      <c r="S517" s="4">
        <f>Tabel1[[#This Row],[Totale openbare capaciteit]]+Tabel1[[#This Row],[Totale doelgroep capaciteit]]</f>
        <v>31</v>
      </c>
      <c r="T517" s="11">
        <v>13</v>
      </c>
      <c r="U517" s="11"/>
      <c r="V517" s="11"/>
      <c r="W517" s="11"/>
      <c r="X517" s="11"/>
      <c r="Y517" s="11"/>
      <c r="Z517" s="4">
        <f>SUM(Tabel1[[#This Row],[Bez - Invaliden algemeen]:[Bez - Overig gereserveerd]])</f>
        <v>0</v>
      </c>
      <c r="AA517" s="4"/>
      <c r="AB517" s="4"/>
      <c r="AC517" s="11"/>
      <c r="AD517" s="11">
        <f>SUM(Tabel1[[#This Row],[Bez - fout, canadees]:[Bez - fout, anders]])</f>
        <v>0</v>
      </c>
      <c r="AE517" s="4">
        <v>1</v>
      </c>
      <c r="AF517" s="11"/>
      <c r="AG517" s="11"/>
      <c r="AH517" s="11">
        <f>SUM(Tabel1[[#This Row],[Bez - Obstakel, openbaar]:[Bez - Obstakel, doelgroep]])</f>
        <v>1</v>
      </c>
      <c r="AI517" s="4"/>
      <c r="AJ517" s="11">
        <f>SUM(Tabel1[[#This Row],[Bez - doelgroep totaal]]+Tabel1[[#This Row],[Bez - Openbaar]]+Tabel1[[#This Row],[Bez - Foutparkeerders]]+Tabel1[[#This Row],[Bez - Obstakels]])</f>
        <v>14</v>
      </c>
      <c r="AK517" s="41">
        <f>Tabel1[[#This Row],[Bez - Openbaar]]/Tabel1[[#This Row],[Totale openbare capaciteit]]</f>
        <v>0.41935483870967744</v>
      </c>
      <c r="AL517" s="41" t="e">
        <f>Tabel1[[#This Row],[Bez - doelgroep totaal]]/Tabel1[[#This Row],[Totale doelgroep capaciteit]]</f>
        <v>#DIV/0!</v>
      </c>
      <c r="AM517" s="41">
        <f>Tabel1[[#This Row],[Totale bezetting]]/Tabel1[[#This Row],[Totale capaciteit]]</f>
        <v>0.45161290322580644</v>
      </c>
      <c r="AN517" s="41" t="str">
        <f>Tabel1[[#This Row],[Datum]]&amp;Tabel1[[#This Row],[Meetmoment]]&amp;Tabel1[[#This Row],[Sectienummer]]</f>
        <v>4447414:00-16:0037</v>
      </c>
      <c r="AO517" s="33">
        <v>2</v>
      </c>
      <c r="AP517" s="33"/>
      <c r="AQ517" s="33">
        <v>5</v>
      </c>
      <c r="AR517" s="33">
        <v>6</v>
      </c>
      <c r="AS517" s="33"/>
      <c r="AT517" s="33">
        <f>SUM(Tabel1[[#This Row],[Motief - Bezoekers/kortparkeerders]:[Motief - Overig]])</f>
        <v>13</v>
      </c>
      <c r="AU517" s="43">
        <v>8</v>
      </c>
      <c r="AV517" s="43">
        <v>2</v>
      </c>
      <c r="AW517" s="43">
        <v>1</v>
      </c>
      <c r="AX517" s="43"/>
      <c r="AY517" s="43">
        <v>1</v>
      </c>
      <c r="AZ517" s="43"/>
      <c r="BA517" s="43">
        <v>1</v>
      </c>
      <c r="BB517" s="43"/>
      <c r="BC517" s="44">
        <f>SUM(Tabel1[[#This Row],[Herkomst - Eigen woonplaats]:[Herkomst - Onbekend]])</f>
        <v>13</v>
      </c>
    </row>
    <row r="518" spans="1:55" s="2" customFormat="1" x14ac:dyDescent="0.25">
      <c r="A518" s="1">
        <v>37</v>
      </c>
      <c r="B518" t="s">
        <v>63</v>
      </c>
      <c r="C518" s="8">
        <v>44474</v>
      </c>
      <c r="D518" s="1" t="s">
        <v>80</v>
      </c>
      <c r="E518" s="4">
        <v>31</v>
      </c>
      <c r="F518" s="4"/>
      <c r="G518" s="4"/>
      <c r="H518" s="4"/>
      <c r="I518" s="4"/>
      <c r="J518" s="4"/>
      <c r="K518" s="4">
        <f>SUM(Tabel1[[#This Row],[cap_gemarkeerd_langs]:[cap_canadees]])</f>
        <v>31</v>
      </c>
      <c r="L518" s="4"/>
      <c r="M518" s="4"/>
      <c r="N518" s="4"/>
      <c r="O518" s="4"/>
      <c r="P518" s="4"/>
      <c r="Q518" s="4"/>
      <c r="R518" s="4">
        <f>SUM(Tabel1[[#This Row],[Cap - Invaliden algemeen]:[Cap - Overig gereserveerd]])</f>
        <v>0</v>
      </c>
      <c r="S518" s="4">
        <f>Tabel1[[#This Row],[Totale openbare capaciteit]]+Tabel1[[#This Row],[Totale doelgroep capaciteit]]</f>
        <v>31</v>
      </c>
      <c r="T518" s="11">
        <v>28</v>
      </c>
      <c r="U518" s="11"/>
      <c r="V518" s="11"/>
      <c r="W518" s="11"/>
      <c r="X518" s="11"/>
      <c r="Y518" s="11"/>
      <c r="Z518" s="4">
        <f>SUM(Tabel1[[#This Row],[Bez - Invaliden algemeen]:[Bez - Overig gereserveerd]])</f>
        <v>0</v>
      </c>
      <c r="AA518" s="4"/>
      <c r="AB518" s="4"/>
      <c r="AC518" s="11"/>
      <c r="AD518" s="11">
        <f>SUM(Tabel1[[#This Row],[Bez - fout, canadees]:[Bez - fout, anders]])</f>
        <v>0</v>
      </c>
      <c r="AE518" s="4">
        <v>1</v>
      </c>
      <c r="AF518" s="11"/>
      <c r="AG518" s="11"/>
      <c r="AH518" s="11">
        <f>SUM(Tabel1[[#This Row],[Bez - Obstakel, openbaar]:[Bez - Obstakel, doelgroep]])</f>
        <v>1</v>
      </c>
      <c r="AI518" s="4"/>
      <c r="AJ518" s="11">
        <f>SUM(Tabel1[[#This Row],[Bez - doelgroep totaal]]+Tabel1[[#This Row],[Bez - Openbaar]]+Tabel1[[#This Row],[Bez - Foutparkeerders]]+Tabel1[[#This Row],[Bez - Obstakels]])</f>
        <v>29</v>
      </c>
      <c r="AK518" s="41">
        <f>Tabel1[[#This Row],[Bez - Openbaar]]/Tabel1[[#This Row],[Totale openbare capaciteit]]</f>
        <v>0.90322580645161288</v>
      </c>
      <c r="AL518" s="41" t="e">
        <f>Tabel1[[#This Row],[Bez - doelgroep totaal]]/Tabel1[[#This Row],[Totale doelgroep capaciteit]]</f>
        <v>#DIV/0!</v>
      </c>
      <c r="AM518" s="41">
        <f>Tabel1[[#This Row],[Totale bezetting]]/Tabel1[[#This Row],[Totale capaciteit]]</f>
        <v>0.93548387096774188</v>
      </c>
      <c r="AN518" s="41" t="str">
        <f>Tabel1[[#This Row],[Datum]]&amp;Tabel1[[#This Row],[Meetmoment]]&amp;Tabel1[[#This Row],[Sectienummer]]</f>
        <v>4447419:00-21:0037</v>
      </c>
      <c r="AO518" s="33">
        <v>3</v>
      </c>
      <c r="AP518" s="33"/>
      <c r="AQ518" s="33">
        <v>12</v>
      </c>
      <c r="AR518" s="33">
        <v>13</v>
      </c>
      <c r="AS518" s="33"/>
      <c r="AT518" s="33">
        <f>SUM(Tabel1[[#This Row],[Motief - Bezoekers/kortparkeerders]:[Motief - Overig]])</f>
        <v>28</v>
      </c>
      <c r="AU518" s="43">
        <v>14</v>
      </c>
      <c r="AV518" s="43">
        <v>2</v>
      </c>
      <c r="AW518" s="43">
        <v>5</v>
      </c>
      <c r="AX518" s="43">
        <v>1</v>
      </c>
      <c r="AY518" s="43">
        <v>1</v>
      </c>
      <c r="AZ518" s="43"/>
      <c r="BA518" s="43">
        <v>4</v>
      </c>
      <c r="BB518" s="43">
        <v>1</v>
      </c>
      <c r="BC518" s="44">
        <f>SUM(Tabel1[[#This Row],[Herkomst - Eigen woonplaats]:[Herkomst - Onbekend]])</f>
        <v>28</v>
      </c>
    </row>
    <row r="519" spans="1:55" s="2" customFormat="1" x14ac:dyDescent="0.25">
      <c r="A519" s="1">
        <v>37</v>
      </c>
      <c r="B519" t="s">
        <v>63</v>
      </c>
      <c r="C519" s="8">
        <v>44475</v>
      </c>
      <c r="D519" s="1" t="s">
        <v>77</v>
      </c>
      <c r="E519" s="4">
        <v>31</v>
      </c>
      <c r="F519" s="4"/>
      <c r="G519" s="4"/>
      <c r="H519" s="4"/>
      <c r="I519" s="4"/>
      <c r="J519" s="4"/>
      <c r="K519" s="4">
        <f>SUM(Tabel1[[#This Row],[cap_gemarkeerd_langs]:[cap_canadees]])</f>
        <v>31</v>
      </c>
      <c r="L519" s="4"/>
      <c r="M519" s="4"/>
      <c r="N519" s="4"/>
      <c r="O519" s="4"/>
      <c r="P519" s="4"/>
      <c r="Q519" s="4"/>
      <c r="R519" s="4">
        <f>SUM(Tabel1[[#This Row],[Cap - Invaliden algemeen]:[Cap - Overig gereserveerd]])</f>
        <v>0</v>
      </c>
      <c r="S519" s="4">
        <f>Tabel1[[#This Row],[Totale openbare capaciteit]]+Tabel1[[#This Row],[Totale doelgroep capaciteit]]</f>
        <v>31</v>
      </c>
      <c r="T519" s="11">
        <v>27</v>
      </c>
      <c r="U519" s="11"/>
      <c r="V519" s="11"/>
      <c r="W519" s="11"/>
      <c r="X519" s="11"/>
      <c r="Y519" s="11"/>
      <c r="Z519" s="4">
        <f>SUM(Tabel1[[#This Row],[Bez - Invaliden algemeen]:[Bez - Overig gereserveerd]])</f>
        <v>0</v>
      </c>
      <c r="AA519" s="4"/>
      <c r="AB519" s="4"/>
      <c r="AC519" s="11"/>
      <c r="AD519" s="11">
        <f>SUM(Tabel1[[#This Row],[Bez - fout, canadees]:[Bez - fout, anders]])</f>
        <v>0</v>
      </c>
      <c r="AE519" s="4">
        <v>1</v>
      </c>
      <c r="AF519" s="11"/>
      <c r="AG519" s="11"/>
      <c r="AH519" s="11">
        <f>SUM(Tabel1[[#This Row],[Bez - Obstakel, openbaar]:[Bez - Obstakel, doelgroep]])</f>
        <v>1</v>
      </c>
      <c r="AI519" s="4"/>
      <c r="AJ519" s="11">
        <f>SUM(Tabel1[[#This Row],[Bez - doelgroep totaal]]+Tabel1[[#This Row],[Bez - Openbaar]]+Tabel1[[#This Row],[Bez - Foutparkeerders]]+Tabel1[[#This Row],[Bez - Obstakels]])</f>
        <v>28</v>
      </c>
      <c r="AK519" s="41">
        <f>Tabel1[[#This Row],[Bez - Openbaar]]/Tabel1[[#This Row],[Totale openbare capaciteit]]</f>
        <v>0.87096774193548387</v>
      </c>
      <c r="AL519" s="41" t="e">
        <f>Tabel1[[#This Row],[Bez - doelgroep totaal]]/Tabel1[[#This Row],[Totale doelgroep capaciteit]]</f>
        <v>#DIV/0!</v>
      </c>
      <c r="AM519" s="41">
        <f>Tabel1[[#This Row],[Totale bezetting]]/Tabel1[[#This Row],[Totale capaciteit]]</f>
        <v>0.90322580645161288</v>
      </c>
      <c r="AN519" s="41" t="str">
        <f>Tabel1[[#This Row],[Datum]]&amp;Tabel1[[#This Row],[Meetmoment]]&amp;Tabel1[[#This Row],[Sectienummer]]</f>
        <v>4447500:00-02:0037</v>
      </c>
      <c r="AO519" s="33"/>
      <c r="AP519" s="33"/>
      <c r="AQ519" s="33">
        <v>11</v>
      </c>
      <c r="AR519" s="33">
        <v>16</v>
      </c>
      <c r="AS519" s="33"/>
      <c r="AT519" s="33">
        <f>SUM(Tabel1[[#This Row],[Motief - Bezoekers/kortparkeerders]:[Motief - Overig]])</f>
        <v>27</v>
      </c>
      <c r="AU519" s="43">
        <v>16</v>
      </c>
      <c r="AV519" s="43">
        <v>1</v>
      </c>
      <c r="AW519" s="43">
        <v>4</v>
      </c>
      <c r="AX519" s="43"/>
      <c r="AY519" s="43">
        <v>1</v>
      </c>
      <c r="AZ519" s="43"/>
      <c r="BA519" s="43">
        <v>4</v>
      </c>
      <c r="BB519" s="43">
        <v>1</v>
      </c>
      <c r="BC519" s="44">
        <f>SUM(Tabel1[[#This Row],[Herkomst - Eigen woonplaats]:[Herkomst - Onbekend]])</f>
        <v>27</v>
      </c>
    </row>
    <row r="520" spans="1:55" s="2" customFormat="1" x14ac:dyDescent="0.25">
      <c r="A520" s="1">
        <v>38</v>
      </c>
      <c r="B520" t="s">
        <v>55</v>
      </c>
      <c r="C520" s="8">
        <v>44415</v>
      </c>
      <c r="D520" s="1" t="s">
        <v>78</v>
      </c>
      <c r="E520" s="4">
        <v>7</v>
      </c>
      <c r="F520" s="4"/>
      <c r="G520" s="4"/>
      <c r="H520" s="4"/>
      <c r="I520" s="4"/>
      <c r="J520" s="4"/>
      <c r="K520" s="4">
        <f>SUM(Tabel1[[#This Row],[cap_gemarkeerd_langs]:[cap_canadees]])</f>
        <v>7</v>
      </c>
      <c r="L520" s="4"/>
      <c r="M520" s="4"/>
      <c r="N520" s="4"/>
      <c r="O520" s="4"/>
      <c r="P520" s="4"/>
      <c r="Q520" s="4"/>
      <c r="R520" s="4">
        <f>SUM(Tabel1[[#This Row],[Cap - Invaliden algemeen]:[Cap - Overig gereserveerd]])</f>
        <v>0</v>
      </c>
      <c r="S520" s="4">
        <f>Tabel1[[#This Row],[Totale openbare capaciteit]]+Tabel1[[#This Row],[Totale doelgroep capaciteit]]</f>
        <v>7</v>
      </c>
      <c r="T520" s="11">
        <v>6</v>
      </c>
      <c r="U520" s="11"/>
      <c r="V520" s="11"/>
      <c r="W520" s="11"/>
      <c r="X520" s="11"/>
      <c r="Y520" s="11"/>
      <c r="Z520" s="4">
        <f>SUM(Tabel1[[#This Row],[Bez - Invaliden algemeen]:[Bez - Overig gereserveerd]])</f>
        <v>0</v>
      </c>
      <c r="AA520" s="4"/>
      <c r="AB520" s="4"/>
      <c r="AC520" s="11"/>
      <c r="AD520" s="11">
        <f>SUM(Tabel1[[#This Row],[Bez - fout, canadees]:[Bez - fout, anders]])</f>
        <v>0</v>
      </c>
      <c r="AE520" s="4"/>
      <c r="AF520" s="11"/>
      <c r="AG520" s="11"/>
      <c r="AH520" s="11">
        <f>SUM(Tabel1[[#This Row],[Bez - Obstakel, openbaar]:[Bez - Obstakel, doelgroep]])</f>
        <v>0</v>
      </c>
      <c r="AI520" s="4"/>
      <c r="AJ520" s="11">
        <f>SUM(Tabel1[[#This Row],[Bez - doelgroep totaal]]+Tabel1[[#This Row],[Bez - Openbaar]]+Tabel1[[#This Row],[Bez - Foutparkeerders]]+Tabel1[[#This Row],[Bez - Obstakels]])</f>
        <v>6</v>
      </c>
      <c r="AK520" s="41">
        <f>Tabel1[[#This Row],[Bez - Openbaar]]/Tabel1[[#This Row],[Totale openbare capaciteit]]</f>
        <v>0.8571428571428571</v>
      </c>
      <c r="AL520" s="41" t="e">
        <f>Tabel1[[#This Row],[Bez - doelgroep totaal]]/Tabel1[[#This Row],[Totale doelgroep capaciteit]]</f>
        <v>#DIV/0!</v>
      </c>
      <c r="AM520" s="41">
        <f>Tabel1[[#This Row],[Totale bezetting]]/Tabel1[[#This Row],[Totale capaciteit]]</f>
        <v>0.8571428571428571</v>
      </c>
      <c r="AN520" s="41" t="str">
        <f>Tabel1[[#This Row],[Datum]]&amp;Tabel1[[#This Row],[Meetmoment]]&amp;Tabel1[[#This Row],[Sectienummer]]</f>
        <v>4441510:00-12:0038</v>
      </c>
      <c r="AO520" s="33"/>
      <c r="AP520" s="33">
        <v>4</v>
      </c>
      <c r="AQ520" s="33"/>
      <c r="AR520" s="33">
        <v>2</v>
      </c>
      <c r="AS520" s="33"/>
      <c r="AT520" s="33">
        <f>SUM(Tabel1[[#This Row],[Motief - Bezoekers/kortparkeerders]:[Motief - Overig]])</f>
        <v>6</v>
      </c>
      <c r="AU520" s="43">
        <v>5</v>
      </c>
      <c r="AV520" s="43">
        <v>1</v>
      </c>
      <c r="AW520" s="43"/>
      <c r="AX520" s="43"/>
      <c r="AY520" s="43"/>
      <c r="AZ520" s="43"/>
      <c r="BA520" s="43"/>
      <c r="BB520" s="43"/>
      <c r="BC520" s="44">
        <f>SUM(Tabel1[[#This Row],[Herkomst - Eigen woonplaats]:[Herkomst - Onbekend]])</f>
        <v>6</v>
      </c>
    </row>
    <row r="521" spans="1:55" s="2" customFormat="1" x14ac:dyDescent="0.25">
      <c r="A521" s="1">
        <v>38</v>
      </c>
      <c r="B521" t="s">
        <v>55</v>
      </c>
      <c r="C521" s="8">
        <v>44415</v>
      </c>
      <c r="D521" s="1" t="s">
        <v>79</v>
      </c>
      <c r="E521" s="4">
        <v>7</v>
      </c>
      <c r="F521" s="4"/>
      <c r="G521" s="4"/>
      <c r="H521" s="4"/>
      <c r="I521" s="4"/>
      <c r="J521" s="4"/>
      <c r="K521" s="4">
        <f>SUM(Tabel1[[#This Row],[cap_gemarkeerd_langs]:[cap_canadees]])</f>
        <v>7</v>
      </c>
      <c r="L521" s="4"/>
      <c r="M521" s="4"/>
      <c r="N521" s="4"/>
      <c r="O521" s="4"/>
      <c r="P521" s="4"/>
      <c r="Q521" s="4"/>
      <c r="R521" s="4">
        <f>SUM(Tabel1[[#This Row],[Cap - Invaliden algemeen]:[Cap - Overig gereserveerd]])</f>
        <v>0</v>
      </c>
      <c r="S521" s="4">
        <f>Tabel1[[#This Row],[Totale openbare capaciteit]]+Tabel1[[#This Row],[Totale doelgroep capaciteit]]</f>
        <v>7</v>
      </c>
      <c r="T521" s="11">
        <v>7</v>
      </c>
      <c r="U521" s="11"/>
      <c r="V521" s="11"/>
      <c r="W521" s="11"/>
      <c r="X521" s="11"/>
      <c r="Y521" s="11"/>
      <c r="Z521" s="4">
        <f>SUM(Tabel1[[#This Row],[Bez - Invaliden algemeen]:[Bez - Overig gereserveerd]])</f>
        <v>0</v>
      </c>
      <c r="AA521" s="4">
        <v>1</v>
      </c>
      <c r="AB521" s="4"/>
      <c r="AC521" s="11"/>
      <c r="AD521" s="11">
        <f>SUM(Tabel1[[#This Row],[Bez - fout, canadees]:[Bez - fout, anders]])</f>
        <v>1</v>
      </c>
      <c r="AE521" s="4"/>
      <c r="AF521" s="11"/>
      <c r="AG521" s="11"/>
      <c r="AH521" s="11">
        <f>SUM(Tabel1[[#This Row],[Bez - Obstakel, openbaar]:[Bez - Obstakel, doelgroep]])</f>
        <v>0</v>
      </c>
      <c r="AI521" s="4"/>
      <c r="AJ521" s="11">
        <f>SUM(Tabel1[[#This Row],[Bez - doelgroep totaal]]+Tabel1[[#This Row],[Bez - Openbaar]]+Tabel1[[#This Row],[Bez - Foutparkeerders]]+Tabel1[[#This Row],[Bez - Obstakels]])</f>
        <v>8</v>
      </c>
      <c r="AK521" s="41">
        <f>Tabel1[[#This Row],[Bez - Openbaar]]/Tabel1[[#This Row],[Totale openbare capaciteit]]</f>
        <v>1</v>
      </c>
      <c r="AL521" s="41" t="e">
        <f>Tabel1[[#This Row],[Bez - doelgroep totaal]]/Tabel1[[#This Row],[Totale doelgroep capaciteit]]</f>
        <v>#DIV/0!</v>
      </c>
      <c r="AM521" s="41">
        <f>Tabel1[[#This Row],[Totale bezetting]]/Tabel1[[#This Row],[Totale capaciteit]]</f>
        <v>1.1428571428571428</v>
      </c>
      <c r="AN521" s="41" t="str">
        <f>Tabel1[[#This Row],[Datum]]&amp;Tabel1[[#This Row],[Meetmoment]]&amp;Tabel1[[#This Row],[Sectienummer]]</f>
        <v>4441514:00-16:0038</v>
      </c>
      <c r="AO521" s="33"/>
      <c r="AP521" s="33">
        <v>4</v>
      </c>
      <c r="AQ521" s="33">
        <v>1</v>
      </c>
      <c r="AR521" s="33">
        <v>3</v>
      </c>
      <c r="AS521" s="33"/>
      <c r="AT521" s="33">
        <f>SUM(Tabel1[[#This Row],[Motief - Bezoekers/kortparkeerders]:[Motief - Overig]])</f>
        <v>8</v>
      </c>
      <c r="AU521" s="43">
        <v>7</v>
      </c>
      <c r="AV521" s="43">
        <v>1</v>
      </c>
      <c r="AW521" s="43"/>
      <c r="AX521" s="43"/>
      <c r="AY521" s="43"/>
      <c r="AZ521" s="43"/>
      <c r="BA521" s="43"/>
      <c r="BB521" s="43"/>
      <c r="BC521" s="44">
        <f>SUM(Tabel1[[#This Row],[Herkomst - Eigen woonplaats]:[Herkomst - Onbekend]])</f>
        <v>8</v>
      </c>
    </row>
    <row r="522" spans="1:55" s="2" customFormat="1" x14ac:dyDescent="0.25">
      <c r="A522" s="1">
        <v>38</v>
      </c>
      <c r="B522" t="s">
        <v>55</v>
      </c>
      <c r="C522" s="8">
        <v>44415</v>
      </c>
      <c r="D522" s="1" t="s">
        <v>80</v>
      </c>
      <c r="E522" s="4">
        <v>7</v>
      </c>
      <c r="F522" s="4"/>
      <c r="G522" s="4"/>
      <c r="H522" s="4"/>
      <c r="I522" s="4"/>
      <c r="J522" s="4"/>
      <c r="K522" s="4">
        <f>SUM(Tabel1[[#This Row],[cap_gemarkeerd_langs]:[cap_canadees]])</f>
        <v>7</v>
      </c>
      <c r="L522" s="4"/>
      <c r="M522" s="4"/>
      <c r="N522" s="4"/>
      <c r="O522" s="4"/>
      <c r="P522" s="4"/>
      <c r="Q522" s="4"/>
      <c r="R522" s="4">
        <f>SUM(Tabel1[[#This Row],[Cap - Invaliden algemeen]:[Cap - Overig gereserveerd]])</f>
        <v>0</v>
      </c>
      <c r="S522" s="4">
        <f>Tabel1[[#This Row],[Totale openbare capaciteit]]+Tabel1[[#This Row],[Totale doelgroep capaciteit]]</f>
        <v>7</v>
      </c>
      <c r="T522" s="11">
        <v>7</v>
      </c>
      <c r="U522" s="11"/>
      <c r="V522" s="11"/>
      <c r="W522" s="11"/>
      <c r="X522" s="11"/>
      <c r="Y522" s="11"/>
      <c r="Z522" s="4">
        <f>SUM(Tabel1[[#This Row],[Bez - Invaliden algemeen]:[Bez - Overig gereserveerd]])</f>
        <v>0</v>
      </c>
      <c r="AA522" s="4">
        <v>1</v>
      </c>
      <c r="AB522" s="4"/>
      <c r="AC522" s="11"/>
      <c r="AD522" s="11">
        <f>SUM(Tabel1[[#This Row],[Bez - fout, canadees]:[Bez - fout, anders]])</f>
        <v>1</v>
      </c>
      <c r="AE522" s="4"/>
      <c r="AF522" s="11"/>
      <c r="AG522" s="11"/>
      <c r="AH522" s="11">
        <f>SUM(Tabel1[[#This Row],[Bez - Obstakel, openbaar]:[Bez - Obstakel, doelgroep]])</f>
        <v>0</v>
      </c>
      <c r="AI522" s="4"/>
      <c r="AJ522" s="11">
        <f>SUM(Tabel1[[#This Row],[Bez - doelgroep totaal]]+Tabel1[[#This Row],[Bez - Openbaar]]+Tabel1[[#This Row],[Bez - Foutparkeerders]]+Tabel1[[#This Row],[Bez - Obstakels]])</f>
        <v>8</v>
      </c>
      <c r="AK522" s="41">
        <f>Tabel1[[#This Row],[Bez - Openbaar]]/Tabel1[[#This Row],[Totale openbare capaciteit]]</f>
        <v>1</v>
      </c>
      <c r="AL522" s="41" t="e">
        <f>Tabel1[[#This Row],[Bez - doelgroep totaal]]/Tabel1[[#This Row],[Totale doelgroep capaciteit]]</f>
        <v>#DIV/0!</v>
      </c>
      <c r="AM522" s="41">
        <f>Tabel1[[#This Row],[Totale bezetting]]/Tabel1[[#This Row],[Totale capaciteit]]</f>
        <v>1.1428571428571428</v>
      </c>
      <c r="AN522" s="41" t="str">
        <f>Tabel1[[#This Row],[Datum]]&amp;Tabel1[[#This Row],[Meetmoment]]&amp;Tabel1[[#This Row],[Sectienummer]]</f>
        <v>4441519:00-21:0038</v>
      </c>
      <c r="AO522" s="33">
        <v>1</v>
      </c>
      <c r="AP522" s="33">
        <v>2</v>
      </c>
      <c r="AQ522" s="33">
        <v>2</v>
      </c>
      <c r="AR522" s="33">
        <v>3</v>
      </c>
      <c r="AS522" s="33"/>
      <c r="AT522" s="33">
        <f>SUM(Tabel1[[#This Row],[Motief - Bezoekers/kortparkeerders]:[Motief - Overig]])</f>
        <v>8</v>
      </c>
      <c r="AU522" s="43">
        <v>6</v>
      </c>
      <c r="AV522" s="43">
        <v>2</v>
      </c>
      <c r="AW522" s="43"/>
      <c r="AX522" s="43"/>
      <c r="AY522" s="43"/>
      <c r="AZ522" s="43"/>
      <c r="BA522" s="43"/>
      <c r="BB522" s="43"/>
      <c r="BC522" s="44">
        <f>SUM(Tabel1[[#This Row],[Herkomst - Eigen woonplaats]:[Herkomst - Onbekend]])</f>
        <v>8</v>
      </c>
    </row>
    <row r="523" spans="1:55" s="2" customFormat="1" x14ac:dyDescent="0.25">
      <c r="A523" s="1">
        <v>38</v>
      </c>
      <c r="B523" t="s">
        <v>55</v>
      </c>
      <c r="C523" s="8">
        <v>44416</v>
      </c>
      <c r="D523" s="1" t="s">
        <v>77</v>
      </c>
      <c r="E523" s="4">
        <v>7</v>
      </c>
      <c r="F523" s="4"/>
      <c r="G523" s="4"/>
      <c r="H523" s="4"/>
      <c r="I523" s="4"/>
      <c r="J523" s="4"/>
      <c r="K523" s="4">
        <f>SUM(Tabel1[[#This Row],[cap_gemarkeerd_langs]:[cap_canadees]])</f>
        <v>7</v>
      </c>
      <c r="L523" s="4"/>
      <c r="M523" s="4"/>
      <c r="N523" s="4"/>
      <c r="O523" s="4"/>
      <c r="P523" s="4"/>
      <c r="Q523" s="4"/>
      <c r="R523" s="4">
        <f>SUM(Tabel1[[#This Row],[Cap - Invaliden algemeen]:[Cap - Overig gereserveerd]])</f>
        <v>0</v>
      </c>
      <c r="S523" s="4">
        <f>Tabel1[[#This Row],[Totale openbare capaciteit]]+Tabel1[[#This Row],[Totale doelgroep capaciteit]]</f>
        <v>7</v>
      </c>
      <c r="T523" s="11">
        <v>7</v>
      </c>
      <c r="U523" s="11"/>
      <c r="V523" s="11"/>
      <c r="W523" s="11"/>
      <c r="X523" s="11"/>
      <c r="Y523" s="11"/>
      <c r="Z523" s="4">
        <f>SUM(Tabel1[[#This Row],[Bez - Invaliden algemeen]:[Bez - Overig gereserveerd]])</f>
        <v>0</v>
      </c>
      <c r="AA523" s="4">
        <v>1</v>
      </c>
      <c r="AB523" s="4"/>
      <c r="AC523" s="11"/>
      <c r="AD523" s="11">
        <f>SUM(Tabel1[[#This Row],[Bez - fout, canadees]:[Bez - fout, anders]])</f>
        <v>1</v>
      </c>
      <c r="AE523" s="4"/>
      <c r="AF523" s="11"/>
      <c r="AG523" s="11"/>
      <c r="AH523" s="11">
        <f>SUM(Tabel1[[#This Row],[Bez - Obstakel, openbaar]:[Bez - Obstakel, doelgroep]])</f>
        <v>0</v>
      </c>
      <c r="AI523" s="4"/>
      <c r="AJ523" s="11">
        <f>SUM(Tabel1[[#This Row],[Bez - doelgroep totaal]]+Tabel1[[#This Row],[Bez - Openbaar]]+Tabel1[[#This Row],[Bez - Foutparkeerders]]+Tabel1[[#This Row],[Bez - Obstakels]])</f>
        <v>8</v>
      </c>
      <c r="AK523" s="41">
        <f>Tabel1[[#This Row],[Bez - Openbaar]]/Tabel1[[#This Row],[Totale openbare capaciteit]]</f>
        <v>1</v>
      </c>
      <c r="AL523" s="41" t="e">
        <f>Tabel1[[#This Row],[Bez - doelgroep totaal]]/Tabel1[[#This Row],[Totale doelgroep capaciteit]]</f>
        <v>#DIV/0!</v>
      </c>
      <c r="AM523" s="41">
        <f>Tabel1[[#This Row],[Totale bezetting]]/Tabel1[[#This Row],[Totale capaciteit]]</f>
        <v>1.1428571428571428</v>
      </c>
      <c r="AN523" s="41" t="str">
        <f>Tabel1[[#This Row],[Datum]]&amp;Tabel1[[#This Row],[Meetmoment]]&amp;Tabel1[[#This Row],[Sectienummer]]</f>
        <v>4441600:00-02:0038</v>
      </c>
      <c r="AO523" s="33"/>
      <c r="AP523" s="33"/>
      <c r="AQ523" s="33">
        <v>2</v>
      </c>
      <c r="AR523" s="33">
        <v>6</v>
      </c>
      <c r="AS523" s="33"/>
      <c r="AT523" s="33">
        <f>SUM(Tabel1[[#This Row],[Motief - Bezoekers/kortparkeerders]:[Motief - Overig]])</f>
        <v>8</v>
      </c>
      <c r="AU523" s="43">
        <v>6</v>
      </c>
      <c r="AV523" s="43"/>
      <c r="AW523" s="43">
        <v>2</v>
      </c>
      <c r="AX523" s="43"/>
      <c r="AY523" s="43"/>
      <c r="AZ523" s="43"/>
      <c r="BA523" s="43"/>
      <c r="BB523" s="43"/>
      <c r="BC523" s="44">
        <f>SUM(Tabel1[[#This Row],[Herkomst - Eigen woonplaats]:[Herkomst - Onbekend]])</f>
        <v>8</v>
      </c>
    </row>
    <row r="524" spans="1:55" s="2" customFormat="1" x14ac:dyDescent="0.25">
      <c r="A524" s="1">
        <v>38</v>
      </c>
      <c r="B524" s="1" t="s">
        <v>55</v>
      </c>
      <c r="C524" s="8">
        <v>44429</v>
      </c>
      <c r="D524" s="1" t="s">
        <v>79</v>
      </c>
      <c r="E524" s="4">
        <v>7</v>
      </c>
      <c r="F524" s="4"/>
      <c r="G524" s="4"/>
      <c r="H524" s="4"/>
      <c r="I524" s="4"/>
      <c r="J524" s="4"/>
      <c r="K524" s="4">
        <f>SUM(Tabel1[[#This Row],[cap_gemarkeerd_langs]:[cap_canadees]])</f>
        <v>7</v>
      </c>
      <c r="L524" s="4"/>
      <c r="M524" s="4"/>
      <c r="N524" s="4"/>
      <c r="O524" s="4"/>
      <c r="P524" s="4"/>
      <c r="Q524" s="4"/>
      <c r="R524" s="4">
        <f>SUM(Tabel1[[#This Row],[Cap - Invaliden algemeen]:[Cap - Overig gereserveerd]])</f>
        <v>0</v>
      </c>
      <c r="S524" s="4">
        <f>Tabel1[[#This Row],[Totale openbare capaciteit]]+Tabel1[[#This Row],[Totale doelgroep capaciteit]]</f>
        <v>7</v>
      </c>
      <c r="T524" s="11">
        <v>7</v>
      </c>
      <c r="U524" s="11"/>
      <c r="V524" s="11"/>
      <c r="W524" s="11"/>
      <c r="X524" s="11"/>
      <c r="Y524" s="11"/>
      <c r="Z524" s="4">
        <f>SUM(Tabel1[[#This Row],[Bez - Invaliden algemeen]:[Bez - Overig gereserveerd]])</f>
        <v>0</v>
      </c>
      <c r="AA524" s="4">
        <v>1</v>
      </c>
      <c r="AB524" s="4"/>
      <c r="AC524" s="11"/>
      <c r="AD524" s="11">
        <f>SUM(Tabel1[[#This Row],[Bez - fout, canadees]:[Bez - fout, anders]])</f>
        <v>1</v>
      </c>
      <c r="AE524" s="11"/>
      <c r="AF524" s="11"/>
      <c r="AG524" s="11"/>
      <c r="AH524" s="11">
        <f>SUM(Tabel1[[#This Row],[Bez - Obstakel, openbaar]:[Bez - Obstakel, doelgroep]])</f>
        <v>0</v>
      </c>
      <c r="AI524" s="4"/>
      <c r="AJ524" s="11">
        <f>SUM(Tabel1[[#This Row],[Bez - doelgroep totaal]]+Tabel1[[#This Row],[Bez - Openbaar]]+Tabel1[[#This Row],[Bez - Foutparkeerders]]+Tabel1[[#This Row],[Bez - Obstakels]])</f>
        <v>8</v>
      </c>
      <c r="AK524" s="41">
        <f>Tabel1[[#This Row],[Bez - Openbaar]]/Tabel1[[#This Row],[Totale openbare capaciteit]]</f>
        <v>1</v>
      </c>
      <c r="AL524" s="41" t="e">
        <f>Tabel1[[#This Row],[Bez - doelgroep totaal]]/Tabel1[[#This Row],[Totale doelgroep capaciteit]]</f>
        <v>#DIV/0!</v>
      </c>
      <c r="AM524" s="41">
        <f>Tabel1[[#This Row],[Totale bezetting]]/Tabel1[[#This Row],[Totale capaciteit]]</f>
        <v>1.1428571428571428</v>
      </c>
      <c r="AN524" s="41" t="str">
        <f>Tabel1[[#This Row],[Datum]]&amp;Tabel1[[#This Row],[Meetmoment]]&amp;Tabel1[[#This Row],[Sectienummer]]</f>
        <v>4442914:00-16:0038</v>
      </c>
      <c r="AO524" s="33">
        <v>3</v>
      </c>
      <c r="AP524" s="33">
        <v>1</v>
      </c>
      <c r="AQ524" s="33">
        <v>2</v>
      </c>
      <c r="AR524" s="33">
        <v>2</v>
      </c>
      <c r="AS524" s="33"/>
      <c r="AT524" s="33">
        <f>SUM(Tabel1[[#This Row],[Motief - Bezoekers/kortparkeerders]:[Motief - Overig]])</f>
        <v>8</v>
      </c>
      <c r="AU524" s="43">
        <v>7</v>
      </c>
      <c r="AV524" s="43">
        <v>1</v>
      </c>
      <c r="AW524" s="43"/>
      <c r="AX524" s="43"/>
      <c r="AY524" s="43"/>
      <c r="AZ524" s="43"/>
      <c r="BA524" s="43"/>
      <c r="BB524" s="43"/>
      <c r="BC524" s="44">
        <f>SUM(Tabel1[[#This Row],[Herkomst - Eigen woonplaats]:[Herkomst - Onbekend]])</f>
        <v>8</v>
      </c>
    </row>
    <row r="525" spans="1:55" s="2" customFormat="1" x14ac:dyDescent="0.25">
      <c r="A525" s="1">
        <v>38</v>
      </c>
      <c r="B525" t="s">
        <v>55</v>
      </c>
      <c r="C525" s="8">
        <v>44450</v>
      </c>
      <c r="D525" s="1" t="s">
        <v>78</v>
      </c>
      <c r="E525" s="4">
        <v>7</v>
      </c>
      <c r="F525" s="4"/>
      <c r="G525" s="4"/>
      <c r="H525" s="4"/>
      <c r="I525" s="4"/>
      <c r="J525" s="4"/>
      <c r="K525" s="4">
        <f>SUM(Tabel1[[#This Row],[cap_gemarkeerd_langs]:[cap_canadees]])</f>
        <v>7</v>
      </c>
      <c r="L525" s="4"/>
      <c r="M525" s="4"/>
      <c r="N525" s="4"/>
      <c r="O525" s="4"/>
      <c r="P525" s="4"/>
      <c r="Q525" s="4"/>
      <c r="R525" s="4">
        <f>SUM(Tabel1[[#This Row],[Cap - Invaliden algemeen]:[Cap - Overig gereserveerd]])</f>
        <v>0</v>
      </c>
      <c r="S525" s="4">
        <f>Tabel1[[#This Row],[Totale openbare capaciteit]]+Tabel1[[#This Row],[Totale doelgroep capaciteit]]</f>
        <v>7</v>
      </c>
      <c r="T525" s="11">
        <v>5</v>
      </c>
      <c r="U525" s="11"/>
      <c r="V525" s="11"/>
      <c r="W525" s="11"/>
      <c r="X525" s="11"/>
      <c r="Y525" s="11"/>
      <c r="Z525" s="4">
        <f>SUM(Tabel1[[#This Row],[Bez - Invaliden algemeen]:[Bez - Overig gereserveerd]])</f>
        <v>0</v>
      </c>
      <c r="AA525" s="4"/>
      <c r="AB525" s="4"/>
      <c r="AC525" s="11"/>
      <c r="AD525" s="11">
        <f>SUM(Tabel1[[#This Row],[Bez - fout, canadees]:[Bez - fout, anders]])</f>
        <v>0</v>
      </c>
      <c r="AE525" s="4"/>
      <c r="AF525" s="11"/>
      <c r="AG525" s="11"/>
      <c r="AH525" s="11">
        <f>SUM(Tabel1[[#This Row],[Bez - Obstakel, openbaar]:[Bez - Obstakel, doelgroep]])</f>
        <v>0</v>
      </c>
      <c r="AI525" s="4"/>
      <c r="AJ525" s="11">
        <f>SUM(Tabel1[[#This Row],[Bez - doelgroep totaal]]+Tabel1[[#This Row],[Bez - Openbaar]]+Tabel1[[#This Row],[Bez - Foutparkeerders]]+Tabel1[[#This Row],[Bez - Obstakels]])</f>
        <v>5</v>
      </c>
      <c r="AK525" s="41">
        <f>Tabel1[[#This Row],[Bez - Openbaar]]/Tabel1[[#This Row],[Totale openbare capaciteit]]</f>
        <v>0.7142857142857143</v>
      </c>
      <c r="AL525" s="41" t="e">
        <f>Tabel1[[#This Row],[Bez - doelgroep totaal]]/Tabel1[[#This Row],[Totale doelgroep capaciteit]]</f>
        <v>#DIV/0!</v>
      </c>
      <c r="AM525" s="41">
        <f>Tabel1[[#This Row],[Totale bezetting]]/Tabel1[[#This Row],[Totale capaciteit]]</f>
        <v>0.7142857142857143</v>
      </c>
      <c r="AN525" s="41" t="str">
        <f>Tabel1[[#This Row],[Datum]]&amp;Tabel1[[#This Row],[Meetmoment]]&amp;Tabel1[[#This Row],[Sectienummer]]</f>
        <v>4445010:00-12:0038</v>
      </c>
      <c r="AO525" s="33">
        <v>1</v>
      </c>
      <c r="AP525" s="33">
        <v>1</v>
      </c>
      <c r="AQ525" s="33">
        <v>3</v>
      </c>
      <c r="AR525" s="33"/>
      <c r="AS525" s="33"/>
      <c r="AT525" s="33">
        <f>SUM(Tabel1[[#This Row],[Motief - Bezoekers/kortparkeerders]:[Motief - Overig]])</f>
        <v>5</v>
      </c>
      <c r="AU525" s="43">
        <v>3</v>
      </c>
      <c r="AV525" s="43">
        <v>1</v>
      </c>
      <c r="AW525" s="43"/>
      <c r="AX525" s="43"/>
      <c r="AY525" s="43"/>
      <c r="AZ525" s="43"/>
      <c r="BA525" s="43">
        <v>1</v>
      </c>
      <c r="BB525" s="43"/>
      <c r="BC525" s="44">
        <f>SUM(Tabel1[[#This Row],[Herkomst - Eigen woonplaats]:[Herkomst - Onbekend]])</f>
        <v>5</v>
      </c>
    </row>
    <row r="526" spans="1:55" s="2" customFormat="1" x14ac:dyDescent="0.25">
      <c r="A526" s="1">
        <v>38</v>
      </c>
      <c r="B526" t="s">
        <v>55</v>
      </c>
      <c r="C526" s="8">
        <v>44450</v>
      </c>
      <c r="D526" s="1" t="s">
        <v>79</v>
      </c>
      <c r="E526" s="4">
        <v>7</v>
      </c>
      <c r="F526" s="4"/>
      <c r="G526" s="4"/>
      <c r="H526" s="4"/>
      <c r="I526" s="4"/>
      <c r="J526" s="4"/>
      <c r="K526" s="4">
        <f>SUM(Tabel1[[#This Row],[cap_gemarkeerd_langs]:[cap_canadees]])</f>
        <v>7</v>
      </c>
      <c r="L526" s="4"/>
      <c r="M526" s="4"/>
      <c r="N526" s="4"/>
      <c r="O526" s="4"/>
      <c r="P526" s="4"/>
      <c r="Q526" s="4"/>
      <c r="R526" s="4">
        <f>SUM(Tabel1[[#This Row],[Cap - Invaliden algemeen]:[Cap - Overig gereserveerd]])</f>
        <v>0</v>
      </c>
      <c r="S526" s="4">
        <f>Tabel1[[#This Row],[Totale openbare capaciteit]]+Tabel1[[#This Row],[Totale doelgroep capaciteit]]</f>
        <v>7</v>
      </c>
      <c r="T526" s="11">
        <v>7</v>
      </c>
      <c r="U526" s="11"/>
      <c r="V526" s="11"/>
      <c r="W526" s="11"/>
      <c r="X526" s="11"/>
      <c r="Y526" s="11"/>
      <c r="Z526" s="4">
        <f>SUM(Tabel1[[#This Row],[Bez - Invaliden algemeen]:[Bez - Overig gereserveerd]])</f>
        <v>0</v>
      </c>
      <c r="AA526" s="4"/>
      <c r="AB526" s="4"/>
      <c r="AC526" s="11"/>
      <c r="AD526" s="11">
        <f>SUM(Tabel1[[#This Row],[Bez - fout, canadees]:[Bez - fout, anders]])</f>
        <v>0</v>
      </c>
      <c r="AE526" s="4"/>
      <c r="AF526" s="11"/>
      <c r="AG526" s="11"/>
      <c r="AH526" s="11">
        <f>SUM(Tabel1[[#This Row],[Bez - Obstakel, openbaar]:[Bez - Obstakel, doelgroep]])</f>
        <v>0</v>
      </c>
      <c r="AI526" s="4"/>
      <c r="AJ526" s="11">
        <f>SUM(Tabel1[[#This Row],[Bez - doelgroep totaal]]+Tabel1[[#This Row],[Bez - Openbaar]]+Tabel1[[#This Row],[Bez - Foutparkeerders]]+Tabel1[[#This Row],[Bez - Obstakels]])</f>
        <v>7</v>
      </c>
      <c r="AK526" s="41">
        <f>Tabel1[[#This Row],[Bez - Openbaar]]/Tabel1[[#This Row],[Totale openbare capaciteit]]</f>
        <v>1</v>
      </c>
      <c r="AL526" s="41" t="e">
        <f>Tabel1[[#This Row],[Bez - doelgroep totaal]]/Tabel1[[#This Row],[Totale doelgroep capaciteit]]</f>
        <v>#DIV/0!</v>
      </c>
      <c r="AM526" s="41">
        <f>Tabel1[[#This Row],[Totale bezetting]]/Tabel1[[#This Row],[Totale capaciteit]]</f>
        <v>1</v>
      </c>
      <c r="AN526" s="41" t="str">
        <f>Tabel1[[#This Row],[Datum]]&amp;Tabel1[[#This Row],[Meetmoment]]&amp;Tabel1[[#This Row],[Sectienummer]]</f>
        <v>4445014:00-16:0038</v>
      </c>
      <c r="AO526" s="33"/>
      <c r="AP526" s="33">
        <v>1</v>
      </c>
      <c r="AQ526" s="33">
        <v>3</v>
      </c>
      <c r="AR526" s="33">
        <v>3</v>
      </c>
      <c r="AS526" s="33"/>
      <c r="AT526" s="33">
        <f>SUM(Tabel1[[#This Row],[Motief - Bezoekers/kortparkeerders]:[Motief - Overig]])</f>
        <v>7</v>
      </c>
      <c r="AU526" s="43">
        <v>6</v>
      </c>
      <c r="AV526" s="43"/>
      <c r="AW526" s="43"/>
      <c r="AX526" s="43"/>
      <c r="AY526" s="43"/>
      <c r="AZ526" s="43"/>
      <c r="BA526" s="43">
        <v>1</v>
      </c>
      <c r="BB526" s="43"/>
      <c r="BC526" s="44">
        <f>SUM(Tabel1[[#This Row],[Herkomst - Eigen woonplaats]:[Herkomst - Onbekend]])</f>
        <v>7</v>
      </c>
    </row>
    <row r="527" spans="1:55" s="2" customFormat="1" x14ac:dyDescent="0.25">
      <c r="A527" s="1">
        <v>38</v>
      </c>
      <c r="B527" t="s">
        <v>55</v>
      </c>
      <c r="C527" s="8">
        <v>44450</v>
      </c>
      <c r="D527" s="1" t="s">
        <v>80</v>
      </c>
      <c r="E527" s="4">
        <v>7</v>
      </c>
      <c r="F527" s="4"/>
      <c r="G527" s="4"/>
      <c r="H527" s="4"/>
      <c r="I527" s="4"/>
      <c r="J527" s="4"/>
      <c r="K527" s="4">
        <f>SUM(Tabel1[[#This Row],[cap_gemarkeerd_langs]:[cap_canadees]])</f>
        <v>7</v>
      </c>
      <c r="L527" s="4"/>
      <c r="M527" s="4"/>
      <c r="N527" s="4"/>
      <c r="O527" s="4"/>
      <c r="P527" s="4"/>
      <c r="Q527" s="4"/>
      <c r="R527" s="4">
        <f>SUM(Tabel1[[#This Row],[Cap - Invaliden algemeen]:[Cap - Overig gereserveerd]])</f>
        <v>0</v>
      </c>
      <c r="S527" s="4">
        <f>Tabel1[[#This Row],[Totale openbare capaciteit]]+Tabel1[[#This Row],[Totale doelgroep capaciteit]]</f>
        <v>7</v>
      </c>
      <c r="T527" s="11">
        <v>6</v>
      </c>
      <c r="U527" s="11"/>
      <c r="V527" s="11"/>
      <c r="W527" s="11"/>
      <c r="X527" s="11"/>
      <c r="Y527" s="11"/>
      <c r="Z527" s="4">
        <f>SUM(Tabel1[[#This Row],[Bez - Invaliden algemeen]:[Bez - Overig gereserveerd]])</f>
        <v>0</v>
      </c>
      <c r="AA527" s="4"/>
      <c r="AB527" s="4"/>
      <c r="AC527" s="11"/>
      <c r="AD527" s="11">
        <f>SUM(Tabel1[[#This Row],[Bez - fout, canadees]:[Bez - fout, anders]])</f>
        <v>0</v>
      </c>
      <c r="AE527" s="4"/>
      <c r="AF527" s="11"/>
      <c r="AG527" s="11"/>
      <c r="AH527" s="11">
        <f>SUM(Tabel1[[#This Row],[Bez - Obstakel, openbaar]:[Bez - Obstakel, doelgroep]])</f>
        <v>0</v>
      </c>
      <c r="AI527" s="4"/>
      <c r="AJ527" s="11">
        <f>SUM(Tabel1[[#This Row],[Bez - doelgroep totaal]]+Tabel1[[#This Row],[Bez - Openbaar]]+Tabel1[[#This Row],[Bez - Foutparkeerders]]+Tabel1[[#This Row],[Bez - Obstakels]])</f>
        <v>6</v>
      </c>
      <c r="AK527" s="41">
        <f>Tabel1[[#This Row],[Bez - Openbaar]]/Tabel1[[#This Row],[Totale openbare capaciteit]]</f>
        <v>0.8571428571428571</v>
      </c>
      <c r="AL527" s="41" t="e">
        <f>Tabel1[[#This Row],[Bez - doelgroep totaal]]/Tabel1[[#This Row],[Totale doelgroep capaciteit]]</f>
        <v>#DIV/0!</v>
      </c>
      <c r="AM527" s="41">
        <f>Tabel1[[#This Row],[Totale bezetting]]/Tabel1[[#This Row],[Totale capaciteit]]</f>
        <v>0.8571428571428571</v>
      </c>
      <c r="AN527" s="41" t="str">
        <f>Tabel1[[#This Row],[Datum]]&amp;Tabel1[[#This Row],[Meetmoment]]&amp;Tabel1[[#This Row],[Sectienummer]]</f>
        <v>4445019:00-21:0038</v>
      </c>
      <c r="AO527" s="33">
        <v>2</v>
      </c>
      <c r="AP527" s="33"/>
      <c r="AQ527" s="33">
        <v>3</v>
      </c>
      <c r="AR527" s="33">
        <v>1</v>
      </c>
      <c r="AS527" s="33"/>
      <c r="AT527" s="33">
        <f>SUM(Tabel1[[#This Row],[Motief - Bezoekers/kortparkeerders]:[Motief - Overig]])</f>
        <v>6</v>
      </c>
      <c r="AU527" s="43">
        <v>4</v>
      </c>
      <c r="AV527" s="43">
        <v>1</v>
      </c>
      <c r="AW527" s="43">
        <v>1</v>
      </c>
      <c r="AX527" s="43"/>
      <c r="AY527" s="43"/>
      <c r="AZ527" s="43"/>
      <c r="BA527" s="43"/>
      <c r="BB527" s="43"/>
      <c r="BC527" s="44">
        <f>SUM(Tabel1[[#This Row],[Herkomst - Eigen woonplaats]:[Herkomst - Onbekend]])</f>
        <v>6</v>
      </c>
    </row>
    <row r="528" spans="1:55" s="2" customFormat="1" x14ac:dyDescent="0.25">
      <c r="A528" s="1">
        <v>38</v>
      </c>
      <c r="B528" t="s">
        <v>55</v>
      </c>
      <c r="C528" s="8">
        <v>44451</v>
      </c>
      <c r="D528" s="1" t="s">
        <v>77</v>
      </c>
      <c r="E528" s="4">
        <v>7</v>
      </c>
      <c r="F528" s="4"/>
      <c r="G528" s="4"/>
      <c r="H528" s="4"/>
      <c r="I528" s="4"/>
      <c r="J528" s="4"/>
      <c r="K528" s="4">
        <f>SUM(Tabel1[[#This Row],[cap_gemarkeerd_langs]:[cap_canadees]])</f>
        <v>7</v>
      </c>
      <c r="L528" s="4"/>
      <c r="M528" s="4"/>
      <c r="N528" s="4"/>
      <c r="O528" s="4"/>
      <c r="P528" s="4"/>
      <c r="Q528" s="4"/>
      <c r="R528" s="4">
        <f>SUM(Tabel1[[#This Row],[Cap - Invaliden algemeen]:[Cap - Overig gereserveerd]])</f>
        <v>0</v>
      </c>
      <c r="S528" s="4">
        <f>Tabel1[[#This Row],[Totale openbare capaciteit]]+Tabel1[[#This Row],[Totale doelgroep capaciteit]]</f>
        <v>7</v>
      </c>
      <c r="T528" s="11">
        <v>7</v>
      </c>
      <c r="U528" s="11"/>
      <c r="V528" s="11"/>
      <c r="W528" s="11"/>
      <c r="X528" s="11"/>
      <c r="Y528" s="11"/>
      <c r="Z528" s="4">
        <f>SUM(Tabel1[[#This Row],[Bez - Invaliden algemeen]:[Bez - Overig gereserveerd]])</f>
        <v>0</v>
      </c>
      <c r="AA528" s="4"/>
      <c r="AB528" s="4"/>
      <c r="AC528" s="11"/>
      <c r="AD528" s="11">
        <f>SUM(Tabel1[[#This Row],[Bez - fout, canadees]:[Bez - fout, anders]])</f>
        <v>0</v>
      </c>
      <c r="AE528" s="4"/>
      <c r="AF528" s="11"/>
      <c r="AG528" s="11"/>
      <c r="AH528" s="11">
        <f>SUM(Tabel1[[#This Row],[Bez - Obstakel, openbaar]:[Bez - Obstakel, doelgroep]])</f>
        <v>0</v>
      </c>
      <c r="AI528" s="4"/>
      <c r="AJ528" s="11">
        <f>SUM(Tabel1[[#This Row],[Bez - doelgroep totaal]]+Tabel1[[#This Row],[Bez - Openbaar]]+Tabel1[[#This Row],[Bez - Foutparkeerders]]+Tabel1[[#This Row],[Bez - Obstakels]])</f>
        <v>7</v>
      </c>
      <c r="AK528" s="41">
        <f>Tabel1[[#This Row],[Bez - Openbaar]]/Tabel1[[#This Row],[Totale openbare capaciteit]]</f>
        <v>1</v>
      </c>
      <c r="AL528" s="41" t="e">
        <f>Tabel1[[#This Row],[Bez - doelgroep totaal]]/Tabel1[[#This Row],[Totale doelgroep capaciteit]]</f>
        <v>#DIV/0!</v>
      </c>
      <c r="AM528" s="41">
        <f>Tabel1[[#This Row],[Totale bezetting]]/Tabel1[[#This Row],[Totale capaciteit]]</f>
        <v>1</v>
      </c>
      <c r="AN528" s="41" t="str">
        <f>Tabel1[[#This Row],[Datum]]&amp;Tabel1[[#This Row],[Meetmoment]]&amp;Tabel1[[#This Row],[Sectienummer]]</f>
        <v>4445100:00-02:0038</v>
      </c>
      <c r="AO528" s="33"/>
      <c r="AP528" s="33"/>
      <c r="AQ528" s="33">
        <v>4</v>
      </c>
      <c r="AR528" s="33">
        <v>3</v>
      </c>
      <c r="AS528" s="33"/>
      <c r="AT528" s="33">
        <f>SUM(Tabel1[[#This Row],[Motief - Bezoekers/kortparkeerders]:[Motief - Overig]])</f>
        <v>7</v>
      </c>
      <c r="AU528" s="43">
        <v>7</v>
      </c>
      <c r="AV528" s="43"/>
      <c r="AW528" s="43"/>
      <c r="AX528" s="43"/>
      <c r="AY528" s="43"/>
      <c r="AZ528" s="43"/>
      <c r="BA528" s="43"/>
      <c r="BB528" s="43"/>
      <c r="BC528" s="44">
        <f>SUM(Tabel1[[#This Row],[Herkomst - Eigen woonplaats]:[Herkomst - Onbekend]])</f>
        <v>7</v>
      </c>
    </row>
    <row r="529" spans="1:55" s="2" customFormat="1" x14ac:dyDescent="0.25">
      <c r="A529" s="1">
        <v>38</v>
      </c>
      <c r="B529" t="s">
        <v>55</v>
      </c>
      <c r="C529" s="8">
        <v>44474</v>
      </c>
      <c r="D529" s="1" t="s">
        <v>78</v>
      </c>
      <c r="E529" s="4">
        <v>7</v>
      </c>
      <c r="F529" s="4"/>
      <c r="G529" s="4"/>
      <c r="H529" s="4"/>
      <c r="I529" s="4"/>
      <c r="J529" s="4"/>
      <c r="K529" s="4">
        <f>SUM(Tabel1[[#This Row],[cap_gemarkeerd_langs]:[cap_canadees]])</f>
        <v>7</v>
      </c>
      <c r="L529" s="4"/>
      <c r="M529" s="4"/>
      <c r="N529" s="4"/>
      <c r="O529" s="4"/>
      <c r="P529" s="4"/>
      <c r="Q529" s="4"/>
      <c r="R529" s="4">
        <f>SUM(Tabel1[[#This Row],[Cap - Invaliden algemeen]:[Cap - Overig gereserveerd]])</f>
        <v>0</v>
      </c>
      <c r="S529" s="4">
        <f>Tabel1[[#This Row],[Totale openbare capaciteit]]+Tabel1[[#This Row],[Totale doelgroep capaciteit]]</f>
        <v>7</v>
      </c>
      <c r="T529" s="11">
        <v>4</v>
      </c>
      <c r="U529" s="11"/>
      <c r="V529" s="11"/>
      <c r="W529" s="11"/>
      <c r="X529" s="11"/>
      <c r="Y529" s="11"/>
      <c r="Z529" s="4">
        <f>SUM(Tabel1[[#This Row],[Bez - Invaliden algemeen]:[Bez - Overig gereserveerd]])</f>
        <v>0</v>
      </c>
      <c r="AA529" s="4"/>
      <c r="AB529" s="4"/>
      <c r="AC529" s="11"/>
      <c r="AD529" s="11">
        <f>SUM(Tabel1[[#This Row],[Bez - fout, canadees]:[Bez - fout, anders]])</f>
        <v>0</v>
      </c>
      <c r="AE529" s="4"/>
      <c r="AF529" s="11"/>
      <c r="AG529" s="11"/>
      <c r="AH529" s="11">
        <f>SUM(Tabel1[[#This Row],[Bez - Obstakel, openbaar]:[Bez - Obstakel, doelgroep]])</f>
        <v>0</v>
      </c>
      <c r="AI529" s="4"/>
      <c r="AJ529" s="11">
        <f>SUM(Tabel1[[#This Row],[Bez - doelgroep totaal]]+Tabel1[[#This Row],[Bez - Openbaar]]+Tabel1[[#This Row],[Bez - Foutparkeerders]]+Tabel1[[#This Row],[Bez - Obstakels]])</f>
        <v>4</v>
      </c>
      <c r="AK529" s="41">
        <f>Tabel1[[#This Row],[Bez - Openbaar]]/Tabel1[[#This Row],[Totale openbare capaciteit]]</f>
        <v>0.5714285714285714</v>
      </c>
      <c r="AL529" s="41" t="e">
        <f>Tabel1[[#This Row],[Bez - doelgroep totaal]]/Tabel1[[#This Row],[Totale doelgroep capaciteit]]</f>
        <v>#DIV/0!</v>
      </c>
      <c r="AM529" s="41">
        <f>Tabel1[[#This Row],[Totale bezetting]]/Tabel1[[#This Row],[Totale capaciteit]]</f>
        <v>0.5714285714285714</v>
      </c>
      <c r="AN529" s="41" t="str">
        <f>Tabel1[[#This Row],[Datum]]&amp;Tabel1[[#This Row],[Meetmoment]]&amp;Tabel1[[#This Row],[Sectienummer]]</f>
        <v>4447410:00-12:0038</v>
      </c>
      <c r="AO529" s="33">
        <v>1</v>
      </c>
      <c r="AP529" s="33"/>
      <c r="AQ529" s="33">
        <v>1</v>
      </c>
      <c r="AR529" s="33">
        <v>2</v>
      </c>
      <c r="AS529" s="33"/>
      <c r="AT529" s="33">
        <f>SUM(Tabel1[[#This Row],[Motief - Bezoekers/kortparkeerders]:[Motief - Overig]])</f>
        <v>4</v>
      </c>
      <c r="AU529" s="43">
        <v>3</v>
      </c>
      <c r="AV529" s="43">
        <v>1</v>
      </c>
      <c r="AW529" s="43"/>
      <c r="AX529" s="43"/>
      <c r="AY529" s="43"/>
      <c r="AZ529" s="43"/>
      <c r="BA529" s="43"/>
      <c r="BB529" s="43"/>
      <c r="BC529" s="44">
        <f>SUM(Tabel1[[#This Row],[Herkomst - Eigen woonplaats]:[Herkomst - Onbekend]])</f>
        <v>4</v>
      </c>
    </row>
    <row r="530" spans="1:55" s="2" customFormat="1" x14ac:dyDescent="0.25">
      <c r="A530" s="1">
        <v>38</v>
      </c>
      <c r="B530" t="s">
        <v>55</v>
      </c>
      <c r="C530" s="8">
        <v>44474</v>
      </c>
      <c r="D530" s="1" t="s">
        <v>79</v>
      </c>
      <c r="E530" s="4">
        <v>7</v>
      </c>
      <c r="F530" s="4"/>
      <c r="G530" s="4"/>
      <c r="H530" s="4"/>
      <c r="I530" s="4"/>
      <c r="J530" s="4"/>
      <c r="K530" s="4">
        <f>SUM(Tabel1[[#This Row],[cap_gemarkeerd_langs]:[cap_canadees]])</f>
        <v>7</v>
      </c>
      <c r="L530" s="4"/>
      <c r="M530" s="4"/>
      <c r="N530" s="4"/>
      <c r="O530" s="4"/>
      <c r="P530" s="4"/>
      <c r="Q530" s="4"/>
      <c r="R530" s="4">
        <f>SUM(Tabel1[[#This Row],[Cap - Invaliden algemeen]:[Cap - Overig gereserveerd]])</f>
        <v>0</v>
      </c>
      <c r="S530" s="4">
        <f>Tabel1[[#This Row],[Totale openbare capaciteit]]+Tabel1[[#This Row],[Totale doelgroep capaciteit]]</f>
        <v>7</v>
      </c>
      <c r="T530" s="11">
        <v>3</v>
      </c>
      <c r="U530" s="11"/>
      <c r="V530" s="11"/>
      <c r="W530" s="11"/>
      <c r="X530" s="11"/>
      <c r="Y530" s="11"/>
      <c r="Z530" s="4">
        <f>SUM(Tabel1[[#This Row],[Bez - Invaliden algemeen]:[Bez - Overig gereserveerd]])</f>
        <v>0</v>
      </c>
      <c r="AA530" s="4"/>
      <c r="AB530" s="4"/>
      <c r="AC530" s="11"/>
      <c r="AD530" s="11">
        <f>SUM(Tabel1[[#This Row],[Bez - fout, canadees]:[Bez - fout, anders]])</f>
        <v>0</v>
      </c>
      <c r="AE530" s="4"/>
      <c r="AF530" s="11"/>
      <c r="AG530" s="11"/>
      <c r="AH530" s="11">
        <f>SUM(Tabel1[[#This Row],[Bez - Obstakel, openbaar]:[Bez - Obstakel, doelgroep]])</f>
        <v>0</v>
      </c>
      <c r="AI530" s="4"/>
      <c r="AJ530" s="11">
        <f>SUM(Tabel1[[#This Row],[Bez - doelgroep totaal]]+Tabel1[[#This Row],[Bez - Openbaar]]+Tabel1[[#This Row],[Bez - Foutparkeerders]]+Tabel1[[#This Row],[Bez - Obstakels]])</f>
        <v>3</v>
      </c>
      <c r="AK530" s="41">
        <f>Tabel1[[#This Row],[Bez - Openbaar]]/Tabel1[[#This Row],[Totale openbare capaciteit]]</f>
        <v>0.42857142857142855</v>
      </c>
      <c r="AL530" s="41" t="e">
        <f>Tabel1[[#This Row],[Bez - doelgroep totaal]]/Tabel1[[#This Row],[Totale doelgroep capaciteit]]</f>
        <v>#DIV/0!</v>
      </c>
      <c r="AM530" s="41">
        <f>Tabel1[[#This Row],[Totale bezetting]]/Tabel1[[#This Row],[Totale capaciteit]]</f>
        <v>0.42857142857142855</v>
      </c>
      <c r="AN530" s="41" t="str">
        <f>Tabel1[[#This Row],[Datum]]&amp;Tabel1[[#This Row],[Meetmoment]]&amp;Tabel1[[#This Row],[Sectienummer]]</f>
        <v>4447414:00-16:0038</v>
      </c>
      <c r="AO530" s="33"/>
      <c r="AP530" s="33"/>
      <c r="AQ530" s="33">
        <v>1</v>
      </c>
      <c r="AR530" s="33">
        <v>2</v>
      </c>
      <c r="AS530" s="33"/>
      <c r="AT530" s="33">
        <f>SUM(Tabel1[[#This Row],[Motief - Bezoekers/kortparkeerders]:[Motief - Overig]])</f>
        <v>3</v>
      </c>
      <c r="AU530" s="43">
        <v>3</v>
      </c>
      <c r="AV530" s="43"/>
      <c r="AW530" s="43"/>
      <c r="AX530" s="43"/>
      <c r="AY530" s="43"/>
      <c r="AZ530" s="43"/>
      <c r="BA530" s="43"/>
      <c r="BB530" s="43"/>
      <c r="BC530" s="44">
        <f>SUM(Tabel1[[#This Row],[Herkomst - Eigen woonplaats]:[Herkomst - Onbekend]])</f>
        <v>3</v>
      </c>
    </row>
    <row r="531" spans="1:55" s="2" customFormat="1" x14ac:dyDescent="0.25">
      <c r="A531" s="1">
        <v>38</v>
      </c>
      <c r="B531" t="s">
        <v>55</v>
      </c>
      <c r="C531" s="8">
        <v>44474</v>
      </c>
      <c r="D531" s="1" t="s">
        <v>80</v>
      </c>
      <c r="E531" s="4">
        <v>7</v>
      </c>
      <c r="F531" s="4"/>
      <c r="G531" s="4"/>
      <c r="H531" s="4"/>
      <c r="I531" s="4"/>
      <c r="J531" s="4"/>
      <c r="K531" s="4">
        <f>SUM(Tabel1[[#This Row],[cap_gemarkeerd_langs]:[cap_canadees]])</f>
        <v>7</v>
      </c>
      <c r="L531" s="4"/>
      <c r="M531" s="4"/>
      <c r="N531" s="4"/>
      <c r="O531" s="4"/>
      <c r="P531" s="4"/>
      <c r="Q531" s="4"/>
      <c r="R531" s="4">
        <f>SUM(Tabel1[[#This Row],[Cap - Invaliden algemeen]:[Cap - Overig gereserveerd]])</f>
        <v>0</v>
      </c>
      <c r="S531" s="4">
        <f>Tabel1[[#This Row],[Totale openbare capaciteit]]+Tabel1[[#This Row],[Totale doelgroep capaciteit]]</f>
        <v>7</v>
      </c>
      <c r="T531" s="11">
        <v>6</v>
      </c>
      <c r="U531" s="11"/>
      <c r="V531" s="11"/>
      <c r="W531" s="11"/>
      <c r="X531" s="11"/>
      <c r="Y531" s="11"/>
      <c r="Z531" s="4">
        <f>SUM(Tabel1[[#This Row],[Bez - Invaliden algemeen]:[Bez - Overig gereserveerd]])</f>
        <v>0</v>
      </c>
      <c r="AA531" s="4"/>
      <c r="AB531" s="4"/>
      <c r="AC531" s="11"/>
      <c r="AD531" s="11">
        <f>SUM(Tabel1[[#This Row],[Bez - fout, canadees]:[Bez - fout, anders]])</f>
        <v>0</v>
      </c>
      <c r="AE531" s="4"/>
      <c r="AF531" s="11"/>
      <c r="AG531" s="11"/>
      <c r="AH531" s="11">
        <f>SUM(Tabel1[[#This Row],[Bez - Obstakel, openbaar]:[Bez - Obstakel, doelgroep]])</f>
        <v>0</v>
      </c>
      <c r="AI531" s="4"/>
      <c r="AJ531" s="11">
        <f>SUM(Tabel1[[#This Row],[Bez - doelgroep totaal]]+Tabel1[[#This Row],[Bez - Openbaar]]+Tabel1[[#This Row],[Bez - Foutparkeerders]]+Tabel1[[#This Row],[Bez - Obstakels]])</f>
        <v>6</v>
      </c>
      <c r="AK531" s="41">
        <f>Tabel1[[#This Row],[Bez - Openbaar]]/Tabel1[[#This Row],[Totale openbare capaciteit]]</f>
        <v>0.8571428571428571</v>
      </c>
      <c r="AL531" s="41" t="e">
        <f>Tabel1[[#This Row],[Bez - doelgroep totaal]]/Tabel1[[#This Row],[Totale doelgroep capaciteit]]</f>
        <v>#DIV/0!</v>
      </c>
      <c r="AM531" s="41">
        <f>Tabel1[[#This Row],[Totale bezetting]]/Tabel1[[#This Row],[Totale capaciteit]]</f>
        <v>0.8571428571428571</v>
      </c>
      <c r="AN531" s="41" t="str">
        <f>Tabel1[[#This Row],[Datum]]&amp;Tabel1[[#This Row],[Meetmoment]]&amp;Tabel1[[#This Row],[Sectienummer]]</f>
        <v>4447419:00-21:0038</v>
      </c>
      <c r="AO531" s="33">
        <v>1</v>
      </c>
      <c r="AP531" s="33"/>
      <c r="AQ531" s="33">
        <v>3</v>
      </c>
      <c r="AR531" s="33">
        <v>2</v>
      </c>
      <c r="AS531" s="33"/>
      <c r="AT531" s="33">
        <f>SUM(Tabel1[[#This Row],[Motief - Bezoekers/kortparkeerders]:[Motief - Overig]])</f>
        <v>6</v>
      </c>
      <c r="AU531" s="43">
        <v>6</v>
      </c>
      <c r="AV531" s="43"/>
      <c r="AW531" s="43"/>
      <c r="AX531" s="43"/>
      <c r="AY531" s="43"/>
      <c r="AZ531" s="43"/>
      <c r="BA531" s="43"/>
      <c r="BB531" s="43"/>
      <c r="BC531" s="44">
        <f>SUM(Tabel1[[#This Row],[Herkomst - Eigen woonplaats]:[Herkomst - Onbekend]])</f>
        <v>6</v>
      </c>
    </row>
    <row r="532" spans="1:55" s="2" customFormat="1" x14ac:dyDescent="0.25">
      <c r="A532" s="1">
        <v>38</v>
      </c>
      <c r="B532" t="s">
        <v>55</v>
      </c>
      <c r="C532" s="8">
        <v>44475</v>
      </c>
      <c r="D532" s="1" t="s">
        <v>77</v>
      </c>
      <c r="E532" s="4">
        <v>7</v>
      </c>
      <c r="F532" s="4"/>
      <c r="G532" s="4"/>
      <c r="H532" s="4"/>
      <c r="I532" s="4"/>
      <c r="J532" s="4"/>
      <c r="K532" s="4">
        <f>SUM(Tabel1[[#This Row],[cap_gemarkeerd_langs]:[cap_canadees]])</f>
        <v>7</v>
      </c>
      <c r="L532" s="4"/>
      <c r="M532" s="4"/>
      <c r="N532" s="4"/>
      <c r="O532" s="4"/>
      <c r="P532" s="4"/>
      <c r="Q532" s="4"/>
      <c r="R532" s="4">
        <f>SUM(Tabel1[[#This Row],[Cap - Invaliden algemeen]:[Cap - Overig gereserveerd]])</f>
        <v>0</v>
      </c>
      <c r="S532" s="4">
        <f>Tabel1[[#This Row],[Totale openbare capaciteit]]+Tabel1[[#This Row],[Totale doelgroep capaciteit]]</f>
        <v>7</v>
      </c>
      <c r="T532" s="11">
        <v>6</v>
      </c>
      <c r="U532" s="11"/>
      <c r="V532" s="11"/>
      <c r="W532" s="11"/>
      <c r="X532" s="11"/>
      <c r="Y532" s="11"/>
      <c r="Z532" s="4">
        <f>SUM(Tabel1[[#This Row],[Bez - Invaliden algemeen]:[Bez - Overig gereserveerd]])</f>
        <v>0</v>
      </c>
      <c r="AA532" s="4"/>
      <c r="AB532" s="4"/>
      <c r="AC532" s="11"/>
      <c r="AD532" s="11">
        <f>SUM(Tabel1[[#This Row],[Bez - fout, canadees]:[Bez - fout, anders]])</f>
        <v>0</v>
      </c>
      <c r="AE532" s="4"/>
      <c r="AF532" s="11"/>
      <c r="AG532" s="11"/>
      <c r="AH532" s="11">
        <f>SUM(Tabel1[[#This Row],[Bez - Obstakel, openbaar]:[Bez - Obstakel, doelgroep]])</f>
        <v>0</v>
      </c>
      <c r="AI532" s="4"/>
      <c r="AJ532" s="11">
        <f>SUM(Tabel1[[#This Row],[Bez - doelgroep totaal]]+Tabel1[[#This Row],[Bez - Openbaar]]+Tabel1[[#This Row],[Bez - Foutparkeerders]]+Tabel1[[#This Row],[Bez - Obstakels]])</f>
        <v>6</v>
      </c>
      <c r="AK532" s="41">
        <f>Tabel1[[#This Row],[Bez - Openbaar]]/Tabel1[[#This Row],[Totale openbare capaciteit]]</f>
        <v>0.8571428571428571</v>
      </c>
      <c r="AL532" s="41" t="e">
        <f>Tabel1[[#This Row],[Bez - doelgroep totaal]]/Tabel1[[#This Row],[Totale doelgroep capaciteit]]</f>
        <v>#DIV/0!</v>
      </c>
      <c r="AM532" s="41">
        <f>Tabel1[[#This Row],[Totale bezetting]]/Tabel1[[#This Row],[Totale capaciteit]]</f>
        <v>0.8571428571428571</v>
      </c>
      <c r="AN532" s="41" t="str">
        <f>Tabel1[[#This Row],[Datum]]&amp;Tabel1[[#This Row],[Meetmoment]]&amp;Tabel1[[#This Row],[Sectienummer]]</f>
        <v>4447500:00-02:0038</v>
      </c>
      <c r="AO532" s="33"/>
      <c r="AP532" s="33"/>
      <c r="AQ532" s="33">
        <v>3</v>
      </c>
      <c r="AR532" s="33">
        <v>3</v>
      </c>
      <c r="AS532" s="33"/>
      <c r="AT532" s="33">
        <f>SUM(Tabel1[[#This Row],[Motief - Bezoekers/kortparkeerders]:[Motief - Overig]])</f>
        <v>6</v>
      </c>
      <c r="AU532" s="43">
        <v>6</v>
      </c>
      <c r="AV532" s="43"/>
      <c r="AW532" s="43"/>
      <c r="AX532" s="43"/>
      <c r="AY532" s="43"/>
      <c r="AZ532" s="43"/>
      <c r="BA532" s="43"/>
      <c r="BB532" s="43"/>
      <c r="BC532" s="44">
        <f>SUM(Tabel1[[#This Row],[Herkomst - Eigen woonplaats]:[Herkomst - Onbekend]])</f>
        <v>6</v>
      </c>
    </row>
    <row r="533" spans="1:55" s="2" customFormat="1" x14ac:dyDescent="0.25">
      <c r="A533" s="1">
        <v>39</v>
      </c>
      <c r="B533" t="s">
        <v>70</v>
      </c>
      <c r="C533" s="8">
        <v>44415</v>
      </c>
      <c r="D533" s="1" t="s">
        <v>78</v>
      </c>
      <c r="E533" s="4"/>
      <c r="F533" s="4"/>
      <c r="G533" s="4">
        <v>56</v>
      </c>
      <c r="H533" s="4"/>
      <c r="I533" s="4"/>
      <c r="J533" s="4"/>
      <c r="K533" s="4">
        <f>SUM(Tabel1[[#This Row],[cap_gemarkeerd_langs]:[cap_canadees]])</f>
        <v>56</v>
      </c>
      <c r="L533" s="4"/>
      <c r="M533" s="4"/>
      <c r="N533" s="4"/>
      <c r="O533" s="4"/>
      <c r="P533" s="4"/>
      <c r="Q533" s="4"/>
      <c r="R533" s="4">
        <f>SUM(Tabel1[[#This Row],[Cap - Invaliden algemeen]:[Cap - Overig gereserveerd]])</f>
        <v>0</v>
      </c>
      <c r="S533" s="4">
        <f>Tabel1[[#This Row],[Totale openbare capaciteit]]+Tabel1[[#This Row],[Totale doelgroep capaciteit]]</f>
        <v>56</v>
      </c>
      <c r="T533" s="11">
        <v>26</v>
      </c>
      <c r="U533" s="11"/>
      <c r="V533" s="11"/>
      <c r="W533" s="11"/>
      <c r="X533" s="11"/>
      <c r="Y533" s="11"/>
      <c r="Z533" s="4">
        <f>SUM(Tabel1[[#This Row],[Bez - Invaliden algemeen]:[Bez - Overig gereserveerd]])</f>
        <v>0</v>
      </c>
      <c r="AA533" s="4"/>
      <c r="AB533" s="4"/>
      <c r="AC533" s="11"/>
      <c r="AD533" s="11">
        <f>SUM(Tabel1[[#This Row],[Bez - fout, canadees]:[Bez - fout, anders]])</f>
        <v>0</v>
      </c>
      <c r="AE533" s="4"/>
      <c r="AF533" s="11"/>
      <c r="AG533" s="11"/>
      <c r="AH533" s="11">
        <f>SUM(Tabel1[[#This Row],[Bez - Obstakel, openbaar]:[Bez - Obstakel, doelgroep]])</f>
        <v>0</v>
      </c>
      <c r="AI533" s="4"/>
      <c r="AJ533" s="11">
        <f>SUM(Tabel1[[#This Row],[Bez - doelgroep totaal]]+Tabel1[[#This Row],[Bez - Openbaar]]+Tabel1[[#This Row],[Bez - Foutparkeerders]]+Tabel1[[#This Row],[Bez - Obstakels]])</f>
        <v>26</v>
      </c>
      <c r="AK533" s="41">
        <f>Tabel1[[#This Row],[Bez - Openbaar]]/Tabel1[[#This Row],[Totale openbare capaciteit]]</f>
        <v>0.4642857142857143</v>
      </c>
      <c r="AL533" s="41" t="e">
        <f>Tabel1[[#This Row],[Bez - doelgroep totaal]]/Tabel1[[#This Row],[Totale doelgroep capaciteit]]</f>
        <v>#DIV/0!</v>
      </c>
      <c r="AM533" s="41">
        <f>Tabel1[[#This Row],[Totale bezetting]]/Tabel1[[#This Row],[Totale capaciteit]]</f>
        <v>0.4642857142857143</v>
      </c>
      <c r="AN533" s="41" t="str">
        <f>Tabel1[[#This Row],[Datum]]&amp;Tabel1[[#This Row],[Meetmoment]]&amp;Tabel1[[#This Row],[Sectienummer]]</f>
        <v>4441510:00-12:0039</v>
      </c>
      <c r="AO533" s="33">
        <v>10</v>
      </c>
      <c r="AP533" s="33">
        <v>7</v>
      </c>
      <c r="AQ533" s="33">
        <v>8</v>
      </c>
      <c r="AR533" s="33">
        <v>1</v>
      </c>
      <c r="AS533" s="33"/>
      <c r="AT533" s="33">
        <f>SUM(Tabel1[[#This Row],[Motief - Bezoekers/kortparkeerders]:[Motief - Overig]])</f>
        <v>26</v>
      </c>
      <c r="AU533" s="43">
        <v>1</v>
      </c>
      <c r="AV533" s="43">
        <v>4</v>
      </c>
      <c r="AW533" s="43">
        <v>3</v>
      </c>
      <c r="AX533" s="43">
        <v>4</v>
      </c>
      <c r="AY533" s="43">
        <v>7</v>
      </c>
      <c r="AZ533" s="43">
        <v>4</v>
      </c>
      <c r="BA533" s="43">
        <v>3</v>
      </c>
      <c r="BB533" s="43"/>
      <c r="BC533" s="44">
        <f>SUM(Tabel1[[#This Row],[Herkomst - Eigen woonplaats]:[Herkomst - Onbekend]])</f>
        <v>26</v>
      </c>
    </row>
    <row r="534" spans="1:55" s="2" customFormat="1" x14ac:dyDescent="0.25">
      <c r="A534" s="1">
        <v>39</v>
      </c>
      <c r="B534" t="s">
        <v>70</v>
      </c>
      <c r="C534" s="8">
        <v>44415</v>
      </c>
      <c r="D534" s="1" t="s">
        <v>79</v>
      </c>
      <c r="E534" s="4"/>
      <c r="F534" s="4"/>
      <c r="G534" s="4">
        <v>56</v>
      </c>
      <c r="H534" s="4"/>
      <c r="I534" s="4"/>
      <c r="J534" s="4"/>
      <c r="K534" s="4">
        <f>SUM(Tabel1[[#This Row],[cap_gemarkeerd_langs]:[cap_canadees]])</f>
        <v>56</v>
      </c>
      <c r="L534" s="4"/>
      <c r="M534" s="4"/>
      <c r="N534" s="4"/>
      <c r="O534" s="4"/>
      <c r="P534" s="4"/>
      <c r="Q534" s="4"/>
      <c r="R534" s="4">
        <f>SUM(Tabel1[[#This Row],[Cap - Invaliden algemeen]:[Cap - Overig gereserveerd]])</f>
        <v>0</v>
      </c>
      <c r="S534" s="4">
        <f>Tabel1[[#This Row],[Totale openbare capaciteit]]+Tabel1[[#This Row],[Totale doelgroep capaciteit]]</f>
        <v>56</v>
      </c>
      <c r="T534" s="11">
        <v>56</v>
      </c>
      <c r="U534" s="11"/>
      <c r="V534" s="11"/>
      <c r="W534" s="11"/>
      <c r="X534" s="11"/>
      <c r="Y534" s="11"/>
      <c r="Z534" s="4">
        <f>SUM(Tabel1[[#This Row],[Bez - Invaliden algemeen]:[Bez - Overig gereserveerd]])</f>
        <v>0</v>
      </c>
      <c r="AA534" s="4"/>
      <c r="AB534" s="4">
        <v>1</v>
      </c>
      <c r="AC534" s="11"/>
      <c r="AD534" s="11">
        <f>SUM(Tabel1[[#This Row],[Bez - fout, canadees]:[Bez - fout, anders]])</f>
        <v>1</v>
      </c>
      <c r="AE534" s="4"/>
      <c r="AF534" s="11"/>
      <c r="AG534" s="11"/>
      <c r="AH534" s="11">
        <f>SUM(Tabel1[[#This Row],[Bez - Obstakel, openbaar]:[Bez - Obstakel, doelgroep]])</f>
        <v>0</v>
      </c>
      <c r="AI534" s="4"/>
      <c r="AJ534" s="11">
        <f>SUM(Tabel1[[#This Row],[Bez - doelgroep totaal]]+Tabel1[[#This Row],[Bez - Openbaar]]+Tabel1[[#This Row],[Bez - Foutparkeerders]]+Tabel1[[#This Row],[Bez - Obstakels]])</f>
        <v>57</v>
      </c>
      <c r="AK534" s="41">
        <f>Tabel1[[#This Row],[Bez - Openbaar]]/Tabel1[[#This Row],[Totale openbare capaciteit]]</f>
        <v>1</v>
      </c>
      <c r="AL534" s="41" t="e">
        <f>Tabel1[[#This Row],[Bez - doelgroep totaal]]/Tabel1[[#This Row],[Totale doelgroep capaciteit]]</f>
        <v>#DIV/0!</v>
      </c>
      <c r="AM534" s="41">
        <f>Tabel1[[#This Row],[Totale bezetting]]/Tabel1[[#This Row],[Totale capaciteit]]</f>
        <v>1.0178571428571428</v>
      </c>
      <c r="AN534" s="41" t="str">
        <f>Tabel1[[#This Row],[Datum]]&amp;Tabel1[[#This Row],[Meetmoment]]&amp;Tabel1[[#This Row],[Sectienummer]]</f>
        <v>4441514:00-16:0039</v>
      </c>
      <c r="AO534" s="33">
        <v>30</v>
      </c>
      <c r="AP534" s="33">
        <v>12</v>
      </c>
      <c r="AQ534" s="33">
        <v>13</v>
      </c>
      <c r="AR534" s="33">
        <v>2</v>
      </c>
      <c r="AS534" s="33"/>
      <c r="AT534" s="33">
        <f>SUM(Tabel1[[#This Row],[Motief - Bezoekers/kortparkeerders]:[Motief - Overig]])</f>
        <v>57</v>
      </c>
      <c r="AU534" s="43">
        <v>1</v>
      </c>
      <c r="AV534" s="43">
        <v>10</v>
      </c>
      <c r="AW534" s="43">
        <v>5</v>
      </c>
      <c r="AX534" s="43">
        <v>6</v>
      </c>
      <c r="AY534" s="43">
        <v>7</v>
      </c>
      <c r="AZ534" s="43">
        <v>18</v>
      </c>
      <c r="BA534" s="43">
        <v>8</v>
      </c>
      <c r="BB534" s="43">
        <v>2</v>
      </c>
      <c r="BC534" s="44">
        <f>SUM(Tabel1[[#This Row],[Herkomst - Eigen woonplaats]:[Herkomst - Onbekend]])</f>
        <v>57</v>
      </c>
    </row>
    <row r="535" spans="1:55" s="2" customFormat="1" x14ac:dyDescent="0.25">
      <c r="A535" s="1">
        <v>39</v>
      </c>
      <c r="B535" t="s">
        <v>70</v>
      </c>
      <c r="C535" s="8">
        <v>44415</v>
      </c>
      <c r="D535" s="1" t="s">
        <v>80</v>
      </c>
      <c r="E535" s="4"/>
      <c r="F535" s="4"/>
      <c r="G535" s="4">
        <v>56</v>
      </c>
      <c r="H535" s="4"/>
      <c r="I535" s="4"/>
      <c r="J535" s="4"/>
      <c r="K535" s="4">
        <f>SUM(Tabel1[[#This Row],[cap_gemarkeerd_langs]:[cap_canadees]])</f>
        <v>56</v>
      </c>
      <c r="L535" s="4"/>
      <c r="M535" s="4"/>
      <c r="N535" s="4"/>
      <c r="O535" s="4"/>
      <c r="P535" s="4"/>
      <c r="Q535" s="4"/>
      <c r="R535" s="4">
        <f>SUM(Tabel1[[#This Row],[Cap - Invaliden algemeen]:[Cap - Overig gereserveerd]])</f>
        <v>0</v>
      </c>
      <c r="S535" s="4">
        <f>Tabel1[[#This Row],[Totale openbare capaciteit]]+Tabel1[[#This Row],[Totale doelgroep capaciteit]]</f>
        <v>56</v>
      </c>
      <c r="T535" s="11">
        <v>48</v>
      </c>
      <c r="U535" s="11"/>
      <c r="V535" s="11"/>
      <c r="W535" s="11"/>
      <c r="X535" s="11"/>
      <c r="Y535" s="11"/>
      <c r="Z535" s="4">
        <f>SUM(Tabel1[[#This Row],[Bez - Invaliden algemeen]:[Bez - Overig gereserveerd]])</f>
        <v>0</v>
      </c>
      <c r="AA535" s="4"/>
      <c r="AB535" s="4"/>
      <c r="AC535" s="11"/>
      <c r="AD535" s="11">
        <f>SUM(Tabel1[[#This Row],[Bez - fout, canadees]:[Bez - fout, anders]])</f>
        <v>0</v>
      </c>
      <c r="AE535" s="4"/>
      <c r="AF535" s="11"/>
      <c r="AG535" s="11"/>
      <c r="AH535" s="11">
        <f>SUM(Tabel1[[#This Row],[Bez - Obstakel, openbaar]:[Bez - Obstakel, doelgroep]])</f>
        <v>0</v>
      </c>
      <c r="AI535" s="4"/>
      <c r="AJ535" s="11">
        <f>SUM(Tabel1[[#This Row],[Bez - doelgroep totaal]]+Tabel1[[#This Row],[Bez - Openbaar]]+Tabel1[[#This Row],[Bez - Foutparkeerders]]+Tabel1[[#This Row],[Bez - Obstakels]])</f>
        <v>48</v>
      </c>
      <c r="AK535" s="41">
        <f>Tabel1[[#This Row],[Bez - Openbaar]]/Tabel1[[#This Row],[Totale openbare capaciteit]]</f>
        <v>0.8571428571428571</v>
      </c>
      <c r="AL535" s="41" t="e">
        <f>Tabel1[[#This Row],[Bez - doelgroep totaal]]/Tabel1[[#This Row],[Totale doelgroep capaciteit]]</f>
        <v>#DIV/0!</v>
      </c>
      <c r="AM535" s="41">
        <f>Tabel1[[#This Row],[Totale bezetting]]/Tabel1[[#This Row],[Totale capaciteit]]</f>
        <v>0.8571428571428571</v>
      </c>
      <c r="AN535" s="41" t="str">
        <f>Tabel1[[#This Row],[Datum]]&amp;Tabel1[[#This Row],[Meetmoment]]&amp;Tabel1[[#This Row],[Sectienummer]]</f>
        <v>4441519:00-21:0039</v>
      </c>
      <c r="AO535" s="33">
        <v>19</v>
      </c>
      <c r="AP535" s="33">
        <v>9</v>
      </c>
      <c r="AQ535" s="33">
        <v>18</v>
      </c>
      <c r="AR535" s="33">
        <v>2</v>
      </c>
      <c r="AS535" s="33"/>
      <c r="AT535" s="33">
        <f>SUM(Tabel1[[#This Row],[Motief - Bezoekers/kortparkeerders]:[Motief - Overig]])</f>
        <v>48</v>
      </c>
      <c r="AU535" s="43"/>
      <c r="AV535" s="43">
        <v>9</v>
      </c>
      <c r="AW535" s="43">
        <v>4</v>
      </c>
      <c r="AX535" s="43">
        <v>3</v>
      </c>
      <c r="AY535" s="43">
        <v>8</v>
      </c>
      <c r="AZ535" s="43">
        <v>15</v>
      </c>
      <c r="BA535" s="43">
        <v>7</v>
      </c>
      <c r="BB535" s="43">
        <v>2</v>
      </c>
      <c r="BC535" s="44">
        <f>SUM(Tabel1[[#This Row],[Herkomst - Eigen woonplaats]:[Herkomst - Onbekend]])</f>
        <v>48</v>
      </c>
    </row>
    <row r="536" spans="1:55" s="2" customFormat="1" x14ac:dyDescent="0.25">
      <c r="A536" s="1">
        <v>39</v>
      </c>
      <c r="B536" t="s">
        <v>70</v>
      </c>
      <c r="C536" s="8">
        <v>44416</v>
      </c>
      <c r="D536" s="1" t="s">
        <v>77</v>
      </c>
      <c r="E536" s="4"/>
      <c r="F536" s="4"/>
      <c r="G536" s="4">
        <v>56</v>
      </c>
      <c r="H536" s="4"/>
      <c r="I536" s="4"/>
      <c r="J536" s="4"/>
      <c r="K536" s="4">
        <f>SUM(Tabel1[[#This Row],[cap_gemarkeerd_langs]:[cap_canadees]])</f>
        <v>56</v>
      </c>
      <c r="L536" s="4"/>
      <c r="M536" s="4"/>
      <c r="N536" s="4"/>
      <c r="O536" s="4"/>
      <c r="P536" s="4"/>
      <c r="Q536" s="4"/>
      <c r="R536" s="4">
        <f>SUM(Tabel1[[#This Row],[Cap - Invaliden algemeen]:[Cap - Overig gereserveerd]])</f>
        <v>0</v>
      </c>
      <c r="S536" s="4">
        <f>Tabel1[[#This Row],[Totale openbare capaciteit]]+Tabel1[[#This Row],[Totale doelgroep capaciteit]]</f>
        <v>56</v>
      </c>
      <c r="T536" s="11">
        <v>21</v>
      </c>
      <c r="U536" s="11"/>
      <c r="V536" s="11"/>
      <c r="W536" s="11"/>
      <c r="X536" s="11"/>
      <c r="Y536" s="11"/>
      <c r="Z536" s="4">
        <f>SUM(Tabel1[[#This Row],[Bez - Invaliden algemeen]:[Bez - Overig gereserveerd]])</f>
        <v>0</v>
      </c>
      <c r="AA536" s="4"/>
      <c r="AB536" s="4"/>
      <c r="AC536" s="11"/>
      <c r="AD536" s="11">
        <f>SUM(Tabel1[[#This Row],[Bez - fout, canadees]:[Bez - fout, anders]])</f>
        <v>0</v>
      </c>
      <c r="AE536" s="4"/>
      <c r="AF536" s="11"/>
      <c r="AG536" s="11"/>
      <c r="AH536" s="11">
        <f>SUM(Tabel1[[#This Row],[Bez - Obstakel, openbaar]:[Bez - Obstakel, doelgroep]])</f>
        <v>0</v>
      </c>
      <c r="AI536" s="4"/>
      <c r="AJ536" s="11">
        <f>SUM(Tabel1[[#This Row],[Bez - doelgroep totaal]]+Tabel1[[#This Row],[Bez - Openbaar]]+Tabel1[[#This Row],[Bez - Foutparkeerders]]+Tabel1[[#This Row],[Bez - Obstakels]])</f>
        <v>21</v>
      </c>
      <c r="AK536" s="41">
        <f>Tabel1[[#This Row],[Bez - Openbaar]]/Tabel1[[#This Row],[Totale openbare capaciteit]]</f>
        <v>0.375</v>
      </c>
      <c r="AL536" s="41" t="e">
        <f>Tabel1[[#This Row],[Bez - doelgroep totaal]]/Tabel1[[#This Row],[Totale doelgroep capaciteit]]</f>
        <v>#DIV/0!</v>
      </c>
      <c r="AM536" s="41">
        <f>Tabel1[[#This Row],[Totale bezetting]]/Tabel1[[#This Row],[Totale capaciteit]]</f>
        <v>0.375</v>
      </c>
      <c r="AN536" s="41" t="str">
        <f>Tabel1[[#This Row],[Datum]]&amp;Tabel1[[#This Row],[Meetmoment]]&amp;Tabel1[[#This Row],[Sectienummer]]</f>
        <v>4441600:00-02:0039</v>
      </c>
      <c r="AO536" s="33"/>
      <c r="AP536" s="33"/>
      <c r="AQ536" s="33">
        <v>18</v>
      </c>
      <c r="AR536" s="33">
        <v>3</v>
      </c>
      <c r="AS536" s="33"/>
      <c r="AT536" s="33">
        <f>SUM(Tabel1[[#This Row],[Motief - Bezoekers/kortparkeerders]:[Motief - Overig]])</f>
        <v>21</v>
      </c>
      <c r="AU536" s="43"/>
      <c r="AV536" s="43">
        <v>2</v>
      </c>
      <c r="AW536" s="43">
        <v>2</v>
      </c>
      <c r="AX536" s="43">
        <v>1</v>
      </c>
      <c r="AY536" s="43">
        <v>6</v>
      </c>
      <c r="AZ536" s="43">
        <v>5</v>
      </c>
      <c r="BA536" s="43">
        <v>2</v>
      </c>
      <c r="BB536" s="43">
        <v>3</v>
      </c>
      <c r="BC536" s="44">
        <f>SUM(Tabel1[[#This Row],[Herkomst - Eigen woonplaats]:[Herkomst - Onbekend]])</f>
        <v>21</v>
      </c>
    </row>
    <row r="537" spans="1:55" s="2" customFormat="1" x14ac:dyDescent="0.25">
      <c r="A537" s="1">
        <v>39</v>
      </c>
      <c r="B537" s="1" t="s">
        <v>70</v>
      </c>
      <c r="C537" s="8">
        <v>44429</v>
      </c>
      <c r="D537" s="1" t="s">
        <v>79</v>
      </c>
      <c r="E537" s="4"/>
      <c r="F537" s="4"/>
      <c r="G537" s="4">
        <v>56</v>
      </c>
      <c r="H537" s="4"/>
      <c r="I537" s="4"/>
      <c r="J537" s="4"/>
      <c r="K537" s="4">
        <f>SUM(Tabel1[[#This Row],[cap_gemarkeerd_langs]:[cap_canadees]])</f>
        <v>56</v>
      </c>
      <c r="L537" s="4"/>
      <c r="M537" s="4"/>
      <c r="N537" s="4"/>
      <c r="O537" s="4"/>
      <c r="P537" s="4"/>
      <c r="Q537" s="4"/>
      <c r="R537" s="4">
        <f>SUM(Tabel1[[#This Row],[Cap - Invaliden algemeen]:[Cap - Overig gereserveerd]])</f>
        <v>0</v>
      </c>
      <c r="S537" s="4">
        <f>Tabel1[[#This Row],[Totale openbare capaciteit]]+Tabel1[[#This Row],[Totale doelgroep capaciteit]]</f>
        <v>56</v>
      </c>
      <c r="T537" s="11">
        <v>56</v>
      </c>
      <c r="U537" s="11"/>
      <c r="V537" s="11"/>
      <c r="W537" s="11"/>
      <c r="X537" s="11"/>
      <c r="Y537" s="11"/>
      <c r="Z537" s="4">
        <f>SUM(Tabel1[[#This Row],[Bez - Invaliden algemeen]:[Bez - Overig gereserveerd]])</f>
        <v>0</v>
      </c>
      <c r="AA537" s="4"/>
      <c r="AB537" s="4">
        <v>2</v>
      </c>
      <c r="AC537" s="11"/>
      <c r="AD537" s="11">
        <f>SUM(Tabel1[[#This Row],[Bez - fout, canadees]:[Bez - fout, anders]])</f>
        <v>2</v>
      </c>
      <c r="AE537" s="11"/>
      <c r="AF537" s="11"/>
      <c r="AG537" s="11"/>
      <c r="AH537" s="11">
        <f>SUM(Tabel1[[#This Row],[Bez - Obstakel, openbaar]:[Bez - Obstakel, doelgroep]])</f>
        <v>0</v>
      </c>
      <c r="AI537" s="4"/>
      <c r="AJ537" s="11">
        <f>SUM(Tabel1[[#This Row],[Bez - doelgroep totaal]]+Tabel1[[#This Row],[Bez - Openbaar]]+Tabel1[[#This Row],[Bez - Foutparkeerders]]+Tabel1[[#This Row],[Bez - Obstakels]])</f>
        <v>58</v>
      </c>
      <c r="AK537" s="41">
        <f>Tabel1[[#This Row],[Bez - Openbaar]]/Tabel1[[#This Row],[Totale openbare capaciteit]]</f>
        <v>1</v>
      </c>
      <c r="AL537" s="41" t="e">
        <f>Tabel1[[#This Row],[Bez - doelgroep totaal]]/Tabel1[[#This Row],[Totale doelgroep capaciteit]]</f>
        <v>#DIV/0!</v>
      </c>
      <c r="AM537" s="41">
        <f>Tabel1[[#This Row],[Totale bezetting]]/Tabel1[[#This Row],[Totale capaciteit]]</f>
        <v>1.0357142857142858</v>
      </c>
      <c r="AN537" s="41" t="str">
        <f>Tabel1[[#This Row],[Datum]]&amp;Tabel1[[#This Row],[Meetmoment]]&amp;Tabel1[[#This Row],[Sectienummer]]</f>
        <v>4442914:00-16:0039</v>
      </c>
      <c r="AO537" s="33">
        <v>54</v>
      </c>
      <c r="AP537" s="33">
        <v>2</v>
      </c>
      <c r="AQ537" s="33">
        <v>2</v>
      </c>
      <c r="AR537" s="33"/>
      <c r="AS537" s="33"/>
      <c r="AT537" s="33">
        <f>SUM(Tabel1[[#This Row],[Motief - Bezoekers/kortparkeerders]:[Motief - Overig]])</f>
        <v>58</v>
      </c>
      <c r="AU537" s="43">
        <v>2</v>
      </c>
      <c r="AV537" s="43">
        <v>8</v>
      </c>
      <c r="AW537" s="43">
        <v>7</v>
      </c>
      <c r="AX537" s="43">
        <v>12</v>
      </c>
      <c r="AY537" s="43">
        <v>14</v>
      </c>
      <c r="AZ537" s="43">
        <v>6</v>
      </c>
      <c r="BA537" s="43">
        <v>8</v>
      </c>
      <c r="BB537" s="43">
        <v>1</v>
      </c>
      <c r="BC537" s="44">
        <f>SUM(Tabel1[[#This Row],[Herkomst - Eigen woonplaats]:[Herkomst - Onbekend]])</f>
        <v>58</v>
      </c>
    </row>
    <row r="538" spans="1:55" s="2" customFormat="1" x14ac:dyDescent="0.25">
      <c r="A538" s="1">
        <v>39</v>
      </c>
      <c r="B538" t="s">
        <v>70</v>
      </c>
      <c r="C538" s="8">
        <v>44450</v>
      </c>
      <c r="D538" s="1" t="s">
        <v>78</v>
      </c>
      <c r="E538" s="4"/>
      <c r="F538" s="4"/>
      <c r="G538" s="4">
        <v>56</v>
      </c>
      <c r="H538" s="4"/>
      <c r="I538" s="4"/>
      <c r="J538" s="4"/>
      <c r="K538" s="4">
        <f>SUM(Tabel1[[#This Row],[cap_gemarkeerd_langs]:[cap_canadees]])</f>
        <v>56</v>
      </c>
      <c r="L538" s="4"/>
      <c r="M538" s="4"/>
      <c r="N538" s="4"/>
      <c r="O538" s="4"/>
      <c r="P538" s="4"/>
      <c r="Q538" s="4"/>
      <c r="R538" s="4">
        <f>SUM(Tabel1[[#This Row],[Cap - Invaliden algemeen]:[Cap - Overig gereserveerd]])</f>
        <v>0</v>
      </c>
      <c r="S538" s="4">
        <f>Tabel1[[#This Row],[Totale openbare capaciteit]]+Tabel1[[#This Row],[Totale doelgroep capaciteit]]</f>
        <v>56</v>
      </c>
      <c r="T538" s="11">
        <v>17</v>
      </c>
      <c r="U538" s="11"/>
      <c r="V538" s="11"/>
      <c r="W538" s="11"/>
      <c r="X538" s="11"/>
      <c r="Y538" s="11"/>
      <c r="Z538" s="4">
        <f>SUM(Tabel1[[#This Row],[Bez - Invaliden algemeen]:[Bez - Overig gereserveerd]])</f>
        <v>0</v>
      </c>
      <c r="AA538" s="4"/>
      <c r="AB538" s="4"/>
      <c r="AC538" s="11"/>
      <c r="AD538" s="11">
        <f>SUM(Tabel1[[#This Row],[Bez - fout, canadees]:[Bez - fout, anders]])</f>
        <v>0</v>
      </c>
      <c r="AE538" s="4"/>
      <c r="AF538" s="11"/>
      <c r="AG538" s="11"/>
      <c r="AH538" s="11">
        <f>SUM(Tabel1[[#This Row],[Bez - Obstakel, openbaar]:[Bez - Obstakel, doelgroep]])</f>
        <v>0</v>
      </c>
      <c r="AI538" s="4"/>
      <c r="AJ538" s="11">
        <f>SUM(Tabel1[[#This Row],[Bez - doelgroep totaal]]+Tabel1[[#This Row],[Bez - Openbaar]]+Tabel1[[#This Row],[Bez - Foutparkeerders]]+Tabel1[[#This Row],[Bez - Obstakels]])</f>
        <v>17</v>
      </c>
      <c r="AK538" s="41">
        <f>Tabel1[[#This Row],[Bez - Openbaar]]/Tabel1[[#This Row],[Totale openbare capaciteit]]</f>
        <v>0.30357142857142855</v>
      </c>
      <c r="AL538" s="41" t="e">
        <f>Tabel1[[#This Row],[Bez - doelgroep totaal]]/Tabel1[[#This Row],[Totale doelgroep capaciteit]]</f>
        <v>#DIV/0!</v>
      </c>
      <c r="AM538" s="41">
        <f>Tabel1[[#This Row],[Totale bezetting]]/Tabel1[[#This Row],[Totale capaciteit]]</f>
        <v>0.30357142857142855</v>
      </c>
      <c r="AN538" s="41" t="str">
        <f>Tabel1[[#This Row],[Datum]]&amp;Tabel1[[#This Row],[Meetmoment]]&amp;Tabel1[[#This Row],[Sectienummer]]</f>
        <v>4445010:00-12:0039</v>
      </c>
      <c r="AO538" s="33">
        <v>9</v>
      </c>
      <c r="AP538" s="33">
        <v>2</v>
      </c>
      <c r="AQ538" s="33">
        <v>4</v>
      </c>
      <c r="AR538" s="33">
        <v>2</v>
      </c>
      <c r="AS538" s="33"/>
      <c r="AT538" s="33">
        <f>SUM(Tabel1[[#This Row],[Motief - Bezoekers/kortparkeerders]:[Motief - Overig]])</f>
        <v>17</v>
      </c>
      <c r="AU538" s="43"/>
      <c r="AV538" s="43">
        <v>2</v>
      </c>
      <c r="AW538" s="43">
        <v>3</v>
      </c>
      <c r="AX538" s="43"/>
      <c r="AY538" s="43">
        <v>2</v>
      </c>
      <c r="AZ538" s="43">
        <v>6</v>
      </c>
      <c r="BA538" s="43">
        <v>2</v>
      </c>
      <c r="BB538" s="43">
        <v>2</v>
      </c>
      <c r="BC538" s="44">
        <f>SUM(Tabel1[[#This Row],[Herkomst - Eigen woonplaats]:[Herkomst - Onbekend]])</f>
        <v>17</v>
      </c>
    </row>
    <row r="539" spans="1:55" s="2" customFormat="1" x14ac:dyDescent="0.25">
      <c r="A539" s="1">
        <v>39</v>
      </c>
      <c r="B539" t="s">
        <v>70</v>
      </c>
      <c r="C539" s="8">
        <v>44450</v>
      </c>
      <c r="D539" s="1" t="s">
        <v>79</v>
      </c>
      <c r="E539" s="4"/>
      <c r="F539" s="4"/>
      <c r="G539" s="4">
        <v>56</v>
      </c>
      <c r="H539" s="4"/>
      <c r="I539" s="4"/>
      <c r="J539" s="4"/>
      <c r="K539" s="4">
        <f>SUM(Tabel1[[#This Row],[cap_gemarkeerd_langs]:[cap_canadees]])</f>
        <v>56</v>
      </c>
      <c r="L539" s="4"/>
      <c r="M539" s="4"/>
      <c r="N539" s="4"/>
      <c r="O539" s="4"/>
      <c r="P539" s="4"/>
      <c r="Q539" s="4"/>
      <c r="R539" s="4">
        <f>SUM(Tabel1[[#This Row],[Cap - Invaliden algemeen]:[Cap - Overig gereserveerd]])</f>
        <v>0</v>
      </c>
      <c r="S539" s="4">
        <f>Tabel1[[#This Row],[Totale openbare capaciteit]]+Tabel1[[#This Row],[Totale doelgroep capaciteit]]</f>
        <v>56</v>
      </c>
      <c r="T539" s="11">
        <v>55</v>
      </c>
      <c r="U539" s="11"/>
      <c r="V539" s="11"/>
      <c r="W539" s="11"/>
      <c r="X539" s="11"/>
      <c r="Y539" s="11"/>
      <c r="Z539" s="4">
        <f>SUM(Tabel1[[#This Row],[Bez - Invaliden algemeen]:[Bez - Overig gereserveerd]])</f>
        <v>0</v>
      </c>
      <c r="AA539" s="4"/>
      <c r="AB539" s="4"/>
      <c r="AC539" s="11"/>
      <c r="AD539" s="11">
        <f>SUM(Tabel1[[#This Row],[Bez - fout, canadees]:[Bez - fout, anders]])</f>
        <v>0</v>
      </c>
      <c r="AE539" s="4"/>
      <c r="AF539" s="11"/>
      <c r="AG539" s="11"/>
      <c r="AH539" s="11">
        <f>SUM(Tabel1[[#This Row],[Bez - Obstakel, openbaar]:[Bez - Obstakel, doelgroep]])</f>
        <v>0</v>
      </c>
      <c r="AI539" s="4"/>
      <c r="AJ539" s="11">
        <f>SUM(Tabel1[[#This Row],[Bez - doelgroep totaal]]+Tabel1[[#This Row],[Bez - Openbaar]]+Tabel1[[#This Row],[Bez - Foutparkeerders]]+Tabel1[[#This Row],[Bez - Obstakels]])</f>
        <v>55</v>
      </c>
      <c r="AK539" s="41">
        <f>Tabel1[[#This Row],[Bez - Openbaar]]/Tabel1[[#This Row],[Totale openbare capaciteit]]</f>
        <v>0.9821428571428571</v>
      </c>
      <c r="AL539" s="41" t="e">
        <f>Tabel1[[#This Row],[Bez - doelgroep totaal]]/Tabel1[[#This Row],[Totale doelgroep capaciteit]]</f>
        <v>#DIV/0!</v>
      </c>
      <c r="AM539" s="41">
        <f>Tabel1[[#This Row],[Totale bezetting]]/Tabel1[[#This Row],[Totale capaciteit]]</f>
        <v>0.9821428571428571</v>
      </c>
      <c r="AN539" s="41" t="str">
        <f>Tabel1[[#This Row],[Datum]]&amp;Tabel1[[#This Row],[Meetmoment]]&amp;Tabel1[[#This Row],[Sectienummer]]</f>
        <v>4445014:00-16:0039</v>
      </c>
      <c r="AO539" s="33">
        <v>29</v>
      </c>
      <c r="AP539" s="33">
        <v>17</v>
      </c>
      <c r="AQ539" s="33">
        <v>7</v>
      </c>
      <c r="AR539" s="33">
        <v>2</v>
      </c>
      <c r="AS539" s="33"/>
      <c r="AT539" s="33">
        <f>SUM(Tabel1[[#This Row],[Motief - Bezoekers/kortparkeerders]:[Motief - Overig]])</f>
        <v>55</v>
      </c>
      <c r="AU539" s="43">
        <v>2</v>
      </c>
      <c r="AV539" s="43">
        <v>9</v>
      </c>
      <c r="AW539" s="43">
        <v>8</v>
      </c>
      <c r="AX539" s="43">
        <v>7</v>
      </c>
      <c r="AY539" s="43">
        <v>12</v>
      </c>
      <c r="AZ539" s="43">
        <v>6</v>
      </c>
      <c r="BA539" s="43">
        <v>10</v>
      </c>
      <c r="BB539" s="43">
        <v>1</v>
      </c>
      <c r="BC539" s="44">
        <f>SUM(Tabel1[[#This Row],[Herkomst - Eigen woonplaats]:[Herkomst - Onbekend]])</f>
        <v>55</v>
      </c>
    </row>
    <row r="540" spans="1:55" s="2" customFormat="1" x14ac:dyDescent="0.25">
      <c r="A540" s="1">
        <v>39</v>
      </c>
      <c r="B540" t="s">
        <v>70</v>
      </c>
      <c r="C540" s="8">
        <v>44450</v>
      </c>
      <c r="D540" s="1" t="s">
        <v>80</v>
      </c>
      <c r="E540" s="4"/>
      <c r="F540" s="4"/>
      <c r="G540" s="4">
        <v>56</v>
      </c>
      <c r="H540" s="4"/>
      <c r="I540" s="4"/>
      <c r="J540" s="4"/>
      <c r="K540" s="4">
        <f>SUM(Tabel1[[#This Row],[cap_gemarkeerd_langs]:[cap_canadees]])</f>
        <v>56</v>
      </c>
      <c r="L540" s="4"/>
      <c r="M540" s="4"/>
      <c r="N540" s="4"/>
      <c r="O540" s="4"/>
      <c r="P540" s="4"/>
      <c r="Q540" s="4"/>
      <c r="R540" s="4">
        <f>SUM(Tabel1[[#This Row],[Cap - Invaliden algemeen]:[Cap - Overig gereserveerd]])</f>
        <v>0</v>
      </c>
      <c r="S540" s="4">
        <f>Tabel1[[#This Row],[Totale openbare capaciteit]]+Tabel1[[#This Row],[Totale doelgroep capaciteit]]</f>
        <v>56</v>
      </c>
      <c r="T540" s="11">
        <v>55</v>
      </c>
      <c r="U540" s="11"/>
      <c r="V540" s="11"/>
      <c r="W540" s="11"/>
      <c r="X540" s="11"/>
      <c r="Y540" s="11"/>
      <c r="Z540" s="4">
        <f>SUM(Tabel1[[#This Row],[Bez - Invaliden algemeen]:[Bez - Overig gereserveerd]])</f>
        <v>0</v>
      </c>
      <c r="AA540" s="4"/>
      <c r="AB540" s="4"/>
      <c r="AC540" s="11"/>
      <c r="AD540" s="11">
        <f>SUM(Tabel1[[#This Row],[Bez - fout, canadees]:[Bez - fout, anders]])</f>
        <v>0</v>
      </c>
      <c r="AE540" s="4"/>
      <c r="AF540" s="11"/>
      <c r="AG540" s="11"/>
      <c r="AH540" s="11">
        <f>SUM(Tabel1[[#This Row],[Bez - Obstakel, openbaar]:[Bez - Obstakel, doelgroep]])</f>
        <v>0</v>
      </c>
      <c r="AI540" s="4"/>
      <c r="AJ540" s="11">
        <f>SUM(Tabel1[[#This Row],[Bez - doelgroep totaal]]+Tabel1[[#This Row],[Bez - Openbaar]]+Tabel1[[#This Row],[Bez - Foutparkeerders]]+Tabel1[[#This Row],[Bez - Obstakels]])</f>
        <v>55</v>
      </c>
      <c r="AK540" s="41">
        <f>Tabel1[[#This Row],[Bez - Openbaar]]/Tabel1[[#This Row],[Totale openbare capaciteit]]</f>
        <v>0.9821428571428571</v>
      </c>
      <c r="AL540" s="41" t="e">
        <f>Tabel1[[#This Row],[Bez - doelgroep totaal]]/Tabel1[[#This Row],[Totale doelgroep capaciteit]]</f>
        <v>#DIV/0!</v>
      </c>
      <c r="AM540" s="41">
        <f>Tabel1[[#This Row],[Totale bezetting]]/Tabel1[[#This Row],[Totale capaciteit]]</f>
        <v>0.9821428571428571</v>
      </c>
      <c r="AN540" s="41" t="str">
        <f>Tabel1[[#This Row],[Datum]]&amp;Tabel1[[#This Row],[Meetmoment]]&amp;Tabel1[[#This Row],[Sectienummer]]</f>
        <v>4445019:00-21:0039</v>
      </c>
      <c r="AO540" s="33">
        <v>22</v>
      </c>
      <c r="AP540" s="33">
        <v>16</v>
      </c>
      <c r="AQ540" s="33">
        <v>15</v>
      </c>
      <c r="AR540" s="33">
        <v>2</v>
      </c>
      <c r="AS540" s="33"/>
      <c r="AT540" s="33">
        <f>SUM(Tabel1[[#This Row],[Motief - Bezoekers/kortparkeerders]:[Motief - Overig]])</f>
        <v>55</v>
      </c>
      <c r="AU540" s="43"/>
      <c r="AV540" s="43">
        <v>12</v>
      </c>
      <c r="AW540" s="43">
        <v>6</v>
      </c>
      <c r="AX540" s="43">
        <v>9</v>
      </c>
      <c r="AY540" s="43">
        <v>10</v>
      </c>
      <c r="AZ540" s="43">
        <v>10</v>
      </c>
      <c r="BA540" s="43">
        <v>8</v>
      </c>
      <c r="BB540" s="43"/>
      <c r="BC540" s="44">
        <f>SUM(Tabel1[[#This Row],[Herkomst - Eigen woonplaats]:[Herkomst - Onbekend]])</f>
        <v>55</v>
      </c>
    </row>
    <row r="541" spans="1:55" s="2" customFormat="1" x14ac:dyDescent="0.25">
      <c r="A541" s="1">
        <v>39</v>
      </c>
      <c r="B541" t="s">
        <v>70</v>
      </c>
      <c r="C541" s="8">
        <v>44451</v>
      </c>
      <c r="D541" s="1" t="s">
        <v>77</v>
      </c>
      <c r="E541" s="4"/>
      <c r="F541" s="4"/>
      <c r="G541" s="4">
        <v>56</v>
      </c>
      <c r="H541" s="4"/>
      <c r="I541" s="4"/>
      <c r="J541" s="4"/>
      <c r="K541" s="4">
        <f>SUM(Tabel1[[#This Row],[cap_gemarkeerd_langs]:[cap_canadees]])</f>
        <v>56</v>
      </c>
      <c r="L541" s="4"/>
      <c r="M541" s="4"/>
      <c r="N541" s="4"/>
      <c r="O541" s="4"/>
      <c r="P541" s="4"/>
      <c r="Q541" s="4"/>
      <c r="R541" s="4">
        <f>SUM(Tabel1[[#This Row],[Cap - Invaliden algemeen]:[Cap - Overig gereserveerd]])</f>
        <v>0</v>
      </c>
      <c r="S541" s="4">
        <f>Tabel1[[#This Row],[Totale openbare capaciteit]]+Tabel1[[#This Row],[Totale doelgroep capaciteit]]</f>
        <v>56</v>
      </c>
      <c r="T541" s="11">
        <v>20</v>
      </c>
      <c r="U541" s="11"/>
      <c r="V541" s="11"/>
      <c r="W541" s="11"/>
      <c r="X541" s="11"/>
      <c r="Y541" s="11"/>
      <c r="Z541" s="4">
        <f>SUM(Tabel1[[#This Row],[Bez - Invaliden algemeen]:[Bez - Overig gereserveerd]])</f>
        <v>0</v>
      </c>
      <c r="AA541" s="4"/>
      <c r="AB541" s="4"/>
      <c r="AC541" s="11"/>
      <c r="AD541" s="11">
        <f>SUM(Tabel1[[#This Row],[Bez - fout, canadees]:[Bez - fout, anders]])</f>
        <v>0</v>
      </c>
      <c r="AE541" s="4"/>
      <c r="AF541" s="11"/>
      <c r="AG541" s="11"/>
      <c r="AH541" s="11">
        <f>SUM(Tabel1[[#This Row],[Bez - Obstakel, openbaar]:[Bez - Obstakel, doelgroep]])</f>
        <v>0</v>
      </c>
      <c r="AI541" s="4"/>
      <c r="AJ541" s="11">
        <f>SUM(Tabel1[[#This Row],[Bez - doelgroep totaal]]+Tabel1[[#This Row],[Bez - Openbaar]]+Tabel1[[#This Row],[Bez - Foutparkeerders]]+Tabel1[[#This Row],[Bez - Obstakels]])</f>
        <v>20</v>
      </c>
      <c r="AK541" s="41">
        <f>Tabel1[[#This Row],[Bez - Openbaar]]/Tabel1[[#This Row],[Totale openbare capaciteit]]</f>
        <v>0.35714285714285715</v>
      </c>
      <c r="AL541" s="41" t="e">
        <f>Tabel1[[#This Row],[Bez - doelgroep totaal]]/Tabel1[[#This Row],[Totale doelgroep capaciteit]]</f>
        <v>#DIV/0!</v>
      </c>
      <c r="AM541" s="41">
        <f>Tabel1[[#This Row],[Totale bezetting]]/Tabel1[[#This Row],[Totale capaciteit]]</f>
        <v>0.35714285714285715</v>
      </c>
      <c r="AN541" s="41" t="str">
        <f>Tabel1[[#This Row],[Datum]]&amp;Tabel1[[#This Row],[Meetmoment]]&amp;Tabel1[[#This Row],[Sectienummer]]</f>
        <v>4445100:00-02:0039</v>
      </c>
      <c r="AO541" s="33"/>
      <c r="AP541" s="33"/>
      <c r="AQ541" s="33">
        <v>16</v>
      </c>
      <c r="AR541" s="33">
        <v>4</v>
      </c>
      <c r="AS541" s="33"/>
      <c r="AT541" s="33">
        <f>SUM(Tabel1[[#This Row],[Motief - Bezoekers/kortparkeerders]:[Motief - Overig]])</f>
        <v>20</v>
      </c>
      <c r="AU541" s="43"/>
      <c r="AV541" s="43">
        <v>1</v>
      </c>
      <c r="AW541" s="43">
        <v>7</v>
      </c>
      <c r="AX541" s="43">
        <v>1</v>
      </c>
      <c r="AY541" s="43">
        <v>2</v>
      </c>
      <c r="AZ541" s="43">
        <v>6</v>
      </c>
      <c r="BA541" s="43">
        <v>3</v>
      </c>
      <c r="BB541" s="43"/>
      <c r="BC541" s="44">
        <f>SUM(Tabel1[[#This Row],[Herkomst - Eigen woonplaats]:[Herkomst - Onbekend]])</f>
        <v>20</v>
      </c>
    </row>
    <row r="542" spans="1:55" s="2" customFormat="1" x14ac:dyDescent="0.25">
      <c r="A542" s="1">
        <v>39</v>
      </c>
      <c r="B542" t="s">
        <v>70</v>
      </c>
      <c r="C542" s="8">
        <v>44474</v>
      </c>
      <c r="D542" s="1" t="s">
        <v>78</v>
      </c>
      <c r="E542" s="4"/>
      <c r="F542" s="4"/>
      <c r="G542" s="4">
        <v>56</v>
      </c>
      <c r="H542" s="4"/>
      <c r="I542" s="4"/>
      <c r="J542" s="4"/>
      <c r="K542" s="4">
        <f>SUM(Tabel1[[#This Row],[cap_gemarkeerd_langs]:[cap_canadees]])</f>
        <v>56</v>
      </c>
      <c r="L542" s="4"/>
      <c r="M542" s="4"/>
      <c r="N542" s="4"/>
      <c r="O542" s="4"/>
      <c r="P542" s="4"/>
      <c r="Q542" s="4"/>
      <c r="R542" s="4">
        <f>SUM(Tabel1[[#This Row],[Cap - Invaliden algemeen]:[Cap - Overig gereserveerd]])</f>
        <v>0</v>
      </c>
      <c r="S542" s="4">
        <f>Tabel1[[#This Row],[Totale openbare capaciteit]]+Tabel1[[#This Row],[Totale doelgroep capaciteit]]</f>
        <v>56</v>
      </c>
      <c r="T542" s="11">
        <v>5</v>
      </c>
      <c r="U542" s="11"/>
      <c r="V542" s="11"/>
      <c r="W542" s="11"/>
      <c r="X542" s="11"/>
      <c r="Y542" s="11"/>
      <c r="Z542" s="4">
        <f>SUM(Tabel1[[#This Row],[Bez - Invaliden algemeen]:[Bez - Overig gereserveerd]])</f>
        <v>0</v>
      </c>
      <c r="AA542" s="4"/>
      <c r="AB542" s="4"/>
      <c r="AC542" s="11"/>
      <c r="AD542" s="11">
        <f>SUM(Tabel1[[#This Row],[Bez - fout, canadees]:[Bez - fout, anders]])</f>
        <v>0</v>
      </c>
      <c r="AE542" s="4"/>
      <c r="AF542" s="11"/>
      <c r="AG542" s="11"/>
      <c r="AH542" s="11">
        <f>SUM(Tabel1[[#This Row],[Bez - Obstakel, openbaar]:[Bez - Obstakel, doelgroep]])</f>
        <v>0</v>
      </c>
      <c r="AI542" s="4"/>
      <c r="AJ542" s="11">
        <f>SUM(Tabel1[[#This Row],[Bez - doelgroep totaal]]+Tabel1[[#This Row],[Bez - Openbaar]]+Tabel1[[#This Row],[Bez - Foutparkeerders]]+Tabel1[[#This Row],[Bez - Obstakels]])</f>
        <v>5</v>
      </c>
      <c r="AK542" s="41">
        <f>Tabel1[[#This Row],[Bez - Openbaar]]/Tabel1[[#This Row],[Totale openbare capaciteit]]</f>
        <v>8.9285714285714288E-2</v>
      </c>
      <c r="AL542" s="41" t="e">
        <f>Tabel1[[#This Row],[Bez - doelgroep totaal]]/Tabel1[[#This Row],[Totale doelgroep capaciteit]]</f>
        <v>#DIV/0!</v>
      </c>
      <c r="AM542" s="41">
        <f>Tabel1[[#This Row],[Totale bezetting]]/Tabel1[[#This Row],[Totale capaciteit]]</f>
        <v>8.9285714285714288E-2</v>
      </c>
      <c r="AN542" s="41" t="str">
        <f>Tabel1[[#This Row],[Datum]]&amp;Tabel1[[#This Row],[Meetmoment]]&amp;Tabel1[[#This Row],[Sectienummer]]</f>
        <v>4447410:00-12:0039</v>
      </c>
      <c r="AO542" s="33">
        <v>3</v>
      </c>
      <c r="AP542" s="33">
        <v>1</v>
      </c>
      <c r="AQ542" s="33">
        <v>1</v>
      </c>
      <c r="AR542" s="33"/>
      <c r="AS542" s="33"/>
      <c r="AT542" s="33">
        <f>SUM(Tabel1[[#This Row],[Motief - Bezoekers/kortparkeerders]:[Motief - Overig]])</f>
        <v>5</v>
      </c>
      <c r="AU542" s="43"/>
      <c r="AV542" s="43"/>
      <c r="AW542" s="43">
        <v>3</v>
      </c>
      <c r="AX542" s="43"/>
      <c r="AY542" s="43">
        <v>1</v>
      </c>
      <c r="AZ542" s="43"/>
      <c r="BA542" s="43"/>
      <c r="BB542" s="43">
        <v>1</v>
      </c>
      <c r="BC542" s="44">
        <f>SUM(Tabel1[[#This Row],[Herkomst - Eigen woonplaats]:[Herkomst - Onbekend]])</f>
        <v>5</v>
      </c>
    </row>
    <row r="543" spans="1:55" s="2" customFormat="1" x14ac:dyDescent="0.25">
      <c r="A543" s="1">
        <v>39</v>
      </c>
      <c r="B543" t="s">
        <v>70</v>
      </c>
      <c r="C543" s="8">
        <v>44474</v>
      </c>
      <c r="D543" s="1" t="s">
        <v>79</v>
      </c>
      <c r="E543" s="4"/>
      <c r="F543" s="4"/>
      <c r="G543" s="4">
        <v>56</v>
      </c>
      <c r="H543" s="4"/>
      <c r="I543" s="4"/>
      <c r="J543" s="4"/>
      <c r="K543" s="4">
        <f>SUM(Tabel1[[#This Row],[cap_gemarkeerd_langs]:[cap_canadees]])</f>
        <v>56</v>
      </c>
      <c r="L543" s="4"/>
      <c r="M543" s="4"/>
      <c r="N543" s="4"/>
      <c r="O543" s="4"/>
      <c r="P543" s="4"/>
      <c r="Q543" s="4"/>
      <c r="R543" s="4">
        <f>SUM(Tabel1[[#This Row],[Cap - Invaliden algemeen]:[Cap - Overig gereserveerd]])</f>
        <v>0</v>
      </c>
      <c r="S543" s="4">
        <f>Tabel1[[#This Row],[Totale openbare capaciteit]]+Tabel1[[#This Row],[Totale doelgroep capaciteit]]</f>
        <v>56</v>
      </c>
      <c r="T543" s="11">
        <v>4</v>
      </c>
      <c r="U543" s="11"/>
      <c r="V543" s="11"/>
      <c r="W543" s="11"/>
      <c r="X543" s="11"/>
      <c r="Y543" s="11"/>
      <c r="Z543" s="4">
        <f>SUM(Tabel1[[#This Row],[Bez - Invaliden algemeen]:[Bez - Overig gereserveerd]])</f>
        <v>0</v>
      </c>
      <c r="AA543" s="4"/>
      <c r="AB543" s="4"/>
      <c r="AC543" s="11"/>
      <c r="AD543" s="11">
        <f>SUM(Tabel1[[#This Row],[Bez - fout, canadees]:[Bez - fout, anders]])</f>
        <v>0</v>
      </c>
      <c r="AE543" s="4"/>
      <c r="AF543" s="11"/>
      <c r="AG543" s="11"/>
      <c r="AH543" s="11">
        <f>SUM(Tabel1[[#This Row],[Bez - Obstakel, openbaar]:[Bez - Obstakel, doelgroep]])</f>
        <v>0</v>
      </c>
      <c r="AI543" s="4"/>
      <c r="AJ543" s="11">
        <f>SUM(Tabel1[[#This Row],[Bez - doelgroep totaal]]+Tabel1[[#This Row],[Bez - Openbaar]]+Tabel1[[#This Row],[Bez - Foutparkeerders]]+Tabel1[[#This Row],[Bez - Obstakels]])</f>
        <v>4</v>
      </c>
      <c r="AK543" s="41">
        <f>Tabel1[[#This Row],[Bez - Openbaar]]/Tabel1[[#This Row],[Totale openbare capaciteit]]</f>
        <v>7.1428571428571425E-2</v>
      </c>
      <c r="AL543" s="41" t="e">
        <f>Tabel1[[#This Row],[Bez - doelgroep totaal]]/Tabel1[[#This Row],[Totale doelgroep capaciteit]]</f>
        <v>#DIV/0!</v>
      </c>
      <c r="AM543" s="41">
        <f>Tabel1[[#This Row],[Totale bezetting]]/Tabel1[[#This Row],[Totale capaciteit]]</f>
        <v>7.1428571428571425E-2</v>
      </c>
      <c r="AN543" s="41" t="str">
        <f>Tabel1[[#This Row],[Datum]]&amp;Tabel1[[#This Row],[Meetmoment]]&amp;Tabel1[[#This Row],[Sectienummer]]</f>
        <v>4447414:00-16:0039</v>
      </c>
      <c r="AO543" s="33">
        <v>2</v>
      </c>
      <c r="AP543" s="33">
        <v>1</v>
      </c>
      <c r="AQ543" s="33">
        <v>1</v>
      </c>
      <c r="AR543" s="33"/>
      <c r="AS543" s="33"/>
      <c r="AT543" s="33">
        <f>SUM(Tabel1[[#This Row],[Motief - Bezoekers/kortparkeerders]:[Motief - Overig]])</f>
        <v>4</v>
      </c>
      <c r="AU543" s="43"/>
      <c r="AV543" s="43"/>
      <c r="AW543" s="43">
        <v>1</v>
      </c>
      <c r="AX543" s="43"/>
      <c r="AY543" s="43">
        <v>1</v>
      </c>
      <c r="AZ543" s="43"/>
      <c r="BA543" s="43">
        <v>2</v>
      </c>
      <c r="BB543" s="43"/>
      <c r="BC543" s="44">
        <f>SUM(Tabel1[[#This Row],[Herkomst - Eigen woonplaats]:[Herkomst - Onbekend]])</f>
        <v>4</v>
      </c>
    </row>
    <row r="544" spans="1:55" s="2" customFormat="1" x14ac:dyDescent="0.25">
      <c r="A544" s="1">
        <v>39</v>
      </c>
      <c r="B544" t="s">
        <v>70</v>
      </c>
      <c r="C544" s="8">
        <v>44474</v>
      </c>
      <c r="D544" s="1" t="s">
        <v>80</v>
      </c>
      <c r="E544" s="4"/>
      <c r="F544" s="4"/>
      <c r="G544" s="4">
        <v>56</v>
      </c>
      <c r="H544" s="4"/>
      <c r="I544" s="4"/>
      <c r="J544" s="4"/>
      <c r="K544" s="4">
        <f>SUM(Tabel1[[#This Row],[cap_gemarkeerd_langs]:[cap_canadees]])</f>
        <v>56</v>
      </c>
      <c r="L544" s="4"/>
      <c r="M544" s="4"/>
      <c r="N544" s="4"/>
      <c r="O544" s="4"/>
      <c r="P544" s="4"/>
      <c r="Q544" s="4"/>
      <c r="R544" s="4">
        <f>SUM(Tabel1[[#This Row],[Cap - Invaliden algemeen]:[Cap - Overig gereserveerd]])</f>
        <v>0</v>
      </c>
      <c r="S544" s="4">
        <f>Tabel1[[#This Row],[Totale openbare capaciteit]]+Tabel1[[#This Row],[Totale doelgroep capaciteit]]</f>
        <v>56</v>
      </c>
      <c r="T544" s="11">
        <v>2</v>
      </c>
      <c r="U544" s="11"/>
      <c r="V544" s="11"/>
      <c r="W544" s="11"/>
      <c r="X544" s="11"/>
      <c r="Y544" s="11"/>
      <c r="Z544" s="4">
        <f>SUM(Tabel1[[#This Row],[Bez - Invaliden algemeen]:[Bez - Overig gereserveerd]])</f>
        <v>0</v>
      </c>
      <c r="AA544" s="4"/>
      <c r="AB544" s="4"/>
      <c r="AC544" s="11"/>
      <c r="AD544" s="11">
        <f>SUM(Tabel1[[#This Row],[Bez - fout, canadees]:[Bez - fout, anders]])</f>
        <v>0</v>
      </c>
      <c r="AE544" s="4"/>
      <c r="AF544" s="11"/>
      <c r="AG544" s="11"/>
      <c r="AH544" s="11">
        <f>SUM(Tabel1[[#This Row],[Bez - Obstakel, openbaar]:[Bez - Obstakel, doelgroep]])</f>
        <v>0</v>
      </c>
      <c r="AI544" s="4"/>
      <c r="AJ544" s="11">
        <f>SUM(Tabel1[[#This Row],[Bez - doelgroep totaal]]+Tabel1[[#This Row],[Bez - Openbaar]]+Tabel1[[#This Row],[Bez - Foutparkeerders]]+Tabel1[[#This Row],[Bez - Obstakels]])</f>
        <v>2</v>
      </c>
      <c r="AK544" s="41">
        <f>Tabel1[[#This Row],[Bez - Openbaar]]/Tabel1[[#This Row],[Totale openbare capaciteit]]</f>
        <v>3.5714285714285712E-2</v>
      </c>
      <c r="AL544" s="41" t="e">
        <f>Tabel1[[#This Row],[Bez - doelgroep totaal]]/Tabel1[[#This Row],[Totale doelgroep capaciteit]]</f>
        <v>#DIV/0!</v>
      </c>
      <c r="AM544" s="41">
        <f>Tabel1[[#This Row],[Totale bezetting]]/Tabel1[[#This Row],[Totale capaciteit]]</f>
        <v>3.5714285714285712E-2</v>
      </c>
      <c r="AN544" s="41" t="str">
        <f>Tabel1[[#This Row],[Datum]]&amp;Tabel1[[#This Row],[Meetmoment]]&amp;Tabel1[[#This Row],[Sectienummer]]</f>
        <v>4447419:00-21:0039</v>
      </c>
      <c r="AO544" s="33">
        <v>2</v>
      </c>
      <c r="AP544" s="33"/>
      <c r="AQ544" s="33"/>
      <c r="AR544" s="33"/>
      <c r="AS544" s="33"/>
      <c r="AT544" s="33">
        <f>SUM(Tabel1[[#This Row],[Motief - Bezoekers/kortparkeerders]:[Motief - Overig]])</f>
        <v>2</v>
      </c>
      <c r="AU544" s="43"/>
      <c r="AV544" s="43"/>
      <c r="AW544" s="43">
        <v>1</v>
      </c>
      <c r="AX544" s="43"/>
      <c r="AY544" s="43"/>
      <c r="AZ544" s="43"/>
      <c r="BA544" s="43"/>
      <c r="BB544" s="43">
        <v>1</v>
      </c>
      <c r="BC544" s="44">
        <f>SUM(Tabel1[[#This Row],[Herkomst - Eigen woonplaats]:[Herkomst - Onbekend]])</f>
        <v>2</v>
      </c>
    </row>
    <row r="545" spans="1:55" s="2" customFormat="1" x14ac:dyDescent="0.25">
      <c r="A545" s="1">
        <v>39</v>
      </c>
      <c r="B545" t="s">
        <v>70</v>
      </c>
      <c r="C545" s="8">
        <v>44475</v>
      </c>
      <c r="D545" s="1" t="s">
        <v>77</v>
      </c>
      <c r="E545" s="4"/>
      <c r="F545" s="4"/>
      <c r="G545" s="4">
        <v>56</v>
      </c>
      <c r="H545" s="4"/>
      <c r="I545" s="4"/>
      <c r="J545" s="4"/>
      <c r="K545" s="4">
        <f>SUM(Tabel1[[#This Row],[cap_gemarkeerd_langs]:[cap_canadees]])</f>
        <v>56</v>
      </c>
      <c r="L545" s="4"/>
      <c r="M545" s="4"/>
      <c r="N545" s="4"/>
      <c r="O545" s="4"/>
      <c r="P545" s="4"/>
      <c r="Q545" s="4"/>
      <c r="R545" s="4">
        <f>SUM(Tabel1[[#This Row],[Cap - Invaliden algemeen]:[Cap - Overig gereserveerd]])</f>
        <v>0</v>
      </c>
      <c r="S545" s="4">
        <f>Tabel1[[#This Row],[Totale openbare capaciteit]]+Tabel1[[#This Row],[Totale doelgroep capaciteit]]</f>
        <v>56</v>
      </c>
      <c r="T545" s="11">
        <v>1</v>
      </c>
      <c r="U545" s="11"/>
      <c r="V545" s="11"/>
      <c r="W545" s="11"/>
      <c r="X545" s="11"/>
      <c r="Y545" s="11"/>
      <c r="Z545" s="4">
        <f>SUM(Tabel1[[#This Row],[Bez - Invaliden algemeen]:[Bez - Overig gereserveerd]])</f>
        <v>0</v>
      </c>
      <c r="AA545" s="4"/>
      <c r="AB545" s="4"/>
      <c r="AC545" s="11"/>
      <c r="AD545" s="11">
        <f>SUM(Tabel1[[#This Row],[Bez - fout, canadees]:[Bez - fout, anders]])</f>
        <v>0</v>
      </c>
      <c r="AE545" s="4"/>
      <c r="AF545" s="11"/>
      <c r="AG545" s="11"/>
      <c r="AH545" s="11">
        <f>SUM(Tabel1[[#This Row],[Bez - Obstakel, openbaar]:[Bez - Obstakel, doelgroep]])</f>
        <v>0</v>
      </c>
      <c r="AI545" s="4"/>
      <c r="AJ545" s="11">
        <f>SUM(Tabel1[[#This Row],[Bez - doelgroep totaal]]+Tabel1[[#This Row],[Bez - Openbaar]]+Tabel1[[#This Row],[Bez - Foutparkeerders]]+Tabel1[[#This Row],[Bez - Obstakels]])</f>
        <v>1</v>
      </c>
      <c r="AK545" s="41">
        <f>Tabel1[[#This Row],[Bez - Openbaar]]/Tabel1[[#This Row],[Totale openbare capaciteit]]</f>
        <v>1.7857142857142856E-2</v>
      </c>
      <c r="AL545" s="41" t="e">
        <f>Tabel1[[#This Row],[Bez - doelgroep totaal]]/Tabel1[[#This Row],[Totale doelgroep capaciteit]]</f>
        <v>#DIV/0!</v>
      </c>
      <c r="AM545" s="41">
        <f>Tabel1[[#This Row],[Totale bezetting]]/Tabel1[[#This Row],[Totale capaciteit]]</f>
        <v>1.7857142857142856E-2</v>
      </c>
      <c r="AN545" s="41" t="str">
        <f>Tabel1[[#This Row],[Datum]]&amp;Tabel1[[#This Row],[Meetmoment]]&amp;Tabel1[[#This Row],[Sectienummer]]</f>
        <v>4447500:00-02:0039</v>
      </c>
      <c r="AO545" s="33"/>
      <c r="AP545" s="33"/>
      <c r="AQ545" s="33">
        <v>1</v>
      </c>
      <c r="AR545" s="33"/>
      <c r="AS545" s="33"/>
      <c r="AT545" s="33">
        <f>SUM(Tabel1[[#This Row],[Motief - Bezoekers/kortparkeerders]:[Motief - Overig]])</f>
        <v>1</v>
      </c>
      <c r="AU545" s="43"/>
      <c r="AV545" s="43"/>
      <c r="AW545" s="43">
        <v>1</v>
      </c>
      <c r="AX545" s="43"/>
      <c r="AY545" s="43"/>
      <c r="AZ545" s="43"/>
      <c r="BA545" s="43"/>
      <c r="BB545" s="43"/>
      <c r="BC545" s="44">
        <f>SUM(Tabel1[[#This Row],[Herkomst - Eigen woonplaats]:[Herkomst - Onbekend]])</f>
        <v>1</v>
      </c>
    </row>
    <row r="546" spans="1:55" s="2" customFormat="1" x14ac:dyDescent="0.25">
      <c r="A546" s="1">
        <v>40</v>
      </c>
      <c r="B546" t="s">
        <v>70</v>
      </c>
      <c r="C546" s="8">
        <v>44415</v>
      </c>
      <c r="D546" s="1" t="s">
        <v>78</v>
      </c>
      <c r="E546" s="4"/>
      <c r="F546" s="4"/>
      <c r="G546" s="4"/>
      <c r="H546" s="4"/>
      <c r="I546" s="4"/>
      <c r="J546" s="4"/>
      <c r="K546" s="4">
        <f>SUM(Tabel1[[#This Row],[cap_gemarkeerd_langs]:[cap_canadees]])</f>
        <v>0</v>
      </c>
      <c r="L546" s="4"/>
      <c r="M546" s="4"/>
      <c r="N546" s="4"/>
      <c r="O546" s="4"/>
      <c r="P546" s="4"/>
      <c r="Q546" s="4"/>
      <c r="R546" s="4">
        <f>SUM(Tabel1[[#This Row],[Cap - Invaliden algemeen]:[Cap - Overig gereserveerd]])</f>
        <v>0</v>
      </c>
      <c r="S546" s="4">
        <f>Tabel1[[#This Row],[Totale openbare capaciteit]]+Tabel1[[#This Row],[Totale doelgroep capaciteit]]</f>
        <v>0</v>
      </c>
      <c r="T546" s="11"/>
      <c r="U546" s="11"/>
      <c r="V546" s="11"/>
      <c r="W546" s="11"/>
      <c r="X546" s="11"/>
      <c r="Y546" s="11"/>
      <c r="Z546" s="4">
        <f>SUM(Tabel1[[#This Row],[Bez - Invaliden algemeen]:[Bez - Overig gereserveerd]])</f>
        <v>0</v>
      </c>
      <c r="AA546" s="4"/>
      <c r="AB546" s="4"/>
      <c r="AC546" s="11"/>
      <c r="AD546" s="11">
        <f>SUM(Tabel1[[#This Row],[Bez - fout, canadees]:[Bez - fout, anders]])</f>
        <v>0</v>
      </c>
      <c r="AE546" s="4"/>
      <c r="AF546" s="11"/>
      <c r="AG546" s="11"/>
      <c r="AH546" s="11">
        <f>SUM(Tabel1[[#This Row],[Bez - Obstakel, openbaar]:[Bez - Obstakel, doelgroep]])</f>
        <v>0</v>
      </c>
      <c r="AI546" s="4"/>
      <c r="AJ546" s="11">
        <f>SUM(Tabel1[[#This Row],[Bez - doelgroep totaal]]+Tabel1[[#This Row],[Bez - Openbaar]]+Tabel1[[#This Row],[Bez - Foutparkeerders]]+Tabel1[[#This Row],[Bez - Obstakels]])</f>
        <v>0</v>
      </c>
      <c r="AK546" s="41" t="e">
        <f>Tabel1[[#This Row],[Bez - Openbaar]]/Tabel1[[#This Row],[Totale openbare capaciteit]]</f>
        <v>#DIV/0!</v>
      </c>
      <c r="AL546" s="41" t="e">
        <f>Tabel1[[#This Row],[Bez - doelgroep totaal]]/Tabel1[[#This Row],[Totale doelgroep capaciteit]]</f>
        <v>#DIV/0!</v>
      </c>
      <c r="AM546" s="41" t="e">
        <f>Tabel1[[#This Row],[Totale bezetting]]/Tabel1[[#This Row],[Totale capaciteit]]</f>
        <v>#DIV/0!</v>
      </c>
      <c r="AN546" s="41" t="str">
        <f>Tabel1[[#This Row],[Datum]]&amp;Tabel1[[#This Row],[Meetmoment]]&amp;Tabel1[[#This Row],[Sectienummer]]</f>
        <v>4441510:00-12:0040</v>
      </c>
      <c r="AO546" s="33"/>
      <c r="AP546" s="33"/>
      <c r="AQ546" s="33"/>
      <c r="AR546" s="33"/>
      <c r="AS546" s="33"/>
      <c r="AT546" s="33">
        <f>SUM(Tabel1[[#This Row],[Motief - Bezoekers/kortparkeerders]:[Motief - Overig]])</f>
        <v>0</v>
      </c>
      <c r="AU546" s="43"/>
      <c r="AV546" s="43"/>
      <c r="AW546" s="43"/>
      <c r="AX546" s="43"/>
      <c r="AY546" s="43"/>
      <c r="AZ546" s="43"/>
      <c r="BA546" s="43"/>
      <c r="BB546" s="43"/>
      <c r="BC546" s="44">
        <f>SUM(Tabel1[[#This Row],[Herkomst - Eigen woonplaats]:[Herkomst - Onbekend]])</f>
        <v>0</v>
      </c>
    </row>
    <row r="547" spans="1:55" s="2" customFormat="1" x14ac:dyDescent="0.25">
      <c r="A547" s="1">
        <v>40</v>
      </c>
      <c r="B547" t="s">
        <v>70</v>
      </c>
      <c r="C547" s="8">
        <v>44415</v>
      </c>
      <c r="D547" s="1" t="s">
        <v>79</v>
      </c>
      <c r="E547" s="4"/>
      <c r="F547" s="4"/>
      <c r="G547" s="4"/>
      <c r="H547" s="4"/>
      <c r="I547" s="4"/>
      <c r="J547" s="4"/>
      <c r="K547" s="4">
        <f>SUM(Tabel1[[#This Row],[cap_gemarkeerd_langs]:[cap_canadees]])</f>
        <v>0</v>
      </c>
      <c r="L547" s="4"/>
      <c r="M547" s="4"/>
      <c r="N547" s="4"/>
      <c r="O547" s="4"/>
      <c r="P547" s="4"/>
      <c r="Q547" s="4"/>
      <c r="R547" s="4">
        <f>SUM(Tabel1[[#This Row],[Cap - Invaliden algemeen]:[Cap - Overig gereserveerd]])</f>
        <v>0</v>
      </c>
      <c r="S547" s="4">
        <f>Tabel1[[#This Row],[Totale openbare capaciteit]]+Tabel1[[#This Row],[Totale doelgroep capaciteit]]</f>
        <v>0</v>
      </c>
      <c r="T547" s="11"/>
      <c r="U547" s="11"/>
      <c r="V547" s="11"/>
      <c r="W547" s="11"/>
      <c r="X547" s="11"/>
      <c r="Y547" s="11"/>
      <c r="Z547" s="4">
        <f>SUM(Tabel1[[#This Row],[Bez - Invaliden algemeen]:[Bez - Overig gereserveerd]])</f>
        <v>0</v>
      </c>
      <c r="AA547" s="4"/>
      <c r="AB547" s="4"/>
      <c r="AC547" s="11"/>
      <c r="AD547" s="11">
        <f>SUM(Tabel1[[#This Row],[Bez - fout, canadees]:[Bez - fout, anders]])</f>
        <v>0</v>
      </c>
      <c r="AE547" s="4"/>
      <c r="AF547" s="11"/>
      <c r="AG547" s="11"/>
      <c r="AH547" s="11">
        <f>SUM(Tabel1[[#This Row],[Bez - Obstakel, openbaar]:[Bez - Obstakel, doelgroep]])</f>
        <v>0</v>
      </c>
      <c r="AI547" s="4"/>
      <c r="AJ547" s="11">
        <f>SUM(Tabel1[[#This Row],[Bez - doelgroep totaal]]+Tabel1[[#This Row],[Bez - Openbaar]]+Tabel1[[#This Row],[Bez - Foutparkeerders]]+Tabel1[[#This Row],[Bez - Obstakels]])</f>
        <v>0</v>
      </c>
      <c r="AK547" s="41" t="e">
        <f>Tabel1[[#This Row],[Bez - Openbaar]]/Tabel1[[#This Row],[Totale openbare capaciteit]]</f>
        <v>#DIV/0!</v>
      </c>
      <c r="AL547" s="41" t="e">
        <f>Tabel1[[#This Row],[Bez - doelgroep totaal]]/Tabel1[[#This Row],[Totale doelgroep capaciteit]]</f>
        <v>#DIV/0!</v>
      </c>
      <c r="AM547" s="41" t="e">
        <f>Tabel1[[#This Row],[Totale bezetting]]/Tabel1[[#This Row],[Totale capaciteit]]</f>
        <v>#DIV/0!</v>
      </c>
      <c r="AN547" s="41" t="str">
        <f>Tabel1[[#This Row],[Datum]]&amp;Tabel1[[#This Row],[Meetmoment]]&amp;Tabel1[[#This Row],[Sectienummer]]</f>
        <v>4441514:00-16:0040</v>
      </c>
      <c r="AO547" s="33"/>
      <c r="AP547" s="33"/>
      <c r="AQ547" s="33"/>
      <c r="AR547" s="33"/>
      <c r="AS547" s="33"/>
      <c r="AT547" s="33">
        <f>SUM(Tabel1[[#This Row],[Motief - Bezoekers/kortparkeerders]:[Motief - Overig]])</f>
        <v>0</v>
      </c>
      <c r="AU547" s="43"/>
      <c r="AV547" s="43"/>
      <c r="AW547" s="43"/>
      <c r="AX547" s="43"/>
      <c r="AY547" s="43"/>
      <c r="AZ547" s="43"/>
      <c r="BA547" s="43"/>
      <c r="BB547" s="43"/>
      <c r="BC547" s="44">
        <f>SUM(Tabel1[[#This Row],[Herkomst - Eigen woonplaats]:[Herkomst - Onbekend]])</f>
        <v>0</v>
      </c>
    </row>
    <row r="548" spans="1:55" s="2" customFormat="1" x14ac:dyDescent="0.25">
      <c r="A548" s="1">
        <v>40</v>
      </c>
      <c r="B548" t="s">
        <v>70</v>
      </c>
      <c r="C548" s="8">
        <v>44415</v>
      </c>
      <c r="D548" s="1" t="s">
        <v>80</v>
      </c>
      <c r="E548" s="4"/>
      <c r="F548" s="4"/>
      <c r="G548" s="4"/>
      <c r="H548" s="4"/>
      <c r="I548" s="4"/>
      <c r="J548" s="4"/>
      <c r="K548" s="4">
        <f>SUM(Tabel1[[#This Row],[cap_gemarkeerd_langs]:[cap_canadees]])</f>
        <v>0</v>
      </c>
      <c r="L548" s="4"/>
      <c r="M548" s="4"/>
      <c r="N548" s="4"/>
      <c r="O548" s="4"/>
      <c r="P548" s="4"/>
      <c r="Q548" s="4"/>
      <c r="R548" s="4">
        <f>SUM(Tabel1[[#This Row],[Cap - Invaliden algemeen]:[Cap - Overig gereserveerd]])</f>
        <v>0</v>
      </c>
      <c r="S548" s="4">
        <f>Tabel1[[#This Row],[Totale openbare capaciteit]]+Tabel1[[#This Row],[Totale doelgroep capaciteit]]</f>
        <v>0</v>
      </c>
      <c r="T548" s="11"/>
      <c r="U548" s="11"/>
      <c r="V548" s="11"/>
      <c r="W548" s="11"/>
      <c r="X548" s="11"/>
      <c r="Y548" s="11"/>
      <c r="Z548" s="4">
        <f>SUM(Tabel1[[#This Row],[Bez - Invaliden algemeen]:[Bez - Overig gereserveerd]])</f>
        <v>0</v>
      </c>
      <c r="AA548" s="4"/>
      <c r="AB548" s="4"/>
      <c r="AC548" s="11"/>
      <c r="AD548" s="11">
        <f>SUM(Tabel1[[#This Row],[Bez - fout, canadees]:[Bez - fout, anders]])</f>
        <v>0</v>
      </c>
      <c r="AE548" s="4"/>
      <c r="AF548" s="11"/>
      <c r="AG548" s="11"/>
      <c r="AH548" s="11">
        <f>SUM(Tabel1[[#This Row],[Bez - Obstakel, openbaar]:[Bez - Obstakel, doelgroep]])</f>
        <v>0</v>
      </c>
      <c r="AI548" s="4"/>
      <c r="AJ548" s="11">
        <f>SUM(Tabel1[[#This Row],[Bez - doelgroep totaal]]+Tabel1[[#This Row],[Bez - Openbaar]]+Tabel1[[#This Row],[Bez - Foutparkeerders]]+Tabel1[[#This Row],[Bez - Obstakels]])</f>
        <v>0</v>
      </c>
      <c r="AK548" s="41" t="e">
        <f>Tabel1[[#This Row],[Bez - Openbaar]]/Tabel1[[#This Row],[Totale openbare capaciteit]]</f>
        <v>#DIV/0!</v>
      </c>
      <c r="AL548" s="41" t="e">
        <f>Tabel1[[#This Row],[Bez - doelgroep totaal]]/Tabel1[[#This Row],[Totale doelgroep capaciteit]]</f>
        <v>#DIV/0!</v>
      </c>
      <c r="AM548" s="41" t="e">
        <f>Tabel1[[#This Row],[Totale bezetting]]/Tabel1[[#This Row],[Totale capaciteit]]</f>
        <v>#DIV/0!</v>
      </c>
      <c r="AN548" s="41" t="str">
        <f>Tabel1[[#This Row],[Datum]]&amp;Tabel1[[#This Row],[Meetmoment]]&amp;Tabel1[[#This Row],[Sectienummer]]</f>
        <v>4441519:00-21:0040</v>
      </c>
      <c r="AO548" s="33"/>
      <c r="AP548" s="33"/>
      <c r="AQ548" s="33"/>
      <c r="AR548" s="33"/>
      <c r="AS548" s="33"/>
      <c r="AT548" s="33">
        <f>SUM(Tabel1[[#This Row],[Motief - Bezoekers/kortparkeerders]:[Motief - Overig]])</f>
        <v>0</v>
      </c>
      <c r="AU548" s="43"/>
      <c r="AV548" s="43"/>
      <c r="AW548" s="43"/>
      <c r="AX548" s="43"/>
      <c r="AY548" s="43"/>
      <c r="AZ548" s="43"/>
      <c r="BA548" s="43"/>
      <c r="BB548" s="43"/>
      <c r="BC548" s="44">
        <f>SUM(Tabel1[[#This Row],[Herkomst - Eigen woonplaats]:[Herkomst - Onbekend]])</f>
        <v>0</v>
      </c>
    </row>
    <row r="549" spans="1:55" s="2" customFormat="1" x14ac:dyDescent="0.25">
      <c r="A549" s="1">
        <v>40</v>
      </c>
      <c r="B549" t="s">
        <v>70</v>
      </c>
      <c r="C549" s="8">
        <v>44416</v>
      </c>
      <c r="D549" s="1" t="s">
        <v>77</v>
      </c>
      <c r="E549" s="4"/>
      <c r="F549" s="4"/>
      <c r="G549" s="4"/>
      <c r="H549" s="4"/>
      <c r="I549" s="4"/>
      <c r="J549" s="4"/>
      <c r="K549" s="4">
        <f>SUM(Tabel1[[#This Row],[cap_gemarkeerd_langs]:[cap_canadees]])</f>
        <v>0</v>
      </c>
      <c r="L549" s="4"/>
      <c r="M549" s="4"/>
      <c r="N549" s="4"/>
      <c r="O549" s="4"/>
      <c r="P549" s="4"/>
      <c r="Q549" s="4"/>
      <c r="R549" s="4">
        <f>SUM(Tabel1[[#This Row],[Cap - Invaliden algemeen]:[Cap - Overig gereserveerd]])</f>
        <v>0</v>
      </c>
      <c r="S549" s="4">
        <f>Tabel1[[#This Row],[Totale openbare capaciteit]]+Tabel1[[#This Row],[Totale doelgroep capaciteit]]</f>
        <v>0</v>
      </c>
      <c r="T549" s="11"/>
      <c r="U549" s="11"/>
      <c r="V549" s="11"/>
      <c r="W549" s="11"/>
      <c r="X549" s="11"/>
      <c r="Y549" s="11"/>
      <c r="Z549" s="4">
        <f>SUM(Tabel1[[#This Row],[Bez - Invaliden algemeen]:[Bez - Overig gereserveerd]])</f>
        <v>0</v>
      </c>
      <c r="AA549" s="4"/>
      <c r="AB549" s="4"/>
      <c r="AC549" s="11"/>
      <c r="AD549" s="11">
        <f>SUM(Tabel1[[#This Row],[Bez - fout, canadees]:[Bez - fout, anders]])</f>
        <v>0</v>
      </c>
      <c r="AE549" s="4"/>
      <c r="AF549" s="11"/>
      <c r="AG549" s="11"/>
      <c r="AH549" s="11">
        <f>SUM(Tabel1[[#This Row],[Bez - Obstakel, openbaar]:[Bez - Obstakel, doelgroep]])</f>
        <v>0</v>
      </c>
      <c r="AI549" s="4"/>
      <c r="AJ549" s="11">
        <f>SUM(Tabel1[[#This Row],[Bez - doelgroep totaal]]+Tabel1[[#This Row],[Bez - Openbaar]]+Tabel1[[#This Row],[Bez - Foutparkeerders]]+Tabel1[[#This Row],[Bez - Obstakels]])</f>
        <v>0</v>
      </c>
      <c r="AK549" s="41" t="e">
        <f>Tabel1[[#This Row],[Bez - Openbaar]]/Tabel1[[#This Row],[Totale openbare capaciteit]]</f>
        <v>#DIV/0!</v>
      </c>
      <c r="AL549" s="41" t="e">
        <f>Tabel1[[#This Row],[Bez - doelgroep totaal]]/Tabel1[[#This Row],[Totale doelgroep capaciteit]]</f>
        <v>#DIV/0!</v>
      </c>
      <c r="AM549" s="41" t="e">
        <f>Tabel1[[#This Row],[Totale bezetting]]/Tabel1[[#This Row],[Totale capaciteit]]</f>
        <v>#DIV/0!</v>
      </c>
      <c r="AN549" s="41" t="str">
        <f>Tabel1[[#This Row],[Datum]]&amp;Tabel1[[#This Row],[Meetmoment]]&amp;Tabel1[[#This Row],[Sectienummer]]</f>
        <v>4441600:00-02:0040</v>
      </c>
      <c r="AO549" s="33"/>
      <c r="AP549" s="33"/>
      <c r="AQ549" s="33"/>
      <c r="AR549" s="33"/>
      <c r="AS549" s="33"/>
      <c r="AT549" s="33">
        <f>SUM(Tabel1[[#This Row],[Motief - Bezoekers/kortparkeerders]:[Motief - Overig]])</f>
        <v>0</v>
      </c>
      <c r="AU549" s="43"/>
      <c r="AV549" s="43"/>
      <c r="AW549" s="43"/>
      <c r="AX549" s="43"/>
      <c r="AY549" s="43"/>
      <c r="AZ549" s="43"/>
      <c r="BA549" s="43"/>
      <c r="BB549" s="43"/>
      <c r="BC549" s="44">
        <f>SUM(Tabel1[[#This Row],[Herkomst - Eigen woonplaats]:[Herkomst - Onbekend]])</f>
        <v>0</v>
      </c>
    </row>
    <row r="550" spans="1:55" s="2" customFormat="1" x14ac:dyDescent="0.25">
      <c r="A550" s="1">
        <v>40</v>
      </c>
      <c r="B550" s="1" t="s">
        <v>70</v>
      </c>
      <c r="C550" s="8">
        <v>44429</v>
      </c>
      <c r="D550" s="1" t="s">
        <v>79</v>
      </c>
      <c r="E550" s="4"/>
      <c r="F550" s="4"/>
      <c r="G550" s="4"/>
      <c r="H550" s="4"/>
      <c r="I550" s="4"/>
      <c r="J550" s="4"/>
      <c r="K550" s="4">
        <f>SUM(Tabel1[[#This Row],[cap_gemarkeerd_langs]:[cap_canadees]])</f>
        <v>0</v>
      </c>
      <c r="L550" s="4"/>
      <c r="M550" s="4"/>
      <c r="N550" s="4"/>
      <c r="O550" s="4"/>
      <c r="P550" s="4"/>
      <c r="Q550" s="4"/>
      <c r="R550" s="4">
        <f>SUM(Tabel1[[#This Row],[Cap - Invaliden algemeen]:[Cap - Overig gereserveerd]])</f>
        <v>0</v>
      </c>
      <c r="S550" s="4">
        <f>Tabel1[[#This Row],[Totale openbare capaciteit]]+Tabel1[[#This Row],[Totale doelgroep capaciteit]]</f>
        <v>0</v>
      </c>
      <c r="T550" s="11"/>
      <c r="U550" s="11"/>
      <c r="V550" s="11"/>
      <c r="W550" s="11"/>
      <c r="X550" s="11"/>
      <c r="Y550" s="11"/>
      <c r="Z550" s="4">
        <f>SUM(Tabel1[[#This Row],[Bez - Invaliden algemeen]:[Bez - Overig gereserveerd]])</f>
        <v>0</v>
      </c>
      <c r="AA550" s="4"/>
      <c r="AB550" s="4"/>
      <c r="AC550" s="11"/>
      <c r="AD550" s="11">
        <f>SUM(Tabel1[[#This Row],[Bez - fout, canadees]:[Bez - fout, anders]])</f>
        <v>0</v>
      </c>
      <c r="AE550" s="11"/>
      <c r="AF550" s="11"/>
      <c r="AG550" s="11"/>
      <c r="AH550" s="11">
        <f>SUM(Tabel1[[#This Row],[Bez - Obstakel, openbaar]:[Bez - Obstakel, doelgroep]])</f>
        <v>0</v>
      </c>
      <c r="AI550" s="4"/>
      <c r="AJ550" s="11">
        <f>SUM(Tabel1[[#This Row],[Bez - doelgroep totaal]]+Tabel1[[#This Row],[Bez - Openbaar]]+Tabel1[[#This Row],[Bez - Foutparkeerders]]+Tabel1[[#This Row],[Bez - Obstakels]])</f>
        <v>0</v>
      </c>
      <c r="AK550" s="41" t="e">
        <f>Tabel1[[#This Row],[Bez - Openbaar]]/Tabel1[[#This Row],[Totale openbare capaciteit]]</f>
        <v>#DIV/0!</v>
      </c>
      <c r="AL550" s="41" t="e">
        <f>Tabel1[[#This Row],[Bez - doelgroep totaal]]/Tabel1[[#This Row],[Totale doelgroep capaciteit]]</f>
        <v>#DIV/0!</v>
      </c>
      <c r="AM550" s="41" t="e">
        <f>Tabel1[[#This Row],[Totale bezetting]]/Tabel1[[#This Row],[Totale capaciteit]]</f>
        <v>#DIV/0!</v>
      </c>
      <c r="AN550" s="41" t="str">
        <f>Tabel1[[#This Row],[Datum]]&amp;Tabel1[[#This Row],[Meetmoment]]&amp;Tabel1[[#This Row],[Sectienummer]]</f>
        <v>4442914:00-16:0040</v>
      </c>
      <c r="AO550" s="33"/>
      <c r="AP550" s="33"/>
      <c r="AQ550" s="33"/>
      <c r="AR550" s="33"/>
      <c r="AS550" s="33"/>
      <c r="AT550" s="33">
        <f>SUM(Tabel1[[#This Row],[Motief - Bezoekers/kortparkeerders]:[Motief - Overig]])</f>
        <v>0</v>
      </c>
      <c r="AU550" s="43"/>
      <c r="AV550" s="43"/>
      <c r="AW550" s="43"/>
      <c r="AX550" s="43"/>
      <c r="AY550" s="43"/>
      <c r="AZ550" s="43"/>
      <c r="BA550" s="43"/>
      <c r="BB550" s="43"/>
      <c r="BC550" s="44">
        <f>SUM(Tabel1[[#This Row],[Herkomst - Eigen woonplaats]:[Herkomst - Onbekend]])</f>
        <v>0</v>
      </c>
    </row>
    <row r="551" spans="1:55" s="2" customFormat="1" x14ac:dyDescent="0.25">
      <c r="A551" s="1">
        <v>40</v>
      </c>
      <c r="B551" t="s">
        <v>70</v>
      </c>
      <c r="C551" s="8">
        <v>44450</v>
      </c>
      <c r="D551" s="1" t="s">
        <v>78</v>
      </c>
      <c r="E551" s="4"/>
      <c r="F551" s="4"/>
      <c r="G551" s="4"/>
      <c r="H551" s="4"/>
      <c r="I551" s="4"/>
      <c r="J551" s="4"/>
      <c r="K551" s="4">
        <f>SUM(Tabel1[[#This Row],[cap_gemarkeerd_langs]:[cap_canadees]])</f>
        <v>0</v>
      </c>
      <c r="L551" s="4"/>
      <c r="M551" s="4"/>
      <c r="N551" s="4"/>
      <c r="O551" s="4"/>
      <c r="P551" s="4"/>
      <c r="Q551" s="4"/>
      <c r="R551" s="4">
        <f>SUM(Tabel1[[#This Row],[Cap - Invaliden algemeen]:[Cap - Overig gereserveerd]])</f>
        <v>0</v>
      </c>
      <c r="S551" s="4">
        <f>Tabel1[[#This Row],[Totale openbare capaciteit]]+Tabel1[[#This Row],[Totale doelgroep capaciteit]]</f>
        <v>0</v>
      </c>
      <c r="T551" s="11"/>
      <c r="U551" s="11"/>
      <c r="V551" s="11"/>
      <c r="W551" s="11"/>
      <c r="X551" s="11"/>
      <c r="Y551" s="11"/>
      <c r="Z551" s="4">
        <f>SUM(Tabel1[[#This Row],[Bez - Invaliden algemeen]:[Bez - Overig gereserveerd]])</f>
        <v>0</v>
      </c>
      <c r="AA551" s="4"/>
      <c r="AB551" s="4"/>
      <c r="AC551" s="11"/>
      <c r="AD551" s="11">
        <f>SUM(Tabel1[[#This Row],[Bez - fout, canadees]:[Bez - fout, anders]])</f>
        <v>0</v>
      </c>
      <c r="AE551" s="4"/>
      <c r="AF551" s="11"/>
      <c r="AG551" s="11"/>
      <c r="AH551" s="11">
        <f>SUM(Tabel1[[#This Row],[Bez - Obstakel, openbaar]:[Bez - Obstakel, doelgroep]])</f>
        <v>0</v>
      </c>
      <c r="AI551" s="4"/>
      <c r="AJ551" s="11">
        <f>SUM(Tabel1[[#This Row],[Bez - doelgroep totaal]]+Tabel1[[#This Row],[Bez - Openbaar]]+Tabel1[[#This Row],[Bez - Foutparkeerders]]+Tabel1[[#This Row],[Bez - Obstakels]])</f>
        <v>0</v>
      </c>
      <c r="AK551" s="41" t="e">
        <f>Tabel1[[#This Row],[Bez - Openbaar]]/Tabel1[[#This Row],[Totale openbare capaciteit]]</f>
        <v>#DIV/0!</v>
      </c>
      <c r="AL551" s="41" t="e">
        <f>Tabel1[[#This Row],[Bez - doelgroep totaal]]/Tabel1[[#This Row],[Totale doelgroep capaciteit]]</f>
        <v>#DIV/0!</v>
      </c>
      <c r="AM551" s="41" t="e">
        <f>Tabel1[[#This Row],[Totale bezetting]]/Tabel1[[#This Row],[Totale capaciteit]]</f>
        <v>#DIV/0!</v>
      </c>
      <c r="AN551" s="41" t="str">
        <f>Tabel1[[#This Row],[Datum]]&amp;Tabel1[[#This Row],[Meetmoment]]&amp;Tabel1[[#This Row],[Sectienummer]]</f>
        <v>4445010:00-12:0040</v>
      </c>
      <c r="AO551" s="33"/>
      <c r="AP551" s="33"/>
      <c r="AQ551" s="33"/>
      <c r="AR551" s="33"/>
      <c r="AS551" s="33"/>
      <c r="AT551" s="33">
        <f>SUM(Tabel1[[#This Row],[Motief - Bezoekers/kortparkeerders]:[Motief - Overig]])</f>
        <v>0</v>
      </c>
      <c r="AU551" s="43"/>
      <c r="AV551" s="43"/>
      <c r="AW551" s="43"/>
      <c r="AX551" s="43"/>
      <c r="AY551" s="43"/>
      <c r="AZ551" s="43"/>
      <c r="BA551" s="43"/>
      <c r="BB551" s="43"/>
      <c r="BC551" s="44">
        <f>SUM(Tabel1[[#This Row],[Herkomst - Eigen woonplaats]:[Herkomst - Onbekend]])</f>
        <v>0</v>
      </c>
    </row>
    <row r="552" spans="1:55" s="2" customFormat="1" x14ac:dyDescent="0.25">
      <c r="A552" s="1">
        <v>40</v>
      </c>
      <c r="B552" t="s">
        <v>70</v>
      </c>
      <c r="C552" s="8">
        <v>44450</v>
      </c>
      <c r="D552" s="1" t="s">
        <v>79</v>
      </c>
      <c r="E552" s="4"/>
      <c r="F552" s="4"/>
      <c r="G552" s="4"/>
      <c r="H552" s="4"/>
      <c r="I552" s="4"/>
      <c r="J552" s="4"/>
      <c r="K552" s="4">
        <f>SUM(Tabel1[[#This Row],[cap_gemarkeerd_langs]:[cap_canadees]])</f>
        <v>0</v>
      </c>
      <c r="L552" s="4"/>
      <c r="M552" s="4"/>
      <c r="N552" s="4"/>
      <c r="O552" s="4"/>
      <c r="P552" s="4"/>
      <c r="Q552" s="4"/>
      <c r="R552" s="4">
        <f>SUM(Tabel1[[#This Row],[Cap - Invaliden algemeen]:[Cap - Overig gereserveerd]])</f>
        <v>0</v>
      </c>
      <c r="S552" s="4">
        <f>Tabel1[[#This Row],[Totale openbare capaciteit]]+Tabel1[[#This Row],[Totale doelgroep capaciteit]]</f>
        <v>0</v>
      </c>
      <c r="T552" s="11"/>
      <c r="U552" s="11"/>
      <c r="V552" s="11"/>
      <c r="W552" s="11"/>
      <c r="X552" s="11"/>
      <c r="Y552" s="11"/>
      <c r="Z552" s="4">
        <f>SUM(Tabel1[[#This Row],[Bez - Invaliden algemeen]:[Bez - Overig gereserveerd]])</f>
        <v>0</v>
      </c>
      <c r="AA552" s="4"/>
      <c r="AB552" s="4"/>
      <c r="AC552" s="11"/>
      <c r="AD552" s="11">
        <f>SUM(Tabel1[[#This Row],[Bez - fout, canadees]:[Bez - fout, anders]])</f>
        <v>0</v>
      </c>
      <c r="AE552" s="4"/>
      <c r="AF552" s="11"/>
      <c r="AG552" s="11"/>
      <c r="AH552" s="11">
        <f>SUM(Tabel1[[#This Row],[Bez - Obstakel, openbaar]:[Bez - Obstakel, doelgroep]])</f>
        <v>0</v>
      </c>
      <c r="AI552" s="4"/>
      <c r="AJ552" s="11">
        <f>SUM(Tabel1[[#This Row],[Bez - doelgroep totaal]]+Tabel1[[#This Row],[Bez - Openbaar]]+Tabel1[[#This Row],[Bez - Foutparkeerders]]+Tabel1[[#This Row],[Bez - Obstakels]])</f>
        <v>0</v>
      </c>
      <c r="AK552" s="41" t="e">
        <f>Tabel1[[#This Row],[Bez - Openbaar]]/Tabel1[[#This Row],[Totale openbare capaciteit]]</f>
        <v>#DIV/0!</v>
      </c>
      <c r="AL552" s="41" t="e">
        <f>Tabel1[[#This Row],[Bez - doelgroep totaal]]/Tabel1[[#This Row],[Totale doelgroep capaciteit]]</f>
        <v>#DIV/0!</v>
      </c>
      <c r="AM552" s="41" t="e">
        <f>Tabel1[[#This Row],[Totale bezetting]]/Tabel1[[#This Row],[Totale capaciteit]]</f>
        <v>#DIV/0!</v>
      </c>
      <c r="AN552" s="41" t="str">
        <f>Tabel1[[#This Row],[Datum]]&amp;Tabel1[[#This Row],[Meetmoment]]&amp;Tabel1[[#This Row],[Sectienummer]]</f>
        <v>4445014:00-16:0040</v>
      </c>
      <c r="AO552" s="33"/>
      <c r="AP552" s="33"/>
      <c r="AQ552" s="33"/>
      <c r="AR552" s="33"/>
      <c r="AS552" s="33"/>
      <c r="AT552" s="33">
        <f>SUM(Tabel1[[#This Row],[Motief - Bezoekers/kortparkeerders]:[Motief - Overig]])</f>
        <v>0</v>
      </c>
      <c r="AU552" s="43"/>
      <c r="AV552" s="43"/>
      <c r="AW552" s="43"/>
      <c r="AX552" s="43"/>
      <c r="AY552" s="43"/>
      <c r="AZ552" s="43"/>
      <c r="BA552" s="43"/>
      <c r="BB552" s="43"/>
      <c r="BC552" s="44">
        <f>SUM(Tabel1[[#This Row],[Herkomst - Eigen woonplaats]:[Herkomst - Onbekend]])</f>
        <v>0</v>
      </c>
    </row>
    <row r="553" spans="1:55" s="2" customFormat="1" x14ac:dyDescent="0.25">
      <c r="A553" s="1">
        <v>40</v>
      </c>
      <c r="B553" t="s">
        <v>70</v>
      </c>
      <c r="C553" s="8">
        <v>44450</v>
      </c>
      <c r="D553" s="1" t="s">
        <v>80</v>
      </c>
      <c r="E553" s="4"/>
      <c r="F553" s="4"/>
      <c r="G553" s="4"/>
      <c r="H553" s="4"/>
      <c r="I553" s="4"/>
      <c r="J553" s="4"/>
      <c r="K553" s="4">
        <f>SUM(Tabel1[[#This Row],[cap_gemarkeerd_langs]:[cap_canadees]])</f>
        <v>0</v>
      </c>
      <c r="L553" s="4"/>
      <c r="M553" s="4"/>
      <c r="N553" s="4"/>
      <c r="O553" s="4"/>
      <c r="P553" s="4"/>
      <c r="Q553" s="4"/>
      <c r="R553" s="4">
        <f>SUM(Tabel1[[#This Row],[Cap - Invaliden algemeen]:[Cap - Overig gereserveerd]])</f>
        <v>0</v>
      </c>
      <c r="S553" s="4">
        <f>Tabel1[[#This Row],[Totale openbare capaciteit]]+Tabel1[[#This Row],[Totale doelgroep capaciteit]]</f>
        <v>0</v>
      </c>
      <c r="T553" s="11"/>
      <c r="U553" s="11"/>
      <c r="V553" s="11"/>
      <c r="W553" s="11"/>
      <c r="X553" s="11"/>
      <c r="Y553" s="11"/>
      <c r="Z553" s="4">
        <f>SUM(Tabel1[[#This Row],[Bez - Invaliden algemeen]:[Bez - Overig gereserveerd]])</f>
        <v>0</v>
      </c>
      <c r="AA553" s="4"/>
      <c r="AB553" s="4"/>
      <c r="AC553" s="11"/>
      <c r="AD553" s="11">
        <f>SUM(Tabel1[[#This Row],[Bez - fout, canadees]:[Bez - fout, anders]])</f>
        <v>0</v>
      </c>
      <c r="AE553" s="4"/>
      <c r="AF553" s="11"/>
      <c r="AG553" s="11"/>
      <c r="AH553" s="11">
        <f>SUM(Tabel1[[#This Row],[Bez - Obstakel, openbaar]:[Bez - Obstakel, doelgroep]])</f>
        <v>0</v>
      </c>
      <c r="AI553" s="4"/>
      <c r="AJ553" s="11">
        <f>SUM(Tabel1[[#This Row],[Bez - doelgroep totaal]]+Tabel1[[#This Row],[Bez - Openbaar]]+Tabel1[[#This Row],[Bez - Foutparkeerders]]+Tabel1[[#This Row],[Bez - Obstakels]])</f>
        <v>0</v>
      </c>
      <c r="AK553" s="41" t="e">
        <f>Tabel1[[#This Row],[Bez - Openbaar]]/Tabel1[[#This Row],[Totale openbare capaciteit]]</f>
        <v>#DIV/0!</v>
      </c>
      <c r="AL553" s="41" t="e">
        <f>Tabel1[[#This Row],[Bez - doelgroep totaal]]/Tabel1[[#This Row],[Totale doelgroep capaciteit]]</f>
        <v>#DIV/0!</v>
      </c>
      <c r="AM553" s="41" t="e">
        <f>Tabel1[[#This Row],[Totale bezetting]]/Tabel1[[#This Row],[Totale capaciteit]]</f>
        <v>#DIV/0!</v>
      </c>
      <c r="AN553" s="41" t="str">
        <f>Tabel1[[#This Row],[Datum]]&amp;Tabel1[[#This Row],[Meetmoment]]&amp;Tabel1[[#This Row],[Sectienummer]]</f>
        <v>4445019:00-21:0040</v>
      </c>
      <c r="AO553" s="33"/>
      <c r="AP553" s="33"/>
      <c r="AQ553" s="33"/>
      <c r="AR553" s="33"/>
      <c r="AS553" s="33"/>
      <c r="AT553" s="33">
        <f>SUM(Tabel1[[#This Row],[Motief - Bezoekers/kortparkeerders]:[Motief - Overig]])</f>
        <v>0</v>
      </c>
      <c r="AU553" s="43"/>
      <c r="AV553" s="43"/>
      <c r="AW553" s="43"/>
      <c r="AX553" s="43"/>
      <c r="AY553" s="43"/>
      <c r="AZ553" s="43"/>
      <c r="BA553" s="43"/>
      <c r="BB553" s="43"/>
      <c r="BC553" s="44">
        <f>SUM(Tabel1[[#This Row],[Herkomst - Eigen woonplaats]:[Herkomst - Onbekend]])</f>
        <v>0</v>
      </c>
    </row>
    <row r="554" spans="1:55" s="2" customFormat="1" x14ac:dyDescent="0.25">
      <c r="A554" s="1">
        <v>40</v>
      </c>
      <c r="B554" t="s">
        <v>70</v>
      </c>
      <c r="C554" s="8">
        <v>44451</v>
      </c>
      <c r="D554" s="1" t="s">
        <v>77</v>
      </c>
      <c r="E554" s="4"/>
      <c r="F554" s="4"/>
      <c r="G554" s="4"/>
      <c r="H554" s="4"/>
      <c r="I554" s="4"/>
      <c r="J554" s="4"/>
      <c r="K554" s="4">
        <f>SUM(Tabel1[[#This Row],[cap_gemarkeerd_langs]:[cap_canadees]])</f>
        <v>0</v>
      </c>
      <c r="L554" s="4"/>
      <c r="M554" s="4"/>
      <c r="N554" s="4"/>
      <c r="O554" s="4"/>
      <c r="P554" s="4"/>
      <c r="Q554" s="4"/>
      <c r="R554" s="4">
        <f>SUM(Tabel1[[#This Row],[Cap - Invaliden algemeen]:[Cap - Overig gereserveerd]])</f>
        <v>0</v>
      </c>
      <c r="S554" s="4">
        <f>Tabel1[[#This Row],[Totale openbare capaciteit]]+Tabel1[[#This Row],[Totale doelgroep capaciteit]]</f>
        <v>0</v>
      </c>
      <c r="T554" s="11"/>
      <c r="U554" s="11"/>
      <c r="V554" s="11"/>
      <c r="W554" s="11"/>
      <c r="X554" s="11"/>
      <c r="Y554" s="11"/>
      <c r="Z554" s="4">
        <f>SUM(Tabel1[[#This Row],[Bez - Invaliden algemeen]:[Bez - Overig gereserveerd]])</f>
        <v>0</v>
      </c>
      <c r="AA554" s="4"/>
      <c r="AB554" s="4"/>
      <c r="AC554" s="11"/>
      <c r="AD554" s="11">
        <f>SUM(Tabel1[[#This Row],[Bez - fout, canadees]:[Bez - fout, anders]])</f>
        <v>0</v>
      </c>
      <c r="AE554" s="4"/>
      <c r="AF554" s="11"/>
      <c r="AG554" s="11"/>
      <c r="AH554" s="11">
        <f>SUM(Tabel1[[#This Row],[Bez - Obstakel, openbaar]:[Bez - Obstakel, doelgroep]])</f>
        <v>0</v>
      </c>
      <c r="AI554" s="4"/>
      <c r="AJ554" s="11">
        <f>SUM(Tabel1[[#This Row],[Bez - doelgroep totaal]]+Tabel1[[#This Row],[Bez - Openbaar]]+Tabel1[[#This Row],[Bez - Foutparkeerders]]+Tabel1[[#This Row],[Bez - Obstakels]])</f>
        <v>0</v>
      </c>
      <c r="AK554" s="41" t="e">
        <f>Tabel1[[#This Row],[Bez - Openbaar]]/Tabel1[[#This Row],[Totale openbare capaciteit]]</f>
        <v>#DIV/0!</v>
      </c>
      <c r="AL554" s="41" t="e">
        <f>Tabel1[[#This Row],[Bez - doelgroep totaal]]/Tabel1[[#This Row],[Totale doelgroep capaciteit]]</f>
        <v>#DIV/0!</v>
      </c>
      <c r="AM554" s="41" t="e">
        <f>Tabel1[[#This Row],[Totale bezetting]]/Tabel1[[#This Row],[Totale capaciteit]]</f>
        <v>#DIV/0!</v>
      </c>
      <c r="AN554" s="41" t="str">
        <f>Tabel1[[#This Row],[Datum]]&amp;Tabel1[[#This Row],[Meetmoment]]&amp;Tabel1[[#This Row],[Sectienummer]]</f>
        <v>4445100:00-02:0040</v>
      </c>
      <c r="AO554" s="33"/>
      <c r="AP554" s="33"/>
      <c r="AQ554" s="33"/>
      <c r="AR554" s="33"/>
      <c r="AS554" s="33"/>
      <c r="AT554" s="33">
        <f>SUM(Tabel1[[#This Row],[Motief - Bezoekers/kortparkeerders]:[Motief - Overig]])</f>
        <v>0</v>
      </c>
      <c r="AU554" s="43"/>
      <c r="AV554" s="43"/>
      <c r="AW554" s="43"/>
      <c r="AX554" s="43"/>
      <c r="AY554" s="43"/>
      <c r="AZ554" s="43"/>
      <c r="BA554" s="43"/>
      <c r="BB554" s="43"/>
      <c r="BC554" s="44">
        <f>SUM(Tabel1[[#This Row],[Herkomst - Eigen woonplaats]:[Herkomst - Onbekend]])</f>
        <v>0</v>
      </c>
    </row>
    <row r="555" spans="1:55" s="2" customFormat="1" x14ac:dyDescent="0.25">
      <c r="A555" s="1">
        <v>40</v>
      </c>
      <c r="B555" t="s">
        <v>70</v>
      </c>
      <c r="C555" s="8">
        <v>44474</v>
      </c>
      <c r="D555" s="1" t="s">
        <v>78</v>
      </c>
      <c r="E555" s="4"/>
      <c r="F555" s="4"/>
      <c r="G555" s="4"/>
      <c r="H555" s="4"/>
      <c r="I555" s="4"/>
      <c r="J555" s="4"/>
      <c r="K555" s="4">
        <f>SUM(Tabel1[[#This Row],[cap_gemarkeerd_langs]:[cap_canadees]])</f>
        <v>0</v>
      </c>
      <c r="L555" s="4"/>
      <c r="M555" s="4"/>
      <c r="N555" s="4"/>
      <c r="O555" s="4"/>
      <c r="P555" s="4"/>
      <c r="Q555" s="4"/>
      <c r="R555" s="4">
        <f>SUM(Tabel1[[#This Row],[Cap - Invaliden algemeen]:[Cap - Overig gereserveerd]])</f>
        <v>0</v>
      </c>
      <c r="S555" s="4">
        <f>Tabel1[[#This Row],[Totale openbare capaciteit]]+Tabel1[[#This Row],[Totale doelgroep capaciteit]]</f>
        <v>0</v>
      </c>
      <c r="T555" s="11"/>
      <c r="U555" s="11"/>
      <c r="V555" s="11"/>
      <c r="W555" s="11"/>
      <c r="X555" s="11"/>
      <c r="Y555" s="11"/>
      <c r="Z555" s="4">
        <f>SUM(Tabel1[[#This Row],[Bez - Invaliden algemeen]:[Bez - Overig gereserveerd]])</f>
        <v>0</v>
      </c>
      <c r="AA555" s="4"/>
      <c r="AB555" s="4"/>
      <c r="AC555" s="11"/>
      <c r="AD555" s="11">
        <f>SUM(Tabel1[[#This Row],[Bez - fout, canadees]:[Bez - fout, anders]])</f>
        <v>0</v>
      </c>
      <c r="AE555" s="4"/>
      <c r="AF555" s="11"/>
      <c r="AG555" s="11"/>
      <c r="AH555" s="11">
        <f>SUM(Tabel1[[#This Row],[Bez - Obstakel, openbaar]:[Bez - Obstakel, doelgroep]])</f>
        <v>0</v>
      </c>
      <c r="AI555" s="4"/>
      <c r="AJ555" s="11">
        <f>SUM(Tabel1[[#This Row],[Bez - doelgroep totaal]]+Tabel1[[#This Row],[Bez - Openbaar]]+Tabel1[[#This Row],[Bez - Foutparkeerders]]+Tabel1[[#This Row],[Bez - Obstakels]])</f>
        <v>0</v>
      </c>
      <c r="AK555" s="41" t="e">
        <f>Tabel1[[#This Row],[Bez - Openbaar]]/Tabel1[[#This Row],[Totale openbare capaciteit]]</f>
        <v>#DIV/0!</v>
      </c>
      <c r="AL555" s="41" t="e">
        <f>Tabel1[[#This Row],[Bez - doelgroep totaal]]/Tabel1[[#This Row],[Totale doelgroep capaciteit]]</f>
        <v>#DIV/0!</v>
      </c>
      <c r="AM555" s="41" t="e">
        <f>Tabel1[[#This Row],[Totale bezetting]]/Tabel1[[#This Row],[Totale capaciteit]]</f>
        <v>#DIV/0!</v>
      </c>
      <c r="AN555" s="41" t="str">
        <f>Tabel1[[#This Row],[Datum]]&amp;Tabel1[[#This Row],[Meetmoment]]&amp;Tabel1[[#This Row],[Sectienummer]]</f>
        <v>4447410:00-12:0040</v>
      </c>
      <c r="AO555" s="33"/>
      <c r="AP555" s="33"/>
      <c r="AQ555" s="33"/>
      <c r="AR555" s="33"/>
      <c r="AS555" s="33"/>
      <c r="AT555" s="33">
        <f>SUM(Tabel1[[#This Row],[Motief - Bezoekers/kortparkeerders]:[Motief - Overig]])</f>
        <v>0</v>
      </c>
      <c r="AU555" s="43"/>
      <c r="AV555" s="43"/>
      <c r="AW555" s="43"/>
      <c r="AX555" s="43"/>
      <c r="AY555" s="43"/>
      <c r="AZ555" s="43"/>
      <c r="BA555" s="43"/>
      <c r="BB555" s="43"/>
      <c r="BC555" s="44">
        <f>SUM(Tabel1[[#This Row],[Herkomst - Eigen woonplaats]:[Herkomst - Onbekend]])</f>
        <v>0</v>
      </c>
    </row>
    <row r="556" spans="1:55" s="2" customFormat="1" x14ac:dyDescent="0.25">
      <c r="A556" s="1">
        <v>40</v>
      </c>
      <c r="B556" t="s">
        <v>70</v>
      </c>
      <c r="C556" s="8">
        <v>44474</v>
      </c>
      <c r="D556" s="1" t="s">
        <v>79</v>
      </c>
      <c r="E556" s="4"/>
      <c r="F556" s="4"/>
      <c r="G556" s="4"/>
      <c r="H556" s="4"/>
      <c r="I556" s="4"/>
      <c r="J556" s="4"/>
      <c r="K556" s="4">
        <f>SUM(Tabel1[[#This Row],[cap_gemarkeerd_langs]:[cap_canadees]])</f>
        <v>0</v>
      </c>
      <c r="L556" s="4"/>
      <c r="M556" s="4"/>
      <c r="N556" s="4"/>
      <c r="O556" s="4"/>
      <c r="P556" s="4"/>
      <c r="Q556" s="4"/>
      <c r="R556" s="4">
        <f>SUM(Tabel1[[#This Row],[Cap - Invaliden algemeen]:[Cap - Overig gereserveerd]])</f>
        <v>0</v>
      </c>
      <c r="S556" s="4">
        <f>Tabel1[[#This Row],[Totale openbare capaciteit]]+Tabel1[[#This Row],[Totale doelgroep capaciteit]]</f>
        <v>0</v>
      </c>
      <c r="T556" s="11"/>
      <c r="U556" s="11"/>
      <c r="V556" s="11"/>
      <c r="W556" s="11"/>
      <c r="X556" s="11"/>
      <c r="Y556" s="11"/>
      <c r="Z556" s="4">
        <f>SUM(Tabel1[[#This Row],[Bez - Invaliden algemeen]:[Bez - Overig gereserveerd]])</f>
        <v>0</v>
      </c>
      <c r="AA556" s="4"/>
      <c r="AB556" s="4"/>
      <c r="AC556" s="11"/>
      <c r="AD556" s="11">
        <f>SUM(Tabel1[[#This Row],[Bez - fout, canadees]:[Bez - fout, anders]])</f>
        <v>0</v>
      </c>
      <c r="AE556" s="4"/>
      <c r="AF556" s="11"/>
      <c r="AG556" s="11"/>
      <c r="AH556" s="11">
        <f>SUM(Tabel1[[#This Row],[Bez - Obstakel, openbaar]:[Bez - Obstakel, doelgroep]])</f>
        <v>0</v>
      </c>
      <c r="AI556" s="4"/>
      <c r="AJ556" s="11">
        <f>SUM(Tabel1[[#This Row],[Bez - doelgroep totaal]]+Tabel1[[#This Row],[Bez - Openbaar]]+Tabel1[[#This Row],[Bez - Foutparkeerders]]+Tabel1[[#This Row],[Bez - Obstakels]])</f>
        <v>0</v>
      </c>
      <c r="AK556" s="41" t="e">
        <f>Tabel1[[#This Row],[Bez - Openbaar]]/Tabel1[[#This Row],[Totale openbare capaciteit]]</f>
        <v>#DIV/0!</v>
      </c>
      <c r="AL556" s="41" t="e">
        <f>Tabel1[[#This Row],[Bez - doelgroep totaal]]/Tabel1[[#This Row],[Totale doelgroep capaciteit]]</f>
        <v>#DIV/0!</v>
      </c>
      <c r="AM556" s="41" t="e">
        <f>Tabel1[[#This Row],[Totale bezetting]]/Tabel1[[#This Row],[Totale capaciteit]]</f>
        <v>#DIV/0!</v>
      </c>
      <c r="AN556" s="41" t="str">
        <f>Tabel1[[#This Row],[Datum]]&amp;Tabel1[[#This Row],[Meetmoment]]&amp;Tabel1[[#This Row],[Sectienummer]]</f>
        <v>4447414:00-16:0040</v>
      </c>
      <c r="AO556" s="33"/>
      <c r="AP556" s="33"/>
      <c r="AQ556" s="33"/>
      <c r="AR556" s="33"/>
      <c r="AS556" s="33"/>
      <c r="AT556" s="33">
        <f>SUM(Tabel1[[#This Row],[Motief - Bezoekers/kortparkeerders]:[Motief - Overig]])</f>
        <v>0</v>
      </c>
      <c r="AU556" s="43"/>
      <c r="AV556" s="43"/>
      <c r="AW556" s="43"/>
      <c r="AX556" s="43"/>
      <c r="AY556" s="43"/>
      <c r="AZ556" s="43"/>
      <c r="BA556" s="43"/>
      <c r="BB556" s="43"/>
      <c r="BC556" s="44">
        <f>SUM(Tabel1[[#This Row],[Herkomst - Eigen woonplaats]:[Herkomst - Onbekend]])</f>
        <v>0</v>
      </c>
    </row>
    <row r="557" spans="1:55" s="2" customFormat="1" x14ac:dyDescent="0.25">
      <c r="A557" s="1">
        <v>40</v>
      </c>
      <c r="B557" t="s">
        <v>70</v>
      </c>
      <c r="C557" s="8">
        <v>44474</v>
      </c>
      <c r="D557" s="1" t="s">
        <v>80</v>
      </c>
      <c r="E557" s="4"/>
      <c r="F557" s="4"/>
      <c r="G557" s="4"/>
      <c r="H557" s="4"/>
      <c r="I557" s="4"/>
      <c r="J557" s="4"/>
      <c r="K557" s="4">
        <f>SUM(Tabel1[[#This Row],[cap_gemarkeerd_langs]:[cap_canadees]])</f>
        <v>0</v>
      </c>
      <c r="L557" s="4"/>
      <c r="M557" s="4"/>
      <c r="N557" s="4"/>
      <c r="O557" s="4"/>
      <c r="P557" s="4"/>
      <c r="Q557" s="4"/>
      <c r="R557" s="4">
        <f>SUM(Tabel1[[#This Row],[Cap - Invaliden algemeen]:[Cap - Overig gereserveerd]])</f>
        <v>0</v>
      </c>
      <c r="S557" s="4">
        <f>Tabel1[[#This Row],[Totale openbare capaciteit]]+Tabel1[[#This Row],[Totale doelgroep capaciteit]]</f>
        <v>0</v>
      </c>
      <c r="T557" s="11"/>
      <c r="U557" s="11"/>
      <c r="V557" s="11"/>
      <c r="W557" s="11"/>
      <c r="X557" s="11"/>
      <c r="Y557" s="11"/>
      <c r="Z557" s="4">
        <f>SUM(Tabel1[[#This Row],[Bez - Invaliden algemeen]:[Bez - Overig gereserveerd]])</f>
        <v>0</v>
      </c>
      <c r="AA557" s="4"/>
      <c r="AB557" s="4"/>
      <c r="AC557" s="11"/>
      <c r="AD557" s="11">
        <f>SUM(Tabel1[[#This Row],[Bez - fout, canadees]:[Bez - fout, anders]])</f>
        <v>0</v>
      </c>
      <c r="AE557" s="4"/>
      <c r="AF557" s="11"/>
      <c r="AG557" s="11"/>
      <c r="AH557" s="11">
        <f>SUM(Tabel1[[#This Row],[Bez - Obstakel, openbaar]:[Bez - Obstakel, doelgroep]])</f>
        <v>0</v>
      </c>
      <c r="AI557" s="4"/>
      <c r="AJ557" s="11">
        <f>SUM(Tabel1[[#This Row],[Bez - doelgroep totaal]]+Tabel1[[#This Row],[Bez - Openbaar]]+Tabel1[[#This Row],[Bez - Foutparkeerders]]+Tabel1[[#This Row],[Bez - Obstakels]])</f>
        <v>0</v>
      </c>
      <c r="AK557" s="41" t="e">
        <f>Tabel1[[#This Row],[Bez - Openbaar]]/Tabel1[[#This Row],[Totale openbare capaciteit]]</f>
        <v>#DIV/0!</v>
      </c>
      <c r="AL557" s="41" t="e">
        <f>Tabel1[[#This Row],[Bez - doelgroep totaal]]/Tabel1[[#This Row],[Totale doelgroep capaciteit]]</f>
        <v>#DIV/0!</v>
      </c>
      <c r="AM557" s="41" t="e">
        <f>Tabel1[[#This Row],[Totale bezetting]]/Tabel1[[#This Row],[Totale capaciteit]]</f>
        <v>#DIV/0!</v>
      </c>
      <c r="AN557" s="41" t="str">
        <f>Tabel1[[#This Row],[Datum]]&amp;Tabel1[[#This Row],[Meetmoment]]&amp;Tabel1[[#This Row],[Sectienummer]]</f>
        <v>4447419:00-21:0040</v>
      </c>
      <c r="AO557" s="33"/>
      <c r="AP557" s="33"/>
      <c r="AQ557" s="33"/>
      <c r="AR557" s="33"/>
      <c r="AS557" s="33"/>
      <c r="AT557" s="33">
        <f>SUM(Tabel1[[#This Row],[Motief - Bezoekers/kortparkeerders]:[Motief - Overig]])</f>
        <v>0</v>
      </c>
      <c r="AU557" s="43"/>
      <c r="AV557" s="43"/>
      <c r="AW557" s="43"/>
      <c r="AX557" s="43"/>
      <c r="AY557" s="43"/>
      <c r="AZ557" s="43"/>
      <c r="BA557" s="43"/>
      <c r="BB557" s="43"/>
      <c r="BC557" s="44">
        <f>SUM(Tabel1[[#This Row],[Herkomst - Eigen woonplaats]:[Herkomst - Onbekend]])</f>
        <v>0</v>
      </c>
    </row>
    <row r="558" spans="1:55" s="2" customFormat="1" x14ac:dyDescent="0.25">
      <c r="A558" s="1">
        <v>40</v>
      </c>
      <c r="B558" t="s">
        <v>70</v>
      </c>
      <c r="C558" s="8">
        <v>44475</v>
      </c>
      <c r="D558" s="1" t="s">
        <v>77</v>
      </c>
      <c r="E558" s="4"/>
      <c r="F558" s="4"/>
      <c r="G558" s="4"/>
      <c r="H558" s="4"/>
      <c r="I558" s="4"/>
      <c r="J558" s="4"/>
      <c r="K558" s="4">
        <f>SUM(Tabel1[[#This Row],[cap_gemarkeerd_langs]:[cap_canadees]])</f>
        <v>0</v>
      </c>
      <c r="L558" s="4"/>
      <c r="M558" s="4"/>
      <c r="N558" s="4"/>
      <c r="O558" s="4"/>
      <c r="P558" s="4"/>
      <c r="Q558" s="4"/>
      <c r="R558" s="4">
        <f>SUM(Tabel1[[#This Row],[Cap - Invaliden algemeen]:[Cap - Overig gereserveerd]])</f>
        <v>0</v>
      </c>
      <c r="S558" s="4">
        <f>Tabel1[[#This Row],[Totale openbare capaciteit]]+Tabel1[[#This Row],[Totale doelgroep capaciteit]]</f>
        <v>0</v>
      </c>
      <c r="T558" s="11"/>
      <c r="U558" s="11"/>
      <c r="V558" s="11"/>
      <c r="W558" s="11"/>
      <c r="X558" s="11"/>
      <c r="Y558" s="11"/>
      <c r="Z558" s="4">
        <f>SUM(Tabel1[[#This Row],[Bez - Invaliden algemeen]:[Bez - Overig gereserveerd]])</f>
        <v>0</v>
      </c>
      <c r="AA558" s="4"/>
      <c r="AB558" s="4"/>
      <c r="AC558" s="11"/>
      <c r="AD558" s="11">
        <f>SUM(Tabel1[[#This Row],[Bez - fout, canadees]:[Bez - fout, anders]])</f>
        <v>0</v>
      </c>
      <c r="AE558" s="4"/>
      <c r="AF558" s="11"/>
      <c r="AG558" s="11"/>
      <c r="AH558" s="11">
        <f>SUM(Tabel1[[#This Row],[Bez - Obstakel, openbaar]:[Bez - Obstakel, doelgroep]])</f>
        <v>0</v>
      </c>
      <c r="AI558" s="4"/>
      <c r="AJ558" s="11">
        <f>SUM(Tabel1[[#This Row],[Bez - doelgroep totaal]]+Tabel1[[#This Row],[Bez - Openbaar]]+Tabel1[[#This Row],[Bez - Foutparkeerders]]+Tabel1[[#This Row],[Bez - Obstakels]])</f>
        <v>0</v>
      </c>
      <c r="AK558" s="41" t="e">
        <f>Tabel1[[#This Row],[Bez - Openbaar]]/Tabel1[[#This Row],[Totale openbare capaciteit]]</f>
        <v>#DIV/0!</v>
      </c>
      <c r="AL558" s="41" t="e">
        <f>Tabel1[[#This Row],[Bez - doelgroep totaal]]/Tabel1[[#This Row],[Totale doelgroep capaciteit]]</f>
        <v>#DIV/0!</v>
      </c>
      <c r="AM558" s="41" t="e">
        <f>Tabel1[[#This Row],[Totale bezetting]]/Tabel1[[#This Row],[Totale capaciteit]]</f>
        <v>#DIV/0!</v>
      </c>
      <c r="AN558" s="41" t="str">
        <f>Tabel1[[#This Row],[Datum]]&amp;Tabel1[[#This Row],[Meetmoment]]&amp;Tabel1[[#This Row],[Sectienummer]]</f>
        <v>4447500:00-02:0040</v>
      </c>
      <c r="AO558" s="33"/>
      <c r="AP558" s="33"/>
      <c r="AQ558" s="33"/>
      <c r="AR558" s="33"/>
      <c r="AS558" s="33"/>
      <c r="AT558" s="33">
        <f>SUM(Tabel1[[#This Row],[Motief - Bezoekers/kortparkeerders]:[Motief - Overig]])</f>
        <v>0</v>
      </c>
      <c r="AU558" s="43"/>
      <c r="AV558" s="43"/>
      <c r="AW558" s="43"/>
      <c r="AX558" s="43"/>
      <c r="AY558" s="43"/>
      <c r="AZ558" s="43"/>
      <c r="BA558" s="43"/>
      <c r="BB558" s="43"/>
      <c r="BC558" s="44">
        <f>SUM(Tabel1[[#This Row],[Herkomst - Eigen woonplaats]:[Herkomst - Onbekend]])</f>
        <v>0</v>
      </c>
    </row>
    <row r="559" spans="1:55" s="2" customFormat="1" x14ac:dyDescent="0.25">
      <c r="A559" s="1">
        <v>41</v>
      </c>
      <c r="B559" t="s">
        <v>63</v>
      </c>
      <c r="C559" s="8">
        <v>44415</v>
      </c>
      <c r="D559" s="1" t="s">
        <v>78</v>
      </c>
      <c r="E559" s="4"/>
      <c r="F559" s="4"/>
      <c r="G559" s="4"/>
      <c r="H559" s="4"/>
      <c r="I559" s="4"/>
      <c r="J559" s="4"/>
      <c r="K559" s="4">
        <f>SUM(Tabel1[[#This Row],[cap_gemarkeerd_langs]:[cap_canadees]])</f>
        <v>0</v>
      </c>
      <c r="L559" s="4"/>
      <c r="M559" s="4"/>
      <c r="N559" s="4"/>
      <c r="O559" s="4"/>
      <c r="P559" s="4"/>
      <c r="Q559" s="4"/>
      <c r="R559" s="4">
        <f>SUM(Tabel1[[#This Row],[Cap - Invaliden algemeen]:[Cap - Overig gereserveerd]])</f>
        <v>0</v>
      </c>
      <c r="S559" s="4">
        <f>Tabel1[[#This Row],[Totale openbare capaciteit]]+Tabel1[[#This Row],[Totale doelgroep capaciteit]]</f>
        <v>0</v>
      </c>
      <c r="T559" s="11"/>
      <c r="U559" s="11"/>
      <c r="V559" s="11"/>
      <c r="W559" s="11"/>
      <c r="X559" s="11"/>
      <c r="Y559" s="11"/>
      <c r="Z559" s="4">
        <f>SUM(Tabel1[[#This Row],[Bez - Invaliden algemeen]:[Bez - Overig gereserveerd]])</f>
        <v>0</v>
      </c>
      <c r="AA559" s="4"/>
      <c r="AB559" s="4"/>
      <c r="AC559" s="11"/>
      <c r="AD559" s="11">
        <f>SUM(Tabel1[[#This Row],[Bez - fout, canadees]:[Bez - fout, anders]])</f>
        <v>0</v>
      </c>
      <c r="AE559" s="4"/>
      <c r="AF559" s="11"/>
      <c r="AG559" s="11"/>
      <c r="AH559" s="11">
        <f>SUM(Tabel1[[#This Row],[Bez - Obstakel, openbaar]:[Bez - Obstakel, doelgroep]])</f>
        <v>0</v>
      </c>
      <c r="AI559" s="4"/>
      <c r="AJ559" s="11">
        <f>SUM(Tabel1[[#This Row],[Bez - doelgroep totaal]]+Tabel1[[#This Row],[Bez - Openbaar]]+Tabel1[[#This Row],[Bez - Foutparkeerders]]+Tabel1[[#This Row],[Bez - Obstakels]])</f>
        <v>0</v>
      </c>
      <c r="AK559" s="41" t="e">
        <f>Tabel1[[#This Row],[Bez - Openbaar]]/Tabel1[[#This Row],[Totale openbare capaciteit]]</f>
        <v>#DIV/0!</v>
      </c>
      <c r="AL559" s="41" t="e">
        <f>Tabel1[[#This Row],[Bez - doelgroep totaal]]/Tabel1[[#This Row],[Totale doelgroep capaciteit]]</f>
        <v>#DIV/0!</v>
      </c>
      <c r="AM559" s="41" t="e">
        <f>Tabel1[[#This Row],[Totale bezetting]]/Tabel1[[#This Row],[Totale capaciteit]]</f>
        <v>#DIV/0!</v>
      </c>
      <c r="AN559" s="41" t="str">
        <f>Tabel1[[#This Row],[Datum]]&amp;Tabel1[[#This Row],[Meetmoment]]&amp;Tabel1[[#This Row],[Sectienummer]]</f>
        <v>4441510:00-12:0041</v>
      </c>
      <c r="AO559" s="33"/>
      <c r="AP559" s="33"/>
      <c r="AQ559" s="33"/>
      <c r="AR559" s="33"/>
      <c r="AS559" s="33"/>
      <c r="AT559" s="33">
        <f>SUM(Tabel1[[#This Row],[Motief - Bezoekers/kortparkeerders]:[Motief - Overig]])</f>
        <v>0</v>
      </c>
      <c r="AU559" s="43"/>
      <c r="AV559" s="43"/>
      <c r="AW559" s="43"/>
      <c r="AX559" s="43"/>
      <c r="AY559" s="43"/>
      <c r="AZ559" s="43"/>
      <c r="BA559" s="43"/>
      <c r="BB559" s="43"/>
      <c r="BC559" s="44">
        <f>SUM(Tabel1[[#This Row],[Herkomst - Eigen woonplaats]:[Herkomst - Onbekend]])</f>
        <v>0</v>
      </c>
    </row>
    <row r="560" spans="1:55" s="2" customFormat="1" x14ac:dyDescent="0.25">
      <c r="A560" s="1">
        <v>41</v>
      </c>
      <c r="B560" t="s">
        <v>63</v>
      </c>
      <c r="C560" s="8">
        <v>44415</v>
      </c>
      <c r="D560" s="1" t="s">
        <v>79</v>
      </c>
      <c r="E560" s="4"/>
      <c r="F560" s="4"/>
      <c r="G560" s="4"/>
      <c r="H560" s="4"/>
      <c r="I560" s="4"/>
      <c r="J560" s="4"/>
      <c r="K560" s="4">
        <f>SUM(Tabel1[[#This Row],[cap_gemarkeerd_langs]:[cap_canadees]])</f>
        <v>0</v>
      </c>
      <c r="L560" s="4"/>
      <c r="M560" s="4"/>
      <c r="N560" s="4"/>
      <c r="O560" s="4"/>
      <c r="P560" s="4"/>
      <c r="Q560" s="4"/>
      <c r="R560" s="4">
        <f>SUM(Tabel1[[#This Row],[Cap - Invaliden algemeen]:[Cap - Overig gereserveerd]])</f>
        <v>0</v>
      </c>
      <c r="S560" s="4">
        <f>Tabel1[[#This Row],[Totale openbare capaciteit]]+Tabel1[[#This Row],[Totale doelgroep capaciteit]]</f>
        <v>0</v>
      </c>
      <c r="T560" s="11"/>
      <c r="U560" s="11"/>
      <c r="V560" s="11"/>
      <c r="W560" s="11"/>
      <c r="X560" s="11"/>
      <c r="Y560" s="11"/>
      <c r="Z560" s="4">
        <f>SUM(Tabel1[[#This Row],[Bez - Invaliden algemeen]:[Bez - Overig gereserveerd]])</f>
        <v>0</v>
      </c>
      <c r="AA560" s="4"/>
      <c r="AB560" s="4"/>
      <c r="AC560" s="11"/>
      <c r="AD560" s="11">
        <f>SUM(Tabel1[[#This Row],[Bez - fout, canadees]:[Bez - fout, anders]])</f>
        <v>0</v>
      </c>
      <c r="AE560" s="4"/>
      <c r="AF560" s="11"/>
      <c r="AG560" s="11"/>
      <c r="AH560" s="11">
        <f>SUM(Tabel1[[#This Row],[Bez - Obstakel, openbaar]:[Bez - Obstakel, doelgroep]])</f>
        <v>0</v>
      </c>
      <c r="AI560" s="4"/>
      <c r="AJ560" s="11">
        <f>SUM(Tabel1[[#This Row],[Bez - doelgroep totaal]]+Tabel1[[#This Row],[Bez - Openbaar]]+Tabel1[[#This Row],[Bez - Foutparkeerders]]+Tabel1[[#This Row],[Bez - Obstakels]])</f>
        <v>0</v>
      </c>
      <c r="AK560" s="41" t="e">
        <f>Tabel1[[#This Row],[Bez - Openbaar]]/Tabel1[[#This Row],[Totale openbare capaciteit]]</f>
        <v>#DIV/0!</v>
      </c>
      <c r="AL560" s="41" t="e">
        <f>Tabel1[[#This Row],[Bez - doelgroep totaal]]/Tabel1[[#This Row],[Totale doelgroep capaciteit]]</f>
        <v>#DIV/0!</v>
      </c>
      <c r="AM560" s="41" t="e">
        <f>Tabel1[[#This Row],[Totale bezetting]]/Tabel1[[#This Row],[Totale capaciteit]]</f>
        <v>#DIV/0!</v>
      </c>
      <c r="AN560" s="41" t="str">
        <f>Tabel1[[#This Row],[Datum]]&amp;Tabel1[[#This Row],[Meetmoment]]&amp;Tabel1[[#This Row],[Sectienummer]]</f>
        <v>4441514:00-16:0041</v>
      </c>
      <c r="AO560" s="33"/>
      <c r="AP560" s="33"/>
      <c r="AQ560" s="33"/>
      <c r="AR560" s="33"/>
      <c r="AS560" s="33"/>
      <c r="AT560" s="33">
        <f>SUM(Tabel1[[#This Row],[Motief - Bezoekers/kortparkeerders]:[Motief - Overig]])</f>
        <v>0</v>
      </c>
      <c r="AU560" s="43"/>
      <c r="AV560" s="43"/>
      <c r="AW560" s="43"/>
      <c r="AX560" s="43"/>
      <c r="AY560" s="43"/>
      <c r="AZ560" s="43"/>
      <c r="BA560" s="43"/>
      <c r="BB560" s="43"/>
      <c r="BC560" s="44">
        <f>SUM(Tabel1[[#This Row],[Herkomst - Eigen woonplaats]:[Herkomst - Onbekend]])</f>
        <v>0</v>
      </c>
    </row>
    <row r="561" spans="1:55" s="2" customFormat="1" x14ac:dyDescent="0.25">
      <c r="A561" s="1">
        <v>41</v>
      </c>
      <c r="B561" t="s">
        <v>63</v>
      </c>
      <c r="C561" s="8">
        <v>44415</v>
      </c>
      <c r="D561" s="1" t="s">
        <v>80</v>
      </c>
      <c r="E561" s="4"/>
      <c r="F561" s="4"/>
      <c r="G561" s="4"/>
      <c r="H561" s="4"/>
      <c r="I561" s="4"/>
      <c r="J561" s="4"/>
      <c r="K561" s="4">
        <f>SUM(Tabel1[[#This Row],[cap_gemarkeerd_langs]:[cap_canadees]])</f>
        <v>0</v>
      </c>
      <c r="L561" s="4"/>
      <c r="M561" s="4"/>
      <c r="N561" s="4"/>
      <c r="O561" s="4"/>
      <c r="P561" s="4"/>
      <c r="Q561" s="4"/>
      <c r="R561" s="4">
        <f>SUM(Tabel1[[#This Row],[Cap - Invaliden algemeen]:[Cap - Overig gereserveerd]])</f>
        <v>0</v>
      </c>
      <c r="S561" s="4">
        <f>Tabel1[[#This Row],[Totale openbare capaciteit]]+Tabel1[[#This Row],[Totale doelgroep capaciteit]]</f>
        <v>0</v>
      </c>
      <c r="T561" s="11"/>
      <c r="U561" s="11"/>
      <c r="V561" s="11"/>
      <c r="W561" s="11"/>
      <c r="X561" s="11"/>
      <c r="Y561" s="11"/>
      <c r="Z561" s="4">
        <f>SUM(Tabel1[[#This Row],[Bez - Invaliden algemeen]:[Bez - Overig gereserveerd]])</f>
        <v>0</v>
      </c>
      <c r="AA561" s="4"/>
      <c r="AB561" s="4"/>
      <c r="AC561" s="11"/>
      <c r="AD561" s="11">
        <f>SUM(Tabel1[[#This Row],[Bez - fout, canadees]:[Bez - fout, anders]])</f>
        <v>0</v>
      </c>
      <c r="AE561" s="4"/>
      <c r="AF561" s="11"/>
      <c r="AG561" s="11"/>
      <c r="AH561" s="11">
        <f>SUM(Tabel1[[#This Row],[Bez - Obstakel, openbaar]:[Bez - Obstakel, doelgroep]])</f>
        <v>0</v>
      </c>
      <c r="AI561" s="4"/>
      <c r="AJ561" s="11">
        <f>SUM(Tabel1[[#This Row],[Bez - doelgroep totaal]]+Tabel1[[#This Row],[Bez - Openbaar]]+Tabel1[[#This Row],[Bez - Foutparkeerders]]+Tabel1[[#This Row],[Bez - Obstakels]])</f>
        <v>0</v>
      </c>
      <c r="AK561" s="41" t="e">
        <f>Tabel1[[#This Row],[Bez - Openbaar]]/Tabel1[[#This Row],[Totale openbare capaciteit]]</f>
        <v>#DIV/0!</v>
      </c>
      <c r="AL561" s="41" t="e">
        <f>Tabel1[[#This Row],[Bez - doelgroep totaal]]/Tabel1[[#This Row],[Totale doelgroep capaciteit]]</f>
        <v>#DIV/0!</v>
      </c>
      <c r="AM561" s="41" t="e">
        <f>Tabel1[[#This Row],[Totale bezetting]]/Tabel1[[#This Row],[Totale capaciteit]]</f>
        <v>#DIV/0!</v>
      </c>
      <c r="AN561" s="41" t="str">
        <f>Tabel1[[#This Row],[Datum]]&amp;Tabel1[[#This Row],[Meetmoment]]&amp;Tabel1[[#This Row],[Sectienummer]]</f>
        <v>4441519:00-21:0041</v>
      </c>
      <c r="AO561" s="33"/>
      <c r="AP561" s="33"/>
      <c r="AQ561" s="33"/>
      <c r="AR561" s="33"/>
      <c r="AS561" s="33"/>
      <c r="AT561" s="33">
        <f>SUM(Tabel1[[#This Row],[Motief - Bezoekers/kortparkeerders]:[Motief - Overig]])</f>
        <v>0</v>
      </c>
      <c r="AU561" s="43"/>
      <c r="AV561" s="43"/>
      <c r="AW561" s="43"/>
      <c r="AX561" s="43"/>
      <c r="AY561" s="43"/>
      <c r="AZ561" s="43"/>
      <c r="BA561" s="43"/>
      <c r="BB561" s="43"/>
      <c r="BC561" s="44">
        <f>SUM(Tabel1[[#This Row],[Herkomst - Eigen woonplaats]:[Herkomst - Onbekend]])</f>
        <v>0</v>
      </c>
    </row>
    <row r="562" spans="1:55" s="2" customFormat="1" x14ac:dyDescent="0.25">
      <c r="A562" s="1">
        <v>41</v>
      </c>
      <c r="B562" t="s">
        <v>63</v>
      </c>
      <c r="C562" s="8">
        <v>44416</v>
      </c>
      <c r="D562" s="1" t="s">
        <v>77</v>
      </c>
      <c r="E562" s="4"/>
      <c r="F562" s="4"/>
      <c r="G562" s="4"/>
      <c r="H562" s="4"/>
      <c r="I562" s="4"/>
      <c r="J562" s="4"/>
      <c r="K562" s="4">
        <f>SUM(Tabel1[[#This Row],[cap_gemarkeerd_langs]:[cap_canadees]])</f>
        <v>0</v>
      </c>
      <c r="L562" s="4"/>
      <c r="M562" s="4"/>
      <c r="N562" s="4"/>
      <c r="O562" s="4"/>
      <c r="P562" s="4"/>
      <c r="Q562" s="4"/>
      <c r="R562" s="4">
        <f>SUM(Tabel1[[#This Row],[Cap - Invaliden algemeen]:[Cap - Overig gereserveerd]])</f>
        <v>0</v>
      </c>
      <c r="S562" s="4">
        <f>Tabel1[[#This Row],[Totale openbare capaciteit]]+Tabel1[[#This Row],[Totale doelgroep capaciteit]]</f>
        <v>0</v>
      </c>
      <c r="T562" s="11"/>
      <c r="U562" s="11"/>
      <c r="V562" s="11"/>
      <c r="W562" s="11"/>
      <c r="X562" s="11"/>
      <c r="Y562" s="11"/>
      <c r="Z562" s="4">
        <f>SUM(Tabel1[[#This Row],[Bez - Invaliden algemeen]:[Bez - Overig gereserveerd]])</f>
        <v>0</v>
      </c>
      <c r="AA562" s="4"/>
      <c r="AB562" s="4"/>
      <c r="AC562" s="11"/>
      <c r="AD562" s="11">
        <f>SUM(Tabel1[[#This Row],[Bez - fout, canadees]:[Bez - fout, anders]])</f>
        <v>0</v>
      </c>
      <c r="AE562" s="4"/>
      <c r="AF562" s="11"/>
      <c r="AG562" s="11"/>
      <c r="AH562" s="11">
        <f>SUM(Tabel1[[#This Row],[Bez - Obstakel, openbaar]:[Bez - Obstakel, doelgroep]])</f>
        <v>0</v>
      </c>
      <c r="AI562" s="4"/>
      <c r="AJ562" s="11">
        <f>SUM(Tabel1[[#This Row],[Bez - doelgroep totaal]]+Tabel1[[#This Row],[Bez - Openbaar]]+Tabel1[[#This Row],[Bez - Foutparkeerders]]+Tabel1[[#This Row],[Bez - Obstakels]])</f>
        <v>0</v>
      </c>
      <c r="AK562" s="41" t="e">
        <f>Tabel1[[#This Row],[Bez - Openbaar]]/Tabel1[[#This Row],[Totale openbare capaciteit]]</f>
        <v>#DIV/0!</v>
      </c>
      <c r="AL562" s="41" t="e">
        <f>Tabel1[[#This Row],[Bez - doelgroep totaal]]/Tabel1[[#This Row],[Totale doelgroep capaciteit]]</f>
        <v>#DIV/0!</v>
      </c>
      <c r="AM562" s="41" t="e">
        <f>Tabel1[[#This Row],[Totale bezetting]]/Tabel1[[#This Row],[Totale capaciteit]]</f>
        <v>#DIV/0!</v>
      </c>
      <c r="AN562" s="41" t="str">
        <f>Tabel1[[#This Row],[Datum]]&amp;Tabel1[[#This Row],[Meetmoment]]&amp;Tabel1[[#This Row],[Sectienummer]]</f>
        <v>4441600:00-02:0041</v>
      </c>
      <c r="AO562" s="33"/>
      <c r="AP562" s="33"/>
      <c r="AQ562" s="33"/>
      <c r="AR562" s="33"/>
      <c r="AS562" s="33"/>
      <c r="AT562" s="33">
        <f>SUM(Tabel1[[#This Row],[Motief - Bezoekers/kortparkeerders]:[Motief - Overig]])</f>
        <v>0</v>
      </c>
      <c r="AU562" s="43"/>
      <c r="AV562" s="43"/>
      <c r="AW562" s="43"/>
      <c r="AX562" s="43"/>
      <c r="AY562" s="43"/>
      <c r="AZ562" s="43"/>
      <c r="BA562" s="43"/>
      <c r="BB562" s="43"/>
      <c r="BC562" s="44">
        <f>SUM(Tabel1[[#This Row],[Herkomst - Eigen woonplaats]:[Herkomst - Onbekend]])</f>
        <v>0</v>
      </c>
    </row>
    <row r="563" spans="1:55" s="2" customFormat="1" x14ac:dyDescent="0.25">
      <c r="A563" s="1">
        <v>41</v>
      </c>
      <c r="B563" s="1" t="s">
        <v>63</v>
      </c>
      <c r="C563" s="8">
        <v>44429</v>
      </c>
      <c r="D563" s="1" t="s">
        <v>79</v>
      </c>
      <c r="E563" s="4"/>
      <c r="F563" s="4"/>
      <c r="G563" s="4"/>
      <c r="H563" s="4"/>
      <c r="I563" s="4"/>
      <c r="J563" s="4"/>
      <c r="K563" s="4">
        <f>SUM(Tabel1[[#This Row],[cap_gemarkeerd_langs]:[cap_canadees]])</f>
        <v>0</v>
      </c>
      <c r="L563" s="4"/>
      <c r="M563" s="4"/>
      <c r="N563" s="4"/>
      <c r="O563" s="4"/>
      <c r="P563" s="4"/>
      <c r="Q563" s="4"/>
      <c r="R563" s="4">
        <f>SUM(Tabel1[[#This Row],[Cap - Invaliden algemeen]:[Cap - Overig gereserveerd]])</f>
        <v>0</v>
      </c>
      <c r="S563" s="4">
        <f>Tabel1[[#This Row],[Totale openbare capaciteit]]+Tabel1[[#This Row],[Totale doelgroep capaciteit]]</f>
        <v>0</v>
      </c>
      <c r="T563" s="11"/>
      <c r="U563" s="11"/>
      <c r="V563" s="11"/>
      <c r="W563" s="11"/>
      <c r="X563" s="11"/>
      <c r="Y563" s="11"/>
      <c r="Z563" s="4">
        <f>SUM(Tabel1[[#This Row],[Bez - Invaliden algemeen]:[Bez - Overig gereserveerd]])</f>
        <v>0</v>
      </c>
      <c r="AA563" s="4"/>
      <c r="AB563" s="4"/>
      <c r="AC563" s="11"/>
      <c r="AD563" s="11">
        <f>SUM(Tabel1[[#This Row],[Bez - fout, canadees]:[Bez - fout, anders]])</f>
        <v>0</v>
      </c>
      <c r="AE563" s="11"/>
      <c r="AF563" s="11"/>
      <c r="AG563" s="11"/>
      <c r="AH563" s="11">
        <f>SUM(Tabel1[[#This Row],[Bez - Obstakel, openbaar]:[Bez - Obstakel, doelgroep]])</f>
        <v>0</v>
      </c>
      <c r="AI563" s="4"/>
      <c r="AJ563" s="11">
        <f>SUM(Tabel1[[#This Row],[Bez - doelgroep totaal]]+Tabel1[[#This Row],[Bez - Openbaar]]+Tabel1[[#This Row],[Bez - Foutparkeerders]]+Tabel1[[#This Row],[Bez - Obstakels]])</f>
        <v>0</v>
      </c>
      <c r="AK563" s="41" t="e">
        <f>Tabel1[[#This Row],[Bez - Openbaar]]/Tabel1[[#This Row],[Totale openbare capaciteit]]</f>
        <v>#DIV/0!</v>
      </c>
      <c r="AL563" s="41" t="e">
        <f>Tabel1[[#This Row],[Bez - doelgroep totaal]]/Tabel1[[#This Row],[Totale doelgroep capaciteit]]</f>
        <v>#DIV/0!</v>
      </c>
      <c r="AM563" s="41" t="e">
        <f>Tabel1[[#This Row],[Totale bezetting]]/Tabel1[[#This Row],[Totale capaciteit]]</f>
        <v>#DIV/0!</v>
      </c>
      <c r="AN563" s="41" t="str">
        <f>Tabel1[[#This Row],[Datum]]&amp;Tabel1[[#This Row],[Meetmoment]]&amp;Tabel1[[#This Row],[Sectienummer]]</f>
        <v>4442914:00-16:0041</v>
      </c>
      <c r="AO563" s="33"/>
      <c r="AP563" s="33"/>
      <c r="AQ563" s="33"/>
      <c r="AR563" s="33"/>
      <c r="AS563" s="33"/>
      <c r="AT563" s="33">
        <f>SUM(Tabel1[[#This Row],[Motief - Bezoekers/kortparkeerders]:[Motief - Overig]])</f>
        <v>0</v>
      </c>
      <c r="AU563" s="43"/>
      <c r="AV563" s="43"/>
      <c r="AW563" s="43"/>
      <c r="AX563" s="43"/>
      <c r="AY563" s="43"/>
      <c r="AZ563" s="43"/>
      <c r="BA563" s="43"/>
      <c r="BB563" s="43"/>
      <c r="BC563" s="44">
        <f>SUM(Tabel1[[#This Row],[Herkomst - Eigen woonplaats]:[Herkomst - Onbekend]])</f>
        <v>0</v>
      </c>
    </row>
    <row r="564" spans="1:55" s="2" customFormat="1" x14ac:dyDescent="0.25">
      <c r="A564" s="1">
        <v>41</v>
      </c>
      <c r="B564" t="s">
        <v>63</v>
      </c>
      <c r="C564" s="8">
        <v>44450</v>
      </c>
      <c r="D564" s="1" t="s">
        <v>78</v>
      </c>
      <c r="E564" s="4"/>
      <c r="F564" s="4"/>
      <c r="G564" s="4"/>
      <c r="H564" s="4"/>
      <c r="I564" s="4"/>
      <c r="J564" s="4"/>
      <c r="K564" s="4">
        <f>SUM(Tabel1[[#This Row],[cap_gemarkeerd_langs]:[cap_canadees]])</f>
        <v>0</v>
      </c>
      <c r="L564" s="4"/>
      <c r="M564" s="4"/>
      <c r="N564" s="4"/>
      <c r="O564" s="4"/>
      <c r="P564" s="4"/>
      <c r="Q564" s="4"/>
      <c r="R564" s="4">
        <f>SUM(Tabel1[[#This Row],[Cap - Invaliden algemeen]:[Cap - Overig gereserveerd]])</f>
        <v>0</v>
      </c>
      <c r="S564" s="4">
        <f>Tabel1[[#This Row],[Totale openbare capaciteit]]+Tabel1[[#This Row],[Totale doelgroep capaciteit]]</f>
        <v>0</v>
      </c>
      <c r="T564" s="11"/>
      <c r="U564" s="11"/>
      <c r="V564" s="11"/>
      <c r="W564" s="11"/>
      <c r="X564" s="11"/>
      <c r="Y564" s="11"/>
      <c r="Z564" s="4">
        <f>SUM(Tabel1[[#This Row],[Bez - Invaliden algemeen]:[Bez - Overig gereserveerd]])</f>
        <v>0</v>
      </c>
      <c r="AA564" s="4"/>
      <c r="AB564" s="4"/>
      <c r="AC564" s="11"/>
      <c r="AD564" s="11">
        <f>SUM(Tabel1[[#This Row],[Bez - fout, canadees]:[Bez - fout, anders]])</f>
        <v>0</v>
      </c>
      <c r="AE564" s="4"/>
      <c r="AF564" s="11"/>
      <c r="AG564" s="11"/>
      <c r="AH564" s="11">
        <f>SUM(Tabel1[[#This Row],[Bez - Obstakel, openbaar]:[Bez - Obstakel, doelgroep]])</f>
        <v>0</v>
      </c>
      <c r="AI564" s="4"/>
      <c r="AJ564" s="11">
        <f>SUM(Tabel1[[#This Row],[Bez - doelgroep totaal]]+Tabel1[[#This Row],[Bez - Openbaar]]+Tabel1[[#This Row],[Bez - Foutparkeerders]]+Tabel1[[#This Row],[Bez - Obstakels]])</f>
        <v>0</v>
      </c>
      <c r="AK564" s="41" t="e">
        <f>Tabel1[[#This Row],[Bez - Openbaar]]/Tabel1[[#This Row],[Totale openbare capaciteit]]</f>
        <v>#DIV/0!</v>
      </c>
      <c r="AL564" s="41" t="e">
        <f>Tabel1[[#This Row],[Bez - doelgroep totaal]]/Tabel1[[#This Row],[Totale doelgroep capaciteit]]</f>
        <v>#DIV/0!</v>
      </c>
      <c r="AM564" s="41" t="e">
        <f>Tabel1[[#This Row],[Totale bezetting]]/Tabel1[[#This Row],[Totale capaciteit]]</f>
        <v>#DIV/0!</v>
      </c>
      <c r="AN564" s="41" t="str">
        <f>Tabel1[[#This Row],[Datum]]&amp;Tabel1[[#This Row],[Meetmoment]]&amp;Tabel1[[#This Row],[Sectienummer]]</f>
        <v>4445010:00-12:0041</v>
      </c>
      <c r="AO564" s="33"/>
      <c r="AP564" s="33"/>
      <c r="AQ564" s="33"/>
      <c r="AR564" s="33"/>
      <c r="AS564" s="33"/>
      <c r="AT564" s="33">
        <f>SUM(Tabel1[[#This Row],[Motief - Bezoekers/kortparkeerders]:[Motief - Overig]])</f>
        <v>0</v>
      </c>
      <c r="AU564" s="43"/>
      <c r="AV564" s="43"/>
      <c r="AW564" s="43"/>
      <c r="AX564" s="43"/>
      <c r="AY564" s="43"/>
      <c r="AZ564" s="43"/>
      <c r="BA564" s="43"/>
      <c r="BB564" s="43"/>
      <c r="BC564" s="44">
        <f>SUM(Tabel1[[#This Row],[Herkomst - Eigen woonplaats]:[Herkomst - Onbekend]])</f>
        <v>0</v>
      </c>
    </row>
    <row r="565" spans="1:55" s="2" customFormat="1" x14ac:dyDescent="0.25">
      <c r="A565" s="1">
        <v>41</v>
      </c>
      <c r="B565" t="s">
        <v>63</v>
      </c>
      <c r="C565" s="8">
        <v>44450</v>
      </c>
      <c r="D565" s="1" t="s">
        <v>79</v>
      </c>
      <c r="E565" s="4"/>
      <c r="F565" s="4"/>
      <c r="G565" s="4"/>
      <c r="H565" s="4"/>
      <c r="I565" s="4"/>
      <c r="J565" s="4"/>
      <c r="K565" s="4">
        <f>SUM(Tabel1[[#This Row],[cap_gemarkeerd_langs]:[cap_canadees]])</f>
        <v>0</v>
      </c>
      <c r="L565" s="4"/>
      <c r="M565" s="4"/>
      <c r="N565" s="4"/>
      <c r="O565" s="4"/>
      <c r="P565" s="4"/>
      <c r="Q565" s="4"/>
      <c r="R565" s="4">
        <f>SUM(Tabel1[[#This Row],[Cap - Invaliden algemeen]:[Cap - Overig gereserveerd]])</f>
        <v>0</v>
      </c>
      <c r="S565" s="4">
        <f>Tabel1[[#This Row],[Totale openbare capaciteit]]+Tabel1[[#This Row],[Totale doelgroep capaciteit]]</f>
        <v>0</v>
      </c>
      <c r="T565" s="11"/>
      <c r="U565" s="11"/>
      <c r="V565" s="11"/>
      <c r="W565" s="11"/>
      <c r="X565" s="11"/>
      <c r="Y565" s="11"/>
      <c r="Z565" s="4">
        <f>SUM(Tabel1[[#This Row],[Bez - Invaliden algemeen]:[Bez - Overig gereserveerd]])</f>
        <v>0</v>
      </c>
      <c r="AA565" s="4"/>
      <c r="AB565" s="4"/>
      <c r="AC565" s="11"/>
      <c r="AD565" s="11">
        <f>SUM(Tabel1[[#This Row],[Bez - fout, canadees]:[Bez - fout, anders]])</f>
        <v>0</v>
      </c>
      <c r="AE565" s="4"/>
      <c r="AF565" s="11"/>
      <c r="AG565" s="11"/>
      <c r="AH565" s="11">
        <f>SUM(Tabel1[[#This Row],[Bez - Obstakel, openbaar]:[Bez - Obstakel, doelgroep]])</f>
        <v>0</v>
      </c>
      <c r="AI565" s="4"/>
      <c r="AJ565" s="11">
        <f>SUM(Tabel1[[#This Row],[Bez - doelgroep totaal]]+Tabel1[[#This Row],[Bez - Openbaar]]+Tabel1[[#This Row],[Bez - Foutparkeerders]]+Tabel1[[#This Row],[Bez - Obstakels]])</f>
        <v>0</v>
      </c>
      <c r="AK565" s="41" t="e">
        <f>Tabel1[[#This Row],[Bez - Openbaar]]/Tabel1[[#This Row],[Totale openbare capaciteit]]</f>
        <v>#DIV/0!</v>
      </c>
      <c r="AL565" s="41" t="e">
        <f>Tabel1[[#This Row],[Bez - doelgroep totaal]]/Tabel1[[#This Row],[Totale doelgroep capaciteit]]</f>
        <v>#DIV/0!</v>
      </c>
      <c r="AM565" s="41" t="e">
        <f>Tabel1[[#This Row],[Totale bezetting]]/Tabel1[[#This Row],[Totale capaciteit]]</f>
        <v>#DIV/0!</v>
      </c>
      <c r="AN565" s="41" t="str">
        <f>Tabel1[[#This Row],[Datum]]&amp;Tabel1[[#This Row],[Meetmoment]]&amp;Tabel1[[#This Row],[Sectienummer]]</f>
        <v>4445014:00-16:0041</v>
      </c>
      <c r="AO565" s="33"/>
      <c r="AP565" s="33"/>
      <c r="AQ565" s="33"/>
      <c r="AR565" s="33"/>
      <c r="AS565" s="33"/>
      <c r="AT565" s="33">
        <f>SUM(Tabel1[[#This Row],[Motief - Bezoekers/kortparkeerders]:[Motief - Overig]])</f>
        <v>0</v>
      </c>
      <c r="AU565" s="43"/>
      <c r="AV565" s="43"/>
      <c r="AW565" s="43"/>
      <c r="AX565" s="43"/>
      <c r="AY565" s="43"/>
      <c r="AZ565" s="43"/>
      <c r="BA565" s="43"/>
      <c r="BB565" s="43"/>
      <c r="BC565" s="44">
        <f>SUM(Tabel1[[#This Row],[Herkomst - Eigen woonplaats]:[Herkomst - Onbekend]])</f>
        <v>0</v>
      </c>
    </row>
    <row r="566" spans="1:55" s="2" customFormat="1" x14ac:dyDescent="0.25">
      <c r="A566" s="1">
        <v>41</v>
      </c>
      <c r="B566" t="s">
        <v>63</v>
      </c>
      <c r="C566" s="8">
        <v>44450</v>
      </c>
      <c r="D566" s="1" t="s">
        <v>80</v>
      </c>
      <c r="E566" s="4"/>
      <c r="F566" s="4"/>
      <c r="G566" s="4"/>
      <c r="H566" s="4"/>
      <c r="I566" s="4"/>
      <c r="J566" s="4"/>
      <c r="K566" s="4">
        <f>SUM(Tabel1[[#This Row],[cap_gemarkeerd_langs]:[cap_canadees]])</f>
        <v>0</v>
      </c>
      <c r="L566" s="4"/>
      <c r="M566" s="4"/>
      <c r="N566" s="4"/>
      <c r="O566" s="4"/>
      <c r="P566" s="4"/>
      <c r="Q566" s="4"/>
      <c r="R566" s="4">
        <f>SUM(Tabel1[[#This Row],[Cap - Invaliden algemeen]:[Cap - Overig gereserveerd]])</f>
        <v>0</v>
      </c>
      <c r="S566" s="4">
        <f>Tabel1[[#This Row],[Totale openbare capaciteit]]+Tabel1[[#This Row],[Totale doelgroep capaciteit]]</f>
        <v>0</v>
      </c>
      <c r="T566" s="11"/>
      <c r="U566" s="11"/>
      <c r="V566" s="11"/>
      <c r="W566" s="11"/>
      <c r="X566" s="11"/>
      <c r="Y566" s="11"/>
      <c r="Z566" s="4">
        <f>SUM(Tabel1[[#This Row],[Bez - Invaliden algemeen]:[Bez - Overig gereserveerd]])</f>
        <v>0</v>
      </c>
      <c r="AA566" s="4"/>
      <c r="AB566" s="4"/>
      <c r="AC566" s="11"/>
      <c r="AD566" s="11">
        <f>SUM(Tabel1[[#This Row],[Bez - fout, canadees]:[Bez - fout, anders]])</f>
        <v>0</v>
      </c>
      <c r="AE566" s="4"/>
      <c r="AF566" s="11"/>
      <c r="AG566" s="11"/>
      <c r="AH566" s="11">
        <f>SUM(Tabel1[[#This Row],[Bez - Obstakel, openbaar]:[Bez - Obstakel, doelgroep]])</f>
        <v>0</v>
      </c>
      <c r="AI566" s="4"/>
      <c r="AJ566" s="11">
        <f>SUM(Tabel1[[#This Row],[Bez - doelgroep totaal]]+Tabel1[[#This Row],[Bez - Openbaar]]+Tabel1[[#This Row],[Bez - Foutparkeerders]]+Tabel1[[#This Row],[Bez - Obstakels]])</f>
        <v>0</v>
      </c>
      <c r="AK566" s="41" t="e">
        <f>Tabel1[[#This Row],[Bez - Openbaar]]/Tabel1[[#This Row],[Totale openbare capaciteit]]</f>
        <v>#DIV/0!</v>
      </c>
      <c r="AL566" s="41" t="e">
        <f>Tabel1[[#This Row],[Bez - doelgroep totaal]]/Tabel1[[#This Row],[Totale doelgroep capaciteit]]</f>
        <v>#DIV/0!</v>
      </c>
      <c r="AM566" s="41" t="e">
        <f>Tabel1[[#This Row],[Totale bezetting]]/Tabel1[[#This Row],[Totale capaciteit]]</f>
        <v>#DIV/0!</v>
      </c>
      <c r="AN566" s="41" t="str">
        <f>Tabel1[[#This Row],[Datum]]&amp;Tabel1[[#This Row],[Meetmoment]]&amp;Tabel1[[#This Row],[Sectienummer]]</f>
        <v>4445019:00-21:0041</v>
      </c>
      <c r="AO566" s="33"/>
      <c r="AP566" s="33"/>
      <c r="AQ566" s="33"/>
      <c r="AR566" s="33"/>
      <c r="AS566" s="33"/>
      <c r="AT566" s="33">
        <f>SUM(Tabel1[[#This Row],[Motief - Bezoekers/kortparkeerders]:[Motief - Overig]])</f>
        <v>0</v>
      </c>
      <c r="AU566" s="43"/>
      <c r="AV566" s="43"/>
      <c r="AW566" s="43"/>
      <c r="AX566" s="43"/>
      <c r="AY566" s="43"/>
      <c r="AZ566" s="43"/>
      <c r="BA566" s="43"/>
      <c r="BB566" s="43"/>
      <c r="BC566" s="44">
        <f>SUM(Tabel1[[#This Row],[Herkomst - Eigen woonplaats]:[Herkomst - Onbekend]])</f>
        <v>0</v>
      </c>
    </row>
    <row r="567" spans="1:55" s="2" customFormat="1" x14ac:dyDescent="0.25">
      <c r="A567" s="1">
        <v>41</v>
      </c>
      <c r="B567" t="s">
        <v>63</v>
      </c>
      <c r="C567" s="8">
        <v>44451</v>
      </c>
      <c r="D567" s="1" t="s">
        <v>77</v>
      </c>
      <c r="E567" s="4"/>
      <c r="F567" s="4"/>
      <c r="G567" s="4"/>
      <c r="H567" s="4"/>
      <c r="I567" s="4"/>
      <c r="J567" s="4"/>
      <c r="K567" s="4">
        <f>SUM(Tabel1[[#This Row],[cap_gemarkeerd_langs]:[cap_canadees]])</f>
        <v>0</v>
      </c>
      <c r="L567" s="4"/>
      <c r="M567" s="4"/>
      <c r="N567" s="4"/>
      <c r="O567" s="4"/>
      <c r="P567" s="4"/>
      <c r="Q567" s="4"/>
      <c r="R567" s="4">
        <f>SUM(Tabel1[[#This Row],[Cap - Invaliden algemeen]:[Cap - Overig gereserveerd]])</f>
        <v>0</v>
      </c>
      <c r="S567" s="4">
        <f>Tabel1[[#This Row],[Totale openbare capaciteit]]+Tabel1[[#This Row],[Totale doelgroep capaciteit]]</f>
        <v>0</v>
      </c>
      <c r="T567" s="11"/>
      <c r="U567" s="11"/>
      <c r="V567" s="11"/>
      <c r="W567" s="11"/>
      <c r="X567" s="11"/>
      <c r="Y567" s="11"/>
      <c r="Z567" s="4">
        <f>SUM(Tabel1[[#This Row],[Bez - Invaliden algemeen]:[Bez - Overig gereserveerd]])</f>
        <v>0</v>
      </c>
      <c r="AA567" s="4"/>
      <c r="AB567" s="4"/>
      <c r="AC567" s="11"/>
      <c r="AD567" s="11">
        <f>SUM(Tabel1[[#This Row],[Bez - fout, canadees]:[Bez - fout, anders]])</f>
        <v>0</v>
      </c>
      <c r="AE567" s="4"/>
      <c r="AF567" s="11"/>
      <c r="AG567" s="11"/>
      <c r="AH567" s="11">
        <f>SUM(Tabel1[[#This Row],[Bez - Obstakel, openbaar]:[Bez - Obstakel, doelgroep]])</f>
        <v>0</v>
      </c>
      <c r="AI567" s="4"/>
      <c r="AJ567" s="11">
        <f>SUM(Tabel1[[#This Row],[Bez - doelgroep totaal]]+Tabel1[[#This Row],[Bez - Openbaar]]+Tabel1[[#This Row],[Bez - Foutparkeerders]]+Tabel1[[#This Row],[Bez - Obstakels]])</f>
        <v>0</v>
      </c>
      <c r="AK567" s="41" t="e">
        <f>Tabel1[[#This Row],[Bez - Openbaar]]/Tabel1[[#This Row],[Totale openbare capaciteit]]</f>
        <v>#DIV/0!</v>
      </c>
      <c r="AL567" s="41" t="e">
        <f>Tabel1[[#This Row],[Bez - doelgroep totaal]]/Tabel1[[#This Row],[Totale doelgroep capaciteit]]</f>
        <v>#DIV/0!</v>
      </c>
      <c r="AM567" s="41" t="e">
        <f>Tabel1[[#This Row],[Totale bezetting]]/Tabel1[[#This Row],[Totale capaciteit]]</f>
        <v>#DIV/0!</v>
      </c>
      <c r="AN567" s="41" t="str">
        <f>Tabel1[[#This Row],[Datum]]&amp;Tabel1[[#This Row],[Meetmoment]]&amp;Tabel1[[#This Row],[Sectienummer]]</f>
        <v>4445100:00-02:0041</v>
      </c>
      <c r="AO567" s="33"/>
      <c r="AP567" s="33"/>
      <c r="AQ567" s="33"/>
      <c r="AR567" s="33"/>
      <c r="AS567" s="33"/>
      <c r="AT567" s="33">
        <f>SUM(Tabel1[[#This Row],[Motief - Bezoekers/kortparkeerders]:[Motief - Overig]])</f>
        <v>0</v>
      </c>
      <c r="AU567" s="43"/>
      <c r="AV567" s="43"/>
      <c r="AW567" s="43"/>
      <c r="AX567" s="43"/>
      <c r="AY567" s="43"/>
      <c r="AZ567" s="43"/>
      <c r="BA567" s="43"/>
      <c r="BB567" s="43"/>
      <c r="BC567" s="44">
        <f>SUM(Tabel1[[#This Row],[Herkomst - Eigen woonplaats]:[Herkomst - Onbekend]])</f>
        <v>0</v>
      </c>
    </row>
    <row r="568" spans="1:55" s="2" customFormat="1" x14ac:dyDescent="0.25">
      <c r="A568" s="1">
        <v>41</v>
      </c>
      <c r="B568" t="s">
        <v>63</v>
      </c>
      <c r="C568" s="8">
        <v>44474</v>
      </c>
      <c r="D568" s="1" t="s">
        <v>78</v>
      </c>
      <c r="E568" s="4"/>
      <c r="F568" s="4"/>
      <c r="G568" s="4"/>
      <c r="H568" s="4"/>
      <c r="I568" s="4"/>
      <c r="J568" s="4"/>
      <c r="K568" s="4">
        <f>SUM(Tabel1[[#This Row],[cap_gemarkeerd_langs]:[cap_canadees]])</f>
        <v>0</v>
      </c>
      <c r="L568" s="4"/>
      <c r="M568" s="4"/>
      <c r="N568" s="4"/>
      <c r="O568" s="4"/>
      <c r="P568" s="4"/>
      <c r="Q568" s="4"/>
      <c r="R568" s="4">
        <f>SUM(Tabel1[[#This Row],[Cap - Invaliden algemeen]:[Cap - Overig gereserveerd]])</f>
        <v>0</v>
      </c>
      <c r="S568" s="4">
        <f>Tabel1[[#This Row],[Totale openbare capaciteit]]+Tabel1[[#This Row],[Totale doelgroep capaciteit]]</f>
        <v>0</v>
      </c>
      <c r="T568" s="11"/>
      <c r="U568" s="11"/>
      <c r="V568" s="11"/>
      <c r="W568" s="11"/>
      <c r="X568" s="11"/>
      <c r="Y568" s="11"/>
      <c r="Z568" s="4">
        <f>SUM(Tabel1[[#This Row],[Bez - Invaliden algemeen]:[Bez - Overig gereserveerd]])</f>
        <v>0</v>
      </c>
      <c r="AA568" s="4"/>
      <c r="AB568" s="4">
        <v>1</v>
      </c>
      <c r="AC568" s="11"/>
      <c r="AD568" s="11">
        <f>SUM(Tabel1[[#This Row],[Bez - fout, canadees]:[Bez - fout, anders]])</f>
        <v>1</v>
      </c>
      <c r="AE568" s="4"/>
      <c r="AF568" s="11"/>
      <c r="AG568" s="11"/>
      <c r="AH568" s="11">
        <f>SUM(Tabel1[[#This Row],[Bez - Obstakel, openbaar]:[Bez - Obstakel, doelgroep]])</f>
        <v>0</v>
      </c>
      <c r="AI568" s="4"/>
      <c r="AJ568" s="11">
        <f>SUM(Tabel1[[#This Row],[Bez - doelgroep totaal]]+Tabel1[[#This Row],[Bez - Openbaar]]+Tabel1[[#This Row],[Bez - Foutparkeerders]]+Tabel1[[#This Row],[Bez - Obstakels]])</f>
        <v>1</v>
      </c>
      <c r="AK568" s="41" t="e">
        <f>Tabel1[[#This Row],[Bez - Openbaar]]/Tabel1[[#This Row],[Totale openbare capaciteit]]</f>
        <v>#DIV/0!</v>
      </c>
      <c r="AL568" s="41" t="e">
        <f>Tabel1[[#This Row],[Bez - doelgroep totaal]]/Tabel1[[#This Row],[Totale doelgroep capaciteit]]</f>
        <v>#DIV/0!</v>
      </c>
      <c r="AM568" s="42" t="e">
        <f>Tabel1[[#This Row],[Totale bezetting]]/Tabel1[[#This Row],[Totale capaciteit]]</f>
        <v>#DIV/0!</v>
      </c>
      <c r="AN568" s="41" t="str">
        <f>Tabel1[[#This Row],[Datum]]&amp;Tabel1[[#This Row],[Meetmoment]]&amp;Tabel1[[#This Row],[Sectienummer]]</f>
        <v>4447410:00-12:0041</v>
      </c>
      <c r="AO568" s="33">
        <v>1</v>
      </c>
      <c r="AP568" s="33"/>
      <c r="AQ568" s="33"/>
      <c r="AR568" s="33"/>
      <c r="AS568" s="33"/>
      <c r="AT568" s="33">
        <f>SUM(Tabel1[[#This Row],[Motief - Bezoekers/kortparkeerders]:[Motief - Overig]])</f>
        <v>1</v>
      </c>
      <c r="AU568" s="43">
        <v>1</v>
      </c>
      <c r="AV568" s="43"/>
      <c r="AW568" s="43"/>
      <c r="AX568" s="43"/>
      <c r="AY568" s="43"/>
      <c r="AZ568" s="43"/>
      <c r="BA568" s="43"/>
      <c r="BB568" s="43"/>
      <c r="BC568" s="44">
        <f>SUM(Tabel1[[#This Row],[Herkomst - Eigen woonplaats]:[Herkomst - Onbekend]])</f>
        <v>1</v>
      </c>
    </row>
    <row r="569" spans="1:55" s="2" customFormat="1" x14ac:dyDescent="0.25">
      <c r="A569" s="1">
        <v>41</v>
      </c>
      <c r="B569" t="s">
        <v>63</v>
      </c>
      <c r="C569" s="8">
        <v>44474</v>
      </c>
      <c r="D569" s="1" t="s">
        <v>79</v>
      </c>
      <c r="E569" s="4"/>
      <c r="F569" s="4"/>
      <c r="G569" s="4"/>
      <c r="H569" s="4"/>
      <c r="I569" s="4"/>
      <c r="J569" s="4"/>
      <c r="K569" s="4">
        <f>SUM(Tabel1[[#This Row],[cap_gemarkeerd_langs]:[cap_canadees]])</f>
        <v>0</v>
      </c>
      <c r="L569" s="4"/>
      <c r="M569" s="4"/>
      <c r="N569" s="4"/>
      <c r="O569" s="4"/>
      <c r="P569" s="4"/>
      <c r="Q569" s="4"/>
      <c r="R569" s="4">
        <f>SUM(Tabel1[[#This Row],[Cap - Invaliden algemeen]:[Cap - Overig gereserveerd]])</f>
        <v>0</v>
      </c>
      <c r="S569" s="4">
        <f>Tabel1[[#This Row],[Totale openbare capaciteit]]+Tabel1[[#This Row],[Totale doelgroep capaciteit]]</f>
        <v>0</v>
      </c>
      <c r="T569" s="11"/>
      <c r="U569" s="11"/>
      <c r="V569" s="11"/>
      <c r="W569" s="11"/>
      <c r="X569" s="11"/>
      <c r="Y569" s="11"/>
      <c r="Z569" s="4">
        <f>SUM(Tabel1[[#This Row],[Bez - Invaliden algemeen]:[Bez - Overig gereserveerd]])</f>
        <v>0</v>
      </c>
      <c r="AA569" s="4"/>
      <c r="AB569" s="4"/>
      <c r="AC569" s="11"/>
      <c r="AD569" s="11">
        <f>SUM(Tabel1[[#This Row],[Bez - fout, canadees]:[Bez - fout, anders]])</f>
        <v>0</v>
      </c>
      <c r="AE569" s="4"/>
      <c r="AF569" s="11"/>
      <c r="AG569" s="11"/>
      <c r="AH569" s="11">
        <f>SUM(Tabel1[[#This Row],[Bez - Obstakel, openbaar]:[Bez - Obstakel, doelgroep]])</f>
        <v>0</v>
      </c>
      <c r="AI569" s="4"/>
      <c r="AJ569" s="11">
        <f>SUM(Tabel1[[#This Row],[Bez - doelgroep totaal]]+Tabel1[[#This Row],[Bez - Openbaar]]+Tabel1[[#This Row],[Bez - Foutparkeerders]]+Tabel1[[#This Row],[Bez - Obstakels]])</f>
        <v>0</v>
      </c>
      <c r="AK569" s="41" t="e">
        <f>Tabel1[[#This Row],[Bez - Openbaar]]/Tabel1[[#This Row],[Totale openbare capaciteit]]</f>
        <v>#DIV/0!</v>
      </c>
      <c r="AL569" s="41" t="e">
        <f>Tabel1[[#This Row],[Bez - doelgroep totaal]]/Tabel1[[#This Row],[Totale doelgroep capaciteit]]</f>
        <v>#DIV/0!</v>
      </c>
      <c r="AM569" s="41" t="e">
        <f>Tabel1[[#This Row],[Totale bezetting]]/Tabel1[[#This Row],[Totale capaciteit]]</f>
        <v>#DIV/0!</v>
      </c>
      <c r="AN569" s="41" t="str">
        <f>Tabel1[[#This Row],[Datum]]&amp;Tabel1[[#This Row],[Meetmoment]]&amp;Tabel1[[#This Row],[Sectienummer]]</f>
        <v>4447414:00-16:0041</v>
      </c>
      <c r="AO569" s="33"/>
      <c r="AP569" s="33"/>
      <c r="AQ569" s="33"/>
      <c r="AR569" s="33"/>
      <c r="AS569" s="33"/>
      <c r="AT569" s="33">
        <f>SUM(Tabel1[[#This Row],[Motief - Bezoekers/kortparkeerders]:[Motief - Overig]])</f>
        <v>0</v>
      </c>
      <c r="AU569" s="43"/>
      <c r="AV569" s="43"/>
      <c r="AW569" s="43"/>
      <c r="AX569" s="43"/>
      <c r="AY569" s="43"/>
      <c r="AZ569" s="43"/>
      <c r="BA569" s="43"/>
      <c r="BB569" s="43"/>
      <c r="BC569" s="44">
        <f>SUM(Tabel1[[#This Row],[Herkomst - Eigen woonplaats]:[Herkomst - Onbekend]])</f>
        <v>0</v>
      </c>
    </row>
    <row r="570" spans="1:55" s="2" customFormat="1" x14ac:dyDescent="0.25">
      <c r="A570" s="1">
        <v>41</v>
      </c>
      <c r="B570" t="s">
        <v>63</v>
      </c>
      <c r="C570" s="8">
        <v>44474</v>
      </c>
      <c r="D570" s="1" t="s">
        <v>80</v>
      </c>
      <c r="E570" s="4"/>
      <c r="F570" s="4"/>
      <c r="G570" s="4"/>
      <c r="H570" s="4"/>
      <c r="I570" s="4"/>
      <c r="J570" s="4"/>
      <c r="K570" s="4">
        <f>SUM(Tabel1[[#This Row],[cap_gemarkeerd_langs]:[cap_canadees]])</f>
        <v>0</v>
      </c>
      <c r="L570" s="4"/>
      <c r="M570" s="4"/>
      <c r="N570" s="4"/>
      <c r="O570" s="4"/>
      <c r="P570" s="4"/>
      <c r="Q570" s="4"/>
      <c r="R570" s="4">
        <f>SUM(Tabel1[[#This Row],[Cap - Invaliden algemeen]:[Cap - Overig gereserveerd]])</f>
        <v>0</v>
      </c>
      <c r="S570" s="4">
        <f>Tabel1[[#This Row],[Totale openbare capaciteit]]+Tabel1[[#This Row],[Totale doelgroep capaciteit]]</f>
        <v>0</v>
      </c>
      <c r="T570" s="11"/>
      <c r="U570" s="11"/>
      <c r="V570" s="11"/>
      <c r="W570" s="11"/>
      <c r="X570" s="11"/>
      <c r="Y570" s="11"/>
      <c r="Z570" s="4">
        <f>SUM(Tabel1[[#This Row],[Bez - Invaliden algemeen]:[Bez - Overig gereserveerd]])</f>
        <v>0</v>
      </c>
      <c r="AA570" s="4"/>
      <c r="AB570" s="4">
        <v>2</v>
      </c>
      <c r="AC570" s="11"/>
      <c r="AD570" s="11">
        <f>SUM(Tabel1[[#This Row],[Bez - fout, canadees]:[Bez - fout, anders]])</f>
        <v>2</v>
      </c>
      <c r="AE570" s="4"/>
      <c r="AF570" s="11"/>
      <c r="AG570" s="11"/>
      <c r="AH570" s="11">
        <f>SUM(Tabel1[[#This Row],[Bez - Obstakel, openbaar]:[Bez - Obstakel, doelgroep]])</f>
        <v>0</v>
      </c>
      <c r="AI570" s="4"/>
      <c r="AJ570" s="11">
        <f>SUM(Tabel1[[#This Row],[Bez - doelgroep totaal]]+Tabel1[[#This Row],[Bez - Openbaar]]+Tabel1[[#This Row],[Bez - Foutparkeerders]]+Tabel1[[#This Row],[Bez - Obstakels]])</f>
        <v>2</v>
      </c>
      <c r="AK570" s="41" t="e">
        <f>Tabel1[[#This Row],[Bez - Openbaar]]/Tabel1[[#This Row],[Totale openbare capaciteit]]</f>
        <v>#DIV/0!</v>
      </c>
      <c r="AL570" s="41" t="e">
        <f>Tabel1[[#This Row],[Bez - doelgroep totaal]]/Tabel1[[#This Row],[Totale doelgroep capaciteit]]</f>
        <v>#DIV/0!</v>
      </c>
      <c r="AM570" s="42" t="e">
        <f>Tabel1[[#This Row],[Totale bezetting]]/Tabel1[[#This Row],[Totale capaciteit]]</f>
        <v>#DIV/0!</v>
      </c>
      <c r="AN570" s="41" t="str">
        <f>Tabel1[[#This Row],[Datum]]&amp;Tabel1[[#This Row],[Meetmoment]]&amp;Tabel1[[#This Row],[Sectienummer]]</f>
        <v>4447419:00-21:0041</v>
      </c>
      <c r="AO570" s="33">
        <v>2</v>
      </c>
      <c r="AP570" s="33"/>
      <c r="AQ570" s="33"/>
      <c r="AR570" s="33"/>
      <c r="AS570" s="33"/>
      <c r="AT570" s="33">
        <f>SUM(Tabel1[[#This Row],[Motief - Bezoekers/kortparkeerders]:[Motief - Overig]])</f>
        <v>2</v>
      </c>
      <c r="AU570" s="43"/>
      <c r="AV570" s="43"/>
      <c r="AW570" s="43"/>
      <c r="AX570" s="43"/>
      <c r="AY570" s="43"/>
      <c r="AZ570" s="43">
        <v>2</v>
      </c>
      <c r="BA570" s="43"/>
      <c r="BB570" s="43"/>
      <c r="BC570" s="44">
        <f>SUM(Tabel1[[#This Row],[Herkomst - Eigen woonplaats]:[Herkomst - Onbekend]])</f>
        <v>2</v>
      </c>
    </row>
    <row r="571" spans="1:55" s="2" customFormat="1" x14ac:dyDescent="0.25">
      <c r="A571" s="1">
        <v>41</v>
      </c>
      <c r="B571" t="s">
        <v>63</v>
      </c>
      <c r="C571" s="8">
        <v>44475</v>
      </c>
      <c r="D571" s="1" t="s">
        <v>77</v>
      </c>
      <c r="E571" s="4"/>
      <c r="F571" s="4"/>
      <c r="G571" s="4"/>
      <c r="H571" s="4"/>
      <c r="I571" s="4"/>
      <c r="J571" s="4"/>
      <c r="K571" s="4">
        <f>SUM(Tabel1[[#This Row],[cap_gemarkeerd_langs]:[cap_canadees]])</f>
        <v>0</v>
      </c>
      <c r="L571" s="4"/>
      <c r="M571" s="4"/>
      <c r="N571" s="4"/>
      <c r="O571" s="4"/>
      <c r="P571" s="4"/>
      <c r="Q571" s="4"/>
      <c r="R571" s="4">
        <f>SUM(Tabel1[[#This Row],[Cap - Invaliden algemeen]:[Cap - Overig gereserveerd]])</f>
        <v>0</v>
      </c>
      <c r="S571" s="4">
        <f>Tabel1[[#This Row],[Totale openbare capaciteit]]+Tabel1[[#This Row],[Totale doelgroep capaciteit]]</f>
        <v>0</v>
      </c>
      <c r="T571" s="11"/>
      <c r="U571" s="11"/>
      <c r="V571" s="11"/>
      <c r="W571" s="11"/>
      <c r="X571" s="11"/>
      <c r="Y571" s="11"/>
      <c r="Z571" s="4">
        <f>SUM(Tabel1[[#This Row],[Bez - Invaliden algemeen]:[Bez - Overig gereserveerd]])</f>
        <v>0</v>
      </c>
      <c r="AA571" s="4"/>
      <c r="AB571" s="4"/>
      <c r="AC571" s="11"/>
      <c r="AD571" s="11">
        <f>SUM(Tabel1[[#This Row],[Bez - fout, canadees]:[Bez - fout, anders]])</f>
        <v>0</v>
      </c>
      <c r="AE571" s="4"/>
      <c r="AF571" s="11"/>
      <c r="AG571" s="11"/>
      <c r="AH571" s="11">
        <f>SUM(Tabel1[[#This Row],[Bez - Obstakel, openbaar]:[Bez - Obstakel, doelgroep]])</f>
        <v>0</v>
      </c>
      <c r="AI571" s="4"/>
      <c r="AJ571" s="11">
        <f>SUM(Tabel1[[#This Row],[Bez - doelgroep totaal]]+Tabel1[[#This Row],[Bez - Openbaar]]+Tabel1[[#This Row],[Bez - Foutparkeerders]]+Tabel1[[#This Row],[Bez - Obstakels]])</f>
        <v>0</v>
      </c>
      <c r="AK571" s="41" t="e">
        <f>Tabel1[[#This Row],[Bez - Openbaar]]/Tabel1[[#This Row],[Totale openbare capaciteit]]</f>
        <v>#DIV/0!</v>
      </c>
      <c r="AL571" s="41" t="e">
        <f>Tabel1[[#This Row],[Bez - doelgroep totaal]]/Tabel1[[#This Row],[Totale doelgroep capaciteit]]</f>
        <v>#DIV/0!</v>
      </c>
      <c r="AM571" s="41" t="e">
        <f>Tabel1[[#This Row],[Totale bezetting]]/Tabel1[[#This Row],[Totale capaciteit]]</f>
        <v>#DIV/0!</v>
      </c>
      <c r="AN571" s="41" t="str">
        <f>Tabel1[[#This Row],[Datum]]&amp;Tabel1[[#This Row],[Meetmoment]]&amp;Tabel1[[#This Row],[Sectienummer]]</f>
        <v>4447500:00-02:0041</v>
      </c>
      <c r="AO571" s="33"/>
      <c r="AP571" s="33"/>
      <c r="AQ571" s="33"/>
      <c r="AR571" s="33"/>
      <c r="AS571" s="33"/>
      <c r="AT571" s="33">
        <f>SUM(Tabel1[[#This Row],[Motief - Bezoekers/kortparkeerders]:[Motief - Overig]])</f>
        <v>0</v>
      </c>
      <c r="AU571" s="43"/>
      <c r="AV571" s="43"/>
      <c r="AW571" s="43"/>
      <c r="AX571" s="43"/>
      <c r="AY571" s="43"/>
      <c r="AZ571" s="43"/>
      <c r="BA571" s="43"/>
      <c r="BB571" s="43"/>
      <c r="BC571" s="44">
        <f>SUM(Tabel1[[#This Row],[Herkomst - Eigen woonplaats]:[Herkomst - Onbekend]])</f>
        <v>0</v>
      </c>
    </row>
    <row r="572" spans="1:55" s="2" customFormat="1" x14ac:dyDescent="0.25">
      <c r="A572" s="1">
        <v>42</v>
      </c>
      <c r="B572" t="s">
        <v>62</v>
      </c>
      <c r="C572" s="8">
        <v>44415</v>
      </c>
      <c r="D572" s="1" t="s">
        <v>78</v>
      </c>
      <c r="E572" s="4">
        <v>14</v>
      </c>
      <c r="F572" s="4"/>
      <c r="G572" s="4">
        <v>2</v>
      </c>
      <c r="H572" s="4"/>
      <c r="I572" s="4"/>
      <c r="J572" s="4"/>
      <c r="K572" s="4">
        <f>SUM(Tabel1[[#This Row],[cap_gemarkeerd_langs]:[cap_canadees]])</f>
        <v>16</v>
      </c>
      <c r="L572" s="4"/>
      <c r="M572" s="4"/>
      <c r="N572" s="4"/>
      <c r="O572" s="4"/>
      <c r="P572" s="4"/>
      <c r="Q572" s="4" t="s">
        <v>88</v>
      </c>
      <c r="R572" s="4">
        <f>SUM(Tabel1[[#This Row],[Cap - Invaliden algemeen]:[Cap - Overig gereserveerd]])</f>
        <v>0</v>
      </c>
      <c r="S572" s="4">
        <f>Tabel1[[#This Row],[Totale openbare capaciteit]]+Tabel1[[#This Row],[Totale doelgroep capaciteit]]</f>
        <v>16</v>
      </c>
      <c r="T572" s="11">
        <v>9</v>
      </c>
      <c r="U572" s="11"/>
      <c r="V572" s="11"/>
      <c r="W572" s="11"/>
      <c r="X572" s="11"/>
      <c r="Y572" s="11"/>
      <c r="Z572" s="4">
        <f>SUM(Tabel1[[#This Row],[Bez - Invaliden algemeen]:[Bez - Overig gereserveerd]])</f>
        <v>0</v>
      </c>
      <c r="AA572" s="4">
        <v>1</v>
      </c>
      <c r="AB572" s="4"/>
      <c r="AC572" s="11"/>
      <c r="AD572" s="11">
        <f>SUM(Tabel1[[#This Row],[Bez - fout, canadees]:[Bez - fout, anders]])</f>
        <v>1</v>
      </c>
      <c r="AE572" s="4"/>
      <c r="AF572" s="11"/>
      <c r="AG572" s="11"/>
      <c r="AH572" s="11">
        <f>SUM(Tabel1[[#This Row],[Bez - Obstakel, openbaar]:[Bez - Obstakel, doelgroep]])</f>
        <v>0</v>
      </c>
      <c r="AI572" s="4"/>
      <c r="AJ572" s="11">
        <f>SUM(Tabel1[[#This Row],[Bez - doelgroep totaal]]+Tabel1[[#This Row],[Bez - Openbaar]]+Tabel1[[#This Row],[Bez - Foutparkeerders]]+Tabel1[[#This Row],[Bez - Obstakels]])</f>
        <v>10</v>
      </c>
      <c r="AK572" s="41">
        <f>Tabel1[[#This Row],[Bez - Openbaar]]/Tabel1[[#This Row],[Totale openbare capaciteit]]</f>
        <v>0.5625</v>
      </c>
      <c r="AL572" s="41" t="e">
        <f>Tabel1[[#This Row],[Bez - doelgroep totaal]]/Tabel1[[#This Row],[Totale doelgroep capaciteit]]</f>
        <v>#DIV/0!</v>
      </c>
      <c r="AM572" s="41">
        <f>Tabel1[[#This Row],[Totale bezetting]]/Tabel1[[#This Row],[Totale capaciteit]]</f>
        <v>0.625</v>
      </c>
      <c r="AN572" s="41" t="str">
        <f>Tabel1[[#This Row],[Datum]]&amp;Tabel1[[#This Row],[Meetmoment]]&amp;Tabel1[[#This Row],[Sectienummer]]</f>
        <v>4441510:00-12:0042</v>
      </c>
      <c r="AO572" s="33">
        <v>1</v>
      </c>
      <c r="AP572" s="33"/>
      <c r="AQ572" s="33">
        <v>4</v>
      </c>
      <c r="AR572" s="33">
        <v>5</v>
      </c>
      <c r="AS572" s="33"/>
      <c r="AT572" s="33">
        <f>SUM(Tabel1[[#This Row],[Motief - Bezoekers/kortparkeerders]:[Motief - Overig]])</f>
        <v>10</v>
      </c>
      <c r="AU572" s="43">
        <v>10</v>
      </c>
      <c r="AV572" s="43"/>
      <c r="AW572" s="43"/>
      <c r="AX572" s="43"/>
      <c r="AY572" s="43"/>
      <c r="AZ572" s="43"/>
      <c r="BA572" s="43"/>
      <c r="BB572" s="43"/>
      <c r="BC572" s="44">
        <f>SUM(Tabel1[[#This Row],[Herkomst - Eigen woonplaats]:[Herkomst - Onbekend]])</f>
        <v>10</v>
      </c>
    </row>
    <row r="573" spans="1:55" s="2" customFormat="1" x14ac:dyDescent="0.25">
      <c r="A573" s="1">
        <v>42</v>
      </c>
      <c r="B573" t="s">
        <v>62</v>
      </c>
      <c r="C573" s="8">
        <v>44415</v>
      </c>
      <c r="D573" s="1" t="s">
        <v>79</v>
      </c>
      <c r="E573" s="4">
        <v>14</v>
      </c>
      <c r="F573" s="4"/>
      <c r="G573" s="4">
        <v>2</v>
      </c>
      <c r="H573" s="4"/>
      <c r="I573" s="4"/>
      <c r="J573" s="4"/>
      <c r="K573" s="4">
        <f>SUM(Tabel1[[#This Row],[cap_gemarkeerd_langs]:[cap_canadees]])</f>
        <v>16</v>
      </c>
      <c r="L573" s="4"/>
      <c r="M573" s="4"/>
      <c r="N573" s="4"/>
      <c r="O573" s="4"/>
      <c r="P573" s="4"/>
      <c r="Q573" s="4" t="s">
        <v>88</v>
      </c>
      <c r="R573" s="4">
        <f>SUM(Tabel1[[#This Row],[Cap - Invaliden algemeen]:[Cap - Overig gereserveerd]])</f>
        <v>0</v>
      </c>
      <c r="S573" s="4">
        <f>Tabel1[[#This Row],[Totale openbare capaciteit]]+Tabel1[[#This Row],[Totale doelgroep capaciteit]]</f>
        <v>16</v>
      </c>
      <c r="T573" s="11">
        <v>10</v>
      </c>
      <c r="U573" s="11"/>
      <c r="V573" s="11"/>
      <c r="W573" s="11"/>
      <c r="X573" s="11"/>
      <c r="Y573" s="11"/>
      <c r="Z573" s="4">
        <f>SUM(Tabel1[[#This Row],[Bez - Invaliden algemeen]:[Bez - Overig gereserveerd]])</f>
        <v>0</v>
      </c>
      <c r="AA573" s="4"/>
      <c r="AB573" s="4"/>
      <c r="AC573" s="11"/>
      <c r="AD573" s="11">
        <f>SUM(Tabel1[[#This Row],[Bez - fout, canadees]:[Bez - fout, anders]])</f>
        <v>0</v>
      </c>
      <c r="AE573" s="4"/>
      <c r="AF573" s="11"/>
      <c r="AG573" s="11"/>
      <c r="AH573" s="11">
        <f>SUM(Tabel1[[#This Row],[Bez - Obstakel, openbaar]:[Bez - Obstakel, doelgroep]])</f>
        <v>0</v>
      </c>
      <c r="AI573" s="4"/>
      <c r="AJ573" s="11">
        <f>SUM(Tabel1[[#This Row],[Bez - doelgroep totaal]]+Tabel1[[#This Row],[Bez - Openbaar]]+Tabel1[[#This Row],[Bez - Foutparkeerders]]+Tabel1[[#This Row],[Bez - Obstakels]])</f>
        <v>10</v>
      </c>
      <c r="AK573" s="41">
        <f>Tabel1[[#This Row],[Bez - Openbaar]]/Tabel1[[#This Row],[Totale openbare capaciteit]]</f>
        <v>0.625</v>
      </c>
      <c r="AL573" s="41" t="e">
        <f>Tabel1[[#This Row],[Bez - doelgroep totaal]]/Tabel1[[#This Row],[Totale doelgroep capaciteit]]</f>
        <v>#DIV/0!</v>
      </c>
      <c r="AM573" s="41">
        <f>Tabel1[[#This Row],[Totale bezetting]]/Tabel1[[#This Row],[Totale capaciteit]]</f>
        <v>0.625</v>
      </c>
      <c r="AN573" s="41" t="str">
        <f>Tabel1[[#This Row],[Datum]]&amp;Tabel1[[#This Row],[Meetmoment]]&amp;Tabel1[[#This Row],[Sectienummer]]</f>
        <v>4441514:00-16:0042</v>
      </c>
      <c r="AO573" s="33"/>
      <c r="AP573" s="33"/>
      <c r="AQ573" s="33">
        <v>4</v>
      </c>
      <c r="AR573" s="33">
        <v>6</v>
      </c>
      <c r="AS573" s="33"/>
      <c r="AT573" s="33">
        <f>SUM(Tabel1[[#This Row],[Motief - Bezoekers/kortparkeerders]:[Motief - Overig]])</f>
        <v>10</v>
      </c>
      <c r="AU573" s="43">
        <v>10</v>
      </c>
      <c r="AV573" s="43"/>
      <c r="AW573" s="43"/>
      <c r="AX573" s="43"/>
      <c r="AY573" s="43"/>
      <c r="AZ573" s="43"/>
      <c r="BA573" s="43"/>
      <c r="BB573" s="43"/>
      <c r="BC573" s="44">
        <f>SUM(Tabel1[[#This Row],[Herkomst - Eigen woonplaats]:[Herkomst - Onbekend]])</f>
        <v>10</v>
      </c>
    </row>
    <row r="574" spans="1:55" s="2" customFormat="1" x14ac:dyDescent="0.25">
      <c r="A574" s="1">
        <v>42</v>
      </c>
      <c r="B574" t="s">
        <v>62</v>
      </c>
      <c r="C574" s="8">
        <v>44415</v>
      </c>
      <c r="D574" s="1" t="s">
        <v>80</v>
      </c>
      <c r="E574" s="4">
        <v>14</v>
      </c>
      <c r="F574" s="4"/>
      <c r="G574" s="4">
        <v>2</v>
      </c>
      <c r="H574" s="4"/>
      <c r="I574" s="4"/>
      <c r="J574" s="4"/>
      <c r="K574" s="4">
        <f>SUM(Tabel1[[#This Row],[cap_gemarkeerd_langs]:[cap_canadees]])</f>
        <v>16</v>
      </c>
      <c r="L574" s="4"/>
      <c r="M574" s="4"/>
      <c r="N574" s="4"/>
      <c r="O574" s="4"/>
      <c r="P574" s="4"/>
      <c r="Q574" s="4" t="s">
        <v>88</v>
      </c>
      <c r="R574" s="4">
        <f>SUM(Tabel1[[#This Row],[Cap - Invaliden algemeen]:[Cap - Overig gereserveerd]])</f>
        <v>0</v>
      </c>
      <c r="S574" s="4">
        <f>Tabel1[[#This Row],[Totale openbare capaciteit]]+Tabel1[[#This Row],[Totale doelgroep capaciteit]]</f>
        <v>16</v>
      </c>
      <c r="T574" s="11">
        <v>12</v>
      </c>
      <c r="U574" s="11"/>
      <c r="V574" s="11"/>
      <c r="W574" s="11"/>
      <c r="X574" s="11"/>
      <c r="Y574" s="11"/>
      <c r="Z574" s="4">
        <f>SUM(Tabel1[[#This Row],[Bez - Invaliden algemeen]:[Bez - Overig gereserveerd]])</f>
        <v>0</v>
      </c>
      <c r="AA574" s="4"/>
      <c r="AB574" s="4"/>
      <c r="AC574" s="11"/>
      <c r="AD574" s="11">
        <f>SUM(Tabel1[[#This Row],[Bez - fout, canadees]:[Bez - fout, anders]])</f>
        <v>0</v>
      </c>
      <c r="AE574" s="4"/>
      <c r="AF574" s="11"/>
      <c r="AG574" s="11"/>
      <c r="AH574" s="11">
        <f>SUM(Tabel1[[#This Row],[Bez - Obstakel, openbaar]:[Bez - Obstakel, doelgroep]])</f>
        <v>0</v>
      </c>
      <c r="AI574" s="4"/>
      <c r="AJ574" s="11">
        <f>SUM(Tabel1[[#This Row],[Bez - doelgroep totaal]]+Tabel1[[#This Row],[Bez - Openbaar]]+Tabel1[[#This Row],[Bez - Foutparkeerders]]+Tabel1[[#This Row],[Bez - Obstakels]])</f>
        <v>12</v>
      </c>
      <c r="AK574" s="41">
        <f>Tabel1[[#This Row],[Bez - Openbaar]]/Tabel1[[#This Row],[Totale openbare capaciteit]]</f>
        <v>0.75</v>
      </c>
      <c r="AL574" s="41" t="e">
        <f>Tabel1[[#This Row],[Bez - doelgroep totaal]]/Tabel1[[#This Row],[Totale doelgroep capaciteit]]</f>
        <v>#DIV/0!</v>
      </c>
      <c r="AM574" s="41">
        <f>Tabel1[[#This Row],[Totale bezetting]]/Tabel1[[#This Row],[Totale capaciteit]]</f>
        <v>0.75</v>
      </c>
      <c r="AN574" s="41" t="str">
        <f>Tabel1[[#This Row],[Datum]]&amp;Tabel1[[#This Row],[Meetmoment]]&amp;Tabel1[[#This Row],[Sectienummer]]</f>
        <v>4441519:00-21:0042</v>
      </c>
      <c r="AO574" s="33"/>
      <c r="AP574" s="33"/>
      <c r="AQ574" s="33">
        <v>5</v>
      </c>
      <c r="AR574" s="33">
        <v>7</v>
      </c>
      <c r="AS574" s="33"/>
      <c r="AT574" s="33">
        <f>SUM(Tabel1[[#This Row],[Motief - Bezoekers/kortparkeerders]:[Motief - Overig]])</f>
        <v>12</v>
      </c>
      <c r="AU574" s="43">
        <v>11</v>
      </c>
      <c r="AV574" s="43">
        <v>1</v>
      </c>
      <c r="AW574" s="43"/>
      <c r="AX574" s="43"/>
      <c r="AY574" s="43"/>
      <c r="AZ574" s="43"/>
      <c r="BA574" s="43"/>
      <c r="BB574" s="43"/>
      <c r="BC574" s="44">
        <f>SUM(Tabel1[[#This Row],[Herkomst - Eigen woonplaats]:[Herkomst - Onbekend]])</f>
        <v>12</v>
      </c>
    </row>
    <row r="575" spans="1:55" s="2" customFormat="1" x14ac:dyDescent="0.25">
      <c r="A575" s="1">
        <v>42</v>
      </c>
      <c r="B575" t="s">
        <v>62</v>
      </c>
      <c r="C575" s="8">
        <v>44416</v>
      </c>
      <c r="D575" s="1" t="s">
        <v>77</v>
      </c>
      <c r="E575" s="4">
        <v>14</v>
      </c>
      <c r="F575" s="4"/>
      <c r="G575" s="4">
        <v>2</v>
      </c>
      <c r="H575" s="4"/>
      <c r="I575" s="4"/>
      <c r="J575" s="4"/>
      <c r="K575" s="4">
        <f>SUM(Tabel1[[#This Row],[cap_gemarkeerd_langs]:[cap_canadees]])</f>
        <v>16</v>
      </c>
      <c r="L575" s="4"/>
      <c r="M575" s="4"/>
      <c r="N575" s="4"/>
      <c r="O575" s="4"/>
      <c r="P575" s="4"/>
      <c r="Q575" s="4" t="s">
        <v>88</v>
      </c>
      <c r="R575" s="4">
        <f>SUM(Tabel1[[#This Row],[Cap - Invaliden algemeen]:[Cap - Overig gereserveerd]])</f>
        <v>0</v>
      </c>
      <c r="S575" s="4">
        <f>Tabel1[[#This Row],[Totale openbare capaciteit]]+Tabel1[[#This Row],[Totale doelgroep capaciteit]]</f>
        <v>16</v>
      </c>
      <c r="T575" s="11">
        <v>12</v>
      </c>
      <c r="U575" s="11"/>
      <c r="V575" s="11"/>
      <c r="W575" s="11"/>
      <c r="X575" s="11"/>
      <c r="Y575" s="11"/>
      <c r="Z575" s="4">
        <f>SUM(Tabel1[[#This Row],[Bez - Invaliden algemeen]:[Bez - Overig gereserveerd]])</f>
        <v>0</v>
      </c>
      <c r="AA575" s="4">
        <v>1</v>
      </c>
      <c r="AB575" s="4">
        <v>1</v>
      </c>
      <c r="AC575" s="11"/>
      <c r="AD575" s="11">
        <f>SUM(Tabel1[[#This Row],[Bez - fout, canadees]:[Bez - fout, anders]])</f>
        <v>2</v>
      </c>
      <c r="AE575" s="4"/>
      <c r="AF575" s="11"/>
      <c r="AG575" s="11"/>
      <c r="AH575" s="11">
        <f>SUM(Tabel1[[#This Row],[Bez - Obstakel, openbaar]:[Bez - Obstakel, doelgroep]])</f>
        <v>0</v>
      </c>
      <c r="AI575" s="4"/>
      <c r="AJ575" s="11">
        <f>SUM(Tabel1[[#This Row],[Bez - doelgroep totaal]]+Tabel1[[#This Row],[Bez - Openbaar]]+Tabel1[[#This Row],[Bez - Foutparkeerders]]+Tabel1[[#This Row],[Bez - Obstakels]])</f>
        <v>14</v>
      </c>
      <c r="AK575" s="41">
        <f>Tabel1[[#This Row],[Bez - Openbaar]]/Tabel1[[#This Row],[Totale openbare capaciteit]]</f>
        <v>0.75</v>
      </c>
      <c r="AL575" s="41" t="e">
        <f>Tabel1[[#This Row],[Bez - doelgroep totaal]]/Tabel1[[#This Row],[Totale doelgroep capaciteit]]</f>
        <v>#DIV/0!</v>
      </c>
      <c r="AM575" s="41">
        <f>Tabel1[[#This Row],[Totale bezetting]]/Tabel1[[#This Row],[Totale capaciteit]]</f>
        <v>0.875</v>
      </c>
      <c r="AN575" s="41" t="str">
        <f>Tabel1[[#This Row],[Datum]]&amp;Tabel1[[#This Row],[Meetmoment]]&amp;Tabel1[[#This Row],[Sectienummer]]</f>
        <v>4441600:00-02:0042</v>
      </c>
      <c r="AO575" s="33"/>
      <c r="AP575" s="33"/>
      <c r="AQ575" s="33">
        <v>6</v>
      </c>
      <c r="AR575" s="33">
        <v>8</v>
      </c>
      <c r="AS575" s="33"/>
      <c r="AT575" s="33">
        <f>SUM(Tabel1[[#This Row],[Motief - Bezoekers/kortparkeerders]:[Motief - Overig]])</f>
        <v>14</v>
      </c>
      <c r="AU575" s="43">
        <v>12</v>
      </c>
      <c r="AV575" s="43">
        <v>2</v>
      </c>
      <c r="AW575" s="43"/>
      <c r="AX575" s="43"/>
      <c r="AY575" s="43"/>
      <c r="AZ575" s="43"/>
      <c r="BA575" s="43"/>
      <c r="BB575" s="43"/>
      <c r="BC575" s="44">
        <f>SUM(Tabel1[[#This Row],[Herkomst - Eigen woonplaats]:[Herkomst - Onbekend]])</f>
        <v>14</v>
      </c>
    </row>
    <row r="576" spans="1:55" s="2" customFormat="1" x14ac:dyDescent="0.25">
      <c r="A576" s="1">
        <v>42</v>
      </c>
      <c r="B576" s="1" t="s">
        <v>62</v>
      </c>
      <c r="C576" s="8">
        <v>44429</v>
      </c>
      <c r="D576" s="1" t="s">
        <v>79</v>
      </c>
      <c r="E576" s="4">
        <v>14</v>
      </c>
      <c r="F576" s="4"/>
      <c r="G576" s="4">
        <v>2</v>
      </c>
      <c r="H576" s="4"/>
      <c r="I576" s="4"/>
      <c r="J576" s="4"/>
      <c r="K576" s="4">
        <f>SUM(Tabel1[[#This Row],[cap_gemarkeerd_langs]:[cap_canadees]])</f>
        <v>16</v>
      </c>
      <c r="L576" s="4"/>
      <c r="M576" s="4"/>
      <c r="N576" s="4"/>
      <c r="O576" s="4"/>
      <c r="P576" s="4"/>
      <c r="Q576" s="4" t="s">
        <v>88</v>
      </c>
      <c r="R576" s="4">
        <f>SUM(Tabel1[[#This Row],[Cap - Invaliden algemeen]:[Cap - Overig gereserveerd]])</f>
        <v>0</v>
      </c>
      <c r="S576" s="4">
        <f>Tabel1[[#This Row],[Totale openbare capaciteit]]+Tabel1[[#This Row],[Totale doelgroep capaciteit]]</f>
        <v>16</v>
      </c>
      <c r="T576" s="11">
        <v>7</v>
      </c>
      <c r="U576" s="11"/>
      <c r="V576" s="11"/>
      <c r="W576" s="11"/>
      <c r="X576" s="11"/>
      <c r="Y576" s="11"/>
      <c r="Z576" s="4">
        <f>SUM(Tabel1[[#This Row],[Bez - Invaliden algemeen]:[Bez - Overig gereserveerd]])</f>
        <v>0</v>
      </c>
      <c r="AA576" s="4"/>
      <c r="AB576" s="4"/>
      <c r="AC576" s="11"/>
      <c r="AD576" s="11">
        <f>SUM(Tabel1[[#This Row],[Bez - fout, canadees]:[Bez - fout, anders]])</f>
        <v>0</v>
      </c>
      <c r="AE576" s="11"/>
      <c r="AF576" s="11"/>
      <c r="AG576" s="11"/>
      <c r="AH576" s="11">
        <f>SUM(Tabel1[[#This Row],[Bez - Obstakel, openbaar]:[Bez - Obstakel, doelgroep]])</f>
        <v>0</v>
      </c>
      <c r="AI576" s="4"/>
      <c r="AJ576" s="11">
        <f>SUM(Tabel1[[#This Row],[Bez - doelgroep totaal]]+Tabel1[[#This Row],[Bez - Openbaar]]+Tabel1[[#This Row],[Bez - Foutparkeerders]]+Tabel1[[#This Row],[Bez - Obstakels]])</f>
        <v>7</v>
      </c>
      <c r="AK576" s="41">
        <f>Tabel1[[#This Row],[Bez - Openbaar]]/Tabel1[[#This Row],[Totale openbare capaciteit]]</f>
        <v>0.4375</v>
      </c>
      <c r="AL576" s="41" t="e">
        <f>Tabel1[[#This Row],[Bez - doelgroep totaal]]/Tabel1[[#This Row],[Totale doelgroep capaciteit]]</f>
        <v>#DIV/0!</v>
      </c>
      <c r="AM576" s="41">
        <f>Tabel1[[#This Row],[Totale bezetting]]/Tabel1[[#This Row],[Totale capaciteit]]</f>
        <v>0.4375</v>
      </c>
      <c r="AN576" s="41" t="str">
        <f>Tabel1[[#This Row],[Datum]]&amp;Tabel1[[#This Row],[Meetmoment]]&amp;Tabel1[[#This Row],[Sectienummer]]</f>
        <v>4442914:00-16:0042</v>
      </c>
      <c r="AO576" s="33">
        <v>3</v>
      </c>
      <c r="AP576" s="33"/>
      <c r="AQ576" s="33"/>
      <c r="AR576" s="33">
        <v>4</v>
      </c>
      <c r="AS576" s="33"/>
      <c r="AT576" s="33">
        <f>SUM(Tabel1[[#This Row],[Motief - Bezoekers/kortparkeerders]:[Motief - Overig]])</f>
        <v>7</v>
      </c>
      <c r="AU576" s="43">
        <v>4</v>
      </c>
      <c r="AV576" s="43"/>
      <c r="AW576" s="43">
        <v>1</v>
      </c>
      <c r="AX576" s="43">
        <v>1</v>
      </c>
      <c r="AY576" s="43">
        <v>1</v>
      </c>
      <c r="AZ576" s="43"/>
      <c r="BA576" s="43"/>
      <c r="BB576" s="43"/>
      <c r="BC576" s="44">
        <f>SUM(Tabel1[[#This Row],[Herkomst - Eigen woonplaats]:[Herkomst - Onbekend]])</f>
        <v>7</v>
      </c>
    </row>
    <row r="577" spans="1:55" s="2" customFormat="1" x14ac:dyDescent="0.25">
      <c r="A577" s="1">
        <v>42</v>
      </c>
      <c r="B577" t="s">
        <v>62</v>
      </c>
      <c r="C577" s="8">
        <v>44450</v>
      </c>
      <c r="D577" s="1" t="s">
        <v>78</v>
      </c>
      <c r="E577" s="4">
        <v>14</v>
      </c>
      <c r="F577" s="4"/>
      <c r="G577" s="4">
        <v>2</v>
      </c>
      <c r="H577" s="4"/>
      <c r="I577" s="4"/>
      <c r="J577" s="4"/>
      <c r="K577" s="4">
        <f>SUM(Tabel1[[#This Row],[cap_gemarkeerd_langs]:[cap_canadees]])</f>
        <v>16</v>
      </c>
      <c r="L577" s="4"/>
      <c r="M577" s="4"/>
      <c r="N577" s="4"/>
      <c r="O577" s="4"/>
      <c r="P577" s="4"/>
      <c r="Q577" s="4" t="s">
        <v>88</v>
      </c>
      <c r="R577" s="4">
        <f>SUM(Tabel1[[#This Row],[Cap - Invaliden algemeen]:[Cap - Overig gereserveerd]])</f>
        <v>0</v>
      </c>
      <c r="S577" s="4">
        <f>Tabel1[[#This Row],[Totale openbare capaciteit]]+Tabel1[[#This Row],[Totale doelgroep capaciteit]]</f>
        <v>16</v>
      </c>
      <c r="T577" s="11">
        <v>9</v>
      </c>
      <c r="U577" s="11"/>
      <c r="V577" s="11"/>
      <c r="W577" s="11"/>
      <c r="X577" s="11"/>
      <c r="Y577" s="11"/>
      <c r="Z577" s="4">
        <f>SUM(Tabel1[[#This Row],[Bez - Invaliden algemeen]:[Bez - Overig gereserveerd]])</f>
        <v>0</v>
      </c>
      <c r="AA577" s="4"/>
      <c r="AB577" s="4">
        <v>1</v>
      </c>
      <c r="AC577" s="11"/>
      <c r="AD577" s="11">
        <f>SUM(Tabel1[[#This Row],[Bez - fout, canadees]:[Bez - fout, anders]])</f>
        <v>1</v>
      </c>
      <c r="AE577" s="4"/>
      <c r="AF577" s="11"/>
      <c r="AG577" s="11"/>
      <c r="AH577" s="11">
        <f>SUM(Tabel1[[#This Row],[Bez - Obstakel, openbaar]:[Bez - Obstakel, doelgroep]])</f>
        <v>0</v>
      </c>
      <c r="AI577" s="4"/>
      <c r="AJ577" s="11">
        <f>SUM(Tabel1[[#This Row],[Bez - doelgroep totaal]]+Tabel1[[#This Row],[Bez - Openbaar]]+Tabel1[[#This Row],[Bez - Foutparkeerders]]+Tabel1[[#This Row],[Bez - Obstakels]])</f>
        <v>10</v>
      </c>
      <c r="AK577" s="41">
        <f>Tabel1[[#This Row],[Bez - Openbaar]]/Tabel1[[#This Row],[Totale openbare capaciteit]]</f>
        <v>0.5625</v>
      </c>
      <c r="AL577" s="41" t="e">
        <f>Tabel1[[#This Row],[Bez - doelgroep totaal]]/Tabel1[[#This Row],[Totale doelgroep capaciteit]]</f>
        <v>#DIV/0!</v>
      </c>
      <c r="AM577" s="41">
        <f>Tabel1[[#This Row],[Totale bezetting]]/Tabel1[[#This Row],[Totale capaciteit]]</f>
        <v>0.625</v>
      </c>
      <c r="AN577" s="41" t="str">
        <f>Tabel1[[#This Row],[Datum]]&amp;Tabel1[[#This Row],[Meetmoment]]&amp;Tabel1[[#This Row],[Sectienummer]]</f>
        <v>4445010:00-12:0042</v>
      </c>
      <c r="AO577" s="33"/>
      <c r="AP577" s="33"/>
      <c r="AQ577" s="33">
        <v>3</v>
      </c>
      <c r="AR577" s="33">
        <v>7</v>
      </c>
      <c r="AS577" s="33"/>
      <c r="AT577" s="33">
        <f>SUM(Tabel1[[#This Row],[Motief - Bezoekers/kortparkeerders]:[Motief - Overig]])</f>
        <v>10</v>
      </c>
      <c r="AU577" s="43">
        <v>8</v>
      </c>
      <c r="AV577" s="43"/>
      <c r="AW577" s="43">
        <v>1</v>
      </c>
      <c r="AX577" s="43"/>
      <c r="AY577" s="43">
        <v>1</v>
      </c>
      <c r="AZ577" s="43"/>
      <c r="BA577" s="43"/>
      <c r="BB577" s="43"/>
      <c r="BC577" s="44">
        <f>SUM(Tabel1[[#This Row],[Herkomst - Eigen woonplaats]:[Herkomst - Onbekend]])</f>
        <v>10</v>
      </c>
    </row>
    <row r="578" spans="1:55" s="2" customFormat="1" x14ac:dyDescent="0.25">
      <c r="A578" s="1">
        <v>42</v>
      </c>
      <c r="B578" t="s">
        <v>62</v>
      </c>
      <c r="C578" s="8">
        <v>44450</v>
      </c>
      <c r="D578" s="1" t="s">
        <v>79</v>
      </c>
      <c r="E578" s="4">
        <v>14</v>
      </c>
      <c r="F578" s="4"/>
      <c r="G578" s="4">
        <v>2</v>
      </c>
      <c r="H578" s="4"/>
      <c r="I578" s="4"/>
      <c r="J578" s="4"/>
      <c r="K578" s="4">
        <f>SUM(Tabel1[[#This Row],[cap_gemarkeerd_langs]:[cap_canadees]])</f>
        <v>16</v>
      </c>
      <c r="L578" s="4"/>
      <c r="M578" s="4"/>
      <c r="N578" s="4"/>
      <c r="O578" s="4"/>
      <c r="P578" s="4"/>
      <c r="Q578" s="4" t="s">
        <v>88</v>
      </c>
      <c r="R578" s="4">
        <f>SUM(Tabel1[[#This Row],[Cap - Invaliden algemeen]:[Cap - Overig gereserveerd]])</f>
        <v>0</v>
      </c>
      <c r="S578" s="4">
        <f>Tabel1[[#This Row],[Totale openbare capaciteit]]+Tabel1[[#This Row],[Totale doelgroep capaciteit]]</f>
        <v>16</v>
      </c>
      <c r="T578" s="11">
        <v>10</v>
      </c>
      <c r="U578" s="11"/>
      <c r="V578" s="11"/>
      <c r="W578" s="11"/>
      <c r="X578" s="11"/>
      <c r="Y578" s="11"/>
      <c r="Z578" s="4">
        <f>SUM(Tabel1[[#This Row],[Bez - Invaliden algemeen]:[Bez - Overig gereserveerd]])</f>
        <v>0</v>
      </c>
      <c r="AA578" s="4"/>
      <c r="AB578" s="4"/>
      <c r="AC578" s="11"/>
      <c r="AD578" s="11">
        <f>SUM(Tabel1[[#This Row],[Bez - fout, canadees]:[Bez - fout, anders]])</f>
        <v>0</v>
      </c>
      <c r="AE578" s="4"/>
      <c r="AF578" s="11"/>
      <c r="AG578" s="11"/>
      <c r="AH578" s="11">
        <f>SUM(Tabel1[[#This Row],[Bez - Obstakel, openbaar]:[Bez - Obstakel, doelgroep]])</f>
        <v>0</v>
      </c>
      <c r="AI578" s="4"/>
      <c r="AJ578" s="11">
        <f>SUM(Tabel1[[#This Row],[Bez - doelgroep totaal]]+Tabel1[[#This Row],[Bez - Openbaar]]+Tabel1[[#This Row],[Bez - Foutparkeerders]]+Tabel1[[#This Row],[Bez - Obstakels]])</f>
        <v>10</v>
      </c>
      <c r="AK578" s="41">
        <f>Tabel1[[#This Row],[Bez - Openbaar]]/Tabel1[[#This Row],[Totale openbare capaciteit]]</f>
        <v>0.625</v>
      </c>
      <c r="AL578" s="41" t="e">
        <f>Tabel1[[#This Row],[Bez - doelgroep totaal]]/Tabel1[[#This Row],[Totale doelgroep capaciteit]]</f>
        <v>#DIV/0!</v>
      </c>
      <c r="AM578" s="41">
        <f>Tabel1[[#This Row],[Totale bezetting]]/Tabel1[[#This Row],[Totale capaciteit]]</f>
        <v>0.625</v>
      </c>
      <c r="AN578" s="41" t="str">
        <f>Tabel1[[#This Row],[Datum]]&amp;Tabel1[[#This Row],[Meetmoment]]&amp;Tabel1[[#This Row],[Sectienummer]]</f>
        <v>4445014:00-16:0042</v>
      </c>
      <c r="AO578" s="33"/>
      <c r="AP578" s="33"/>
      <c r="AQ578" s="33">
        <v>2</v>
      </c>
      <c r="AR578" s="33">
        <v>8</v>
      </c>
      <c r="AS578" s="33"/>
      <c r="AT578" s="33">
        <f>SUM(Tabel1[[#This Row],[Motief - Bezoekers/kortparkeerders]:[Motief - Overig]])</f>
        <v>10</v>
      </c>
      <c r="AU578" s="43">
        <v>9</v>
      </c>
      <c r="AV578" s="43"/>
      <c r="AW578" s="43"/>
      <c r="AX578" s="43"/>
      <c r="AY578" s="43">
        <v>1</v>
      </c>
      <c r="AZ578" s="43"/>
      <c r="BA578" s="43"/>
      <c r="BB578" s="43"/>
      <c r="BC578" s="44">
        <f>SUM(Tabel1[[#This Row],[Herkomst - Eigen woonplaats]:[Herkomst - Onbekend]])</f>
        <v>10</v>
      </c>
    </row>
    <row r="579" spans="1:55" s="2" customFormat="1" x14ac:dyDescent="0.25">
      <c r="A579" s="1">
        <v>42</v>
      </c>
      <c r="B579" t="s">
        <v>62</v>
      </c>
      <c r="C579" s="8">
        <v>44450</v>
      </c>
      <c r="D579" s="1" t="s">
        <v>80</v>
      </c>
      <c r="E579" s="4">
        <v>14</v>
      </c>
      <c r="F579" s="4"/>
      <c r="G579" s="4">
        <v>2</v>
      </c>
      <c r="H579" s="4"/>
      <c r="I579" s="4"/>
      <c r="J579" s="4"/>
      <c r="K579" s="4">
        <f>SUM(Tabel1[[#This Row],[cap_gemarkeerd_langs]:[cap_canadees]])</f>
        <v>16</v>
      </c>
      <c r="L579" s="4"/>
      <c r="M579" s="4"/>
      <c r="N579" s="4"/>
      <c r="O579" s="4"/>
      <c r="P579" s="4"/>
      <c r="Q579" s="4" t="s">
        <v>88</v>
      </c>
      <c r="R579" s="4">
        <f>SUM(Tabel1[[#This Row],[Cap - Invaliden algemeen]:[Cap - Overig gereserveerd]])</f>
        <v>0</v>
      </c>
      <c r="S579" s="4">
        <f>Tabel1[[#This Row],[Totale openbare capaciteit]]+Tabel1[[#This Row],[Totale doelgroep capaciteit]]</f>
        <v>16</v>
      </c>
      <c r="T579" s="11">
        <v>13</v>
      </c>
      <c r="U579" s="11"/>
      <c r="V579" s="11"/>
      <c r="W579" s="11"/>
      <c r="X579" s="11"/>
      <c r="Y579" s="11"/>
      <c r="Z579" s="4">
        <f>SUM(Tabel1[[#This Row],[Bez - Invaliden algemeen]:[Bez - Overig gereserveerd]])</f>
        <v>0</v>
      </c>
      <c r="AA579" s="4"/>
      <c r="AB579" s="4"/>
      <c r="AC579" s="11"/>
      <c r="AD579" s="11">
        <f>SUM(Tabel1[[#This Row],[Bez - fout, canadees]:[Bez - fout, anders]])</f>
        <v>0</v>
      </c>
      <c r="AE579" s="4"/>
      <c r="AF579" s="11"/>
      <c r="AG579" s="11"/>
      <c r="AH579" s="11">
        <f>SUM(Tabel1[[#This Row],[Bez - Obstakel, openbaar]:[Bez - Obstakel, doelgroep]])</f>
        <v>0</v>
      </c>
      <c r="AI579" s="4"/>
      <c r="AJ579" s="11">
        <f>SUM(Tabel1[[#This Row],[Bez - doelgroep totaal]]+Tabel1[[#This Row],[Bez - Openbaar]]+Tabel1[[#This Row],[Bez - Foutparkeerders]]+Tabel1[[#This Row],[Bez - Obstakels]])</f>
        <v>13</v>
      </c>
      <c r="AK579" s="41">
        <f>Tabel1[[#This Row],[Bez - Openbaar]]/Tabel1[[#This Row],[Totale openbare capaciteit]]</f>
        <v>0.8125</v>
      </c>
      <c r="AL579" s="41" t="e">
        <f>Tabel1[[#This Row],[Bez - doelgroep totaal]]/Tabel1[[#This Row],[Totale doelgroep capaciteit]]</f>
        <v>#DIV/0!</v>
      </c>
      <c r="AM579" s="41">
        <f>Tabel1[[#This Row],[Totale bezetting]]/Tabel1[[#This Row],[Totale capaciteit]]</f>
        <v>0.8125</v>
      </c>
      <c r="AN579" s="41" t="str">
        <f>Tabel1[[#This Row],[Datum]]&amp;Tabel1[[#This Row],[Meetmoment]]&amp;Tabel1[[#This Row],[Sectienummer]]</f>
        <v>4445019:00-21:0042</v>
      </c>
      <c r="AO579" s="33"/>
      <c r="AP579" s="33"/>
      <c r="AQ579" s="33">
        <v>4</v>
      </c>
      <c r="AR579" s="33">
        <v>9</v>
      </c>
      <c r="AS579" s="33"/>
      <c r="AT579" s="33">
        <f>SUM(Tabel1[[#This Row],[Motief - Bezoekers/kortparkeerders]:[Motief - Overig]])</f>
        <v>13</v>
      </c>
      <c r="AU579" s="43">
        <v>11</v>
      </c>
      <c r="AV579" s="43"/>
      <c r="AW579" s="43">
        <v>1</v>
      </c>
      <c r="AX579" s="43"/>
      <c r="AY579" s="43">
        <v>1</v>
      </c>
      <c r="AZ579" s="43"/>
      <c r="BA579" s="43"/>
      <c r="BB579" s="43"/>
      <c r="BC579" s="44">
        <f>SUM(Tabel1[[#This Row],[Herkomst - Eigen woonplaats]:[Herkomst - Onbekend]])</f>
        <v>13</v>
      </c>
    </row>
    <row r="580" spans="1:55" s="2" customFormat="1" x14ac:dyDescent="0.25">
      <c r="A580" s="1">
        <v>42</v>
      </c>
      <c r="B580" t="s">
        <v>62</v>
      </c>
      <c r="C580" s="8">
        <v>44451</v>
      </c>
      <c r="D580" s="1" t="s">
        <v>77</v>
      </c>
      <c r="E580" s="4">
        <v>14</v>
      </c>
      <c r="F580" s="4"/>
      <c r="G580" s="4">
        <v>2</v>
      </c>
      <c r="H580" s="4"/>
      <c r="I580" s="4"/>
      <c r="J580" s="4"/>
      <c r="K580" s="4">
        <f>SUM(Tabel1[[#This Row],[cap_gemarkeerd_langs]:[cap_canadees]])</f>
        <v>16</v>
      </c>
      <c r="L580" s="4"/>
      <c r="M580" s="4"/>
      <c r="N580" s="4"/>
      <c r="O580" s="4"/>
      <c r="P580" s="4"/>
      <c r="Q580" s="4" t="s">
        <v>88</v>
      </c>
      <c r="R580" s="4">
        <f>SUM(Tabel1[[#This Row],[Cap - Invaliden algemeen]:[Cap - Overig gereserveerd]])</f>
        <v>0</v>
      </c>
      <c r="S580" s="4">
        <f>Tabel1[[#This Row],[Totale openbare capaciteit]]+Tabel1[[#This Row],[Totale doelgroep capaciteit]]</f>
        <v>16</v>
      </c>
      <c r="T580" s="11">
        <v>14</v>
      </c>
      <c r="U580" s="11"/>
      <c r="V580" s="11"/>
      <c r="W580" s="11"/>
      <c r="X580" s="11"/>
      <c r="Y580" s="11"/>
      <c r="Z580" s="4">
        <f>SUM(Tabel1[[#This Row],[Bez - Invaliden algemeen]:[Bez - Overig gereserveerd]])</f>
        <v>0</v>
      </c>
      <c r="AA580" s="4"/>
      <c r="AB580" s="4">
        <v>1</v>
      </c>
      <c r="AC580" s="11"/>
      <c r="AD580" s="11">
        <f>SUM(Tabel1[[#This Row],[Bez - fout, canadees]:[Bez - fout, anders]])</f>
        <v>1</v>
      </c>
      <c r="AE580" s="4"/>
      <c r="AF580" s="11"/>
      <c r="AG580" s="11"/>
      <c r="AH580" s="11">
        <f>SUM(Tabel1[[#This Row],[Bez - Obstakel, openbaar]:[Bez - Obstakel, doelgroep]])</f>
        <v>0</v>
      </c>
      <c r="AI580" s="4"/>
      <c r="AJ580" s="11">
        <f>SUM(Tabel1[[#This Row],[Bez - doelgroep totaal]]+Tabel1[[#This Row],[Bez - Openbaar]]+Tabel1[[#This Row],[Bez - Foutparkeerders]]+Tabel1[[#This Row],[Bez - Obstakels]])</f>
        <v>15</v>
      </c>
      <c r="AK580" s="41">
        <f>Tabel1[[#This Row],[Bez - Openbaar]]/Tabel1[[#This Row],[Totale openbare capaciteit]]</f>
        <v>0.875</v>
      </c>
      <c r="AL580" s="41" t="e">
        <f>Tabel1[[#This Row],[Bez - doelgroep totaal]]/Tabel1[[#This Row],[Totale doelgroep capaciteit]]</f>
        <v>#DIV/0!</v>
      </c>
      <c r="AM580" s="41">
        <f>Tabel1[[#This Row],[Totale bezetting]]/Tabel1[[#This Row],[Totale capaciteit]]</f>
        <v>0.9375</v>
      </c>
      <c r="AN580" s="41" t="str">
        <f>Tabel1[[#This Row],[Datum]]&amp;Tabel1[[#This Row],[Meetmoment]]&amp;Tabel1[[#This Row],[Sectienummer]]</f>
        <v>4445100:00-02:0042</v>
      </c>
      <c r="AO580" s="33"/>
      <c r="AP580" s="33"/>
      <c r="AQ580" s="33">
        <v>6</v>
      </c>
      <c r="AR580" s="33">
        <v>9</v>
      </c>
      <c r="AS580" s="33"/>
      <c r="AT580" s="33">
        <f>SUM(Tabel1[[#This Row],[Motief - Bezoekers/kortparkeerders]:[Motief - Overig]])</f>
        <v>15</v>
      </c>
      <c r="AU580" s="43">
        <v>13</v>
      </c>
      <c r="AV580" s="43"/>
      <c r="AW580" s="43">
        <v>1</v>
      </c>
      <c r="AX580" s="43"/>
      <c r="AY580" s="43">
        <v>1</v>
      </c>
      <c r="AZ580" s="43"/>
      <c r="BA580" s="43"/>
      <c r="BB580" s="43"/>
      <c r="BC580" s="44">
        <f>SUM(Tabel1[[#This Row],[Herkomst - Eigen woonplaats]:[Herkomst - Onbekend]])</f>
        <v>15</v>
      </c>
    </row>
    <row r="581" spans="1:55" s="2" customFormat="1" x14ac:dyDescent="0.25">
      <c r="A581" s="1">
        <v>42</v>
      </c>
      <c r="B581" t="s">
        <v>62</v>
      </c>
      <c r="C581" s="8">
        <v>44474</v>
      </c>
      <c r="D581" s="1" t="s">
        <v>78</v>
      </c>
      <c r="E581" s="4">
        <v>14</v>
      </c>
      <c r="F581" s="4"/>
      <c r="G581" s="4">
        <v>2</v>
      </c>
      <c r="H581" s="4"/>
      <c r="I581" s="4"/>
      <c r="J581" s="4"/>
      <c r="K581" s="4">
        <f>SUM(Tabel1[[#This Row],[cap_gemarkeerd_langs]:[cap_canadees]])</f>
        <v>16</v>
      </c>
      <c r="L581" s="4"/>
      <c r="M581" s="4"/>
      <c r="N581" s="4"/>
      <c r="O581" s="4"/>
      <c r="P581" s="4"/>
      <c r="Q581" s="4" t="s">
        <v>88</v>
      </c>
      <c r="R581" s="4">
        <f>SUM(Tabel1[[#This Row],[Cap - Invaliden algemeen]:[Cap - Overig gereserveerd]])</f>
        <v>0</v>
      </c>
      <c r="S581" s="4">
        <f>Tabel1[[#This Row],[Totale openbare capaciteit]]+Tabel1[[#This Row],[Totale doelgroep capaciteit]]</f>
        <v>16</v>
      </c>
      <c r="T581" s="11">
        <v>7</v>
      </c>
      <c r="U581" s="11"/>
      <c r="V581" s="11"/>
      <c r="W581" s="11"/>
      <c r="X581" s="11"/>
      <c r="Y581" s="11"/>
      <c r="Z581" s="4">
        <f>SUM(Tabel1[[#This Row],[Bez - Invaliden algemeen]:[Bez - Overig gereserveerd]])</f>
        <v>0</v>
      </c>
      <c r="AA581" s="4"/>
      <c r="AB581" s="4"/>
      <c r="AC581" s="11"/>
      <c r="AD581" s="11">
        <f>SUM(Tabel1[[#This Row],[Bez - fout, canadees]:[Bez - fout, anders]])</f>
        <v>0</v>
      </c>
      <c r="AE581" s="4"/>
      <c r="AF581" s="11"/>
      <c r="AG581" s="11"/>
      <c r="AH581" s="11">
        <f>SUM(Tabel1[[#This Row],[Bez - Obstakel, openbaar]:[Bez - Obstakel, doelgroep]])</f>
        <v>0</v>
      </c>
      <c r="AI581" s="4"/>
      <c r="AJ581" s="11">
        <f>SUM(Tabel1[[#This Row],[Bez - doelgroep totaal]]+Tabel1[[#This Row],[Bez - Openbaar]]+Tabel1[[#This Row],[Bez - Foutparkeerders]]+Tabel1[[#This Row],[Bez - Obstakels]])</f>
        <v>7</v>
      </c>
      <c r="AK581" s="41">
        <f>Tabel1[[#This Row],[Bez - Openbaar]]/Tabel1[[#This Row],[Totale openbare capaciteit]]</f>
        <v>0.4375</v>
      </c>
      <c r="AL581" s="41" t="e">
        <f>Tabel1[[#This Row],[Bez - doelgroep totaal]]/Tabel1[[#This Row],[Totale doelgroep capaciteit]]</f>
        <v>#DIV/0!</v>
      </c>
      <c r="AM581" s="41">
        <f>Tabel1[[#This Row],[Totale bezetting]]/Tabel1[[#This Row],[Totale capaciteit]]</f>
        <v>0.4375</v>
      </c>
      <c r="AN581" s="41" t="str">
        <f>Tabel1[[#This Row],[Datum]]&amp;Tabel1[[#This Row],[Meetmoment]]&amp;Tabel1[[#This Row],[Sectienummer]]</f>
        <v>4447410:00-12:0042</v>
      </c>
      <c r="AO581" s="33">
        <v>2</v>
      </c>
      <c r="AP581" s="33">
        <v>1</v>
      </c>
      <c r="AQ581" s="33"/>
      <c r="AR581" s="33">
        <v>4</v>
      </c>
      <c r="AS581" s="33"/>
      <c r="AT581" s="33">
        <f>SUM(Tabel1[[#This Row],[Motief - Bezoekers/kortparkeerders]:[Motief - Overig]])</f>
        <v>7</v>
      </c>
      <c r="AU581" s="43">
        <v>5</v>
      </c>
      <c r="AV581" s="43"/>
      <c r="AW581" s="43"/>
      <c r="AX581" s="43"/>
      <c r="AY581" s="43">
        <v>1</v>
      </c>
      <c r="AZ581" s="43"/>
      <c r="BA581" s="43"/>
      <c r="BB581" s="43">
        <v>1</v>
      </c>
      <c r="BC581" s="44">
        <f>SUM(Tabel1[[#This Row],[Herkomst - Eigen woonplaats]:[Herkomst - Onbekend]])</f>
        <v>7</v>
      </c>
    </row>
    <row r="582" spans="1:55" s="2" customFormat="1" x14ac:dyDescent="0.25">
      <c r="A582" s="1">
        <v>42</v>
      </c>
      <c r="B582" t="s">
        <v>62</v>
      </c>
      <c r="C582" s="8">
        <v>44474</v>
      </c>
      <c r="D582" s="1" t="s">
        <v>79</v>
      </c>
      <c r="E582" s="4">
        <v>14</v>
      </c>
      <c r="F582" s="4"/>
      <c r="G582" s="4">
        <v>2</v>
      </c>
      <c r="H582" s="4"/>
      <c r="I582" s="4"/>
      <c r="J582" s="4"/>
      <c r="K582" s="4">
        <f>SUM(Tabel1[[#This Row],[cap_gemarkeerd_langs]:[cap_canadees]])</f>
        <v>16</v>
      </c>
      <c r="L582" s="4"/>
      <c r="M582" s="4"/>
      <c r="N582" s="4"/>
      <c r="O582" s="4"/>
      <c r="P582" s="4"/>
      <c r="Q582" s="4" t="s">
        <v>88</v>
      </c>
      <c r="R582" s="4">
        <f>SUM(Tabel1[[#This Row],[Cap - Invaliden algemeen]:[Cap - Overig gereserveerd]])</f>
        <v>0</v>
      </c>
      <c r="S582" s="4">
        <f>Tabel1[[#This Row],[Totale openbare capaciteit]]+Tabel1[[#This Row],[Totale doelgroep capaciteit]]</f>
        <v>16</v>
      </c>
      <c r="T582" s="11">
        <v>8</v>
      </c>
      <c r="U582" s="11"/>
      <c r="V582" s="11"/>
      <c r="W582" s="11"/>
      <c r="X582" s="11"/>
      <c r="Y582" s="11"/>
      <c r="Z582" s="4">
        <f>SUM(Tabel1[[#This Row],[Bez - Invaliden algemeen]:[Bez - Overig gereserveerd]])</f>
        <v>0</v>
      </c>
      <c r="AA582" s="4"/>
      <c r="AB582" s="4"/>
      <c r="AC582" s="11"/>
      <c r="AD582" s="11">
        <f>SUM(Tabel1[[#This Row],[Bez - fout, canadees]:[Bez - fout, anders]])</f>
        <v>0</v>
      </c>
      <c r="AE582" s="4"/>
      <c r="AF582" s="11"/>
      <c r="AG582" s="11"/>
      <c r="AH582" s="11">
        <f>SUM(Tabel1[[#This Row],[Bez - Obstakel, openbaar]:[Bez - Obstakel, doelgroep]])</f>
        <v>0</v>
      </c>
      <c r="AI582" s="4"/>
      <c r="AJ582" s="11">
        <f>SUM(Tabel1[[#This Row],[Bez - doelgroep totaal]]+Tabel1[[#This Row],[Bez - Openbaar]]+Tabel1[[#This Row],[Bez - Foutparkeerders]]+Tabel1[[#This Row],[Bez - Obstakels]])</f>
        <v>8</v>
      </c>
      <c r="AK582" s="41">
        <f>Tabel1[[#This Row],[Bez - Openbaar]]/Tabel1[[#This Row],[Totale openbare capaciteit]]</f>
        <v>0.5</v>
      </c>
      <c r="AL582" s="41" t="e">
        <f>Tabel1[[#This Row],[Bez - doelgroep totaal]]/Tabel1[[#This Row],[Totale doelgroep capaciteit]]</f>
        <v>#DIV/0!</v>
      </c>
      <c r="AM582" s="41">
        <f>Tabel1[[#This Row],[Totale bezetting]]/Tabel1[[#This Row],[Totale capaciteit]]</f>
        <v>0.5</v>
      </c>
      <c r="AN582" s="41" t="str">
        <f>Tabel1[[#This Row],[Datum]]&amp;Tabel1[[#This Row],[Meetmoment]]&amp;Tabel1[[#This Row],[Sectienummer]]</f>
        <v>4447414:00-16:0042</v>
      </c>
      <c r="AO582" s="33">
        <v>2</v>
      </c>
      <c r="AP582" s="33">
        <v>1</v>
      </c>
      <c r="AQ582" s="33">
        <v>1</v>
      </c>
      <c r="AR582" s="33">
        <v>4</v>
      </c>
      <c r="AS582" s="33"/>
      <c r="AT582" s="33">
        <f>SUM(Tabel1[[#This Row],[Motief - Bezoekers/kortparkeerders]:[Motief - Overig]])</f>
        <v>8</v>
      </c>
      <c r="AU582" s="43">
        <v>7</v>
      </c>
      <c r="AV582" s="43"/>
      <c r="AW582" s="43"/>
      <c r="AX582" s="43">
        <v>1</v>
      </c>
      <c r="AY582" s="43"/>
      <c r="AZ582" s="43"/>
      <c r="BA582" s="43"/>
      <c r="BB582" s="43"/>
      <c r="BC582" s="44">
        <f>SUM(Tabel1[[#This Row],[Herkomst - Eigen woonplaats]:[Herkomst - Onbekend]])</f>
        <v>8</v>
      </c>
    </row>
    <row r="583" spans="1:55" s="2" customFormat="1" x14ac:dyDescent="0.25">
      <c r="A583" s="1">
        <v>42</v>
      </c>
      <c r="B583" t="s">
        <v>62</v>
      </c>
      <c r="C583" s="8">
        <v>44474</v>
      </c>
      <c r="D583" s="1" t="s">
        <v>80</v>
      </c>
      <c r="E583" s="4">
        <v>14</v>
      </c>
      <c r="F583" s="4"/>
      <c r="G583" s="4">
        <v>2</v>
      </c>
      <c r="H583" s="4"/>
      <c r="I583" s="4"/>
      <c r="J583" s="4"/>
      <c r="K583" s="4">
        <f>SUM(Tabel1[[#This Row],[cap_gemarkeerd_langs]:[cap_canadees]])</f>
        <v>16</v>
      </c>
      <c r="L583" s="4"/>
      <c r="M583" s="4"/>
      <c r="N583" s="4"/>
      <c r="O583" s="4"/>
      <c r="P583" s="4"/>
      <c r="Q583" s="4" t="s">
        <v>88</v>
      </c>
      <c r="R583" s="4">
        <f>SUM(Tabel1[[#This Row],[Cap - Invaliden algemeen]:[Cap - Overig gereserveerd]])</f>
        <v>0</v>
      </c>
      <c r="S583" s="4">
        <f>Tabel1[[#This Row],[Totale openbare capaciteit]]+Tabel1[[#This Row],[Totale doelgroep capaciteit]]</f>
        <v>16</v>
      </c>
      <c r="T583" s="11">
        <v>15</v>
      </c>
      <c r="U583" s="11"/>
      <c r="V583" s="11"/>
      <c r="W583" s="11"/>
      <c r="X583" s="11"/>
      <c r="Y583" s="11"/>
      <c r="Z583" s="4">
        <f>SUM(Tabel1[[#This Row],[Bez - Invaliden algemeen]:[Bez - Overig gereserveerd]])</f>
        <v>0</v>
      </c>
      <c r="AA583" s="4"/>
      <c r="AB583" s="4"/>
      <c r="AC583" s="11"/>
      <c r="AD583" s="11">
        <f>SUM(Tabel1[[#This Row],[Bez - fout, canadees]:[Bez - fout, anders]])</f>
        <v>0</v>
      </c>
      <c r="AE583" s="4"/>
      <c r="AF583" s="11"/>
      <c r="AG583" s="11"/>
      <c r="AH583" s="11">
        <f>SUM(Tabel1[[#This Row],[Bez - Obstakel, openbaar]:[Bez - Obstakel, doelgroep]])</f>
        <v>0</v>
      </c>
      <c r="AI583" s="4"/>
      <c r="AJ583" s="11">
        <f>SUM(Tabel1[[#This Row],[Bez - doelgroep totaal]]+Tabel1[[#This Row],[Bez - Openbaar]]+Tabel1[[#This Row],[Bez - Foutparkeerders]]+Tabel1[[#This Row],[Bez - Obstakels]])</f>
        <v>15</v>
      </c>
      <c r="AK583" s="41">
        <f>Tabel1[[#This Row],[Bez - Openbaar]]/Tabel1[[#This Row],[Totale openbare capaciteit]]</f>
        <v>0.9375</v>
      </c>
      <c r="AL583" s="41" t="e">
        <f>Tabel1[[#This Row],[Bez - doelgroep totaal]]/Tabel1[[#This Row],[Totale doelgroep capaciteit]]</f>
        <v>#DIV/0!</v>
      </c>
      <c r="AM583" s="41">
        <f>Tabel1[[#This Row],[Totale bezetting]]/Tabel1[[#This Row],[Totale capaciteit]]</f>
        <v>0.9375</v>
      </c>
      <c r="AN583" s="41" t="str">
        <f>Tabel1[[#This Row],[Datum]]&amp;Tabel1[[#This Row],[Meetmoment]]&amp;Tabel1[[#This Row],[Sectienummer]]</f>
        <v>4447419:00-21:0042</v>
      </c>
      <c r="AO583" s="33"/>
      <c r="AP583" s="33"/>
      <c r="AQ583" s="33">
        <v>8</v>
      </c>
      <c r="AR583" s="33">
        <v>7</v>
      </c>
      <c r="AS583" s="33"/>
      <c r="AT583" s="33">
        <f>SUM(Tabel1[[#This Row],[Motief - Bezoekers/kortparkeerders]:[Motief - Overig]])</f>
        <v>15</v>
      </c>
      <c r="AU583" s="43">
        <v>10</v>
      </c>
      <c r="AV583" s="43">
        <v>1</v>
      </c>
      <c r="AW583" s="43">
        <v>1</v>
      </c>
      <c r="AX583" s="43">
        <v>1</v>
      </c>
      <c r="AY583" s="43">
        <v>1</v>
      </c>
      <c r="AZ583" s="43">
        <v>1</v>
      </c>
      <c r="BA583" s="43"/>
      <c r="BB583" s="43"/>
      <c r="BC583" s="44">
        <f>SUM(Tabel1[[#This Row],[Herkomst - Eigen woonplaats]:[Herkomst - Onbekend]])</f>
        <v>15</v>
      </c>
    </row>
    <row r="584" spans="1:55" s="2" customFormat="1" x14ac:dyDescent="0.25">
      <c r="A584" s="1">
        <v>42</v>
      </c>
      <c r="B584" t="s">
        <v>62</v>
      </c>
      <c r="C584" s="8">
        <v>44475</v>
      </c>
      <c r="D584" s="1" t="s">
        <v>77</v>
      </c>
      <c r="E584" s="4">
        <v>14</v>
      </c>
      <c r="F584" s="4"/>
      <c r="G584" s="4">
        <v>2</v>
      </c>
      <c r="H584" s="4"/>
      <c r="I584" s="4"/>
      <c r="J584" s="4"/>
      <c r="K584" s="4">
        <f>SUM(Tabel1[[#This Row],[cap_gemarkeerd_langs]:[cap_canadees]])</f>
        <v>16</v>
      </c>
      <c r="L584" s="4"/>
      <c r="M584" s="4"/>
      <c r="N584" s="4"/>
      <c r="O584" s="4"/>
      <c r="P584" s="4"/>
      <c r="Q584" s="4" t="s">
        <v>88</v>
      </c>
      <c r="R584" s="4">
        <f>SUM(Tabel1[[#This Row],[Cap - Invaliden algemeen]:[Cap - Overig gereserveerd]])</f>
        <v>0</v>
      </c>
      <c r="S584" s="4">
        <f>Tabel1[[#This Row],[Totale openbare capaciteit]]+Tabel1[[#This Row],[Totale doelgroep capaciteit]]</f>
        <v>16</v>
      </c>
      <c r="T584" s="11">
        <v>16</v>
      </c>
      <c r="U584" s="11"/>
      <c r="V584" s="11"/>
      <c r="W584" s="11"/>
      <c r="X584" s="11"/>
      <c r="Y584" s="11"/>
      <c r="Z584" s="4">
        <f>SUM(Tabel1[[#This Row],[Bez - Invaliden algemeen]:[Bez - Overig gereserveerd]])</f>
        <v>0</v>
      </c>
      <c r="AA584" s="4"/>
      <c r="AB584" s="4">
        <v>2</v>
      </c>
      <c r="AC584" s="11"/>
      <c r="AD584" s="11">
        <f>SUM(Tabel1[[#This Row],[Bez - fout, canadees]:[Bez - fout, anders]])</f>
        <v>2</v>
      </c>
      <c r="AE584" s="4"/>
      <c r="AF584" s="11"/>
      <c r="AG584" s="11"/>
      <c r="AH584" s="11">
        <f>SUM(Tabel1[[#This Row],[Bez - Obstakel, openbaar]:[Bez - Obstakel, doelgroep]])</f>
        <v>0</v>
      </c>
      <c r="AI584" s="4"/>
      <c r="AJ584" s="11">
        <f>SUM(Tabel1[[#This Row],[Bez - doelgroep totaal]]+Tabel1[[#This Row],[Bez - Openbaar]]+Tabel1[[#This Row],[Bez - Foutparkeerders]]+Tabel1[[#This Row],[Bez - Obstakels]])</f>
        <v>18</v>
      </c>
      <c r="AK584" s="41">
        <f>Tabel1[[#This Row],[Bez - Openbaar]]/Tabel1[[#This Row],[Totale openbare capaciteit]]</f>
        <v>1</v>
      </c>
      <c r="AL584" s="41" t="e">
        <f>Tabel1[[#This Row],[Bez - doelgroep totaal]]/Tabel1[[#This Row],[Totale doelgroep capaciteit]]</f>
        <v>#DIV/0!</v>
      </c>
      <c r="AM584" s="41">
        <f>Tabel1[[#This Row],[Totale bezetting]]/Tabel1[[#This Row],[Totale capaciteit]]</f>
        <v>1.125</v>
      </c>
      <c r="AN584" s="41" t="str">
        <f>Tabel1[[#This Row],[Datum]]&amp;Tabel1[[#This Row],[Meetmoment]]&amp;Tabel1[[#This Row],[Sectienummer]]</f>
        <v>4447500:00-02:0042</v>
      </c>
      <c r="AO584" s="33"/>
      <c r="AP584" s="33"/>
      <c r="AQ584" s="33">
        <v>9</v>
      </c>
      <c r="AR584" s="33">
        <v>9</v>
      </c>
      <c r="AS584" s="33"/>
      <c r="AT584" s="33">
        <f>SUM(Tabel1[[#This Row],[Motief - Bezoekers/kortparkeerders]:[Motief - Overig]])</f>
        <v>18</v>
      </c>
      <c r="AU584" s="43">
        <v>13</v>
      </c>
      <c r="AV584" s="43">
        <v>1</v>
      </c>
      <c r="AW584" s="43">
        <v>1</v>
      </c>
      <c r="AX584" s="43">
        <v>1</v>
      </c>
      <c r="AY584" s="43">
        <v>1</v>
      </c>
      <c r="AZ584" s="43">
        <v>1</v>
      </c>
      <c r="BA584" s="43"/>
      <c r="BB584" s="43"/>
      <c r="BC584" s="44">
        <f>SUM(Tabel1[[#This Row],[Herkomst - Eigen woonplaats]:[Herkomst - Onbekend]])</f>
        <v>18</v>
      </c>
    </row>
    <row r="585" spans="1:55" s="2" customFormat="1" x14ac:dyDescent="0.25">
      <c r="A585" s="1">
        <v>43</v>
      </c>
      <c r="B585" t="s">
        <v>60</v>
      </c>
      <c r="C585" s="8">
        <v>44415</v>
      </c>
      <c r="D585" s="1" t="s">
        <v>78</v>
      </c>
      <c r="E585" s="4"/>
      <c r="F585" s="4"/>
      <c r="G585" s="4">
        <v>8</v>
      </c>
      <c r="H585" s="4"/>
      <c r="I585" s="4"/>
      <c r="J585" s="4"/>
      <c r="K585" s="4">
        <f>SUM(Tabel1[[#This Row],[cap_gemarkeerd_langs]:[cap_canadees]])</f>
        <v>8</v>
      </c>
      <c r="L585" s="4"/>
      <c r="M585" s="4"/>
      <c r="N585" s="4"/>
      <c r="O585" s="4"/>
      <c r="P585" s="4"/>
      <c r="Q585" s="4" t="s">
        <v>93</v>
      </c>
      <c r="R585" s="4">
        <f>SUM(Tabel1[[#This Row],[Cap - Invaliden algemeen]:[Cap - Overig gereserveerd]])</f>
        <v>0</v>
      </c>
      <c r="S585" s="4">
        <f>Tabel1[[#This Row],[Totale openbare capaciteit]]+Tabel1[[#This Row],[Totale doelgroep capaciteit]]</f>
        <v>8</v>
      </c>
      <c r="T585" s="11">
        <v>6</v>
      </c>
      <c r="U585" s="11"/>
      <c r="V585" s="11"/>
      <c r="W585" s="11"/>
      <c r="X585" s="11"/>
      <c r="Y585" s="11"/>
      <c r="Z585" s="4">
        <f>SUM(Tabel1[[#This Row],[Bez - Invaliden algemeen]:[Bez - Overig gereserveerd]])</f>
        <v>0</v>
      </c>
      <c r="AA585" s="4"/>
      <c r="AB585" s="4"/>
      <c r="AC585" s="11"/>
      <c r="AD585" s="11">
        <f>SUM(Tabel1[[#This Row],[Bez - fout, canadees]:[Bez - fout, anders]])</f>
        <v>0</v>
      </c>
      <c r="AE585" s="4"/>
      <c r="AF585" s="11"/>
      <c r="AG585" s="11"/>
      <c r="AH585" s="11">
        <f>SUM(Tabel1[[#This Row],[Bez - Obstakel, openbaar]:[Bez - Obstakel, doelgroep]])</f>
        <v>0</v>
      </c>
      <c r="AI585" s="4"/>
      <c r="AJ585" s="11">
        <f>SUM(Tabel1[[#This Row],[Bez - doelgroep totaal]]+Tabel1[[#This Row],[Bez - Openbaar]]+Tabel1[[#This Row],[Bez - Foutparkeerders]]+Tabel1[[#This Row],[Bez - Obstakels]])</f>
        <v>6</v>
      </c>
      <c r="AK585" s="41">
        <f>Tabel1[[#This Row],[Bez - Openbaar]]/Tabel1[[#This Row],[Totale openbare capaciteit]]</f>
        <v>0.75</v>
      </c>
      <c r="AL585" s="41" t="e">
        <f>Tabel1[[#This Row],[Bez - doelgroep totaal]]/Tabel1[[#This Row],[Totale doelgroep capaciteit]]</f>
        <v>#DIV/0!</v>
      </c>
      <c r="AM585" s="41">
        <f>Tabel1[[#This Row],[Totale bezetting]]/Tabel1[[#This Row],[Totale capaciteit]]</f>
        <v>0.75</v>
      </c>
      <c r="AN585" s="41" t="str">
        <f>Tabel1[[#This Row],[Datum]]&amp;Tabel1[[#This Row],[Meetmoment]]&amp;Tabel1[[#This Row],[Sectienummer]]</f>
        <v>4441510:00-12:0043</v>
      </c>
      <c r="AO585" s="33">
        <v>3</v>
      </c>
      <c r="AP585" s="33"/>
      <c r="AQ585" s="33">
        <v>3</v>
      </c>
      <c r="AR585" s="33"/>
      <c r="AS585" s="33"/>
      <c r="AT585" s="33">
        <f>SUM(Tabel1[[#This Row],[Motief - Bezoekers/kortparkeerders]:[Motief - Overig]])</f>
        <v>6</v>
      </c>
      <c r="AU585" s="43">
        <v>3</v>
      </c>
      <c r="AV585" s="43">
        <v>1</v>
      </c>
      <c r="AW585" s="43">
        <v>1</v>
      </c>
      <c r="AX585" s="43"/>
      <c r="AY585" s="43">
        <v>1</v>
      </c>
      <c r="AZ585" s="43"/>
      <c r="BA585" s="43"/>
      <c r="BB585" s="43"/>
      <c r="BC585" s="44">
        <f>SUM(Tabel1[[#This Row],[Herkomst - Eigen woonplaats]:[Herkomst - Onbekend]])</f>
        <v>6</v>
      </c>
    </row>
    <row r="586" spans="1:55" s="2" customFormat="1" x14ac:dyDescent="0.25">
      <c r="A586" s="1">
        <v>43</v>
      </c>
      <c r="B586" t="s">
        <v>60</v>
      </c>
      <c r="C586" s="8">
        <v>44415</v>
      </c>
      <c r="D586" s="1" t="s">
        <v>79</v>
      </c>
      <c r="E586" s="4"/>
      <c r="F586" s="4"/>
      <c r="G586" s="4">
        <v>8</v>
      </c>
      <c r="H586" s="4"/>
      <c r="I586" s="4"/>
      <c r="J586" s="4"/>
      <c r="K586" s="4">
        <f>SUM(Tabel1[[#This Row],[cap_gemarkeerd_langs]:[cap_canadees]])</f>
        <v>8</v>
      </c>
      <c r="L586" s="4"/>
      <c r="M586" s="4"/>
      <c r="N586" s="4"/>
      <c r="O586" s="4"/>
      <c r="P586" s="4"/>
      <c r="Q586" s="4" t="s">
        <v>93</v>
      </c>
      <c r="R586" s="4">
        <f>SUM(Tabel1[[#This Row],[Cap - Invaliden algemeen]:[Cap - Overig gereserveerd]])</f>
        <v>0</v>
      </c>
      <c r="S586" s="4">
        <f>Tabel1[[#This Row],[Totale openbare capaciteit]]+Tabel1[[#This Row],[Totale doelgroep capaciteit]]</f>
        <v>8</v>
      </c>
      <c r="T586" s="11">
        <v>6</v>
      </c>
      <c r="U586" s="11"/>
      <c r="V586" s="11"/>
      <c r="W586" s="11"/>
      <c r="X586" s="11"/>
      <c r="Y586" s="11"/>
      <c r="Z586" s="4">
        <f>SUM(Tabel1[[#This Row],[Bez - Invaliden algemeen]:[Bez - Overig gereserveerd]])</f>
        <v>0</v>
      </c>
      <c r="AA586" s="4"/>
      <c r="AB586" s="4"/>
      <c r="AC586" s="11"/>
      <c r="AD586" s="11">
        <f>SUM(Tabel1[[#This Row],[Bez - fout, canadees]:[Bez - fout, anders]])</f>
        <v>0</v>
      </c>
      <c r="AE586" s="4"/>
      <c r="AF586" s="11"/>
      <c r="AG586" s="11"/>
      <c r="AH586" s="11">
        <f>SUM(Tabel1[[#This Row],[Bez - Obstakel, openbaar]:[Bez - Obstakel, doelgroep]])</f>
        <v>0</v>
      </c>
      <c r="AI586" s="4"/>
      <c r="AJ586" s="11">
        <f>SUM(Tabel1[[#This Row],[Bez - doelgroep totaal]]+Tabel1[[#This Row],[Bez - Openbaar]]+Tabel1[[#This Row],[Bez - Foutparkeerders]]+Tabel1[[#This Row],[Bez - Obstakels]])</f>
        <v>6</v>
      </c>
      <c r="AK586" s="41">
        <f>Tabel1[[#This Row],[Bez - Openbaar]]/Tabel1[[#This Row],[Totale openbare capaciteit]]</f>
        <v>0.75</v>
      </c>
      <c r="AL586" s="41" t="e">
        <f>Tabel1[[#This Row],[Bez - doelgroep totaal]]/Tabel1[[#This Row],[Totale doelgroep capaciteit]]</f>
        <v>#DIV/0!</v>
      </c>
      <c r="AM586" s="41">
        <f>Tabel1[[#This Row],[Totale bezetting]]/Tabel1[[#This Row],[Totale capaciteit]]</f>
        <v>0.75</v>
      </c>
      <c r="AN586" s="41" t="str">
        <f>Tabel1[[#This Row],[Datum]]&amp;Tabel1[[#This Row],[Meetmoment]]&amp;Tabel1[[#This Row],[Sectienummer]]</f>
        <v>4441514:00-16:0043</v>
      </c>
      <c r="AO586" s="33">
        <v>2</v>
      </c>
      <c r="AP586" s="33"/>
      <c r="AQ586" s="33">
        <v>4</v>
      </c>
      <c r="AR586" s="33"/>
      <c r="AS586" s="33"/>
      <c r="AT586" s="33">
        <f>SUM(Tabel1[[#This Row],[Motief - Bezoekers/kortparkeerders]:[Motief - Overig]])</f>
        <v>6</v>
      </c>
      <c r="AU586" s="43">
        <v>1</v>
      </c>
      <c r="AV586" s="43">
        <v>1</v>
      </c>
      <c r="AW586" s="43">
        <v>2</v>
      </c>
      <c r="AX586" s="43"/>
      <c r="AY586" s="43"/>
      <c r="AZ586" s="43"/>
      <c r="BA586" s="43">
        <v>2</v>
      </c>
      <c r="BB586" s="43"/>
      <c r="BC586" s="44">
        <f>SUM(Tabel1[[#This Row],[Herkomst - Eigen woonplaats]:[Herkomst - Onbekend]])</f>
        <v>6</v>
      </c>
    </row>
    <row r="587" spans="1:55" s="2" customFormat="1" x14ac:dyDescent="0.25">
      <c r="A587" s="1">
        <v>43</v>
      </c>
      <c r="B587" t="s">
        <v>60</v>
      </c>
      <c r="C587" s="8">
        <v>44415</v>
      </c>
      <c r="D587" s="1" t="s">
        <v>80</v>
      </c>
      <c r="E587" s="4"/>
      <c r="F587" s="4"/>
      <c r="G587" s="4">
        <v>8</v>
      </c>
      <c r="H587" s="4"/>
      <c r="I587" s="4"/>
      <c r="J587" s="4"/>
      <c r="K587" s="4">
        <f>SUM(Tabel1[[#This Row],[cap_gemarkeerd_langs]:[cap_canadees]])</f>
        <v>8</v>
      </c>
      <c r="L587" s="4"/>
      <c r="M587" s="4"/>
      <c r="N587" s="4"/>
      <c r="O587" s="4"/>
      <c r="P587" s="4"/>
      <c r="Q587" s="4" t="s">
        <v>93</v>
      </c>
      <c r="R587" s="4">
        <f>SUM(Tabel1[[#This Row],[Cap - Invaliden algemeen]:[Cap - Overig gereserveerd]])</f>
        <v>0</v>
      </c>
      <c r="S587" s="4">
        <f>Tabel1[[#This Row],[Totale openbare capaciteit]]+Tabel1[[#This Row],[Totale doelgroep capaciteit]]</f>
        <v>8</v>
      </c>
      <c r="T587" s="11">
        <v>6</v>
      </c>
      <c r="U587" s="11"/>
      <c r="V587" s="11"/>
      <c r="W587" s="11"/>
      <c r="X587" s="11"/>
      <c r="Y587" s="11"/>
      <c r="Z587" s="4">
        <f>SUM(Tabel1[[#This Row],[Bez - Invaliden algemeen]:[Bez - Overig gereserveerd]])</f>
        <v>0</v>
      </c>
      <c r="AA587" s="4"/>
      <c r="AB587" s="4"/>
      <c r="AC587" s="11"/>
      <c r="AD587" s="11">
        <f>SUM(Tabel1[[#This Row],[Bez - fout, canadees]:[Bez - fout, anders]])</f>
        <v>0</v>
      </c>
      <c r="AE587" s="4"/>
      <c r="AF587" s="11"/>
      <c r="AG587" s="11"/>
      <c r="AH587" s="11">
        <f>SUM(Tabel1[[#This Row],[Bez - Obstakel, openbaar]:[Bez - Obstakel, doelgroep]])</f>
        <v>0</v>
      </c>
      <c r="AI587" s="4"/>
      <c r="AJ587" s="11">
        <f>SUM(Tabel1[[#This Row],[Bez - doelgroep totaal]]+Tabel1[[#This Row],[Bez - Openbaar]]+Tabel1[[#This Row],[Bez - Foutparkeerders]]+Tabel1[[#This Row],[Bez - Obstakels]])</f>
        <v>6</v>
      </c>
      <c r="AK587" s="41">
        <f>Tabel1[[#This Row],[Bez - Openbaar]]/Tabel1[[#This Row],[Totale openbare capaciteit]]</f>
        <v>0.75</v>
      </c>
      <c r="AL587" s="41" t="e">
        <f>Tabel1[[#This Row],[Bez - doelgroep totaal]]/Tabel1[[#This Row],[Totale doelgroep capaciteit]]</f>
        <v>#DIV/0!</v>
      </c>
      <c r="AM587" s="41">
        <f>Tabel1[[#This Row],[Totale bezetting]]/Tabel1[[#This Row],[Totale capaciteit]]</f>
        <v>0.75</v>
      </c>
      <c r="AN587" s="41" t="str">
        <f>Tabel1[[#This Row],[Datum]]&amp;Tabel1[[#This Row],[Meetmoment]]&amp;Tabel1[[#This Row],[Sectienummer]]</f>
        <v>4441519:00-21:0043</v>
      </c>
      <c r="AO587" s="33"/>
      <c r="AP587" s="33"/>
      <c r="AQ587" s="33">
        <v>6</v>
      </c>
      <c r="AR587" s="33"/>
      <c r="AS587" s="33"/>
      <c r="AT587" s="33">
        <f>SUM(Tabel1[[#This Row],[Motief - Bezoekers/kortparkeerders]:[Motief - Overig]])</f>
        <v>6</v>
      </c>
      <c r="AU587" s="43">
        <v>2</v>
      </c>
      <c r="AV587" s="43">
        <v>1</v>
      </c>
      <c r="AW587" s="43">
        <v>2</v>
      </c>
      <c r="AX587" s="43"/>
      <c r="AY587" s="43"/>
      <c r="AZ587" s="43"/>
      <c r="BA587" s="43">
        <v>1</v>
      </c>
      <c r="BB587" s="43"/>
      <c r="BC587" s="44">
        <f>SUM(Tabel1[[#This Row],[Herkomst - Eigen woonplaats]:[Herkomst - Onbekend]])</f>
        <v>6</v>
      </c>
    </row>
    <row r="588" spans="1:55" s="2" customFormat="1" x14ac:dyDescent="0.25">
      <c r="A588" s="1">
        <v>43</v>
      </c>
      <c r="B588" t="s">
        <v>60</v>
      </c>
      <c r="C588" s="8">
        <v>44416</v>
      </c>
      <c r="D588" s="1" t="s">
        <v>77</v>
      </c>
      <c r="E588" s="4"/>
      <c r="F588" s="4"/>
      <c r="G588" s="4">
        <v>8</v>
      </c>
      <c r="H588" s="4"/>
      <c r="I588" s="4"/>
      <c r="J588" s="4"/>
      <c r="K588" s="4">
        <f>SUM(Tabel1[[#This Row],[cap_gemarkeerd_langs]:[cap_canadees]])</f>
        <v>8</v>
      </c>
      <c r="L588" s="4"/>
      <c r="M588" s="4"/>
      <c r="N588" s="4"/>
      <c r="O588" s="4"/>
      <c r="P588" s="4"/>
      <c r="Q588" s="4" t="s">
        <v>93</v>
      </c>
      <c r="R588" s="4">
        <f>SUM(Tabel1[[#This Row],[Cap - Invaliden algemeen]:[Cap - Overig gereserveerd]])</f>
        <v>0</v>
      </c>
      <c r="S588" s="4">
        <f>Tabel1[[#This Row],[Totale openbare capaciteit]]+Tabel1[[#This Row],[Totale doelgroep capaciteit]]</f>
        <v>8</v>
      </c>
      <c r="T588" s="11">
        <v>6</v>
      </c>
      <c r="U588" s="11"/>
      <c r="V588" s="11"/>
      <c r="W588" s="11"/>
      <c r="X588" s="11"/>
      <c r="Y588" s="11"/>
      <c r="Z588" s="4">
        <f>SUM(Tabel1[[#This Row],[Bez - Invaliden algemeen]:[Bez - Overig gereserveerd]])</f>
        <v>0</v>
      </c>
      <c r="AA588" s="4"/>
      <c r="AB588" s="4"/>
      <c r="AC588" s="11"/>
      <c r="AD588" s="11">
        <f>SUM(Tabel1[[#This Row],[Bez - fout, canadees]:[Bez - fout, anders]])</f>
        <v>0</v>
      </c>
      <c r="AE588" s="4"/>
      <c r="AF588" s="11"/>
      <c r="AG588" s="11"/>
      <c r="AH588" s="11">
        <f>SUM(Tabel1[[#This Row],[Bez - Obstakel, openbaar]:[Bez - Obstakel, doelgroep]])</f>
        <v>0</v>
      </c>
      <c r="AI588" s="4"/>
      <c r="AJ588" s="11">
        <f>SUM(Tabel1[[#This Row],[Bez - doelgroep totaal]]+Tabel1[[#This Row],[Bez - Openbaar]]+Tabel1[[#This Row],[Bez - Foutparkeerders]]+Tabel1[[#This Row],[Bez - Obstakels]])</f>
        <v>6</v>
      </c>
      <c r="AK588" s="41">
        <f>Tabel1[[#This Row],[Bez - Openbaar]]/Tabel1[[#This Row],[Totale openbare capaciteit]]</f>
        <v>0.75</v>
      </c>
      <c r="AL588" s="41" t="e">
        <f>Tabel1[[#This Row],[Bez - doelgroep totaal]]/Tabel1[[#This Row],[Totale doelgroep capaciteit]]</f>
        <v>#DIV/0!</v>
      </c>
      <c r="AM588" s="41">
        <f>Tabel1[[#This Row],[Totale bezetting]]/Tabel1[[#This Row],[Totale capaciteit]]</f>
        <v>0.75</v>
      </c>
      <c r="AN588" s="41" t="str">
        <f>Tabel1[[#This Row],[Datum]]&amp;Tabel1[[#This Row],[Meetmoment]]&amp;Tabel1[[#This Row],[Sectienummer]]</f>
        <v>4441600:00-02:0043</v>
      </c>
      <c r="AO588" s="33"/>
      <c r="AP588" s="33"/>
      <c r="AQ588" s="33">
        <v>6</v>
      </c>
      <c r="AR588" s="33"/>
      <c r="AS588" s="33"/>
      <c r="AT588" s="33">
        <f>SUM(Tabel1[[#This Row],[Motief - Bezoekers/kortparkeerders]:[Motief - Overig]])</f>
        <v>6</v>
      </c>
      <c r="AU588" s="43">
        <v>2</v>
      </c>
      <c r="AV588" s="43">
        <v>1</v>
      </c>
      <c r="AW588" s="43">
        <v>2</v>
      </c>
      <c r="AX588" s="43"/>
      <c r="AY588" s="43"/>
      <c r="AZ588" s="43"/>
      <c r="BA588" s="43">
        <v>1</v>
      </c>
      <c r="BB588" s="43"/>
      <c r="BC588" s="44">
        <f>SUM(Tabel1[[#This Row],[Herkomst - Eigen woonplaats]:[Herkomst - Onbekend]])</f>
        <v>6</v>
      </c>
    </row>
    <row r="589" spans="1:55" s="2" customFormat="1" x14ac:dyDescent="0.25">
      <c r="A589" s="1">
        <v>43</v>
      </c>
      <c r="B589" t="s">
        <v>60</v>
      </c>
      <c r="C589" s="8">
        <v>44450</v>
      </c>
      <c r="D589" s="1" t="s">
        <v>78</v>
      </c>
      <c r="E589" s="4"/>
      <c r="F589" s="4"/>
      <c r="G589" s="4">
        <v>8</v>
      </c>
      <c r="H589" s="4"/>
      <c r="I589" s="4"/>
      <c r="J589" s="4"/>
      <c r="K589" s="4">
        <f>SUM(Tabel1[[#This Row],[cap_gemarkeerd_langs]:[cap_canadees]])</f>
        <v>8</v>
      </c>
      <c r="L589" s="4"/>
      <c r="M589" s="4"/>
      <c r="N589" s="4"/>
      <c r="O589" s="4"/>
      <c r="P589" s="4"/>
      <c r="Q589" s="4" t="s">
        <v>93</v>
      </c>
      <c r="R589" s="4">
        <f>SUM(Tabel1[[#This Row],[Cap - Invaliden algemeen]:[Cap - Overig gereserveerd]])</f>
        <v>0</v>
      </c>
      <c r="S589" s="4">
        <f>Tabel1[[#This Row],[Totale openbare capaciteit]]+Tabel1[[#This Row],[Totale doelgroep capaciteit]]</f>
        <v>8</v>
      </c>
      <c r="T589" s="11">
        <v>1</v>
      </c>
      <c r="U589" s="11"/>
      <c r="V589" s="11"/>
      <c r="W589" s="11"/>
      <c r="X589" s="11"/>
      <c r="Y589" s="11"/>
      <c r="Z589" s="4">
        <f>SUM(Tabel1[[#This Row],[Bez - Invaliden algemeen]:[Bez - Overig gereserveerd]])</f>
        <v>0</v>
      </c>
      <c r="AA589" s="4"/>
      <c r="AB589" s="4"/>
      <c r="AC589" s="11"/>
      <c r="AD589" s="11">
        <f>SUM(Tabel1[[#This Row],[Bez - fout, canadees]:[Bez - fout, anders]])</f>
        <v>0</v>
      </c>
      <c r="AE589" s="4"/>
      <c r="AF589" s="11"/>
      <c r="AG589" s="11"/>
      <c r="AH589" s="11">
        <f>SUM(Tabel1[[#This Row],[Bez - Obstakel, openbaar]:[Bez - Obstakel, doelgroep]])</f>
        <v>0</v>
      </c>
      <c r="AI589" s="4"/>
      <c r="AJ589" s="11">
        <f>SUM(Tabel1[[#This Row],[Bez - doelgroep totaal]]+Tabel1[[#This Row],[Bez - Openbaar]]+Tabel1[[#This Row],[Bez - Foutparkeerders]]+Tabel1[[#This Row],[Bez - Obstakels]])</f>
        <v>1</v>
      </c>
      <c r="AK589" s="41">
        <f>Tabel1[[#This Row],[Bez - Openbaar]]/Tabel1[[#This Row],[Totale openbare capaciteit]]</f>
        <v>0.125</v>
      </c>
      <c r="AL589" s="41" t="e">
        <f>Tabel1[[#This Row],[Bez - doelgroep totaal]]/Tabel1[[#This Row],[Totale doelgroep capaciteit]]</f>
        <v>#DIV/0!</v>
      </c>
      <c r="AM589" s="41">
        <f>Tabel1[[#This Row],[Totale bezetting]]/Tabel1[[#This Row],[Totale capaciteit]]</f>
        <v>0.125</v>
      </c>
      <c r="AN589" s="41" t="str">
        <f>Tabel1[[#This Row],[Datum]]&amp;Tabel1[[#This Row],[Meetmoment]]&amp;Tabel1[[#This Row],[Sectienummer]]</f>
        <v>4445010:00-12:0043</v>
      </c>
      <c r="AO589" s="33">
        <v>1</v>
      </c>
      <c r="AP589" s="33"/>
      <c r="AQ589" s="33"/>
      <c r="AR589" s="33"/>
      <c r="AS589" s="33"/>
      <c r="AT589" s="33">
        <f>SUM(Tabel1[[#This Row],[Motief - Bezoekers/kortparkeerders]:[Motief - Overig]])</f>
        <v>1</v>
      </c>
      <c r="AU589" s="43">
        <v>1</v>
      </c>
      <c r="AV589" s="43"/>
      <c r="AW589" s="43"/>
      <c r="AX589" s="43"/>
      <c r="AY589" s="43"/>
      <c r="AZ589" s="43"/>
      <c r="BA589" s="43"/>
      <c r="BB589" s="43"/>
      <c r="BC589" s="44">
        <f>SUM(Tabel1[[#This Row],[Herkomst - Eigen woonplaats]:[Herkomst - Onbekend]])</f>
        <v>1</v>
      </c>
    </row>
    <row r="590" spans="1:55" s="2" customFormat="1" x14ac:dyDescent="0.25">
      <c r="A590" s="1">
        <v>43</v>
      </c>
      <c r="B590" t="s">
        <v>60</v>
      </c>
      <c r="C590" s="8">
        <v>44450</v>
      </c>
      <c r="D590" s="1" t="s">
        <v>79</v>
      </c>
      <c r="E590" s="4"/>
      <c r="F590" s="4"/>
      <c r="G590" s="4">
        <v>8</v>
      </c>
      <c r="H590" s="4"/>
      <c r="I590" s="4"/>
      <c r="J590" s="4"/>
      <c r="K590" s="4">
        <f>SUM(Tabel1[[#This Row],[cap_gemarkeerd_langs]:[cap_canadees]])</f>
        <v>8</v>
      </c>
      <c r="L590" s="4"/>
      <c r="M590" s="4"/>
      <c r="N590" s="4"/>
      <c r="O590" s="4"/>
      <c r="P590" s="4"/>
      <c r="Q590" s="4" t="s">
        <v>93</v>
      </c>
      <c r="R590" s="4">
        <f>SUM(Tabel1[[#This Row],[Cap - Invaliden algemeen]:[Cap - Overig gereserveerd]])</f>
        <v>0</v>
      </c>
      <c r="S590" s="4">
        <f>Tabel1[[#This Row],[Totale openbare capaciteit]]+Tabel1[[#This Row],[Totale doelgroep capaciteit]]</f>
        <v>8</v>
      </c>
      <c r="T590" s="11"/>
      <c r="U590" s="11"/>
      <c r="V590" s="11"/>
      <c r="W590" s="11"/>
      <c r="X590" s="11"/>
      <c r="Y590" s="11"/>
      <c r="Z590" s="4">
        <f>SUM(Tabel1[[#This Row],[Bez - Invaliden algemeen]:[Bez - Overig gereserveerd]])</f>
        <v>0</v>
      </c>
      <c r="AA590" s="4"/>
      <c r="AB590" s="4"/>
      <c r="AC590" s="11"/>
      <c r="AD590" s="11">
        <f>SUM(Tabel1[[#This Row],[Bez - fout, canadees]:[Bez - fout, anders]])</f>
        <v>0</v>
      </c>
      <c r="AE590" s="4"/>
      <c r="AF590" s="11"/>
      <c r="AG590" s="11"/>
      <c r="AH590" s="11">
        <f>SUM(Tabel1[[#This Row],[Bez - Obstakel, openbaar]:[Bez - Obstakel, doelgroep]])</f>
        <v>0</v>
      </c>
      <c r="AI590" s="4"/>
      <c r="AJ590" s="11">
        <f>SUM(Tabel1[[#This Row],[Bez - doelgroep totaal]]+Tabel1[[#This Row],[Bez - Openbaar]]+Tabel1[[#This Row],[Bez - Foutparkeerders]]+Tabel1[[#This Row],[Bez - Obstakels]])</f>
        <v>0</v>
      </c>
      <c r="AK590" s="41">
        <f>Tabel1[[#This Row],[Bez - Openbaar]]/Tabel1[[#This Row],[Totale openbare capaciteit]]</f>
        <v>0</v>
      </c>
      <c r="AL590" s="41" t="e">
        <f>Tabel1[[#This Row],[Bez - doelgroep totaal]]/Tabel1[[#This Row],[Totale doelgroep capaciteit]]</f>
        <v>#DIV/0!</v>
      </c>
      <c r="AM590" s="41">
        <f>Tabel1[[#This Row],[Totale bezetting]]/Tabel1[[#This Row],[Totale capaciteit]]</f>
        <v>0</v>
      </c>
      <c r="AN590" s="41" t="str">
        <f>Tabel1[[#This Row],[Datum]]&amp;Tabel1[[#This Row],[Meetmoment]]&amp;Tabel1[[#This Row],[Sectienummer]]</f>
        <v>4445014:00-16:0043</v>
      </c>
      <c r="AO590" s="33"/>
      <c r="AP590" s="33"/>
      <c r="AQ590" s="33"/>
      <c r="AR590" s="33"/>
      <c r="AS590" s="33"/>
      <c r="AT590" s="33">
        <f>SUM(Tabel1[[#This Row],[Motief - Bezoekers/kortparkeerders]:[Motief - Overig]])</f>
        <v>0</v>
      </c>
      <c r="AU590" s="43"/>
      <c r="AV590" s="43"/>
      <c r="AW590" s="43"/>
      <c r="AX590" s="43"/>
      <c r="AY590" s="43"/>
      <c r="AZ590" s="43"/>
      <c r="BA590" s="43"/>
      <c r="BB590" s="43"/>
      <c r="BC590" s="44">
        <f>SUM(Tabel1[[#This Row],[Herkomst - Eigen woonplaats]:[Herkomst - Onbekend]])</f>
        <v>0</v>
      </c>
    </row>
    <row r="591" spans="1:55" s="2" customFormat="1" x14ac:dyDescent="0.25">
      <c r="A591" s="1">
        <v>43</v>
      </c>
      <c r="B591" t="s">
        <v>60</v>
      </c>
      <c r="C591" s="8">
        <v>44450</v>
      </c>
      <c r="D591" s="1" t="s">
        <v>80</v>
      </c>
      <c r="E591" s="4"/>
      <c r="F591" s="4"/>
      <c r="G591" s="4">
        <v>8</v>
      </c>
      <c r="H591" s="4"/>
      <c r="I591" s="4"/>
      <c r="J591" s="4"/>
      <c r="K591" s="4">
        <f>SUM(Tabel1[[#This Row],[cap_gemarkeerd_langs]:[cap_canadees]])</f>
        <v>8</v>
      </c>
      <c r="L591" s="4"/>
      <c r="M591" s="4"/>
      <c r="N591" s="4"/>
      <c r="O591" s="4"/>
      <c r="P591" s="4"/>
      <c r="Q591" s="4" t="s">
        <v>93</v>
      </c>
      <c r="R591" s="4">
        <f>SUM(Tabel1[[#This Row],[Cap - Invaliden algemeen]:[Cap - Overig gereserveerd]])</f>
        <v>0</v>
      </c>
      <c r="S591" s="4">
        <f>Tabel1[[#This Row],[Totale openbare capaciteit]]+Tabel1[[#This Row],[Totale doelgroep capaciteit]]</f>
        <v>8</v>
      </c>
      <c r="T591" s="11"/>
      <c r="U591" s="11"/>
      <c r="V591" s="11"/>
      <c r="W591" s="11"/>
      <c r="X591" s="11"/>
      <c r="Y591" s="11"/>
      <c r="Z591" s="4">
        <f>SUM(Tabel1[[#This Row],[Bez - Invaliden algemeen]:[Bez - Overig gereserveerd]])</f>
        <v>0</v>
      </c>
      <c r="AA591" s="4"/>
      <c r="AB591" s="4"/>
      <c r="AC591" s="11"/>
      <c r="AD591" s="11">
        <f>SUM(Tabel1[[#This Row],[Bez - fout, canadees]:[Bez - fout, anders]])</f>
        <v>0</v>
      </c>
      <c r="AE591" s="4"/>
      <c r="AF591" s="11"/>
      <c r="AG591" s="11"/>
      <c r="AH591" s="11">
        <f>SUM(Tabel1[[#This Row],[Bez - Obstakel, openbaar]:[Bez - Obstakel, doelgroep]])</f>
        <v>0</v>
      </c>
      <c r="AI591" s="4"/>
      <c r="AJ591" s="11">
        <f>SUM(Tabel1[[#This Row],[Bez - doelgroep totaal]]+Tabel1[[#This Row],[Bez - Openbaar]]+Tabel1[[#This Row],[Bez - Foutparkeerders]]+Tabel1[[#This Row],[Bez - Obstakels]])</f>
        <v>0</v>
      </c>
      <c r="AK591" s="41">
        <f>Tabel1[[#This Row],[Bez - Openbaar]]/Tabel1[[#This Row],[Totale openbare capaciteit]]</f>
        <v>0</v>
      </c>
      <c r="AL591" s="41" t="e">
        <f>Tabel1[[#This Row],[Bez - doelgroep totaal]]/Tabel1[[#This Row],[Totale doelgroep capaciteit]]</f>
        <v>#DIV/0!</v>
      </c>
      <c r="AM591" s="41">
        <f>Tabel1[[#This Row],[Totale bezetting]]/Tabel1[[#This Row],[Totale capaciteit]]</f>
        <v>0</v>
      </c>
      <c r="AN591" s="41" t="str">
        <f>Tabel1[[#This Row],[Datum]]&amp;Tabel1[[#This Row],[Meetmoment]]&amp;Tabel1[[#This Row],[Sectienummer]]</f>
        <v>4445019:00-21:0043</v>
      </c>
      <c r="AO591" s="33"/>
      <c r="AP591" s="33"/>
      <c r="AQ591" s="33"/>
      <c r="AR591" s="33"/>
      <c r="AS591" s="33"/>
      <c r="AT591" s="33">
        <f>SUM(Tabel1[[#This Row],[Motief - Bezoekers/kortparkeerders]:[Motief - Overig]])</f>
        <v>0</v>
      </c>
      <c r="AU591" s="43"/>
      <c r="AV591" s="43"/>
      <c r="AW591" s="43"/>
      <c r="AX591" s="43"/>
      <c r="AY591" s="43"/>
      <c r="AZ591" s="43"/>
      <c r="BA591" s="43"/>
      <c r="BB591" s="43"/>
      <c r="BC591" s="44">
        <f>SUM(Tabel1[[#This Row],[Herkomst - Eigen woonplaats]:[Herkomst - Onbekend]])</f>
        <v>0</v>
      </c>
    </row>
    <row r="592" spans="1:55" s="2" customFormat="1" x14ac:dyDescent="0.25">
      <c r="A592" s="1">
        <v>43</v>
      </c>
      <c r="B592" t="s">
        <v>60</v>
      </c>
      <c r="C592" s="8">
        <v>44451</v>
      </c>
      <c r="D592" s="1" t="s">
        <v>77</v>
      </c>
      <c r="E592" s="4"/>
      <c r="F592" s="4"/>
      <c r="G592" s="4">
        <v>8</v>
      </c>
      <c r="H592" s="4"/>
      <c r="I592" s="4"/>
      <c r="J592" s="4"/>
      <c r="K592" s="4">
        <f>SUM(Tabel1[[#This Row],[cap_gemarkeerd_langs]:[cap_canadees]])</f>
        <v>8</v>
      </c>
      <c r="L592" s="4"/>
      <c r="M592" s="4"/>
      <c r="N592" s="4"/>
      <c r="O592" s="4"/>
      <c r="P592" s="4"/>
      <c r="Q592" s="4" t="s">
        <v>93</v>
      </c>
      <c r="R592" s="4">
        <f>SUM(Tabel1[[#This Row],[Cap - Invaliden algemeen]:[Cap - Overig gereserveerd]])</f>
        <v>0</v>
      </c>
      <c r="S592" s="4">
        <f>Tabel1[[#This Row],[Totale openbare capaciteit]]+Tabel1[[#This Row],[Totale doelgroep capaciteit]]</f>
        <v>8</v>
      </c>
      <c r="T592" s="11"/>
      <c r="U592" s="11"/>
      <c r="V592" s="11"/>
      <c r="W592" s="11"/>
      <c r="X592" s="11"/>
      <c r="Y592" s="11"/>
      <c r="Z592" s="4">
        <f>SUM(Tabel1[[#This Row],[Bez - Invaliden algemeen]:[Bez - Overig gereserveerd]])</f>
        <v>0</v>
      </c>
      <c r="AA592" s="4"/>
      <c r="AB592" s="4"/>
      <c r="AC592" s="11"/>
      <c r="AD592" s="11">
        <f>SUM(Tabel1[[#This Row],[Bez - fout, canadees]:[Bez - fout, anders]])</f>
        <v>0</v>
      </c>
      <c r="AE592" s="4"/>
      <c r="AF592" s="11"/>
      <c r="AG592" s="11"/>
      <c r="AH592" s="11">
        <f>SUM(Tabel1[[#This Row],[Bez - Obstakel, openbaar]:[Bez - Obstakel, doelgroep]])</f>
        <v>0</v>
      </c>
      <c r="AI592" s="4"/>
      <c r="AJ592" s="11">
        <f>SUM(Tabel1[[#This Row],[Bez - doelgroep totaal]]+Tabel1[[#This Row],[Bez - Openbaar]]+Tabel1[[#This Row],[Bez - Foutparkeerders]]+Tabel1[[#This Row],[Bez - Obstakels]])</f>
        <v>0</v>
      </c>
      <c r="AK592" s="41">
        <f>Tabel1[[#This Row],[Bez - Openbaar]]/Tabel1[[#This Row],[Totale openbare capaciteit]]</f>
        <v>0</v>
      </c>
      <c r="AL592" s="41" t="e">
        <f>Tabel1[[#This Row],[Bez - doelgroep totaal]]/Tabel1[[#This Row],[Totale doelgroep capaciteit]]</f>
        <v>#DIV/0!</v>
      </c>
      <c r="AM592" s="41">
        <f>Tabel1[[#This Row],[Totale bezetting]]/Tabel1[[#This Row],[Totale capaciteit]]</f>
        <v>0</v>
      </c>
      <c r="AN592" s="41" t="str">
        <f>Tabel1[[#This Row],[Datum]]&amp;Tabel1[[#This Row],[Meetmoment]]&amp;Tabel1[[#This Row],[Sectienummer]]</f>
        <v>4445100:00-02:0043</v>
      </c>
      <c r="AO592" s="33"/>
      <c r="AP592" s="33"/>
      <c r="AQ592" s="33"/>
      <c r="AR592" s="33"/>
      <c r="AS592" s="33"/>
      <c r="AT592" s="33">
        <f>SUM(Tabel1[[#This Row],[Motief - Bezoekers/kortparkeerders]:[Motief - Overig]])</f>
        <v>0</v>
      </c>
      <c r="AU592" s="43"/>
      <c r="AV592" s="43"/>
      <c r="AW592" s="43"/>
      <c r="AX592" s="43"/>
      <c r="AY592" s="43"/>
      <c r="AZ592" s="43"/>
      <c r="BA592" s="43"/>
      <c r="BB592" s="43"/>
      <c r="BC592" s="44">
        <f>SUM(Tabel1[[#This Row],[Herkomst - Eigen woonplaats]:[Herkomst - Onbekend]])</f>
        <v>0</v>
      </c>
    </row>
    <row r="593" spans="1:55" s="2" customFormat="1" x14ac:dyDescent="0.25">
      <c r="A593" s="1">
        <v>43</v>
      </c>
      <c r="B593" t="s">
        <v>60</v>
      </c>
      <c r="C593" s="8">
        <v>44474</v>
      </c>
      <c r="D593" s="1" t="s">
        <v>78</v>
      </c>
      <c r="E593" s="4"/>
      <c r="F593" s="4"/>
      <c r="G593" s="4">
        <v>8</v>
      </c>
      <c r="H593" s="4"/>
      <c r="I593" s="4"/>
      <c r="J593" s="4"/>
      <c r="K593" s="4">
        <f>SUM(Tabel1[[#This Row],[cap_gemarkeerd_langs]:[cap_canadees]])</f>
        <v>8</v>
      </c>
      <c r="L593" s="4"/>
      <c r="M593" s="4"/>
      <c r="N593" s="4"/>
      <c r="O593" s="4"/>
      <c r="P593" s="4"/>
      <c r="Q593" s="4" t="s">
        <v>93</v>
      </c>
      <c r="R593" s="4">
        <f>SUM(Tabel1[[#This Row],[Cap - Invaliden algemeen]:[Cap - Overig gereserveerd]])</f>
        <v>0</v>
      </c>
      <c r="S593" s="4">
        <f>Tabel1[[#This Row],[Totale openbare capaciteit]]+Tabel1[[#This Row],[Totale doelgroep capaciteit]]</f>
        <v>8</v>
      </c>
      <c r="T593" s="11">
        <v>4</v>
      </c>
      <c r="U593" s="11"/>
      <c r="V593" s="11"/>
      <c r="W593" s="11"/>
      <c r="X593" s="11"/>
      <c r="Y593" s="11"/>
      <c r="Z593" s="4">
        <f>SUM(Tabel1[[#This Row],[Bez - Invaliden algemeen]:[Bez - Overig gereserveerd]])</f>
        <v>0</v>
      </c>
      <c r="AA593" s="4"/>
      <c r="AB593" s="4"/>
      <c r="AC593" s="11"/>
      <c r="AD593" s="11">
        <f>SUM(Tabel1[[#This Row],[Bez - fout, canadees]:[Bez - fout, anders]])</f>
        <v>0</v>
      </c>
      <c r="AE593" s="4"/>
      <c r="AF593" s="11"/>
      <c r="AG593" s="11"/>
      <c r="AH593" s="11">
        <f>SUM(Tabel1[[#This Row],[Bez - Obstakel, openbaar]:[Bez - Obstakel, doelgroep]])</f>
        <v>0</v>
      </c>
      <c r="AI593" s="4"/>
      <c r="AJ593" s="11">
        <f>SUM(Tabel1[[#This Row],[Bez - doelgroep totaal]]+Tabel1[[#This Row],[Bez - Openbaar]]+Tabel1[[#This Row],[Bez - Foutparkeerders]]+Tabel1[[#This Row],[Bez - Obstakels]])</f>
        <v>4</v>
      </c>
      <c r="AK593" s="41">
        <f>Tabel1[[#This Row],[Bez - Openbaar]]/Tabel1[[#This Row],[Totale openbare capaciteit]]</f>
        <v>0.5</v>
      </c>
      <c r="AL593" s="41" t="e">
        <f>Tabel1[[#This Row],[Bez - doelgroep totaal]]/Tabel1[[#This Row],[Totale doelgroep capaciteit]]</f>
        <v>#DIV/0!</v>
      </c>
      <c r="AM593" s="41">
        <f>Tabel1[[#This Row],[Totale bezetting]]/Tabel1[[#This Row],[Totale capaciteit]]</f>
        <v>0.5</v>
      </c>
      <c r="AN593" s="41" t="str">
        <f>Tabel1[[#This Row],[Datum]]&amp;Tabel1[[#This Row],[Meetmoment]]&amp;Tabel1[[#This Row],[Sectienummer]]</f>
        <v>4447410:00-12:0043</v>
      </c>
      <c r="AO593" s="33">
        <v>1</v>
      </c>
      <c r="AP593" s="33">
        <v>1</v>
      </c>
      <c r="AQ593" s="33">
        <v>2</v>
      </c>
      <c r="AR593" s="33"/>
      <c r="AS593" s="33"/>
      <c r="AT593" s="33">
        <f>SUM(Tabel1[[#This Row],[Motief - Bezoekers/kortparkeerders]:[Motief - Overig]])</f>
        <v>4</v>
      </c>
      <c r="AU593" s="43">
        <v>2</v>
      </c>
      <c r="AV593" s="43"/>
      <c r="AW593" s="43">
        <v>1</v>
      </c>
      <c r="AX593" s="43">
        <v>1</v>
      </c>
      <c r="AY593" s="43"/>
      <c r="AZ593" s="43"/>
      <c r="BA593" s="43"/>
      <c r="BB593" s="43"/>
      <c r="BC593" s="44">
        <f>SUM(Tabel1[[#This Row],[Herkomst - Eigen woonplaats]:[Herkomst - Onbekend]])</f>
        <v>4</v>
      </c>
    </row>
    <row r="594" spans="1:55" s="2" customFormat="1" x14ac:dyDescent="0.25">
      <c r="A594" s="1">
        <v>43</v>
      </c>
      <c r="B594" t="s">
        <v>60</v>
      </c>
      <c r="C594" s="8">
        <v>44474</v>
      </c>
      <c r="D594" s="1" t="s">
        <v>79</v>
      </c>
      <c r="E594" s="4"/>
      <c r="F594" s="4"/>
      <c r="G594" s="4">
        <v>8</v>
      </c>
      <c r="H594" s="4"/>
      <c r="I594" s="4"/>
      <c r="J594" s="4"/>
      <c r="K594" s="4">
        <f>SUM(Tabel1[[#This Row],[cap_gemarkeerd_langs]:[cap_canadees]])</f>
        <v>8</v>
      </c>
      <c r="L594" s="4"/>
      <c r="M594" s="4"/>
      <c r="N594" s="4"/>
      <c r="O594" s="4"/>
      <c r="P594" s="4"/>
      <c r="Q594" s="4" t="s">
        <v>93</v>
      </c>
      <c r="R594" s="4">
        <f>SUM(Tabel1[[#This Row],[Cap - Invaliden algemeen]:[Cap - Overig gereserveerd]])</f>
        <v>0</v>
      </c>
      <c r="S594" s="4">
        <f>Tabel1[[#This Row],[Totale openbare capaciteit]]+Tabel1[[#This Row],[Totale doelgroep capaciteit]]</f>
        <v>8</v>
      </c>
      <c r="T594" s="11">
        <v>3</v>
      </c>
      <c r="U594" s="11"/>
      <c r="V594" s="11"/>
      <c r="W594" s="11"/>
      <c r="X594" s="11"/>
      <c r="Y594" s="11"/>
      <c r="Z594" s="4">
        <f>SUM(Tabel1[[#This Row],[Bez - Invaliden algemeen]:[Bez - Overig gereserveerd]])</f>
        <v>0</v>
      </c>
      <c r="AA594" s="4"/>
      <c r="AB594" s="4"/>
      <c r="AC594" s="11"/>
      <c r="AD594" s="11">
        <f>SUM(Tabel1[[#This Row],[Bez - fout, canadees]:[Bez - fout, anders]])</f>
        <v>0</v>
      </c>
      <c r="AE594" s="4"/>
      <c r="AF594" s="11"/>
      <c r="AG594" s="11"/>
      <c r="AH594" s="11">
        <f>SUM(Tabel1[[#This Row],[Bez - Obstakel, openbaar]:[Bez - Obstakel, doelgroep]])</f>
        <v>0</v>
      </c>
      <c r="AI594" s="4"/>
      <c r="AJ594" s="11">
        <f>SUM(Tabel1[[#This Row],[Bez - doelgroep totaal]]+Tabel1[[#This Row],[Bez - Openbaar]]+Tabel1[[#This Row],[Bez - Foutparkeerders]]+Tabel1[[#This Row],[Bez - Obstakels]])</f>
        <v>3</v>
      </c>
      <c r="AK594" s="41">
        <f>Tabel1[[#This Row],[Bez - Openbaar]]/Tabel1[[#This Row],[Totale openbare capaciteit]]</f>
        <v>0.375</v>
      </c>
      <c r="AL594" s="41" t="e">
        <f>Tabel1[[#This Row],[Bez - doelgroep totaal]]/Tabel1[[#This Row],[Totale doelgroep capaciteit]]</f>
        <v>#DIV/0!</v>
      </c>
      <c r="AM594" s="41">
        <f>Tabel1[[#This Row],[Totale bezetting]]/Tabel1[[#This Row],[Totale capaciteit]]</f>
        <v>0.375</v>
      </c>
      <c r="AN594" s="41" t="str">
        <f>Tabel1[[#This Row],[Datum]]&amp;Tabel1[[#This Row],[Meetmoment]]&amp;Tabel1[[#This Row],[Sectienummer]]</f>
        <v>4447414:00-16:0043</v>
      </c>
      <c r="AO594" s="33"/>
      <c r="AP594" s="33">
        <v>1</v>
      </c>
      <c r="AQ594" s="33">
        <v>2</v>
      </c>
      <c r="AR594" s="33"/>
      <c r="AS594" s="33"/>
      <c r="AT594" s="33">
        <f>SUM(Tabel1[[#This Row],[Motief - Bezoekers/kortparkeerders]:[Motief - Overig]])</f>
        <v>3</v>
      </c>
      <c r="AU594" s="43">
        <v>1</v>
      </c>
      <c r="AV594" s="43"/>
      <c r="AW594" s="43">
        <v>1</v>
      </c>
      <c r="AX594" s="43">
        <v>1</v>
      </c>
      <c r="AY594" s="43"/>
      <c r="AZ594" s="43"/>
      <c r="BA594" s="43"/>
      <c r="BB594" s="43"/>
      <c r="BC594" s="44">
        <f>SUM(Tabel1[[#This Row],[Herkomst - Eigen woonplaats]:[Herkomst - Onbekend]])</f>
        <v>3</v>
      </c>
    </row>
    <row r="595" spans="1:55" s="2" customFormat="1" x14ac:dyDescent="0.25">
      <c r="A595" s="1">
        <v>43</v>
      </c>
      <c r="B595" t="s">
        <v>60</v>
      </c>
      <c r="C595" s="8">
        <v>44474</v>
      </c>
      <c r="D595" s="1" t="s">
        <v>80</v>
      </c>
      <c r="E595" s="4"/>
      <c r="F595" s="4"/>
      <c r="G595" s="4">
        <v>8</v>
      </c>
      <c r="H595" s="4"/>
      <c r="I595" s="4"/>
      <c r="J595" s="4"/>
      <c r="K595" s="4">
        <f>SUM(Tabel1[[#This Row],[cap_gemarkeerd_langs]:[cap_canadees]])</f>
        <v>8</v>
      </c>
      <c r="L595" s="4"/>
      <c r="M595" s="4"/>
      <c r="N595" s="4"/>
      <c r="O595" s="4"/>
      <c r="P595" s="4"/>
      <c r="Q595" s="4" t="s">
        <v>93</v>
      </c>
      <c r="R595" s="4">
        <f>SUM(Tabel1[[#This Row],[Cap - Invaliden algemeen]:[Cap - Overig gereserveerd]])</f>
        <v>0</v>
      </c>
      <c r="S595" s="4">
        <f>Tabel1[[#This Row],[Totale openbare capaciteit]]+Tabel1[[#This Row],[Totale doelgroep capaciteit]]</f>
        <v>8</v>
      </c>
      <c r="T595" s="11">
        <v>4</v>
      </c>
      <c r="U595" s="11"/>
      <c r="V595" s="11"/>
      <c r="W595" s="11"/>
      <c r="X595" s="11"/>
      <c r="Y595" s="11"/>
      <c r="Z595" s="4">
        <f>SUM(Tabel1[[#This Row],[Bez - Invaliden algemeen]:[Bez - Overig gereserveerd]])</f>
        <v>0</v>
      </c>
      <c r="AA595" s="4"/>
      <c r="AB595" s="4"/>
      <c r="AC595" s="11"/>
      <c r="AD595" s="11">
        <f>SUM(Tabel1[[#This Row],[Bez - fout, canadees]:[Bez - fout, anders]])</f>
        <v>0</v>
      </c>
      <c r="AE595" s="4"/>
      <c r="AF595" s="11"/>
      <c r="AG595" s="11"/>
      <c r="AH595" s="11">
        <f>SUM(Tabel1[[#This Row],[Bez - Obstakel, openbaar]:[Bez - Obstakel, doelgroep]])</f>
        <v>0</v>
      </c>
      <c r="AI595" s="4"/>
      <c r="AJ595" s="11">
        <f>SUM(Tabel1[[#This Row],[Bez - doelgroep totaal]]+Tabel1[[#This Row],[Bez - Openbaar]]+Tabel1[[#This Row],[Bez - Foutparkeerders]]+Tabel1[[#This Row],[Bez - Obstakels]])</f>
        <v>4</v>
      </c>
      <c r="AK595" s="41">
        <f>Tabel1[[#This Row],[Bez - Openbaar]]/Tabel1[[#This Row],[Totale openbare capaciteit]]</f>
        <v>0.5</v>
      </c>
      <c r="AL595" s="41" t="e">
        <f>Tabel1[[#This Row],[Bez - doelgroep totaal]]/Tabel1[[#This Row],[Totale doelgroep capaciteit]]</f>
        <v>#DIV/0!</v>
      </c>
      <c r="AM595" s="41">
        <f>Tabel1[[#This Row],[Totale bezetting]]/Tabel1[[#This Row],[Totale capaciteit]]</f>
        <v>0.5</v>
      </c>
      <c r="AN595" s="41" t="str">
        <f>Tabel1[[#This Row],[Datum]]&amp;Tabel1[[#This Row],[Meetmoment]]&amp;Tabel1[[#This Row],[Sectienummer]]</f>
        <v>4447419:00-21:0043</v>
      </c>
      <c r="AO595" s="33"/>
      <c r="AP595" s="33"/>
      <c r="AQ595" s="33">
        <v>4</v>
      </c>
      <c r="AR595" s="33"/>
      <c r="AS595" s="33"/>
      <c r="AT595" s="33">
        <f>SUM(Tabel1[[#This Row],[Motief - Bezoekers/kortparkeerders]:[Motief - Overig]])</f>
        <v>4</v>
      </c>
      <c r="AU595" s="43">
        <v>3</v>
      </c>
      <c r="AV595" s="43"/>
      <c r="AW595" s="43">
        <v>1</v>
      </c>
      <c r="AX595" s="43"/>
      <c r="AY595" s="43"/>
      <c r="AZ595" s="43"/>
      <c r="BA595" s="43"/>
      <c r="BB595" s="43"/>
      <c r="BC595" s="44">
        <f>SUM(Tabel1[[#This Row],[Herkomst - Eigen woonplaats]:[Herkomst - Onbekend]])</f>
        <v>4</v>
      </c>
    </row>
    <row r="596" spans="1:55" s="2" customFormat="1" x14ac:dyDescent="0.25">
      <c r="A596" s="1">
        <v>43</v>
      </c>
      <c r="B596" t="s">
        <v>60</v>
      </c>
      <c r="C596" s="8">
        <v>44475</v>
      </c>
      <c r="D596" s="1" t="s">
        <v>77</v>
      </c>
      <c r="E596" s="4"/>
      <c r="F596" s="4"/>
      <c r="G596" s="4">
        <v>8</v>
      </c>
      <c r="H596" s="4"/>
      <c r="I596" s="4"/>
      <c r="J596" s="4"/>
      <c r="K596" s="4">
        <f>SUM(Tabel1[[#This Row],[cap_gemarkeerd_langs]:[cap_canadees]])</f>
        <v>8</v>
      </c>
      <c r="L596" s="4"/>
      <c r="M596" s="4"/>
      <c r="N596" s="4"/>
      <c r="O596" s="4"/>
      <c r="P596" s="4"/>
      <c r="Q596" s="4" t="s">
        <v>93</v>
      </c>
      <c r="R596" s="4">
        <f>SUM(Tabel1[[#This Row],[Cap - Invaliden algemeen]:[Cap - Overig gereserveerd]])</f>
        <v>0</v>
      </c>
      <c r="S596" s="4">
        <f>Tabel1[[#This Row],[Totale openbare capaciteit]]+Tabel1[[#This Row],[Totale doelgroep capaciteit]]</f>
        <v>8</v>
      </c>
      <c r="T596" s="11">
        <v>4</v>
      </c>
      <c r="U596" s="11"/>
      <c r="V596" s="11"/>
      <c r="W596" s="11"/>
      <c r="X596" s="11"/>
      <c r="Y596" s="11"/>
      <c r="Z596" s="4">
        <f>SUM(Tabel1[[#This Row],[Bez - Invaliden algemeen]:[Bez - Overig gereserveerd]])</f>
        <v>0</v>
      </c>
      <c r="AA596" s="4"/>
      <c r="AB596" s="4"/>
      <c r="AC596" s="11"/>
      <c r="AD596" s="11">
        <f>SUM(Tabel1[[#This Row],[Bez - fout, canadees]:[Bez - fout, anders]])</f>
        <v>0</v>
      </c>
      <c r="AE596" s="4"/>
      <c r="AF596" s="11"/>
      <c r="AG596" s="11"/>
      <c r="AH596" s="11">
        <f>SUM(Tabel1[[#This Row],[Bez - Obstakel, openbaar]:[Bez - Obstakel, doelgroep]])</f>
        <v>0</v>
      </c>
      <c r="AI596" s="4"/>
      <c r="AJ596" s="11">
        <f>SUM(Tabel1[[#This Row],[Bez - doelgroep totaal]]+Tabel1[[#This Row],[Bez - Openbaar]]+Tabel1[[#This Row],[Bez - Foutparkeerders]]+Tabel1[[#This Row],[Bez - Obstakels]])</f>
        <v>4</v>
      </c>
      <c r="AK596" s="41">
        <f>Tabel1[[#This Row],[Bez - Openbaar]]/Tabel1[[#This Row],[Totale openbare capaciteit]]</f>
        <v>0.5</v>
      </c>
      <c r="AL596" s="41" t="e">
        <f>Tabel1[[#This Row],[Bez - doelgroep totaal]]/Tabel1[[#This Row],[Totale doelgroep capaciteit]]</f>
        <v>#DIV/0!</v>
      </c>
      <c r="AM596" s="41">
        <f>Tabel1[[#This Row],[Totale bezetting]]/Tabel1[[#This Row],[Totale capaciteit]]</f>
        <v>0.5</v>
      </c>
      <c r="AN596" s="41" t="str">
        <f>Tabel1[[#This Row],[Datum]]&amp;Tabel1[[#This Row],[Meetmoment]]&amp;Tabel1[[#This Row],[Sectienummer]]</f>
        <v>4447500:00-02:0043</v>
      </c>
      <c r="AO596" s="33"/>
      <c r="AP596" s="33"/>
      <c r="AQ596" s="33">
        <v>4</v>
      </c>
      <c r="AR596" s="33"/>
      <c r="AS596" s="33"/>
      <c r="AT596" s="33">
        <f>SUM(Tabel1[[#This Row],[Motief - Bezoekers/kortparkeerders]:[Motief - Overig]])</f>
        <v>4</v>
      </c>
      <c r="AU596" s="43">
        <v>3</v>
      </c>
      <c r="AV596" s="43"/>
      <c r="AW596" s="43">
        <v>1</v>
      </c>
      <c r="AX596" s="43"/>
      <c r="AY596" s="43"/>
      <c r="AZ596" s="43"/>
      <c r="BA596" s="43"/>
      <c r="BB596" s="43"/>
      <c r="BC596" s="44">
        <f>SUM(Tabel1[[#This Row],[Herkomst - Eigen woonplaats]:[Herkomst - Onbekend]])</f>
        <v>4</v>
      </c>
    </row>
    <row r="597" spans="1:55" s="2" customFormat="1" x14ac:dyDescent="0.25">
      <c r="A597" s="1">
        <v>44</v>
      </c>
      <c r="B597" t="s">
        <v>64</v>
      </c>
      <c r="C597" s="8">
        <v>44415</v>
      </c>
      <c r="D597" s="1" t="s">
        <v>78</v>
      </c>
      <c r="E597" s="4"/>
      <c r="F597" s="4"/>
      <c r="G597" s="4"/>
      <c r="H597" s="4"/>
      <c r="I597" s="4"/>
      <c r="J597" s="4"/>
      <c r="K597" s="4">
        <f>SUM(Tabel1[[#This Row],[cap_gemarkeerd_langs]:[cap_canadees]])</f>
        <v>0</v>
      </c>
      <c r="L597" s="4"/>
      <c r="M597" s="4"/>
      <c r="N597" s="4"/>
      <c r="O597" s="4"/>
      <c r="P597" s="4"/>
      <c r="Q597" s="4"/>
      <c r="R597" s="4">
        <f>SUM(Tabel1[[#This Row],[Cap - Invaliden algemeen]:[Cap - Overig gereserveerd]])</f>
        <v>0</v>
      </c>
      <c r="S597" s="4">
        <f>Tabel1[[#This Row],[Totale openbare capaciteit]]+Tabel1[[#This Row],[Totale doelgroep capaciteit]]</f>
        <v>0</v>
      </c>
      <c r="T597" s="11"/>
      <c r="U597" s="11"/>
      <c r="V597" s="11"/>
      <c r="W597" s="11"/>
      <c r="X597" s="11"/>
      <c r="Y597" s="11"/>
      <c r="Z597" s="4">
        <f>SUM(Tabel1[[#This Row],[Bez - Invaliden algemeen]:[Bez - Overig gereserveerd]])</f>
        <v>0</v>
      </c>
      <c r="AA597" s="4"/>
      <c r="AB597" s="4"/>
      <c r="AC597" s="11"/>
      <c r="AD597" s="11">
        <f>SUM(Tabel1[[#This Row],[Bez - fout, canadees]:[Bez - fout, anders]])</f>
        <v>0</v>
      </c>
      <c r="AE597" s="4"/>
      <c r="AF597" s="11"/>
      <c r="AG597" s="11"/>
      <c r="AH597" s="11">
        <f>SUM(Tabel1[[#This Row],[Bez - Obstakel, openbaar]:[Bez - Obstakel, doelgroep]])</f>
        <v>0</v>
      </c>
      <c r="AI597" s="4"/>
      <c r="AJ597" s="11">
        <f>SUM(Tabel1[[#This Row],[Bez - doelgroep totaal]]+Tabel1[[#This Row],[Bez - Openbaar]]+Tabel1[[#This Row],[Bez - Foutparkeerders]]+Tabel1[[#This Row],[Bez - Obstakels]])</f>
        <v>0</v>
      </c>
      <c r="AK597" s="41" t="e">
        <f>Tabel1[[#This Row],[Bez - Openbaar]]/Tabel1[[#This Row],[Totale openbare capaciteit]]</f>
        <v>#DIV/0!</v>
      </c>
      <c r="AL597" s="41" t="e">
        <f>Tabel1[[#This Row],[Bez - doelgroep totaal]]/Tabel1[[#This Row],[Totale doelgroep capaciteit]]</f>
        <v>#DIV/0!</v>
      </c>
      <c r="AM597" s="41" t="e">
        <f>Tabel1[[#This Row],[Totale bezetting]]/Tabel1[[#This Row],[Totale capaciteit]]</f>
        <v>#DIV/0!</v>
      </c>
      <c r="AN597" s="41" t="str">
        <f>Tabel1[[#This Row],[Datum]]&amp;Tabel1[[#This Row],[Meetmoment]]&amp;Tabel1[[#This Row],[Sectienummer]]</f>
        <v>4441510:00-12:0044</v>
      </c>
      <c r="AO597" s="33"/>
      <c r="AP597" s="33"/>
      <c r="AQ597" s="33"/>
      <c r="AR597" s="33"/>
      <c r="AS597" s="33"/>
      <c r="AT597" s="33">
        <f>SUM(Tabel1[[#This Row],[Motief - Bezoekers/kortparkeerders]:[Motief - Overig]])</f>
        <v>0</v>
      </c>
      <c r="AU597" s="43"/>
      <c r="AV597" s="43"/>
      <c r="AW597" s="43"/>
      <c r="AX597" s="43"/>
      <c r="AY597" s="43"/>
      <c r="AZ597" s="43"/>
      <c r="BA597" s="43"/>
      <c r="BB597" s="43"/>
      <c r="BC597" s="44">
        <f>SUM(Tabel1[[#This Row],[Herkomst - Eigen woonplaats]:[Herkomst - Onbekend]])</f>
        <v>0</v>
      </c>
    </row>
    <row r="598" spans="1:55" s="2" customFormat="1" x14ac:dyDescent="0.25">
      <c r="A598" s="1">
        <v>44</v>
      </c>
      <c r="B598" t="s">
        <v>64</v>
      </c>
      <c r="C598" s="8">
        <v>44415</v>
      </c>
      <c r="D598" s="1" t="s">
        <v>79</v>
      </c>
      <c r="E598" s="4"/>
      <c r="F598" s="4"/>
      <c r="G598" s="4"/>
      <c r="H598" s="4"/>
      <c r="I598" s="4"/>
      <c r="J598" s="4"/>
      <c r="K598" s="4">
        <f>SUM(Tabel1[[#This Row],[cap_gemarkeerd_langs]:[cap_canadees]])</f>
        <v>0</v>
      </c>
      <c r="L598" s="4"/>
      <c r="M598" s="4"/>
      <c r="N598" s="4"/>
      <c r="O598" s="4"/>
      <c r="P598" s="4"/>
      <c r="Q598" s="4"/>
      <c r="R598" s="4">
        <f>SUM(Tabel1[[#This Row],[Cap - Invaliden algemeen]:[Cap - Overig gereserveerd]])</f>
        <v>0</v>
      </c>
      <c r="S598" s="4">
        <f>Tabel1[[#This Row],[Totale openbare capaciteit]]+Tabel1[[#This Row],[Totale doelgroep capaciteit]]</f>
        <v>0</v>
      </c>
      <c r="T598" s="11"/>
      <c r="U598" s="11"/>
      <c r="V598" s="11"/>
      <c r="W598" s="11"/>
      <c r="X598" s="11"/>
      <c r="Y598" s="11"/>
      <c r="Z598" s="4">
        <f>SUM(Tabel1[[#This Row],[Bez - Invaliden algemeen]:[Bez - Overig gereserveerd]])</f>
        <v>0</v>
      </c>
      <c r="AA598" s="4"/>
      <c r="AB598" s="4"/>
      <c r="AC598" s="11"/>
      <c r="AD598" s="11">
        <f>SUM(Tabel1[[#This Row],[Bez - fout, canadees]:[Bez - fout, anders]])</f>
        <v>0</v>
      </c>
      <c r="AE598" s="4"/>
      <c r="AF598" s="11"/>
      <c r="AG598" s="11"/>
      <c r="AH598" s="11">
        <f>SUM(Tabel1[[#This Row],[Bez - Obstakel, openbaar]:[Bez - Obstakel, doelgroep]])</f>
        <v>0</v>
      </c>
      <c r="AI598" s="4"/>
      <c r="AJ598" s="11">
        <f>SUM(Tabel1[[#This Row],[Bez - doelgroep totaal]]+Tabel1[[#This Row],[Bez - Openbaar]]+Tabel1[[#This Row],[Bez - Foutparkeerders]]+Tabel1[[#This Row],[Bez - Obstakels]])</f>
        <v>0</v>
      </c>
      <c r="AK598" s="41" t="e">
        <f>Tabel1[[#This Row],[Bez - Openbaar]]/Tabel1[[#This Row],[Totale openbare capaciteit]]</f>
        <v>#DIV/0!</v>
      </c>
      <c r="AL598" s="41" t="e">
        <f>Tabel1[[#This Row],[Bez - doelgroep totaal]]/Tabel1[[#This Row],[Totale doelgroep capaciteit]]</f>
        <v>#DIV/0!</v>
      </c>
      <c r="AM598" s="41" t="e">
        <f>Tabel1[[#This Row],[Totale bezetting]]/Tabel1[[#This Row],[Totale capaciteit]]</f>
        <v>#DIV/0!</v>
      </c>
      <c r="AN598" s="41" t="str">
        <f>Tabel1[[#This Row],[Datum]]&amp;Tabel1[[#This Row],[Meetmoment]]&amp;Tabel1[[#This Row],[Sectienummer]]</f>
        <v>4441514:00-16:0044</v>
      </c>
      <c r="AO598" s="33"/>
      <c r="AP598" s="33"/>
      <c r="AQ598" s="33"/>
      <c r="AR598" s="33"/>
      <c r="AS598" s="33"/>
      <c r="AT598" s="33">
        <f>SUM(Tabel1[[#This Row],[Motief - Bezoekers/kortparkeerders]:[Motief - Overig]])</f>
        <v>0</v>
      </c>
      <c r="AU598" s="43"/>
      <c r="AV598" s="43"/>
      <c r="AW598" s="43"/>
      <c r="AX598" s="43"/>
      <c r="AY598" s="43"/>
      <c r="AZ598" s="43"/>
      <c r="BA598" s="43"/>
      <c r="BB598" s="43"/>
      <c r="BC598" s="44">
        <f>SUM(Tabel1[[#This Row],[Herkomst - Eigen woonplaats]:[Herkomst - Onbekend]])</f>
        <v>0</v>
      </c>
    </row>
    <row r="599" spans="1:55" s="2" customFormat="1" x14ac:dyDescent="0.25">
      <c r="A599" s="1">
        <v>44</v>
      </c>
      <c r="B599" t="s">
        <v>64</v>
      </c>
      <c r="C599" s="8">
        <v>44415</v>
      </c>
      <c r="D599" s="1" t="s">
        <v>80</v>
      </c>
      <c r="E599" s="4"/>
      <c r="F599" s="4"/>
      <c r="G599" s="4"/>
      <c r="H599" s="4"/>
      <c r="I599" s="4"/>
      <c r="J599" s="4"/>
      <c r="K599" s="4">
        <f>SUM(Tabel1[[#This Row],[cap_gemarkeerd_langs]:[cap_canadees]])</f>
        <v>0</v>
      </c>
      <c r="L599" s="4"/>
      <c r="M599" s="4"/>
      <c r="N599" s="4"/>
      <c r="O599" s="4"/>
      <c r="P599" s="4"/>
      <c r="Q599" s="4"/>
      <c r="R599" s="4">
        <f>SUM(Tabel1[[#This Row],[Cap - Invaliden algemeen]:[Cap - Overig gereserveerd]])</f>
        <v>0</v>
      </c>
      <c r="S599" s="4">
        <f>Tabel1[[#This Row],[Totale openbare capaciteit]]+Tabel1[[#This Row],[Totale doelgroep capaciteit]]</f>
        <v>0</v>
      </c>
      <c r="T599" s="11"/>
      <c r="U599" s="11"/>
      <c r="V599" s="11"/>
      <c r="W599" s="11"/>
      <c r="X599" s="11"/>
      <c r="Y599" s="11"/>
      <c r="Z599" s="4">
        <f>SUM(Tabel1[[#This Row],[Bez - Invaliden algemeen]:[Bez - Overig gereserveerd]])</f>
        <v>0</v>
      </c>
      <c r="AA599" s="4"/>
      <c r="AB599" s="4"/>
      <c r="AC599" s="11"/>
      <c r="AD599" s="11">
        <f>SUM(Tabel1[[#This Row],[Bez - fout, canadees]:[Bez - fout, anders]])</f>
        <v>0</v>
      </c>
      <c r="AE599" s="4"/>
      <c r="AF599" s="11"/>
      <c r="AG599" s="11"/>
      <c r="AH599" s="11">
        <f>SUM(Tabel1[[#This Row],[Bez - Obstakel, openbaar]:[Bez - Obstakel, doelgroep]])</f>
        <v>0</v>
      </c>
      <c r="AI599" s="4"/>
      <c r="AJ599" s="11">
        <f>SUM(Tabel1[[#This Row],[Bez - doelgroep totaal]]+Tabel1[[#This Row],[Bez - Openbaar]]+Tabel1[[#This Row],[Bez - Foutparkeerders]]+Tabel1[[#This Row],[Bez - Obstakels]])</f>
        <v>0</v>
      </c>
      <c r="AK599" s="41" t="e">
        <f>Tabel1[[#This Row],[Bez - Openbaar]]/Tabel1[[#This Row],[Totale openbare capaciteit]]</f>
        <v>#DIV/0!</v>
      </c>
      <c r="AL599" s="41" t="e">
        <f>Tabel1[[#This Row],[Bez - doelgroep totaal]]/Tabel1[[#This Row],[Totale doelgroep capaciteit]]</f>
        <v>#DIV/0!</v>
      </c>
      <c r="AM599" s="41" t="e">
        <f>Tabel1[[#This Row],[Totale bezetting]]/Tabel1[[#This Row],[Totale capaciteit]]</f>
        <v>#DIV/0!</v>
      </c>
      <c r="AN599" s="41" t="str">
        <f>Tabel1[[#This Row],[Datum]]&amp;Tabel1[[#This Row],[Meetmoment]]&amp;Tabel1[[#This Row],[Sectienummer]]</f>
        <v>4441519:00-21:0044</v>
      </c>
      <c r="AO599" s="33"/>
      <c r="AP599" s="33"/>
      <c r="AQ599" s="33"/>
      <c r="AR599" s="33"/>
      <c r="AS599" s="33"/>
      <c r="AT599" s="33">
        <f>SUM(Tabel1[[#This Row],[Motief - Bezoekers/kortparkeerders]:[Motief - Overig]])</f>
        <v>0</v>
      </c>
      <c r="AU599" s="43"/>
      <c r="AV599" s="43"/>
      <c r="AW599" s="43"/>
      <c r="AX599" s="43"/>
      <c r="AY599" s="43"/>
      <c r="AZ599" s="43"/>
      <c r="BA599" s="43"/>
      <c r="BB599" s="43"/>
      <c r="BC599" s="44">
        <f>SUM(Tabel1[[#This Row],[Herkomst - Eigen woonplaats]:[Herkomst - Onbekend]])</f>
        <v>0</v>
      </c>
    </row>
    <row r="600" spans="1:55" s="2" customFormat="1" x14ac:dyDescent="0.25">
      <c r="A600" s="1">
        <v>44</v>
      </c>
      <c r="B600" t="s">
        <v>64</v>
      </c>
      <c r="C600" s="8">
        <v>44416</v>
      </c>
      <c r="D600" s="1" t="s">
        <v>77</v>
      </c>
      <c r="E600" s="4"/>
      <c r="F600" s="4"/>
      <c r="G600" s="4"/>
      <c r="H600" s="4"/>
      <c r="I600" s="4"/>
      <c r="J600" s="4"/>
      <c r="K600" s="4">
        <f>SUM(Tabel1[[#This Row],[cap_gemarkeerd_langs]:[cap_canadees]])</f>
        <v>0</v>
      </c>
      <c r="L600" s="4"/>
      <c r="M600" s="4"/>
      <c r="N600" s="4"/>
      <c r="O600" s="4"/>
      <c r="P600" s="4"/>
      <c r="Q600" s="4"/>
      <c r="R600" s="4">
        <f>SUM(Tabel1[[#This Row],[Cap - Invaliden algemeen]:[Cap - Overig gereserveerd]])</f>
        <v>0</v>
      </c>
      <c r="S600" s="4">
        <f>Tabel1[[#This Row],[Totale openbare capaciteit]]+Tabel1[[#This Row],[Totale doelgroep capaciteit]]</f>
        <v>0</v>
      </c>
      <c r="T600" s="11"/>
      <c r="U600" s="11"/>
      <c r="V600" s="11"/>
      <c r="W600" s="11"/>
      <c r="X600" s="11"/>
      <c r="Y600" s="11"/>
      <c r="Z600" s="4">
        <f>SUM(Tabel1[[#This Row],[Bez - Invaliden algemeen]:[Bez - Overig gereserveerd]])</f>
        <v>0</v>
      </c>
      <c r="AA600" s="4"/>
      <c r="AB600" s="4">
        <v>1</v>
      </c>
      <c r="AC600" s="11"/>
      <c r="AD600" s="11">
        <f>SUM(Tabel1[[#This Row],[Bez - fout, canadees]:[Bez - fout, anders]])</f>
        <v>1</v>
      </c>
      <c r="AE600" s="4"/>
      <c r="AF600" s="11"/>
      <c r="AG600" s="11"/>
      <c r="AH600" s="11">
        <f>SUM(Tabel1[[#This Row],[Bez - Obstakel, openbaar]:[Bez - Obstakel, doelgroep]])</f>
        <v>0</v>
      </c>
      <c r="AI600" s="4"/>
      <c r="AJ600" s="11">
        <f>SUM(Tabel1[[#This Row],[Bez - doelgroep totaal]]+Tabel1[[#This Row],[Bez - Openbaar]]+Tabel1[[#This Row],[Bez - Foutparkeerders]]+Tabel1[[#This Row],[Bez - Obstakels]])</f>
        <v>1</v>
      </c>
      <c r="AK600" s="41" t="e">
        <f>Tabel1[[#This Row],[Bez - Openbaar]]/Tabel1[[#This Row],[Totale openbare capaciteit]]</f>
        <v>#DIV/0!</v>
      </c>
      <c r="AL600" s="41" t="e">
        <f>Tabel1[[#This Row],[Bez - doelgroep totaal]]/Tabel1[[#This Row],[Totale doelgroep capaciteit]]</f>
        <v>#DIV/0!</v>
      </c>
      <c r="AM600" s="42" t="e">
        <f>Tabel1[[#This Row],[Totale bezetting]]/Tabel1[[#This Row],[Totale capaciteit]]</f>
        <v>#DIV/0!</v>
      </c>
      <c r="AN600" s="42" t="str">
        <f>Tabel1[[#This Row],[Datum]]&amp;Tabel1[[#This Row],[Meetmoment]]&amp;Tabel1[[#This Row],[Sectienummer]]</f>
        <v>4441600:00-02:0044</v>
      </c>
      <c r="AO600" s="33"/>
      <c r="AP600" s="33"/>
      <c r="AQ600" s="33"/>
      <c r="AR600" s="33">
        <v>1</v>
      </c>
      <c r="AS600" s="33"/>
      <c r="AT600" s="33">
        <f>SUM(Tabel1[[#This Row],[Motief - Bezoekers/kortparkeerders]:[Motief - Overig]])</f>
        <v>1</v>
      </c>
      <c r="AU600" s="43">
        <v>1</v>
      </c>
      <c r="AV600" s="43"/>
      <c r="AW600" s="43"/>
      <c r="AX600" s="43"/>
      <c r="AY600" s="43"/>
      <c r="AZ600" s="43"/>
      <c r="BA600" s="43"/>
      <c r="BB600" s="43"/>
      <c r="BC600" s="44">
        <f>SUM(Tabel1[[#This Row],[Herkomst - Eigen woonplaats]:[Herkomst - Onbekend]])</f>
        <v>1</v>
      </c>
    </row>
    <row r="601" spans="1:55" s="2" customFormat="1" x14ac:dyDescent="0.25">
      <c r="A601" s="1">
        <v>44</v>
      </c>
      <c r="B601" s="1" t="s">
        <v>64</v>
      </c>
      <c r="C601" s="8">
        <v>44429</v>
      </c>
      <c r="D601" s="1" t="s">
        <v>79</v>
      </c>
      <c r="E601" s="4"/>
      <c r="F601" s="4"/>
      <c r="G601" s="4"/>
      <c r="H601" s="4"/>
      <c r="I601" s="4"/>
      <c r="J601" s="4"/>
      <c r="K601" s="4">
        <f>SUM(Tabel1[[#This Row],[cap_gemarkeerd_langs]:[cap_canadees]])</f>
        <v>0</v>
      </c>
      <c r="L601" s="4"/>
      <c r="M601" s="4"/>
      <c r="N601" s="4"/>
      <c r="O601" s="4"/>
      <c r="P601" s="4"/>
      <c r="Q601" s="4"/>
      <c r="R601" s="4">
        <f>SUM(Tabel1[[#This Row],[Cap - Invaliden algemeen]:[Cap - Overig gereserveerd]])</f>
        <v>0</v>
      </c>
      <c r="S601" s="4">
        <f>Tabel1[[#This Row],[Totale openbare capaciteit]]+Tabel1[[#This Row],[Totale doelgroep capaciteit]]</f>
        <v>0</v>
      </c>
      <c r="T601" s="11"/>
      <c r="U601" s="11"/>
      <c r="V601" s="11"/>
      <c r="W601" s="11"/>
      <c r="X601" s="11"/>
      <c r="Y601" s="11"/>
      <c r="Z601" s="4">
        <f>SUM(Tabel1[[#This Row],[Bez - Invaliden algemeen]:[Bez - Overig gereserveerd]])</f>
        <v>0</v>
      </c>
      <c r="AA601" s="4"/>
      <c r="AB601" s="4"/>
      <c r="AC601" s="11"/>
      <c r="AD601" s="11">
        <f>SUM(Tabel1[[#This Row],[Bez - fout, canadees]:[Bez - fout, anders]])</f>
        <v>0</v>
      </c>
      <c r="AE601" s="11"/>
      <c r="AF601" s="11"/>
      <c r="AG601" s="11"/>
      <c r="AH601" s="11">
        <f>SUM(Tabel1[[#This Row],[Bez - Obstakel, openbaar]:[Bez - Obstakel, doelgroep]])</f>
        <v>0</v>
      </c>
      <c r="AI601" s="4"/>
      <c r="AJ601" s="11">
        <f>SUM(Tabel1[[#This Row],[Bez - doelgroep totaal]]+Tabel1[[#This Row],[Bez - Openbaar]]+Tabel1[[#This Row],[Bez - Foutparkeerders]]+Tabel1[[#This Row],[Bez - Obstakels]])</f>
        <v>0</v>
      </c>
      <c r="AK601" s="41" t="e">
        <f>Tabel1[[#This Row],[Bez - Openbaar]]/Tabel1[[#This Row],[Totale openbare capaciteit]]</f>
        <v>#DIV/0!</v>
      </c>
      <c r="AL601" s="41" t="e">
        <f>Tabel1[[#This Row],[Bez - doelgroep totaal]]/Tabel1[[#This Row],[Totale doelgroep capaciteit]]</f>
        <v>#DIV/0!</v>
      </c>
      <c r="AM601" s="41" t="e">
        <f>Tabel1[[#This Row],[Totale bezetting]]/Tabel1[[#This Row],[Totale capaciteit]]</f>
        <v>#DIV/0!</v>
      </c>
      <c r="AN601" s="41" t="str">
        <f>Tabel1[[#This Row],[Datum]]&amp;Tabel1[[#This Row],[Meetmoment]]&amp;Tabel1[[#This Row],[Sectienummer]]</f>
        <v>4442914:00-16:0044</v>
      </c>
      <c r="AO601" s="33"/>
      <c r="AP601" s="33"/>
      <c r="AQ601" s="33"/>
      <c r="AR601" s="33"/>
      <c r="AS601" s="33"/>
      <c r="AT601" s="33">
        <f>SUM(Tabel1[[#This Row],[Motief - Bezoekers/kortparkeerders]:[Motief - Overig]])</f>
        <v>0</v>
      </c>
      <c r="AU601" s="43"/>
      <c r="AV601" s="43"/>
      <c r="AW601" s="43"/>
      <c r="AX601" s="43"/>
      <c r="AY601" s="43"/>
      <c r="AZ601" s="43"/>
      <c r="BA601" s="43"/>
      <c r="BB601" s="43"/>
      <c r="BC601" s="44">
        <f>SUM(Tabel1[[#This Row],[Herkomst - Eigen woonplaats]:[Herkomst - Onbekend]])</f>
        <v>0</v>
      </c>
    </row>
    <row r="602" spans="1:55" s="2" customFormat="1" x14ac:dyDescent="0.25">
      <c r="A602" s="1">
        <v>44</v>
      </c>
      <c r="B602" t="s">
        <v>64</v>
      </c>
      <c r="C602" s="8">
        <v>44450</v>
      </c>
      <c r="D602" s="1" t="s">
        <v>78</v>
      </c>
      <c r="E602" s="4"/>
      <c r="F602" s="4"/>
      <c r="G602" s="4"/>
      <c r="H602" s="4"/>
      <c r="I602" s="4"/>
      <c r="J602" s="4"/>
      <c r="K602" s="4">
        <f>SUM(Tabel1[[#This Row],[cap_gemarkeerd_langs]:[cap_canadees]])</f>
        <v>0</v>
      </c>
      <c r="L602" s="4"/>
      <c r="M602" s="4"/>
      <c r="N602" s="4"/>
      <c r="O602" s="4"/>
      <c r="P602" s="4"/>
      <c r="Q602" s="4"/>
      <c r="R602" s="4">
        <f>SUM(Tabel1[[#This Row],[Cap - Invaliden algemeen]:[Cap - Overig gereserveerd]])</f>
        <v>0</v>
      </c>
      <c r="S602" s="4">
        <f>Tabel1[[#This Row],[Totale openbare capaciteit]]+Tabel1[[#This Row],[Totale doelgroep capaciteit]]</f>
        <v>0</v>
      </c>
      <c r="T602" s="11"/>
      <c r="U602" s="11"/>
      <c r="V602" s="11"/>
      <c r="W602" s="11"/>
      <c r="X602" s="11"/>
      <c r="Y602" s="11"/>
      <c r="Z602" s="4">
        <f>SUM(Tabel1[[#This Row],[Bez - Invaliden algemeen]:[Bez - Overig gereserveerd]])</f>
        <v>0</v>
      </c>
      <c r="AA602" s="4"/>
      <c r="AB602" s="4"/>
      <c r="AC602" s="11"/>
      <c r="AD602" s="11">
        <f>SUM(Tabel1[[#This Row],[Bez - fout, canadees]:[Bez - fout, anders]])</f>
        <v>0</v>
      </c>
      <c r="AE602" s="4"/>
      <c r="AF602" s="11"/>
      <c r="AG602" s="11"/>
      <c r="AH602" s="11">
        <f>SUM(Tabel1[[#This Row],[Bez - Obstakel, openbaar]:[Bez - Obstakel, doelgroep]])</f>
        <v>0</v>
      </c>
      <c r="AI602" s="4"/>
      <c r="AJ602" s="11">
        <f>SUM(Tabel1[[#This Row],[Bez - doelgroep totaal]]+Tabel1[[#This Row],[Bez - Openbaar]]+Tabel1[[#This Row],[Bez - Foutparkeerders]]+Tabel1[[#This Row],[Bez - Obstakels]])</f>
        <v>0</v>
      </c>
      <c r="AK602" s="41" t="e">
        <f>Tabel1[[#This Row],[Bez - Openbaar]]/Tabel1[[#This Row],[Totale openbare capaciteit]]</f>
        <v>#DIV/0!</v>
      </c>
      <c r="AL602" s="41" t="e">
        <f>Tabel1[[#This Row],[Bez - doelgroep totaal]]/Tabel1[[#This Row],[Totale doelgroep capaciteit]]</f>
        <v>#DIV/0!</v>
      </c>
      <c r="AM602" s="41" t="e">
        <f>Tabel1[[#This Row],[Totale bezetting]]/Tabel1[[#This Row],[Totale capaciteit]]</f>
        <v>#DIV/0!</v>
      </c>
      <c r="AN602" s="41" t="str">
        <f>Tabel1[[#This Row],[Datum]]&amp;Tabel1[[#This Row],[Meetmoment]]&amp;Tabel1[[#This Row],[Sectienummer]]</f>
        <v>4445010:00-12:0044</v>
      </c>
      <c r="AO602" s="33"/>
      <c r="AP602" s="33"/>
      <c r="AQ602" s="33"/>
      <c r="AR602" s="33"/>
      <c r="AS602" s="33"/>
      <c r="AT602" s="33">
        <f>SUM(Tabel1[[#This Row],[Motief - Bezoekers/kortparkeerders]:[Motief - Overig]])</f>
        <v>0</v>
      </c>
      <c r="AU602" s="43"/>
      <c r="AV602" s="43"/>
      <c r="AW602" s="43"/>
      <c r="AX602" s="43"/>
      <c r="AY602" s="43"/>
      <c r="AZ602" s="43"/>
      <c r="BA602" s="43"/>
      <c r="BB602" s="43"/>
      <c r="BC602" s="44">
        <f>SUM(Tabel1[[#This Row],[Herkomst - Eigen woonplaats]:[Herkomst - Onbekend]])</f>
        <v>0</v>
      </c>
    </row>
    <row r="603" spans="1:55" s="2" customFormat="1" x14ac:dyDescent="0.25">
      <c r="A603" s="1">
        <v>44</v>
      </c>
      <c r="B603" t="s">
        <v>64</v>
      </c>
      <c r="C603" s="8">
        <v>44450</v>
      </c>
      <c r="D603" s="1" t="s">
        <v>79</v>
      </c>
      <c r="E603" s="4"/>
      <c r="F603" s="4"/>
      <c r="G603" s="4"/>
      <c r="H603" s="4"/>
      <c r="I603" s="4"/>
      <c r="J603" s="4"/>
      <c r="K603" s="4">
        <f>SUM(Tabel1[[#This Row],[cap_gemarkeerd_langs]:[cap_canadees]])</f>
        <v>0</v>
      </c>
      <c r="L603" s="4"/>
      <c r="M603" s="4"/>
      <c r="N603" s="4"/>
      <c r="O603" s="4"/>
      <c r="P603" s="4"/>
      <c r="Q603" s="4"/>
      <c r="R603" s="4">
        <f>SUM(Tabel1[[#This Row],[Cap - Invaliden algemeen]:[Cap - Overig gereserveerd]])</f>
        <v>0</v>
      </c>
      <c r="S603" s="4">
        <f>Tabel1[[#This Row],[Totale openbare capaciteit]]+Tabel1[[#This Row],[Totale doelgroep capaciteit]]</f>
        <v>0</v>
      </c>
      <c r="T603" s="11"/>
      <c r="U603" s="11"/>
      <c r="V603" s="11"/>
      <c r="W603" s="11"/>
      <c r="X603" s="11"/>
      <c r="Y603" s="11"/>
      <c r="Z603" s="4">
        <f>SUM(Tabel1[[#This Row],[Bez - Invaliden algemeen]:[Bez - Overig gereserveerd]])</f>
        <v>0</v>
      </c>
      <c r="AA603" s="4"/>
      <c r="AB603" s="4"/>
      <c r="AC603" s="11"/>
      <c r="AD603" s="11">
        <f>SUM(Tabel1[[#This Row],[Bez - fout, canadees]:[Bez - fout, anders]])</f>
        <v>0</v>
      </c>
      <c r="AE603" s="4"/>
      <c r="AF603" s="11"/>
      <c r="AG603" s="11"/>
      <c r="AH603" s="11">
        <f>SUM(Tabel1[[#This Row],[Bez - Obstakel, openbaar]:[Bez - Obstakel, doelgroep]])</f>
        <v>0</v>
      </c>
      <c r="AI603" s="4"/>
      <c r="AJ603" s="11">
        <f>SUM(Tabel1[[#This Row],[Bez - doelgroep totaal]]+Tabel1[[#This Row],[Bez - Openbaar]]+Tabel1[[#This Row],[Bez - Foutparkeerders]]+Tabel1[[#This Row],[Bez - Obstakels]])</f>
        <v>0</v>
      </c>
      <c r="AK603" s="41" t="e">
        <f>Tabel1[[#This Row],[Bez - Openbaar]]/Tabel1[[#This Row],[Totale openbare capaciteit]]</f>
        <v>#DIV/0!</v>
      </c>
      <c r="AL603" s="41" t="e">
        <f>Tabel1[[#This Row],[Bez - doelgroep totaal]]/Tabel1[[#This Row],[Totale doelgroep capaciteit]]</f>
        <v>#DIV/0!</v>
      </c>
      <c r="AM603" s="41" t="e">
        <f>Tabel1[[#This Row],[Totale bezetting]]/Tabel1[[#This Row],[Totale capaciteit]]</f>
        <v>#DIV/0!</v>
      </c>
      <c r="AN603" s="41" t="str">
        <f>Tabel1[[#This Row],[Datum]]&amp;Tabel1[[#This Row],[Meetmoment]]&amp;Tabel1[[#This Row],[Sectienummer]]</f>
        <v>4445014:00-16:0044</v>
      </c>
      <c r="AO603" s="33"/>
      <c r="AP603" s="33"/>
      <c r="AQ603" s="33"/>
      <c r="AR603" s="33"/>
      <c r="AS603" s="33"/>
      <c r="AT603" s="33">
        <f>SUM(Tabel1[[#This Row],[Motief - Bezoekers/kortparkeerders]:[Motief - Overig]])</f>
        <v>0</v>
      </c>
      <c r="AU603" s="43"/>
      <c r="AV603" s="43"/>
      <c r="AW603" s="43"/>
      <c r="AX603" s="43"/>
      <c r="AY603" s="43"/>
      <c r="AZ603" s="43"/>
      <c r="BA603" s="43"/>
      <c r="BB603" s="43"/>
      <c r="BC603" s="44">
        <f>SUM(Tabel1[[#This Row],[Herkomst - Eigen woonplaats]:[Herkomst - Onbekend]])</f>
        <v>0</v>
      </c>
    </row>
    <row r="604" spans="1:55" s="2" customFormat="1" x14ac:dyDescent="0.25">
      <c r="A604" s="1">
        <v>44</v>
      </c>
      <c r="B604" t="s">
        <v>64</v>
      </c>
      <c r="C604" s="8">
        <v>44450</v>
      </c>
      <c r="D604" s="1" t="s">
        <v>80</v>
      </c>
      <c r="E604" s="4"/>
      <c r="F604" s="4"/>
      <c r="G604" s="4"/>
      <c r="H604" s="4"/>
      <c r="I604" s="4"/>
      <c r="J604" s="4"/>
      <c r="K604" s="4">
        <f>SUM(Tabel1[[#This Row],[cap_gemarkeerd_langs]:[cap_canadees]])</f>
        <v>0</v>
      </c>
      <c r="L604" s="4"/>
      <c r="M604" s="4"/>
      <c r="N604" s="4"/>
      <c r="O604" s="4"/>
      <c r="P604" s="4"/>
      <c r="Q604" s="4"/>
      <c r="R604" s="4">
        <f>SUM(Tabel1[[#This Row],[Cap - Invaliden algemeen]:[Cap - Overig gereserveerd]])</f>
        <v>0</v>
      </c>
      <c r="S604" s="4">
        <f>Tabel1[[#This Row],[Totale openbare capaciteit]]+Tabel1[[#This Row],[Totale doelgroep capaciteit]]</f>
        <v>0</v>
      </c>
      <c r="T604" s="11"/>
      <c r="U604" s="11"/>
      <c r="V604" s="11"/>
      <c r="W604" s="11"/>
      <c r="X604" s="11"/>
      <c r="Y604" s="11"/>
      <c r="Z604" s="4">
        <f>SUM(Tabel1[[#This Row],[Bez - Invaliden algemeen]:[Bez - Overig gereserveerd]])</f>
        <v>0</v>
      </c>
      <c r="AA604" s="4"/>
      <c r="AB604" s="4"/>
      <c r="AC604" s="11"/>
      <c r="AD604" s="11">
        <f>SUM(Tabel1[[#This Row],[Bez - fout, canadees]:[Bez - fout, anders]])</f>
        <v>0</v>
      </c>
      <c r="AE604" s="4"/>
      <c r="AF604" s="11"/>
      <c r="AG604" s="11"/>
      <c r="AH604" s="11">
        <f>SUM(Tabel1[[#This Row],[Bez - Obstakel, openbaar]:[Bez - Obstakel, doelgroep]])</f>
        <v>0</v>
      </c>
      <c r="AI604" s="4"/>
      <c r="AJ604" s="11">
        <f>SUM(Tabel1[[#This Row],[Bez - doelgroep totaal]]+Tabel1[[#This Row],[Bez - Openbaar]]+Tabel1[[#This Row],[Bez - Foutparkeerders]]+Tabel1[[#This Row],[Bez - Obstakels]])</f>
        <v>0</v>
      </c>
      <c r="AK604" s="41" t="e">
        <f>Tabel1[[#This Row],[Bez - Openbaar]]/Tabel1[[#This Row],[Totale openbare capaciteit]]</f>
        <v>#DIV/0!</v>
      </c>
      <c r="AL604" s="41" t="e">
        <f>Tabel1[[#This Row],[Bez - doelgroep totaal]]/Tabel1[[#This Row],[Totale doelgroep capaciteit]]</f>
        <v>#DIV/0!</v>
      </c>
      <c r="AM604" s="41" t="e">
        <f>Tabel1[[#This Row],[Totale bezetting]]/Tabel1[[#This Row],[Totale capaciteit]]</f>
        <v>#DIV/0!</v>
      </c>
      <c r="AN604" s="41" t="str">
        <f>Tabel1[[#This Row],[Datum]]&amp;Tabel1[[#This Row],[Meetmoment]]&amp;Tabel1[[#This Row],[Sectienummer]]</f>
        <v>4445019:00-21:0044</v>
      </c>
      <c r="AO604" s="33"/>
      <c r="AP604" s="33"/>
      <c r="AQ604" s="33"/>
      <c r="AR604" s="33"/>
      <c r="AS604" s="33"/>
      <c r="AT604" s="33">
        <f>SUM(Tabel1[[#This Row],[Motief - Bezoekers/kortparkeerders]:[Motief - Overig]])</f>
        <v>0</v>
      </c>
      <c r="AU604" s="43"/>
      <c r="AV604" s="43"/>
      <c r="AW604" s="43"/>
      <c r="AX604" s="43"/>
      <c r="AY604" s="43"/>
      <c r="AZ604" s="43"/>
      <c r="BA604" s="43"/>
      <c r="BB604" s="43"/>
      <c r="BC604" s="44">
        <f>SUM(Tabel1[[#This Row],[Herkomst - Eigen woonplaats]:[Herkomst - Onbekend]])</f>
        <v>0</v>
      </c>
    </row>
    <row r="605" spans="1:55" s="2" customFormat="1" x14ac:dyDescent="0.25">
      <c r="A605" s="1">
        <v>44</v>
      </c>
      <c r="B605" t="s">
        <v>64</v>
      </c>
      <c r="C605" s="8">
        <v>44451</v>
      </c>
      <c r="D605" s="1" t="s">
        <v>77</v>
      </c>
      <c r="E605" s="4"/>
      <c r="F605" s="4"/>
      <c r="G605" s="4"/>
      <c r="H605" s="4"/>
      <c r="I605" s="4"/>
      <c r="J605" s="4"/>
      <c r="K605" s="4">
        <f>SUM(Tabel1[[#This Row],[cap_gemarkeerd_langs]:[cap_canadees]])</f>
        <v>0</v>
      </c>
      <c r="L605" s="4"/>
      <c r="M605" s="4"/>
      <c r="N605" s="4"/>
      <c r="O605" s="4"/>
      <c r="P605" s="4"/>
      <c r="Q605" s="4"/>
      <c r="R605" s="4">
        <f>SUM(Tabel1[[#This Row],[Cap - Invaliden algemeen]:[Cap - Overig gereserveerd]])</f>
        <v>0</v>
      </c>
      <c r="S605" s="4">
        <f>Tabel1[[#This Row],[Totale openbare capaciteit]]+Tabel1[[#This Row],[Totale doelgroep capaciteit]]</f>
        <v>0</v>
      </c>
      <c r="T605" s="11"/>
      <c r="U605" s="11"/>
      <c r="V605" s="11"/>
      <c r="W605" s="11"/>
      <c r="X605" s="11"/>
      <c r="Y605" s="11"/>
      <c r="Z605" s="4">
        <f>SUM(Tabel1[[#This Row],[Bez - Invaliden algemeen]:[Bez - Overig gereserveerd]])</f>
        <v>0</v>
      </c>
      <c r="AA605" s="4"/>
      <c r="AB605" s="4"/>
      <c r="AC605" s="11"/>
      <c r="AD605" s="11">
        <f>SUM(Tabel1[[#This Row],[Bez - fout, canadees]:[Bez - fout, anders]])</f>
        <v>0</v>
      </c>
      <c r="AE605" s="4"/>
      <c r="AF605" s="11"/>
      <c r="AG605" s="11"/>
      <c r="AH605" s="11">
        <f>SUM(Tabel1[[#This Row],[Bez - Obstakel, openbaar]:[Bez - Obstakel, doelgroep]])</f>
        <v>0</v>
      </c>
      <c r="AI605" s="4"/>
      <c r="AJ605" s="11">
        <f>SUM(Tabel1[[#This Row],[Bez - doelgroep totaal]]+Tabel1[[#This Row],[Bez - Openbaar]]+Tabel1[[#This Row],[Bez - Foutparkeerders]]+Tabel1[[#This Row],[Bez - Obstakels]])</f>
        <v>0</v>
      </c>
      <c r="AK605" s="41" t="e">
        <f>Tabel1[[#This Row],[Bez - Openbaar]]/Tabel1[[#This Row],[Totale openbare capaciteit]]</f>
        <v>#DIV/0!</v>
      </c>
      <c r="AL605" s="41" t="e">
        <f>Tabel1[[#This Row],[Bez - doelgroep totaal]]/Tabel1[[#This Row],[Totale doelgroep capaciteit]]</f>
        <v>#DIV/0!</v>
      </c>
      <c r="AM605" s="41" t="e">
        <f>Tabel1[[#This Row],[Totale bezetting]]/Tabel1[[#This Row],[Totale capaciteit]]</f>
        <v>#DIV/0!</v>
      </c>
      <c r="AN605" s="41" t="str">
        <f>Tabel1[[#This Row],[Datum]]&amp;Tabel1[[#This Row],[Meetmoment]]&amp;Tabel1[[#This Row],[Sectienummer]]</f>
        <v>4445100:00-02:0044</v>
      </c>
      <c r="AO605" s="33"/>
      <c r="AP605" s="33"/>
      <c r="AQ605" s="33"/>
      <c r="AR605" s="33"/>
      <c r="AS605" s="33"/>
      <c r="AT605" s="33">
        <f>SUM(Tabel1[[#This Row],[Motief - Bezoekers/kortparkeerders]:[Motief - Overig]])</f>
        <v>0</v>
      </c>
      <c r="AU605" s="43"/>
      <c r="AV605" s="43"/>
      <c r="AW605" s="43"/>
      <c r="AX605" s="43"/>
      <c r="AY605" s="43"/>
      <c r="AZ605" s="43"/>
      <c r="BA605" s="43"/>
      <c r="BB605" s="43"/>
      <c r="BC605" s="44">
        <f>SUM(Tabel1[[#This Row],[Herkomst - Eigen woonplaats]:[Herkomst - Onbekend]])</f>
        <v>0</v>
      </c>
    </row>
    <row r="606" spans="1:55" s="2" customFormat="1" x14ac:dyDescent="0.25">
      <c r="A606" s="1">
        <v>44</v>
      </c>
      <c r="B606" t="s">
        <v>64</v>
      </c>
      <c r="C606" s="8">
        <v>44474</v>
      </c>
      <c r="D606" s="1" t="s">
        <v>78</v>
      </c>
      <c r="E606" s="4"/>
      <c r="F606" s="4"/>
      <c r="G606" s="4"/>
      <c r="H606" s="4"/>
      <c r="I606" s="4"/>
      <c r="J606" s="4"/>
      <c r="K606" s="4">
        <f>SUM(Tabel1[[#This Row],[cap_gemarkeerd_langs]:[cap_canadees]])</f>
        <v>0</v>
      </c>
      <c r="L606" s="4"/>
      <c r="M606" s="4"/>
      <c r="N606" s="4"/>
      <c r="O606" s="4"/>
      <c r="P606" s="4"/>
      <c r="Q606" s="4"/>
      <c r="R606" s="4">
        <f>SUM(Tabel1[[#This Row],[Cap - Invaliden algemeen]:[Cap - Overig gereserveerd]])</f>
        <v>0</v>
      </c>
      <c r="S606" s="4">
        <f>Tabel1[[#This Row],[Totale openbare capaciteit]]+Tabel1[[#This Row],[Totale doelgroep capaciteit]]</f>
        <v>0</v>
      </c>
      <c r="T606" s="11"/>
      <c r="U606" s="11"/>
      <c r="V606" s="11"/>
      <c r="W606" s="11"/>
      <c r="X606" s="11"/>
      <c r="Y606" s="11"/>
      <c r="Z606" s="4">
        <f>SUM(Tabel1[[#This Row],[Bez - Invaliden algemeen]:[Bez - Overig gereserveerd]])</f>
        <v>0</v>
      </c>
      <c r="AA606" s="4"/>
      <c r="AB606" s="4"/>
      <c r="AC606" s="11"/>
      <c r="AD606" s="11">
        <f>SUM(Tabel1[[#This Row],[Bez - fout, canadees]:[Bez - fout, anders]])</f>
        <v>0</v>
      </c>
      <c r="AE606" s="4"/>
      <c r="AF606" s="11"/>
      <c r="AG606" s="11"/>
      <c r="AH606" s="11">
        <f>SUM(Tabel1[[#This Row],[Bez - Obstakel, openbaar]:[Bez - Obstakel, doelgroep]])</f>
        <v>0</v>
      </c>
      <c r="AI606" s="4"/>
      <c r="AJ606" s="11">
        <f>SUM(Tabel1[[#This Row],[Bez - doelgroep totaal]]+Tabel1[[#This Row],[Bez - Openbaar]]+Tabel1[[#This Row],[Bez - Foutparkeerders]]+Tabel1[[#This Row],[Bez - Obstakels]])</f>
        <v>0</v>
      </c>
      <c r="AK606" s="41" t="e">
        <f>Tabel1[[#This Row],[Bez - Openbaar]]/Tabel1[[#This Row],[Totale openbare capaciteit]]</f>
        <v>#DIV/0!</v>
      </c>
      <c r="AL606" s="41" t="e">
        <f>Tabel1[[#This Row],[Bez - doelgroep totaal]]/Tabel1[[#This Row],[Totale doelgroep capaciteit]]</f>
        <v>#DIV/0!</v>
      </c>
      <c r="AM606" s="41" t="e">
        <f>Tabel1[[#This Row],[Totale bezetting]]/Tabel1[[#This Row],[Totale capaciteit]]</f>
        <v>#DIV/0!</v>
      </c>
      <c r="AN606" s="41" t="str">
        <f>Tabel1[[#This Row],[Datum]]&amp;Tabel1[[#This Row],[Meetmoment]]&amp;Tabel1[[#This Row],[Sectienummer]]</f>
        <v>4447410:00-12:0044</v>
      </c>
      <c r="AO606" s="33"/>
      <c r="AP606" s="33"/>
      <c r="AQ606" s="33"/>
      <c r="AR606" s="33"/>
      <c r="AS606" s="33"/>
      <c r="AT606" s="33">
        <f>SUM(Tabel1[[#This Row],[Motief - Bezoekers/kortparkeerders]:[Motief - Overig]])</f>
        <v>0</v>
      </c>
      <c r="AU606" s="43"/>
      <c r="AV606" s="43"/>
      <c r="AW606" s="43"/>
      <c r="AX606" s="43"/>
      <c r="AY606" s="43"/>
      <c r="AZ606" s="43"/>
      <c r="BA606" s="43"/>
      <c r="BB606" s="43"/>
      <c r="BC606" s="44">
        <f>SUM(Tabel1[[#This Row],[Herkomst - Eigen woonplaats]:[Herkomst - Onbekend]])</f>
        <v>0</v>
      </c>
    </row>
    <row r="607" spans="1:55" s="2" customFormat="1" x14ac:dyDescent="0.25">
      <c r="A607" s="1">
        <v>44</v>
      </c>
      <c r="B607" t="s">
        <v>64</v>
      </c>
      <c r="C607" s="8">
        <v>44474</v>
      </c>
      <c r="D607" s="1" t="s">
        <v>79</v>
      </c>
      <c r="E607" s="4"/>
      <c r="F607" s="4"/>
      <c r="G607" s="4"/>
      <c r="H607" s="4"/>
      <c r="I607" s="4"/>
      <c r="J607" s="4"/>
      <c r="K607" s="4">
        <f>SUM(Tabel1[[#This Row],[cap_gemarkeerd_langs]:[cap_canadees]])</f>
        <v>0</v>
      </c>
      <c r="L607" s="4"/>
      <c r="M607" s="4"/>
      <c r="N607" s="4"/>
      <c r="O607" s="4"/>
      <c r="P607" s="4"/>
      <c r="Q607" s="4"/>
      <c r="R607" s="4">
        <f>SUM(Tabel1[[#This Row],[Cap - Invaliden algemeen]:[Cap - Overig gereserveerd]])</f>
        <v>0</v>
      </c>
      <c r="S607" s="4">
        <f>Tabel1[[#This Row],[Totale openbare capaciteit]]+Tabel1[[#This Row],[Totale doelgroep capaciteit]]</f>
        <v>0</v>
      </c>
      <c r="T607" s="11"/>
      <c r="U607" s="11"/>
      <c r="V607" s="11"/>
      <c r="W607" s="11"/>
      <c r="X607" s="11"/>
      <c r="Y607" s="11"/>
      <c r="Z607" s="4">
        <f>SUM(Tabel1[[#This Row],[Bez - Invaliden algemeen]:[Bez - Overig gereserveerd]])</f>
        <v>0</v>
      </c>
      <c r="AA607" s="4"/>
      <c r="AB607" s="4"/>
      <c r="AC607" s="11"/>
      <c r="AD607" s="11">
        <f>SUM(Tabel1[[#This Row],[Bez - fout, canadees]:[Bez - fout, anders]])</f>
        <v>0</v>
      </c>
      <c r="AE607" s="4"/>
      <c r="AF607" s="11"/>
      <c r="AG607" s="11"/>
      <c r="AH607" s="11">
        <f>SUM(Tabel1[[#This Row],[Bez - Obstakel, openbaar]:[Bez - Obstakel, doelgroep]])</f>
        <v>0</v>
      </c>
      <c r="AI607" s="4"/>
      <c r="AJ607" s="11">
        <f>SUM(Tabel1[[#This Row],[Bez - doelgroep totaal]]+Tabel1[[#This Row],[Bez - Openbaar]]+Tabel1[[#This Row],[Bez - Foutparkeerders]]+Tabel1[[#This Row],[Bez - Obstakels]])</f>
        <v>0</v>
      </c>
      <c r="AK607" s="41" t="e">
        <f>Tabel1[[#This Row],[Bez - Openbaar]]/Tabel1[[#This Row],[Totale openbare capaciteit]]</f>
        <v>#DIV/0!</v>
      </c>
      <c r="AL607" s="41" t="e">
        <f>Tabel1[[#This Row],[Bez - doelgroep totaal]]/Tabel1[[#This Row],[Totale doelgroep capaciteit]]</f>
        <v>#DIV/0!</v>
      </c>
      <c r="AM607" s="41" t="e">
        <f>Tabel1[[#This Row],[Totale bezetting]]/Tabel1[[#This Row],[Totale capaciteit]]</f>
        <v>#DIV/0!</v>
      </c>
      <c r="AN607" s="41" t="str">
        <f>Tabel1[[#This Row],[Datum]]&amp;Tabel1[[#This Row],[Meetmoment]]&amp;Tabel1[[#This Row],[Sectienummer]]</f>
        <v>4447414:00-16:0044</v>
      </c>
      <c r="AO607" s="33"/>
      <c r="AP607" s="33"/>
      <c r="AQ607" s="33"/>
      <c r="AR607" s="33"/>
      <c r="AS607" s="33"/>
      <c r="AT607" s="33">
        <f>SUM(Tabel1[[#This Row],[Motief - Bezoekers/kortparkeerders]:[Motief - Overig]])</f>
        <v>0</v>
      </c>
      <c r="AU607" s="43"/>
      <c r="AV607" s="43"/>
      <c r="AW607" s="43"/>
      <c r="AX607" s="43"/>
      <c r="AY607" s="43"/>
      <c r="AZ607" s="43"/>
      <c r="BA607" s="43"/>
      <c r="BB607" s="43"/>
      <c r="BC607" s="44">
        <f>SUM(Tabel1[[#This Row],[Herkomst - Eigen woonplaats]:[Herkomst - Onbekend]])</f>
        <v>0</v>
      </c>
    </row>
    <row r="608" spans="1:55" s="2" customFormat="1" x14ac:dyDescent="0.25">
      <c r="A608" s="1">
        <v>44</v>
      </c>
      <c r="B608" t="s">
        <v>64</v>
      </c>
      <c r="C608" s="8">
        <v>44474</v>
      </c>
      <c r="D608" s="1" t="s">
        <v>80</v>
      </c>
      <c r="E608" s="4"/>
      <c r="F608" s="4"/>
      <c r="G608" s="4"/>
      <c r="H608" s="4"/>
      <c r="I608" s="4"/>
      <c r="J608" s="4"/>
      <c r="K608" s="4">
        <f>SUM(Tabel1[[#This Row],[cap_gemarkeerd_langs]:[cap_canadees]])</f>
        <v>0</v>
      </c>
      <c r="L608" s="4"/>
      <c r="M608" s="4"/>
      <c r="N608" s="4"/>
      <c r="O608" s="4"/>
      <c r="P608" s="4"/>
      <c r="Q608" s="4"/>
      <c r="R608" s="4">
        <f>SUM(Tabel1[[#This Row],[Cap - Invaliden algemeen]:[Cap - Overig gereserveerd]])</f>
        <v>0</v>
      </c>
      <c r="S608" s="4">
        <f>Tabel1[[#This Row],[Totale openbare capaciteit]]+Tabel1[[#This Row],[Totale doelgroep capaciteit]]</f>
        <v>0</v>
      </c>
      <c r="T608" s="11"/>
      <c r="U608" s="11"/>
      <c r="V608" s="11"/>
      <c r="W608" s="11"/>
      <c r="X608" s="11"/>
      <c r="Y608" s="11"/>
      <c r="Z608" s="4">
        <f>SUM(Tabel1[[#This Row],[Bez - Invaliden algemeen]:[Bez - Overig gereserveerd]])</f>
        <v>0</v>
      </c>
      <c r="AA608" s="4"/>
      <c r="AB608" s="4"/>
      <c r="AC608" s="11"/>
      <c r="AD608" s="11">
        <f>SUM(Tabel1[[#This Row],[Bez - fout, canadees]:[Bez - fout, anders]])</f>
        <v>0</v>
      </c>
      <c r="AE608" s="4"/>
      <c r="AF608" s="11"/>
      <c r="AG608" s="11"/>
      <c r="AH608" s="11">
        <f>SUM(Tabel1[[#This Row],[Bez - Obstakel, openbaar]:[Bez - Obstakel, doelgroep]])</f>
        <v>0</v>
      </c>
      <c r="AI608" s="4"/>
      <c r="AJ608" s="11">
        <f>SUM(Tabel1[[#This Row],[Bez - doelgroep totaal]]+Tabel1[[#This Row],[Bez - Openbaar]]+Tabel1[[#This Row],[Bez - Foutparkeerders]]+Tabel1[[#This Row],[Bez - Obstakels]])</f>
        <v>0</v>
      </c>
      <c r="AK608" s="41" t="e">
        <f>Tabel1[[#This Row],[Bez - Openbaar]]/Tabel1[[#This Row],[Totale openbare capaciteit]]</f>
        <v>#DIV/0!</v>
      </c>
      <c r="AL608" s="41" t="e">
        <f>Tabel1[[#This Row],[Bez - doelgroep totaal]]/Tabel1[[#This Row],[Totale doelgroep capaciteit]]</f>
        <v>#DIV/0!</v>
      </c>
      <c r="AM608" s="41" t="e">
        <f>Tabel1[[#This Row],[Totale bezetting]]/Tabel1[[#This Row],[Totale capaciteit]]</f>
        <v>#DIV/0!</v>
      </c>
      <c r="AN608" s="41" t="str">
        <f>Tabel1[[#This Row],[Datum]]&amp;Tabel1[[#This Row],[Meetmoment]]&amp;Tabel1[[#This Row],[Sectienummer]]</f>
        <v>4447419:00-21:0044</v>
      </c>
      <c r="AO608" s="33"/>
      <c r="AP608" s="33"/>
      <c r="AQ608" s="33"/>
      <c r="AR608" s="33"/>
      <c r="AS608" s="33"/>
      <c r="AT608" s="33">
        <f>SUM(Tabel1[[#This Row],[Motief - Bezoekers/kortparkeerders]:[Motief - Overig]])</f>
        <v>0</v>
      </c>
      <c r="AU608" s="43"/>
      <c r="AV608" s="43"/>
      <c r="AW608" s="43"/>
      <c r="AX608" s="43"/>
      <c r="AY608" s="43"/>
      <c r="AZ608" s="43"/>
      <c r="BA608" s="43"/>
      <c r="BB608" s="43"/>
      <c r="BC608" s="44">
        <f>SUM(Tabel1[[#This Row],[Herkomst - Eigen woonplaats]:[Herkomst - Onbekend]])</f>
        <v>0</v>
      </c>
    </row>
    <row r="609" spans="1:55" s="2" customFormat="1" x14ac:dyDescent="0.25">
      <c r="A609" s="1">
        <v>44</v>
      </c>
      <c r="B609" t="s">
        <v>64</v>
      </c>
      <c r="C609" s="8">
        <v>44475</v>
      </c>
      <c r="D609" s="1" t="s">
        <v>77</v>
      </c>
      <c r="E609" s="4"/>
      <c r="F609" s="4"/>
      <c r="G609" s="4"/>
      <c r="H609" s="4"/>
      <c r="I609" s="4"/>
      <c r="J609" s="4"/>
      <c r="K609" s="4">
        <f>SUM(Tabel1[[#This Row],[cap_gemarkeerd_langs]:[cap_canadees]])</f>
        <v>0</v>
      </c>
      <c r="L609" s="4"/>
      <c r="M609" s="4"/>
      <c r="N609" s="4"/>
      <c r="O609" s="4"/>
      <c r="P609" s="4"/>
      <c r="Q609" s="4"/>
      <c r="R609" s="4">
        <f>SUM(Tabel1[[#This Row],[Cap - Invaliden algemeen]:[Cap - Overig gereserveerd]])</f>
        <v>0</v>
      </c>
      <c r="S609" s="4">
        <f>Tabel1[[#This Row],[Totale openbare capaciteit]]+Tabel1[[#This Row],[Totale doelgroep capaciteit]]</f>
        <v>0</v>
      </c>
      <c r="T609" s="11"/>
      <c r="U609" s="11"/>
      <c r="V609" s="11"/>
      <c r="W609" s="11"/>
      <c r="X609" s="11"/>
      <c r="Y609" s="11"/>
      <c r="Z609" s="4">
        <f>SUM(Tabel1[[#This Row],[Bez - Invaliden algemeen]:[Bez - Overig gereserveerd]])</f>
        <v>0</v>
      </c>
      <c r="AA609" s="4"/>
      <c r="AB609" s="4"/>
      <c r="AC609" s="11"/>
      <c r="AD609" s="11">
        <f>SUM(Tabel1[[#This Row],[Bez - fout, canadees]:[Bez - fout, anders]])</f>
        <v>0</v>
      </c>
      <c r="AE609" s="4"/>
      <c r="AF609" s="11"/>
      <c r="AG609" s="11"/>
      <c r="AH609" s="11">
        <f>SUM(Tabel1[[#This Row],[Bez - Obstakel, openbaar]:[Bez - Obstakel, doelgroep]])</f>
        <v>0</v>
      </c>
      <c r="AI609" s="4"/>
      <c r="AJ609" s="11">
        <f>SUM(Tabel1[[#This Row],[Bez - doelgroep totaal]]+Tabel1[[#This Row],[Bez - Openbaar]]+Tabel1[[#This Row],[Bez - Foutparkeerders]]+Tabel1[[#This Row],[Bez - Obstakels]])</f>
        <v>0</v>
      </c>
      <c r="AK609" s="41" t="e">
        <f>Tabel1[[#This Row],[Bez - Openbaar]]/Tabel1[[#This Row],[Totale openbare capaciteit]]</f>
        <v>#DIV/0!</v>
      </c>
      <c r="AL609" s="41" t="e">
        <f>Tabel1[[#This Row],[Bez - doelgroep totaal]]/Tabel1[[#This Row],[Totale doelgroep capaciteit]]</f>
        <v>#DIV/0!</v>
      </c>
      <c r="AM609" s="41" t="e">
        <f>Tabel1[[#This Row],[Totale bezetting]]/Tabel1[[#This Row],[Totale capaciteit]]</f>
        <v>#DIV/0!</v>
      </c>
      <c r="AN609" s="41" t="str">
        <f>Tabel1[[#This Row],[Datum]]&amp;Tabel1[[#This Row],[Meetmoment]]&amp;Tabel1[[#This Row],[Sectienummer]]</f>
        <v>4447500:00-02:0044</v>
      </c>
      <c r="AO609" s="33"/>
      <c r="AP609" s="33"/>
      <c r="AQ609" s="33"/>
      <c r="AR609" s="33"/>
      <c r="AS609" s="33"/>
      <c r="AT609" s="33">
        <f>SUM(Tabel1[[#This Row],[Motief - Bezoekers/kortparkeerders]:[Motief - Overig]])</f>
        <v>0</v>
      </c>
      <c r="AU609" s="43"/>
      <c r="AV609" s="43"/>
      <c r="AW609" s="43"/>
      <c r="AX609" s="43"/>
      <c r="AY609" s="43"/>
      <c r="AZ609" s="43"/>
      <c r="BA609" s="43"/>
      <c r="BB609" s="43"/>
      <c r="BC609" s="44">
        <f>SUM(Tabel1[[#This Row],[Herkomst - Eigen woonplaats]:[Herkomst - Onbekend]])</f>
        <v>0</v>
      </c>
    </row>
    <row r="610" spans="1:55" s="2" customFormat="1" x14ac:dyDescent="0.25">
      <c r="A610" s="1">
        <v>45</v>
      </c>
      <c r="B610" t="s">
        <v>70</v>
      </c>
      <c r="C610" s="8">
        <v>44415</v>
      </c>
      <c r="D610" s="1" t="s">
        <v>78</v>
      </c>
      <c r="E610" s="4"/>
      <c r="F610" s="4"/>
      <c r="G610" s="4">
        <v>28</v>
      </c>
      <c r="H610" s="4"/>
      <c r="I610" s="4"/>
      <c r="J610" s="4"/>
      <c r="K610" s="4">
        <f>SUM(Tabel1[[#This Row],[cap_gemarkeerd_langs]:[cap_canadees]])</f>
        <v>28</v>
      </c>
      <c r="L610" s="4">
        <v>6</v>
      </c>
      <c r="M610" s="4"/>
      <c r="N610" s="4"/>
      <c r="O610" s="4"/>
      <c r="P610" s="4"/>
      <c r="Q610" s="4"/>
      <c r="R610" s="4">
        <f>SUM(Tabel1[[#This Row],[Cap - Invaliden algemeen]:[Cap - Overig gereserveerd]])</f>
        <v>6</v>
      </c>
      <c r="S610" s="4">
        <f>Tabel1[[#This Row],[Totale openbare capaciteit]]+Tabel1[[#This Row],[Totale doelgroep capaciteit]]</f>
        <v>34</v>
      </c>
      <c r="T610" s="11">
        <v>25</v>
      </c>
      <c r="U610" s="11">
        <v>1</v>
      </c>
      <c r="V610" s="11"/>
      <c r="W610" s="11"/>
      <c r="X610" s="11"/>
      <c r="Y610" s="11"/>
      <c r="Z610" s="4">
        <f>SUM(Tabel1[[#This Row],[Bez - Invaliden algemeen]:[Bez - Overig gereserveerd]])</f>
        <v>1</v>
      </c>
      <c r="AA610" s="4"/>
      <c r="AB610" s="4"/>
      <c r="AC610" s="11"/>
      <c r="AD610" s="11">
        <f>SUM(Tabel1[[#This Row],[Bez - fout, canadees]:[Bez - fout, anders]])</f>
        <v>0</v>
      </c>
      <c r="AE610" s="4"/>
      <c r="AF610" s="11"/>
      <c r="AG610" s="11"/>
      <c r="AH610" s="11">
        <f>SUM(Tabel1[[#This Row],[Bez - Obstakel, openbaar]:[Bez - Obstakel, doelgroep]])</f>
        <v>0</v>
      </c>
      <c r="AI610" s="4"/>
      <c r="AJ610" s="11">
        <f>SUM(Tabel1[[#This Row],[Bez - doelgroep totaal]]+Tabel1[[#This Row],[Bez - Openbaar]]+Tabel1[[#This Row],[Bez - Foutparkeerders]]+Tabel1[[#This Row],[Bez - Obstakels]])</f>
        <v>26</v>
      </c>
      <c r="AK610" s="41">
        <f>Tabel1[[#This Row],[Bez - Openbaar]]/Tabel1[[#This Row],[Totale openbare capaciteit]]</f>
        <v>0.8928571428571429</v>
      </c>
      <c r="AL610" s="41">
        <f>Tabel1[[#This Row],[Bez - doelgroep totaal]]/Tabel1[[#This Row],[Totale doelgroep capaciteit]]</f>
        <v>0.16666666666666666</v>
      </c>
      <c r="AM610" s="41">
        <f>Tabel1[[#This Row],[Totale bezetting]]/Tabel1[[#This Row],[Totale capaciteit]]</f>
        <v>0.76470588235294112</v>
      </c>
      <c r="AN610" s="41" t="str">
        <f>Tabel1[[#This Row],[Datum]]&amp;Tabel1[[#This Row],[Meetmoment]]&amp;Tabel1[[#This Row],[Sectienummer]]</f>
        <v>4441510:00-12:0045</v>
      </c>
      <c r="AO610" s="33">
        <v>11</v>
      </c>
      <c r="AP610" s="33">
        <v>5</v>
      </c>
      <c r="AQ610" s="33">
        <v>9</v>
      </c>
      <c r="AR610" s="33">
        <v>1</v>
      </c>
      <c r="AS610" s="33"/>
      <c r="AT610" s="33">
        <f>SUM(Tabel1[[#This Row],[Motief - Bezoekers/kortparkeerders]:[Motief - Overig]])</f>
        <v>26</v>
      </c>
      <c r="AU610" s="43"/>
      <c r="AV610" s="43">
        <v>6</v>
      </c>
      <c r="AW610" s="43">
        <v>5</v>
      </c>
      <c r="AX610" s="43">
        <v>2</v>
      </c>
      <c r="AY610" s="43">
        <v>5</v>
      </c>
      <c r="AZ610" s="43">
        <v>3</v>
      </c>
      <c r="BA610" s="43">
        <v>4</v>
      </c>
      <c r="BB610" s="43">
        <v>1</v>
      </c>
      <c r="BC610" s="44">
        <f>SUM(Tabel1[[#This Row],[Herkomst - Eigen woonplaats]:[Herkomst - Onbekend]])</f>
        <v>26</v>
      </c>
    </row>
    <row r="611" spans="1:55" s="2" customFormat="1" x14ac:dyDescent="0.25">
      <c r="A611" s="1">
        <v>45</v>
      </c>
      <c r="B611" t="s">
        <v>70</v>
      </c>
      <c r="C611" s="8">
        <v>44415</v>
      </c>
      <c r="D611" s="1" t="s">
        <v>79</v>
      </c>
      <c r="E611" s="4"/>
      <c r="F611" s="4"/>
      <c r="G611" s="4">
        <v>28</v>
      </c>
      <c r="H611" s="4"/>
      <c r="I611" s="4"/>
      <c r="J611" s="4"/>
      <c r="K611" s="4">
        <f>SUM(Tabel1[[#This Row],[cap_gemarkeerd_langs]:[cap_canadees]])</f>
        <v>28</v>
      </c>
      <c r="L611" s="4">
        <v>6</v>
      </c>
      <c r="M611" s="4"/>
      <c r="N611" s="4"/>
      <c r="O611" s="4"/>
      <c r="P611" s="4"/>
      <c r="Q611" s="4"/>
      <c r="R611" s="4">
        <f>SUM(Tabel1[[#This Row],[Cap - Invaliden algemeen]:[Cap - Overig gereserveerd]])</f>
        <v>6</v>
      </c>
      <c r="S611" s="4">
        <f>Tabel1[[#This Row],[Totale openbare capaciteit]]+Tabel1[[#This Row],[Totale doelgroep capaciteit]]</f>
        <v>34</v>
      </c>
      <c r="T611" s="11">
        <v>28</v>
      </c>
      <c r="U611" s="11">
        <v>4</v>
      </c>
      <c r="V611" s="11"/>
      <c r="W611" s="11"/>
      <c r="X611" s="11"/>
      <c r="Y611" s="11"/>
      <c r="Z611" s="4">
        <f>SUM(Tabel1[[#This Row],[Bez - Invaliden algemeen]:[Bez - Overig gereserveerd]])</f>
        <v>4</v>
      </c>
      <c r="AA611" s="4"/>
      <c r="AB611" s="4"/>
      <c r="AC611" s="11"/>
      <c r="AD611" s="11">
        <f>SUM(Tabel1[[#This Row],[Bez - fout, canadees]:[Bez - fout, anders]])</f>
        <v>0</v>
      </c>
      <c r="AE611" s="4"/>
      <c r="AF611" s="11"/>
      <c r="AG611" s="11"/>
      <c r="AH611" s="11">
        <f>SUM(Tabel1[[#This Row],[Bez - Obstakel, openbaar]:[Bez - Obstakel, doelgroep]])</f>
        <v>0</v>
      </c>
      <c r="AI611" s="4"/>
      <c r="AJ611" s="11">
        <f>SUM(Tabel1[[#This Row],[Bez - doelgroep totaal]]+Tabel1[[#This Row],[Bez - Openbaar]]+Tabel1[[#This Row],[Bez - Foutparkeerders]]+Tabel1[[#This Row],[Bez - Obstakels]])</f>
        <v>32</v>
      </c>
      <c r="AK611" s="41">
        <f>Tabel1[[#This Row],[Bez - Openbaar]]/Tabel1[[#This Row],[Totale openbare capaciteit]]</f>
        <v>1</v>
      </c>
      <c r="AL611" s="41">
        <f>Tabel1[[#This Row],[Bez - doelgroep totaal]]/Tabel1[[#This Row],[Totale doelgroep capaciteit]]</f>
        <v>0.66666666666666663</v>
      </c>
      <c r="AM611" s="41">
        <f>Tabel1[[#This Row],[Totale bezetting]]/Tabel1[[#This Row],[Totale capaciteit]]</f>
        <v>0.94117647058823528</v>
      </c>
      <c r="AN611" s="41" t="str">
        <f>Tabel1[[#This Row],[Datum]]&amp;Tabel1[[#This Row],[Meetmoment]]&amp;Tabel1[[#This Row],[Sectienummer]]</f>
        <v>4441514:00-16:0045</v>
      </c>
      <c r="AO611" s="33">
        <v>13</v>
      </c>
      <c r="AP611" s="33">
        <v>7</v>
      </c>
      <c r="AQ611" s="33">
        <v>11</v>
      </c>
      <c r="AR611" s="33">
        <v>1</v>
      </c>
      <c r="AS611" s="33"/>
      <c r="AT611" s="33">
        <f>SUM(Tabel1[[#This Row],[Motief - Bezoekers/kortparkeerders]:[Motief - Overig]])</f>
        <v>32</v>
      </c>
      <c r="AU611" s="43">
        <v>1</v>
      </c>
      <c r="AV611" s="43">
        <v>9</v>
      </c>
      <c r="AW611" s="43">
        <v>2</v>
      </c>
      <c r="AX611" s="43">
        <v>9</v>
      </c>
      <c r="AY611" s="43">
        <v>4</v>
      </c>
      <c r="AZ611" s="43">
        <v>4</v>
      </c>
      <c r="BA611" s="43">
        <v>2</v>
      </c>
      <c r="BB611" s="43">
        <v>1</v>
      </c>
      <c r="BC611" s="44">
        <f>SUM(Tabel1[[#This Row],[Herkomst - Eigen woonplaats]:[Herkomst - Onbekend]])</f>
        <v>32</v>
      </c>
    </row>
    <row r="612" spans="1:55" s="2" customFormat="1" x14ac:dyDescent="0.25">
      <c r="A612" s="1">
        <v>45</v>
      </c>
      <c r="B612" t="s">
        <v>70</v>
      </c>
      <c r="C612" s="8">
        <v>44415</v>
      </c>
      <c r="D612" s="1" t="s">
        <v>80</v>
      </c>
      <c r="E612" s="4"/>
      <c r="F612" s="4"/>
      <c r="G612" s="4">
        <v>28</v>
      </c>
      <c r="H612" s="4"/>
      <c r="I612" s="4"/>
      <c r="J612" s="4"/>
      <c r="K612" s="4">
        <f>SUM(Tabel1[[#This Row],[cap_gemarkeerd_langs]:[cap_canadees]])</f>
        <v>28</v>
      </c>
      <c r="L612" s="4">
        <v>6</v>
      </c>
      <c r="M612" s="4"/>
      <c r="N612" s="4"/>
      <c r="O612" s="4"/>
      <c r="P612" s="4"/>
      <c r="Q612" s="4"/>
      <c r="R612" s="4">
        <f>SUM(Tabel1[[#This Row],[Cap - Invaliden algemeen]:[Cap - Overig gereserveerd]])</f>
        <v>6</v>
      </c>
      <c r="S612" s="4">
        <f>Tabel1[[#This Row],[Totale openbare capaciteit]]+Tabel1[[#This Row],[Totale doelgroep capaciteit]]</f>
        <v>34</v>
      </c>
      <c r="T612" s="11">
        <v>26</v>
      </c>
      <c r="U612" s="11">
        <v>3</v>
      </c>
      <c r="V612" s="11"/>
      <c r="W612" s="11"/>
      <c r="X612" s="11"/>
      <c r="Y612" s="11"/>
      <c r="Z612" s="4">
        <f>SUM(Tabel1[[#This Row],[Bez - Invaliden algemeen]:[Bez - Overig gereserveerd]])</f>
        <v>3</v>
      </c>
      <c r="AA612" s="4"/>
      <c r="AB612" s="4"/>
      <c r="AC612" s="11"/>
      <c r="AD612" s="11">
        <f>SUM(Tabel1[[#This Row],[Bez - fout, canadees]:[Bez - fout, anders]])</f>
        <v>0</v>
      </c>
      <c r="AE612" s="4"/>
      <c r="AF612" s="11"/>
      <c r="AG612" s="11"/>
      <c r="AH612" s="11">
        <f>SUM(Tabel1[[#This Row],[Bez - Obstakel, openbaar]:[Bez - Obstakel, doelgroep]])</f>
        <v>0</v>
      </c>
      <c r="AI612" s="4"/>
      <c r="AJ612" s="11">
        <f>SUM(Tabel1[[#This Row],[Bez - doelgroep totaal]]+Tabel1[[#This Row],[Bez - Openbaar]]+Tabel1[[#This Row],[Bez - Foutparkeerders]]+Tabel1[[#This Row],[Bez - Obstakels]])</f>
        <v>29</v>
      </c>
      <c r="AK612" s="41">
        <f>Tabel1[[#This Row],[Bez - Openbaar]]/Tabel1[[#This Row],[Totale openbare capaciteit]]</f>
        <v>0.9285714285714286</v>
      </c>
      <c r="AL612" s="41">
        <f>Tabel1[[#This Row],[Bez - doelgroep totaal]]/Tabel1[[#This Row],[Totale doelgroep capaciteit]]</f>
        <v>0.5</v>
      </c>
      <c r="AM612" s="41">
        <f>Tabel1[[#This Row],[Totale bezetting]]/Tabel1[[#This Row],[Totale capaciteit]]</f>
        <v>0.8529411764705882</v>
      </c>
      <c r="AN612" s="41" t="str">
        <f>Tabel1[[#This Row],[Datum]]&amp;Tabel1[[#This Row],[Meetmoment]]&amp;Tabel1[[#This Row],[Sectienummer]]</f>
        <v>4441519:00-21:0045</v>
      </c>
      <c r="AO612" s="33">
        <v>11</v>
      </c>
      <c r="AP612" s="33">
        <v>3</v>
      </c>
      <c r="AQ612" s="33">
        <v>14</v>
      </c>
      <c r="AR612" s="33">
        <v>1</v>
      </c>
      <c r="AS612" s="33"/>
      <c r="AT612" s="33">
        <f>SUM(Tabel1[[#This Row],[Motief - Bezoekers/kortparkeerders]:[Motief - Overig]])</f>
        <v>29</v>
      </c>
      <c r="AU612" s="43"/>
      <c r="AV612" s="43">
        <v>9</v>
      </c>
      <c r="AW612" s="43">
        <v>3</v>
      </c>
      <c r="AX612" s="43">
        <v>7</v>
      </c>
      <c r="AY612" s="43">
        <v>3</v>
      </c>
      <c r="AZ612" s="43">
        <v>3</v>
      </c>
      <c r="BA612" s="43">
        <v>4</v>
      </c>
      <c r="BB612" s="43"/>
      <c r="BC612" s="44">
        <f>SUM(Tabel1[[#This Row],[Herkomst - Eigen woonplaats]:[Herkomst - Onbekend]])</f>
        <v>29</v>
      </c>
    </row>
    <row r="613" spans="1:55" s="2" customFormat="1" x14ac:dyDescent="0.25">
      <c r="A613" s="1">
        <v>45</v>
      </c>
      <c r="B613" t="s">
        <v>70</v>
      </c>
      <c r="C613" s="8">
        <v>44416</v>
      </c>
      <c r="D613" s="1" t="s">
        <v>77</v>
      </c>
      <c r="E613" s="4"/>
      <c r="F613" s="4"/>
      <c r="G613" s="4">
        <v>28</v>
      </c>
      <c r="H613" s="4"/>
      <c r="I613" s="4"/>
      <c r="J613" s="4"/>
      <c r="K613" s="4">
        <f>SUM(Tabel1[[#This Row],[cap_gemarkeerd_langs]:[cap_canadees]])</f>
        <v>28</v>
      </c>
      <c r="L613" s="4">
        <v>6</v>
      </c>
      <c r="M613" s="4"/>
      <c r="N613" s="4"/>
      <c r="O613" s="4"/>
      <c r="P613" s="4"/>
      <c r="Q613" s="4"/>
      <c r="R613" s="4">
        <f>SUM(Tabel1[[#This Row],[Cap - Invaliden algemeen]:[Cap - Overig gereserveerd]])</f>
        <v>6</v>
      </c>
      <c r="S613" s="4">
        <f>Tabel1[[#This Row],[Totale openbare capaciteit]]+Tabel1[[#This Row],[Totale doelgroep capaciteit]]</f>
        <v>34</v>
      </c>
      <c r="T613" s="11">
        <v>21</v>
      </c>
      <c r="U613" s="11"/>
      <c r="V613" s="11"/>
      <c r="W613" s="11"/>
      <c r="X613" s="11"/>
      <c r="Y613" s="11"/>
      <c r="Z613" s="4">
        <f>SUM(Tabel1[[#This Row],[Bez - Invaliden algemeen]:[Bez - Overig gereserveerd]])</f>
        <v>0</v>
      </c>
      <c r="AA613" s="4"/>
      <c r="AB613" s="4"/>
      <c r="AC613" s="11"/>
      <c r="AD613" s="11">
        <f>SUM(Tabel1[[#This Row],[Bez - fout, canadees]:[Bez - fout, anders]])</f>
        <v>0</v>
      </c>
      <c r="AE613" s="4"/>
      <c r="AF613" s="11"/>
      <c r="AG613" s="11"/>
      <c r="AH613" s="11">
        <f>SUM(Tabel1[[#This Row],[Bez - Obstakel, openbaar]:[Bez - Obstakel, doelgroep]])</f>
        <v>0</v>
      </c>
      <c r="AI613" s="4"/>
      <c r="AJ613" s="11">
        <f>SUM(Tabel1[[#This Row],[Bez - doelgroep totaal]]+Tabel1[[#This Row],[Bez - Openbaar]]+Tabel1[[#This Row],[Bez - Foutparkeerders]]+Tabel1[[#This Row],[Bez - Obstakels]])</f>
        <v>21</v>
      </c>
      <c r="AK613" s="41">
        <f>Tabel1[[#This Row],[Bez - Openbaar]]/Tabel1[[#This Row],[Totale openbare capaciteit]]</f>
        <v>0.75</v>
      </c>
      <c r="AL613" s="41">
        <f>Tabel1[[#This Row],[Bez - doelgroep totaal]]/Tabel1[[#This Row],[Totale doelgroep capaciteit]]</f>
        <v>0</v>
      </c>
      <c r="AM613" s="41">
        <f>Tabel1[[#This Row],[Totale bezetting]]/Tabel1[[#This Row],[Totale capaciteit]]</f>
        <v>0.61764705882352944</v>
      </c>
      <c r="AN613" s="41" t="str">
        <f>Tabel1[[#This Row],[Datum]]&amp;Tabel1[[#This Row],[Meetmoment]]&amp;Tabel1[[#This Row],[Sectienummer]]</f>
        <v>4441600:00-02:0045</v>
      </c>
      <c r="AO613" s="33"/>
      <c r="AP613" s="33"/>
      <c r="AQ613" s="33">
        <v>14</v>
      </c>
      <c r="AR613" s="33">
        <v>7</v>
      </c>
      <c r="AS613" s="33"/>
      <c r="AT613" s="33">
        <f>SUM(Tabel1[[#This Row],[Motief - Bezoekers/kortparkeerders]:[Motief - Overig]])</f>
        <v>21</v>
      </c>
      <c r="AU613" s="43"/>
      <c r="AV613" s="43">
        <v>4</v>
      </c>
      <c r="AW613" s="43">
        <v>1</v>
      </c>
      <c r="AX613" s="43">
        <v>7</v>
      </c>
      <c r="AY613" s="43">
        <v>1</v>
      </c>
      <c r="AZ613" s="43">
        <v>4</v>
      </c>
      <c r="BA613" s="43">
        <v>2</v>
      </c>
      <c r="BB613" s="43">
        <v>2</v>
      </c>
      <c r="BC613" s="44">
        <f>SUM(Tabel1[[#This Row],[Herkomst - Eigen woonplaats]:[Herkomst - Onbekend]])</f>
        <v>21</v>
      </c>
    </row>
    <row r="614" spans="1:55" s="2" customFormat="1" x14ac:dyDescent="0.25">
      <c r="A614" s="1">
        <v>45</v>
      </c>
      <c r="B614" s="1" t="s">
        <v>70</v>
      </c>
      <c r="C614" s="8">
        <v>44429</v>
      </c>
      <c r="D614" s="1" t="s">
        <v>79</v>
      </c>
      <c r="E614" s="4"/>
      <c r="F614" s="4"/>
      <c r="G614" s="4">
        <v>28</v>
      </c>
      <c r="H614" s="4"/>
      <c r="I614" s="4"/>
      <c r="J614" s="4"/>
      <c r="K614" s="4">
        <f>SUM(Tabel1[[#This Row],[cap_gemarkeerd_langs]:[cap_canadees]])</f>
        <v>28</v>
      </c>
      <c r="L614" s="4">
        <v>6</v>
      </c>
      <c r="M614" s="4"/>
      <c r="N614" s="4"/>
      <c r="O614" s="4"/>
      <c r="P614" s="4"/>
      <c r="Q614" s="4"/>
      <c r="R614" s="4">
        <f>SUM(Tabel1[[#This Row],[Cap - Invaliden algemeen]:[Cap - Overig gereserveerd]])</f>
        <v>6</v>
      </c>
      <c r="S614" s="4">
        <f>Tabel1[[#This Row],[Totale openbare capaciteit]]+Tabel1[[#This Row],[Totale doelgroep capaciteit]]</f>
        <v>34</v>
      </c>
      <c r="T614" s="11">
        <v>28</v>
      </c>
      <c r="U614" s="11">
        <v>2</v>
      </c>
      <c r="V614" s="11"/>
      <c r="W614" s="11"/>
      <c r="X614" s="11"/>
      <c r="Y614" s="11"/>
      <c r="Z614" s="4">
        <f>SUM(Tabel1[[#This Row],[Bez - Invaliden algemeen]:[Bez - Overig gereserveerd]])</f>
        <v>2</v>
      </c>
      <c r="AA614" s="4"/>
      <c r="AB614" s="4"/>
      <c r="AC614" s="11"/>
      <c r="AD614" s="11">
        <f>SUM(Tabel1[[#This Row],[Bez - fout, canadees]:[Bez - fout, anders]])</f>
        <v>0</v>
      </c>
      <c r="AE614" s="11"/>
      <c r="AF614" s="11"/>
      <c r="AG614" s="11"/>
      <c r="AH614" s="11">
        <f>SUM(Tabel1[[#This Row],[Bez - Obstakel, openbaar]:[Bez - Obstakel, doelgroep]])</f>
        <v>0</v>
      </c>
      <c r="AI614" s="4"/>
      <c r="AJ614" s="11">
        <f>SUM(Tabel1[[#This Row],[Bez - doelgroep totaal]]+Tabel1[[#This Row],[Bez - Openbaar]]+Tabel1[[#This Row],[Bez - Foutparkeerders]]+Tabel1[[#This Row],[Bez - Obstakels]])</f>
        <v>30</v>
      </c>
      <c r="AK614" s="41">
        <f>Tabel1[[#This Row],[Bez - Openbaar]]/Tabel1[[#This Row],[Totale openbare capaciteit]]</f>
        <v>1</v>
      </c>
      <c r="AL614" s="41">
        <f>Tabel1[[#This Row],[Bez - doelgroep totaal]]/Tabel1[[#This Row],[Totale doelgroep capaciteit]]</f>
        <v>0.33333333333333331</v>
      </c>
      <c r="AM614" s="41">
        <f>Tabel1[[#This Row],[Totale bezetting]]/Tabel1[[#This Row],[Totale capaciteit]]</f>
        <v>0.88235294117647056</v>
      </c>
      <c r="AN614" s="41" t="str">
        <f>Tabel1[[#This Row],[Datum]]&amp;Tabel1[[#This Row],[Meetmoment]]&amp;Tabel1[[#This Row],[Sectienummer]]</f>
        <v>4442914:00-16:0045</v>
      </c>
      <c r="AO614" s="33">
        <v>23</v>
      </c>
      <c r="AP614" s="33">
        <v>3</v>
      </c>
      <c r="AQ614" s="33">
        <v>4</v>
      </c>
      <c r="AR614" s="33"/>
      <c r="AS614" s="33"/>
      <c r="AT614" s="33">
        <f>SUM(Tabel1[[#This Row],[Motief - Bezoekers/kortparkeerders]:[Motief - Overig]])</f>
        <v>30</v>
      </c>
      <c r="AU614" s="43"/>
      <c r="AV614" s="43">
        <v>5</v>
      </c>
      <c r="AW614" s="43">
        <v>6</v>
      </c>
      <c r="AX614" s="43">
        <v>4</v>
      </c>
      <c r="AY614" s="43">
        <v>6</v>
      </c>
      <c r="AZ614" s="43">
        <v>5</v>
      </c>
      <c r="BA614" s="43">
        <v>4</v>
      </c>
      <c r="BB614" s="43"/>
      <c r="BC614" s="44">
        <f>SUM(Tabel1[[#This Row],[Herkomst - Eigen woonplaats]:[Herkomst - Onbekend]])</f>
        <v>30</v>
      </c>
    </row>
    <row r="615" spans="1:55" s="2" customFormat="1" x14ac:dyDescent="0.25">
      <c r="A615" s="1">
        <v>45</v>
      </c>
      <c r="B615" t="s">
        <v>70</v>
      </c>
      <c r="C615" s="8">
        <v>44450</v>
      </c>
      <c r="D615" s="1" t="s">
        <v>78</v>
      </c>
      <c r="E615" s="4"/>
      <c r="F615" s="4"/>
      <c r="G615" s="4">
        <v>28</v>
      </c>
      <c r="H615" s="4"/>
      <c r="I615" s="4"/>
      <c r="J615" s="4"/>
      <c r="K615" s="4">
        <f>SUM(Tabel1[[#This Row],[cap_gemarkeerd_langs]:[cap_canadees]])</f>
        <v>28</v>
      </c>
      <c r="L615" s="4">
        <v>6</v>
      </c>
      <c r="M615" s="4"/>
      <c r="N615" s="4"/>
      <c r="O615" s="4"/>
      <c r="P615" s="4"/>
      <c r="Q615" s="4"/>
      <c r="R615" s="4">
        <f>SUM(Tabel1[[#This Row],[Cap - Invaliden algemeen]:[Cap - Overig gereserveerd]])</f>
        <v>6</v>
      </c>
      <c r="S615" s="4">
        <f>Tabel1[[#This Row],[Totale openbare capaciteit]]+Tabel1[[#This Row],[Totale doelgroep capaciteit]]</f>
        <v>34</v>
      </c>
      <c r="T615" s="11">
        <v>24</v>
      </c>
      <c r="U615" s="11"/>
      <c r="V615" s="11"/>
      <c r="W615" s="11"/>
      <c r="X615" s="11"/>
      <c r="Y615" s="11"/>
      <c r="Z615" s="4">
        <f>SUM(Tabel1[[#This Row],[Bez - Invaliden algemeen]:[Bez - Overig gereserveerd]])</f>
        <v>0</v>
      </c>
      <c r="AA615" s="4"/>
      <c r="AB615" s="4"/>
      <c r="AC615" s="11"/>
      <c r="AD615" s="11">
        <f>SUM(Tabel1[[#This Row],[Bez - fout, canadees]:[Bez - fout, anders]])</f>
        <v>0</v>
      </c>
      <c r="AE615" s="4"/>
      <c r="AF615" s="11"/>
      <c r="AG615" s="11"/>
      <c r="AH615" s="11">
        <f>SUM(Tabel1[[#This Row],[Bez - Obstakel, openbaar]:[Bez - Obstakel, doelgroep]])</f>
        <v>0</v>
      </c>
      <c r="AI615" s="4"/>
      <c r="AJ615" s="11">
        <f>SUM(Tabel1[[#This Row],[Bez - doelgroep totaal]]+Tabel1[[#This Row],[Bez - Openbaar]]+Tabel1[[#This Row],[Bez - Foutparkeerders]]+Tabel1[[#This Row],[Bez - Obstakels]])</f>
        <v>24</v>
      </c>
      <c r="AK615" s="41">
        <f>Tabel1[[#This Row],[Bez - Openbaar]]/Tabel1[[#This Row],[Totale openbare capaciteit]]</f>
        <v>0.8571428571428571</v>
      </c>
      <c r="AL615" s="41">
        <f>Tabel1[[#This Row],[Bez - doelgroep totaal]]/Tabel1[[#This Row],[Totale doelgroep capaciteit]]</f>
        <v>0</v>
      </c>
      <c r="AM615" s="41">
        <f>Tabel1[[#This Row],[Totale bezetting]]/Tabel1[[#This Row],[Totale capaciteit]]</f>
        <v>0.70588235294117652</v>
      </c>
      <c r="AN615" s="41" t="str">
        <f>Tabel1[[#This Row],[Datum]]&amp;Tabel1[[#This Row],[Meetmoment]]&amp;Tabel1[[#This Row],[Sectienummer]]</f>
        <v>4445010:00-12:0045</v>
      </c>
      <c r="AO615" s="33">
        <v>10</v>
      </c>
      <c r="AP615" s="33">
        <v>5</v>
      </c>
      <c r="AQ615" s="33">
        <v>8</v>
      </c>
      <c r="AR615" s="33">
        <v>1</v>
      </c>
      <c r="AS615" s="33"/>
      <c r="AT615" s="33">
        <f>SUM(Tabel1[[#This Row],[Motief - Bezoekers/kortparkeerders]:[Motief - Overig]])</f>
        <v>24</v>
      </c>
      <c r="AU615" s="43">
        <v>1</v>
      </c>
      <c r="AV615" s="43">
        <v>2</v>
      </c>
      <c r="AW615" s="43">
        <v>8</v>
      </c>
      <c r="AX615" s="43">
        <v>4</v>
      </c>
      <c r="AY615" s="43">
        <v>2</v>
      </c>
      <c r="AZ615" s="43">
        <v>5</v>
      </c>
      <c r="BA615" s="43">
        <v>1</v>
      </c>
      <c r="BB615" s="43">
        <v>1</v>
      </c>
      <c r="BC615" s="44">
        <f>SUM(Tabel1[[#This Row],[Herkomst - Eigen woonplaats]:[Herkomst - Onbekend]])</f>
        <v>24</v>
      </c>
    </row>
    <row r="616" spans="1:55" s="2" customFormat="1" x14ac:dyDescent="0.25">
      <c r="A616" s="1">
        <v>45</v>
      </c>
      <c r="B616" t="s">
        <v>70</v>
      </c>
      <c r="C616" s="8">
        <v>44450</v>
      </c>
      <c r="D616" s="1" t="s">
        <v>79</v>
      </c>
      <c r="E616" s="4"/>
      <c r="F616" s="4"/>
      <c r="G616" s="4">
        <v>28</v>
      </c>
      <c r="H616" s="4"/>
      <c r="I616" s="4"/>
      <c r="J616" s="4"/>
      <c r="K616" s="4">
        <f>SUM(Tabel1[[#This Row],[cap_gemarkeerd_langs]:[cap_canadees]])</f>
        <v>28</v>
      </c>
      <c r="L616" s="4">
        <v>6</v>
      </c>
      <c r="M616" s="4"/>
      <c r="N616" s="4"/>
      <c r="O616" s="4"/>
      <c r="P616" s="4"/>
      <c r="Q616" s="4"/>
      <c r="R616" s="4">
        <f>SUM(Tabel1[[#This Row],[Cap - Invaliden algemeen]:[Cap - Overig gereserveerd]])</f>
        <v>6</v>
      </c>
      <c r="S616" s="4">
        <f>Tabel1[[#This Row],[Totale openbare capaciteit]]+Tabel1[[#This Row],[Totale doelgroep capaciteit]]</f>
        <v>34</v>
      </c>
      <c r="T616" s="11">
        <v>28</v>
      </c>
      <c r="U616" s="11">
        <v>2</v>
      </c>
      <c r="V616" s="11"/>
      <c r="W616" s="11"/>
      <c r="X616" s="11"/>
      <c r="Y616" s="11"/>
      <c r="Z616" s="4">
        <f>SUM(Tabel1[[#This Row],[Bez - Invaliden algemeen]:[Bez - Overig gereserveerd]])</f>
        <v>2</v>
      </c>
      <c r="AA616" s="4"/>
      <c r="AB616" s="4"/>
      <c r="AC616" s="11"/>
      <c r="AD616" s="11">
        <f>SUM(Tabel1[[#This Row],[Bez - fout, canadees]:[Bez - fout, anders]])</f>
        <v>0</v>
      </c>
      <c r="AE616" s="4"/>
      <c r="AF616" s="11"/>
      <c r="AG616" s="11"/>
      <c r="AH616" s="11">
        <f>SUM(Tabel1[[#This Row],[Bez - Obstakel, openbaar]:[Bez - Obstakel, doelgroep]])</f>
        <v>0</v>
      </c>
      <c r="AI616" s="4"/>
      <c r="AJ616" s="11">
        <f>SUM(Tabel1[[#This Row],[Bez - doelgroep totaal]]+Tabel1[[#This Row],[Bez - Openbaar]]+Tabel1[[#This Row],[Bez - Foutparkeerders]]+Tabel1[[#This Row],[Bez - Obstakels]])</f>
        <v>30</v>
      </c>
      <c r="AK616" s="41">
        <f>Tabel1[[#This Row],[Bez - Openbaar]]/Tabel1[[#This Row],[Totale openbare capaciteit]]</f>
        <v>1</v>
      </c>
      <c r="AL616" s="41">
        <f>Tabel1[[#This Row],[Bez - doelgroep totaal]]/Tabel1[[#This Row],[Totale doelgroep capaciteit]]</f>
        <v>0.33333333333333331</v>
      </c>
      <c r="AM616" s="41">
        <f>Tabel1[[#This Row],[Totale bezetting]]/Tabel1[[#This Row],[Totale capaciteit]]</f>
        <v>0.88235294117647056</v>
      </c>
      <c r="AN616" s="41" t="str">
        <f>Tabel1[[#This Row],[Datum]]&amp;Tabel1[[#This Row],[Meetmoment]]&amp;Tabel1[[#This Row],[Sectienummer]]</f>
        <v>4445014:00-16:0045</v>
      </c>
      <c r="AO616" s="33">
        <v>9</v>
      </c>
      <c r="AP616" s="33">
        <v>10</v>
      </c>
      <c r="AQ616" s="33">
        <v>10</v>
      </c>
      <c r="AR616" s="33">
        <v>1</v>
      </c>
      <c r="AS616" s="33"/>
      <c r="AT616" s="33">
        <f>SUM(Tabel1[[#This Row],[Motief - Bezoekers/kortparkeerders]:[Motief - Overig]])</f>
        <v>30</v>
      </c>
      <c r="AU616" s="43">
        <v>2</v>
      </c>
      <c r="AV616" s="43">
        <v>4</v>
      </c>
      <c r="AW616" s="43">
        <v>7</v>
      </c>
      <c r="AX616" s="43">
        <v>6</v>
      </c>
      <c r="AY616" s="43">
        <v>4</v>
      </c>
      <c r="AZ616" s="43">
        <v>5</v>
      </c>
      <c r="BA616" s="43">
        <v>2</v>
      </c>
      <c r="BB616" s="43"/>
      <c r="BC616" s="44">
        <f>SUM(Tabel1[[#This Row],[Herkomst - Eigen woonplaats]:[Herkomst - Onbekend]])</f>
        <v>30</v>
      </c>
    </row>
    <row r="617" spans="1:55" s="2" customFormat="1" x14ac:dyDescent="0.25">
      <c r="A617" s="1">
        <v>45</v>
      </c>
      <c r="B617" t="s">
        <v>70</v>
      </c>
      <c r="C617" s="8">
        <v>44450</v>
      </c>
      <c r="D617" s="1" t="s">
        <v>80</v>
      </c>
      <c r="E617" s="4"/>
      <c r="F617" s="4"/>
      <c r="G617" s="4">
        <v>28</v>
      </c>
      <c r="H617" s="4"/>
      <c r="I617" s="4"/>
      <c r="J617" s="4"/>
      <c r="K617" s="4">
        <f>SUM(Tabel1[[#This Row],[cap_gemarkeerd_langs]:[cap_canadees]])</f>
        <v>28</v>
      </c>
      <c r="L617" s="4">
        <v>6</v>
      </c>
      <c r="M617" s="4"/>
      <c r="N617" s="4"/>
      <c r="O617" s="4"/>
      <c r="P617" s="4"/>
      <c r="Q617" s="4"/>
      <c r="R617" s="4">
        <f>SUM(Tabel1[[#This Row],[Cap - Invaliden algemeen]:[Cap - Overig gereserveerd]])</f>
        <v>6</v>
      </c>
      <c r="S617" s="4">
        <f>Tabel1[[#This Row],[Totale openbare capaciteit]]+Tabel1[[#This Row],[Totale doelgroep capaciteit]]</f>
        <v>34</v>
      </c>
      <c r="T617" s="11">
        <v>28</v>
      </c>
      <c r="U617" s="11">
        <v>4</v>
      </c>
      <c r="V617" s="11"/>
      <c r="W617" s="11"/>
      <c r="X617" s="11"/>
      <c r="Y617" s="11"/>
      <c r="Z617" s="4">
        <f>SUM(Tabel1[[#This Row],[Bez - Invaliden algemeen]:[Bez - Overig gereserveerd]])</f>
        <v>4</v>
      </c>
      <c r="AA617" s="4"/>
      <c r="AB617" s="4">
        <v>1</v>
      </c>
      <c r="AC617" s="11"/>
      <c r="AD617" s="11">
        <f>SUM(Tabel1[[#This Row],[Bez - fout, canadees]:[Bez - fout, anders]])</f>
        <v>1</v>
      </c>
      <c r="AE617" s="4"/>
      <c r="AF617" s="11"/>
      <c r="AG617" s="11"/>
      <c r="AH617" s="11">
        <f>SUM(Tabel1[[#This Row],[Bez - Obstakel, openbaar]:[Bez - Obstakel, doelgroep]])</f>
        <v>0</v>
      </c>
      <c r="AI617" s="4"/>
      <c r="AJ617" s="11">
        <f>SUM(Tabel1[[#This Row],[Bez - doelgroep totaal]]+Tabel1[[#This Row],[Bez - Openbaar]]+Tabel1[[#This Row],[Bez - Foutparkeerders]]+Tabel1[[#This Row],[Bez - Obstakels]])</f>
        <v>33</v>
      </c>
      <c r="AK617" s="41">
        <f>Tabel1[[#This Row],[Bez - Openbaar]]/Tabel1[[#This Row],[Totale openbare capaciteit]]</f>
        <v>1</v>
      </c>
      <c r="AL617" s="41">
        <f>Tabel1[[#This Row],[Bez - doelgroep totaal]]/Tabel1[[#This Row],[Totale doelgroep capaciteit]]</f>
        <v>0.66666666666666663</v>
      </c>
      <c r="AM617" s="41">
        <f>Tabel1[[#This Row],[Totale bezetting]]/Tabel1[[#This Row],[Totale capaciteit]]</f>
        <v>0.97058823529411764</v>
      </c>
      <c r="AN617" s="41" t="str">
        <f>Tabel1[[#This Row],[Datum]]&amp;Tabel1[[#This Row],[Meetmoment]]&amp;Tabel1[[#This Row],[Sectienummer]]</f>
        <v>4445019:00-21:0045</v>
      </c>
      <c r="AO617" s="33">
        <v>15</v>
      </c>
      <c r="AP617" s="33">
        <v>5</v>
      </c>
      <c r="AQ617" s="33">
        <v>12</v>
      </c>
      <c r="AR617" s="33">
        <v>1</v>
      </c>
      <c r="AS617" s="33"/>
      <c r="AT617" s="33">
        <f>SUM(Tabel1[[#This Row],[Motief - Bezoekers/kortparkeerders]:[Motief - Overig]])</f>
        <v>33</v>
      </c>
      <c r="AU617" s="43"/>
      <c r="AV617" s="43">
        <v>5</v>
      </c>
      <c r="AW617" s="43">
        <v>4</v>
      </c>
      <c r="AX617" s="43">
        <v>12</v>
      </c>
      <c r="AY617" s="43">
        <v>8</v>
      </c>
      <c r="AZ617" s="43">
        <v>2</v>
      </c>
      <c r="BA617" s="43">
        <v>2</v>
      </c>
      <c r="BB617" s="43"/>
      <c r="BC617" s="44">
        <f>SUM(Tabel1[[#This Row],[Herkomst - Eigen woonplaats]:[Herkomst - Onbekend]])</f>
        <v>33</v>
      </c>
    </row>
    <row r="618" spans="1:55" s="2" customFormat="1" x14ac:dyDescent="0.25">
      <c r="A618" s="1">
        <v>45</v>
      </c>
      <c r="B618" t="s">
        <v>70</v>
      </c>
      <c r="C618" s="8">
        <v>44451</v>
      </c>
      <c r="D618" s="1" t="s">
        <v>77</v>
      </c>
      <c r="E618" s="4"/>
      <c r="F618" s="4"/>
      <c r="G618" s="4">
        <v>28</v>
      </c>
      <c r="H618" s="4"/>
      <c r="I618" s="4"/>
      <c r="J618" s="4"/>
      <c r="K618" s="4">
        <f>SUM(Tabel1[[#This Row],[cap_gemarkeerd_langs]:[cap_canadees]])</f>
        <v>28</v>
      </c>
      <c r="L618" s="4">
        <v>6</v>
      </c>
      <c r="M618" s="4"/>
      <c r="N618" s="4"/>
      <c r="O618" s="4"/>
      <c r="P618" s="4"/>
      <c r="Q618" s="4"/>
      <c r="R618" s="4">
        <f>SUM(Tabel1[[#This Row],[Cap - Invaliden algemeen]:[Cap - Overig gereserveerd]])</f>
        <v>6</v>
      </c>
      <c r="S618" s="4">
        <f>Tabel1[[#This Row],[Totale openbare capaciteit]]+Tabel1[[#This Row],[Totale doelgroep capaciteit]]</f>
        <v>34</v>
      </c>
      <c r="T618" s="11">
        <v>17</v>
      </c>
      <c r="U618" s="11"/>
      <c r="V618" s="11"/>
      <c r="W618" s="11"/>
      <c r="X618" s="11"/>
      <c r="Y618" s="11"/>
      <c r="Z618" s="4">
        <f>SUM(Tabel1[[#This Row],[Bez - Invaliden algemeen]:[Bez - Overig gereserveerd]])</f>
        <v>0</v>
      </c>
      <c r="AA618" s="4"/>
      <c r="AB618" s="4"/>
      <c r="AC618" s="11"/>
      <c r="AD618" s="11">
        <f>SUM(Tabel1[[#This Row],[Bez - fout, canadees]:[Bez - fout, anders]])</f>
        <v>0</v>
      </c>
      <c r="AE618" s="4"/>
      <c r="AF618" s="11"/>
      <c r="AG618" s="11"/>
      <c r="AH618" s="11">
        <f>SUM(Tabel1[[#This Row],[Bez - Obstakel, openbaar]:[Bez - Obstakel, doelgroep]])</f>
        <v>0</v>
      </c>
      <c r="AI618" s="4"/>
      <c r="AJ618" s="11">
        <f>SUM(Tabel1[[#This Row],[Bez - doelgroep totaal]]+Tabel1[[#This Row],[Bez - Openbaar]]+Tabel1[[#This Row],[Bez - Foutparkeerders]]+Tabel1[[#This Row],[Bez - Obstakels]])</f>
        <v>17</v>
      </c>
      <c r="AK618" s="41">
        <f>Tabel1[[#This Row],[Bez - Openbaar]]/Tabel1[[#This Row],[Totale openbare capaciteit]]</f>
        <v>0.6071428571428571</v>
      </c>
      <c r="AL618" s="41">
        <f>Tabel1[[#This Row],[Bez - doelgroep totaal]]/Tabel1[[#This Row],[Totale doelgroep capaciteit]]</f>
        <v>0</v>
      </c>
      <c r="AM618" s="41">
        <f>Tabel1[[#This Row],[Totale bezetting]]/Tabel1[[#This Row],[Totale capaciteit]]</f>
        <v>0.5</v>
      </c>
      <c r="AN618" s="41" t="str">
        <f>Tabel1[[#This Row],[Datum]]&amp;Tabel1[[#This Row],[Meetmoment]]&amp;Tabel1[[#This Row],[Sectienummer]]</f>
        <v>4445100:00-02:0045</v>
      </c>
      <c r="AO618" s="33"/>
      <c r="AP618" s="33"/>
      <c r="AQ618" s="33">
        <v>13</v>
      </c>
      <c r="AR618" s="33">
        <v>4</v>
      </c>
      <c r="AS618" s="33"/>
      <c r="AT618" s="33">
        <f>SUM(Tabel1[[#This Row],[Motief - Bezoekers/kortparkeerders]:[Motief - Overig]])</f>
        <v>17</v>
      </c>
      <c r="AU618" s="43"/>
      <c r="AV618" s="43">
        <v>1</v>
      </c>
      <c r="AW618" s="43">
        <v>4</v>
      </c>
      <c r="AX618" s="43">
        <v>6</v>
      </c>
      <c r="AY618" s="43">
        <v>3</v>
      </c>
      <c r="AZ618" s="43">
        <v>3</v>
      </c>
      <c r="BA618" s="43"/>
      <c r="BB618" s="43"/>
      <c r="BC618" s="44">
        <f>SUM(Tabel1[[#This Row],[Herkomst - Eigen woonplaats]:[Herkomst - Onbekend]])</f>
        <v>17</v>
      </c>
    </row>
    <row r="619" spans="1:55" s="2" customFormat="1" x14ac:dyDescent="0.25">
      <c r="A619" s="1">
        <v>45</v>
      </c>
      <c r="B619" t="s">
        <v>70</v>
      </c>
      <c r="C619" s="8">
        <v>44474</v>
      </c>
      <c r="D619" s="1" t="s">
        <v>78</v>
      </c>
      <c r="E619" s="4"/>
      <c r="F619" s="4"/>
      <c r="G619" s="4">
        <v>28</v>
      </c>
      <c r="H619" s="4"/>
      <c r="I619" s="4"/>
      <c r="J619" s="4"/>
      <c r="K619" s="4">
        <f>SUM(Tabel1[[#This Row],[cap_gemarkeerd_langs]:[cap_canadees]])</f>
        <v>28</v>
      </c>
      <c r="L619" s="4">
        <v>6</v>
      </c>
      <c r="M619" s="4"/>
      <c r="N619" s="4"/>
      <c r="O619" s="4"/>
      <c r="P619" s="4"/>
      <c r="Q619" s="4"/>
      <c r="R619" s="4">
        <f>SUM(Tabel1[[#This Row],[Cap - Invaliden algemeen]:[Cap - Overig gereserveerd]])</f>
        <v>6</v>
      </c>
      <c r="S619" s="4">
        <f>Tabel1[[#This Row],[Totale openbare capaciteit]]+Tabel1[[#This Row],[Totale doelgroep capaciteit]]</f>
        <v>34</v>
      </c>
      <c r="T619" s="11">
        <v>16</v>
      </c>
      <c r="U619" s="11"/>
      <c r="V619" s="11"/>
      <c r="W619" s="11"/>
      <c r="X619" s="11"/>
      <c r="Y619" s="11"/>
      <c r="Z619" s="4">
        <f>SUM(Tabel1[[#This Row],[Bez - Invaliden algemeen]:[Bez - Overig gereserveerd]])</f>
        <v>0</v>
      </c>
      <c r="AA619" s="4"/>
      <c r="AB619" s="4"/>
      <c r="AC619" s="11"/>
      <c r="AD619" s="11">
        <f>SUM(Tabel1[[#This Row],[Bez - fout, canadees]:[Bez - fout, anders]])</f>
        <v>0</v>
      </c>
      <c r="AE619" s="4"/>
      <c r="AF619" s="11"/>
      <c r="AG619" s="11"/>
      <c r="AH619" s="11">
        <f>SUM(Tabel1[[#This Row],[Bez - Obstakel, openbaar]:[Bez - Obstakel, doelgroep]])</f>
        <v>0</v>
      </c>
      <c r="AI619" s="4"/>
      <c r="AJ619" s="11">
        <f>SUM(Tabel1[[#This Row],[Bez - doelgroep totaal]]+Tabel1[[#This Row],[Bez - Openbaar]]+Tabel1[[#This Row],[Bez - Foutparkeerders]]+Tabel1[[#This Row],[Bez - Obstakels]])</f>
        <v>16</v>
      </c>
      <c r="AK619" s="41">
        <f>Tabel1[[#This Row],[Bez - Openbaar]]/Tabel1[[#This Row],[Totale openbare capaciteit]]</f>
        <v>0.5714285714285714</v>
      </c>
      <c r="AL619" s="41">
        <f>Tabel1[[#This Row],[Bez - doelgroep totaal]]/Tabel1[[#This Row],[Totale doelgroep capaciteit]]</f>
        <v>0</v>
      </c>
      <c r="AM619" s="41">
        <f>Tabel1[[#This Row],[Totale bezetting]]/Tabel1[[#This Row],[Totale capaciteit]]</f>
        <v>0.47058823529411764</v>
      </c>
      <c r="AN619" s="41" t="str">
        <f>Tabel1[[#This Row],[Datum]]&amp;Tabel1[[#This Row],[Meetmoment]]&amp;Tabel1[[#This Row],[Sectienummer]]</f>
        <v>4447410:00-12:0045</v>
      </c>
      <c r="AO619" s="33">
        <v>9</v>
      </c>
      <c r="AP619" s="33">
        <v>6</v>
      </c>
      <c r="AQ619" s="33">
        <v>1</v>
      </c>
      <c r="AR619" s="33"/>
      <c r="AS619" s="33"/>
      <c r="AT619" s="33">
        <f>SUM(Tabel1[[#This Row],[Motief - Bezoekers/kortparkeerders]:[Motief - Overig]])</f>
        <v>16</v>
      </c>
      <c r="AU619" s="43">
        <v>1</v>
      </c>
      <c r="AV619" s="43">
        <v>3</v>
      </c>
      <c r="AW619" s="43">
        <v>1</v>
      </c>
      <c r="AX619" s="43">
        <v>4</v>
      </c>
      <c r="AY619" s="43">
        <v>1</v>
      </c>
      <c r="AZ619" s="43">
        <v>3</v>
      </c>
      <c r="BA619" s="43">
        <v>3</v>
      </c>
      <c r="BB619" s="43"/>
      <c r="BC619" s="44">
        <f>SUM(Tabel1[[#This Row],[Herkomst - Eigen woonplaats]:[Herkomst - Onbekend]])</f>
        <v>16</v>
      </c>
    </row>
    <row r="620" spans="1:55" s="2" customFormat="1" x14ac:dyDescent="0.25">
      <c r="A620" s="1">
        <v>45</v>
      </c>
      <c r="B620" t="s">
        <v>70</v>
      </c>
      <c r="C620" s="8">
        <v>44474</v>
      </c>
      <c r="D620" s="1" t="s">
        <v>79</v>
      </c>
      <c r="E620" s="4"/>
      <c r="F620" s="4"/>
      <c r="G620" s="4">
        <v>28</v>
      </c>
      <c r="H620" s="4"/>
      <c r="I620" s="4"/>
      <c r="J620" s="4"/>
      <c r="K620" s="4">
        <f>SUM(Tabel1[[#This Row],[cap_gemarkeerd_langs]:[cap_canadees]])</f>
        <v>28</v>
      </c>
      <c r="L620" s="4">
        <v>6</v>
      </c>
      <c r="M620" s="4"/>
      <c r="N620" s="4"/>
      <c r="O620" s="4"/>
      <c r="P620" s="4"/>
      <c r="Q620" s="4"/>
      <c r="R620" s="4">
        <f>SUM(Tabel1[[#This Row],[Cap - Invaliden algemeen]:[Cap - Overig gereserveerd]])</f>
        <v>6</v>
      </c>
      <c r="S620" s="4">
        <f>Tabel1[[#This Row],[Totale openbare capaciteit]]+Tabel1[[#This Row],[Totale doelgroep capaciteit]]</f>
        <v>34</v>
      </c>
      <c r="T620" s="11">
        <v>17</v>
      </c>
      <c r="U620" s="11"/>
      <c r="V620" s="11"/>
      <c r="W620" s="11"/>
      <c r="X620" s="11"/>
      <c r="Y620" s="11"/>
      <c r="Z620" s="4">
        <f>SUM(Tabel1[[#This Row],[Bez - Invaliden algemeen]:[Bez - Overig gereserveerd]])</f>
        <v>0</v>
      </c>
      <c r="AA620" s="4"/>
      <c r="AB620" s="4"/>
      <c r="AC620" s="11"/>
      <c r="AD620" s="11">
        <f>SUM(Tabel1[[#This Row],[Bez - fout, canadees]:[Bez - fout, anders]])</f>
        <v>0</v>
      </c>
      <c r="AE620" s="4"/>
      <c r="AF620" s="11"/>
      <c r="AG620" s="11"/>
      <c r="AH620" s="11">
        <f>SUM(Tabel1[[#This Row],[Bez - Obstakel, openbaar]:[Bez - Obstakel, doelgroep]])</f>
        <v>0</v>
      </c>
      <c r="AI620" s="4"/>
      <c r="AJ620" s="11">
        <f>SUM(Tabel1[[#This Row],[Bez - doelgroep totaal]]+Tabel1[[#This Row],[Bez - Openbaar]]+Tabel1[[#This Row],[Bez - Foutparkeerders]]+Tabel1[[#This Row],[Bez - Obstakels]])</f>
        <v>17</v>
      </c>
      <c r="AK620" s="41">
        <f>Tabel1[[#This Row],[Bez - Openbaar]]/Tabel1[[#This Row],[Totale openbare capaciteit]]</f>
        <v>0.6071428571428571</v>
      </c>
      <c r="AL620" s="41">
        <f>Tabel1[[#This Row],[Bez - doelgroep totaal]]/Tabel1[[#This Row],[Totale doelgroep capaciteit]]</f>
        <v>0</v>
      </c>
      <c r="AM620" s="41">
        <f>Tabel1[[#This Row],[Totale bezetting]]/Tabel1[[#This Row],[Totale capaciteit]]</f>
        <v>0.5</v>
      </c>
      <c r="AN620" s="41" t="str">
        <f>Tabel1[[#This Row],[Datum]]&amp;Tabel1[[#This Row],[Meetmoment]]&amp;Tabel1[[#This Row],[Sectienummer]]</f>
        <v>4447414:00-16:0045</v>
      </c>
      <c r="AO620" s="33">
        <v>8</v>
      </c>
      <c r="AP620" s="33">
        <v>8</v>
      </c>
      <c r="AQ620" s="33">
        <v>1</v>
      </c>
      <c r="AR620" s="33"/>
      <c r="AS620" s="33"/>
      <c r="AT620" s="33">
        <f>SUM(Tabel1[[#This Row],[Motief - Bezoekers/kortparkeerders]:[Motief - Overig]])</f>
        <v>17</v>
      </c>
      <c r="AU620" s="43">
        <v>1</v>
      </c>
      <c r="AV620" s="43">
        <v>3</v>
      </c>
      <c r="AW620" s="43">
        <v>1</v>
      </c>
      <c r="AX620" s="43">
        <v>4</v>
      </c>
      <c r="AY620" s="43">
        <v>3</v>
      </c>
      <c r="AZ620" s="43">
        <v>2</v>
      </c>
      <c r="BA620" s="43">
        <v>3</v>
      </c>
      <c r="BB620" s="43"/>
      <c r="BC620" s="44">
        <f>SUM(Tabel1[[#This Row],[Herkomst - Eigen woonplaats]:[Herkomst - Onbekend]])</f>
        <v>17</v>
      </c>
    </row>
    <row r="621" spans="1:55" s="2" customFormat="1" x14ac:dyDescent="0.25">
      <c r="A621" s="1">
        <v>45</v>
      </c>
      <c r="B621" t="s">
        <v>70</v>
      </c>
      <c r="C621" s="8">
        <v>44474</v>
      </c>
      <c r="D621" s="1" t="s">
        <v>80</v>
      </c>
      <c r="E621" s="4"/>
      <c r="F621" s="4"/>
      <c r="G621" s="4">
        <v>28</v>
      </c>
      <c r="H621" s="4"/>
      <c r="I621" s="4"/>
      <c r="J621" s="4"/>
      <c r="K621" s="4">
        <f>SUM(Tabel1[[#This Row],[cap_gemarkeerd_langs]:[cap_canadees]])</f>
        <v>28</v>
      </c>
      <c r="L621" s="4">
        <v>6</v>
      </c>
      <c r="M621" s="4"/>
      <c r="N621" s="4"/>
      <c r="O621" s="4"/>
      <c r="P621" s="4"/>
      <c r="Q621" s="4"/>
      <c r="R621" s="4">
        <f>SUM(Tabel1[[#This Row],[Cap - Invaliden algemeen]:[Cap - Overig gereserveerd]])</f>
        <v>6</v>
      </c>
      <c r="S621" s="4">
        <f>Tabel1[[#This Row],[Totale openbare capaciteit]]+Tabel1[[#This Row],[Totale doelgroep capaciteit]]</f>
        <v>34</v>
      </c>
      <c r="T621" s="11">
        <v>12</v>
      </c>
      <c r="U621" s="11"/>
      <c r="V621" s="11"/>
      <c r="W621" s="11"/>
      <c r="X621" s="11"/>
      <c r="Y621" s="11"/>
      <c r="Z621" s="4">
        <f>SUM(Tabel1[[#This Row],[Bez - Invaliden algemeen]:[Bez - Overig gereserveerd]])</f>
        <v>0</v>
      </c>
      <c r="AA621" s="4"/>
      <c r="AB621" s="4"/>
      <c r="AC621" s="11"/>
      <c r="AD621" s="11">
        <f>SUM(Tabel1[[#This Row],[Bez - fout, canadees]:[Bez - fout, anders]])</f>
        <v>0</v>
      </c>
      <c r="AE621" s="4"/>
      <c r="AF621" s="11"/>
      <c r="AG621" s="11"/>
      <c r="AH621" s="11">
        <f>SUM(Tabel1[[#This Row],[Bez - Obstakel, openbaar]:[Bez - Obstakel, doelgroep]])</f>
        <v>0</v>
      </c>
      <c r="AI621" s="4"/>
      <c r="AJ621" s="11">
        <f>SUM(Tabel1[[#This Row],[Bez - doelgroep totaal]]+Tabel1[[#This Row],[Bez - Openbaar]]+Tabel1[[#This Row],[Bez - Foutparkeerders]]+Tabel1[[#This Row],[Bez - Obstakels]])</f>
        <v>12</v>
      </c>
      <c r="AK621" s="41">
        <f>Tabel1[[#This Row],[Bez - Openbaar]]/Tabel1[[#This Row],[Totale openbare capaciteit]]</f>
        <v>0.42857142857142855</v>
      </c>
      <c r="AL621" s="41">
        <f>Tabel1[[#This Row],[Bez - doelgroep totaal]]/Tabel1[[#This Row],[Totale doelgroep capaciteit]]</f>
        <v>0</v>
      </c>
      <c r="AM621" s="41">
        <f>Tabel1[[#This Row],[Totale bezetting]]/Tabel1[[#This Row],[Totale capaciteit]]</f>
        <v>0.35294117647058826</v>
      </c>
      <c r="AN621" s="41" t="str">
        <f>Tabel1[[#This Row],[Datum]]&amp;Tabel1[[#This Row],[Meetmoment]]&amp;Tabel1[[#This Row],[Sectienummer]]</f>
        <v>4447419:00-21:0045</v>
      </c>
      <c r="AO621" s="33">
        <v>8</v>
      </c>
      <c r="AP621" s="33">
        <v>3</v>
      </c>
      <c r="AQ621" s="33">
        <v>1</v>
      </c>
      <c r="AR621" s="33"/>
      <c r="AS621" s="33"/>
      <c r="AT621" s="33">
        <f>SUM(Tabel1[[#This Row],[Motief - Bezoekers/kortparkeerders]:[Motief - Overig]])</f>
        <v>12</v>
      </c>
      <c r="AU621" s="43">
        <v>1</v>
      </c>
      <c r="AV621" s="43">
        <v>5</v>
      </c>
      <c r="AW621" s="43">
        <v>1</v>
      </c>
      <c r="AX621" s="43">
        <v>2</v>
      </c>
      <c r="AY621" s="43">
        <v>1</v>
      </c>
      <c r="AZ621" s="43">
        <v>2</v>
      </c>
      <c r="BA621" s="43"/>
      <c r="BB621" s="43"/>
      <c r="BC621" s="44">
        <f>SUM(Tabel1[[#This Row],[Herkomst - Eigen woonplaats]:[Herkomst - Onbekend]])</f>
        <v>12</v>
      </c>
    </row>
    <row r="622" spans="1:55" s="2" customFormat="1" x14ac:dyDescent="0.25">
      <c r="A622" s="1">
        <v>45</v>
      </c>
      <c r="B622" t="s">
        <v>70</v>
      </c>
      <c r="C622" s="8">
        <v>44475</v>
      </c>
      <c r="D622" s="1" t="s">
        <v>77</v>
      </c>
      <c r="E622" s="4"/>
      <c r="F622" s="4"/>
      <c r="G622" s="4">
        <v>28</v>
      </c>
      <c r="H622" s="4"/>
      <c r="I622" s="4"/>
      <c r="J622" s="4"/>
      <c r="K622" s="4">
        <f>SUM(Tabel1[[#This Row],[cap_gemarkeerd_langs]:[cap_canadees]])</f>
        <v>28</v>
      </c>
      <c r="L622" s="4">
        <v>6</v>
      </c>
      <c r="M622" s="4"/>
      <c r="N622" s="4"/>
      <c r="O622" s="4"/>
      <c r="P622" s="4"/>
      <c r="Q622" s="4"/>
      <c r="R622" s="4">
        <f>SUM(Tabel1[[#This Row],[Cap - Invaliden algemeen]:[Cap - Overig gereserveerd]])</f>
        <v>6</v>
      </c>
      <c r="S622" s="4">
        <f>Tabel1[[#This Row],[Totale openbare capaciteit]]+Tabel1[[#This Row],[Totale doelgroep capaciteit]]</f>
        <v>34</v>
      </c>
      <c r="T622" s="11">
        <v>3</v>
      </c>
      <c r="U622" s="11"/>
      <c r="V622" s="11"/>
      <c r="W622" s="11"/>
      <c r="X622" s="11"/>
      <c r="Y622" s="11"/>
      <c r="Z622" s="4">
        <f>SUM(Tabel1[[#This Row],[Bez - Invaliden algemeen]:[Bez - Overig gereserveerd]])</f>
        <v>0</v>
      </c>
      <c r="AA622" s="4"/>
      <c r="AB622" s="4"/>
      <c r="AC622" s="11"/>
      <c r="AD622" s="11">
        <f>SUM(Tabel1[[#This Row],[Bez - fout, canadees]:[Bez - fout, anders]])</f>
        <v>0</v>
      </c>
      <c r="AE622" s="4"/>
      <c r="AF622" s="11"/>
      <c r="AG622" s="11"/>
      <c r="AH622" s="11">
        <f>SUM(Tabel1[[#This Row],[Bez - Obstakel, openbaar]:[Bez - Obstakel, doelgroep]])</f>
        <v>0</v>
      </c>
      <c r="AI622" s="4"/>
      <c r="AJ622" s="11">
        <f>SUM(Tabel1[[#This Row],[Bez - doelgroep totaal]]+Tabel1[[#This Row],[Bez - Openbaar]]+Tabel1[[#This Row],[Bez - Foutparkeerders]]+Tabel1[[#This Row],[Bez - Obstakels]])</f>
        <v>3</v>
      </c>
      <c r="AK622" s="41">
        <f>Tabel1[[#This Row],[Bez - Openbaar]]/Tabel1[[#This Row],[Totale openbare capaciteit]]</f>
        <v>0.10714285714285714</v>
      </c>
      <c r="AL622" s="41">
        <f>Tabel1[[#This Row],[Bez - doelgroep totaal]]/Tabel1[[#This Row],[Totale doelgroep capaciteit]]</f>
        <v>0</v>
      </c>
      <c r="AM622" s="41">
        <f>Tabel1[[#This Row],[Totale bezetting]]/Tabel1[[#This Row],[Totale capaciteit]]</f>
        <v>8.8235294117647065E-2</v>
      </c>
      <c r="AN622" s="41" t="str">
        <f>Tabel1[[#This Row],[Datum]]&amp;Tabel1[[#This Row],[Meetmoment]]&amp;Tabel1[[#This Row],[Sectienummer]]</f>
        <v>4447500:00-02:0045</v>
      </c>
      <c r="AO622" s="33"/>
      <c r="AP622" s="33"/>
      <c r="AQ622" s="33">
        <v>1</v>
      </c>
      <c r="AR622" s="33">
        <v>2</v>
      </c>
      <c r="AS622" s="33"/>
      <c r="AT622" s="33">
        <f>SUM(Tabel1[[#This Row],[Motief - Bezoekers/kortparkeerders]:[Motief - Overig]])</f>
        <v>3</v>
      </c>
      <c r="AU622" s="43"/>
      <c r="AV622" s="43"/>
      <c r="AW622" s="43"/>
      <c r="AX622" s="43"/>
      <c r="AY622" s="43"/>
      <c r="AZ622" s="43"/>
      <c r="BA622" s="43">
        <v>1</v>
      </c>
      <c r="BB622" s="43">
        <v>2</v>
      </c>
      <c r="BC622" s="44">
        <f>SUM(Tabel1[[#This Row],[Herkomst - Eigen woonplaats]:[Herkomst - Onbekend]])</f>
        <v>3</v>
      </c>
    </row>
    <row r="623" spans="1:55" s="2" customFormat="1" x14ac:dyDescent="0.25">
      <c r="A623" s="1">
        <v>46</v>
      </c>
      <c r="B623" t="s">
        <v>62</v>
      </c>
      <c r="C623" s="8">
        <v>44415</v>
      </c>
      <c r="D623" s="1" t="s">
        <v>78</v>
      </c>
      <c r="E623" s="4">
        <v>13</v>
      </c>
      <c r="F623" s="4"/>
      <c r="G623" s="4">
        <v>5</v>
      </c>
      <c r="H623" s="4"/>
      <c r="I623" s="4"/>
      <c r="J623" s="4"/>
      <c r="K623" s="4">
        <f>SUM(Tabel1[[#This Row],[cap_gemarkeerd_langs]:[cap_canadees]])</f>
        <v>18</v>
      </c>
      <c r="L623" s="4"/>
      <c r="M623" s="4"/>
      <c r="N623" s="4"/>
      <c r="O623" s="4"/>
      <c r="P623" s="4"/>
      <c r="Q623" s="4" t="s">
        <v>88</v>
      </c>
      <c r="R623" s="4">
        <f>SUM(Tabel1[[#This Row],[Cap - Invaliden algemeen]:[Cap - Overig gereserveerd]])</f>
        <v>0</v>
      </c>
      <c r="S623" s="4">
        <f>Tabel1[[#This Row],[Totale openbare capaciteit]]+Tabel1[[#This Row],[Totale doelgroep capaciteit]]</f>
        <v>18</v>
      </c>
      <c r="T623" s="11">
        <v>13</v>
      </c>
      <c r="U623" s="11"/>
      <c r="V623" s="11"/>
      <c r="W623" s="11"/>
      <c r="X623" s="11"/>
      <c r="Y623" s="11"/>
      <c r="Z623" s="4">
        <f>SUM(Tabel1[[#This Row],[Bez - Invaliden algemeen]:[Bez - Overig gereserveerd]])</f>
        <v>0</v>
      </c>
      <c r="AA623" s="4"/>
      <c r="AB623" s="4">
        <v>1</v>
      </c>
      <c r="AC623" s="11"/>
      <c r="AD623" s="11">
        <f>SUM(Tabel1[[#This Row],[Bez - fout, canadees]:[Bez - fout, anders]])</f>
        <v>1</v>
      </c>
      <c r="AE623" s="4"/>
      <c r="AF623" s="11"/>
      <c r="AG623" s="11"/>
      <c r="AH623" s="11">
        <f>SUM(Tabel1[[#This Row],[Bez - Obstakel, openbaar]:[Bez - Obstakel, doelgroep]])</f>
        <v>0</v>
      </c>
      <c r="AI623" s="4"/>
      <c r="AJ623" s="11">
        <f>SUM(Tabel1[[#This Row],[Bez - doelgroep totaal]]+Tabel1[[#This Row],[Bez - Openbaar]]+Tabel1[[#This Row],[Bez - Foutparkeerders]]+Tabel1[[#This Row],[Bez - Obstakels]])</f>
        <v>14</v>
      </c>
      <c r="AK623" s="41">
        <f>Tabel1[[#This Row],[Bez - Openbaar]]/Tabel1[[#This Row],[Totale openbare capaciteit]]</f>
        <v>0.72222222222222221</v>
      </c>
      <c r="AL623" s="41" t="e">
        <f>Tabel1[[#This Row],[Bez - doelgroep totaal]]/Tabel1[[#This Row],[Totale doelgroep capaciteit]]</f>
        <v>#DIV/0!</v>
      </c>
      <c r="AM623" s="41">
        <f>Tabel1[[#This Row],[Totale bezetting]]/Tabel1[[#This Row],[Totale capaciteit]]</f>
        <v>0.77777777777777779</v>
      </c>
      <c r="AN623" s="41" t="str">
        <f>Tabel1[[#This Row],[Datum]]&amp;Tabel1[[#This Row],[Meetmoment]]&amp;Tabel1[[#This Row],[Sectienummer]]</f>
        <v>4441510:00-12:0046</v>
      </c>
      <c r="AO623" s="33"/>
      <c r="AP623" s="33"/>
      <c r="AQ623" s="33">
        <v>3</v>
      </c>
      <c r="AR623" s="33">
        <v>11</v>
      </c>
      <c r="AS623" s="33"/>
      <c r="AT623" s="33">
        <f>SUM(Tabel1[[#This Row],[Motief - Bezoekers/kortparkeerders]:[Motief - Overig]])</f>
        <v>14</v>
      </c>
      <c r="AU623" s="43">
        <v>14</v>
      </c>
      <c r="AV623" s="43"/>
      <c r="AW623" s="43"/>
      <c r="AX623" s="43"/>
      <c r="AY623" s="43"/>
      <c r="AZ623" s="43"/>
      <c r="BA623" s="43"/>
      <c r="BB623" s="43"/>
      <c r="BC623" s="44">
        <f>SUM(Tabel1[[#This Row],[Herkomst - Eigen woonplaats]:[Herkomst - Onbekend]])</f>
        <v>14</v>
      </c>
    </row>
    <row r="624" spans="1:55" s="2" customFormat="1" x14ac:dyDescent="0.25">
      <c r="A624" s="1">
        <v>46</v>
      </c>
      <c r="B624" t="s">
        <v>62</v>
      </c>
      <c r="C624" s="8">
        <v>44415</v>
      </c>
      <c r="D624" s="1" t="s">
        <v>79</v>
      </c>
      <c r="E624" s="4">
        <v>13</v>
      </c>
      <c r="F624" s="4"/>
      <c r="G624" s="4">
        <v>5</v>
      </c>
      <c r="H624" s="4"/>
      <c r="I624" s="4"/>
      <c r="J624" s="4"/>
      <c r="K624" s="4">
        <f>SUM(Tabel1[[#This Row],[cap_gemarkeerd_langs]:[cap_canadees]])</f>
        <v>18</v>
      </c>
      <c r="L624" s="4"/>
      <c r="M624" s="4"/>
      <c r="N624" s="4"/>
      <c r="O624" s="4"/>
      <c r="P624" s="4"/>
      <c r="Q624" s="4" t="s">
        <v>88</v>
      </c>
      <c r="R624" s="4">
        <f>SUM(Tabel1[[#This Row],[Cap - Invaliden algemeen]:[Cap - Overig gereserveerd]])</f>
        <v>0</v>
      </c>
      <c r="S624" s="4">
        <f>Tabel1[[#This Row],[Totale openbare capaciteit]]+Tabel1[[#This Row],[Totale doelgroep capaciteit]]</f>
        <v>18</v>
      </c>
      <c r="T624" s="11">
        <v>16</v>
      </c>
      <c r="U624" s="11"/>
      <c r="V624" s="11"/>
      <c r="W624" s="11"/>
      <c r="X624" s="11"/>
      <c r="Y624" s="11"/>
      <c r="Z624" s="4">
        <f>SUM(Tabel1[[#This Row],[Bez - Invaliden algemeen]:[Bez - Overig gereserveerd]])</f>
        <v>0</v>
      </c>
      <c r="AA624" s="4"/>
      <c r="AB624" s="4"/>
      <c r="AC624" s="11"/>
      <c r="AD624" s="11">
        <f>SUM(Tabel1[[#This Row],[Bez - fout, canadees]:[Bez - fout, anders]])</f>
        <v>0</v>
      </c>
      <c r="AE624" s="4"/>
      <c r="AF624" s="11"/>
      <c r="AG624" s="11"/>
      <c r="AH624" s="11">
        <f>SUM(Tabel1[[#This Row],[Bez - Obstakel, openbaar]:[Bez - Obstakel, doelgroep]])</f>
        <v>0</v>
      </c>
      <c r="AI624" s="4"/>
      <c r="AJ624" s="11">
        <f>SUM(Tabel1[[#This Row],[Bez - doelgroep totaal]]+Tabel1[[#This Row],[Bez - Openbaar]]+Tabel1[[#This Row],[Bez - Foutparkeerders]]+Tabel1[[#This Row],[Bez - Obstakels]])</f>
        <v>16</v>
      </c>
      <c r="AK624" s="41">
        <f>Tabel1[[#This Row],[Bez - Openbaar]]/Tabel1[[#This Row],[Totale openbare capaciteit]]</f>
        <v>0.88888888888888884</v>
      </c>
      <c r="AL624" s="41" t="e">
        <f>Tabel1[[#This Row],[Bez - doelgroep totaal]]/Tabel1[[#This Row],[Totale doelgroep capaciteit]]</f>
        <v>#DIV/0!</v>
      </c>
      <c r="AM624" s="41">
        <f>Tabel1[[#This Row],[Totale bezetting]]/Tabel1[[#This Row],[Totale capaciteit]]</f>
        <v>0.88888888888888884</v>
      </c>
      <c r="AN624" s="41" t="str">
        <f>Tabel1[[#This Row],[Datum]]&amp;Tabel1[[#This Row],[Meetmoment]]&amp;Tabel1[[#This Row],[Sectienummer]]</f>
        <v>4441514:00-16:0046</v>
      </c>
      <c r="AO624" s="33"/>
      <c r="AP624" s="33"/>
      <c r="AQ624" s="33">
        <v>3</v>
      </c>
      <c r="AR624" s="33">
        <v>13</v>
      </c>
      <c r="AS624" s="33"/>
      <c r="AT624" s="33">
        <f>SUM(Tabel1[[#This Row],[Motief - Bezoekers/kortparkeerders]:[Motief - Overig]])</f>
        <v>16</v>
      </c>
      <c r="AU624" s="43">
        <v>16</v>
      </c>
      <c r="AV624" s="43"/>
      <c r="AW624" s="43"/>
      <c r="AX624" s="43"/>
      <c r="AY624" s="43"/>
      <c r="AZ624" s="43"/>
      <c r="BA624" s="43"/>
      <c r="BB624" s="43"/>
      <c r="BC624" s="44">
        <f>SUM(Tabel1[[#This Row],[Herkomst - Eigen woonplaats]:[Herkomst - Onbekend]])</f>
        <v>16</v>
      </c>
    </row>
    <row r="625" spans="1:55" s="2" customFormat="1" x14ac:dyDescent="0.25">
      <c r="A625" s="1">
        <v>46</v>
      </c>
      <c r="B625" t="s">
        <v>62</v>
      </c>
      <c r="C625" s="8">
        <v>44415</v>
      </c>
      <c r="D625" s="1" t="s">
        <v>80</v>
      </c>
      <c r="E625" s="4">
        <v>13</v>
      </c>
      <c r="F625" s="4"/>
      <c r="G625" s="4">
        <v>5</v>
      </c>
      <c r="H625" s="4"/>
      <c r="I625" s="4"/>
      <c r="J625" s="4"/>
      <c r="K625" s="4">
        <f>SUM(Tabel1[[#This Row],[cap_gemarkeerd_langs]:[cap_canadees]])</f>
        <v>18</v>
      </c>
      <c r="L625" s="4"/>
      <c r="M625" s="4"/>
      <c r="N625" s="4"/>
      <c r="O625" s="4"/>
      <c r="P625" s="4"/>
      <c r="Q625" s="4" t="s">
        <v>88</v>
      </c>
      <c r="R625" s="4">
        <f>SUM(Tabel1[[#This Row],[Cap - Invaliden algemeen]:[Cap - Overig gereserveerd]])</f>
        <v>0</v>
      </c>
      <c r="S625" s="4">
        <f>Tabel1[[#This Row],[Totale openbare capaciteit]]+Tabel1[[#This Row],[Totale doelgroep capaciteit]]</f>
        <v>18</v>
      </c>
      <c r="T625" s="11">
        <v>17</v>
      </c>
      <c r="U625" s="11"/>
      <c r="V625" s="11"/>
      <c r="W625" s="11"/>
      <c r="X625" s="11"/>
      <c r="Y625" s="11"/>
      <c r="Z625" s="4">
        <f>SUM(Tabel1[[#This Row],[Bez - Invaliden algemeen]:[Bez - Overig gereserveerd]])</f>
        <v>0</v>
      </c>
      <c r="AA625" s="4"/>
      <c r="AB625" s="4"/>
      <c r="AC625" s="11"/>
      <c r="AD625" s="11">
        <f>SUM(Tabel1[[#This Row],[Bez - fout, canadees]:[Bez - fout, anders]])</f>
        <v>0</v>
      </c>
      <c r="AE625" s="4"/>
      <c r="AF625" s="11"/>
      <c r="AG625" s="11"/>
      <c r="AH625" s="11">
        <f>SUM(Tabel1[[#This Row],[Bez - Obstakel, openbaar]:[Bez - Obstakel, doelgroep]])</f>
        <v>0</v>
      </c>
      <c r="AI625" s="4"/>
      <c r="AJ625" s="11">
        <f>SUM(Tabel1[[#This Row],[Bez - doelgroep totaal]]+Tabel1[[#This Row],[Bez - Openbaar]]+Tabel1[[#This Row],[Bez - Foutparkeerders]]+Tabel1[[#This Row],[Bez - Obstakels]])</f>
        <v>17</v>
      </c>
      <c r="AK625" s="41">
        <f>Tabel1[[#This Row],[Bez - Openbaar]]/Tabel1[[#This Row],[Totale openbare capaciteit]]</f>
        <v>0.94444444444444442</v>
      </c>
      <c r="AL625" s="41" t="e">
        <f>Tabel1[[#This Row],[Bez - doelgroep totaal]]/Tabel1[[#This Row],[Totale doelgroep capaciteit]]</f>
        <v>#DIV/0!</v>
      </c>
      <c r="AM625" s="41">
        <f>Tabel1[[#This Row],[Totale bezetting]]/Tabel1[[#This Row],[Totale capaciteit]]</f>
        <v>0.94444444444444442</v>
      </c>
      <c r="AN625" s="41" t="str">
        <f>Tabel1[[#This Row],[Datum]]&amp;Tabel1[[#This Row],[Meetmoment]]&amp;Tabel1[[#This Row],[Sectienummer]]</f>
        <v>4441519:00-21:0046</v>
      </c>
      <c r="AO625" s="33">
        <v>2</v>
      </c>
      <c r="AP625" s="33"/>
      <c r="AQ625" s="33">
        <v>4</v>
      </c>
      <c r="AR625" s="33">
        <v>11</v>
      </c>
      <c r="AS625" s="33"/>
      <c r="AT625" s="33">
        <f>SUM(Tabel1[[#This Row],[Motief - Bezoekers/kortparkeerders]:[Motief - Overig]])</f>
        <v>17</v>
      </c>
      <c r="AU625" s="43">
        <v>15</v>
      </c>
      <c r="AV625" s="43"/>
      <c r="AW625" s="43"/>
      <c r="AX625" s="43"/>
      <c r="AY625" s="43"/>
      <c r="AZ625" s="43"/>
      <c r="BA625" s="43"/>
      <c r="BB625" s="43">
        <v>2</v>
      </c>
      <c r="BC625" s="44">
        <f>SUM(Tabel1[[#This Row],[Herkomst - Eigen woonplaats]:[Herkomst - Onbekend]])</f>
        <v>17</v>
      </c>
    </row>
    <row r="626" spans="1:55" s="2" customFormat="1" x14ac:dyDescent="0.25">
      <c r="A626" s="1">
        <v>46</v>
      </c>
      <c r="B626" t="s">
        <v>62</v>
      </c>
      <c r="C626" s="8">
        <v>44416</v>
      </c>
      <c r="D626" s="1" t="s">
        <v>77</v>
      </c>
      <c r="E626" s="4">
        <v>13</v>
      </c>
      <c r="F626" s="4"/>
      <c r="G626" s="4">
        <v>5</v>
      </c>
      <c r="H626" s="4"/>
      <c r="I626" s="4"/>
      <c r="J626" s="4"/>
      <c r="K626" s="4">
        <f>SUM(Tabel1[[#This Row],[cap_gemarkeerd_langs]:[cap_canadees]])</f>
        <v>18</v>
      </c>
      <c r="L626" s="4"/>
      <c r="M626" s="4"/>
      <c r="N626" s="4"/>
      <c r="O626" s="4"/>
      <c r="P626" s="4"/>
      <c r="Q626" s="4" t="s">
        <v>88</v>
      </c>
      <c r="R626" s="4">
        <f>SUM(Tabel1[[#This Row],[Cap - Invaliden algemeen]:[Cap - Overig gereserveerd]])</f>
        <v>0</v>
      </c>
      <c r="S626" s="4">
        <f>Tabel1[[#This Row],[Totale openbare capaciteit]]+Tabel1[[#This Row],[Totale doelgroep capaciteit]]</f>
        <v>18</v>
      </c>
      <c r="T626" s="11">
        <v>18</v>
      </c>
      <c r="U626" s="11"/>
      <c r="V626" s="11"/>
      <c r="W626" s="11"/>
      <c r="X626" s="11"/>
      <c r="Y626" s="11"/>
      <c r="Z626" s="4">
        <f>SUM(Tabel1[[#This Row],[Bez - Invaliden algemeen]:[Bez - Overig gereserveerd]])</f>
        <v>0</v>
      </c>
      <c r="AA626" s="4"/>
      <c r="AB626" s="4">
        <v>1</v>
      </c>
      <c r="AC626" s="11"/>
      <c r="AD626" s="11">
        <f>SUM(Tabel1[[#This Row],[Bez - fout, canadees]:[Bez - fout, anders]])</f>
        <v>1</v>
      </c>
      <c r="AE626" s="4"/>
      <c r="AF626" s="11"/>
      <c r="AG626" s="11"/>
      <c r="AH626" s="11">
        <f>SUM(Tabel1[[#This Row],[Bez - Obstakel, openbaar]:[Bez - Obstakel, doelgroep]])</f>
        <v>0</v>
      </c>
      <c r="AI626" s="4"/>
      <c r="AJ626" s="11">
        <f>SUM(Tabel1[[#This Row],[Bez - doelgroep totaal]]+Tabel1[[#This Row],[Bez - Openbaar]]+Tabel1[[#This Row],[Bez - Foutparkeerders]]+Tabel1[[#This Row],[Bez - Obstakels]])</f>
        <v>19</v>
      </c>
      <c r="AK626" s="41">
        <f>Tabel1[[#This Row],[Bez - Openbaar]]/Tabel1[[#This Row],[Totale openbare capaciteit]]</f>
        <v>1</v>
      </c>
      <c r="AL626" s="41" t="e">
        <f>Tabel1[[#This Row],[Bez - doelgroep totaal]]/Tabel1[[#This Row],[Totale doelgroep capaciteit]]</f>
        <v>#DIV/0!</v>
      </c>
      <c r="AM626" s="41">
        <f>Tabel1[[#This Row],[Totale bezetting]]/Tabel1[[#This Row],[Totale capaciteit]]</f>
        <v>1.0555555555555556</v>
      </c>
      <c r="AN626" s="41" t="str">
        <f>Tabel1[[#This Row],[Datum]]&amp;Tabel1[[#This Row],[Meetmoment]]&amp;Tabel1[[#This Row],[Sectienummer]]</f>
        <v>4441600:00-02:0046</v>
      </c>
      <c r="AO626" s="33"/>
      <c r="AP626" s="33"/>
      <c r="AQ626" s="33">
        <v>4</v>
      </c>
      <c r="AR626" s="33">
        <v>15</v>
      </c>
      <c r="AS626" s="33"/>
      <c r="AT626" s="33">
        <f>SUM(Tabel1[[#This Row],[Motief - Bezoekers/kortparkeerders]:[Motief - Overig]])</f>
        <v>19</v>
      </c>
      <c r="AU626" s="43">
        <v>17</v>
      </c>
      <c r="AV626" s="43">
        <v>1</v>
      </c>
      <c r="AW626" s="43"/>
      <c r="AX626" s="43"/>
      <c r="AY626" s="43"/>
      <c r="AZ626" s="43">
        <v>1</v>
      </c>
      <c r="BA626" s="43"/>
      <c r="BB626" s="43"/>
      <c r="BC626" s="44">
        <f>SUM(Tabel1[[#This Row],[Herkomst - Eigen woonplaats]:[Herkomst - Onbekend]])</f>
        <v>19</v>
      </c>
    </row>
    <row r="627" spans="1:55" s="2" customFormat="1" x14ac:dyDescent="0.25">
      <c r="A627" s="1">
        <v>46</v>
      </c>
      <c r="B627" s="1" t="s">
        <v>62</v>
      </c>
      <c r="C627" s="8">
        <v>44429</v>
      </c>
      <c r="D627" s="1" t="s">
        <v>79</v>
      </c>
      <c r="E627" s="4">
        <v>13</v>
      </c>
      <c r="F627" s="4"/>
      <c r="G627" s="4">
        <v>5</v>
      </c>
      <c r="H627" s="4"/>
      <c r="I627" s="4"/>
      <c r="J627" s="4"/>
      <c r="K627" s="4">
        <f>SUM(Tabel1[[#This Row],[cap_gemarkeerd_langs]:[cap_canadees]])</f>
        <v>18</v>
      </c>
      <c r="L627" s="4"/>
      <c r="M627" s="4"/>
      <c r="N627" s="4"/>
      <c r="O627" s="4"/>
      <c r="P627" s="4"/>
      <c r="Q627" s="4" t="s">
        <v>88</v>
      </c>
      <c r="R627" s="4">
        <f>SUM(Tabel1[[#This Row],[Cap - Invaliden algemeen]:[Cap - Overig gereserveerd]])</f>
        <v>0</v>
      </c>
      <c r="S627" s="4">
        <f>Tabel1[[#This Row],[Totale openbare capaciteit]]+Tabel1[[#This Row],[Totale doelgroep capaciteit]]</f>
        <v>18</v>
      </c>
      <c r="T627" s="11">
        <v>10</v>
      </c>
      <c r="U627" s="11"/>
      <c r="V627" s="11"/>
      <c r="W627" s="11"/>
      <c r="X627" s="11"/>
      <c r="Y627" s="11"/>
      <c r="Z627" s="4">
        <f>SUM(Tabel1[[#This Row],[Bez - Invaliden algemeen]:[Bez - Overig gereserveerd]])</f>
        <v>0</v>
      </c>
      <c r="AA627" s="4"/>
      <c r="AB627" s="4"/>
      <c r="AC627" s="11"/>
      <c r="AD627" s="11">
        <f>SUM(Tabel1[[#This Row],[Bez - fout, canadees]:[Bez - fout, anders]])</f>
        <v>0</v>
      </c>
      <c r="AE627" s="11"/>
      <c r="AF627" s="11"/>
      <c r="AG627" s="11"/>
      <c r="AH627" s="11">
        <f>SUM(Tabel1[[#This Row],[Bez - Obstakel, openbaar]:[Bez - Obstakel, doelgroep]])</f>
        <v>0</v>
      </c>
      <c r="AI627" s="4"/>
      <c r="AJ627" s="11">
        <f>SUM(Tabel1[[#This Row],[Bez - doelgroep totaal]]+Tabel1[[#This Row],[Bez - Openbaar]]+Tabel1[[#This Row],[Bez - Foutparkeerders]]+Tabel1[[#This Row],[Bez - Obstakels]])</f>
        <v>10</v>
      </c>
      <c r="AK627" s="41">
        <f>Tabel1[[#This Row],[Bez - Openbaar]]/Tabel1[[#This Row],[Totale openbare capaciteit]]</f>
        <v>0.55555555555555558</v>
      </c>
      <c r="AL627" s="41" t="e">
        <f>Tabel1[[#This Row],[Bez - doelgroep totaal]]/Tabel1[[#This Row],[Totale doelgroep capaciteit]]</f>
        <v>#DIV/0!</v>
      </c>
      <c r="AM627" s="41">
        <f>Tabel1[[#This Row],[Totale bezetting]]/Tabel1[[#This Row],[Totale capaciteit]]</f>
        <v>0.55555555555555558</v>
      </c>
      <c r="AN627" s="41" t="str">
        <f>Tabel1[[#This Row],[Datum]]&amp;Tabel1[[#This Row],[Meetmoment]]&amp;Tabel1[[#This Row],[Sectienummer]]</f>
        <v>4442914:00-16:0046</v>
      </c>
      <c r="AO627" s="33">
        <v>1</v>
      </c>
      <c r="AP627" s="33"/>
      <c r="AQ627" s="33">
        <v>1</v>
      </c>
      <c r="AR627" s="33">
        <v>8</v>
      </c>
      <c r="AS627" s="33"/>
      <c r="AT627" s="33">
        <f>SUM(Tabel1[[#This Row],[Motief - Bezoekers/kortparkeerders]:[Motief - Overig]])</f>
        <v>10</v>
      </c>
      <c r="AU627" s="43">
        <v>9</v>
      </c>
      <c r="AV627" s="43"/>
      <c r="AW627" s="43"/>
      <c r="AX627" s="43"/>
      <c r="AY627" s="43"/>
      <c r="AZ627" s="43"/>
      <c r="BA627" s="43"/>
      <c r="BB627" s="43">
        <v>1</v>
      </c>
      <c r="BC627" s="44">
        <f>SUM(Tabel1[[#This Row],[Herkomst - Eigen woonplaats]:[Herkomst - Onbekend]])</f>
        <v>10</v>
      </c>
    </row>
    <row r="628" spans="1:55" s="2" customFormat="1" x14ac:dyDescent="0.25">
      <c r="A628" s="1">
        <v>46</v>
      </c>
      <c r="B628" t="s">
        <v>62</v>
      </c>
      <c r="C628" s="8">
        <v>44450</v>
      </c>
      <c r="D628" s="1" t="s">
        <v>78</v>
      </c>
      <c r="E628" s="4">
        <v>13</v>
      </c>
      <c r="F628" s="4"/>
      <c r="G628" s="4">
        <v>5</v>
      </c>
      <c r="H628" s="4"/>
      <c r="I628" s="4"/>
      <c r="J628" s="4"/>
      <c r="K628" s="4">
        <f>SUM(Tabel1[[#This Row],[cap_gemarkeerd_langs]:[cap_canadees]])</f>
        <v>18</v>
      </c>
      <c r="L628" s="4"/>
      <c r="M628" s="4"/>
      <c r="N628" s="4"/>
      <c r="O628" s="4"/>
      <c r="P628" s="4"/>
      <c r="Q628" s="4" t="s">
        <v>88</v>
      </c>
      <c r="R628" s="4">
        <f>SUM(Tabel1[[#This Row],[Cap - Invaliden algemeen]:[Cap - Overig gereserveerd]])</f>
        <v>0</v>
      </c>
      <c r="S628" s="4">
        <f>Tabel1[[#This Row],[Totale openbare capaciteit]]+Tabel1[[#This Row],[Totale doelgroep capaciteit]]</f>
        <v>18</v>
      </c>
      <c r="T628" s="11">
        <v>8</v>
      </c>
      <c r="U628" s="11"/>
      <c r="V628" s="11"/>
      <c r="W628" s="11"/>
      <c r="X628" s="11"/>
      <c r="Y628" s="11"/>
      <c r="Z628" s="4">
        <f>SUM(Tabel1[[#This Row],[Bez - Invaliden algemeen]:[Bez - Overig gereserveerd]])</f>
        <v>0</v>
      </c>
      <c r="AA628" s="4"/>
      <c r="AB628" s="4">
        <v>1</v>
      </c>
      <c r="AC628" s="11"/>
      <c r="AD628" s="11">
        <f>SUM(Tabel1[[#This Row],[Bez - fout, canadees]:[Bez - fout, anders]])</f>
        <v>1</v>
      </c>
      <c r="AE628" s="4"/>
      <c r="AF628" s="11"/>
      <c r="AG628" s="11"/>
      <c r="AH628" s="11">
        <f>SUM(Tabel1[[#This Row],[Bez - Obstakel, openbaar]:[Bez - Obstakel, doelgroep]])</f>
        <v>0</v>
      </c>
      <c r="AI628" s="4"/>
      <c r="AJ628" s="11">
        <f>SUM(Tabel1[[#This Row],[Bez - doelgroep totaal]]+Tabel1[[#This Row],[Bez - Openbaar]]+Tabel1[[#This Row],[Bez - Foutparkeerders]]+Tabel1[[#This Row],[Bez - Obstakels]])</f>
        <v>9</v>
      </c>
      <c r="AK628" s="41">
        <f>Tabel1[[#This Row],[Bez - Openbaar]]/Tabel1[[#This Row],[Totale openbare capaciteit]]</f>
        <v>0.44444444444444442</v>
      </c>
      <c r="AL628" s="41" t="e">
        <f>Tabel1[[#This Row],[Bez - doelgroep totaal]]/Tabel1[[#This Row],[Totale doelgroep capaciteit]]</f>
        <v>#DIV/0!</v>
      </c>
      <c r="AM628" s="41">
        <f>Tabel1[[#This Row],[Totale bezetting]]/Tabel1[[#This Row],[Totale capaciteit]]</f>
        <v>0.5</v>
      </c>
      <c r="AN628" s="41" t="str">
        <f>Tabel1[[#This Row],[Datum]]&amp;Tabel1[[#This Row],[Meetmoment]]&amp;Tabel1[[#This Row],[Sectienummer]]</f>
        <v>4445010:00-12:0046</v>
      </c>
      <c r="AO628" s="33"/>
      <c r="AP628" s="33">
        <v>1</v>
      </c>
      <c r="AQ628" s="33">
        <v>3</v>
      </c>
      <c r="AR628" s="33">
        <v>5</v>
      </c>
      <c r="AS628" s="33"/>
      <c r="AT628" s="33">
        <f>SUM(Tabel1[[#This Row],[Motief - Bezoekers/kortparkeerders]:[Motief - Overig]])</f>
        <v>9</v>
      </c>
      <c r="AU628" s="43">
        <v>8</v>
      </c>
      <c r="AV628" s="43"/>
      <c r="AW628" s="43"/>
      <c r="AX628" s="43">
        <v>1</v>
      </c>
      <c r="AY628" s="43"/>
      <c r="AZ628" s="43"/>
      <c r="BA628" s="43"/>
      <c r="BB628" s="43"/>
      <c r="BC628" s="44">
        <f>SUM(Tabel1[[#This Row],[Herkomst - Eigen woonplaats]:[Herkomst - Onbekend]])</f>
        <v>9</v>
      </c>
    </row>
    <row r="629" spans="1:55" s="2" customFormat="1" x14ac:dyDescent="0.25">
      <c r="A629" s="1">
        <v>46</v>
      </c>
      <c r="B629" t="s">
        <v>62</v>
      </c>
      <c r="C629" s="8">
        <v>44450</v>
      </c>
      <c r="D629" s="1" t="s">
        <v>79</v>
      </c>
      <c r="E629" s="4">
        <v>13</v>
      </c>
      <c r="F629" s="4"/>
      <c r="G629" s="4">
        <v>5</v>
      </c>
      <c r="H629" s="4"/>
      <c r="I629" s="4"/>
      <c r="J629" s="4"/>
      <c r="K629" s="4">
        <f>SUM(Tabel1[[#This Row],[cap_gemarkeerd_langs]:[cap_canadees]])</f>
        <v>18</v>
      </c>
      <c r="L629" s="4"/>
      <c r="M629" s="4"/>
      <c r="N629" s="4"/>
      <c r="O629" s="4"/>
      <c r="P629" s="4"/>
      <c r="Q629" s="4" t="s">
        <v>88</v>
      </c>
      <c r="R629" s="4">
        <f>SUM(Tabel1[[#This Row],[Cap - Invaliden algemeen]:[Cap - Overig gereserveerd]])</f>
        <v>0</v>
      </c>
      <c r="S629" s="4">
        <f>Tabel1[[#This Row],[Totale openbare capaciteit]]+Tabel1[[#This Row],[Totale doelgroep capaciteit]]</f>
        <v>18</v>
      </c>
      <c r="T629" s="11">
        <v>7</v>
      </c>
      <c r="U629" s="11"/>
      <c r="V629" s="11"/>
      <c r="W629" s="11"/>
      <c r="X629" s="11"/>
      <c r="Y629" s="11"/>
      <c r="Z629" s="4">
        <f>SUM(Tabel1[[#This Row],[Bez - Invaliden algemeen]:[Bez - Overig gereserveerd]])</f>
        <v>0</v>
      </c>
      <c r="AA629" s="4"/>
      <c r="AB629" s="4">
        <v>2</v>
      </c>
      <c r="AC629" s="11"/>
      <c r="AD629" s="11">
        <f>SUM(Tabel1[[#This Row],[Bez - fout, canadees]:[Bez - fout, anders]])</f>
        <v>2</v>
      </c>
      <c r="AE629" s="4"/>
      <c r="AF629" s="11"/>
      <c r="AG629" s="11"/>
      <c r="AH629" s="11">
        <f>SUM(Tabel1[[#This Row],[Bez - Obstakel, openbaar]:[Bez - Obstakel, doelgroep]])</f>
        <v>0</v>
      </c>
      <c r="AI629" s="4"/>
      <c r="AJ629" s="11">
        <f>SUM(Tabel1[[#This Row],[Bez - doelgroep totaal]]+Tabel1[[#This Row],[Bez - Openbaar]]+Tabel1[[#This Row],[Bez - Foutparkeerders]]+Tabel1[[#This Row],[Bez - Obstakels]])</f>
        <v>9</v>
      </c>
      <c r="AK629" s="41">
        <f>Tabel1[[#This Row],[Bez - Openbaar]]/Tabel1[[#This Row],[Totale openbare capaciteit]]</f>
        <v>0.3888888888888889</v>
      </c>
      <c r="AL629" s="41" t="e">
        <f>Tabel1[[#This Row],[Bez - doelgroep totaal]]/Tabel1[[#This Row],[Totale doelgroep capaciteit]]</f>
        <v>#DIV/0!</v>
      </c>
      <c r="AM629" s="41">
        <f>Tabel1[[#This Row],[Totale bezetting]]/Tabel1[[#This Row],[Totale capaciteit]]</f>
        <v>0.5</v>
      </c>
      <c r="AN629" s="41" t="str">
        <f>Tabel1[[#This Row],[Datum]]&amp;Tabel1[[#This Row],[Meetmoment]]&amp;Tabel1[[#This Row],[Sectienummer]]</f>
        <v>4445014:00-16:0046</v>
      </c>
      <c r="AO629" s="33"/>
      <c r="AP629" s="33">
        <v>1</v>
      </c>
      <c r="AQ629" s="33">
        <v>4</v>
      </c>
      <c r="AR629" s="33">
        <v>4</v>
      </c>
      <c r="AS629" s="33"/>
      <c r="AT629" s="33">
        <f>SUM(Tabel1[[#This Row],[Motief - Bezoekers/kortparkeerders]:[Motief - Overig]])</f>
        <v>9</v>
      </c>
      <c r="AU629" s="43">
        <v>8</v>
      </c>
      <c r="AV629" s="43"/>
      <c r="AW629" s="43"/>
      <c r="AX629" s="43">
        <v>1</v>
      </c>
      <c r="AY629" s="43"/>
      <c r="AZ629" s="43"/>
      <c r="BA629" s="43"/>
      <c r="BB629" s="43"/>
      <c r="BC629" s="44">
        <f>SUM(Tabel1[[#This Row],[Herkomst - Eigen woonplaats]:[Herkomst - Onbekend]])</f>
        <v>9</v>
      </c>
    </row>
    <row r="630" spans="1:55" s="2" customFormat="1" x14ac:dyDescent="0.25">
      <c r="A630" s="1">
        <v>46</v>
      </c>
      <c r="B630" t="s">
        <v>62</v>
      </c>
      <c r="C630" s="8">
        <v>44450</v>
      </c>
      <c r="D630" s="1" t="s">
        <v>80</v>
      </c>
      <c r="E630" s="4">
        <v>13</v>
      </c>
      <c r="F630" s="4"/>
      <c r="G630" s="4">
        <v>5</v>
      </c>
      <c r="H630" s="4"/>
      <c r="I630" s="4"/>
      <c r="J630" s="4"/>
      <c r="K630" s="4">
        <f>SUM(Tabel1[[#This Row],[cap_gemarkeerd_langs]:[cap_canadees]])</f>
        <v>18</v>
      </c>
      <c r="L630" s="4"/>
      <c r="M630" s="4"/>
      <c r="N630" s="4"/>
      <c r="O630" s="4"/>
      <c r="P630" s="4"/>
      <c r="Q630" s="4" t="s">
        <v>88</v>
      </c>
      <c r="R630" s="4">
        <f>SUM(Tabel1[[#This Row],[Cap - Invaliden algemeen]:[Cap - Overig gereserveerd]])</f>
        <v>0</v>
      </c>
      <c r="S630" s="4">
        <f>Tabel1[[#This Row],[Totale openbare capaciteit]]+Tabel1[[#This Row],[Totale doelgroep capaciteit]]</f>
        <v>18</v>
      </c>
      <c r="T630" s="11">
        <v>12</v>
      </c>
      <c r="U630" s="11"/>
      <c r="V630" s="11"/>
      <c r="W630" s="11"/>
      <c r="X630" s="11"/>
      <c r="Y630" s="11"/>
      <c r="Z630" s="4">
        <f>SUM(Tabel1[[#This Row],[Bez - Invaliden algemeen]:[Bez - Overig gereserveerd]])</f>
        <v>0</v>
      </c>
      <c r="AA630" s="4"/>
      <c r="AB630" s="4">
        <v>2</v>
      </c>
      <c r="AC630" s="11"/>
      <c r="AD630" s="11">
        <f>SUM(Tabel1[[#This Row],[Bez - fout, canadees]:[Bez - fout, anders]])</f>
        <v>2</v>
      </c>
      <c r="AE630" s="4"/>
      <c r="AF630" s="11"/>
      <c r="AG630" s="11"/>
      <c r="AH630" s="11">
        <f>SUM(Tabel1[[#This Row],[Bez - Obstakel, openbaar]:[Bez - Obstakel, doelgroep]])</f>
        <v>0</v>
      </c>
      <c r="AI630" s="4"/>
      <c r="AJ630" s="11">
        <f>SUM(Tabel1[[#This Row],[Bez - doelgroep totaal]]+Tabel1[[#This Row],[Bez - Openbaar]]+Tabel1[[#This Row],[Bez - Foutparkeerders]]+Tabel1[[#This Row],[Bez - Obstakels]])</f>
        <v>14</v>
      </c>
      <c r="AK630" s="41">
        <f>Tabel1[[#This Row],[Bez - Openbaar]]/Tabel1[[#This Row],[Totale openbare capaciteit]]</f>
        <v>0.66666666666666663</v>
      </c>
      <c r="AL630" s="41" t="e">
        <f>Tabel1[[#This Row],[Bez - doelgroep totaal]]/Tabel1[[#This Row],[Totale doelgroep capaciteit]]</f>
        <v>#DIV/0!</v>
      </c>
      <c r="AM630" s="41">
        <f>Tabel1[[#This Row],[Totale bezetting]]/Tabel1[[#This Row],[Totale capaciteit]]</f>
        <v>0.77777777777777779</v>
      </c>
      <c r="AN630" s="41" t="str">
        <f>Tabel1[[#This Row],[Datum]]&amp;Tabel1[[#This Row],[Meetmoment]]&amp;Tabel1[[#This Row],[Sectienummer]]</f>
        <v>4445019:00-21:0046</v>
      </c>
      <c r="AO630" s="33">
        <v>1</v>
      </c>
      <c r="AP630" s="33"/>
      <c r="AQ630" s="33">
        <v>6</v>
      </c>
      <c r="AR630" s="33">
        <v>7</v>
      </c>
      <c r="AS630" s="33"/>
      <c r="AT630" s="33">
        <f>SUM(Tabel1[[#This Row],[Motief - Bezoekers/kortparkeerders]:[Motief - Overig]])</f>
        <v>14</v>
      </c>
      <c r="AU630" s="43">
        <v>12</v>
      </c>
      <c r="AV630" s="43"/>
      <c r="AW630" s="43"/>
      <c r="AX630" s="43">
        <v>1</v>
      </c>
      <c r="AY630" s="43">
        <v>1</v>
      </c>
      <c r="AZ630" s="43"/>
      <c r="BA630" s="43"/>
      <c r="BB630" s="43"/>
      <c r="BC630" s="44">
        <f>SUM(Tabel1[[#This Row],[Herkomst - Eigen woonplaats]:[Herkomst - Onbekend]])</f>
        <v>14</v>
      </c>
    </row>
    <row r="631" spans="1:55" s="2" customFormat="1" x14ac:dyDescent="0.25">
      <c r="A631" s="1">
        <v>46</v>
      </c>
      <c r="B631" t="s">
        <v>62</v>
      </c>
      <c r="C631" s="8">
        <v>44451</v>
      </c>
      <c r="D631" s="1" t="s">
        <v>77</v>
      </c>
      <c r="E631" s="4">
        <v>13</v>
      </c>
      <c r="F631" s="4"/>
      <c r="G631" s="4">
        <v>5</v>
      </c>
      <c r="H631" s="4"/>
      <c r="I631" s="4"/>
      <c r="J631" s="4"/>
      <c r="K631" s="4">
        <f>SUM(Tabel1[[#This Row],[cap_gemarkeerd_langs]:[cap_canadees]])</f>
        <v>18</v>
      </c>
      <c r="L631" s="4"/>
      <c r="M631" s="4"/>
      <c r="N631" s="4"/>
      <c r="O631" s="4"/>
      <c r="P631" s="4"/>
      <c r="Q631" s="4" t="s">
        <v>88</v>
      </c>
      <c r="R631" s="4">
        <f>SUM(Tabel1[[#This Row],[Cap - Invaliden algemeen]:[Cap - Overig gereserveerd]])</f>
        <v>0</v>
      </c>
      <c r="S631" s="4">
        <f>Tabel1[[#This Row],[Totale openbare capaciteit]]+Tabel1[[#This Row],[Totale doelgroep capaciteit]]</f>
        <v>18</v>
      </c>
      <c r="T631" s="11">
        <v>14</v>
      </c>
      <c r="U631" s="11"/>
      <c r="V631" s="11"/>
      <c r="W631" s="11"/>
      <c r="X631" s="11"/>
      <c r="Y631" s="11"/>
      <c r="Z631" s="4">
        <f>SUM(Tabel1[[#This Row],[Bez - Invaliden algemeen]:[Bez - Overig gereserveerd]])</f>
        <v>0</v>
      </c>
      <c r="AA631" s="4"/>
      <c r="AB631" s="4">
        <v>2</v>
      </c>
      <c r="AC631" s="11"/>
      <c r="AD631" s="11">
        <f>SUM(Tabel1[[#This Row],[Bez - fout, canadees]:[Bez - fout, anders]])</f>
        <v>2</v>
      </c>
      <c r="AE631" s="4"/>
      <c r="AF631" s="11"/>
      <c r="AG631" s="11"/>
      <c r="AH631" s="11">
        <f>SUM(Tabel1[[#This Row],[Bez - Obstakel, openbaar]:[Bez - Obstakel, doelgroep]])</f>
        <v>0</v>
      </c>
      <c r="AI631" s="4"/>
      <c r="AJ631" s="11">
        <f>SUM(Tabel1[[#This Row],[Bez - doelgroep totaal]]+Tabel1[[#This Row],[Bez - Openbaar]]+Tabel1[[#This Row],[Bez - Foutparkeerders]]+Tabel1[[#This Row],[Bez - Obstakels]])</f>
        <v>16</v>
      </c>
      <c r="AK631" s="41">
        <f>Tabel1[[#This Row],[Bez - Openbaar]]/Tabel1[[#This Row],[Totale openbare capaciteit]]</f>
        <v>0.77777777777777779</v>
      </c>
      <c r="AL631" s="41" t="e">
        <f>Tabel1[[#This Row],[Bez - doelgroep totaal]]/Tabel1[[#This Row],[Totale doelgroep capaciteit]]</f>
        <v>#DIV/0!</v>
      </c>
      <c r="AM631" s="41">
        <f>Tabel1[[#This Row],[Totale bezetting]]/Tabel1[[#This Row],[Totale capaciteit]]</f>
        <v>0.88888888888888884</v>
      </c>
      <c r="AN631" s="41" t="str">
        <f>Tabel1[[#This Row],[Datum]]&amp;Tabel1[[#This Row],[Meetmoment]]&amp;Tabel1[[#This Row],[Sectienummer]]</f>
        <v>4445100:00-02:0046</v>
      </c>
      <c r="AO631" s="33"/>
      <c r="AP631" s="33"/>
      <c r="AQ631" s="33">
        <v>7</v>
      </c>
      <c r="AR631" s="33">
        <v>9</v>
      </c>
      <c r="AS631" s="33"/>
      <c r="AT631" s="33">
        <f>SUM(Tabel1[[#This Row],[Motief - Bezoekers/kortparkeerders]:[Motief - Overig]])</f>
        <v>16</v>
      </c>
      <c r="AU631" s="43">
        <v>14</v>
      </c>
      <c r="AV631" s="43"/>
      <c r="AW631" s="43"/>
      <c r="AX631" s="43">
        <v>2</v>
      </c>
      <c r="AY631" s="43"/>
      <c r="AZ631" s="43"/>
      <c r="BA631" s="43"/>
      <c r="BB631" s="43"/>
      <c r="BC631" s="44">
        <f>SUM(Tabel1[[#This Row],[Herkomst - Eigen woonplaats]:[Herkomst - Onbekend]])</f>
        <v>16</v>
      </c>
    </row>
    <row r="632" spans="1:55" s="2" customFormat="1" x14ac:dyDescent="0.25">
      <c r="A632" s="1">
        <v>46</v>
      </c>
      <c r="B632" t="s">
        <v>62</v>
      </c>
      <c r="C632" s="8">
        <v>44474</v>
      </c>
      <c r="D632" s="1" t="s">
        <v>78</v>
      </c>
      <c r="E632" s="4">
        <v>13</v>
      </c>
      <c r="F632" s="4"/>
      <c r="G632" s="4">
        <v>5</v>
      </c>
      <c r="H632" s="4"/>
      <c r="I632" s="4"/>
      <c r="J632" s="4"/>
      <c r="K632" s="4">
        <f>SUM(Tabel1[[#This Row],[cap_gemarkeerd_langs]:[cap_canadees]])</f>
        <v>18</v>
      </c>
      <c r="L632" s="4"/>
      <c r="M632" s="4"/>
      <c r="N632" s="4"/>
      <c r="O632" s="4"/>
      <c r="P632" s="4"/>
      <c r="Q632" s="4" t="s">
        <v>88</v>
      </c>
      <c r="R632" s="4">
        <f>SUM(Tabel1[[#This Row],[Cap - Invaliden algemeen]:[Cap - Overig gereserveerd]])</f>
        <v>0</v>
      </c>
      <c r="S632" s="4">
        <f>Tabel1[[#This Row],[Totale openbare capaciteit]]+Tabel1[[#This Row],[Totale doelgroep capaciteit]]</f>
        <v>18</v>
      </c>
      <c r="T632" s="11">
        <v>9</v>
      </c>
      <c r="U632" s="11"/>
      <c r="V632" s="11"/>
      <c r="W632" s="11"/>
      <c r="X632" s="11"/>
      <c r="Y632" s="11"/>
      <c r="Z632" s="4">
        <f>SUM(Tabel1[[#This Row],[Bez - Invaliden algemeen]:[Bez - Overig gereserveerd]])</f>
        <v>0</v>
      </c>
      <c r="AA632" s="4"/>
      <c r="AB632" s="4">
        <v>1</v>
      </c>
      <c r="AC632" s="11"/>
      <c r="AD632" s="11">
        <f>SUM(Tabel1[[#This Row],[Bez - fout, canadees]:[Bez - fout, anders]])</f>
        <v>1</v>
      </c>
      <c r="AE632" s="4"/>
      <c r="AF632" s="11"/>
      <c r="AG632" s="11"/>
      <c r="AH632" s="11">
        <f>SUM(Tabel1[[#This Row],[Bez - Obstakel, openbaar]:[Bez - Obstakel, doelgroep]])</f>
        <v>0</v>
      </c>
      <c r="AI632" s="4"/>
      <c r="AJ632" s="11">
        <f>SUM(Tabel1[[#This Row],[Bez - doelgroep totaal]]+Tabel1[[#This Row],[Bez - Openbaar]]+Tabel1[[#This Row],[Bez - Foutparkeerders]]+Tabel1[[#This Row],[Bez - Obstakels]])</f>
        <v>10</v>
      </c>
      <c r="AK632" s="41">
        <f>Tabel1[[#This Row],[Bez - Openbaar]]/Tabel1[[#This Row],[Totale openbare capaciteit]]</f>
        <v>0.5</v>
      </c>
      <c r="AL632" s="41" t="e">
        <f>Tabel1[[#This Row],[Bez - doelgroep totaal]]/Tabel1[[#This Row],[Totale doelgroep capaciteit]]</f>
        <v>#DIV/0!</v>
      </c>
      <c r="AM632" s="41">
        <f>Tabel1[[#This Row],[Totale bezetting]]/Tabel1[[#This Row],[Totale capaciteit]]</f>
        <v>0.55555555555555558</v>
      </c>
      <c r="AN632" s="41" t="str">
        <f>Tabel1[[#This Row],[Datum]]&amp;Tabel1[[#This Row],[Meetmoment]]&amp;Tabel1[[#This Row],[Sectienummer]]</f>
        <v>4447410:00-12:0046</v>
      </c>
      <c r="AO632" s="33">
        <v>1</v>
      </c>
      <c r="AP632" s="33">
        <v>1</v>
      </c>
      <c r="AQ632" s="33">
        <v>2</v>
      </c>
      <c r="AR632" s="33">
        <v>6</v>
      </c>
      <c r="AS632" s="33"/>
      <c r="AT632" s="33">
        <f>SUM(Tabel1[[#This Row],[Motief - Bezoekers/kortparkeerders]:[Motief - Overig]])</f>
        <v>10</v>
      </c>
      <c r="AU632" s="43">
        <v>9</v>
      </c>
      <c r="AV632" s="43"/>
      <c r="AW632" s="43"/>
      <c r="AX632" s="43">
        <v>1</v>
      </c>
      <c r="AY632" s="43"/>
      <c r="AZ632" s="43"/>
      <c r="BA632" s="43"/>
      <c r="BB632" s="43"/>
      <c r="BC632" s="44">
        <f>SUM(Tabel1[[#This Row],[Herkomst - Eigen woonplaats]:[Herkomst - Onbekend]])</f>
        <v>10</v>
      </c>
    </row>
    <row r="633" spans="1:55" s="2" customFormat="1" x14ac:dyDescent="0.25">
      <c r="A633" s="1">
        <v>46</v>
      </c>
      <c r="B633" t="s">
        <v>62</v>
      </c>
      <c r="C633" s="8">
        <v>44474</v>
      </c>
      <c r="D633" s="1" t="s">
        <v>79</v>
      </c>
      <c r="E633" s="4">
        <v>13</v>
      </c>
      <c r="F633" s="4"/>
      <c r="G633" s="4">
        <v>5</v>
      </c>
      <c r="H633" s="4"/>
      <c r="I633" s="4"/>
      <c r="J633" s="4"/>
      <c r="K633" s="4">
        <f>SUM(Tabel1[[#This Row],[cap_gemarkeerd_langs]:[cap_canadees]])</f>
        <v>18</v>
      </c>
      <c r="L633" s="4"/>
      <c r="M633" s="4"/>
      <c r="N633" s="4"/>
      <c r="O633" s="4"/>
      <c r="P633" s="4"/>
      <c r="Q633" s="4" t="s">
        <v>88</v>
      </c>
      <c r="R633" s="4">
        <f>SUM(Tabel1[[#This Row],[Cap - Invaliden algemeen]:[Cap - Overig gereserveerd]])</f>
        <v>0</v>
      </c>
      <c r="S633" s="4">
        <f>Tabel1[[#This Row],[Totale openbare capaciteit]]+Tabel1[[#This Row],[Totale doelgroep capaciteit]]</f>
        <v>18</v>
      </c>
      <c r="T633" s="11">
        <v>10</v>
      </c>
      <c r="U633" s="11"/>
      <c r="V633" s="11"/>
      <c r="W633" s="11"/>
      <c r="X633" s="11"/>
      <c r="Y633" s="11"/>
      <c r="Z633" s="4">
        <f>SUM(Tabel1[[#This Row],[Bez - Invaliden algemeen]:[Bez - Overig gereserveerd]])</f>
        <v>0</v>
      </c>
      <c r="AA633" s="4"/>
      <c r="AB633" s="4"/>
      <c r="AC633" s="11"/>
      <c r="AD633" s="11">
        <f>SUM(Tabel1[[#This Row],[Bez - fout, canadees]:[Bez - fout, anders]])</f>
        <v>0</v>
      </c>
      <c r="AE633" s="4"/>
      <c r="AF633" s="11"/>
      <c r="AG633" s="11"/>
      <c r="AH633" s="11">
        <f>SUM(Tabel1[[#This Row],[Bez - Obstakel, openbaar]:[Bez - Obstakel, doelgroep]])</f>
        <v>0</v>
      </c>
      <c r="AI633" s="4"/>
      <c r="AJ633" s="11">
        <f>SUM(Tabel1[[#This Row],[Bez - doelgroep totaal]]+Tabel1[[#This Row],[Bez - Openbaar]]+Tabel1[[#This Row],[Bez - Foutparkeerders]]+Tabel1[[#This Row],[Bez - Obstakels]])</f>
        <v>10</v>
      </c>
      <c r="AK633" s="41">
        <f>Tabel1[[#This Row],[Bez - Openbaar]]/Tabel1[[#This Row],[Totale openbare capaciteit]]</f>
        <v>0.55555555555555558</v>
      </c>
      <c r="AL633" s="41" t="e">
        <f>Tabel1[[#This Row],[Bez - doelgroep totaal]]/Tabel1[[#This Row],[Totale doelgroep capaciteit]]</f>
        <v>#DIV/0!</v>
      </c>
      <c r="AM633" s="41">
        <f>Tabel1[[#This Row],[Totale bezetting]]/Tabel1[[#This Row],[Totale capaciteit]]</f>
        <v>0.55555555555555558</v>
      </c>
      <c r="AN633" s="41" t="str">
        <f>Tabel1[[#This Row],[Datum]]&amp;Tabel1[[#This Row],[Meetmoment]]&amp;Tabel1[[#This Row],[Sectienummer]]</f>
        <v>4447414:00-16:0046</v>
      </c>
      <c r="AO633" s="33">
        <v>1</v>
      </c>
      <c r="AP633" s="33"/>
      <c r="AQ633" s="33">
        <v>2</v>
      </c>
      <c r="AR633" s="33">
        <v>7</v>
      </c>
      <c r="AS633" s="33"/>
      <c r="AT633" s="33">
        <f>SUM(Tabel1[[#This Row],[Motief - Bezoekers/kortparkeerders]:[Motief - Overig]])</f>
        <v>10</v>
      </c>
      <c r="AU633" s="43">
        <v>9</v>
      </c>
      <c r="AV633" s="43"/>
      <c r="AW633" s="43"/>
      <c r="AX633" s="43"/>
      <c r="AY633" s="43"/>
      <c r="AZ633" s="43"/>
      <c r="BA633" s="43">
        <v>1</v>
      </c>
      <c r="BB633" s="43"/>
      <c r="BC633" s="44">
        <f>SUM(Tabel1[[#This Row],[Herkomst - Eigen woonplaats]:[Herkomst - Onbekend]])</f>
        <v>10</v>
      </c>
    </row>
    <row r="634" spans="1:55" s="2" customFormat="1" x14ac:dyDescent="0.25">
      <c r="A634" s="1">
        <v>46</v>
      </c>
      <c r="B634" t="s">
        <v>62</v>
      </c>
      <c r="C634" s="8">
        <v>44474</v>
      </c>
      <c r="D634" s="1" t="s">
        <v>80</v>
      </c>
      <c r="E634" s="4">
        <v>13</v>
      </c>
      <c r="F634" s="4"/>
      <c r="G634" s="4">
        <v>5</v>
      </c>
      <c r="H634" s="4"/>
      <c r="I634" s="4"/>
      <c r="J634" s="4"/>
      <c r="K634" s="4">
        <f>SUM(Tabel1[[#This Row],[cap_gemarkeerd_langs]:[cap_canadees]])</f>
        <v>18</v>
      </c>
      <c r="L634" s="4"/>
      <c r="M634" s="4"/>
      <c r="N634" s="4"/>
      <c r="O634" s="4"/>
      <c r="P634" s="4"/>
      <c r="Q634" s="4" t="s">
        <v>88</v>
      </c>
      <c r="R634" s="4">
        <f>SUM(Tabel1[[#This Row],[Cap - Invaliden algemeen]:[Cap - Overig gereserveerd]])</f>
        <v>0</v>
      </c>
      <c r="S634" s="4">
        <f>Tabel1[[#This Row],[Totale openbare capaciteit]]+Tabel1[[#This Row],[Totale doelgroep capaciteit]]</f>
        <v>18</v>
      </c>
      <c r="T634" s="11">
        <v>18</v>
      </c>
      <c r="U634" s="11"/>
      <c r="V634" s="11"/>
      <c r="W634" s="11"/>
      <c r="X634" s="11"/>
      <c r="Y634" s="11"/>
      <c r="Z634" s="4">
        <f>SUM(Tabel1[[#This Row],[Bez - Invaliden algemeen]:[Bez - Overig gereserveerd]])</f>
        <v>0</v>
      </c>
      <c r="AA634" s="4"/>
      <c r="AB634" s="4"/>
      <c r="AC634" s="11"/>
      <c r="AD634" s="11">
        <f>SUM(Tabel1[[#This Row],[Bez - fout, canadees]:[Bez - fout, anders]])</f>
        <v>0</v>
      </c>
      <c r="AE634" s="4"/>
      <c r="AF634" s="11"/>
      <c r="AG634" s="11"/>
      <c r="AH634" s="11">
        <f>SUM(Tabel1[[#This Row],[Bez - Obstakel, openbaar]:[Bez - Obstakel, doelgroep]])</f>
        <v>0</v>
      </c>
      <c r="AI634" s="4"/>
      <c r="AJ634" s="11">
        <f>SUM(Tabel1[[#This Row],[Bez - doelgroep totaal]]+Tabel1[[#This Row],[Bez - Openbaar]]+Tabel1[[#This Row],[Bez - Foutparkeerders]]+Tabel1[[#This Row],[Bez - Obstakels]])</f>
        <v>18</v>
      </c>
      <c r="AK634" s="41">
        <f>Tabel1[[#This Row],[Bez - Openbaar]]/Tabel1[[#This Row],[Totale openbare capaciteit]]</f>
        <v>1</v>
      </c>
      <c r="AL634" s="41" t="e">
        <f>Tabel1[[#This Row],[Bez - doelgroep totaal]]/Tabel1[[#This Row],[Totale doelgroep capaciteit]]</f>
        <v>#DIV/0!</v>
      </c>
      <c r="AM634" s="41">
        <f>Tabel1[[#This Row],[Totale bezetting]]/Tabel1[[#This Row],[Totale capaciteit]]</f>
        <v>1</v>
      </c>
      <c r="AN634" s="41" t="str">
        <f>Tabel1[[#This Row],[Datum]]&amp;Tabel1[[#This Row],[Meetmoment]]&amp;Tabel1[[#This Row],[Sectienummer]]</f>
        <v>4447419:00-21:0046</v>
      </c>
      <c r="AO634" s="33">
        <v>3</v>
      </c>
      <c r="AP634" s="33"/>
      <c r="AQ634" s="33">
        <v>7</v>
      </c>
      <c r="AR634" s="33">
        <v>8</v>
      </c>
      <c r="AS634" s="33"/>
      <c r="AT634" s="33">
        <f>SUM(Tabel1[[#This Row],[Motief - Bezoekers/kortparkeerders]:[Motief - Overig]])</f>
        <v>18</v>
      </c>
      <c r="AU634" s="43">
        <v>12</v>
      </c>
      <c r="AV634" s="43"/>
      <c r="AW634" s="43">
        <v>3</v>
      </c>
      <c r="AX634" s="43">
        <v>2</v>
      </c>
      <c r="AY634" s="43"/>
      <c r="AZ634" s="43"/>
      <c r="BA634" s="43">
        <v>1</v>
      </c>
      <c r="BB634" s="43"/>
      <c r="BC634" s="44">
        <f>SUM(Tabel1[[#This Row],[Herkomst - Eigen woonplaats]:[Herkomst - Onbekend]])</f>
        <v>18</v>
      </c>
    </row>
    <row r="635" spans="1:55" s="2" customFormat="1" x14ac:dyDescent="0.25">
      <c r="A635" s="1">
        <v>46</v>
      </c>
      <c r="B635" t="s">
        <v>62</v>
      </c>
      <c r="C635" s="8">
        <v>44475</v>
      </c>
      <c r="D635" s="1" t="s">
        <v>77</v>
      </c>
      <c r="E635" s="4">
        <v>13</v>
      </c>
      <c r="F635" s="4"/>
      <c r="G635" s="4">
        <v>5</v>
      </c>
      <c r="H635" s="4"/>
      <c r="I635" s="4"/>
      <c r="J635" s="4"/>
      <c r="K635" s="4">
        <f>SUM(Tabel1[[#This Row],[cap_gemarkeerd_langs]:[cap_canadees]])</f>
        <v>18</v>
      </c>
      <c r="L635" s="4"/>
      <c r="M635" s="4"/>
      <c r="N635" s="4"/>
      <c r="O635" s="4"/>
      <c r="P635" s="4"/>
      <c r="Q635" s="4" t="s">
        <v>88</v>
      </c>
      <c r="R635" s="4">
        <f>SUM(Tabel1[[#This Row],[Cap - Invaliden algemeen]:[Cap - Overig gereserveerd]])</f>
        <v>0</v>
      </c>
      <c r="S635" s="4">
        <f>Tabel1[[#This Row],[Totale openbare capaciteit]]+Tabel1[[#This Row],[Totale doelgroep capaciteit]]</f>
        <v>18</v>
      </c>
      <c r="T635" s="11">
        <v>18</v>
      </c>
      <c r="U635" s="11"/>
      <c r="V635" s="11"/>
      <c r="W635" s="11"/>
      <c r="X635" s="11"/>
      <c r="Y635" s="11"/>
      <c r="Z635" s="4">
        <f>SUM(Tabel1[[#This Row],[Bez - Invaliden algemeen]:[Bez - Overig gereserveerd]])</f>
        <v>0</v>
      </c>
      <c r="AA635" s="4"/>
      <c r="AB635" s="4">
        <v>5</v>
      </c>
      <c r="AC635" s="11"/>
      <c r="AD635" s="11">
        <f>SUM(Tabel1[[#This Row],[Bez - fout, canadees]:[Bez - fout, anders]])</f>
        <v>5</v>
      </c>
      <c r="AE635" s="4"/>
      <c r="AF635" s="11"/>
      <c r="AG635" s="11"/>
      <c r="AH635" s="11">
        <f>SUM(Tabel1[[#This Row],[Bez - Obstakel, openbaar]:[Bez - Obstakel, doelgroep]])</f>
        <v>0</v>
      </c>
      <c r="AI635" s="4"/>
      <c r="AJ635" s="11">
        <f>SUM(Tabel1[[#This Row],[Bez - doelgroep totaal]]+Tabel1[[#This Row],[Bez - Openbaar]]+Tabel1[[#This Row],[Bez - Foutparkeerders]]+Tabel1[[#This Row],[Bez - Obstakels]])</f>
        <v>23</v>
      </c>
      <c r="AK635" s="41">
        <f>Tabel1[[#This Row],[Bez - Openbaar]]/Tabel1[[#This Row],[Totale openbare capaciteit]]</f>
        <v>1</v>
      </c>
      <c r="AL635" s="41" t="e">
        <f>Tabel1[[#This Row],[Bez - doelgroep totaal]]/Tabel1[[#This Row],[Totale doelgroep capaciteit]]</f>
        <v>#DIV/0!</v>
      </c>
      <c r="AM635" s="41">
        <f>Tabel1[[#This Row],[Totale bezetting]]/Tabel1[[#This Row],[Totale capaciteit]]</f>
        <v>1.2777777777777777</v>
      </c>
      <c r="AN635" s="41" t="str">
        <f>Tabel1[[#This Row],[Datum]]&amp;Tabel1[[#This Row],[Meetmoment]]&amp;Tabel1[[#This Row],[Sectienummer]]</f>
        <v>4447500:00-02:0046</v>
      </c>
      <c r="AO635" s="33"/>
      <c r="AP635" s="33"/>
      <c r="AQ635" s="33">
        <v>11</v>
      </c>
      <c r="AR635" s="33">
        <v>12</v>
      </c>
      <c r="AS635" s="33"/>
      <c r="AT635" s="33">
        <f>SUM(Tabel1[[#This Row],[Motief - Bezoekers/kortparkeerders]:[Motief - Overig]])</f>
        <v>23</v>
      </c>
      <c r="AU635" s="43">
        <v>19</v>
      </c>
      <c r="AV635" s="43"/>
      <c r="AW635" s="43">
        <v>1</v>
      </c>
      <c r="AX635" s="43">
        <v>3</v>
      </c>
      <c r="AY635" s="43"/>
      <c r="AZ635" s="43"/>
      <c r="BA635" s="43"/>
      <c r="BB635" s="43"/>
      <c r="BC635" s="44">
        <f>SUM(Tabel1[[#This Row],[Herkomst - Eigen woonplaats]:[Herkomst - Onbekend]])</f>
        <v>23</v>
      </c>
    </row>
    <row r="636" spans="1:55" s="2" customFormat="1" x14ac:dyDescent="0.25">
      <c r="A636" s="1">
        <v>47</v>
      </c>
      <c r="B636" t="s">
        <v>63</v>
      </c>
      <c r="C636" s="8">
        <v>44415</v>
      </c>
      <c r="D636" s="1" t="s">
        <v>78</v>
      </c>
      <c r="E636" s="4"/>
      <c r="F636" s="4"/>
      <c r="G636" s="4">
        <v>86</v>
      </c>
      <c r="H636" s="4"/>
      <c r="I636" s="4"/>
      <c r="J636" s="4"/>
      <c r="K636" s="4">
        <f>SUM(Tabel1[[#This Row],[cap_gemarkeerd_langs]:[cap_canadees]])</f>
        <v>86</v>
      </c>
      <c r="L636" s="4"/>
      <c r="M636" s="4"/>
      <c r="N636" s="4">
        <v>2</v>
      </c>
      <c r="O636" s="4"/>
      <c r="P636" s="4"/>
      <c r="Q636" s="4"/>
      <c r="R636" s="4">
        <f>SUM(Tabel1[[#This Row],[Cap - Invaliden algemeen]:[Cap - Overig gereserveerd]])</f>
        <v>2</v>
      </c>
      <c r="S636" s="4">
        <f>Tabel1[[#This Row],[Totale openbare capaciteit]]+Tabel1[[#This Row],[Totale doelgroep capaciteit]]</f>
        <v>88</v>
      </c>
      <c r="T636" s="11">
        <v>26</v>
      </c>
      <c r="U636" s="11"/>
      <c r="V636" s="11"/>
      <c r="W636" s="11">
        <v>2</v>
      </c>
      <c r="X636" s="11"/>
      <c r="Y636" s="11"/>
      <c r="Z636" s="4">
        <f>SUM(Tabel1[[#This Row],[Bez - Invaliden algemeen]:[Bez - Overig gereserveerd]])</f>
        <v>2</v>
      </c>
      <c r="AA636" s="4"/>
      <c r="AB636" s="4"/>
      <c r="AC636" s="11"/>
      <c r="AD636" s="11">
        <f>SUM(Tabel1[[#This Row],[Bez - fout, canadees]:[Bez - fout, anders]])</f>
        <v>0</v>
      </c>
      <c r="AE636" s="4"/>
      <c r="AF636" s="11"/>
      <c r="AG636" s="11"/>
      <c r="AH636" s="11">
        <f>SUM(Tabel1[[#This Row],[Bez - Obstakel, openbaar]:[Bez - Obstakel, doelgroep]])</f>
        <v>0</v>
      </c>
      <c r="AI636" s="4"/>
      <c r="AJ636" s="11">
        <f>SUM(Tabel1[[#This Row],[Bez - doelgroep totaal]]+Tabel1[[#This Row],[Bez - Openbaar]]+Tabel1[[#This Row],[Bez - Foutparkeerders]]+Tabel1[[#This Row],[Bez - Obstakels]])</f>
        <v>28</v>
      </c>
      <c r="AK636" s="41">
        <f>Tabel1[[#This Row],[Bez - Openbaar]]/Tabel1[[#This Row],[Totale openbare capaciteit]]</f>
        <v>0.30232558139534882</v>
      </c>
      <c r="AL636" s="41">
        <f>Tabel1[[#This Row],[Bez - doelgroep totaal]]/Tabel1[[#This Row],[Totale doelgroep capaciteit]]</f>
        <v>1</v>
      </c>
      <c r="AM636" s="41">
        <f>Tabel1[[#This Row],[Totale bezetting]]/Tabel1[[#This Row],[Totale capaciteit]]</f>
        <v>0.31818181818181818</v>
      </c>
      <c r="AN636" s="41" t="str">
        <f>Tabel1[[#This Row],[Datum]]&amp;Tabel1[[#This Row],[Meetmoment]]&amp;Tabel1[[#This Row],[Sectienummer]]</f>
        <v>4441510:00-12:0047</v>
      </c>
      <c r="AO636" s="33">
        <v>6</v>
      </c>
      <c r="AP636" s="33">
        <v>3</v>
      </c>
      <c r="AQ636" s="33">
        <v>12</v>
      </c>
      <c r="AR636" s="33">
        <v>7</v>
      </c>
      <c r="AS636" s="33"/>
      <c r="AT636" s="33">
        <f>SUM(Tabel1[[#This Row],[Motief - Bezoekers/kortparkeerders]:[Motief - Overig]])</f>
        <v>28</v>
      </c>
      <c r="AU636" s="43">
        <v>8</v>
      </c>
      <c r="AV636" s="43">
        <v>1</v>
      </c>
      <c r="AW636" s="43">
        <v>10</v>
      </c>
      <c r="AX636" s="43">
        <v>3</v>
      </c>
      <c r="AY636" s="43">
        <v>3</v>
      </c>
      <c r="AZ636" s="43">
        <v>1</v>
      </c>
      <c r="BA636" s="43">
        <v>2</v>
      </c>
      <c r="BB636" s="43"/>
      <c r="BC636" s="44">
        <f>SUM(Tabel1[[#This Row],[Herkomst - Eigen woonplaats]:[Herkomst - Onbekend]])</f>
        <v>28</v>
      </c>
    </row>
    <row r="637" spans="1:55" s="2" customFormat="1" x14ac:dyDescent="0.25">
      <c r="A637" s="1">
        <v>47</v>
      </c>
      <c r="B637" t="s">
        <v>63</v>
      </c>
      <c r="C637" s="8">
        <v>44415</v>
      </c>
      <c r="D637" s="1" t="s">
        <v>79</v>
      </c>
      <c r="E637" s="4"/>
      <c r="F637" s="4"/>
      <c r="G637" s="4">
        <v>86</v>
      </c>
      <c r="H637" s="4"/>
      <c r="I637" s="4"/>
      <c r="J637" s="4"/>
      <c r="K637" s="4">
        <f>SUM(Tabel1[[#This Row],[cap_gemarkeerd_langs]:[cap_canadees]])</f>
        <v>86</v>
      </c>
      <c r="L637" s="4"/>
      <c r="M637" s="4"/>
      <c r="N637" s="4">
        <v>2</v>
      </c>
      <c r="O637" s="4"/>
      <c r="P637" s="4"/>
      <c r="Q637" s="4"/>
      <c r="R637" s="4">
        <f>SUM(Tabel1[[#This Row],[Cap - Invaliden algemeen]:[Cap - Overig gereserveerd]])</f>
        <v>2</v>
      </c>
      <c r="S637" s="4">
        <f>Tabel1[[#This Row],[Totale openbare capaciteit]]+Tabel1[[#This Row],[Totale doelgroep capaciteit]]</f>
        <v>88</v>
      </c>
      <c r="T637" s="11">
        <v>36</v>
      </c>
      <c r="U637" s="11"/>
      <c r="V637" s="11"/>
      <c r="W637" s="11">
        <v>1</v>
      </c>
      <c r="X637" s="11"/>
      <c r="Y637" s="11"/>
      <c r="Z637" s="4">
        <f>SUM(Tabel1[[#This Row],[Bez - Invaliden algemeen]:[Bez - Overig gereserveerd]])</f>
        <v>1</v>
      </c>
      <c r="AA637" s="4"/>
      <c r="AB637" s="4"/>
      <c r="AC637" s="11"/>
      <c r="AD637" s="11">
        <f>SUM(Tabel1[[#This Row],[Bez - fout, canadees]:[Bez - fout, anders]])</f>
        <v>0</v>
      </c>
      <c r="AE637" s="4">
        <v>1</v>
      </c>
      <c r="AF637" s="11"/>
      <c r="AG637" s="11"/>
      <c r="AH637" s="11">
        <f>SUM(Tabel1[[#This Row],[Bez - Obstakel, openbaar]:[Bez - Obstakel, doelgroep]])</f>
        <v>1</v>
      </c>
      <c r="AI637" s="4"/>
      <c r="AJ637" s="11">
        <f>SUM(Tabel1[[#This Row],[Bez - doelgroep totaal]]+Tabel1[[#This Row],[Bez - Openbaar]]+Tabel1[[#This Row],[Bez - Foutparkeerders]]+Tabel1[[#This Row],[Bez - Obstakels]])</f>
        <v>38</v>
      </c>
      <c r="AK637" s="41">
        <f>Tabel1[[#This Row],[Bez - Openbaar]]/Tabel1[[#This Row],[Totale openbare capaciteit]]</f>
        <v>0.41860465116279072</v>
      </c>
      <c r="AL637" s="41">
        <f>Tabel1[[#This Row],[Bez - doelgroep totaal]]/Tabel1[[#This Row],[Totale doelgroep capaciteit]]</f>
        <v>0.5</v>
      </c>
      <c r="AM637" s="41">
        <f>Tabel1[[#This Row],[Totale bezetting]]/Tabel1[[#This Row],[Totale capaciteit]]</f>
        <v>0.43181818181818182</v>
      </c>
      <c r="AN637" s="41" t="str">
        <f>Tabel1[[#This Row],[Datum]]&amp;Tabel1[[#This Row],[Meetmoment]]&amp;Tabel1[[#This Row],[Sectienummer]]</f>
        <v>4441514:00-16:0047</v>
      </c>
      <c r="AO637" s="33">
        <v>13</v>
      </c>
      <c r="AP637" s="33">
        <v>5</v>
      </c>
      <c r="AQ637" s="33">
        <v>12</v>
      </c>
      <c r="AR637" s="33">
        <v>7</v>
      </c>
      <c r="AS637" s="33"/>
      <c r="AT637" s="33">
        <f>SUM(Tabel1[[#This Row],[Motief - Bezoekers/kortparkeerders]:[Motief - Overig]])</f>
        <v>37</v>
      </c>
      <c r="AU637" s="43">
        <v>6</v>
      </c>
      <c r="AV637" s="43">
        <v>1</v>
      </c>
      <c r="AW637" s="43">
        <v>11</v>
      </c>
      <c r="AX637" s="43">
        <v>6</v>
      </c>
      <c r="AY637" s="43">
        <v>4</v>
      </c>
      <c r="AZ637" s="43">
        <v>6</v>
      </c>
      <c r="BA637" s="43">
        <v>3</v>
      </c>
      <c r="BB637" s="43"/>
      <c r="BC637" s="44">
        <f>SUM(Tabel1[[#This Row],[Herkomst - Eigen woonplaats]:[Herkomst - Onbekend]])</f>
        <v>37</v>
      </c>
    </row>
    <row r="638" spans="1:55" s="2" customFormat="1" x14ac:dyDescent="0.25">
      <c r="A638" s="1">
        <v>47</v>
      </c>
      <c r="B638" t="s">
        <v>63</v>
      </c>
      <c r="C638" s="8">
        <v>44415</v>
      </c>
      <c r="D638" s="1" t="s">
        <v>80</v>
      </c>
      <c r="E638" s="4"/>
      <c r="F638" s="4"/>
      <c r="G638" s="4">
        <v>86</v>
      </c>
      <c r="H638" s="4"/>
      <c r="I638" s="4"/>
      <c r="J638" s="4"/>
      <c r="K638" s="4">
        <f>SUM(Tabel1[[#This Row],[cap_gemarkeerd_langs]:[cap_canadees]])</f>
        <v>86</v>
      </c>
      <c r="L638" s="4"/>
      <c r="M638" s="4"/>
      <c r="N638" s="4">
        <v>2</v>
      </c>
      <c r="O638" s="4"/>
      <c r="P638" s="4"/>
      <c r="Q638" s="4"/>
      <c r="R638" s="4">
        <f>SUM(Tabel1[[#This Row],[Cap - Invaliden algemeen]:[Cap - Overig gereserveerd]])</f>
        <v>2</v>
      </c>
      <c r="S638" s="4">
        <f>Tabel1[[#This Row],[Totale openbare capaciteit]]+Tabel1[[#This Row],[Totale doelgroep capaciteit]]</f>
        <v>88</v>
      </c>
      <c r="T638" s="11">
        <v>32</v>
      </c>
      <c r="U638" s="11"/>
      <c r="V638" s="11"/>
      <c r="W638" s="11">
        <v>2</v>
      </c>
      <c r="X638" s="11"/>
      <c r="Y638" s="11"/>
      <c r="Z638" s="4">
        <f>SUM(Tabel1[[#This Row],[Bez - Invaliden algemeen]:[Bez - Overig gereserveerd]])</f>
        <v>2</v>
      </c>
      <c r="AA638" s="4"/>
      <c r="AB638" s="4"/>
      <c r="AC638" s="11"/>
      <c r="AD638" s="11">
        <f>SUM(Tabel1[[#This Row],[Bez - fout, canadees]:[Bez - fout, anders]])</f>
        <v>0</v>
      </c>
      <c r="AE638" s="4"/>
      <c r="AF638" s="11"/>
      <c r="AG638" s="11"/>
      <c r="AH638" s="11">
        <f>SUM(Tabel1[[#This Row],[Bez - Obstakel, openbaar]:[Bez - Obstakel, doelgroep]])</f>
        <v>0</v>
      </c>
      <c r="AI638" s="4"/>
      <c r="AJ638" s="11">
        <f>SUM(Tabel1[[#This Row],[Bez - doelgroep totaal]]+Tabel1[[#This Row],[Bez - Openbaar]]+Tabel1[[#This Row],[Bez - Foutparkeerders]]+Tabel1[[#This Row],[Bez - Obstakels]])</f>
        <v>34</v>
      </c>
      <c r="AK638" s="41">
        <f>Tabel1[[#This Row],[Bez - Openbaar]]/Tabel1[[#This Row],[Totale openbare capaciteit]]</f>
        <v>0.37209302325581395</v>
      </c>
      <c r="AL638" s="41">
        <f>Tabel1[[#This Row],[Bez - doelgroep totaal]]/Tabel1[[#This Row],[Totale doelgroep capaciteit]]</f>
        <v>1</v>
      </c>
      <c r="AM638" s="41">
        <f>Tabel1[[#This Row],[Totale bezetting]]/Tabel1[[#This Row],[Totale capaciteit]]</f>
        <v>0.38636363636363635</v>
      </c>
      <c r="AN638" s="41" t="str">
        <f>Tabel1[[#This Row],[Datum]]&amp;Tabel1[[#This Row],[Meetmoment]]&amp;Tabel1[[#This Row],[Sectienummer]]</f>
        <v>4441519:00-21:0047</v>
      </c>
      <c r="AO638" s="33">
        <v>15</v>
      </c>
      <c r="AP638" s="33">
        <v>2</v>
      </c>
      <c r="AQ638" s="33">
        <v>10</v>
      </c>
      <c r="AR638" s="33">
        <v>7</v>
      </c>
      <c r="AS638" s="33"/>
      <c r="AT638" s="33">
        <f>SUM(Tabel1[[#This Row],[Motief - Bezoekers/kortparkeerders]:[Motief - Overig]])</f>
        <v>34</v>
      </c>
      <c r="AU638" s="43">
        <v>4</v>
      </c>
      <c r="AV638" s="43">
        <v>2</v>
      </c>
      <c r="AW638" s="43">
        <v>11</v>
      </c>
      <c r="AX638" s="43">
        <v>6</v>
      </c>
      <c r="AY638" s="43">
        <v>2</v>
      </c>
      <c r="AZ638" s="43">
        <v>2</v>
      </c>
      <c r="BA638" s="43">
        <v>5</v>
      </c>
      <c r="BB638" s="43">
        <v>2</v>
      </c>
      <c r="BC638" s="44">
        <f>SUM(Tabel1[[#This Row],[Herkomst - Eigen woonplaats]:[Herkomst - Onbekend]])</f>
        <v>34</v>
      </c>
    </row>
    <row r="639" spans="1:55" s="2" customFormat="1" x14ac:dyDescent="0.25">
      <c r="A639" s="1">
        <v>47</v>
      </c>
      <c r="B639" t="s">
        <v>63</v>
      </c>
      <c r="C639" s="8">
        <v>44416</v>
      </c>
      <c r="D639" s="1" t="s">
        <v>77</v>
      </c>
      <c r="E639" s="4"/>
      <c r="F639" s="4"/>
      <c r="G639" s="4">
        <v>86</v>
      </c>
      <c r="H639" s="4"/>
      <c r="I639" s="4"/>
      <c r="J639" s="4"/>
      <c r="K639" s="4">
        <f>SUM(Tabel1[[#This Row],[cap_gemarkeerd_langs]:[cap_canadees]])</f>
        <v>86</v>
      </c>
      <c r="L639" s="4"/>
      <c r="M639" s="4"/>
      <c r="N639" s="4">
        <v>2</v>
      </c>
      <c r="O639" s="4"/>
      <c r="P639" s="4"/>
      <c r="Q639" s="4"/>
      <c r="R639" s="4">
        <f>SUM(Tabel1[[#This Row],[Cap - Invaliden algemeen]:[Cap - Overig gereserveerd]])</f>
        <v>2</v>
      </c>
      <c r="S639" s="4">
        <f>Tabel1[[#This Row],[Totale openbare capaciteit]]+Tabel1[[#This Row],[Totale doelgroep capaciteit]]</f>
        <v>88</v>
      </c>
      <c r="T639" s="11">
        <v>31</v>
      </c>
      <c r="U639" s="11"/>
      <c r="V639" s="11"/>
      <c r="W639" s="11">
        <v>1</v>
      </c>
      <c r="X639" s="11"/>
      <c r="Y639" s="11"/>
      <c r="Z639" s="4">
        <f>SUM(Tabel1[[#This Row],[Bez - Invaliden algemeen]:[Bez - Overig gereserveerd]])</f>
        <v>1</v>
      </c>
      <c r="AA639" s="4"/>
      <c r="AB639" s="4"/>
      <c r="AC639" s="11"/>
      <c r="AD639" s="11">
        <f>SUM(Tabel1[[#This Row],[Bez - fout, canadees]:[Bez - fout, anders]])</f>
        <v>0</v>
      </c>
      <c r="AE639" s="4"/>
      <c r="AF639" s="11"/>
      <c r="AG639" s="11"/>
      <c r="AH639" s="11">
        <f>SUM(Tabel1[[#This Row],[Bez - Obstakel, openbaar]:[Bez - Obstakel, doelgroep]])</f>
        <v>0</v>
      </c>
      <c r="AI639" s="4"/>
      <c r="AJ639" s="11">
        <f>SUM(Tabel1[[#This Row],[Bez - doelgroep totaal]]+Tabel1[[#This Row],[Bez - Openbaar]]+Tabel1[[#This Row],[Bez - Foutparkeerders]]+Tabel1[[#This Row],[Bez - Obstakels]])</f>
        <v>32</v>
      </c>
      <c r="AK639" s="41">
        <f>Tabel1[[#This Row],[Bez - Openbaar]]/Tabel1[[#This Row],[Totale openbare capaciteit]]</f>
        <v>0.36046511627906974</v>
      </c>
      <c r="AL639" s="41">
        <f>Tabel1[[#This Row],[Bez - doelgroep totaal]]/Tabel1[[#This Row],[Totale doelgroep capaciteit]]</f>
        <v>0.5</v>
      </c>
      <c r="AM639" s="41">
        <f>Tabel1[[#This Row],[Totale bezetting]]/Tabel1[[#This Row],[Totale capaciteit]]</f>
        <v>0.36363636363636365</v>
      </c>
      <c r="AN639" s="41" t="str">
        <f>Tabel1[[#This Row],[Datum]]&amp;Tabel1[[#This Row],[Meetmoment]]&amp;Tabel1[[#This Row],[Sectienummer]]</f>
        <v>4441600:00-02:0047</v>
      </c>
      <c r="AO639" s="33"/>
      <c r="AP639" s="33"/>
      <c r="AQ639" s="33">
        <v>16</v>
      </c>
      <c r="AR639" s="33">
        <v>16</v>
      </c>
      <c r="AS639" s="33"/>
      <c r="AT639" s="33">
        <f>SUM(Tabel1[[#This Row],[Motief - Bezoekers/kortparkeerders]:[Motief - Overig]])</f>
        <v>32</v>
      </c>
      <c r="AU639" s="43">
        <v>6</v>
      </c>
      <c r="AV639" s="43">
        <v>2</v>
      </c>
      <c r="AW639" s="43">
        <v>9</v>
      </c>
      <c r="AX639" s="43">
        <v>4</v>
      </c>
      <c r="AY639" s="43">
        <v>4</v>
      </c>
      <c r="AZ639" s="43">
        <v>1</v>
      </c>
      <c r="BA639" s="43">
        <v>6</v>
      </c>
      <c r="BB639" s="43"/>
      <c r="BC639" s="44">
        <f>SUM(Tabel1[[#This Row],[Herkomst - Eigen woonplaats]:[Herkomst - Onbekend]])</f>
        <v>32</v>
      </c>
    </row>
    <row r="640" spans="1:55" s="2" customFormat="1" x14ac:dyDescent="0.25">
      <c r="A640" s="1">
        <v>47</v>
      </c>
      <c r="B640" s="1" t="s">
        <v>63</v>
      </c>
      <c r="C640" s="8">
        <v>44429</v>
      </c>
      <c r="D640" s="1" t="s">
        <v>79</v>
      </c>
      <c r="E640" s="4"/>
      <c r="F640" s="4"/>
      <c r="G640" s="4">
        <v>86</v>
      </c>
      <c r="H640" s="4"/>
      <c r="I640" s="4"/>
      <c r="J640" s="4"/>
      <c r="K640" s="4">
        <f>SUM(Tabel1[[#This Row],[cap_gemarkeerd_langs]:[cap_canadees]])</f>
        <v>86</v>
      </c>
      <c r="L640" s="4"/>
      <c r="M640" s="4"/>
      <c r="N640" s="4">
        <v>2</v>
      </c>
      <c r="O640" s="4"/>
      <c r="P640" s="4"/>
      <c r="Q640" s="4"/>
      <c r="R640" s="4">
        <f>SUM(Tabel1[[#This Row],[Cap - Invaliden algemeen]:[Cap - Overig gereserveerd]])</f>
        <v>2</v>
      </c>
      <c r="S640" s="4">
        <f>Tabel1[[#This Row],[Totale openbare capaciteit]]+Tabel1[[#This Row],[Totale doelgroep capaciteit]]</f>
        <v>88</v>
      </c>
      <c r="T640" s="11">
        <v>86</v>
      </c>
      <c r="U640" s="11"/>
      <c r="V640" s="11"/>
      <c r="W640" s="11"/>
      <c r="X640" s="11"/>
      <c r="Y640" s="11"/>
      <c r="Z640" s="4">
        <f>SUM(Tabel1[[#This Row],[Bez - Invaliden algemeen]:[Bez - Overig gereserveerd]])</f>
        <v>0</v>
      </c>
      <c r="AA640" s="4"/>
      <c r="AB640" s="4">
        <v>5</v>
      </c>
      <c r="AC640" s="11"/>
      <c r="AD640" s="11">
        <f>SUM(Tabel1[[#This Row],[Bez - fout, canadees]:[Bez - fout, anders]])</f>
        <v>5</v>
      </c>
      <c r="AE640" s="11"/>
      <c r="AF640" s="11"/>
      <c r="AG640" s="11"/>
      <c r="AH640" s="11">
        <f>SUM(Tabel1[[#This Row],[Bez - Obstakel, openbaar]:[Bez - Obstakel, doelgroep]])</f>
        <v>0</v>
      </c>
      <c r="AI640" s="4"/>
      <c r="AJ640" s="11">
        <f>SUM(Tabel1[[#This Row],[Bez - doelgroep totaal]]+Tabel1[[#This Row],[Bez - Openbaar]]+Tabel1[[#This Row],[Bez - Foutparkeerders]]+Tabel1[[#This Row],[Bez - Obstakels]])</f>
        <v>91</v>
      </c>
      <c r="AK640" s="41">
        <f>Tabel1[[#This Row],[Bez - Openbaar]]/Tabel1[[#This Row],[Totale openbare capaciteit]]</f>
        <v>1</v>
      </c>
      <c r="AL640" s="41">
        <f>Tabel1[[#This Row],[Bez - doelgroep totaal]]/Tabel1[[#This Row],[Totale doelgroep capaciteit]]</f>
        <v>0</v>
      </c>
      <c r="AM640" s="41">
        <f>Tabel1[[#This Row],[Totale bezetting]]/Tabel1[[#This Row],[Totale capaciteit]]</f>
        <v>1.0340909090909092</v>
      </c>
      <c r="AN640" s="41" t="str">
        <f>Tabel1[[#This Row],[Datum]]&amp;Tabel1[[#This Row],[Meetmoment]]&amp;Tabel1[[#This Row],[Sectienummer]]</f>
        <v>4442914:00-16:0047</v>
      </c>
      <c r="AO640" s="33">
        <v>75</v>
      </c>
      <c r="AP640" s="33"/>
      <c r="AQ640" s="33">
        <v>8</v>
      </c>
      <c r="AR640" s="33">
        <v>8</v>
      </c>
      <c r="AS640" s="33"/>
      <c r="AT640" s="33">
        <f>SUM(Tabel1[[#This Row],[Motief - Bezoekers/kortparkeerders]:[Motief - Overig]])</f>
        <v>91</v>
      </c>
      <c r="AU640" s="43">
        <v>8</v>
      </c>
      <c r="AV640" s="43">
        <v>1</v>
      </c>
      <c r="AW640" s="43">
        <v>25</v>
      </c>
      <c r="AX640" s="43">
        <v>16</v>
      </c>
      <c r="AY640" s="43">
        <v>18</v>
      </c>
      <c r="AZ640" s="43">
        <v>6</v>
      </c>
      <c r="BA640" s="43">
        <v>15</v>
      </c>
      <c r="BB640" s="43">
        <v>2</v>
      </c>
      <c r="BC640" s="44">
        <f>SUM(Tabel1[[#This Row],[Herkomst - Eigen woonplaats]:[Herkomst - Onbekend]])</f>
        <v>91</v>
      </c>
    </row>
    <row r="641" spans="1:55" s="2" customFormat="1" x14ac:dyDescent="0.25">
      <c r="A641" s="1">
        <v>47</v>
      </c>
      <c r="B641" t="s">
        <v>63</v>
      </c>
      <c r="C641" s="8">
        <v>44450</v>
      </c>
      <c r="D641" s="1" t="s">
        <v>78</v>
      </c>
      <c r="E641" s="4"/>
      <c r="F641" s="4"/>
      <c r="G641" s="4">
        <v>86</v>
      </c>
      <c r="H641" s="4"/>
      <c r="I641" s="4"/>
      <c r="J641" s="4"/>
      <c r="K641" s="4">
        <f>SUM(Tabel1[[#This Row],[cap_gemarkeerd_langs]:[cap_canadees]])</f>
        <v>86</v>
      </c>
      <c r="L641" s="4"/>
      <c r="M641" s="4"/>
      <c r="N641" s="4">
        <v>2</v>
      </c>
      <c r="O641" s="4"/>
      <c r="P641" s="4"/>
      <c r="Q641" s="4"/>
      <c r="R641" s="4">
        <f>SUM(Tabel1[[#This Row],[Cap - Invaliden algemeen]:[Cap - Overig gereserveerd]])</f>
        <v>2</v>
      </c>
      <c r="S641" s="4">
        <f>Tabel1[[#This Row],[Totale openbare capaciteit]]+Tabel1[[#This Row],[Totale doelgroep capaciteit]]</f>
        <v>88</v>
      </c>
      <c r="T641" s="11">
        <v>25</v>
      </c>
      <c r="U641" s="11"/>
      <c r="V641" s="11"/>
      <c r="W641" s="11">
        <v>1</v>
      </c>
      <c r="X641" s="11"/>
      <c r="Y641" s="11"/>
      <c r="Z641" s="4">
        <f>SUM(Tabel1[[#This Row],[Bez - Invaliden algemeen]:[Bez - Overig gereserveerd]])</f>
        <v>1</v>
      </c>
      <c r="AA641" s="4"/>
      <c r="AB641" s="4"/>
      <c r="AC641" s="11"/>
      <c r="AD641" s="11">
        <f>SUM(Tabel1[[#This Row],[Bez - fout, canadees]:[Bez - fout, anders]])</f>
        <v>0</v>
      </c>
      <c r="AE641" s="4"/>
      <c r="AF641" s="11"/>
      <c r="AG641" s="11"/>
      <c r="AH641" s="11">
        <f>SUM(Tabel1[[#This Row],[Bez - Obstakel, openbaar]:[Bez - Obstakel, doelgroep]])</f>
        <v>0</v>
      </c>
      <c r="AI641" s="4"/>
      <c r="AJ641" s="11">
        <f>SUM(Tabel1[[#This Row],[Bez - doelgroep totaal]]+Tabel1[[#This Row],[Bez - Openbaar]]+Tabel1[[#This Row],[Bez - Foutparkeerders]]+Tabel1[[#This Row],[Bez - Obstakels]])</f>
        <v>26</v>
      </c>
      <c r="AK641" s="41">
        <f>Tabel1[[#This Row],[Bez - Openbaar]]/Tabel1[[#This Row],[Totale openbare capaciteit]]</f>
        <v>0.29069767441860467</v>
      </c>
      <c r="AL641" s="41">
        <f>Tabel1[[#This Row],[Bez - doelgroep totaal]]/Tabel1[[#This Row],[Totale doelgroep capaciteit]]</f>
        <v>0.5</v>
      </c>
      <c r="AM641" s="41">
        <f>Tabel1[[#This Row],[Totale bezetting]]/Tabel1[[#This Row],[Totale capaciteit]]</f>
        <v>0.29545454545454547</v>
      </c>
      <c r="AN641" s="41" t="str">
        <f>Tabel1[[#This Row],[Datum]]&amp;Tabel1[[#This Row],[Meetmoment]]&amp;Tabel1[[#This Row],[Sectienummer]]</f>
        <v>4445010:00-12:0047</v>
      </c>
      <c r="AO641" s="33">
        <v>7</v>
      </c>
      <c r="AP641" s="33">
        <v>3</v>
      </c>
      <c r="AQ641" s="33">
        <v>6</v>
      </c>
      <c r="AR641" s="33">
        <v>10</v>
      </c>
      <c r="AS641" s="33"/>
      <c r="AT641" s="33">
        <f>SUM(Tabel1[[#This Row],[Motief - Bezoekers/kortparkeerders]:[Motief - Overig]])</f>
        <v>26</v>
      </c>
      <c r="AU641" s="43">
        <v>5</v>
      </c>
      <c r="AV641" s="43"/>
      <c r="AW641" s="43">
        <v>10</v>
      </c>
      <c r="AX641" s="43">
        <v>2</v>
      </c>
      <c r="AY641" s="43">
        <v>5</v>
      </c>
      <c r="AZ641" s="43">
        <v>1</v>
      </c>
      <c r="BA641" s="43">
        <v>2</v>
      </c>
      <c r="BB641" s="43">
        <v>1</v>
      </c>
      <c r="BC641" s="44">
        <f>SUM(Tabel1[[#This Row],[Herkomst - Eigen woonplaats]:[Herkomst - Onbekend]])</f>
        <v>26</v>
      </c>
    </row>
    <row r="642" spans="1:55" s="2" customFormat="1" x14ac:dyDescent="0.25">
      <c r="A642" s="1">
        <v>47</v>
      </c>
      <c r="B642" t="s">
        <v>63</v>
      </c>
      <c r="C642" s="8">
        <v>44450</v>
      </c>
      <c r="D642" s="1" t="s">
        <v>79</v>
      </c>
      <c r="E642" s="4"/>
      <c r="F642" s="4"/>
      <c r="G642" s="4">
        <v>86</v>
      </c>
      <c r="H642" s="4"/>
      <c r="I642" s="4"/>
      <c r="J642" s="4"/>
      <c r="K642" s="4">
        <f>SUM(Tabel1[[#This Row],[cap_gemarkeerd_langs]:[cap_canadees]])</f>
        <v>86</v>
      </c>
      <c r="L642" s="4"/>
      <c r="M642" s="4"/>
      <c r="N642" s="4">
        <v>2</v>
      </c>
      <c r="O642" s="4"/>
      <c r="P642" s="4"/>
      <c r="Q642" s="4"/>
      <c r="R642" s="4">
        <f>SUM(Tabel1[[#This Row],[Cap - Invaliden algemeen]:[Cap - Overig gereserveerd]])</f>
        <v>2</v>
      </c>
      <c r="S642" s="4">
        <f>Tabel1[[#This Row],[Totale openbare capaciteit]]+Tabel1[[#This Row],[Totale doelgroep capaciteit]]</f>
        <v>88</v>
      </c>
      <c r="T642" s="11">
        <v>30</v>
      </c>
      <c r="U642" s="11"/>
      <c r="V642" s="11"/>
      <c r="W642" s="11">
        <v>2</v>
      </c>
      <c r="X642" s="11"/>
      <c r="Y642" s="11"/>
      <c r="Z642" s="4">
        <f>SUM(Tabel1[[#This Row],[Bez - Invaliden algemeen]:[Bez - Overig gereserveerd]])</f>
        <v>2</v>
      </c>
      <c r="AA642" s="4"/>
      <c r="AB642" s="4"/>
      <c r="AC642" s="11"/>
      <c r="AD642" s="11">
        <f>SUM(Tabel1[[#This Row],[Bez - fout, canadees]:[Bez - fout, anders]])</f>
        <v>0</v>
      </c>
      <c r="AE642" s="4"/>
      <c r="AF642" s="11"/>
      <c r="AG642" s="11"/>
      <c r="AH642" s="11">
        <f>SUM(Tabel1[[#This Row],[Bez - Obstakel, openbaar]:[Bez - Obstakel, doelgroep]])</f>
        <v>0</v>
      </c>
      <c r="AI642" s="4"/>
      <c r="AJ642" s="11">
        <f>SUM(Tabel1[[#This Row],[Bez - doelgroep totaal]]+Tabel1[[#This Row],[Bez - Openbaar]]+Tabel1[[#This Row],[Bez - Foutparkeerders]]+Tabel1[[#This Row],[Bez - Obstakels]])</f>
        <v>32</v>
      </c>
      <c r="AK642" s="41">
        <f>Tabel1[[#This Row],[Bez - Openbaar]]/Tabel1[[#This Row],[Totale openbare capaciteit]]</f>
        <v>0.34883720930232559</v>
      </c>
      <c r="AL642" s="41">
        <f>Tabel1[[#This Row],[Bez - doelgroep totaal]]/Tabel1[[#This Row],[Totale doelgroep capaciteit]]</f>
        <v>1</v>
      </c>
      <c r="AM642" s="41">
        <f>Tabel1[[#This Row],[Totale bezetting]]/Tabel1[[#This Row],[Totale capaciteit]]</f>
        <v>0.36363636363636365</v>
      </c>
      <c r="AN642" s="41" t="str">
        <f>Tabel1[[#This Row],[Datum]]&amp;Tabel1[[#This Row],[Meetmoment]]&amp;Tabel1[[#This Row],[Sectienummer]]</f>
        <v>4445014:00-16:0047</v>
      </c>
      <c r="AO642" s="33">
        <v>12</v>
      </c>
      <c r="AP642" s="33">
        <v>4</v>
      </c>
      <c r="AQ642" s="33">
        <v>6</v>
      </c>
      <c r="AR642" s="33">
        <v>10</v>
      </c>
      <c r="AS642" s="33"/>
      <c r="AT642" s="33">
        <f>SUM(Tabel1[[#This Row],[Motief - Bezoekers/kortparkeerders]:[Motief - Overig]])</f>
        <v>32</v>
      </c>
      <c r="AU642" s="43">
        <v>4</v>
      </c>
      <c r="AV642" s="43"/>
      <c r="AW642" s="43">
        <v>12</v>
      </c>
      <c r="AX642" s="43">
        <v>4</v>
      </c>
      <c r="AY642" s="43">
        <v>7</v>
      </c>
      <c r="AZ642" s="43">
        <v>1</v>
      </c>
      <c r="BA642" s="43">
        <v>2</v>
      </c>
      <c r="BB642" s="43">
        <v>2</v>
      </c>
      <c r="BC642" s="44">
        <f>SUM(Tabel1[[#This Row],[Herkomst - Eigen woonplaats]:[Herkomst - Onbekend]])</f>
        <v>32</v>
      </c>
    </row>
    <row r="643" spans="1:55" s="2" customFormat="1" x14ac:dyDescent="0.25">
      <c r="A643" s="1">
        <v>47</v>
      </c>
      <c r="B643" t="s">
        <v>63</v>
      </c>
      <c r="C643" s="8">
        <v>44450</v>
      </c>
      <c r="D643" s="1" t="s">
        <v>80</v>
      </c>
      <c r="E643" s="4"/>
      <c r="F643" s="4"/>
      <c r="G643" s="4">
        <v>86</v>
      </c>
      <c r="H643" s="4"/>
      <c r="I643" s="4"/>
      <c r="J643" s="4"/>
      <c r="K643" s="4">
        <f>SUM(Tabel1[[#This Row],[cap_gemarkeerd_langs]:[cap_canadees]])</f>
        <v>86</v>
      </c>
      <c r="L643" s="4"/>
      <c r="M643" s="4"/>
      <c r="N643" s="4">
        <v>2</v>
      </c>
      <c r="O643" s="4"/>
      <c r="P643" s="4"/>
      <c r="Q643" s="4"/>
      <c r="R643" s="4">
        <f>SUM(Tabel1[[#This Row],[Cap - Invaliden algemeen]:[Cap - Overig gereserveerd]])</f>
        <v>2</v>
      </c>
      <c r="S643" s="4">
        <f>Tabel1[[#This Row],[Totale openbare capaciteit]]+Tabel1[[#This Row],[Totale doelgroep capaciteit]]</f>
        <v>88</v>
      </c>
      <c r="T643" s="11">
        <v>27</v>
      </c>
      <c r="U643" s="11"/>
      <c r="V643" s="11"/>
      <c r="W643" s="11"/>
      <c r="X643" s="11"/>
      <c r="Y643" s="11"/>
      <c r="Z643" s="4">
        <f>SUM(Tabel1[[#This Row],[Bez - Invaliden algemeen]:[Bez - Overig gereserveerd]])</f>
        <v>0</v>
      </c>
      <c r="AA643" s="4"/>
      <c r="AB643" s="4">
        <v>1</v>
      </c>
      <c r="AC643" s="11"/>
      <c r="AD643" s="11">
        <f>SUM(Tabel1[[#This Row],[Bez - fout, canadees]:[Bez - fout, anders]])</f>
        <v>1</v>
      </c>
      <c r="AE643" s="4">
        <v>6</v>
      </c>
      <c r="AF643" s="11"/>
      <c r="AG643" s="11"/>
      <c r="AH643" s="11">
        <f>SUM(Tabel1[[#This Row],[Bez - Obstakel, openbaar]:[Bez - Obstakel, doelgroep]])</f>
        <v>6</v>
      </c>
      <c r="AI643" s="4"/>
      <c r="AJ643" s="11">
        <f>SUM(Tabel1[[#This Row],[Bez - doelgroep totaal]]+Tabel1[[#This Row],[Bez - Openbaar]]+Tabel1[[#This Row],[Bez - Foutparkeerders]]+Tabel1[[#This Row],[Bez - Obstakels]])</f>
        <v>34</v>
      </c>
      <c r="AK643" s="41">
        <f>Tabel1[[#This Row],[Bez - Openbaar]]/Tabel1[[#This Row],[Totale openbare capaciteit]]</f>
        <v>0.31395348837209303</v>
      </c>
      <c r="AL643" s="41">
        <f>Tabel1[[#This Row],[Bez - doelgroep totaal]]/Tabel1[[#This Row],[Totale doelgroep capaciteit]]</f>
        <v>0</v>
      </c>
      <c r="AM643" s="41">
        <f>Tabel1[[#This Row],[Totale bezetting]]/Tabel1[[#This Row],[Totale capaciteit]]</f>
        <v>0.38636363636363635</v>
      </c>
      <c r="AN643" s="41" t="str">
        <f>Tabel1[[#This Row],[Datum]]&amp;Tabel1[[#This Row],[Meetmoment]]&amp;Tabel1[[#This Row],[Sectienummer]]</f>
        <v>4445019:00-21:0047</v>
      </c>
      <c r="AO643" s="33">
        <v>8</v>
      </c>
      <c r="AP643" s="33">
        <v>1</v>
      </c>
      <c r="AQ643" s="33">
        <v>7</v>
      </c>
      <c r="AR643" s="33">
        <v>12</v>
      </c>
      <c r="AS643" s="33"/>
      <c r="AT643" s="33">
        <f>SUM(Tabel1[[#This Row],[Motief - Bezoekers/kortparkeerders]:[Motief - Overig]])</f>
        <v>28</v>
      </c>
      <c r="AU643" s="43">
        <v>5</v>
      </c>
      <c r="AV643" s="43">
        <v>1</v>
      </c>
      <c r="AW643" s="43">
        <v>9</v>
      </c>
      <c r="AX643" s="43">
        <v>4</v>
      </c>
      <c r="AY643" s="43">
        <v>4</v>
      </c>
      <c r="AZ643" s="43">
        <v>1</v>
      </c>
      <c r="BA643" s="43">
        <v>2</v>
      </c>
      <c r="BB643" s="43">
        <v>2</v>
      </c>
      <c r="BC643" s="44">
        <f>SUM(Tabel1[[#This Row],[Herkomst - Eigen woonplaats]:[Herkomst - Onbekend]])</f>
        <v>28</v>
      </c>
    </row>
    <row r="644" spans="1:55" s="2" customFormat="1" x14ac:dyDescent="0.25">
      <c r="A644" s="1">
        <v>47</v>
      </c>
      <c r="B644" t="s">
        <v>63</v>
      </c>
      <c r="C644" s="8">
        <v>44451</v>
      </c>
      <c r="D644" s="1" t="s">
        <v>77</v>
      </c>
      <c r="E644" s="4"/>
      <c r="F644" s="4"/>
      <c r="G644" s="4">
        <v>86</v>
      </c>
      <c r="H644" s="4"/>
      <c r="I644" s="4"/>
      <c r="J644" s="4"/>
      <c r="K644" s="4">
        <f>SUM(Tabel1[[#This Row],[cap_gemarkeerd_langs]:[cap_canadees]])</f>
        <v>86</v>
      </c>
      <c r="L644" s="4"/>
      <c r="M644" s="4"/>
      <c r="N644" s="4">
        <v>2</v>
      </c>
      <c r="O644" s="4"/>
      <c r="P644" s="4"/>
      <c r="Q644" s="4"/>
      <c r="R644" s="4">
        <f>SUM(Tabel1[[#This Row],[Cap - Invaliden algemeen]:[Cap - Overig gereserveerd]])</f>
        <v>2</v>
      </c>
      <c r="S644" s="4">
        <f>Tabel1[[#This Row],[Totale openbare capaciteit]]+Tabel1[[#This Row],[Totale doelgroep capaciteit]]</f>
        <v>88</v>
      </c>
      <c r="T644" s="11">
        <v>22</v>
      </c>
      <c r="U644" s="11"/>
      <c r="V644" s="11"/>
      <c r="W644" s="11">
        <v>2</v>
      </c>
      <c r="X644" s="11"/>
      <c r="Y644" s="11"/>
      <c r="Z644" s="4">
        <f>SUM(Tabel1[[#This Row],[Bez - Invaliden algemeen]:[Bez - Overig gereserveerd]])</f>
        <v>2</v>
      </c>
      <c r="AA644" s="4"/>
      <c r="AB644" s="4"/>
      <c r="AC644" s="11"/>
      <c r="AD644" s="11">
        <f>SUM(Tabel1[[#This Row],[Bez - fout, canadees]:[Bez - fout, anders]])</f>
        <v>0</v>
      </c>
      <c r="AE644" s="4">
        <v>4</v>
      </c>
      <c r="AF644" s="11"/>
      <c r="AG644" s="11"/>
      <c r="AH644" s="11">
        <f>SUM(Tabel1[[#This Row],[Bez - Obstakel, openbaar]:[Bez - Obstakel, doelgroep]])</f>
        <v>4</v>
      </c>
      <c r="AI644" s="4"/>
      <c r="AJ644" s="11">
        <f>SUM(Tabel1[[#This Row],[Bez - doelgroep totaal]]+Tabel1[[#This Row],[Bez - Openbaar]]+Tabel1[[#This Row],[Bez - Foutparkeerders]]+Tabel1[[#This Row],[Bez - Obstakels]])</f>
        <v>28</v>
      </c>
      <c r="AK644" s="41">
        <f>Tabel1[[#This Row],[Bez - Openbaar]]/Tabel1[[#This Row],[Totale openbare capaciteit]]</f>
        <v>0.2558139534883721</v>
      </c>
      <c r="AL644" s="41">
        <f>Tabel1[[#This Row],[Bez - doelgroep totaal]]/Tabel1[[#This Row],[Totale doelgroep capaciteit]]</f>
        <v>1</v>
      </c>
      <c r="AM644" s="41">
        <f>Tabel1[[#This Row],[Totale bezetting]]/Tabel1[[#This Row],[Totale capaciteit]]</f>
        <v>0.31818181818181818</v>
      </c>
      <c r="AN644" s="41" t="str">
        <f>Tabel1[[#This Row],[Datum]]&amp;Tabel1[[#This Row],[Meetmoment]]&amp;Tabel1[[#This Row],[Sectienummer]]</f>
        <v>4445100:00-02:0047</v>
      </c>
      <c r="AO644" s="33"/>
      <c r="AP644" s="33"/>
      <c r="AQ644" s="33">
        <v>9</v>
      </c>
      <c r="AR644" s="33">
        <v>15</v>
      </c>
      <c r="AS644" s="33"/>
      <c r="AT644" s="33">
        <f>SUM(Tabel1[[#This Row],[Motief - Bezoekers/kortparkeerders]:[Motief - Overig]])</f>
        <v>24</v>
      </c>
      <c r="AU644" s="43">
        <v>6</v>
      </c>
      <c r="AV644" s="43">
        <v>1</v>
      </c>
      <c r="AW644" s="43">
        <v>7</v>
      </c>
      <c r="AX644" s="43">
        <v>2</v>
      </c>
      <c r="AY644" s="43">
        <v>3</v>
      </c>
      <c r="AZ644" s="43">
        <v>1</v>
      </c>
      <c r="BA644" s="43">
        <v>3</v>
      </c>
      <c r="BB644" s="43">
        <v>1</v>
      </c>
      <c r="BC644" s="44">
        <f>SUM(Tabel1[[#This Row],[Herkomst - Eigen woonplaats]:[Herkomst - Onbekend]])</f>
        <v>24</v>
      </c>
    </row>
    <row r="645" spans="1:55" s="2" customFormat="1" x14ac:dyDescent="0.25">
      <c r="A645" s="1">
        <v>47</v>
      </c>
      <c r="B645" t="s">
        <v>63</v>
      </c>
      <c r="C645" s="8">
        <v>44474</v>
      </c>
      <c r="D645" s="1" t="s">
        <v>78</v>
      </c>
      <c r="E645" s="4"/>
      <c r="F645" s="4"/>
      <c r="G645" s="4">
        <v>86</v>
      </c>
      <c r="H645" s="4"/>
      <c r="I645" s="4"/>
      <c r="J645" s="4"/>
      <c r="K645" s="4">
        <f>SUM(Tabel1[[#This Row],[cap_gemarkeerd_langs]:[cap_canadees]])</f>
        <v>86</v>
      </c>
      <c r="L645" s="4"/>
      <c r="M645" s="4"/>
      <c r="N645" s="4">
        <v>2</v>
      </c>
      <c r="O645" s="4"/>
      <c r="P645" s="4"/>
      <c r="Q645" s="4"/>
      <c r="R645" s="4">
        <f>SUM(Tabel1[[#This Row],[Cap - Invaliden algemeen]:[Cap - Overig gereserveerd]])</f>
        <v>2</v>
      </c>
      <c r="S645" s="4">
        <f>Tabel1[[#This Row],[Totale openbare capaciteit]]+Tabel1[[#This Row],[Totale doelgroep capaciteit]]</f>
        <v>88</v>
      </c>
      <c r="T645" s="11">
        <v>23</v>
      </c>
      <c r="U645" s="11"/>
      <c r="V645" s="11"/>
      <c r="W645" s="11"/>
      <c r="X645" s="11"/>
      <c r="Y645" s="11"/>
      <c r="Z645" s="4">
        <f>SUM(Tabel1[[#This Row],[Bez - Invaliden algemeen]:[Bez - Overig gereserveerd]])</f>
        <v>0</v>
      </c>
      <c r="AA645" s="4"/>
      <c r="AB645" s="4"/>
      <c r="AC645" s="11"/>
      <c r="AD645" s="11">
        <f>SUM(Tabel1[[#This Row],[Bez - fout, canadees]:[Bez - fout, anders]])</f>
        <v>0</v>
      </c>
      <c r="AE645" s="4">
        <v>5</v>
      </c>
      <c r="AF645" s="11"/>
      <c r="AG645" s="11"/>
      <c r="AH645" s="11">
        <f>SUM(Tabel1[[#This Row],[Bez - Obstakel, openbaar]:[Bez - Obstakel, doelgroep]])</f>
        <v>5</v>
      </c>
      <c r="AI645" s="4"/>
      <c r="AJ645" s="11">
        <f>SUM(Tabel1[[#This Row],[Bez - doelgroep totaal]]+Tabel1[[#This Row],[Bez - Openbaar]]+Tabel1[[#This Row],[Bez - Foutparkeerders]]+Tabel1[[#This Row],[Bez - Obstakels]])</f>
        <v>28</v>
      </c>
      <c r="AK645" s="41">
        <f>Tabel1[[#This Row],[Bez - Openbaar]]/Tabel1[[#This Row],[Totale openbare capaciteit]]</f>
        <v>0.26744186046511625</v>
      </c>
      <c r="AL645" s="41">
        <f>Tabel1[[#This Row],[Bez - doelgroep totaal]]/Tabel1[[#This Row],[Totale doelgroep capaciteit]]</f>
        <v>0</v>
      </c>
      <c r="AM645" s="41">
        <f>Tabel1[[#This Row],[Totale bezetting]]/Tabel1[[#This Row],[Totale capaciteit]]</f>
        <v>0.31818181818181818</v>
      </c>
      <c r="AN645" s="41" t="str">
        <f>Tabel1[[#This Row],[Datum]]&amp;Tabel1[[#This Row],[Meetmoment]]&amp;Tabel1[[#This Row],[Sectienummer]]</f>
        <v>4447410:00-12:0047</v>
      </c>
      <c r="AO645" s="33">
        <v>6</v>
      </c>
      <c r="AP645" s="33">
        <v>2</v>
      </c>
      <c r="AQ645" s="33">
        <v>8</v>
      </c>
      <c r="AR645" s="33">
        <v>7</v>
      </c>
      <c r="AS645" s="33"/>
      <c r="AT645" s="33">
        <f>SUM(Tabel1[[#This Row],[Motief - Bezoekers/kortparkeerders]:[Motief - Overig]])</f>
        <v>23</v>
      </c>
      <c r="AU645" s="43">
        <v>4</v>
      </c>
      <c r="AV645" s="43">
        <v>1</v>
      </c>
      <c r="AW645" s="43">
        <v>7</v>
      </c>
      <c r="AX645" s="43">
        <v>3</v>
      </c>
      <c r="AY645" s="43">
        <v>5</v>
      </c>
      <c r="AZ645" s="43">
        <v>1</v>
      </c>
      <c r="BA645" s="43">
        <v>1</v>
      </c>
      <c r="BB645" s="43">
        <v>1</v>
      </c>
      <c r="BC645" s="44">
        <f>SUM(Tabel1[[#This Row],[Herkomst - Eigen woonplaats]:[Herkomst - Onbekend]])</f>
        <v>23</v>
      </c>
    </row>
    <row r="646" spans="1:55" s="2" customFormat="1" x14ac:dyDescent="0.25">
      <c r="A646" s="1">
        <v>47</v>
      </c>
      <c r="B646" t="s">
        <v>63</v>
      </c>
      <c r="C646" s="8">
        <v>44474</v>
      </c>
      <c r="D646" s="1" t="s">
        <v>79</v>
      </c>
      <c r="E646" s="4"/>
      <c r="F646" s="4"/>
      <c r="G646" s="4">
        <v>86</v>
      </c>
      <c r="H646" s="4"/>
      <c r="I646" s="4"/>
      <c r="J646" s="4"/>
      <c r="K646" s="4">
        <f>SUM(Tabel1[[#This Row],[cap_gemarkeerd_langs]:[cap_canadees]])</f>
        <v>86</v>
      </c>
      <c r="L646" s="4"/>
      <c r="M646" s="4"/>
      <c r="N646" s="4">
        <v>2</v>
      </c>
      <c r="O646" s="4"/>
      <c r="P646" s="4"/>
      <c r="Q646" s="4"/>
      <c r="R646" s="4">
        <f>SUM(Tabel1[[#This Row],[Cap - Invaliden algemeen]:[Cap - Overig gereserveerd]])</f>
        <v>2</v>
      </c>
      <c r="S646" s="4">
        <f>Tabel1[[#This Row],[Totale openbare capaciteit]]+Tabel1[[#This Row],[Totale doelgroep capaciteit]]</f>
        <v>88</v>
      </c>
      <c r="T646" s="11">
        <v>20</v>
      </c>
      <c r="U646" s="11"/>
      <c r="V646" s="11"/>
      <c r="W646" s="11"/>
      <c r="X646" s="11"/>
      <c r="Y646" s="11"/>
      <c r="Z646" s="4">
        <f>SUM(Tabel1[[#This Row],[Bez - Invaliden algemeen]:[Bez - Overig gereserveerd]])</f>
        <v>0</v>
      </c>
      <c r="AA646" s="4"/>
      <c r="AB646" s="4"/>
      <c r="AC646" s="11"/>
      <c r="AD646" s="11">
        <f>SUM(Tabel1[[#This Row],[Bez - fout, canadees]:[Bez - fout, anders]])</f>
        <v>0</v>
      </c>
      <c r="AE646" s="4">
        <v>5</v>
      </c>
      <c r="AF646" s="11"/>
      <c r="AG646" s="11"/>
      <c r="AH646" s="11">
        <f>SUM(Tabel1[[#This Row],[Bez - Obstakel, openbaar]:[Bez - Obstakel, doelgroep]])</f>
        <v>5</v>
      </c>
      <c r="AI646" s="4"/>
      <c r="AJ646" s="11">
        <f>SUM(Tabel1[[#This Row],[Bez - doelgroep totaal]]+Tabel1[[#This Row],[Bez - Openbaar]]+Tabel1[[#This Row],[Bez - Foutparkeerders]]+Tabel1[[#This Row],[Bez - Obstakels]])</f>
        <v>25</v>
      </c>
      <c r="AK646" s="41">
        <f>Tabel1[[#This Row],[Bez - Openbaar]]/Tabel1[[#This Row],[Totale openbare capaciteit]]</f>
        <v>0.23255813953488372</v>
      </c>
      <c r="AL646" s="41">
        <f>Tabel1[[#This Row],[Bez - doelgroep totaal]]/Tabel1[[#This Row],[Totale doelgroep capaciteit]]</f>
        <v>0</v>
      </c>
      <c r="AM646" s="41">
        <f>Tabel1[[#This Row],[Totale bezetting]]/Tabel1[[#This Row],[Totale capaciteit]]</f>
        <v>0.28409090909090912</v>
      </c>
      <c r="AN646" s="41" t="str">
        <f>Tabel1[[#This Row],[Datum]]&amp;Tabel1[[#This Row],[Meetmoment]]&amp;Tabel1[[#This Row],[Sectienummer]]</f>
        <v>4447414:00-16:0047</v>
      </c>
      <c r="AO646" s="33">
        <v>4</v>
      </c>
      <c r="AP646" s="33">
        <v>3</v>
      </c>
      <c r="AQ646" s="33">
        <v>6</v>
      </c>
      <c r="AR646" s="33">
        <v>7</v>
      </c>
      <c r="AS646" s="33"/>
      <c r="AT646" s="33">
        <f>SUM(Tabel1[[#This Row],[Motief - Bezoekers/kortparkeerders]:[Motief - Overig]])</f>
        <v>20</v>
      </c>
      <c r="AU646" s="43">
        <v>4</v>
      </c>
      <c r="AV646" s="43">
        <v>2</v>
      </c>
      <c r="AW646" s="43">
        <v>5</v>
      </c>
      <c r="AX646" s="43">
        <v>3</v>
      </c>
      <c r="AY646" s="43">
        <v>3</v>
      </c>
      <c r="AZ646" s="43">
        <v>2</v>
      </c>
      <c r="BA646" s="43"/>
      <c r="BB646" s="43">
        <v>1</v>
      </c>
      <c r="BC646" s="44">
        <f>SUM(Tabel1[[#This Row],[Herkomst - Eigen woonplaats]:[Herkomst - Onbekend]])</f>
        <v>20</v>
      </c>
    </row>
    <row r="647" spans="1:55" s="2" customFormat="1" x14ac:dyDescent="0.25">
      <c r="A647" s="1">
        <v>47</v>
      </c>
      <c r="B647" t="s">
        <v>63</v>
      </c>
      <c r="C647" s="8">
        <v>44474</v>
      </c>
      <c r="D647" s="1" t="s">
        <v>80</v>
      </c>
      <c r="E647" s="4"/>
      <c r="F647" s="4"/>
      <c r="G647" s="4">
        <v>86</v>
      </c>
      <c r="H647" s="4"/>
      <c r="I647" s="4"/>
      <c r="J647" s="4"/>
      <c r="K647" s="4">
        <f>SUM(Tabel1[[#This Row],[cap_gemarkeerd_langs]:[cap_canadees]])</f>
        <v>86</v>
      </c>
      <c r="L647" s="4"/>
      <c r="M647" s="4"/>
      <c r="N647" s="4">
        <v>2</v>
      </c>
      <c r="O647" s="4"/>
      <c r="P647" s="4"/>
      <c r="Q647" s="4"/>
      <c r="R647" s="4">
        <f>SUM(Tabel1[[#This Row],[Cap - Invaliden algemeen]:[Cap - Overig gereserveerd]])</f>
        <v>2</v>
      </c>
      <c r="S647" s="4">
        <f>Tabel1[[#This Row],[Totale openbare capaciteit]]+Tabel1[[#This Row],[Totale doelgroep capaciteit]]</f>
        <v>88</v>
      </c>
      <c r="T647" s="11">
        <v>33</v>
      </c>
      <c r="U647" s="11"/>
      <c r="V647" s="11"/>
      <c r="W647" s="11">
        <v>2</v>
      </c>
      <c r="X647" s="11"/>
      <c r="Y647" s="11"/>
      <c r="Z647" s="4">
        <f>SUM(Tabel1[[#This Row],[Bez - Invaliden algemeen]:[Bez - Overig gereserveerd]])</f>
        <v>2</v>
      </c>
      <c r="AA647" s="4"/>
      <c r="AB647" s="4"/>
      <c r="AC647" s="11"/>
      <c r="AD647" s="11">
        <f>SUM(Tabel1[[#This Row],[Bez - fout, canadees]:[Bez - fout, anders]])</f>
        <v>0</v>
      </c>
      <c r="AE647" s="4">
        <v>4</v>
      </c>
      <c r="AF647" s="11"/>
      <c r="AG647" s="11"/>
      <c r="AH647" s="11">
        <f>SUM(Tabel1[[#This Row],[Bez - Obstakel, openbaar]:[Bez - Obstakel, doelgroep]])</f>
        <v>4</v>
      </c>
      <c r="AI647" s="4"/>
      <c r="AJ647" s="11">
        <f>SUM(Tabel1[[#This Row],[Bez - doelgroep totaal]]+Tabel1[[#This Row],[Bez - Openbaar]]+Tabel1[[#This Row],[Bez - Foutparkeerders]]+Tabel1[[#This Row],[Bez - Obstakels]])</f>
        <v>39</v>
      </c>
      <c r="AK647" s="41">
        <f>Tabel1[[#This Row],[Bez - Openbaar]]/Tabel1[[#This Row],[Totale openbare capaciteit]]</f>
        <v>0.38372093023255816</v>
      </c>
      <c r="AL647" s="41">
        <f>Tabel1[[#This Row],[Bez - doelgroep totaal]]/Tabel1[[#This Row],[Totale doelgroep capaciteit]]</f>
        <v>1</v>
      </c>
      <c r="AM647" s="41">
        <f>Tabel1[[#This Row],[Totale bezetting]]/Tabel1[[#This Row],[Totale capaciteit]]</f>
        <v>0.44318181818181818</v>
      </c>
      <c r="AN647" s="41" t="str">
        <f>Tabel1[[#This Row],[Datum]]&amp;Tabel1[[#This Row],[Meetmoment]]&amp;Tabel1[[#This Row],[Sectienummer]]</f>
        <v>4447419:00-21:0047</v>
      </c>
      <c r="AO647" s="33">
        <v>11</v>
      </c>
      <c r="AP647" s="33">
        <v>1</v>
      </c>
      <c r="AQ647" s="33">
        <v>14</v>
      </c>
      <c r="AR647" s="33">
        <v>9</v>
      </c>
      <c r="AS647" s="33"/>
      <c r="AT647" s="33">
        <f>SUM(Tabel1[[#This Row],[Motief - Bezoekers/kortparkeerders]:[Motief - Overig]])</f>
        <v>35</v>
      </c>
      <c r="AU647" s="43">
        <v>6</v>
      </c>
      <c r="AV647" s="43">
        <v>4</v>
      </c>
      <c r="AW647" s="43">
        <v>7</v>
      </c>
      <c r="AX647" s="43">
        <v>4</v>
      </c>
      <c r="AY647" s="43">
        <v>8</v>
      </c>
      <c r="AZ647" s="43">
        <v>5</v>
      </c>
      <c r="BA647" s="43">
        <v>1</v>
      </c>
      <c r="BB647" s="43"/>
      <c r="BC647" s="44">
        <f>SUM(Tabel1[[#This Row],[Herkomst - Eigen woonplaats]:[Herkomst - Onbekend]])</f>
        <v>35</v>
      </c>
    </row>
    <row r="648" spans="1:55" s="2" customFormat="1" x14ac:dyDescent="0.25">
      <c r="A648" s="1">
        <v>47</v>
      </c>
      <c r="B648" t="s">
        <v>63</v>
      </c>
      <c r="C648" s="8">
        <v>44475</v>
      </c>
      <c r="D648" s="1" t="s">
        <v>77</v>
      </c>
      <c r="E648" s="4"/>
      <c r="F648" s="4"/>
      <c r="G648" s="4">
        <v>86</v>
      </c>
      <c r="H648" s="4"/>
      <c r="I648" s="4"/>
      <c r="J648" s="4"/>
      <c r="K648" s="4">
        <f>SUM(Tabel1[[#This Row],[cap_gemarkeerd_langs]:[cap_canadees]])</f>
        <v>86</v>
      </c>
      <c r="L648" s="4"/>
      <c r="M648" s="4"/>
      <c r="N648" s="4">
        <v>2</v>
      </c>
      <c r="O648" s="4"/>
      <c r="P648" s="4"/>
      <c r="Q648" s="4"/>
      <c r="R648" s="4">
        <f>SUM(Tabel1[[#This Row],[Cap - Invaliden algemeen]:[Cap - Overig gereserveerd]])</f>
        <v>2</v>
      </c>
      <c r="S648" s="4">
        <f>Tabel1[[#This Row],[Totale openbare capaciteit]]+Tabel1[[#This Row],[Totale doelgroep capaciteit]]</f>
        <v>88</v>
      </c>
      <c r="T648" s="11">
        <v>24</v>
      </c>
      <c r="U648" s="11"/>
      <c r="V648" s="11"/>
      <c r="W648" s="11">
        <v>2</v>
      </c>
      <c r="X648" s="11"/>
      <c r="Y648" s="11"/>
      <c r="Z648" s="4">
        <f>SUM(Tabel1[[#This Row],[Bez - Invaliden algemeen]:[Bez - Overig gereserveerd]])</f>
        <v>2</v>
      </c>
      <c r="AA648" s="4"/>
      <c r="AB648" s="4"/>
      <c r="AC648" s="11"/>
      <c r="AD648" s="11">
        <f>SUM(Tabel1[[#This Row],[Bez - fout, canadees]:[Bez - fout, anders]])</f>
        <v>0</v>
      </c>
      <c r="AE648" s="4">
        <v>3</v>
      </c>
      <c r="AF648" s="11"/>
      <c r="AG648" s="11"/>
      <c r="AH648" s="11">
        <f>SUM(Tabel1[[#This Row],[Bez - Obstakel, openbaar]:[Bez - Obstakel, doelgroep]])</f>
        <v>3</v>
      </c>
      <c r="AI648" s="4"/>
      <c r="AJ648" s="11">
        <f>SUM(Tabel1[[#This Row],[Bez - doelgroep totaal]]+Tabel1[[#This Row],[Bez - Openbaar]]+Tabel1[[#This Row],[Bez - Foutparkeerders]]+Tabel1[[#This Row],[Bez - Obstakels]])</f>
        <v>29</v>
      </c>
      <c r="AK648" s="41">
        <f>Tabel1[[#This Row],[Bez - Openbaar]]/Tabel1[[#This Row],[Totale openbare capaciteit]]</f>
        <v>0.27906976744186046</v>
      </c>
      <c r="AL648" s="41">
        <f>Tabel1[[#This Row],[Bez - doelgroep totaal]]/Tabel1[[#This Row],[Totale doelgroep capaciteit]]</f>
        <v>1</v>
      </c>
      <c r="AM648" s="41">
        <f>Tabel1[[#This Row],[Totale bezetting]]/Tabel1[[#This Row],[Totale capaciteit]]</f>
        <v>0.32954545454545453</v>
      </c>
      <c r="AN648" s="41" t="str">
        <f>Tabel1[[#This Row],[Datum]]&amp;Tabel1[[#This Row],[Meetmoment]]&amp;Tabel1[[#This Row],[Sectienummer]]</f>
        <v>4447500:00-02:0047</v>
      </c>
      <c r="AO648" s="33"/>
      <c r="AP648" s="33"/>
      <c r="AQ648" s="33">
        <v>13</v>
      </c>
      <c r="AR648" s="33">
        <v>13</v>
      </c>
      <c r="AS648" s="33"/>
      <c r="AT648" s="33">
        <f>SUM(Tabel1[[#This Row],[Motief - Bezoekers/kortparkeerders]:[Motief - Overig]])</f>
        <v>26</v>
      </c>
      <c r="AU648" s="43">
        <v>8</v>
      </c>
      <c r="AV648" s="43">
        <v>2</v>
      </c>
      <c r="AW648" s="43">
        <v>5</v>
      </c>
      <c r="AX648" s="43">
        <v>2</v>
      </c>
      <c r="AY648" s="43">
        <v>6</v>
      </c>
      <c r="AZ648" s="43">
        <v>2</v>
      </c>
      <c r="BA648" s="43"/>
      <c r="BB648" s="43">
        <v>1</v>
      </c>
      <c r="BC648" s="44">
        <f>SUM(Tabel1[[#This Row],[Herkomst - Eigen woonplaats]:[Herkomst - Onbekend]])</f>
        <v>26</v>
      </c>
    </row>
    <row r="649" spans="1:55" s="2" customFormat="1" x14ac:dyDescent="0.25">
      <c r="A649" s="1">
        <v>48</v>
      </c>
      <c r="B649" t="s">
        <v>75</v>
      </c>
      <c r="C649" s="8">
        <v>44415</v>
      </c>
      <c r="D649" s="1" t="s">
        <v>78</v>
      </c>
      <c r="E649" s="4"/>
      <c r="F649" s="4"/>
      <c r="G649" s="4"/>
      <c r="H649" s="4"/>
      <c r="I649" s="4"/>
      <c r="J649" s="4"/>
      <c r="K649" s="4">
        <f>SUM(Tabel1[[#This Row],[cap_gemarkeerd_langs]:[cap_canadees]])</f>
        <v>0</v>
      </c>
      <c r="L649" s="4"/>
      <c r="M649" s="4"/>
      <c r="N649" s="4"/>
      <c r="O649" s="4"/>
      <c r="P649" s="4"/>
      <c r="Q649" s="4"/>
      <c r="R649" s="4">
        <f>SUM(Tabel1[[#This Row],[Cap - Invaliden algemeen]:[Cap - Overig gereserveerd]])</f>
        <v>0</v>
      </c>
      <c r="S649" s="4">
        <f>Tabel1[[#This Row],[Totale openbare capaciteit]]+Tabel1[[#This Row],[Totale doelgroep capaciteit]]</f>
        <v>0</v>
      </c>
      <c r="T649" s="11"/>
      <c r="U649" s="11"/>
      <c r="V649" s="11"/>
      <c r="W649" s="11"/>
      <c r="X649" s="11"/>
      <c r="Y649" s="11"/>
      <c r="Z649" s="4">
        <f>SUM(Tabel1[[#This Row],[Bez - Invaliden algemeen]:[Bez - Overig gereserveerd]])</f>
        <v>0</v>
      </c>
      <c r="AA649" s="4"/>
      <c r="AB649" s="4"/>
      <c r="AC649" s="11"/>
      <c r="AD649" s="11">
        <f>SUM(Tabel1[[#This Row],[Bez - fout, canadees]:[Bez - fout, anders]])</f>
        <v>0</v>
      </c>
      <c r="AE649" s="4"/>
      <c r="AF649" s="11"/>
      <c r="AG649" s="11"/>
      <c r="AH649" s="11">
        <f>SUM(Tabel1[[#This Row],[Bez - Obstakel, openbaar]:[Bez - Obstakel, doelgroep]])</f>
        <v>0</v>
      </c>
      <c r="AI649" s="4"/>
      <c r="AJ649" s="11">
        <f>SUM(Tabel1[[#This Row],[Bez - doelgroep totaal]]+Tabel1[[#This Row],[Bez - Openbaar]]+Tabel1[[#This Row],[Bez - Foutparkeerders]]+Tabel1[[#This Row],[Bez - Obstakels]])</f>
        <v>0</v>
      </c>
      <c r="AK649" s="41" t="e">
        <f>Tabel1[[#This Row],[Bez - Openbaar]]/Tabel1[[#This Row],[Totale openbare capaciteit]]</f>
        <v>#DIV/0!</v>
      </c>
      <c r="AL649" s="41" t="e">
        <f>Tabel1[[#This Row],[Bez - doelgroep totaal]]/Tabel1[[#This Row],[Totale doelgroep capaciteit]]</f>
        <v>#DIV/0!</v>
      </c>
      <c r="AM649" s="41" t="e">
        <f>Tabel1[[#This Row],[Totale bezetting]]/Tabel1[[#This Row],[Totale capaciteit]]</f>
        <v>#DIV/0!</v>
      </c>
      <c r="AN649" s="41" t="str">
        <f>Tabel1[[#This Row],[Datum]]&amp;Tabel1[[#This Row],[Meetmoment]]&amp;Tabel1[[#This Row],[Sectienummer]]</f>
        <v>4441510:00-12:0048</v>
      </c>
      <c r="AO649" s="33"/>
      <c r="AP649" s="33"/>
      <c r="AQ649" s="33"/>
      <c r="AR649" s="33"/>
      <c r="AS649" s="33"/>
      <c r="AT649" s="33">
        <f>SUM(Tabel1[[#This Row],[Motief - Bezoekers/kortparkeerders]:[Motief - Overig]])</f>
        <v>0</v>
      </c>
      <c r="AU649" s="43"/>
      <c r="AV649" s="43"/>
      <c r="AW649" s="43"/>
      <c r="AX649" s="43"/>
      <c r="AY649" s="43"/>
      <c r="AZ649" s="43"/>
      <c r="BA649" s="43"/>
      <c r="BB649" s="43"/>
      <c r="BC649" s="44">
        <f>SUM(Tabel1[[#This Row],[Herkomst - Eigen woonplaats]:[Herkomst - Onbekend]])</f>
        <v>0</v>
      </c>
    </row>
    <row r="650" spans="1:55" s="2" customFormat="1" x14ac:dyDescent="0.25">
      <c r="A650" s="1">
        <v>48</v>
      </c>
      <c r="B650" t="s">
        <v>75</v>
      </c>
      <c r="C650" s="8">
        <v>44415</v>
      </c>
      <c r="D650" s="1" t="s">
        <v>79</v>
      </c>
      <c r="E650" s="4"/>
      <c r="F650" s="4"/>
      <c r="G650" s="4"/>
      <c r="H650" s="4"/>
      <c r="I650" s="4"/>
      <c r="J650" s="4"/>
      <c r="K650" s="4">
        <f>SUM(Tabel1[[#This Row],[cap_gemarkeerd_langs]:[cap_canadees]])</f>
        <v>0</v>
      </c>
      <c r="L650" s="4"/>
      <c r="M650" s="4"/>
      <c r="N650" s="4"/>
      <c r="O650" s="4"/>
      <c r="P650" s="4"/>
      <c r="Q650" s="4"/>
      <c r="R650" s="4">
        <f>SUM(Tabel1[[#This Row],[Cap - Invaliden algemeen]:[Cap - Overig gereserveerd]])</f>
        <v>0</v>
      </c>
      <c r="S650" s="4">
        <f>Tabel1[[#This Row],[Totale openbare capaciteit]]+Tabel1[[#This Row],[Totale doelgroep capaciteit]]</f>
        <v>0</v>
      </c>
      <c r="T650" s="11"/>
      <c r="U650" s="11"/>
      <c r="V650" s="11"/>
      <c r="W650" s="11"/>
      <c r="X650" s="11"/>
      <c r="Y650" s="11"/>
      <c r="Z650" s="4">
        <f>SUM(Tabel1[[#This Row],[Bez - Invaliden algemeen]:[Bez - Overig gereserveerd]])</f>
        <v>0</v>
      </c>
      <c r="AA650" s="4"/>
      <c r="AB650" s="4"/>
      <c r="AC650" s="11"/>
      <c r="AD650" s="11">
        <f>SUM(Tabel1[[#This Row],[Bez - fout, canadees]:[Bez - fout, anders]])</f>
        <v>0</v>
      </c>
      <c r="AE650" s="4"/>
      <c r="AF650" s="11"/>
      <c r="AG650" s="11"/>
      <c r="AH650" s="11">
        <f>SUM(Tabel1[[#This Row],[Bez - Obstakel, openbaar]:[Bez - Obstakel, doelgroep]])</f>
        <v>0</v>
      </c>
      <c r="AI650" s="4"/>
      <c r="AJ650" s="11">
        <f>SUM(Tabel1[[#This Row],[Bez - doelgroep totaal]]+Tabel1[[#This Row],[Bez - Openbaar]]+Tabel1[[#This Row],[Bez - Foutparkeerders]]+Tabel1[[#This Row],[Bez - Obstakels]])</f>
        <v>0</v>
      </c>
      <c r="AK650" s="41" t="e">
        <f>Tabel1[[#This Row],[Bez - Openbaar]]/Tabel1[[#This Row],[Totale openbare capaciteit]]</f>
        <v>#DIV/0!</v>
      </c>
      <c r="AL650" s="41" t="e">
        <f>Tabel1[[#This Row],[Bez - doelgroep totaal]]/Tabel1[[#This Row],[Totale doelgroep capaciteit]]</f>
        <v>#DIV/0!</v>
      </c>
      <c r="AM650" s="41" t="e">
        <f>Tabel1[[#This Row],[Totale bezetting]]/Tabel1[[#This Row],[Totale capaciteit]]</f>
        <v>#DIV/0!</v>
      </c>
      <c r="AN650" s="41" t="str">
        <f>Tabel1[[#This Row],[Datum]]&amp;Tabel1[[#This Row],[Meetmoment]]&amp;Tabel1[[#This Row],[Sectienummer]]</f>
        <v>4441514:00-16:0048</v>
      </c>
      <c r="AO650" s="33"/>
      <c r="AP650" s="33"/>
      <c r="AQ650" s="33"/>
      <c r="AR650" s="33"/>
      <c r="AS650" s="33"/>
      <c r="AT650" s="33">
        <f>SUM(Tabel1[[#This Row],[Motief - Bezoekers/kortparkeerders]:[Motief - Overig]])</f>
        <v>0</v>
      </c>
      <c r="AU650" s="43"/>
      <c r="AV650" s="43"/>
      <c r="AW650" s="43"/>
      <c r="AX650" s="43"/>
      <c r="AY650" s="43"/>
      <c r="AZ650" s="43"/>
      <c r="BA650" s="43"/>
      <c r="BB650" s="43"/>
      <c r="BC650" s="44">
        <f>SUM(Tabel1[[#This Row],[Herkomst - Eigen woonplaats]:[Herkomst - Onbekend]])</f>
        <v>0</v>
      </c>
    </row>
    <row r="651" spans="1:55" s="2" customFormat="1" x14ac:dyDescent="0.25">
      <c r="A651" s="1">
        <v>48</v>
      </c>
      <c r="B651" t="s">
        <v>75</v>
      </c>
      <c r="C651" s="8">
        <v>44415</v>
      </c>
      <c r="D651" s="1" t="s">
        <v>80</v>
      </c>
      <c r="E651" s="4"/>
      <c r="F651" s="4"/>
      <c r="G651" s="4"/>
      <c r="H651" s="4"/>
      <c r="I651" s="4"/>
      <c r="J651" s="4"/>
      <c r="K651" s="4">
        <f>SUM(Tabel1[[#This Row],[cap_gemarkeerd_langs]:[cap_canadees]])</f>
        <v>0</v>
      </c>
      <c r="L651" s="4"/>
      <c r="M651" s="4"/>
      <c r="N651" s="4"/>
      <c r="O651" s="4"/>
      <c r="P651" s="4"/>
      <c r="Q651" s="4"/>
      <c r="R651" s="4">
        <f>SUM(Tabel1[[#This Row],[Cap - Invaliden algemeen]:[Cap - Overig gereserveerd]])</f>
        <v>0</v>
      </c>
      <c r="S651" s="4">
        <f>Tabel1[[#This Row],[Totale openbare capaciteit]]+Tabel1[[#This Row],[Totale doelgroep capaciteit]]</f>
        <v>0</v>
      </c>
      <c r="T651" s="11"/>
      <c r="U651" s="11"/>
      <c r="V651" s="11"/>
      <c r="W651" s="11"/>
      <c r="X651" s="11"/>
      <c r="Y651" s="11"/>
      <c r="Z651" s="4">
        <f>SUM(Tabel1[[#This Row],[Bez - Invaliden algemeen]:[Bez - Overig gereserveerd]])</f>
        <v>0</v>
      </c>
      <c r="AA651" s="4"/>
      <c r="AB651" s="4"/>
      <c r="AC651" s="11"/>
      <c r="AD651" s="11">
        <f>SUM(Tabel1[[#This Row],[Bez - fout, canadees]:[Bez - fout, anders]])</f>
        <v>0</v>
      </c>
      <c r="AE651" s="4"/>
      <c r="AF651" s="11"/>
      <c r="AG651" s="11"/>
      <c r="AH651" s="11">
        <f>SUM(Tabel1[[#This Row],[Bez - Obstakel, openbaar]:[Bez - Obstakel, doelgroep]])</f>
        <v>0</v>
      </c>
      <c r="AI651" s="4"/>
      <c r="AJ651" s="11">
        <f>SUM(Tabel1[[#This Row],[Bez - doelgroep totaal]]+Tabel1[[#This Row],[Bez - Openbaar]]+Tabel1[[#This Row],[Bez - Foutparkeerders]]+Tabel1[[#This Row],[Bez - Obstakels]])</f>
        <v>0</v>
      </c>
      <c r="AK651" s="41" t="e">
        <f>Tabel1[[#This Row],[Bez - Openbaar]]/Tabel1[[#This Row],[Totale openbare capaciteit]]</f>
        <v>#DIV/0!</v>
      </c>
      <c r="AL651" s="41" t="e">
        <f>Tabel1[[#This Row],[Bez - doelgroep totaal]]/Tabel1[[#This Row],[Totale doelgroep capaciteit]]</f>
        <v>#DIV/0!</v>
      </c>
      <c r="AM651" s="41" t="e">
        <f>Tabel1[[#This Row],[Totale bezetting]]/Tabel1[[#This Row],[Totale capaciteit]]</f>
        <v>#DIV/0!</v>
      </c>
      <c r="AN651" s="41" t="str">
        <f>Tabel1[[#This Row],[Datum]]&amp;Tabel1[[#This Row],[Meetmoment]]&amp;Tabel1[[#This Row],[Sectienummer]]</f>
        <v>4441519:00-21:0048</v>
      </c>
      <c r="AO651" s="33"/>
      <c r="AP651" s="33"/>
      <c r="AQ651" s="33"/>
      <c r="AR651" s="33"/>
      <c r="AS651" s="33"/>
      <c r="AT651" s="33">
        <f>SUM(Tabel1[[#This Row],[Motief - Bezoekers/kortparkeerders]:[Motief - Overig]])</f>
        <v>0</v>
      </c>
      <c r="AU651" s="43"/>
      <c r="AV651" s="43"/>
      <c r="AW651" s="43"/>
      <c r="AX651" s="43"/>
      <c r="AY651" s="43"/>
      <c r="AZ651" s="43"/>
      <c r="BA651" s="43"/>
      <c r="BB651" s="43"/>
      <c r="BC651" s="44">
        <f>SUM(Tabel1[[#This Row],[Herkomst - Eigen woonplaats]:[Herkomst - Onbekend]])</f>
        <v>0</v>
      </c>
    </row>
    <row r="652" spans="1:55" s="2" customFormat="1" x14ac:dyDescent="0.25">
      <c r="A652" s="1">
        <v>48</v>
      </c>
      <c r="B652" t="s">
        <v>75</v>
      </c>
      <c r="C652" s="8">
        <v>44416</v>
      </c>
      <c r="D652" s="1" t="s">
        <v>77</v>
      </c>
      <c r="E652" s="4"/>
      <c r="F652" s="4"/>
      <c r="G652" s="4"/>
      <c r="H652" s="4"/>
      <c r="I652" s="4"/>
      <c r="J652" s="4"/>
      <c r="K652" s="4">
        <f>SUM(Tabel1[[#This Row],[cap_gemarkeerd_langs]:[cap_canadees]])</f>
        <v>0</v>
      </c>
      <c r="L652" s="4"/>
      <c r="M652" s="4"/>
      <c r="N652" s="4"/>
      <c r="O652" s="4"/>
      <c r="P652" s="4"/>
      <c r="Q652" s="4"/>
      <c r="R652" s="4">
        <f>SUM(Tabel1[[#This Row],[Cap - Invaliden algemeen]:[Cap - Overig gereserveerd]])</f>
        <v>0</v>
      </c>
      <c r="S652" s="4">
        <f>Tabel1[[#This Row],[Totale openbare capaciteit]]+Tabel1[[#This Row],[Totale doelgroep capaciteit]]</f>
        <v>0</v>
      </c>
      <c r="T652" s="11"/>
      <c r="U652" s="11"/>
      <c r="V652" s="11"/>
      <c r="W652" s="11"/>
      <c r="X652" s="11"/>
      <c r="Y652" s="11"/>
      <c r="Z652" s="4">
        <f>SUM(Tabel1[[#This Row],[Bez - Invaliden algemeen]:[Bez - Overig gereserveerd]])</f>
        <v>0</v>
      </c>
      <c r="AA652" s="4"/>
      <c r="AB652" s="4"/>
      <c r="AC652" s="11"/>
      <c r="AD652" s="11">
        <f>SUM(Tabel1[[#This Row],[Bez - fout, canadees]:[Bez - fout, anders]])</f>
        <v>0</v>
      </c>
      <c r="AE652" s="4"/>
      <c r="AF652" s="11"/>
      <c r="AG652" s="11"/>
      <c r="AH652" s="11">
        <f>SUM(Tabel1[[#This Row],[Bez - Obstakel, openbaar]:[Bez - Obstakel, doelgroep]])</f>
        <v>0</v>
      </c>
      <c r="AI652" s="4"/>
      <c r="AJ652" s="11">
        <f>SUM(Tabel1[[#This Row],[Bez - doelgroep totaal]]+Tabel1[[#This Row],[Bez - Openbaar]]+Tabel1[[#This Row],[Bez - Foutparkeerders]]+Tabel1[[#This Row],[Bez - Obstakels]])</f>
        <v>0</v>
      </c>
      <c r="AK652" s="41" t="e">
        <f>Tabel1[[#This Row],[Bez - Openbaar]]/Tabel1[[#This Row],[Totale openbare capaciteit]]</f>
        <v>#DIV/0!</v>
      </c>
      <c r="AL652" s="41" t="e">
        <f>Tabel1[[#This Row],[Bez - doelgroep totaal]]/Tabel1[[#This Row],[Totale doelgroep capaciteit]]</f>
        <v>#DIV/0!</v>
      </c>
      <c r="AM652" s="41" t="e">
        <f>Tabel1[[#This Row],[Totale bezetting]]/Tabel1[[#This Row],[Totale capaciteit]]</f>
        <v>#DIV/0!</v>
      </c>
      <c r="AN652" s="41" t="str">
        <f>Tabel1[[#This Row],[Datum]]&amp;Tabel1[[#This Row],[Meetmoment]]&amp;Tabel1[[#This Row],[Sectienummer]]</f>
        <v>4441600:00-02:0048</v>
      </c>
      <c r="AO652" s="33"/>
      <c r="AP652" s="33"/>
      <c r="AQ652" s="33"/>
      <c r="AR652" s="33"/>
      <c r="AS652" s="33"/>
      <c r="AT652" s="33">
        <f>SUM(Tabel1[[#This Row],[Motief - Bezoekers/kortparkeerders]:[Motief - Overig]])</f>
        <v>0</v>
      </c>
      <c r="AU652" s="43"/>
      <c r="AV652" s="43"/>
      <c r="AW652" s="43"/>
      <c r="AX652" s="43"/>
      <c r="AY652" s="43"/>
      <c r="AZ652" s="43"/>
      <c r="BA652" s="43"/>
      <c r="BB652" s="43"/>
      <c r="BC652" s="44">
        <f>SUM(Tabel1[[#This Row],[Herkomst - Eigen woonplaats]:[Herkomst - Onbekend]])</f>
        <v>0</v>
      </c>
    </row>
    <row r="653" spans="1:55" s="2" customFormat="1" x14ac:dyDescent="0.25">
      <c r="A653" s="1">
        <v>48</v>
      </c>
      <c r="B653" s="1" t="s">
        <v>75</v>
      </c>
      <c r="C653" s="8">
        <v>44429</v>
      </c>
      <c r="D653" s="1" t="s">
        <v>79</v>
      </c>
      <c r="E653" s="4"/>
      <c r="F653" s="4"/>
      <c r="G653" s="4"/>
      <c r="H653" s="4"/>
      <c r="I653" s="4"/>
      <c r="J653" s="4"/>
      <c r="K653" s="4">
        <f>SUM(Tabel1[[#This Row],[cap_gemarkeerd_langs]:[cap_canadees]])</f>
        <v>0</v>
      </c>
      <c r="L653" s="4"/>
      <c r="M653" s="4"/>
      <c r="N653" s="4"/>
      <c r="O653" s="4"/>
      <c r="P653" s="4"/>
      <c r="Q653" s="4"/>
      <c r="R653" s="4">
        <f>SUM(Tabel1[[#This Row],[Cap - Invaliden algemeen]:[Cap - Overig gereserveerd]])</f>
        <v>0</v>
      </c>
      <c r="S653" s="4">
        <f>Tabel1[[#This Row],[Totale openbare capaciteit]]+Tabel1[[#This Row],[Totale doelgroep capaciteit]]</f>
        <v>0</v>
      </c>
      <c r="T653" s="11"/>
      <c r="U653" s="11"/>
      <c r="V653" s="11"/>
      <c r="W653" s="11"/>
      <c r="X653" s="11"/>
      <c r="Y653" s="11"/>
      <c r="Z653" s="4">
        <f>SUM(Tabel1[[#This Row],[Bez - Invaliden algemeen]:[Bez - Overig gereserveerd]])</f>
        <v>0</v>
      </c>
      <c r="AA653" s="4"/>
      <c r="AB653" s="4"/>
      <c r="AC653" s="11"/>
      <c r="AD653" s="11">
        <f>SUM(Tabel1[[#This Row],[Bez - fout, canadees]:[Bez - fout, anders]])</f>
        <v>0</v>
      </c>
      <c r="AE653" s="11"/>
      <c r="AF653" s="11"/>
      <c r="AG653" s="11"/>
      <c r="AH653" s="11">
        <f>SUM(Tabel1[[#This Row],[Bez - Obstakel, openbaar]:[Bez - Obstakel, doelgroep]])</f>
        <v>0</v>
      </c>
      <c r="AI653" s="4"/>
      <c r="AJ653" s="11">
        <f>SUM(Tabel1[[#This Row],[Bez - doelgroep totaal]]+Tabel1[[#This Row],[Bez - Openbaar]]+Tabel1[[#This Row],[Bez - Foutparkeerders]]+Tabel1[[#This Row],[Bez - Obstakels]])</f>
        <v>0</v>
      </c>
      <c r="AK653" s="41" t="e">
        <f>Tabel1[[#This Row],[Bez - Openbaar]]/Tabel1[[#This Row],[Totale openbare capaciteit]]</f>
        <v>#DIV/0!</v>
      </c>
      <c r="AL653" s="41" t="e">
        <f>Tabel1[[#This Row],[Bez - doelgroep totaal]]/Tabel1[[#This Row],[Totale doelgroep capaciteit]]</f>
        <v>#DIV/0!</v>
      </c>
      <c r="AM653" s="41" t="e">
        <f>Tabel1[[#This Row],[Totale bezetting]]/Tabel1[[#This Row],[Totale capaciteit]]</f>
        <v>#DIV/0!</v>
      </c>
      <c r="AN653" s="41" t="str">
        <f>Tabel1[[#This Row],[Datum]]&amp;Tabel1[[#This Row],[Meetmoment]]&amp;Tabel1[[#This Row],[Sectienummer]]</f>
        <v>4442914:00-16:0048</v>
      </c>
      <c r="AO653" s="33"/>
      <c r="AP653" s="33"/>
      <c r="AQ653" s="33"/>
      <c r="AR653" s="33"/>
      <c r="AS653" s="33"/>
      <c r="AT653" s="33">
        <f>SUM(Tabel1[[#This Row],[Motief - Bezoekers/kortparkeerders]:[Motief - Overig]])</f>
        <v>0</v>
      </c>
      <c r="AU653" s="43"/>
      <c r="AV653" s="43"/>
      <c r="AW653" s="43"/>
      <c r="AX653" s="43"/>
      <c r="AY653" s="43"/>
      <c r="AZ653" s="43"/>
      <c r="BA653" s="43"/>
      <c r="BB653" s="43"/>
      <c r="BC653" s="44">
        <f>SUM(Tabel1[[#This Row],[Herkomst - Eigen woonplaats]:[Herkomst - Onbekend]])</f>
        <v>0</v>
      </c>
    </row>
    <row r="654" spans="1:55" s="2" customFormat="1" x14ac:dyDescent="0.25">
      <c r="A654" s="1">
        <v>48</v>
      </c>
      <c r="B654" t="s">
        <v>75</v>
      </c>
      <c r="C654" s="8">
        <v>44450</v>
      </c>
      <c r="D654" s="1" t="s">
        <v>78</v>
      </c>
      <c r="E654" s="4"/>
      <c r="F654" s="4"/>
      <c r="G654" s="4"/>
      <c r="H654" s="4"/>
      <c r="I654" s="4"/>
      <c r="J654" s="4"/>
      <c r="K654" s="4">
        <f>SUM(Tabel1[[#This Row],[cap_gemarkeerd_langs]:[cap_canadees]])</f>
        <v>0</v>
      </c>
      <c r="L654" s="4"/>
      <c r="M654" s="4"/>
      <c r="N654" s="4"/>
      <c r="O654" s="4"/>
      <c r="P654" s="4"/>
      <c r="Q654" s="4"/>
      <c r="R654" s="4">
        <f>SUM(Tabel1[[#This Row],[Cap - Invaliden algemeen]:[Cap - Overig gereserveerd]])</f>
        <v>0</v>
      </c>
      <c r="S654" s="4">
        <f>Tabel1[[#This Row],[Totale openbare capaciteit]]+Tabel1[[#This Row],[Totale doelgroep capaciteit]]</f>
        <v>0</v>
      </c>
      <c r="T654" s="11"/>
      <c r="U654" s="11"/>
      <c r="V654" s="11"/>
      <c r="W654" s="11"/>
      <c r="X654" s="11"/>
      <c r="Y654" s="11"/>
      <c r="Z654" s="4">
        <f>SUM(Tabel1[[#This Row],[Bez - Invaliden algemeen]:[Bez - Overig gereserveerd]])</f>
        <v>0</v>
      </c>
      <c r="AA654" s="4"/>
      <c r="AB654" s="4"/>
      <c r="AC654" s="11"/>
      <c r="AD654" s="11">
        <f>SUM(Tabel1[[#This Row],[Bez - fout, canadees]:[Bez - fout, anders]])</f>
        <v>0</v>
      </c>
      <c r="AE654" s="4"/>
      <c r="AF654" s="11"/>
      <c r="AG654" s="11"/>
      <c r="AH654" s="11">
        <f>SUM(Tabel1[[#This Row],[Bez - Obstakel, openbaar]:[Bez - Obstakel, doelgroep]])</f>
        <v>0</v>
      </c>
      <c r="AI654" s="4"/>
      <c r="AJ654" s="11">
        <f>SUM(Tabel1[[#This Row],[Bez - doelgroep totaal]]+Tabel1[[#This Row],[Bez - Openbaar]]+Tabel1[[#This Row],[Bez - Foutparkeerders]]+Tabel1[[#This Row],[Bez - Obstakels]])</f>
        <v>0</v>
      </c>
      <c r="AK654" s="41" t="e">
        <f>Tabel1[[#This Row],[Bez - Openbaar]]/Tabel1[[#This Row],[Totale openbare capaciteit]]</f>
        <v>#DIV/0!</v>
      </c>
      <c r="AL654" s="41" t="e">
        <f>Tabel1[[#This Row],[Bez - doelgroep totaal]]/Tabel1[[#This Row],[Totale doelgroep capaciteit]]</f>
        <v>#DIV/0!</v>
      </c>
      <c r="AM654" s="41" t="e">
        <f>Tabel1[[#This Row],[Totale bezetting]]/Tabel1[[#This Row],[Totale capaciteit]]</f>
        <v>#DIV/0!</v>
      </c>
      <c r="AN654" s="41" t="str">
        <f>Tabel1[[#This Row],[Datum]]&amp;Tabel1[[#This Row],[Meetmoment]]&amp;Tabel1[[#This Row],[Sectienummer]]</f>
        <v>4445010:00-12:0048</v>
      </c>
      <c r="AO654" s="33"/>
      <c r="AP654" s="33"/>
      <c r="AQ654" s="33"/>
      <c r="AR654" s="33"/>
      <c r="AS654" s="33"/>
      <c r="AT654" s="33">
        <f>SUM(Tabel1[[#This Row],[Motief - Bezoekers/kortparkeerders]:[Motief - Overig]])</f>
        <v>0</v>
      </c>
      <c r="AU654" s="43"/>
      <c r="AV654" s="43"/>
      <c r="AW654" s="43"/>
      <c r="AX654" s="43"/>
      <c r="AY654" s="43"/>
      <c r="AZ654" s="43"/>
      <c r="BA654" s="43"/>
      <c r="BB654" s="43"/>
      <c r="BC654" s="44">
        <f>SUM(Tabel1[[#This Row],[Herkomst - Eigen woonplaats]:[Herkomst - Onbekend]])</f>
        <v>0</v>
      </c>
    </row>
    <row r="655" spans="1:55" s="2" customFormat="1" x14ac:dyDescent="0.25">
      <c r="A655" s="1">
        <v>48</v>
      </c>
      <c r="B655" t="s">
        <v>75</v>
      </c>
      <c r="C655" s="8">
        <v>44450</v>
      </c>
      <c r="D655" s="1" t="s">
        <v>79</v>
      </c>
      <c r="E655" s="4"/>
      <c r="F655" s="4"/>
      <c r="G655" s="4"/>
      <c r="H655" s="4"/>
      <c r="I655" s="4"/>
      <c r="J655" s="4"/>
      <c r="K655" s="4">
        <f>SUM(Tabel1[[#This Row],[cap_gemarkeerd_langs]:[cap_canadees]])</f>
        <v>0</v>
      </c>
      <c r="L655" s="4"/>
      <c r="M655" s="4"/>
      <c r="N655" s="4"/>
      <c r="O655" s="4"/>
      <c r="P655" s="4"/>
      <c r="Q655" s="4"/>
      <c r="R655" s="4">
        <f>SUM(Tabel1[[#This Row],[Cap - Invaliden algemeen]:[Cap - Overig gereserveerd]])</f>
        <v>0</v>
      </c>
      <c r="S655" s="4">
        <f>Tabel1[[#This Row],[Totale openbare capaciteit]]+Tabel1[[#This Row],[Totale doelgroep capaciteit]]</f>
        <v>0</v>
      </c>
      <c r="T655" s="11"/>
      <c r="U655" s="11"/>
      <c r="V655" s="11"/>
      <c r="W655" s="11"/>
      <c r="X655" s="11"/>
      <c r="Y655" s="11"/>
      <c r="Z655" s="4">
        <f>SUM(Tabel1[[#This Row],[Bez - Invaliden algemeen]:[Bez - Overig gereserveerd]])</f>
        <v>0</v>
      </c>
      <c r="AA655" s="4"/>
      <c r="AB655" s="4"/>
      <c r="AC655" s="11"/>
      <c r="AD655" s="11">
        <f>SUM(Tabel1[[#This Row],[Bez - fout, canadees]:[Bez - fout, anders]])</f>
        <v>0</v>
      </c>
      <c r="AE655" s="4"/>
      <c r="AF655" s="11"/>
      <c r="AG655" s="11"/>
      <c r="AH655" s="11">
        <f>SUM(Tabel1[[#This Row],[Bez - Obstakel, openbaar]:[Bez - Obstakel, doelgroep]])</f>
        <v>0</v>
      </c>
      <c r="AI655" s="4"/>
      <c r="AJ655" s="11">
        <f>SUM(Tabel1[[#This Row],[Bez - doelgroep totaal]]+Tabel1[[#This Row],[Bez - Openbaar]]+Tabel1[[#This Row],[Bez - Foutparkeerders]]+Tabel1[[#This Row],[Bez - Obstakels]])</f>
        <v>0</v>
      </c>
      <c r="AK655" s="41" t="e">
        <f>Tabel1[[#This Row],[Bez - Openbaar]]/Tabel1[[#This Row],[Totale openbare capaciteit]]</f>
        <v>#DIV/0!</v>
      </c>
      <c r="AL655" s="41" t="e">
        <f>Tabel1[[#This Row],[Bez - doelgroep totaal]]/Tabel1[[#This Row],[Totale doelgroep capaciteit]]</f>
        <v>#DIV/0!</v>
      </c>
      <c r="AM655" s="41" t="e">
        <f>Tabel1[[#This Row],[Totale bezetting]]/Tabel1[[#This Row],[Totale capaciteit]]</f>
        <v>#DIV/0!</v>
      </c>
      <c r="AN655" s="41" t="str">
        <f>Tabel1[[#This Row],[Datum]]&amp;Tabel1[[#This Row],[Meetmoment]]&amp;Tabel1[[#This Row],[Sectienummer]]</f>
        <v>4445014:00-16:0048</v>
      </c>
      <c r="AO655" s="33"/>
      <c r="AP655" s="33"/>
      <c r="AQ655" s="33"/>
      <c r="AR655" s="33"/>
      <c r="AS655" s="33"/>
      <c r="AT655" s="33">
        <f>SUM(Tabel1[[#This Row],[Motief - Bezoekers/kortparkeerders]:[Motief - Overig]])</f>
        <v>0</v>
      </c>
      <c r="AU655" s="43"/>
      <c r="AV655" s="43"/>
      <c r="AW655" s="43"/>
      <c r="AX655" s="43"/>
      <c r="AY655" s="43"/>
      <c r="AZ655" s="43"/>
      <c r="BA655" s="43"/>
      <c r="BB655" s="43"/>
      <c r="BC655" s="44">
        <f>SUM(Tabel1[[#This Row],[Herkomst - Eigen woonplaats]:[Herkomst - Onbekend]])</f>
        <v>0</v>
      </c>
    </row>
    <row r="656" spans="1:55" s="2" customFormat="1" x14ac:dyDescent="0.25">
      <c r="A656" s="1">
        <v>48</v>
      </c>
      <c r="B656" t="s">
        <v>75</v>
      </c>
      <c r="C656" s="8">
        <v>44450</v>
      </c>
      <c r="D656" s="1" t="s">
        <v>80</v>
      </c>
      <c r="E656" s="4"/>
      <c r="F656" s="4"/>
      <c r="G656" s="4"/>
      <c r="H656" s="4"/>
      <c r="I656" s="4"/>
      <c r="J656" s="4"/>
      <c r="K656" s="4">
        <f>SUM(Tabel1[[#This Row],[cap_gemarkeerd_langs]:[cap_canadees]])</f>
        <v>0</v>
      </c>
      <c r="L656" s="4"/>
      <c r="M656" s="4"/>
      <c r="N656" s="4"/>
      <c r="O656" s="4"/>
      <c r="P656" s="4"/>
      <c r="Q656" s="4"/>
      <c r="R656" s="4">
        <f>SUM(Tabel1[[#This Row],[Cap - Invaliden algemeen]:[Cap - Overig gereserveerd]])</f>
        <v>0</v>
      </c>
      <c r="S656" s="4">
        <f>Tabel1[[#This Row],[Totale openbare capaciteit]]+Tabel1[[#This Row],[Totale doelgroep capaciteit]]</f>
        <v>0</v>
      </c>
      <c r="T656" s="11"/>
      <c r="U656" s="11"/>
      <c r="V656" s="11"/>
      <c r="W656" s="11"/>
      <c r="X656" s="11"/>
      <c r="Y656" s="11"/>
      <c r="Z656" s="4">
        <f>SUM(Tabel1[[#This Row],[Bez - Invaliden algemeen]:[Bez - Overig gereserveerd]])</f>
        <v>0</v>
      </c>
      <c r="AA656" s="4"/>
      <c r="AB656" s="4"/>
      <c r="AC656" s="11"/>
      <c r="AD656" s="11">
        <f>SUM(Tabel1[[#This Row],[Bez - fout, canadees]:[Bez - fout, anders]])</f>
        <v>0</v>
      </c>
      <c r="AE656" s="4"/>
      <c r="AF656" s="11"/>
      <c r="AG656" s="11"/>
      <c r="AH656" s="11">
        <f>SUM(Tabel1[[#This Row],[Bez - Obstakel, openbaar]:[Bez - Obstakel, doelgroep]])</f>
        <v>0</v>
      </c>
      <c r="AI656" s="4"/>
      <c r="AJ656" s="11">
        <f>SUM(Tabel1[[#This Row],[Bez - doelgroep totaal]]+Tabel1[[#This Row],[Bez - Openbaar]]+Tabel1[[#This Row],[Bez - Foutparkeerders]]+Tabel1[[#This Row],[Bez - Obstakels]])</f>
        <v>0</v>
      </c>
      <c r="AK656" s="41" t="e">
        <f>Tabel1[[#This Row],[Bez - Openbaar]]/Tabel1[[#This Row],[Totale openbare capaciteit]]</f>
        <v>#DIV/0!</v>
      </c>
      <c r="AL656" s="41" t="e">
        <f>Tabel1[[#This Row],[Bez - doelgroep totaal]]/Tabel1[[#This Row],[Totale doelgroep capaciteit]]</f>
        <v>#DIV/0!</v>
      </c>
      <c r="AM656" s="41" t="e">
        <f>Tabel1[[#This Row],[Totale bezetting]]/Tabel1[[#This Row],[Totale capaciteit]]</f>
        <v>#DIV/0!</v>
      </c>
      <c r="AN656" s="41" t="str">
        <f>Tabel1[[#This Row],[Datum]]&amp;Tabel1[[#This Row],[Meetmoment]]&amp;Tabel1[[#This Row],[Sectienummer]]</f>
        <v>4445019:00-21:0048</v>
      </c>
      <c r="AO656" s="33"/>
      <c r="AP656" s="33"/>
      <c r="AQ656" s="33"/>
      <c r="AR656" s="33"/>
      <c r="AS656" s="33"/>
      <c r="AT656" s="33">
        <f>SUM(Tabel1[[#This Row],[Motief - Bezoekers/kortparkeerders]:[Motief - Overig]])</f>
        <v>0</v>
      </c>
      <c r="AU656" s="43"/>
      <c r="AV656" s="43"/>
      <c r="AW656" s="43"/>
      <c r="AX656" s="43"/>
      <c r="AY656" s="43"/>
      <c r="AZ656" s="43"/>
      <c r="BA656" s="43"/>
      <c r="BB656" s="43"/>
      <c r="BC656" s="44">
        <f>SUM(Tabel1[[#This Row],[Herkomst - Eigen woonplaats]:[Herkomst - Onbekend]])</f>
        <v>0</v>
      </c>
    </row>
    <row r="657" spans="1:55" s="2" customFormat="1" x14ac:dyDescent="0.25">
      <c r="A657" s="1">
        <v>48</v>
      </c>
      <c r="B657" t="s">
        <v>75</v>
      </c>
      <c r="C657" s="8">
        <v>44451</v>
      </c>
      <c r="D657" s="1" t="s">
        <v>77</v>
      </c>
      <c r="E657" s="4"/>
      <c r="F657" s="4"/>
      <c r="G657" s="4"/>
      <c r="H657" s="4"/>
      <c r="I657" s="4"/>
      <c r="J657" s="4"/>
      <c r="K657" s="4">
        <f>SUM(Tabel1[[#This Row],[cap_gemarkeerd_langs]:[cap_canadees]])</f>
        <v>0</v>
      </c>
      <c r="L657" s="4"/>
      <c r="M657" s="4"/>
      <c r="N657" s="4"/>
      <c r="O657" s="4"/>
      <c r="P657" s="4"/>
      <c r="Q657" s="4"/>
      <c r="R657" s="4">
        <f>SUM(Tabel1[[#This Row],[Cap - Invaliden algemeen]:[Cap - Overig gereserveerd]])</f>
        <v>0</v>
      </c>
      <c r="S657" s="4">
        <f>Tabel1[[#This Row],[Totale openbare capaciteit]]+Tabel1[[#This Row],[Totale doelgroep capaciteit]]</f>
        <v>0</v>
      </c>
      <c r="T657" s="11"/>
      <c r="U657" s="11"/>
      <c r="V657" s="11"/>
      <c r="W657" s="11"/>
      <c r="X657" s="11"/>
      <c r="Y657" s="11"/>
      <c r="Z657" s="4">
        <f>SUM(Tabel1[[#This Row],[Bez - Invaliden algemeen]:[Bez - Overig gereserveerd]])</f>
        <v>0</v>
      </c>
      <c r="AA657" s="4"/>
      <c r="AB657" s="4"/>
      <c r="AC657" s="11"/>
      <c r="AD657" s="11">
        <f>SUM(Tabel1[[#This Row],[Bez - fout, canadees]:[Bez - fout, anders]])</f>
        <v>0</v>
      </c>
      <c r="AE657" s="4"/>
      <c r="AF657" s="11"/>
      <c r="AG657" s="11"/>
      <c r="AH657" s="11">
        <f>SUM(Tabel1[[#This Row],[Bez - Obstakel, openbaar]:[Bez - Obstakel, doelgroep]])</f>
        <v>0</v>
      </c>
      <c r="AI657" s="4"/>
      <c r="AJ657" s="11">
        <f>SUM(Tabel1[[#This Row],[Bez - doelgroep totaal]]+Tabel1[[#This Row],[Bez - Openbaar]]+Tabel1[[#This Row],[Bez - Foutparkeerders]]+Tabel1[[#This Row],[Bez - Obstakels]])</f>
        <v>0</v>
      </c>
      <c r="AK657" s="41" t="e">
        <f>Tabel1[[#This Row],[Bez - Openbaar]]/Tabel1[[#This Row],[Totale openbare capaciteit]]</f>
        <v>#DIV/0!</v>
      </c>
      <c r="AL657" s="41" t="e">
        <f>Tabel1[[#This Row],[Bez - doelgroep totaal]]/Tabel1[[#This Row],[Totale doelgroep capaciteit]]</f>
        <v>#DIV/0!</v>
      </c>
      <c r="AM657" s="41" t="e">
        <f>Tabel1[[#This Row],[Totale bezetting]]/Tabel1[[#This Row],[Totale capaciteit]]</f>
        <v>#DIV/0!</v>
      </c>
      <c r="AN657" s="41" t="str">
        <f>Tabel1[[#This Row],[Datum]]&amp;Tabel1[[#This Row],[Meetmoment]]&amp;Tabel1[[#This Row],[Sectienummer]]</f>
        <v>4445100:00-02:0048</v>
      </c>
      <c r="AO657" s="33"/>
      <c r="AP657" s="33"/>
      <c r="AQ657" s="33"/>
      <c r="AR657" s="33"/>
      <c r="AS657" s="33"/>
      <c r="AT657" s="33">
        <f>SUM(Tabel1[[#This Row],[Motief - Bezoekers/kortparkeerders]:[Motief - Overig]])</f>
        <v>0</v>
      </c>
      <c r="AU657" s="43"/>
      <c r="AV657" s="43"/>
      <c r="AW657" s="43"/>
      <c r="AX657" s="43"/>
      <c r="AY657" s="43"/>
      <c r="AZ657" s="43"/>
      <c r="BA657" s="43"/>
      <c r="BB657" s="43"/>
      <c r="BC657" s="44">
        <f>SUM(Tabel1[[#This Row],[Herkomst - Eigen woonplaats]:[Herkomst - Onbekend]])</f>
        <v>0</v>
      </c>
    </row>
    <row r="658" spans="1:55" s="2" customFormat="1" x14ac:dyDescent="0.25">
      <c r="A658" s="1">
        <v>48</v>
      </c>
      <c r="B658" t="s">
        <v>75</v>
      </c>
      <c r="C658" s="8">
        <v>44474</v>
      </c>
      <c r="D658" s="1" t="s">
        <v>78</v>
      </c>
      <c r="E658" s="4"/>
      <c r="F658" s="4"/>
      <c r="G658" s="4"/>
      <c r="H658" s="4"/>
      <c r="I658" s="4"/>
      <c r="J658" s="4"/>
      <c r="K658" s="4">
        <f>SUM(Tabel1[[#This Row],[cap_gemarkeerd_langs]:[cap_canadees]])</f>
        <v>0</v>
      </c>
      <c r="L658" s="4"/>
      <c r="M658" s="4"/>
      <c r="N658" s="4"/>
      <c r="O658" s="4"/>
      <c r="P658" s="4"/>
      <c r="Q658" s="4"/>
      <c r="R658" s="4">
        <f>SUM(Tabel1[[#This Row],[Cap - Invaliden algemeen]:[Cap - Overig gereserveerd]])</f>
        <v>0</v>
      </c>
      <c r="S658" s="4">
        <f>Tabel1[[#This Row],[Totale openbare capaciteit]]+Tabel1[[#This Row],[Totale doelgroep capaciteit]]</f>
        <v>0</v>
      </c>
      <c r="T658" s="11"/>
      <c r="U658" s="11"/>
      <c r="V658" s="11"/>
      <c r="W658" s="11"/>
      <c r="X658" s="11"/>
      <c r="Y658" s="11"/>
      <c r="Z658" s="4">
        <f>SUM(Tabel1[[#This Row],[Bez - Invaliden algemeen]:[Bez - Overig gereserveerd]])</f>
        <v>0</v>
      </c>
      <c r="AA658" s="4"/>
      <c r="AB658" s="4"/>
      <c r="AC658" s="11"/>
      <c r="AD658" s="11">
        <f>SUM(Tabel1[[#This Row],[Bez - fout, canadees]:[Bez - fout, anders]])</f>
        <v>0</v>
      </c>
      <c r="AE658" s="4"/>
      <c r="AF658" s="11"/>
      <c r="AG658" s="11"/>
      <c r="AH658" s="11">
        <f>SUM(Tabel1[[#This Row],[Bez - Obstakel, openbaar]:[Bez - Obstakel, doelgroep]])</f>
        <v>0</v>
      </c>
      <c r="AI658" s="4"/>
      <c r="AJ658" s="11">
        <f>SUM(Tabel1[[#This Row],[Bez - doelgroep totaal]]+Tabel1[[#This Row],[Bez - Openbaar]]+Tabel1[[#This Row],[Bez - Foutparkeerders]]+Tabel1[[#This Row],[Bez - Obstakels]])</f>
        <v>0</v>
      </c>
      <c r="AK658" s="41" t="e">
        <f>Tabel1[[#This Row],[Bez - Openbaar]]/Tabel1[[#This Row],[Totale openbare capaciteit]]</f>
        <v>#DIV/0!</v>
      </c>
      <c r="AL658" s="41" t="e">
        <f>Tabel1[[#This Row],[Bez - doelgroep totaal]]/Tabel1[[#This Row],[Totale doelgroep capaciteit]]</f>
        <v>#DIV/0!</v>
      </c>
      <c r="AM658" s="41" t="e">
        <f>Tabel1[[#This Row],[Totale bezetting]]/Tabel1[[#This Row],[Totale capaciteit]]</f>
        <v>#DIV/0!</v>
      </c>
      <c r="AN658" s="41" t="str">
        <f>Tabel1[[#This Row],[Datum]]&amp;Tabel1[[#This Row],[Meetmoment]]&amp;Tabel1[[#This Row],[Sectienummer]]</f>
        <v>4447410:00-12:0048</v>
      </c>
      <c r="AO658" s="33"/>
      <c r="AP658" s="33"/>
      <c r="AQ658" s="33"/>
      <c r="AR658" s="33"/>
      <c r="AS658" s="33"/>
      <c r="AT658" s="33">
        <f>SUM(Tabel1[[#This Row],[Motief - Bezoekers/kortparkeerders]:[Motief - Overig]])</f>
        <v>0</v>
      </c>
      <c r="AU658" s="43"/>
      <c r="AV658" s="43"/>
      <c r="AW658" s="43"/>
      <c r="AX658" s="43"/>
      <c r="AY658" s="43"/>
      <c r="AZ658" s="43"/>
      <c r="BA658" s="43"/>
      <c r="BB658" s="43"/>
      <c r="BC658" s="44">
        <f>SUM(Tabel1[[#This Row],[Herkomst - Eigen woonplaats]:[Herkomst - Onbekend]])</f>
        <v>0</v>
      </c>
    </row>
    <row r="659" spans="1:55" s="2" customFormat="1" x14ac:dyDescent="0.25">
      <c r="A659" s="1">
        <v>48</v>
      </c>
      <c r="B659" t="s">
        <v>75</v>
      </c>
      <c r="C659" s="8">
        <v>44474</v>
      </c>
      <c r="D659" s="1" t="s">
        <v>79</v>
      </c>
      <c r="E659" s="4"/>
      <c r="F659" s="4"/>
      <c r="G659" s="4"/>
      <c r="H659" s="4"/>
      <c r="I659" s="4"/>
      <c r="J659" s="4"/>
      <c r="K659" s="4">
        <f>SUM(Tabel1[[#This Row],[cap_gemarkeerd_langs]:[cap_canadees]])</f>
        <v>0</v>
      </c>
      <c r="L659" s="4"/>
      <c r="M659" s="4"/>
      <c r="N659" s="4"/>
      <c r="O659" s="4"/>
      <c r="P659" s="4"/>
      <c r="Q659" s="4"/>
      <c r="R659" s="4">
        <f>SUM(Tabel1[[#This Row],[Cap - Invaliden algemeen]:[Cap - Overig gereserveerd]])</f>
        <v>0</v>
      </c>
      <c r="S659" s="4">
        <f>Tabel1[[#This Row],[Totale openbare capaciteit]]+Tabel1[[#This Row],[Totale doelgroep capaciteit]]</f>
        <v>0</v>
      </c>
      <c r="T659" s="11"/>
      <c r="U659" s="11"/>
      <c r="V659" s="11"/>
      <c r="W659" s="11"/>
      <c r="X659" s="11"/>
      <c r="Y659" s="11"/>
      <c r="Z659" s="4">
        <f>SUM(Tabel1[[#This Row],[Bez - Invaliden algemeen]:[Bez - Overig gereserveerd]])</f>
        <v>0</v>
      </c>
      <c r="AA659" s="4"/>
      <c r="AB659" s="4"/>
      <c r="AC659" s="11"/>
      <c r="AD659" s="11">
        <f>SUM(Tabel1[[#This Row],[Bez - fout, canadees]:[Bez - fout, anders]])</f>
        <v>0</v>
      </c>
      <c r="AE659" s="4"/>
      <c r="AF659" s="11"/>
      <c r="AG659" s="11"/>
      <c r="AH659" s="11">
        <f>SUM(Tabel1[[#This Row],[Bez - Obstakel, openbaar]:[Bez - Obstakel, doelgroep]])</f>
        <v>0</v>
      </c>
      <c r="AI659" s="4"/>
      <c r="AJ659" s="11">
        <f>SUM(Tabel1[[#This Row],[Bez - doelgroep totaal]]+Tabel1[[#This Row],[Bez - Openbaar]]+Tabel1[[#This Row],[Bez - Foutparkeerders]]+Tabel1[[#This Row],[Bez - Obstakels]])</f>
        <v>0</v>
      </c>
      <c r="AK659" s="41" t="e">
        <f>Tabel1[[#This Row],[Bez - Openbaar]]/Tabel1[[#This Row],[Totale openbare capaciteit]]</f>
        <v>#DIV/0!</v>
      </c>
      <c r="AL659" s="41" t="e">
        <f>Tabel1[[#This Row],[Bez - doelgroep totaal]]/Tabel1[[#This Row],[Totale doelgroep capaciteit]]</f>
        <v>#DIV/0!</v>
      </c>
      <c r="AM659" s="41" t="e">
        <f>Tabel1[[#This Row],[Totale bezetting]]/Tabel1[[#This Row],[Totale capaciteit]]</f>
        <v>#DIV/0!</v>
      </c>
      <c r="AN659" s="41" t="str">
        <f>Tabel1[[#This Row],[Datum]]&amp;Tabel1[[#This Row],[Meetmoment]]&amp;Tabel1[[#This Row],[Sectienummer]]</f>
        <v>4447414:00-16:0048</v>
      </c>
      <c r="AO659" s="33"/>
      <c r="AP659" s="33"/>
      <c r="AQ659" s="33"/>
      <c r="AR659" s="33"/>
      <c r="AS659" s="33"/>
      <c r="AT659" s="33">
        <f>SUM(Tabel1[[#This Row],[Motief - Bezoekers/kortparkeerders]:[Motief - Overig]])</f>
        <v>0</v>
      </c>
      <c r="AU659" s="43"/>
      <c r="AV659" s="43"/>
      <c r="AW659" s="43"/>
      <c r="AX659" s="43"/>
      <c r="AY659" s="43"/>
      <c r="AZ659" s="43"/>
      <c r="BA659" s="43"/>
      <c r="BB659" s="43"/>
      <c r="BC659" s="44">
        <f>SUM(Tabel1[[#This Row],[Herkomst - Eigen woonplaats]:[Herkomst - Onbekend]])</f>
        <v>0</v>
      </c>
    </row>
    <row r="660" spans="1:55" s="2" customFormat="1" x14ac:dyDescent="0.25">
      <c r="A660" s="1">
        <v>48</v>
      </c>
      <c r="B660" t="s">
        <v>75</v>
      </c>
      <c r="C660" s="8">
        <v>44474</v>
      </c>
      <c r="D660" s="1" t="s">
        <v>80</v>
      </c>
      <c r="E660" s="4"/>
      <c r="F660" s="4"/>
      <c r="G660" s="4"/>
      <c r="H660" s="4"/>
      <c r="I660" s="4"/>
      <c r="J660" s="4"/>
      <c r="K660" s="4">
        <f>SUM(Tabel1[[#This Row],[cap_gemarkeerd_langs]:[cap_canadees]])</f>
        <v>0</v>
      </c>
      <c r="L660" s="4"/>
      <c r="M660" s="4"/>
      <c r="N660" s="4"/>
      <c r="O660" s="4"/>
      <c r="P660" s="4"/>
      <c r="Q660" s="4"/>
      <c r="R660" s="4">
        <f>SUM(Tabel1[[#This Row],[Cap - Invaliden algemeen]:[Cap - Overig gereserveerd]])</f>
        <v>0</v>
      </c>
      <c r="S660" s="4">
        <f>Tabel1[[#This Row],[Totale openbare capaciteit]]+Tabel1[[#This Row],[Totale doelgroep capaciteit]]</f>
        <v>0</v>
      </c>
      <c r="T660" s="11"/>
      <c r="U660" s="11"/>
      <c r="V660" s="11"/>
      <c r="W660" s="11"/>
      <c r="X660" s="11"/>
      <c r="Y660" s="11"/>
      <c r="Z660" s="4">
        <f>SUM(Tabel1[[#This Row],[Bez - Invaliden algemeen]:[Bez - Overig gereserveerd]])</f>
        <v>0</v>
      </c>
      <c r="AA660" s="4"/>
      <c r="AB660" s="4"/>
      <c r="AC660" s="11"/>
      <c r="AD660" s="11">
        <f>SUM(Tabel1[[#This Row],[Bez - fout, canadees]:[Bez - fout, anders]])</f>
        <v>0</v>
      </c>
      <c r="AE660" s="4"/>
      <c r="AF660" s="11"/>
      <c r="AG660" s="11"/>
      <c r="AH660" s="11">
        <f>SUM(Tabel1[[#This Row],[Bez - Obstakel, openbaar]:[Bez - Obstakel, doelgroep]])</f>
        <v>0</v>
      </c>
      <c r="AI660" s="4"/>
      <c r="AJ660" s="11">
        <f>SUM(Tabel1[[#This Row],[Bez - doelgroep totaal]]+Tabel1[[#This Row],[Bez - Openbaar]]+Tabel1[[#This Row],[Bez - Foutparkeerders]]+Tabel1[[#This Row],[Bez - Obstakels]])</f>
        <v>0</v>
      </c>
      <c r="AK660" s="41" t="e">
        <f>Tabel1[[#This Row],[Bez - Openbaar]]/Tabel1[[#This Row],[Totale openbare capaciteit]]</f>
        <v>#DIV/0!</v>
      </c>
      <c r="AL660" s="41" t="e">
        <f>Tabel1[[#This Row],[Bez - doelgroep totaal]]/Tabel1[[#This Row],[Totale doelgroep capaciteit]]</f>
        <v>#DIV/0!</v>
      </c>
      <c r="AM660" s="41" t="e">
        <f>Tabel1[[#This Row],[Totale bezetting]]/Tabel1[[#This Row],[Totale capaciteit]]</f>
        <v>#DIV/0!</v>
      </c>
      <c r="AN660" s="41" t="str">
        <f>Tabel1[[#This Row],[Datum]]&amp;Tabel1[[#This Row],[Meetmoment]]&amp;Tabel1[[#This Row],[Sectienummer]]</f>
        <v>4447419:00-21:0048</v>
      </c>
      <c r="AO660" s="33"/>
      <c r="AP660" s="33"/>
      <c r="AQ660" s="33"/>
      <c r="AR660" s="33"/>
      <c r="AS660" s="33"/>
      <c r="AT660" s="33">
        <f>SUM(Tabel1[[#This Row],[Motief - Bezoekers/kortparkeerders]:[Motief - Overig]])</f>
        <v>0</v>
      </c>
      <c r="AU660" s="43"/>
      <c r="AV660" s="43"/>
      <c r="AW660" s="43"/>
      <c r="AX660" s="43"/>
      <c r="AY660" s="43"/>
      <c r="AZ660" s="43"/>
      <c r="BA660" s="43"/>
      <c r="BB660" s="43"/>
      <c r="BC660" s="44">
        <f>SUM(Tabel1[[#This Row],[Herkomst - Eigen woonplaats]:[Herkomst - Onbekend]])</f>
        <v>0</v>
      </c>
    </row>
    <row r="661" spans="1:55" s="2" customFormat="1" x14ac:dyDescent="0.25">
      <c r="A661" s="1">
        <v>48</v>
      </c>
      <c r="B661" t="s">
        <v>75</v>
      </c>
      <c r="C661" s="8">
        <v>44475</v>
      </c>
      <c r="D661" s="1" t="s">
        <v>77</v>
      </c>
      <c r="E661" s="4"/>
      <c r="F661" s="4"/>
      <c r="G661" s="4"/>
      <c r="H661" s="4"/>
      <c r="I661" s="4"/>
      <c r="J661" s="4"/>
      <c r="K661" s="4">
        <f>SUM(Tabel1[[#This Row],[cap_gemarkeerd_langs]:[cap_canadees]])</f>
        <v>0</v>
      </c>
      <c r="L661" s="4"/>
      <c r="M661" s="4"/>
      <c r="N661" s="4"/>
      <c r="O661" s="4"/>
      <c r="P661" s="4"/>
      <c r="Q661" s="4"/>
      <c r="R661" s="4">
        <f>SUM(Tabel1[[#This Row],[Cap - Invaliden algemeen]:[Cap - Overig gereserveerd]])</f>
        <v>0</v>
      </c>
      <c r="S661" s="4">
        <f>Tabel1[[#This Row],[Totale openbare capaciteit]]+Tabel1[[#This Row],[Totale doelgroep capaciteit]]</f>
        <v>0</v>
      </c>
      <c r="T661" s="11"/>
      <c r="U661" s="11"/>
      <c r="V661" s="11"/>
      <c r="W661" s="11"/>
      <c r="X661" s="11"/>
      <c r="Y661" s="11"/>
      <c r="Z661" s="4">
        <f>SUM(Tabel1[[#This Row],[Bez - Invaliden algemeen]:[Bez - Overig gereserveerd]])</f>
        <v>0</v>
      </c>
      <c r="AA661" s="4"/>
      <c r="AB661" s="4"/>
      <c r="AC661" s="11"/>
      <c r="AD661" s="11">
        <f>SUM(Tabel1[[#This Row],[Bez - fout, canadees]:[Bez - fout, anders]])</f>
        <v>0</v>
      </c>
      <c r="AE661" s="4"/>
      <c r="AF661" s="11"/>
      <c r="AG661" s="11"/>
      <c r="AH661" s="11">
        <f>SUM(Tabel1[[#This Row],[Bez - Obstakel, openbaar]:[Bez - Obstakel, doelgroep]])</f>
        <v>0</v>
      </c>
      <c r="AI661" s="4"/>
      <c r="AJ661" s="11">
        <f>SUM(Tabel1[[#This Row],[Bez - doelgroep totaal]]+Tabel1[[#This Row],[Bez - Openbaar]]+Tabel1[[#This Row],[Bez - Foutparkeerders]]+Tabel1[[#This Row],[Bez - Obstakels]])</f>
        <v>0</v>
      </c>
      <c r="AK661" s="41" t="e">
        <f>Tabel1[[#This Row],[Bez - Openbaar]]/Tabel1[[#This Row],[Totale openbare capaciteit]]</f>
        <v>#DIV/0!</v>
      </c>
      <c r="AL661" s="41" t="e">
        <f>Tabel1[[#This Row],[Bez - doelgroep totaal]]/Tabel1[[#This Row],[Totale doelgroep capaciteit]]</f>
        <v>#DIV/0!</v>
      </c>
      <c r="AM661" s="41" t="e">
        <f>Tabel1[[#This Row],[Totale bezetting]]/Tabel1[[#This Row],[Totale capaciteit]]</f>
        <v>#DIV/0!</v>
      </c>
      <c r="AN661" s="41" t="str">
        <f>Tabel1[[#This Row],[Datum]]&amp;Tabel1[[#This Row],[Meetmoment]]&amp;Tabel1[[#This Row],[Sectienummer]]</f>
        <v>4447500:00-02:0048</v>
      </c>
      <c r="AO661" s="33"/>
      <c r="AP661" s="33"/>
      <c r="AQ661" s="33"/>
      <c r="AR661" s="33"/>
      <c r="AS661" s="33"/>
      <c r="AT661" s="33">
        <f>SUM(Tabel1[[#This Row],[Motief - Bezoekers/kortparkeerders]:[Motief - Overig]])</f>
        <v>0</v>
      </c>
      <c r="AU661" s="43"/>
      <c r="AV661" s="43"/>
      <c r="AW661" s="43"/>
      <c r="AX661" s="43"/>
      <c r="AY661" s="43"/>
      <c r="AZ661" s="43"/>
      <c r="BA661" s="43"/>
      <c r="BB661" s="43"/>
      <c r="BC661" s="44">
        <f>SUM(Tabel1[[#This Row],[Herkomst - Eigen woonplaats]:[Herkomst - Onbekend]])</f>
        <v>0</v>
      </c>
    </row>
    <row r="662" spans="1:55" s="2" customFormat="1" x14ac:dyDescent="0.25">
      <c r="A662" s="1">
        <v>49</v>
      </c>
      <c r="B662" t="s">
        <v>63</v>
      </c>
      <c r="C662" s="8">
        <v>44415</v>
      </c>
      <c r="D662" s="1" t="s">
        <v>78</v>
      </c>
      <c r="E662" s="4"/>
      <c r="F662" s="4"/>
      <c r="G662" s="4">
        <v>19</v>
      </c>
      <c r="H662" s="4"/>
      <c r="I662" s="4"/>
      <c r="J662" s="4"/>
      <c r="K662" s="4">
        <f>SUM(Tabel1[[#This Row],[cap_gemarkeerd_langs]:[cap_canadees]])</f>
        <v>19</v>
      </c>
      <c r="L662" s="4"/>
      <c r="M662" s="4">
        <v>1</v>
      </c>
      <c r="N662" s="4"/>
      <c r="O662" s="4"/>
      <c r="P662" s="4"/>
      <c r="Q662" s="4"/>
      <c r="R662" s="4">
        <f>SUM(Tabel1[[#This Row],[Cap - Invaliden algemeen]:[Cap - Overig gereserveerd]])</f>
        <v>1</v>
      </c>
      <c r="S662" s="4">
        <f>Tabel1[[#This Row],[Totale openbare capaciteit]]+Tabel1[[#This Row],[Totale doelgroep capaciteit]]</f>
        <v>20</v>
      </c>
      <c r="T662" s="11">
        <v>9</v>
      </c>
      <c r="U662" s="11"/>
      <c r="V662" s="11">
        <v>1</v>
      </c>
      <c r="W662" s="11"/>
      <c r="X662" s="11"/>
      <c r="Y662" s="11"/>
      <c r="Z662" s="4">
        <f>SUM(Tabel1[[#This Row],[Bez - Invaliden algemeen]:[Bez - Overig gereserveerd]])</f>
        <v>1</v>
      </c>
      <c r="AA662" s="4"/>
      <c r="AB662" s="4"/>
      <c r="AC662" s="11"/>
      <c r="AD662" s="11">
        <f>SUM(Tabel1[[#This Row],[Bez - fout, canadees]:[Bez - fout, anders]])</f>
        <v>0</v>
      </c>
      <c r="AE662" s="4"/>
      <c r="AF662" s="11"/>
      <c r="AG662" s="11"/>
      <c r="AH662" s="11">
        <f>SUM(Tabel1[[#This Row],[Bez - Obstakel, openbaar]:[Bez - Obstakel, doelgroep]])</f>
        <v>0</v>
      </c>
      <c r="AI662" s="4"/>
      <c r="AJ662" s="11">
        <f>SUM(Tabel1[[#This Row],[Bez - doelgroep totaal]]+Tabel1[[#This Row],[Bez - Openbaar]]+Tabel1[[#This Row],[Bez - Foutparkeerders]]+Tabel1[[#This Row],[Bez - Obstakels]])</f>
        <v>10</v>
      </c>
      <c r="AK662" s="41">
        <f>Tabel1[[#This Row],[Bez - Openbaar]]/Tabel1[[#This Row],[Totale openbare capaciteit]]</f>
        <v>0.47368421052631576</v>
      </c>
      <c r="AL662" s="41">
        <f>Tabel1[[#This Row],[Bez - doelgroep totaal]]/Tabel1[[#This Row],[Totale doelgroep capaciteit]]</f>
        <v>1</v>
      </c>
      <c r="AM662" s="41">
        <f>Tabel1[[#This Row],[Totale bezetting]]/Tabel1[[#This Row],[Totale capaciteit]]</f>
        <v>0.5</v>
      </c>
      <c r="AN662" s="41" t="str">
        <f>Tabel1[[#This Row],[Datum]]&amp;Tabel1[[#This Row],[Meetmoment]]&amp;Tabel1[[#This Row],[Sectienummer]]</f>
        <v>4441510:00-12:0049</v>
      </c>
      <c r="AO662" s="33">
        <v>1</v>
      </c>
      <c r="AP662" s="33"/>
      <c r="AQ662" s="33">
        <v>1</v>
      </c>
      <c r="AR662" s="33">
        <v>8</v>
      </c>
      <c r="AS662" s="33"/>
      <c r="AT662" s="33">
        <f>SUM(Tabel1[[#This Row],[Motief - Bezoekers/kortparkeerders]:[Motief - Overig]])</f>
        <v>10</v>
      </c>
      <c r="AU662" s="43">
        <v>5</v>
      </c>
      <c r="AV662" s="43"/>
      <c r="AW662" s="43">
        <v>5</v>
      </c>
      <c r="AX662" s="43"/>
      <c r="AY662" s="43"/>
      <c r="AZ662" s="43"/>
      <c r="BA662" s="43"/>
      <c r="BB662" s="43"/>
      <c r="BC662" s="44">
        <f>SUM(Tabel1[[#This Row],[Herkomst - Eigen woonplaats]:[Herkomst - Onbekend]])</f>
        <v>10</v>
      </c>
    </row>
    <row r="663" spans="1:55" s="2" customFormat="1" x14ac:dyDescent="0.25">
      <c r="A663" s="1">
        <v>49</v>
      </c>
      <c r="B663" t="s">
        <v>63</v>
      </c>
      <c r="C663" s="8">
        <v>44415</v>
      </c>
      <c r="D663" s="1" t="s">
        <v>79</v>
      </c>
      <c r="E663" s="4"/>
      <c r="F663" s="4"/>
      <c r="G663" s="4">
        <v>19</v>
      </c>
      <c r="H663" s="4"/>
      <c r="I663" s="4"/>
      <c r="J663" s="4"/>
      <c r="K663" s="4">
        <f>SUM(Tabel1[[#This Row],[cap_gemarkeerd_langs]:[cap_canadees]])</f>
        <v>19</v>
      </c>
      <c r="L663" s="4"/>
      <c r="M663" s="4">
        <v>1</v>
      </c>
      <c r="N663" s="4"/>
      <c r="O663" s="4"/>
      <c r="P663" s="4"/>
      <c r="Q663" s="4"/>
      <c r="R663" s="4">
        <f>SUM(Tabel1[[#This Row],[Cap - Invaliden algemeen]:[Cap - Overig gereserveerd]])</f>
        <v>1</v>
      </c>
      <c r="S663" s="4">
        <f>Tabel1[[#This Row],[Totale openbare capaciteit]]+Tabel1[[#This Row],[Totale doelgroep capaciteit]]</f>
        <v>20</v>
      </c>
      <c r="T663" s="11">
        <v>11</v>
      </c>
      <c r="U663" s="11"/>
      <c r="V663" s="11">
        <v>1</v>
      </c>
      <c r="W663" s="11"/>
      <c r="X663" s="11"/>
      <c r="Y663" s="11"/>
      <c r="Z663" s="4">
        <f>SUM(Tabel1[[#This Row],[Bez - Invaliden algemeen]:[Bez - Overig gereserveerd]])</f>
        <v>1</v>
      </c>
      <c r="AA663" s="4"/>
      <c r="AB663" s="4"/>
      <c r="AC663" s="11"/>
      <c r="AD663" s="11">
        <f>SUM(Tabel1[[#This Row],[Bez - fout, canadees]:[Bez - fout, anders]])</f>
        <v>0</v>
      </c>
      <c r="AE663" s="4"/>
      <c r="AF663" s="11"/>
      <c r="AG663" s="11"/>
      <c r="AH663" s="11">
        <f>SUM(Tabel1[[#This Row],[Bez - Obstakel, openbaar]:[Bez - Obstakel, doelgroep]])</f>
        <v>0</v>
      </c>
      <c r="AI663" s="4"/>
      <c r="AJ663" s="11">
        <f>SUM(Tabel1[[#This Row],[Bez - doelgroep totaal]]+Tabel1[[#This Row],[Bez - Openbaar]]+Tabel1[[#This Row],[Bez - Foutparkeerders]]+Tabel1[[#This Row],[Bez - Obstakels]])</f>
        <v>12</v>
      </c>
      <c r="AK663" s="41">
        <f>Tabel1[[#This Row],[Bez - Openbaar]]/Tabel1[[#This Row],[Totale openbare capaciteit]]</f>
        <v>0.57894736842105265</v>
      </c>
      <c r="AL663" s="41">
        <f>Tabel1[[#This Row],[Bez - doelgroep totaal]]/Tabel1[[#This Row],[Totale doelgroep capaciteit]]</f>
        <v>1</v>
      </c>
      <c r="AM663" s="41">
        <f>Tabel1[[#This Row],[Totale bezetting]]/Tabel1[[#This Row],[Totale capaciteit]]</f>
        <v>0.6</v>
      </c>
      <c r="AN663" s="41" t="str">
        <f>Tabel1[[#This Row],[Datum]]&amp;Tabel1[[#This Row],[Meetmoment]]&amp;Tabel1[[#This Row],[Sectienummer]]</f>
        <v>4441514:00-16:0049</v>
      </c>
      <c r="AO663" s="33">
        <v>5</v>
      </c>
      <c r="AP663" s="33"/>
      <c r="AQ663" s="33">
        <v>2</v>
      </c>
      <c r="AR663" s="33">
        <v>5</v>
      </c>
      <c r="AS663" s="33"/>
      <c r="AT663" s="33">
        <f>SUM(Tabel1[[#This Row],[Motief - Bezoekers/kortparkeerders]:[Motief - Overig]])</f>
        <v>12</v>
      </c>
      <c r="AU663" s="43">
        <v>3</v>
      </c>
      <c r="AV663" s="43"/>
      <c r="AW663" s="43">
        <v>4</v>
      </c>
      <c r="AX663" s="43">
        <v>2</v>
      </c>
      <c r="AY663" s="43"/>
      <c r="AZ663" s="43"/>
      <c r="BA663" s="43">
        <v>1</v>
      </c>
      <c r="BB663" s="43">
        <v>2</v>
      </c>
      <c r="BC663" s="44">
        <f>SUM(Tabel1[[#This Row],[Herkomst - Eigen woonplaats]:[Herkomst - Onbekend]])</f>
        <v>12</v>
      </c>
    </row>
    <row r="664" spans="1:55" s="2" customFormat="1" x14ac:dyDescent="0.25">
      <c r="A664" s="1">
        <v>49</v>
      </c>
      <c r="B664" t="s">
        <v>63</v>
      </c>
      <c r="C664" s="8">
        <v>44415</v>
      </c>
      <c r="D664" s="1" t="s">
        <v>80</v>
      </c>
      <c r="E664" s="4"/>
      <c r="F664" s="4"/>
      <c r="G664" s="4">
        <v>19</v>
      </c>
      <c r="H664" s="4"/>
      <c r="I664" s="4"/>
      <c r="J664" s="4"/>
      <c r="K664" s="4">
        <f>SUM(Tabel1[[#This Row],[cap_gemarkeerd_langs]:[cap_canadees]])</f>
        <v>19</v>
      </c>
      <c r="L664" s="4"/>
      <c r="M664" s="4">
        <v>1</v>
      </c>
      <c r="N664" s="4"/>
      <c r="O664" s="4"/>
      <c r="P664" s="4"/>
      <c r="Q664" s="4"/>
      <c r="R664" s="4">
        <f>SUM(Tabel1[[#This Row],[Cap - Invaliden algemeen]:[Cap - Overig gereserveerd]])</f>
        <v>1</v>
      </c>
      <c r="S664" s="4">
        <f>Tabel1[[#This Row],[Totale openbare capaciteit]]+Tabel1[[#This Row],[Totale doelgroep capaciteit]]</f>
        <v>20</v>
      </c>
      <c r="T664" s="11">
        <v>13</v>
      </c>
      <c r="U664" s="11"/>
      <c r="V664" s="11">
        <v>1</v>
      </c>
      <c r="W664" s="11"/>
      <c r="X664" s="11"/>
      <c r="Y664" s="11"/>
      <c r="Z664" s="4">
        <f>SUM(Tabel1[[#This Row],[Bez - Invaliden algemeen]:[Bez - Overig gereserveerd]])</f>
        <v>1</v>
      </c>
      <c r="AA664" s="4"/>
      <c r="AB664" s="4"/>
      <c r="AC664" s="11"/>
      <c r="AD664" s="11">
        <f>SUM(Tabel1[[#This Row],[Bez - fout, canadees]:[Bez - fout, anders]])</f>
        <v>0</v>
      </c>
      <c r="AE664" s="4"/>
      <c r="AF664" s="11"/>
      <c r="AG664" s="11"/>
      <c r="AH664" s="11">
        <f>SUM(Tabel1[[#This Row],[Bez - Obstakel, openbaar]:[Bez - Obstakel, doelgroep]])</f>
        <v>0</v>
      </c>
      <c r="AI664" s="4"/>
      <c r="AJ664" s="11">
        <f>SUM(Tabel1[[#This Row],[Bez - doelgroep totaal]]+Tabel1[[#This Row],[Bez - Openbaar]]+Tabel1[[#This Row],[Bez - Foutparkeerders]]+Tabel1[[#This Row],[Bez - Obstakels]])</f>
        <v>14</v>
      </c>
      <c r="AK664" s="41">
        <f>Tabel1[[#This Row],[Bez - Openbaar]]/Tabel1[[#This Row],[Totale openbare capaciteit]]</f>
        <v>0.68421052631578949</v>
      </c>
      <c r="AL664" s="41">
        <f>Tabel1[[#This Row],[Bez - doelgroep totaal]]/Tabel1[[#This Row],[Totale doelgroep capaciteit]]</f>
        <v>1</v>
      </c>
      <c r="AM664" s="41">
        <f>Tabel1[[#This Row],[Totale bezetting]]/Tabel1[[#This Row],[Totale capaciteit]]</f>
        <v>0.7</v>
      </c>
      <c r="AN664" s="41" t="str">
        <f>Tabel1[[#This Row],[Datum]]&amp;Tabel1[[#This Row],[Meetmoment]]&amp;Tabel1[[#This Row],[Sectienummer]]</f>
        <v>4441519:00-21:0049</v>
      </c>
      <c r="AO664" s="33">
        <v>1</v>
      </c>
      <c r="AP664" s="33"/>
      <c r="AQ664" s="33">
        <v>5</v>
      </c>
      <c r="AR664" s="33">
        <v>8</v>
      </c>
      <c r="AS664" s="33"/>
      <c r="AT664" s="33">
        <f>SUM(Tabel1[[#This Row],[Motief - Bezoekers/kortparkeerders]:[Motief - Overig]])</f>
        <v>14</v>
      </c>
      <c r="AU664" s="43">
        <v>5</v>
      </c>
      <c r="AV664" s="43"/>
      <c r="AW664" s="43">
        <v>9</v>
      </c>
      <c r="AX664" s="43"/>
      <c r="AY664" s="43"/>
      <c r="AZ664" s="43"/>
      <c r="BA664" s="43"/>
      <c r="BB664" s="43"/>
      <c r="BC664" s="44">
        <f>SUM(Tabel1[[#This Row],[Herkomst - Eigen woonplaats]:[Herkomst - Onbekend]])</f>
        <v>14</v>
      </c>
    </row>
    <row r="665" spans="1:55" s="2" customFormat="1" x14ac:dyDescent="0.25">
      <c r="A665" s="1">
        <v>49</v>
      </c>
      <c r="B665" t="s">
        <v>63</v>
      </c>
      <c r="C665" s="8">
        <v>44416</v>
      </c>
      <c r="D665" s="1" t="s">
        <v>77</v>
      </c>
      <c r="E665" s="4"/>
      <c r="F665" s="4"/>
      <c r="G665" s="4">
        <v>19</v>
      </c>
      <c r="H665" s="4"/>
      <c r="I665" s="4"/>
      <c r="J665" s="4"/>
      <c r="K665" s="4">
        <f>SUM(Tabel1[[#This Row],[cap_gemarkeerd_langs]:[cap_canadees]])</f>
        <v>19</v>
      </c>
      <c r="L665" s="4"/>
      <c r="M665" s="4">
        <v>1</v>
      </c>
      <c r="N665" s="4"/>
      <c r="O665" s="4"/>
      <c r="P665" s="4"/>
      <c r="Q665" s="4"/>
      <c r="R665" s="4">
        <f>SUM(Tabel1[[#This Row],[Cap - Invaliden algemeen]:[Cap - Overig gereserveerd]])</f>
        <v>1</v>
      </c>
      <c r="S665" s="4">
        <f>Tabel1[[#This Row],[Totale openbare capaciteit]]+Tabel1[[#This Row],[Totale doelgroep capaciteit]]</f>
        <v>20</v>
      </c>
      <c r="T665" s="11">
        <v>15</v>
      </c>
      <c r="U665" s="11"/>
      <c r="V665" s="11">
        <v>1</v>
      </c>
      <c r="W665" s="11"/>
      <c r="X665" s="11"/>
      <c r="Y665" s="11"/>
      <c r="Z665" s="4">
        <f>SUM(Tabel1[[#This Row],[Bez - Invaliden algemeen]:[Bez - Overig gereserveerd]])</f>
        <v>1</v>
      </c>
      <c r="AA665" s="4"/>
      <c r="AB665" s="4"/>
      <c r="AC665" s="11"/>
      <c r="AD665" s="11">
        <f>SUM(Tabel1[[#This Row],[Bez - fout, canadees]:[Bez - fout, anders]])</f>
        <v>0</v>
      </c>
      <c r="AE665" s="4"/>
      <c r="AF665" s="11"/>
      <c r="AG665" s="11"/>
      <c r="AH665" s="11">
        <f>SUM(Tabel1[[#This Row],[Bez - Obstakel, openbaar]:[Bez - Obstakel, doelgroep]])</f>
        <v>0</v>
      </c>
      <c r="AI665" s="4"/>
      <c r="AJ665" s="11">
        <f>SUM(Tabel1[[#This Row],[Bez - doelgroep totaal]]+Tabel1[[#This Row],[Bez - Openbaar]]+Tabel1[[#This Row],[Bez - Foutparkeerders]]+Tabel1[[#This Row],[Bez - Obstakels]])</f>
        <v>16</v>
      </c>
      <c r="AK665" s="41">
        <f>Tabel1[[#This Row],[Bez - Openbaar]]/Tabel1[[#This Row],[Totale openbare capaciteit]]</f>
        <v>0.78947368421052633</v>
      </c>
      <c r="AL665" s="41">
        <f>Tabel1[[#This Row],[Bez - doelgroep totaal]]/Tabel1[[#This Row],[Totale doelgroep capaciteit]]</f>
        <v>1</v>
      </c>
      <c r="AM665" s="41">
        <f>Tabel1[[#This Row],[Totale bezetting]]/Tabel1[[#This Row],[Totale capaciteit]]</f>
        <v>0.8</v>
      </c>
      <c r="AN665" s="41" t="str">
        <f>Tabel1[[#This Row],[Datum]]&amp;Tabel1[[#This Row],[Meetmoment]]&amp;Tabel1[[#This Row],[Sectienummer]]</f>
        <v>4441600:00-02:0049</v>
      </c>
      <c r="AO665" s="33"/>
      <c r="AP665" s="33"/>
      <c r="AQ665" s="33">
        <v>7</v>
      </c>
      <c r="AR665" s="33">
        <v>9</v>
      </c>
      <c r="AS665" s="33"/>
      <c r="AT665" s="33">
        <f>SUM(Tabel1[[#This Row],[Motief - Bezoekers/kortparkeerders]:[Motief - Overig]])</f>
        <v>16</v>
      </c>
      <c r="AU665" s="43">
        <v>5</v>
      </c>
      <c r="AV665" s="43"/>
      <c r="AW665" s="43">
        <v>9</v>
      </c>
      <c r="AX665" s="43"/>
      <c r="AY665" s="43">
        <v>1</v>
      </c>
      <c r="AZ665" s="43"/>
      <c r="BA665" s="43">
        <v>1</v>
      </c>
      <c r="BB665" s="43"/>
      <c r="BC665" s="44">
        <f>SUM(Tabel1[[#This Row],[Herkomst - Eigen woonplaats]:[Herkomst - Onbekend]])</f>
        <v>16</v>
      </c>
    </row>
    <row r="666" spans="1:55" s="2" customFormat="1" x14ac:dyDescent="0.25">
      <c r="A666" s="1">
        <v>49</v>
      </c>
      <c r="B666" s="1" t="s">
        <v>63</v>
      </c>
      <c r="C666" s="8">
        <v>44429</v>
      </c>
      <c r="D666" s="1" t="s">
        <v>79</v>
      </c>
      <c r="E666" s="4"/>
      <c r="F666" s="4"/>
      <c r="G666" s="4">
        <v>19</v>
      </c>
      <c r="H666" s="4"/>
      <c r="I666" s="4"/>
      <c r="J666" s="4"/>
      <c r="K666" s="4">
        <f>SUM(Tabel1[[#This Row],[cap_gemarkeerd_langs]:[cap_canadees]])</f>
        <v>19</v>
      </c>
      <c r="L666" s="4"/>
      <c r="M666" s="4">
        <v>1</v>
      </c>
      <c r="N666" s="4"/>
      <c r="O666" s="4"/>
      <c r="P666" s="4"/>
      <c r="Q666" s="4"/>
      <c r="R666" s="4">
        <f>SUM(Tabel1[[#This Row],[Cap - Invaliden algemeen]:[Cap - Overig gereserveerd]])</f>
        <v>1</v>
      </c>
      <c r="S666" s="4">
        <f>Tabel1[[#This Row],[Totale openbare capaciteit]]+Tabel1[[#This Row],[Totale doelgroep capaciteit]]</f>
        <v>20</v>
      </c>
      <c r="T666" s="11">
        <v>14</v>
      </c>
      <c r="U666" s="11"/>
      <c r="V666" s="11">
        <v>1</v>
      </c>
      <c r="W666" s="11"/>
      <c r="X666" s="11"/>
      <c r="Y666" s="11"/>
      <c r="Z666" s="4">
        <f>SUM(Tabel1[[#This Row],[Bez - Invaliden algemeen]:[Bez - Overig gereserveerd]])</f>
        <v>1</v>
      </c>
      <c r="AA666" s="4"/>
      <c r="AB666" s="4"/>
      <c r="AC666" s="11"/>
      <c r="AD666" s="11">
        <f>SUM(Tabel1[[#This Row],[Bez - fout, canadees]:[Bez - fout, anders]])</f>
        <v>0</v>
      </c>
      <c r="AE666" s="11"/>
      <c r="AF666" s="11"/>
      <c r="AG666" s="11"/>
      <c r="AH666" s="11">
        <f>SUM(Tabel1[[#This Row],[Bez - Obstakel, openbaar]:[Bez - Obstakel, doelgroep]])</f>
        <v>0</v>
      </c>
      <c r="AI666" s="4"/>
      <c r="AJ666" s="11">
        <f>SUM(Tabel1[[#This Row],[Bez - doelgroep totaal]]+Tabel1[[#This Row],[Bez - Openbaar]]+Tabel1[[#This Row],[Bez - Foutparkeerders]]+Tabel1[[#This Row],[Bez - Obstakels]])</f>
        <v>15</v>
      </c>
      <c r="AK666" s="41">
        <f>Tabel1[[#This Row],[Bez - Openbaar]]/Tabel1[[#This Row],[Totale openbare capaciteit]]</f>
        <v>0.73684210526315785</v>
      </c>
      <c r="AL666" s="41">
        <f>Tabel1[[#This Row],[Bez - doelgroep totaal]]/Tabel1[[#This Row],[Totale doelgroep capaciteit]]</f>
        <v>1</v>
      </c>
      <c r="AM666" s="41">
        <f>Tabel1[[#This Row],[Totale bezetting]]/Tabel1[[#This Row],[Totale capaciteit]]</f>
        <v>0.75</v>
      </c>
      <c r="AN666" s="41" t="str">
        <f>Tabel1[[#This Row],[Datum]]&amp;Tabel1[[#This Row],[Meetmoment]]&amp;Tabel1[[#This Row],[Sectienummer]]</f>
        <v>4442914:00-16:0049</v>
      </c>
      <c r="AO666" s="33">
        <v>7</v>
      </c>
      <c r="AP666" s="33"/>
      <c r="AQ666" s="33">
        <v>2</v>
      </c>
      <c r="AR666" s="33">
        <v>6</v>
      </c>
      <c r="AS666" s="33"/>
      <c r="AT666" s="33">
        <f>SUM(Tabel1[[#This Row],[Motief - Bezoekers/kortparkeerders]:[Motief - Overig]])</f>
        <v>15</v>
      </c>
      <c r="AU666" s="43">
        <v>4</v>
      </c>
      <c r="AV666" s="43">
        <v>1</v>
      </c>
      <c r="AW666" s="43">
        <v>6</v>
      </c>
      <c r="AX666" s="43">
        <v>1</v>
      </c>
      <c r="AY666" s="43">
        <v>1</v>
      </c>
      <c r="AZ666" s="43"/>
      <c r="BA666" s="43">
        <v>2</v>
      </c>
      <c r="BB666" s="43"/>
      <c r="BC666" s="44">
        <f>SUM(Tabel1[[#This Row],[Herkomst - Eigen woonplaats]:[Herkomst - Onbekend]])</f>
        <v>15</v>
      </c>
    </row>
    <row r="667" spans="1:55" s="2" customFormat="1" x14ac:dyDescent="0.25">
      <c r="A667" s="1">
        <v>49</v>
      </c>
      <c r="B667" t="s">
        <v>63</v>
      </c>
      <c r="C667" s="8">
        <v>44450</v>
      </c>
      <c r="D667" s="1" t="s">
        <v>79</v>
      </c>
      <c r="E667" s="4"/>
      <c r="F667" s="4"/>
      <c r="G667" s="4">
        <v>19</v>
      </c>
      <c r="H667" s="4"/>
      <c r="I667" s="4"/>
      <c r="J667" s="4"/>
      <c r="K667" s="4">
        <f>SUM(Tabel1[[#This Row],[cap_gemarkeerd_langs]:[cap_canadees]])</f>
        <v>19</v>
      </c>
      <c r="L667" s="4"/>
      <c r="M667" s="4">
        <v>1</v>
      </c>
      <c r="N667" s="4"/>
      <c r="O667" s="4"/>
      <c r="P667" s="4"/>
      <c r="Q667" s="4"/>
      <c r="R667" s="4">
        <f>SUM(Tabel1[[#This Row],[Cap - Invaliden algemeen]:[Cap - Overig gereserveerd]])</f>
        <v>1</v>
      </c>
      <c r="S667" s="4">
        <f>Tabel1[[#This Row],[Totale openbare capaciteit]]+Tabel1[[#This Row],[Totale doelgroep capaciteit]]</f>
        <v>20</v>
      </c>
      <c r="T667" s="11">
        <v>12</v>
      </c>
      <c r="U667" s="11"/>
      <c r="V667" s="11">
        <v>1</v>
      </c>
      <c r="W667" s="11"/>
      <c r="X667" s="11"/>
      <c r="Y667" s="11"/>
      <c r="Z667" s="4">
        <f>SUM(Tabel1[[#This Row],[Bez - Invaliden algemeen]:[Bez - Overig gereserveerd]])</f>
        <v>1</v>
      </c>
      <c r="AA667" s="4"/>
      <c r="AB667" s="4"/>
      <c r="AC667" s="11"/>
      <c r="AD667" s="11">
        <f>SUM(Tabel1[[#This Row],[Bez - fout, canadees]:[Bez - fout, anders]])</f>
        <v>0</v>
      </c>
      <c r="AE667" s="4"/>
      <c r="AF667" s="11"/>
      <c r="AG667" s="11"/>
      <c r="AH667" s="11">
        <f>SUM(Tabel1[[#This Row],[Bez - Obstakel, openbaar]:[Bez - Obstakel, doelgroep]])</f>
        <v>0</v>
      </c>
      <c r="AI667" s="4"/>
      <c r="AJ667" s="11">
        <f>SUM(Tabel1[[#This Row],[Bez - doelgroep totaal]]+Tabel1[[#This Row],[Bez - Openbaar]]+Tabel1[[#This Row],[Bez - Foutparkeerders]]+Tabel1[[#This Row],[Bez - Obstakels]])</f>
        <v>13</v>
      </c>
      <c r="AK667" s="41">
        <f>Tabel1[[#This Row],[Bez - Openbaar]]/Tabel1[[#This Row],[Totale openbare capaciteit]]</f>
        <v>0.63157894736842102</v>
      </c>
      <c r="AL667" s="41">
        <f>Tabel1[[#This Row],[Bez - doelgroep totaal]]/Tabel1[[#This Row],[Totale doelgroep capaciteit]]</f>
        <v>1</v>
      </c>
      <c r="AM667" s="41">
        <f>Tabel1[[#This Row],[Totale bezetting]]/Tabel1[[#This Row],[Totale capaciteit]]</f>
        <v>0.65</v>
      </c>
      <c r="AN667" s="41" t="str">
        <f>Tabel1[[#This Row],[Datum]]&amp;Tabel1[[#This Row],[Meetmoment]]&amp;Tabel1[[#This Row],[Sectienummer]]</f>
        <v>4445014:00-16:0049</v>
      </c>
      <c r="AO667" s="33">
        <v>3</v>
      </c>
      <c r="AP667" s="33">
        <v>1</v>
      </c>
      <c r="AQ667" s="33">
        <v>1</v>
      </c>
      <c r="AR667" s="33">
        <v>8</v>
      </c>
      <c r="AS667" s="33"/>
      <c r="AT667" s="33">
        <f>SUM(Tabel1[[#This Row],[Motief - Bezoekers/kortparkeerders]:[Motief - Overig]])</f>
        <v>13</v>
      </c>
      <c r="AU667" s="43">
        <v>8</v>
      </c>
      <c r="AV667" s="43">
        <v>1</v>
      </c>
      <c r="AW667" s="43">
        <v>3</v>
      </c>
      <c r="AX667" s="43">
        <v>1</v>
      </c>
      <c r="AY667" s="43"/>
      <c r="AZ667" s="43"/>
      <c r="BA667" s="43"/>
      <c r="BB667" s="43"/>
      <c r="BC667" s="44">
        <f>SUM(Tabel1[[#This Row],[Herkomst - Eigen woonplaats]:[Herkomst - Onbekend]])</f>
        <v>13</v>
      </c>
    </row>
    <row r="668" spans="1:55" s="2" customFormat="1" x14ac:dyDescent="0.25">
      <c r="A668" s="1">
        <v>49</v>
      </c>
      <c r="B668" t="s">
        <v>63</v>
      </c>
      <c r="C668" s="8">
        <v>44450</v>
      </c>
      <c r="D668" s="1" t="s">
        <v>80</v>
      </c>
      <c r="E668" s="4"/>
      <c r="F668" s="4"/>
      <c r="G668" s="4">
        <v>19</v>
      </c>
      <c r="H668" s="4"/>
      <c r="I668" s="4"/>
      <c r="J668" s="4"/>
      <c r="K668" s="4">
        <f>SUM(Tabel1[[#This Row],[cap_gemarkeerd_langs]:[cap_canadees]])</f>
        <v>19</v>
      </c>
      <c r="L668" s="4"/>
      <c r="M668" s="4">
        <v>1</v>
      </c>
      <c r="N668" s="4"/>
      <c r="O668" s="4"/>
      <c r="P668" s="4"/>
      <c r="Q668" s="4"/>
      <c r="R668" s="4">
        <f>SUM(Tabel1[[#This Row],[Cap - Invaliden algemeen]:[Cap - Overig gereserveerd]])</f>
        <v>1</v>
      </c>
      <c r="S668" s="4">
        <f>Tabel1[[#This Row],[Totale openbare capaciteit]]+Tabel1[[#This Row],[Totale doelgroep capaciteit]]</f>
        <v>20</v>
      </c>
      <c r="T668" s="11">
        <v>11</v>
      </c>
      <c r="U668" s="11"/>
      <c r="V668" s="11">
        <v>1</v>
      </c>
      <c r="W668" s="11"/>
      <c r="X668" s="11"/>
      <c r="Y668" s="11"/>
      <c r="Z668" s="4">
        <f>SUM(Tabel1[[#This Row],[Bez - Invaliden algemeen]:[Bez - Overig gereserveerd]])</f>
        <v>1</v>
      </c>
      <c r="AA668" s="4"/>
      <c r="AB668" s="4"/>
      <c r="AC668" s="11"/>
      <c r="AD668" s="11">
        <f>SUM(Tabel1[[#This Row],[Bez - fout, canadees]:[Bez - fout, anders]])</f>
        <v>0</v>
      </c>
      <c r="AE668" s="4"/>
      <c r="AF668" s="11"/>
      <c r="AG668" s="11"/>
      <c r="AH668" s="11">
        <f>SUM(Tabel1[[#This Row],[Bez - Obstakel, openbaar]:[Bez - Obstakel, doelgroep]])</f>
        <v>0</v>
      </c>
      <c r="AI668" s="4"/>
      <c r="AJ668" s="11">
        <f>SUM(Tabel1[[#This Row],[Bez - doelgroep totaal]]+Tabel1[[#This Row],[Bez - Openbaar]]+Tabel1[[#This Row],[Bez - Foutparkeerders]]+Tabel1[[#This Row],[Bez - Obstakels]])</f>
        <v>12</v>
      </c>
      <c r="AK668" s="41">
        <f>Tabel1[[#This Row],[Bez - Openbaar]]/Tabel1[[#This Row],[Totale openbare capaciteit]]</f>
        <v>0.57894736842105265</v>
      </c>
      <c r="AL668" s="41">
        <f>Tabel1[[#This Row],[Bez - doelgroep totaal]]/Tabel1[[#This Row],[Totale doelgroep capaciteit]]</f>
        <v>1</v>
      </c>
      <c r="AM668" s="41">
        <f>Tabel1[[#This Row],[Totale bezetting]]/Tabel1[[#This Row],[Totale capaciteit]]</f>
        <v>0.6</v>
      </c>
      <c r="AN668" s="41" t="str">
        <f>Tabel1[[#This Row],[Datum]]&amp;Tabel1[[#This Row],[Meetmoment]]&amp;Tabel1[[#This Row],[Sectienummer]]</f>
        <v>4445019:00-21:0049</v>
      </c>
      <c r="AO668" s="33">
        <v>2</v>
      </c>
      <c r="AP668" s="33">
        <v>1</v>
      </c>
      <c r="AQ668" s="33">
        <v>1</v>
      </c>
      <c r="AR668" s="33">
        <v>8</v>
      </c>
      <c r="AS668" s="33"/>
      <c r="AT668" s="33">
        <f>SUM(Tabel1[[#This Row],[Motief - Bezoekers/kortparkeerders]:[Motief - Overig]])</f>
        <v>12</v>
      </c>
      <c r="AU668" s="43">
        <v>7</v>
      </c>
      <c r="AV668" s="43"/>
      <c r="AW668" s="43">
        <v>4</v>
      </c>
      <c r="AX668" s="43"/>
      <c r="AY668" s="43"/>
      <c r="AZ668" s="43">
        <v>1</v>
      </c>
      <c r="BA668" s="43"/>
      <c r="BB668" s="43"/>
      <c r="BC668" s="44">
        <f>SUM(Tabel1[[#This Row],[Herkomst - Eigen woonplaats]:[Herkomst - Onbekend]])</f>
        <v>12</v>
      </c>
    </row>
    <row r="669" spans="1:55" s="2" customFormat="1" x14ac:dyDescent="0.25">
      <c r="A669" s="1">
        <v>49</v>
      </c>
      <c r="B669" t="s">
        <v>63</v>
      </c>
      <c r="C669" s="8">
        <v>44451</v>
      </c>
      <c r="D669" s="1" t="s">
        <v>77</v>
      </c>
      <c r="E669" s="4"/>
      <c r="F669" s="4"/>
      <c r="G669" s="4">
        <v>19</v>
      </c>
      <c r="H669" s="4"/>
      <c r="I669" s="4"/>
      <c r="J669" s="4"/>
      <c r="K669" s="4">
        <f>SUM(Tabel1[[#This Row],[cap_gemarkeerd_langs]:[cap_canadees]])</f>
        <v>19</v>
      </c>
      <c r="L669" s="4"/>
      <c r="M669" s="4">
        <v>1</v>
      </c>
      <c r="N669" s="4"/>
      <c r="O669" s="4"/>
      <c r="P669" s="4"/>
      <c r="Q669" s="4"/>
      <c r="R669" s="4">
        <f>SUM(Tabel1[[#This Row],[Cap - Invaliden algemeen]:[Cap - Overig gereserveerd]])</f>
        <v>1</v>
      </c>
      <c r="S669" s="4">
        <f>Tabel1[[#This Row],[Totale openbare capaciteit]]+Tabel1[[#This Row],[Totale doelgroep capaciteit]]</f>
        <v>20</v>
      </c>
      <c r="T669" s="11">
        <v>10</v>
      </c>
      <c r="U669" s="11"/>
      <c r="V669" s="11">
        <v>1</v>
      </c>
      <c r="W669" s="11"/>
      <c r="X669" s="11"/>
      <c r="Y669" s="11"/>
      <c r="Z669" s="4">
        <f>SUM(Tabel1[[#This Row],[Bez - Invaliden algemeen]:[Bez - Overig gereserveerd]])</f>
        <v>1</v>
      </c>
      <c r="AA669" s="4"/>
      <c r="AB669" s="4"/>
      <c r="AC669" s="11"/>
      <c r="AD669" s="11">
        <f>SUM(Tabel1[[#This Row],[Bez - fout, canadees]:[Bez - fout, anders]])</f>
        <v>0</v>
      </c>
      <c r="AE669" s="4"/>
      <c r="AF669" s="11"/>
      <c r="AG669" s="11"/>
      <c r="AH669" s="11">
        <f>SUM(Tabel1[[#This Row],[Bez - Obstakel, openbaar]:[Bez - Obstakel, doelgroep]])</f>
        <v>0</v>
      </c>
      <c r="AI669" s="4"/>
      <c r="AJ669" s="11">
        <f>SUM(Tabel1[[#This Row],[Bez - doelgroep totaal]]+Tabel1[[#This Row],[Bez - Openbaar]]+Tabel1[[#This Row],[Bez - Foutparkeerders]]+Tabel1[[#This Row],[Bez - Obstakels]])</f>
        <v>11</v>
      </c>
      <c r="AK669" s="41">
        <f>Tabel1[[#This Row],[Bez - Openbaar]]/Tabel1[[#This Row],[Totale openbare capaciteit]]</f>
        <v>0.52631578947368418</v>
      </c>
      <c r="AL669" s="41">
        <f>Tabel1[[#This Row],[Bez - doelgroep totaal]]/Tabel1[[#This Row],[Totale doelgroep capaciteit]]</f>
        <v>1</v>
      </c>
      <c r="AM669" s="41">
        <f>Tabel1[[#This Row],[Totale bezetting]]/Tabel1[[#This Row],[Totale capaciteit]]</f>
        <v>0.55000000000000004</v>
      </c>
      <c r="AN669" s="41" t="str">
        <f>Tabel1[[#This Row],[Datum]]&amp;Tabel1[[#This Row],[Meetmoment]]&amp;Tabel1[[#This Row],[Sectienummer]]</f>
        <v>4445100:00-02:0049</v>
      </c>
      <c r="AO669" s="33"/>
      <c r="AP669" s="33"/>
      <c r="AQ669" s="33">
        <v>1</v>
      </c>
      <c r="AR669" s="33">
        <v>10</v>
      </c>
      <c r="AS669" s="33"/>
      <c r="AT669" s="33">
        <f>SUM(Tabel1[[#This Row],[Motief - Bezoekers/kortparkeerders]:[Motief - Overig]])</f>
        <v>11</v>
      </c>
      <c r="AU669" s="43">
        <v>7</v>
      </c>
      <c r="AV669" s="43"/>
      <c r="AW669" s="43">
        <v>3</v>
      </c>
      <c r="AX669" s="43"/>
      <c r="AY669" s="43"/>
      <c r="AZ669" s="43">
        <v>1</v>
      </c>
      <c r="BA669" s="43"/>
      <c r="BB669" s="43"/>
      <c r="BC669" s="44">
        <f>SUM(Tabel1[[#This Row],[Herkomst - Eigen woonplaats]:[Herkomst - Onbekend]])</f>
        <v>11</v>
      </c>
    </row>
    <row r="670" spans="1:55" s="2" customFormat="1" x14ac:dyDescent="0.25">
      <c r="A670" s="1">
        <v>49</v>
      </c>
      <c r="B670" t="s">
        <v>63</v>
      </c>
      <c r="C670" s="8">
        <v>44474</v>
      </c>
      <c r="D670" s="1" t="s">
        <v>78</v>
      </c>
      <c r="E670" s="4"/>
      <c r="F670" s="4"/>
      <c r="G670" s="4">
        <v>19</v>
      </c>
      <c r="H670" s="4"/>
      <c r="I670" s="4"/>
      <c r="J670" s="4"/>
      <c r="K670" s="4">
        <f>SUM(Tabel1[[#This Row],[cap_gemarkeerd_langs]:[cap_canadees]])</f>
        <v>19</v>
      </c>
      <c r="L670" s="4"/>
      <c r="M670" s="4">
        <v>1</v>
      </c>
      <c r="N670" s="4"/>
      <c r="O670" s="4"/>
      <c r="P670" s="4"/>
      <c r="Q670" s="4"/>
      <c r="R670" s="4">
        <f>SUM(Tabel1[[#This Row],[Cap - Invaliden algemeen]:[Cap - Overig gereserveerd]])</f>
        <v>1</v>
      </c>
      <c r="S670" s="4">
        <f>Tabel1[[#This Row],[Totale openbare capaciteit]]+Tabel1[[#This Row],[Totale doelgroep capaciteit]]</f>
        <v>20</v>
      </c>
      <c r="T670" s="11">
        <v>4</v>
      </c>
      <c r="U670" s="11"/>
      <c r="V670" s="11">
        <v>1</v>
      </c>
      <c r="W670" s="11"/>
      <c r="X670" s="11"/>
      <c r="Y670" s="11"/>
      <c r="Z670" s="4">
        <f>SUM(Tabel1[[#This Row],[Bez - Invaliden algemeen]:[Bez - Overig gereserveerd]])</f>
        <v>1</v>
      </c>
      <c r="AA670" s="4"/>
      <c r="AB670" s="4"/>
      <c r="AC670" s="11"/>
      <c r="AD670" s="11">
        <f>SUM(Tabel1[[#This Row],[Bez - fout, canadees]:[Bez - fout, anders]])</f>
        <v>0</v>
      </c>
      <c r="AE670" s="4"/>
      <c r="AF670" s="11"/>
      <c r="AG670" s="11"/>
      <c r="AH670" s="11">
        <f>SUM(Tabel1[[#This Row],[Bez - Obstakel, openbaar]:[Bez - Obstakel, doelgroep]])</f>
        <v>0</v>
      </c>
      <c r="AI670" s="4"/>
      <c r="AJ670" s="11">
        <f>SUM(Tabel1[[#This Row],[Bez - doelgroep totaal]]+Tabel1[[#This Row],[Bez - Openbaar]]+Tabel1[[#This Row],[Bez - Foutparkeerders]]+Tabel1[[#This Row],[Bez - Obstakels]])</f>
        <v>5</v>
      </c>
      <c r="AK670" s="41">
        <f>Tabel1[[#This Row],[Bez - Openbaar]]/Tabel1[[#This Row],[Totale openbare capaciteit]]</f>
        <v>0.21052631578947367</v>
      </c>
      <c r="AL670" s="41">
        <f>Tabel1[[#This Row],[Bez - doelgroep totaal]]/Tabel1[[#This Row],[Totale doelgroep capaciteit]]</f>
        <v>1</v>
      </c>
      <c r="AM670" s="41">
        <f>Tabel1[[#This Row],[Totale bezetting]]/Tabel1[[#This Row],[Totale capaciteit]]</f>
        <v>0.25</v>
      </c>
      <c r="AN670" s="41" t="str">
        <f>Tabel1[[#This Row],[Datum]]&amp;Tabel1[[#This Row],[Meetmoment]]&amp;Tabel1[[#This Row],[Sectienummer]]</f>
        <v>4447410:00-12:0049</v>
      </c>
      <c r="AO670" s="33"/>
      <c r="AP670" s="33"/>
      <c r="AQ670" s="33"/>
      <c r="AR670" s="33">
        <v>5</v>
      </c>
      <c r="AS670" s="33"/>
      <c r="AT670" s="33">
        <f>SUM(Tabel1[[#This Row],[Motief - Bezoekers/kortparkeerders]:[Motief - Overig]])</f>
        <v>5</v>
      </c>
      <c r="AU670" s="43">
        <v>4</v>
      </c>
      <c r="AV670" s="43"/>
      <c r="AW670" s="43">
        <v>1</v>
      </c>
      <c r="AX670" s="43"/>
      <c r="AY670" s="43"/>
      <c r="AZ670" s="43"/>
      <c r="BA670" s="43"/>
      <c r="BB670" s="43"/>
      <c r="BC670" s="44">
        <f>SUM(Tabel1[[#This Row],[Herkomst - Eigen woonplaats]:[Herkomst - Onbekend]])</f>
        <v>5</v>
      </c>
    </row>
    <row r="671" spans="1:55" s="2" customFormat="1" x14ac:dyDescent="0.25">
      <c r="A671" s="1">
        <v>49</v>
      </c>
      <c r="B671" t="s">
        <v>63</v>
      </c>
      <c r="C671" s="8">
        <v>44474</v>
      </c>
      <c r="D671" s="1" t="s">
        <v>79</v>
      </c>
      <c r="E671" s="4"/>
      <c r="F671" s="4"/>
      <c r="G671" s="4">
        <v>19</v>
      </c>
      <c r="H671" s="4"/>
      <c r="I671" s="4"/>
      <c r="J671" s="4"/>
      <c r="K671" s="4">
        <f>SUM(Tabel1[[#This Row],[cap_gemarkeerd_langs]:[cap_canadees]])</f>
        <v>19</v>
      </c>
      <c r="L671" s="4"/>
      <c r="M671" s="4">
        <v>1</v>
      </c>
      <c r="N671" s="4"/>
      <c r="O671" s="4"/>
      <c r="P671" s="4"/>
      <c r="Q671" s="4"/>
      <c r="R671" s="4">
        <f>SUM(Tabel1[[#This Row],[Cap - Invaliden algemeen]:[Cap - Overig gereserveerd]])</f>
        <v>1</v>
      </c>
      <c r="S671" s="4">
        <f>Tabel1[[#This Row],[Totale openbare capaciteit]]+Tabel1[[#This Row],[Totale doelgroep capaciteit]]</f>
        <v>20</v>
      </c>
      <c r="T671" s="11">
        <v>6</v>
      </c>
      <c r="U671" s="11"/>
      <c r="V671" s="11"/>
      <c r="W671" s="11"/>
      <c r="X671" s="11"/>
      <c r="Y671" s="11"/>
      <c r="Z671" s="4">
        <f>SUM(Tabel1[[#This Row],[Bez - Invaliden algemeen]:[Bez - Overig gereserveerd]])</f>
        <v>0</v>
      </c>
      <c r="AA671" s="4"/>
      <c r="AB671" s="4"/>
      <c r="AC671" s="11"/>
      <c r="AD671" s="11">
        <f>SUM(Tabel1[[#This Row],[Bez - fout, canadees]:[Bez - fout, anders]])</f>
        <v>0</v>
      </c>
      <c r="AE671" s="4"/>
      <c r="AF671" s="11"/>
      <c r="AG671" s="11"/>
      <c r="AH671" s="11">
        <f>SUM(Tabel1[[#This Row],[Bez - Obstakel, openbaar]:[Bez - Obstakel, doelgroep]])</f>
        <v>0</v>
      </c>
      <c r="AI671" s="4"/>
      <c r="AJ671" s="11">
        <f>SUM(Tabel1[[#This Row],[Bez - doelgroep totaal]]+Tabel1[[#This Row],[Bez - Openbaar]]+Tabel1[[#This Row],[Bez - Foutparkeerders]]+Tabel1[[#This Row],[Bez - Obstakels]])</f>
        <v>6</v>
      </c>
      <c r="AK671" s="41">
        <f>Tabel1[[#This Row],[Bez - Openbaar]]/Tabel1[[#This Row],[Totale openbare capaciteit]]</f>
        <v>0.31578947368421051</v>
      </c>
      <c r="AL671" s="41">
        <f>Tabel1[[#This Row],[Bez - doelgroep totaal]]/Tabel1[[#This Row],[Totale doelgroep capaciteit]]</f>
        <v>0</v>
      </c>
      <c r="AM671" s="41">
        <f>Tabel1[[#This Row],[Totale bezetting]]/Tabel1[[#This Row],[Totale capaciteit]]</f>
        <v>0.3</v>
      </c>
      <c r="AN671" s="41" t="str">
        <f>Tabel1[[#This Row],[Datum]]&amp;Tabel1[[#This Row],[Meetmoment]]&amp;Tabel1[[#This Row],[Sectienummer]]</f>
        <v>4447414:00-16:0049</v>
      </c>
      <c r="AO671" s="33">
        <v>3</v>
      </c>
      <c r="AP671" s="33"/>
      <c r="AQ671" s="33"/>
      <c r="AR671" s="33">
        <v>3</v>
      </c>
      <c r="AS671" s="33"/>
      <c r="AT671" s="33">
        <f>SUM(Tabel1[[#This Row],[Motief - Bezoekers/kortparkeerders]:[Motief - Overig]])</f>
        <v>6</v>
      </c>
      <c r="AU671" s="43">
        <v>4</v>
      </c>
      <c r="AV671" s="43">
        <v>1</v>
      </c>
      <c r="AW671" s="43">
        <v>1</v>
      </c>
      <c r="AX671" s="43"/>
      <c r="AY671" s="43"/>
      <c r="AZ671" s="43"/>
      <c r="BA671" s="43"/>
      <c r="BB671" s="43"/>
      <c r="BC671" s="44">
        <f>SUM(Tabel1[[#This Row],[Herkomst - Eigen woonplaats]:[Herkomst - Onbekend]])</f>
        <v>6</v>
      </c>
    </row>
    <row r="672" spans="1:55" s="2" customFormat="1" x14ac:dyDescent="0.25">
      <c r="A672" s="1">
        <v>49</v>
      </c>
      <c r="B672" t="s">
        <v>63</v>
      </c>
      <c r="C672" s="8">
        <v>44474</v>
      </c>
      <c r="D672" s="1" t="s">
        <v>80</v>
      </c>
      <c r="E672" s="4"/>
      <c r="F672" s="4"/>
      <c r="G672" s="4">
        <v>19</v>
      </c>
      <c r="H672" s="4"/>
      <c r="I672" s="4"/>
      <c r="J672" s="4"/>
      <c r="K672" s="4">
        <f>SUM(Tabel1[[#This Row],[cap_gemarkeerd_langs]:[cap_canadees]])</f>
        <v>19</v>
      </c>
      <c r="L672" s="4"/>
      <c r="M672" s="4">
        <v>1</v>
      </c>
      <c r="N672" s="4"/>
      <c r="O672" s="4"/>
      <c r="P672" s="4"/>
      <c r="Q672" s="4"/>
      <c r="R672" s="4">
        <f>SUM(Tabel1[[#This Row],[Cap - Invaliden algemeen]:[Cap - Overig gereserveerd]])</f>
        <v>1</v>
      </c>
      <c r="S672" s="4">
        <f>Tabel1[[#This Row],[Totale openbare capaciteit]]+Tabel1[[#This Row],[Totale doelgroep capaciteit]]</f>
        <v>20</v>
      </c>
      <c r="T672" s="11">
        <v>12</v>
      </c>
      <c r="U672" s="11"/>
      <c r="V672" s="11">
        <v>1</v>
      </c>
      <c r="W672" s="11"/>
      <c r="X672" s="11"/>
      <c r="Y672" s="11"/>
      <c r="Z672" s="4">
        <f>SUM(Tabel1[[#This Row],[Bez - Invaliden algemeen]:[Bez - Overig gereserveerd]])</f>
        <v>1</v>
      </c>
      <c r="AA672" s="4"/>
      <c r="AB672" s="4"/>
      <c r="AC672" s="11"/>
      <c r="AD672" s="11">
        <f>SUM(Tabel1[[#This Row],[Bez - fout, canadees]:[Bez - fout, anders]])</f>
        <v>0</v>
      </c>
      <c r="AE672" s="4"/>
      <c r="AF672" s="11"/>
      <c r="AG672" s="11"/>
      <c r="AH672" s="11">
        <f>SUM(Tabel1[[#This Row],[Bez - Obstakel, openbaar]:[Bez - Obstakel, doelgroep]])</f>
        <v>0</v>
      </c>
      <c r="AI672" s="4"/>
      <c r="AJ672" s="11">
        <f>SUM(Tabel1[[#This Row],[Bez - doelgroep totaal]]+Tabel1[[#This Row],[Bez - Openbaar]]+Tabel1[[#This Row],[Bez - Foutparkeerders]]+Tabel1[[#This Row],[Bez - Obstakels]])</f>
        <v>13</v>
      </c>
      <c r="AK672" s="41">
        <f>Tabel1[[#This Row],[Bez - Openbaar]]/Tabel1[[#This Row],[Totale openbare capaciteit]]</f>
        <v>0.63157894736842102</v>
      </c>
      <c r="AL672" s="41">
        <f>Tabel1[[#This Row],[Bez - doelgroep totaal]]/Tabel1[[#This Row],[Totale doelgroep capaciteit]]</f>
        <v>1</v>
      </c>
      <c r="AM672" s="41">
        <f>Tabel1[[#This Row],[Totale bezetting]]/Tabel1[[#This Row],[Totale capaciteit]]</f>
        <v>0.65</v>
      </c>
      <c r="AN672" s="41" t="str">
        <f>Tabel1[[#This Row],[Datum]]&amp;Tabel1[[#This Row],[Meetmoment]]&amp;Tabel1[[#This Row],[Sectienummer]]</f>
        <v>4447419:00-21:0049</v>
      </c>
      <c r="AO672" s="33">
        <v>1</v>
      </c>
      <c r="AP672" s="33"/>
      <c r="AQ672" s="33">
        <v>4</v>
      </c>
      <c r="AR672" s="33">
        <v>8</v>
      </c>
      <c r="AS672" s="33"/>
      <c r="AT672" s="33">
        <f>SUM(Tabel1[[#This Row],[Motief - Bezoekers/kortparkeerders]:[Motief - Overig]])</f>
        <v>13</v>
      </c>
      <c r="AU672" s="43">
        <v>7</v>
      </c>
      <c r="AV672" s="43"/>
      <c r="AW672" s="43">
        <v>5</v>
      </c>
      <c r="AX672" s="43"/>
      <c r="AY672" s="43">
        <v>1</v>
      </c>
      <c r="AZ672" s="43"/>
      <c r="BA672" s="43"/>
      <c r="BB672" s="43"/>
      <c r="BC672" s="44">
        <f>SUM(Tabel1[[#This Row],[Herkomst - Eigen woonplaats]:[Herkomst - Onbekend]])</f>
        <v>13</v>
      </c>
    </row>
    <row r="673" spans="1:55" s="2" customFormat="1" x14ac:dyDescent="0.25">
      <c r="A673" s="1">
        <v>49</v>
      </c>
      <c r="B673" t="s">
        <v>63</v>
      </c>
      <c r="C673" s="8">
        <v>44475</v>
      </c>
      <c r="D673" s="1" t="s">
        <v>77</v>
      </c>
      <c r="E673" s="4"/>
      <c r="F673" s="4"/>
      <c r="G673" s="4">
        <v>19</v>
      </c>
      <c r="H673" s="4"/>
      <c r="I673" s="4"/>
      <c r="J673" s="4"/>
      <c r="K673" s="4">
        <f>SUM(Tabel1[[#This Row],[cap_gemarkeerd_langs]:[cap_canadees]])</f>
        <v>19</v>
      </c>
      <c r="L673" s="4"/>
      <c r="M673" s="4">
        <v>1</v>
      </c>
      <c r="N673" s="4"/>
      <c r="O673" s="4"/>
      <c r="P673" s="4"/>
      <c r="Q673" s="4"/>
      <c r="R673" s="4">
        <f>SUM(Tabel1[[#This Row],[Cap - Invaliden algemeen]:[Cap - Overig gereserveerd]])</f>
        <v>1</v>
      </c>
      <c r="S673" s="4">
        <f>Tabel1[[#This Row],[Totale openbare capaciteit]]+Tabel1[[#This Row],[Totale doelgroep capaciteit]]</f>
        <v>20</v>
      </c>
      <c r="T673" s="11">
        <v>11</v>
      </c>
      <c r="U673" s="11"/>
      <c r="V673" s="11">
        <v>1</v>
      </c>
      <c r="W673" s="11"/>
      <c r="X673" s="11"/>
      <c r="Y673" s="11"/>
      <c r="Z673" s="4">
        <f>SUM(Tabel1[[#This Row],[Bez - Invaliden algemeen]:[Bez - Overig gereserveerd]])</f>
        <v>1</v>
      </c>
      <c r="AA673" s="4"/>
      <c r="AB673" s="4"/>
      <c r="AC673" s="11"/>
      <c r="AD673" s="11">
        <f>SUM(Tabel1[[#This Row],[Bez - fout, canadees]:[Bez - fout, anders]])</f>
        <v>0</v>
      </c>
      <c r="AE673" s="4"/>
      <c r="AF673" s="11"/>
      <c r="AG673" s="11"/>
      <c r="AH673" s="11">
        <f>SUM(Tabel1[[#This Row],[Bez - Obstakel, openbaar]:[Bez - Obstakel, doelgroep]])</f>
        <v>0</v>
      </c>
      <c r="AI673" s="4"/>
      <c r="AJ673" s="11">
        <f>SUM(Tabel1[[#This Row],[Bez - doelgroep totaal]]+Tabel1[[#This Row],[Bez - Openbaar]]+Tabel1[[#This Row],[Bez - Foutparkeerders]]+Tabel1[[#This Row],[Bez - Obstakels]])</f>
        <v>12</v>
      </c>
      <c r="AK673" s="41">
        <f>Tabel1[[#This Row],[Bez - Openbaar]]/Tabel1[[#This Row],[Totale openbare capaciteit]]</f>
        <v>0.57894736842105265</v>
      </c>
      <c r="AL673" s="41">
        <f>Tabel1[[#This Row],[Bez - doelgroep totaal]]/Tabel1[[#This Row],[Totale doelgroep capaciteit]]</f>
        <v>1</v>
      </c>
      <c r="AM673" s="41">
        <f>Tabel1[[#This Row],[Totale bezetting]]/Tabel1[[#This Row],[Totale capaciteit]]</f>
        <v>0.6</v>
      </c>
      <c r="AN673" s="41" t="str">
        <f>Tabel1[[#This Row],[Datum]]&amp;Tabel1[[#This Row],[Meetmoment]]&amp;Tabel1[[#This Row],[Sectienummer]]</f>
        <v>4447500:00-02:0049</v>
      </c>
      <c r="AO673" s="33"/>
      <c r="AP673" s="33"/>
      <c r="AQ673" s="33">
        <v>4</v>
      </c>
      <c r="AR673" s="33">
        <v>8</v>
      </c>
      <c r="AS673" s="33"/>
      <c r="AT673" s="33">
        <f>SUM(Tabel1[[#This Row],[Motief - Bezoekers/kortparkeerders]:[Motief - Overig]])</f>
        <v>12</v>
      </c>
      <c r="AU673" s="43">
        <v>7</v>
      </c>
      <c r="AV673" s="43"/>
      <c r="AW673" s="43">
        <v>4</v>
      </c>
      <c r="AX673" s="43"/>
      <c r="AY673" s="43">
        <v>1</v>
      </c>
      <c r="AZ673" s="43"/>
      <c r="BA673" s="43"/>
      <c r="BB673" s="43"/>
      <c r="BC673" s="44">
        <f>SUM(Tabel1[[#This Row],[Herkomst - Eigen woonplaats]:[Herkomst - Onbekend]])</f>
        <v>12</v>
      </c>
    </row>
    <row r="674" spans="1:55" s="2" customFormat="1" x14ac:dyDescent="0.25">
      <c r="A674" s="1">
        <v>50</v>
      </c>
      <c r="B674" t="s">
        <v>49</v>
      </c>
      <c r="C674" s="8">
        <v>44415</v>
      </c>
      <c r="D674" s="1" t="s">
        <v>78</v>
      </c>
      <c r="E674" s="4"/>
      <c r="F674" s="4"/>
      <c r="G674" s="4"/>
      <c r="H674" s="4"/>
      <c r="I674" s="4"/>
      <c r="J674" s="4"/>
      <c r="K674" s="4">
        <f>SUM(Tabel1[[#This Row],[cap_gemarkeerd_langs]:[cap_canadees]])</f>
        <v>0</v>
      </c>
      <c r="L674" s="4"/>
      <c r="M674" s="4"/>
      <c r="N674" s="4"/>
      <c r="O674" s="4">
        <v>2</v>
      </c>
      <c r="P674" s="4"/>
      <c r="Q674" s="4"/>
      <c r="R674" s="4">
        <f>SUM(Tabel1[[#This Row],[Cap - Invaliden algemeen]:[Cap - Overig gereserveerd]])</f>
        <v>2</v>
      </c>
      <c r="S674" s="4">
        <f>Tabel1[[#This Row],[Totale openbare capaciteit]]+Tabel1[[#This Row],[Totale doelgroep capaciteit]]</f>
        <v>2</v>
      </c>
      <c r="T674" s="11"/>
      <c r="U674" s="11"/>
      <c r="V674" s="11"/>
      <c r="W674" s="11"/>
      <c r="X674" s="11">
        <v>1</v>
      </c>
      <c r="Y674" s="11"/>
      <c r="Z674" s="4">
        <f>SUM(Tabel1[[#This Row],[Bez - Invaliden algemeen]:[Bez - Overig gereserveerd]])</f>
        <v>1</v>
      </c>
      <c r="AA674" s="4"/>
      <c r="AB674" s="4"/>
      <c r="AC674" s="11"/>
      <c r="AD674" s="11">
        <f>SUM(Tabel1[[#This Row],[Bez - fout, canadees]:[Bez - fout, anders]])</f>
        <v>0</v>
      </c>
      <c r="AE674" s="4"/>
      <c r="AF674" s="11"/>
      <c r="AG674" s="11"/>
      <c r="AH674" s="11">
        <f>SUM(Tabel1[[#This Row],[Bez - Obstakel, openbaar]:[Bez - Obstakel, doelgroep]])</f>
        <v>0</v>
      </c>
      <c r="AI674" s="4"/>
      <c r="AJ674" s="11">
        <f>SUM(Tabel1[[#This Row],[Bez - doelgroep totaal]]+Tabel1[[#This Row],[Bez - Openbaar]]+Tabel1[[#This Row],[Bez - Foutparkeerders]]+Tabel1[[#This Row],[Bez - Obstakels]])</f>
        <v>1</v>
      </c>
      <c r="AK674" s="41" t="e">
        <f>Tabel1[[#This Row],[Bez - Openbaar]]/Tabel1[[#This Row],[Totale openbare capaciteit]]</f>
        <v>#DIV/0!</v>
      </c>
      <c r="AL674" s="41">
        <f>Tabel1[[#This Row],[Bez - doelgroep totaal]]/Tabel1[[#This Row],[Totale doelgroep capaciteit]]</f>
        <v>0.5</v>
      </c>
      <c r="AM674" s="41">
        <f>Tabel1[[#This Row],[Totale bezetting]]/Tabel1[[#This Row],[Totale capaciteit]]</f>
        <v>0.5</v>
      </c>
      <c r="AN674" s="41" t="str">
        <f>Tabel1[[#This Row],[Datum]]&amp;Tabel1[[#This Row],[Meetmoment]]&amp;Tabel1[[#This Row],[Sectienummer]]</f>
        <v>4441510:00-12:0050</v>
      </c>
      <c r="AO674" s="33"/>
      <c r="AP674" s="33">
        <v>1</v>
      </c>
      <c r="AQ674" s="33"/>
      <c r="AR674" s="33"/>
      <c r="AS674" s="33"/>
      <c r="AT674" s="33">
        <f>SUM(Tabel1[[#This Row],[Motief - Bezoekers/kortparkeerders]:[Motief - Overig]])</f>
        <v>1</v>
      </c>
      <c r="AU674" s="43"/>
      <c r="AV674" s="43"/>
      <c r="AW674" s="43"/>
      <c r="AX674" s="43"/>
      <c r="AY674" s="43"/>
      <c r="AZ674" s="43"/>
      <c r="BA674" s="43"/>
      <c r="BB674" s="43">
        <v>1</v>
      </c>
      <c r="BC674" s="44">
        <f>SUM(Tabel1[[#This Row],[Herkomst - Eigen woonplaats]:[Herkomst - Onbekend]])</f>
        <v>1</v>
      </c>
    </row>
    <row r="675" spans="1:55" s="2" customFormat="1" x14ac:dyDescent="0.25">
      <c r="A675" s="1">
        <v>50</v>
      </c>
      <c r="B675" t="s">
        <v>49</v>
      </c>
      <c r="C675" s="8">
        <v>44415</v>
      </c>
      <c r="D675" s="1" t="s">
        <v>79</v>
      </c>
      <c r="E675" s="4"/>
      <c r="F675" s="4"/>
      <c r="G675" s="4"/>
      <c r="H675" s="4"/>
      <c r="I675" s="4"/>
      <c r="J675" s="4"/>
      <c r="K675" s="4">
        <f>SUM(Tabel1[[#This Row],[cap_gemarkeerd_langs]:[cap_canadees]])</f>
        <v>0</v>
      </c>
      <c r="L675" s="4"/>
      <c r="M675" s="4"/>
      <c r="N675" s="4"/>
      <c r="O675" s="4">
        <v>2</v>
      </c>
      <c r="P675" s="4"/>
      <c r="Q675" s="4"/>
      <c r="R675" s="4">
        <f>SUM(Tabel1[[#This Row],[Cap - Invaliden algemeen]:[Cap - Overig gereserveerd]])</f>
        <v>2</v>
      </c>
      <c r="S675" s="4">
        <f>Tabel1[[#This Row],[Totale openbare capaciteit]]+Tabel1[[#This Row],[Totale doelgroep capaciteit]]</f>
        <v>2</v>
      </c>
      <c r="T675" s="11"/>
      <c r="U675" s="11"/>
      <c r="V675" s="11"/>
      <c r="W675" s="11"/>
      <c r="X675" s="11"/>
      <c r="Y675" s="11"/>
      <c r="Z675" s="4">
        <f>SUM(Tabel1[[#This Row],[Bez - Invaliden algemeen]:[Bez - Overig gereserveerd]])</f>
        <v>0</v>
      </c>
      <c r="AA675" s="4"/>
      <c r="AB675" s="4"/>
      <c r="AC675" s="11"/>
      <c r="AD675" s="11">
        <f>SUM(Tabel1[[#This Row],[Bez - fout, canadees]:[Bez - fout, anders]])</f>
        <v>0</v>
      </c>
      <c r="AE675" s="4"/>
      <c r="AF675" s="11"/>
      <c r="AG675" s="11"/>
      <c r="AH675" s="11">
        <f>SUM(Tabel1[[#This Row],[Bez - Obstakel, openbaar]:[Bez - Obstakel, doelgroep]])</f>
        <v>0</v>
      </c>
      <c r="AI675" s="4"/>
      <c r="AJ675" s="11">
        <f>SUM(Tabel1[[#This Row],[Bez - doelgroep totaal]]+Tabel1[[#This Row],[Bez - Openbaar]]+Tabel1[[#This Row],[Bez - Foutparkeerders]]+Tabel1[[#This Row],[Bez - Obstakels]])</f>
        <v>0</v>
      </c>
      <c r="AK675" s="41" t="e">
        <f>Tabel1[[#This Row],[Bez - Openbaar]]/Tabel1[[#This Row],[Totale openbare capaciteit]]</f>
        <v>#DIV/0!</v>
      </c>
      <c r="AL675" s="41">
        <f>Tabel1[[#This Row],[Bez - doelgroep totaal]]/Tabel1[[#This Row],[Totale doelgroep capaciteit]]</f>
        <v>0</v>
      </c>
      <c r="AM675" s="41">
        <f>Tabel1[[#This Row],[Totale bezetting]]/Tabel1[[#This Row],[Totale capaciteit]]</f>
        <v>0</v>
      </c>
      <c r="AN675" s="41" t="str">
        <f>Tabel1[[#This Row],[Datum]]&amp;Tabel1[[#This Row],[Meetmoment]]&amp;Tabel1[[#This Row],[Sectienummer]]</f>
        <v>4441514:00-16:0050</v>
      </c>
      <c r="AO675" s="33"/>
      <c r="AP675" s="33"/>
      <c r="AQ675" s="33"/>
      <c r="AR675" s="33"/>
      <c r="AS675" s="33"/>
      <c r="AT675" s="33">
        <f>SUM(Tabel1[[#This Row],[Motief - Bezoekers/kortparkeerders]:[Motief - Overig]])</f>
        <v>0</v>
      </c>
      <c r="AU675" s="43"/>
      <c r="AV675" s="43"/>
      <c r="AW675" s="43"/>
      <c r="AX675" s="43"/>
      <c r="AY675" s="43"/>
      <c r="AZ675" s="43"/>
      <c r="BA675" s="43"/>
      <c r="BB675" s="43"/>
      <c r="BC675" s="44">
        <f>SUM(Tabel1[[#This Row],[Herkomst - Eigen woonplaats]:[Herkomst - Onbekend]])</f>
        <v>0</v>
      </c>
    </row>
    <row r="676" spans="1:55" s="2" customFormat="1" x14ac:dyDescent="0.25">
      <c r="A676" s="1">
        <v>50</v>
      </c>
      <c r="B676" t="s">
        <v>49</v>
      </c>
      <c r="C676" s="8">
        <v>44416</v>
      </c>
      <c r="D676" s="1" t="s">
        <v>77</v>
      </c>
      <c r="E676" s="4"/>
      <c r="F676" s="4"/>
      <c r="G676" s="4"/>
      <c r="H676" s="4"/>
      <c r="I676" s="4"/>
      <c r="J676" s="4"/>
      <c r="K676" s="4">
        <f>SUM(Tabel1[[#This Row],[cap_gemarkeerd_langs]:[cap_canadees]])</f>
        <v>0</v>
      </c>
      <c r="L676" s="4"/>
      <c r="M676" s="4"/>
      <c r="N676" s="4"/>
      <c r="O676" s="4">
        <v>2</v>
      </c>
      <c r="P676" s="4"/>
      <c r="Q676" s="4"/>
      <c r="R676" s="4">
        <f>SUM(Tabel1[[#This Row],[Cap - Invaliden algemeen]:[Cap - Overig gereserveerd]])</f>
        <v>2</v>
      </c>
      <c r="S676" s="4">
        <f>Tabel1[[#This Row],[Totale openbare capaciteit]]+Tabel1[[#This Row],[Totale doelgroep capaciteit]]</f>
        <v>2</v>
      </c>
      <c r="T676" s="11"/>
      <c r="U676" s="11"/>
      <c r="V676" s="11"/>
      <c r="W676" s="11"/>
      <c r="X676" s="11"/>
      <c r="Y676" s="11"/>
      <c r="Z676" s="4">
        <f>SUM(Tabel1[[#This Row],[Bez - Invaliden algemeen]:[Bez - Overig gereserveerd]])</f>
        <v>0</v>
      </c>
      <c r="AA676" s="4"/>
      <c r="AB676" s="4"/>
      <c r="AC676" s="11"/>
      <c r="AD676" s="11">
        <f>SUM(Tabel1[[#This Row],[Bez - fout, canadees]:[Bez - fout, anders]])</f>
        <v>0</v>
      </c>
      <c r="AE676" s="4"/>
      <c r="AF676" s="11"/>
      <c r="AG676" s="11"/>
      <c r="AH676" s="11">
        <f>SUM(Tabel1[[#This Row],[Bez - Obstakel, openbaar]:[Bez - Obstakel, doelgroep]])</f>
        <v>0</v>
      </c>
      <c r="AI676" s="4"/>
      <c r="AJ676" s="11">
        <f>SUM(Tabel1[[#This Row],[Bez - doelgroep totaal]]+Tabel1[[#This Row],[Bez - Openbaar]]+Tabel1[[#This Row],[Bez - Foutparkeerders]]+Tabel1[[#This Row],[Bez - Obstakels]])</f>
        <v>0</v>
      </c>
      <c r="AK676" s="41" t="e">
        <f>Tabel1[[#This Row],[Bez - Openbaar]]/Tabel1[[#This Row],[Totale openbare capaciteit]]</f>
        <v>#DIV/0!</v>
      </c>
      <c r="AL676" s="41">
        <f>Tabel1[[#This Row],[Bez - doelgroep totaal]]/Tabel1[[#This Row],[Totale doelgroep capaciteit]]</f>
        <v>0</v>
      </c>
      <c r="AM676" s="41">
        <f>Tabel1[[#This Row],[Totale bezetting]]/Tabel1[[#This Row],[Totale capaciteit]]</f>
        <v>0</v>
      </c>
      <c r="AN676" s="41" t="str">
        <f>Tabel1[[#This Row],[Datum]]&amp;Tabel1[[#This Row],[Meetmoment]]&amp;Tabel1[[#This Row],[Sectienummer]]</f>
        <v>4441600:00-02:0050</v>
      </c>
      <c r="AO676" s="33"/>
      <c r="AP676" s="33"/>
      <c r="AQ676" s="33"/>
      <c r="AR676" s="33"/>
      <c r="AS676" s="33"/>
      <c r="AT676" s="33">
        <f>SUM(Tabel1[[#This Row],[Motief - Bezoekers/kortparkeerders]:[Motief - Overig]])</f>
        <v>0</v>
      </c>
      <c r="AU676" s="43"/>
      <c r="AV676" s="43"/>
      <c r="AW676" s="43"/>
      <c r="AX676" s="43"/>
      <c r="AY676" s="43"/>
      <c r="AZ676" s="43"/>
      <c r="BA676" s="43"/>
      <c r="BB676" s="43"/>
      <c r="BC676" s="44">
        <f>SUM(Tabel1[[#This Row],[Herkomst - Eigen woonplaats]:[Herkomst - Onbekend]])</f>
        <v>0</v>
      </c>
    </row>
    <row r="677" spans="1:55" s="2" customFormat="1" x14ac:dyDescent="0.25">
      <c r="A677" s="1">
        <v>50</v>
      </c>
      <c r="B677" s="1" t="s">
        <v>49</v>
      </c>
      <c r="C677" s="8">
        <v>44429</v>
      </c>
      <c r="D677" s="1" t="s">
        <v>79</v>
      </c>
      <c r="E677" s="4"/>
      <c r="F677" s="4"/>
      <c r="G677" s="4"/>
      <c r="H677" s="4"/>
      <c r="I677" s="4"/>
      <c r="J677" s="4"/>
      <c r="K677" s="4">
        <f>SUM(Tabel1[[#This Row],[cap_gemarkeerd_langs]:[cap_canadees]])</f>
        <v>0</v>
      </c>
      <c r="L677" s="4"/>
      <c r="M677" s="4"/>
      <c r="N677" s="4"/>
      <c r="O677" s="4">
        <v>2</v>
      </c>
      <c r="P677" s="4"/>
      <c r="Q677" s="4"/>
      <c r="R677" s="4">
        <f>SUM(Tabel1[[#This Row],[Cap - Invaliden algemeen]:[Cap - Overig gereserveerd]])</f>
        <v>2</v>
      </c>
      <c r="S677" s="4">
        <f>Tabel1[[#This Row],[Totale openbare capaciteit]]+Tabel1[[#This Row],[Totale doelgroep capaciteit]]</f>
        <v>2</v>
      </c>
      <c r="T677" s="11"/>
      <c r="U677" s="11"/>
      <c r="V677" s="11"/>
      <c r="W677" s="11"/>
      <c r="X677" s="11">
        <v>1</v>
      </c>
      <c r="Y677" s="11"/>
      <c r="Z677" s="4">
        <f>SUM(Tabel1[[#This Row],[Bez - Invaliden algemeen]:[Bez - Overig gereserveerd]])</f>
        <v>1</v>
      </c>
      <c r="AA677" s="4"/>
      <c r="AB677" s="4"/>
      <c r="AC677" s="11"/>
      <c r="AD677" s="11">
        <f>SUM(Tabel1[[#This Row],[Bez - fout, canadees]:[Bez - fout, anders]])</f>
        <v>0</v>
      </c>
      <c r="AE677" s="11"/>
      <c r="AF677" s="11"/>
      <c r="AG677" s="11"/>
      <c r="AH677" s="11">
        <f>SUM(Tabel1[[#This Row],[Bez - Obstakel, openbaar]:[Bez - Obstakel, doelgroep]])</f>
        <v>0</v>
      </c>
      <c r="AI677" s="4"/>
      <c r="AJ677" s="11">
        <f>SUM(Tabel1[[#This Row],[Bez - doelgroep totaal]]+Tabel1[[#This Row],[Bez - Openbaar]]+Tabel1[[#This Row],[Bez - Foutparkeerders]]+Tabel1[[#This Row],[Bez - Obstakels]])</f>
        <v>1</v>
      </c>
      <c r="AK677" s="41" t="e">
        <f>Tabel1[[#This Row],[Bez - Openbaar]]/Tabel1[[#This Row],[Totale openbare capaciteit]]</f>
        <v>#DIV/0!</v>
      </c>
      <c r="AL677" s="41">
        <f>Tabel1[[#This Row],[Bez - doelgroep totaal]]/Tabel1[[#This Row],[Totale doelgroep capaciteit]]</f>
        <v>0.5</v>
      </c>
      <c r="AM677" s="41">
        <f>Tabel1[[#This Row],[Totale bezetting]]/Tabel1[[#This Row],[Totale capaciteit]]</f>
        <v>0.5</v>
      </c>
      <c r="AN677" s="41" t="str">
        <f>Tabel1[[#This Row],[Datum]]&amp;Tabel1[[#This Row],[Meetmoment]]&amp;Tabel1[[#This Row],[Sectienummer]]</f>
        <v>4442914:00-16:0050</v>
      </c>
      <c r="AO677" s="33"/>
      <c r="AP677" s="33">
        <v>1</v>
      </c>
      <c r="AQ677" s="33"/>
      <c r="AR677" s="33"/>
      <c r="AS677" s="33"/>
      <c r="AT677" s="33">
        <f>SUM(Tabel1[[#This Row],[Motief - Bezoekers/kortparkeerders]:[Motief - Overig]])</f>
        <v>1</v>
      </c>
      <c r="AU677" s="43"/>
      <c r="AV677" s="43"/>
      <c r="AW677" s="43"/>
      <c r="AX677" s="43"/>
      <c r="AY677" s="43"/>
      <c r="AZ677" s="43"/>
      <c r="BA677" s="43"/>
      <c r="BB677" s="43">
        <v>1</v>
      </c>
      <c r="BC677" s="44">
        <f>SUM(Tabel1[[#This Row],[Herkomst - Eigen woonplaats]:[Herkomst - Onbekend]])</f>
        <v>1</v>
      </c>
    </row>
    <row r="678" spans="1:55" s="2" customFormat="1" x14ac:dyDescent="0.25">
      <c r="A678" s="1">
        <v>50</v>
      </c>
      <c r="B678" t="s">
        <v>49</v>
      </c>
      <c r="C678" s="8">
        <v>44450</v>
      </c>
      <c r="D678" s="1" t="s">
        <v>78</v>
      </c>
      <c r="E678" s="4"/>
      <c r="F678" s="4"/>
      <c r="G678" s="4"/>
      <c r="H678" s="4"/>
      <c r="I678" s="4"/>
      <c r="J678" s="4"/>
      <c r="K678" s="4">
        <f>SUM(Tabel1[[#This Row],[cap_gemarkeerd_langs]:[cap_canadees]])</f>
        <v>0</v>
      </c>
      <c r="L678" s="4"/>
      <c r="M678" s="4"/>
      <c r="N678" s="4"/>
      <c r="O678" s="4">
        <v>2</v>
      </c>
      <c r="P678" s="4"/>
      <c r="Q678" s="4"/>
      <c r="R678" s="4">
        <f>SUM(Tabel1[[#This Row],[Cap - Invaliden algemeen]:[Cap - Overig gereserveerd]])</f>
        <v>2</v>
      </c>
      <c r="S678" s="4">
        <f>Tabel1[[#This Row],[Totale openbare capaciteit]]+Tabel1[[#This Row],[Totale doelgroep capaciteit]]</f>
        <v>2</v>
      </c>
      <c r="T678" s="11"/>
      <c r="U678" s="11"/>
      <c r="V678" s="11"/>
      <c r="W678" s="11"/>
      <c r="X678" s="11">
        <v>2</v>
      </c>
      <c r="Y678" s="11"/>
      <c r="Z678" s="4">
        <f>SUM(Tabel1[[#This Row],[Bez - Invaliden algemeen]:[Bez - Overig gereserveerd]])</f>
        <v>2</v>
      </c>
      <c r="AA678" s="4"/>
      <c r="AB678" s="4"/>
      <c r="AC678" s="11"/>
      <c r="AD678" s="11">
        <f>SUM(Tabel1[[#This Row],[Bez - fout, canadees]:[Bez - fout, anders]])</f>
        <v>0</v>
      </c>
      <c r="AE678" s="4"/>
      <c r="AF678" s="11"/>
      <c r="AG678" s="11"/>
      <c r="AH678" s="11">
        <f>SUM(Tabel1[[#This Row],[Bez - Obstakel, openbaar]:[Bez - Obstakel, doelgroep]])</f>
        <v>0</v>
      </c>
      <c r="AI678" s="4"/>
      <c r="AJ678" s="11">
        <f>SUM(Tabel1[[#This Row],[Bez - doelgroep totaal]]+Tabel1[[#This Row],[Bez - Openbaar]]+Tabel1[[#This Row],[Bez - Foutparkeerders]]+Tabel1[[#This Row],[Bez - Obstakels]])</f>
        <v>2</v>
      </c>
      <c r="AK678" s="41" t="e">
        <f>Tabel1[[#This Row],[Bez - Openbaar]]/Tabel1[[#This Row],[Totale openbare capaciteit]]</f>
        <v>#DIV/0!</v>
      </c>
      <c r="AL678" s="41">
        <f>Tabel1[[#This Row],[Bez - doelgroep totaal]]/Tabel1[[#This Row],[Totale doelgroep capaciteit]]</f>
        <v>1</v>
      </c>
      <c r="AM678" s="41">
        <f>Tabel1[[#This Row],[Totale bezetting]]/Tabel1[[#This Row],[Totale capaciteit]]</f>
        <v>1</v>
      </c>
      <c r="AN678" s="41" t="str">
        <f>Tabel1[[#This Row],[Datum]]&amp;Tabel1[[#This Row],[Meetmoment]]&amp;Tabel1[[#This Row],[Sectienummer]]</f>
        <v>4445010:00-12:0050</v>
      </c>
      <c r="AO678" s="33">
        <v>1</v>
      </c>
      <c r="AP678" s="33">
        <v>1</v>
      </c>
      <c r="AQ678" s="33"/>
      <c r="AR678" s="33"/>
      <c r="AS678" s="33"/>
      <c r="AT678" s="33">
        <f>SUM(Tabel1[[#This Row],[Motief - Bezoekers/kortparkeerders]:[Motief - Overig]])</f>
        <v>2</v>
      </c>
      <c r="AU678" s="43"/>
      <c r="AV678" s="43"/>
      <c r="AW678" s="43"/>
      <c r="AX678" s="43"/>
      <c r="AY678" s="43"/>
      <c r="AZ678" s="43">
        <v>1</v>
      </c>
      <c r="BA678" s="43"/>
      <c r="BB678" s="43">
        <v>1</v>
      </c>
      <c r="BC678" s="44">
        <f>SUM(Tabel1[[#This Row],[Herkomst - Eigen woonplaats]:[Herkomst - Onbekend]])</f>
        <v>2</v>
      </c>
    </row>
    <row r="679" spans="1:55" s="2" customFormat="1" x14ac:dyDescent="0.25">
      <c r="A679" s="1">
        <v>50</v>
      </c>
      <c r="B679" t="s">
        <v>49</v>
      </c>
      <c r="C679" s="8">
        <v>44450</v>
      </c>
      <c r="D679" s="1" t="s">
        <v>79</v>
      </c>
      <c r="E679" s="4"/>
      <c r="F679" s="4"/>
      <c r="G679" s="4"/>
      <c r="H679" s="4"/>
      <c r="I679" s="4"/>
      <c r="J679" s="4"/>
      <c r="K679" s="4">
        <f>SUM(Tabel1[[#This Row],[cap_gemarkeerd_langs]:[cap_canadees]])</f>
        <v>0</v>
      </c>
      <c r="L679" s="4"/>
      <c r="M679" s="4"/>
      <c r="N679" s="4"/>
      <c r="O679" s="4">
        <v>2</v>
      </c>
      <c r="P679" s="4"/>
      <c r="Q679" s="4"/>
      <c r="R679" s="4">
        <f>SUM(Tabel1[[#This Row],[Cap - Invaliden algemeen]:[Cap - Overig gereserveerd]])</f>
        <v>2</v>
      </c>
      <c r="S679" s="4">
        <f>Tabel1[[#This Row],[Totale openbare capaciteit]]+Tabel1[[#This Row],[Totale doelgroep capaciteit]]</f>
        <v>2</v>
      </c>
      <c r="T679" s="11"/>
      <c r="U679" s="11"/>
      <c r="V679" s="11"/>
      <c r="W679" s="11"/>
      <c r="X679" s="11"/>
      <c r="Y679" s="11"/>
      <c r="Z679" s="4">
        <f>SUM(Tabel1[[#This Row],[Bez - Invaliden algemeen]:[Bez - Overig gereserveerd]])</f>
        <v>0</v>
      </c>
      <c r="AA679" s="4"/>
      <c r="AB679" s="4"/>
      <c r="AC679" s="11"/>
      <c r="AD679" s="11">
        <f>SUM(Tabel1[[#This Row],[Bez - fout, canadees]:[Bez - fout, anders]])</f>
        <v>0</v>
      </c>
      <c r="AE679" s="4"/>
      <c r="AF679" s="11"/>
      <c r="AG679" s="11"/>
      <c r="AH679" s="11">
        <f>SUM(Tabel1[[#This Row],[Bez - Obstakel, openbaar]:[Bez - Obstakel, doelgroep]])</f>
        <v>0</v>
      </c>
      <c r="AI679" s="4"/>
      <c r="AJ679" s="11">
        <f>SUM(Tabel1[[#This Row],[Bez - doelgroep totaal]]+Tabel1[[#This Row],[Bez - Openbaar]]+Tabel1[[#This Row],[Bez - Foutparkeerders]]+Tabel1[[#This Row],[Bez - Obstakels]])</f>
        <v>0</v>
      </c>
      <c r="AK679" s="41" t="e">
        <f>Tabel1[[#This Row],[Bez - Openbaar]]/Tabel1[[#This Row],[Totale openbare capaciteit]]</f>
        <v>#DIV/0!</v>
      </c>
      <c r="AL679" s="41">
        <f>Tabel1[[#This Row],[Bez - doelgroep totaal]]/Tabel1[[#This Row],[Totale doelgroep capaciteit]]</f>
        <v>0</v>
      </c>
      <c r="AM679" s="41">
        <f>Tabel1[[#This Row],[Totale bezetting]]/Tabel1[[#This Row],[Totale capaciteit]]</f>
        <v>0</v>
      </c>
      <c r="AN679" s="41" t="str">
        <f>Tabel1[[#This Row],[Datum]]&amp;Tabel1[[#This Row],[Meetmoment]]&amp;Tabel1[[#This Row],[Sectienummer]]</f>
        <v>4445014:00-16:0050</v>
      </c>
      <c r="AO679" s="33"/>
      <c r="AP679" s="33"/>
      <c r="AQ679" s="33"/>
      <c r="AR679" s="33"/>
      <c r="AS679" s="33"/>
      <c r="AT679" s="33">
        <f>SUM(Tabel1[[#This Row],[Motief - Bezoekers/kortparkeerders]:[Motief - Overig]])</f>
        <v>0</v>
      </c>
      <c r="AU679" s="43"/>
      <c r="AV679" s="43"/>
      <c r="AW679" s="43"/>
      <c r="AX679" s="43"/>
      <c r="AY679" s="43"/>
      <c r="AZ679" s="43"/>
      <c r="BA679" s="43"/>
      <c r="BB679" s="43"/>
      <c r="BC679" s="44">
        <f>SUM(Tabel1[[#This Row],[Herkomst - Eigen woonplaats]:[Herkomst - Onbekend]])</f>
        <v>0</v>
      </c>
    </row>
    <row r="680" spans="1:55" s="2" customFormat="1" x14ac:dyDescent="0.25">
      <c r="A680" s="1">
        <v>50</v>
      </c>
      <c r="B680" t="s">
        <v>49</v>
      </c>
      <c r="C680" s="8">
        <v>44450</v>
      </c>
      <c r="D680" s="1" t="s">
        <v>80</v>
      </c>
      <c r="E680" s="4"/>
      <c r="F680" s="4"/>
      <c r="G680" s="4"/>
      <c r="H680" s="4"/>
      <c r="I680" s="4"/>
      <c r="J680" s="4"/>
      <c r="K680" s="4">
        <f>SUM(Tabel1[[#This Row],[cap_gemarkeerd_langs]:[cap_canadees]])</f>
        <v>0</v>
      </c>
      <c r="L680" s="4"/>
      <c r="M680" s="4"/>
      <c r="N680" s="4"/>
      <c r="O680" s="4">
        <v>2</v>
      </c>
      <c r="P680" s="4"/>
      <c r="Q680" s="4"/>
      <c r="R680" s="4">
        <f>SUM(Tabel1[[#This Row],[Cap - Invaliden algemeen]:[Cap - Overig gereserveerd]])</f>
        <v>2</v>
      </c>
      <c r="S680" s="4">
        <f>Tabel1[[#This Row],[Totale openbare capaciteit]]+Tabel1[[#This Row],[Totale doelgroep capaciteit]]</f>
        <v>2</v>
      </c>
      <c r="T680" s="11"/>
      <c r="U680" s="11"/>
      <c r="V680" s="11"/>
      <c r="W680" s="11"/>
      <c r="X680" s="11"/>
      <c r="Y680" s="11"/>
      <c r="Z680" s="4">
        <f>SUM(Tabel1[[#This Row],[Bez - Invaliden algemeen]:[Bez - Overig gereserveerd]])</f>
        <v>0</v>
      </c>
      <c r="AA680" s="4"/>
      <c r="AB680" s="4"/>
      <c r="AC680" s="11"/>
      <c r="AD680" s="11">
        <f>SUM(Tabel1[[#This Row],[Bez - fout, canadees]:[Bez - fout, anders]])</f>
        <v>0</v>
      </c>
      <c r="AE680" s="4"/>
      <c r="AF680" s="11"/>
      <c r="AG680" s="11"/>
      <c r="AH680" s="11">
        <f>SUM(Tabel1[[#This Row],[Bez - Obstakel, openbaar]:[Bez - Obstakel, doelgroep]])</f>
        <v>0</v>
      </c>
      <c r="AI680" s="4"/>
      <c r="AJ680" s="11">
        <f>SUM(Tabel1[[#This Row],[Bez - doelgroep totaal]]+Tabel1[[#This Row],[Bez - Openbaar]]+Tabel1[[#This Row],[Bez - Foutparkeerders]]+Tabel1[[#This Row],[Bez - Obstakels]])</f>
        <v>0</v>
      </c>
      <c r="AK680" s="41" t="e">
        <f>Tabel1[[#This Row],[Bez - Openbaar]]/Tabel1[[#This Row],[Totale openbare capaciteit]]</f>
        <v>#DIV/0!</v>
      </c>
      <c r="AL680" s="41">
        <f>Tabel1[[#This Row],[Bez - doelgroep totaal]]/Tabel1[[#This Row],[Totale doelgroep capaciteit]]</f>
        <v>0</v>
      </c>
      <c r="AM680" s="41">
        <f>Tabel1[[#This Row],[Totale bezetting]]/Tabel1[[#This Row],[Totale capaciteit]]</f>
        <v>0</v>
      </c>
      <c r="AN680" s="41" t="str">
        <f>Tabel1[[#This Row],[Datum]]&amp;Tabel1[[#This Row],[Meetmoment]]&amp;Tabel1[[#This Row],[Sectienummer]]</f>
        <v>4445019:00-21:0050</v>
      </c>
      <c r="AO680" s="33"/>
      <c r="AP680" s="33"/>
      <c r="AQ680" s="33"/>
      <c r="AR680" s="33"/>
      <c r="AS680" s="33"/>
      <c r="AT680" s="33">
        <f>SUM(Tabel1[[#This Row],[Motief - Bezoekers/kortparkeerders]:[Motief - Overig]])</f>
        <v>0</v>
      </c>
      <c r="AU680" s="43"/>
      <c r="AV680" s="43"/>
      <c r="AW680" s="43"/>
      <c r="AX680" s="43"/>
      <c r="AY680" s="43"/>
      <c r="AZ680" s="43"/>
      <c r="BA680" s="43"/>
      <c r="BB680" s="43"/>
      <c r="BC680" s="44">
        <f>SUM(Tabel1[[#This Row],[Herkomst - Eigen woonplaats]:[Herkomst - Onbekend]])</f>
        <v>0</v>
      </c>
    </row>
    <row r="681" spans="1:55" s="2" customFormat="1" x14ac:dyDescent="0.25">
      <c r="A681" s="1">
        <v>50</v>
      </c>
      <c r="B681" t="s">
        <v>49</v>
      </c>
      <c r="C681" s="8">
        <v>44451</v>
      </c>
      <c r="D681" s="1" t="s">
        <v>77</v>
      </c>
      <c r="E681" s="4"/>
      <c r="F681" s="4"/>
      <c r="G681" s="4"/>
      <c r="H681" s="4"/>
      <c r="I681" s="4"/>
      <c r="J681" s="4"/>
      <c r="K681" s="4">
        <f>SUM(Tabel1[[#This Row],[cap_gemarkeerd_langs]:[cap_canadees]])</f>
        <v>0</v>
      </c>
      <c r="L681" s="4"/>
      <c r="M681" s="4"/>
      <c r="N681" s="4"/>
      <c r="O681" s="4">
        <v>2</v>
      </c>
      <c r="P681" s="4"/>
      <c r="Q681" s="4"/>
      <c r="R681" s="4">
        <f>SUM(Tabel1[[#This Row],[Cap - Invaliden algemeen]:[Cap - Overig gereserveerd]])</f>
        <v>2</v>
      </c>
      <c r="S681" s="4">
        <f>Tabel1[[#This Row],[Totale openbare capaciteit]]+Tabel1[[#This Row],[Totale doelgroep capaciteit]]</f>
        <v>2</v>
      </c>
      <c r="T681" s="11"/>
      <c r="U681" s="11"/>
      <c r="V681" s="11"/>
      <c r="W681" s="11"/>
      <c r="X681" s="11"/>
      <c r="Y681" s="11"/>
      <c r="Z681" s="4">
        <f>SUM(Tabel1[[#This Row],[Bez - Invaliden algemeen]:[Bez - Overig gereserveerd]])</f>
        <v>0</v>
      </c>
      <c r="AA681" s="4"/>
      <c r="AB681" s="4"/>
      <c r="AC681" s="11"/>
      <c r="AD681" s="11">
        <f>SUM(Tabel1[[#This Row],[Bez - fout, canadees]:[Bez - fout, anders]])</f>
        <v>0</v>
      </c>
      <c r="AE681" s="4"/>
      <c r="AF681" s="11"/>
      <c r="AG681" s="11"/>
      <c r="AH681" s="11">
        <f>SUM(Tabel1[[#This Row],[Bez - Obstakel, openbaar]:[Bez - Obstakel, doelgroep]])</f>
        <v>0</v>
      </c>
      <c r="AI681" s="4"/>
      <c r="AJ681" s="11">
        <f>SUM(Tabel1[[#This Row],[Bez - doelgroep totaal]]+Tabel1[[#This Row],[Bez - Openbaar]]+Tabel1[[#This Row],[Bez - Foutparkeerders]]+Tabel1[[#This Row],[Bez - Obstakels]])</f>
        <v>0</v>
      </c>
      <c r="AK681" s="41" t="e">
        <f>Tabel1[[#This Row],[Bez - Openbaar]]/Tabel1[[#This Row],[Totale openbare capaciteit]]</f>
        <v>#DIV/0!</v>
      </c>
      <c r="AL681" s="41">
        <f>Tabel1[[#This Row],[Bez - doelgroep totaal]]/Tabel1[[#This Row],[Totale doelgroep capaciteit]]</f>
        <v>0</v>
      </c>
      <c r="AM681" s="41">
        <f>Tabel1[[#This Row],[Totale bezetting]]/Tabel1[[#This Row],[Totale capaciteit]]</f>
        <v>0</v>
      </c>
      <c r="AN681" s="41" t="str">
        <f>Tabel1[[#This Row],[Datum]]&amp;Tabel1[[#This Row],[Meetmoment]]&amp;Tabel1[[#This Row],[Sectienummer]]</f>
        <v>4445100:00-02:0050</v>
      </c>
      <c r="AO681" s="33"/>
      <c r="AP681" s="33"/>
      <c r="AQ681" s="33"/>
      <c r="AR681" s="33"/>
      <c r="AS681" s="33"/>
      <c r="AT681" s="33">
        <f>SUM(Tabel1[[#This Row],[Motief - Bezoekers/kortparkeerders]:[Motief - Overig]])</f>
        <v>0</v>
      </c>
      <c r="AU681" s="43"/>
      <c r="AV681" s="43"/>
      <c r="AW681" s="43"/>
      <c r="AX681" s="43"/>
      <c r="AY681" s="43"/>
      <c r="AZ681" s="43"/>
      <c r="BA681" s="43"/>
      <c r="BB681" s="43"/>
      <c r="BC681" s="44">
        <f>SUM(Tabel1[[#This Row],[Herkomst - Eigen woonplaats]:[Herkomst - Onbekend]])</f>
        <v>0</v>
      </c>
    </row>
    <row r="682" spans="1:55" s="2" customFormat="1" x14ac:dyDescent="0.25">
      <c r="A682" s="1">
        <v>50</v>
      </c>
      <c r="B682" t="s">
        <v>49</v>
      </c>
      <c r="C682" s="8">
        <v>44474</v>
      </c>
      <c r="D682" s="1" t="s">
        <v>78</v>
      </c>
      <c r="E682" s="4"/>
      <c r="F682" s="4"/>
      <c r="G682" s="4"/>
      <c r="H682" s="4"/>
      <c r="I682" s="4"/>
      <c r="J682" s="4"/>
      <c r="K682" s="4">
        <f>SUM(Tabel1[[#This Row],[cap_gemarkeerd_langs]:[cap_canadees]])</f>
        <v>0</v>
      </c>
      <c r="L682" s="4"/>
      <c r="M682" s="4"/>
      <c r="N682" s="4"/>
      <c r="O682" s="4">
        <v>2</v>
      </c>
      <c r="P682" s="4"/>
      <c r="Q682" s="4"/>
      <c r="R682" s="4">
        <f>SUM(Tabel1[[#This Row],[Cap - Invaliden algemeen]:[Cap - Overig gereserveerd]])</f>
        <v>2</v>
      </c>
      <c r="S682" s="4">
        <f>Tabel1[[#This Row],[Totale openbare capaciteit]]+Tabel1[[#This Row],[Totale doelgroep capaciteit]]</f>
        <v>2</v>
      </c>
      <c r="T682" s="11"/>
      <c r="U682" s="11"/>
      <c r="V682" s="11"/>
      <c r="W682" s="11"/>
      <c r="X682" s="11">
        <v>2</v>
      </c>
      <c r="Y682" s="11"/>
      <c r="Z682" s="4">
        <f>SUM(Tabel1[[#This Row],[Bez - Invaliden algemeen]:[Bez - Overig gereserveerd]])</f>
        <v>2</v>
      </c>
      <c r="AA682" s="4"/>
      <c r="AB682" s="4"/>
      <c r="AC682" s="11"/>
      <c r="AD682" s="11">
        <f>SUM(Tabel1[[#This Row],[Bez - fout, canadees]:[Bez - fout, anders]])</f>
        <v>0</v>
      </c>
      <c r="AE682" s="4"/>
      <c r="AF682" s="11"/>
      <c r="AG682" s="11"/>
      <c r="AH682" s="11">
        <f>SUM(Tabel1[[#This Row],[Bez - Obstakel, openbaar]:[Bez - Obstakel, doelgroep]])</f>
        <v>0</v>
      </c>
      <c r="AI682" s="4"/>
      <c r="AJ682" s="11">
        <f>SUM(Tabel1[[#This Row],[Bez - doelgroep totaal]]+Tabel1[[#This Row],[Bez - Openbaar]]+Tabel1[[#This Row],[Bez - Foutparkeerders]]+Tabel1[[#This Row],[Bez - Obstakels]])</f>
        <v>2</v>
      </c>
      <c r="AK682" s="41" t="e">
        <f>Tabel1[[#This Row],[Bez - Openbaar]]/Tabel1[[#This Row],[Totale openbare capaciteit]]</f>
        <v>#DIV/0!</v>
      </c>
      <c r="AL682" s="41">
        <f>Tabel1[[#This Row],[Bez - doelgroep totaal]]/Tabel1[[#This Row],[Totale doelgroep capaciteit]]</f>
        <v>1</v>
      </c>
      <c r="AM682" s="41">
        <f>Tabel1[[#This Row],[Totale bezetting]]/Tabel1[[#This Row],[Totale capaciteit]]</f>
        <v>1</v>
      </c>
      <c r="AN682" s="41" t="str">
        <f>Tabel1[[#This Row],[Datum]]&amp;Tabel1[[#This Row],[Meetmoment]]&amp;Tabel1[[#This Row],[Sectienummer]]</f>
        <v>4447410:00-12:0050</v>
      </c>
      <c r="AO682" s="33">
        <v>1</v>
      </c>
      <c r="AP682" s="33">
        <v>1</v>
      </c>
      <c r="AQ682" s="33"/>
      <c r="AR682" s="33"/>
      <c r="AS682" s="33"/>
      <c r="AT682" s="33">
        <f>SUM(Tabel1[[#This Row],[Motief - Bezoekers/kortparkeerders]:[Motief - Overig]])</f>
        <v>2</v>
      </c>
      <c r="AU682" s="43"/>
      <c r="AV682" s="43"/>
      <c r="AW682" s="43"/>
      <c r="AX682" s="43"/>
      <c r="AY682" s="43"/>
      <c r="AZ682" s="43">
        <v>1</v>
      </c>
      <c r="BA682" s="43"/>
      <c r="BB682" s="43">
        <v>1</v>
      </c>
      <c r="BC682" s="44">
        <f>SUM(Tabel1[[#This Row],[Herkomst - Eigen woonplaats]:[Herkomst - Onbekend]])</f>
        <v>2</v>
      </c>
    </row>
    <row r="683" spans="1:55" s="2" customFormat="1" x14ac:dyDescent="0.25">
      <c r="A683" s="1">
        <v>50</v>
      </c>
      <c r="B683" t="s">
        <v>49</v>
      </c>
      <c r="C683" s="8">
        <v>44474</v>
      </c>
      <c r="D683" s="1" t="s">
        <v>79</v>
      </c>
      <c r="E683" s="4"/>
      <c r="F683" s="4"/>
      <c r="G683" s="4"/>
      <c r="H683" s="4"/>
      <c r="I683" s="4"/>
      <c r="J683" s="4"/>
      <c r="K683" s="4">
        <f>SUM(Tabel1[[#This Row],[cap_gemarkeerd_langs]:[cap_canadees]])</f>
        <v>0</v>
      </c>
      <c r="L683" s="4"/>
      <c r="M683" s="4"/>
      <c r="N683" s="4"/>
      <c r="O683" s="4">
        <v>2</v>
      </c>
      <c r="P683" s="4"/>
      <c r="Q683" s="4"/>
      <c r="R683" s="4">
        <f>SUM(Tabel1[[#This Row],[Cap - Invaliden algemeen]:[Cap - Overig gereserveerd]])</f>
        <v>2</v>
      </c>
      <c r="S683" s="4">
        <f>Tabel1[[#This Row],[Totale openbare capaciteit]]+Tabel1[[#This Row],[Totale doelgroep capaciteit]]</f>
        <v>2</v>
      </c>
      <c r="T683" s="11"/>
      <c r="U683" s="11"/>
      <c r="V683" s="11"/>
      <c r="W683" s="11"/>
      <c r="X683" s="11"/>
      <c r="Y683" s="11"/>
      <c r="Z683" s="4">
        <f>SUM(Tabel1[[#This Row],[Bez - Invaliden algemeen]:[Bez - Overig gereserveerd]])</f>
        <v>0</v>
      </c>
      <c r="AA683" s="4"/>
      <c r="AB683" s="4"/>
      <c r="AC683" s="11"/>
      <c r="AD683" s="11">
        <f>SUM(Tabel1[[#This Row],[Bez - fout, canadees]:[Bez - fout, anders]])</f>
        <v>0</v>
      </c>
      <c r="AE683" s="4"/>
      <c r="AF683" s="11"/>
      <c r="AG683" s="11"/>
      <c r="AH683" s="11">
        <f>SUM(Tabel1[[#This Row],[Bez - Obstakel, openbaar]:[Bez - Obstakel, doelgroep]])</f>
        <v>0</v>
      </c>
      <c r="AI683" s="4"/>
      <c r="AJ683" s="11">
        <f>SUM(Tabel1[[#This Row],[Bez - doelgroep totaal]]+Tabel1[[#This Row],[Bez - Openbaar]]+Tabel1[[#This Row],[Bez - Foutparkeerders]]+Tabel1[[#This Row],[Bez - Obstakels]])</f>
        <v>0</v>
      </c>
      <c r="AK683" s="41" t="e">
        <f>Tabel1[[#This Row],[Bez - Openbaar]]/Tabel1[[#This Row],[Totale openbare capaciteit]]</f>
        <v>#DIV/0!</v>
      </c>
      <c r="AL683" s="41">
        <f>Tabel1[[#This Row],[Bez - doelgroep totaal]]/Tabel1[[#This Row],[Totale doelgroep capaciteit]]</f>
        <v>0</v>
      </c>
      <c r="AM683" s="41">
        <f>Tabel1[[#This Row],[Totale bezetting]]/Tabel1[[#This Row],[Totale capaciteit]]</f>
        <v>0</v>
      </c>
      <c r="AN683" s="41" t="str">
        <f>Tabel1[[#This Row],[Datum]]&amp;Tabel1[[#This Row],[Meetmoment]]&amp;Tabel1[[#This Row],[Sectienummer]]</f>
        <v>4447414:00-16:0050</v>
      </c>
      <c r="AO683" s="33"/>
      <c r="AP683" s="33"/>
      <c r="AQ683" s="33"/>
      <c r="AR683" s="33"/>
      <c r="AS683" s="33"/>
      <c r="AT683" s="33">
        <f>SUM(Tabel1[[#This Row],[Motief - Bezoekers/kortparkeerders]:[Motief - Overig]])</f>
        <v>0</v>
      </c>
      <c r="AU683" s="43"/>
      <c r="AV683" s="43"/>
      <c r="AW683" s="43"/>
      <c r="AX683" s="43"/>
      <c r="AY683" s="43"/>
      <c r="AZ683" s="43"/>
      <c r="BA683" s="43"/>
      <c r="BB683" s="43"/>
      <c r="BC683" s="44">
        <f>SUM(Tabel1[[#This Row],[Herkomst - Eigen woonplaats]:[Herkomst - Onbekend]])</f>
        <v>0</v>
      </c>
    </row>
    <row r="684" spans="1:55" s="2" customFormat="1" x14ac:dyDescent="0.25">
      <c r="A684" s="1">
        <v>50</v>
      </c>
      <c r="B684" t="s">
        <v>49</v>
      </c>
      <c r="C684" s="8">
        <v>44474</v>
      </c>
      <c r="D684" s="1" t="s">
        <v>80</v>
      </c>
      <c r="E684" s="4"/>
      <c r="F684" s="4"/>
      <c r="G684" s="4"/>
      <c r="H684" s="4"/>
      <c r="I684" s="4"/>
      <c r="J684" s="4"/>
      <c r="K684" s="4">
        <f>SUM(Tabel1[[#This Row],[cap_gemarkeerd_langs]:[cap_canadees]])</f>
        <v>0</v>
      </c>
      <c r="L684" s="4"/>
      <c r="M684" s="4"/>
      <c r="N684" s="4"/>
      <c r="O684" s="4">
        <v>2</v>
      </c>
      <c r="P684" s="4"/>
      <c r="Q684" s="4"/>
      <c r="R684" s="4">
        <f>SUM(Tabel1[[#This Row],[Cap - Invaliden algemeen]:[Cap - Overig gereserveerd]])</f>
        <v>2</v>
      </c>
      <c r="S684" s="4">
        <f>Tabel1[[#This Row],[Totale openbare capaciteit]]+Tabel1[[#This Row],[Totale doelgroep capaciteit]]</f>
        <v>2</v>
      </c>
      <c r="T684" s="11"/>
      <c r="U684" s="11"/>
      <c r="V684" s="11"/>
      <c r="W684" s="11"/>
      <c r="X684" s="11"/>
      <c r="Y684" s="11"/>
      <c r="Z684" s="4">
        <f>SUM(Tabel1[[#This Row],[Bez - Invaliden algemeen]:[Bez - Overig gereserveerd]])</f>
        <v>0</v>
      </c>
      <c r="AA684" s="4"/>
      <c r="AB684" s="4"/>
      <c r="AC684" s="11"/>
      <c r="AD684" s="11">
        <f>SUM(Tabel1[[#This Row],[Bez - fout, canadees]:[Bez - fout, anders]])</f>
        <v>0</v>
      </c>
      <c r="AE684" s="4"/>
      <c r="AF684" s="11"/>
      <c r="AG684" s="11"/>
      <c r="AH684" s="11">
        <f>SUM(Tabel1[[#This Row],[Bez - Obstakel, openbaar]:[Bez - Obstakel, doelgroep]])</f>
        <v>0</v>
      </c>
      <c r="AI684" s="4"/>
      <c r="AJ684" s="11">
        <f>SUM(Tabel1[[#This Row],[Bez - doelgroep totaal]]+Tabel1[[#This Row],[Bez - Openbaar]]+Tabel1[[#This Row],[Bez - Foutparkeerders]]+Tabel1[[#This Row],[Bez - Obstakels]])</f>
        <v>0</v>
      </c>
      <c r="AK684" s="41" t="e">
        <f>Tabel1[[#This Row],[Bez - Openbaar]]/Tabel1[[#This Row],[Totale openbare capaciteit]]</f>
        <v>#DIV/0!</v>
      </c>
      <c r="AL684" s="41">
        <f>Tabel1[[#This Row],[Bez - doelgroep totaal]]/Tabel1[[#This Row],[Totale doelgroep capaciteit]]</f>
        <v>0</v>
      </c>
      <c r="AM684" s="41">
        <f>Tabel1[[#This Row],[Totale bezetting]]/Tabel1[[#This Row],[Totale capaciteit]]</f>
        <v>0</v>
      </c>
      <c r="AN684" s="41" t="str">
        <f>Tabel1[[#This Row],[Datum]]&amp;Tabel1[[#This Row],[Meetmoment]]&amp;Tabel1[[#This Row],[Sectienummer]]</f>
        <v>4447419:00-21:0050</v>
      </c>
      <c r="AO684" s="33"/>
      <c r="AP684" s="33"/>
      <c r="AQ684" s="33"/>
      <c r="AR684" s="33"/>
      <c r="AS684" s="33"/>
      <c r="AT684" s="33">
        <f>SUM(Tabel1[[#This Row],[Motief - Bezoekers/kortparkeerders]:[Motief - Overig]])</f>
        <v>0</v>
      </c>
      <c r="AU684" s="43"/>
      <c r="AV684" s="43"/>
      <c r="AW684" s="43"/>
      <c r="AX684" s="43"/>
      <c r="AY684" s="43"/>
      <c r="AZ684" s="43"/>
      <c r="BA684" s="43"/>
      <c r="BB684" s="43"/>
      <c r="BC684" s="44">
        <f>SUM(Tabel1[[#This Row],[Herkomst - Eigen woonplaats]:[Herkomst - Onbekend]])</f>
        <v>0</v>
      </c>
    </row>
    <row r="685" spans="1:55" s="2" customFormat="1" x14ac:dyDescent="0.25">
      <c r="A685" s="1">
        <v>50</v>
      </c>
      <c r="B685" t="s">
        <v>49</v>
      </c>
      <c r="C685" s="8">
        <v>44475</v>
      </c>
      <c r="D685" s="1" t="s">
        <v>77</v>
      </c>
      <c r="E685" s="4"/>
      <c r="F685" s="4"/>
      <c r="G685" s="4"/>
      <c r="H685" s="4"/>
      <c r="I685" s="4"/>
      <c r="J685" s="4"/>
      <c r="K685" s="4">
        <f>SUM(Tabel1[[#This Row],[cap_gemarkeerd_langs]:[cap_canadees]])</f>
        <v>0</v>
      </c>
      <c r="L685" s="4"/>
      <c r="M685" s="4"/>
      <c r="N685" s="4"/>
      <c r="O685" s="4">
        <v>2</v>
      </c>
      <c r="P685" s="4"/>
      <c r="Q685" s="4"/>
      <c r="R685" s="4">
        <f>SUM(Tabel1[[#This Row],[Cap - Invaliden algemeen]:[Cap - Overig gereserveerd]])</f>
        <v>2</v>
      </c>
      <c r="S685" s="4">
        <f>Tabel1[[#This Row],[Totale openbare capaciteit]]+Tabel1[[#This Row],[Totale doelgroep capaciteit]]</f>
        <v>2</v>
      </c>
      <c r="T685" s="11"/>
      <c r="U685" s="11"/>
      <c r="V685" s="11"/>
      <c r="W685" s="11"/>
      <c r="X685" s="11"/>
      <c r="Y685" s="11"/>
      <c r="Z685" s="4">
        <f>SUM(Tabel1[[#This Row],[Bez - Invaliden algemeen]:[Bez - Overig gereserveerd]])</f>
        <v>0</v>
      </c>
      <c r="AA685" s="4"/>
      <c r="AB685" s="4"/>
      <c r="AC685" s="11"/>
      <c r="AD685" s="11">
        <f>SUM(Tabel1[[#This Row],[Bez - fout, canadees]:[Bez - fout, anders]])</f>
        <v>0</v>
      </c>
      <c r="AE685" s="4"/>
      <c r="AF685" s="11"/>
      <c r="AG685" s="11"/>
      <c r="AH685" s="11">
        <f>SUM(Tabel1[[#This Row],[Bez - Obstakel, openbaar]:[Bez - Obstakel, doelgroep]])</f>
        <v>0</v>
      </c>
      <c r="AI685" s="4"/>
      <c r="AJ685" s="11">
        <f>SUM(Tabel1[[#This Row],[Bez - doelgroep totaal]]+Tabel1[[#This Row],[Bez - Openbaar]]+Tabel1[[#This Row],[Bez - Foutparkeerders]]+Tabel1[[#This Row],[Bez - Obstakels]])</f>
        <v>0</v>
      </c>
      <c r="AK685" s="41" t="e">
        <f>Tabel1[[#This Row],[Bez - Openbaar]]/Tabel1[[#This Row],[Totale openbare capaciteit]]</f>
        <v>#DIV/0!</v>
      </c>
      <c r="AL685" s="41">
        <f>Tabel1[[#This Row],[Bez - doelgroep totaal]]/Tabel1[[#This Row],[Totale doelgroep capaciteit]]</f>
        <v>0</v>
      </c>
      <c r="AM685" s="41">
        <f>Tabel1[[#This Row],[Totale bezetting]]/Tabel1[[#This Row],[Totale capaciteit]]</f>
        <v>0</v>
      </c>
      <c r="AN685" s="41" t="str">
        <f>Tabel1[[#This Row],[Datum]]&amp;Tabel1[[#This Row],[Meetmoment]]&amp;Tabel1[[#This Row],[Sectienummer]]</f>
        <v>4447500:00-02:0050</v>
      </c>
      <c r="AO685" s="33"/>
      <c r="AP685" s="33"/>
      <c r="AQ685" s="33"/>
      <c r="AR685" s="33"/>
      <c r="AS685" s="33"/>
      <c r="AT685" s="33">
        <f>SUM(Tabel1[[#This Row],[Motief - Bezoekers/kortparkeerders]:[Motief - Overig]])</f>
        <v>0</v>
      </c>
      <c r="AU685" s="43"/>
      <c r="AV685" s="43"/>
      <c r="AW685" s="43"/>
      <c r="AX685" s="43"/>
      <c r="AY685" s="43"/>
      <c r="AZ685" s="43"/>
      <c r="BA685" s="43"/>
      <c r="BB685" s="43"/>
      <c r="BC685" s="44">
        <f>SUM(Tabel1[[#This Row],[Herkomst - Eigen woonplaats]:[Herkomst - Onbekend]])</f>
        <v>0</v>
      </c>
    </row>
    <row r="686" spans="1:55" s="2" customFormat="1" x14ac:dyDescent="0.25">
      <c r="A686" s="1">
        <v>51</v>
      </c>
      <c r="B686" t="s">
        <v>52</v>
      </c>
      <c r="C686" s="8">
        <v>44415</v>
      </c>
      <c r="D686" s="1" t="s">
        <v>78</v>
      </c>
      <c r="E686" s="4">
        <v>26</v>
      </c>
      <c r="F686" s="4"/>
      <c r="G686" s="4"/>
      <c r="H686" s="4"/>
      <c r="I686" s="4"/>
      <c r="J686" s="4"/>
      <c r="K686" s="4">
        <f>SUM(Tabel1[[#This Row],[cap_gemarkeerd_langs]:[cap_canadees]])</f>
        <v>26</v>
      </c>
      <c r="L686" s="4"/>
      <c r="M686" s="4">
        <v>2</v>
      </c>
      <c r="N686" s="4"/>
      <c r="O686" s="4"/>
      <c r="P686" s="4"/>
      <c r="Q686" s="4"/>
      <c r="R686" s="4">
        <f>SUM(Tabel1[[#This Row],[Cap - Invaliden algemeen]:[Cap - Overig gereserveerd]])</f>
        <v>2</v>
      </c>
      <c r="S686" s="4">
        <f>Tabel1[[#This Row],[Totale openbare capaciteit]]+Tabel1[[#This Row],[Totale doelgroep capaciteit]]</f>
        <v>28</v>
      </c>
      <c r="T686" s="11">
        <v>20</v>
      </c>
      <c r="U686" s="11"/>
      <c r="V686" s="11"/>
      <c r="W686" s="11"/>
      <c r="X686" s="11"/>
      <c r="Y686" s="11"/>
      <c r="Z686" s="4">
        <f>SUM(Tabel1[[#This Row],[Bez - Invaliden algemeen]:[Bez - Overig gereserveerd]])</f>
        <v>0</v>
      </c>
      <c r="AA686" s="4"/>
      <c r="AB686" s="4"/>
      <c r="AC686" s="11"/>
      <c r="AD686" s="11">
        <f>SUM(Tabel1[[#This Row],[Bez - fout, canadees]:[Bez - fout, anders]])</f>
        <v>0</v>
      </c>
      <c r="AE686" s="4"/>
      <c r="AF686" s="11"/>
      <c r="AG686" s="11"/>
      <c r="AH686" s="11">
        <f>SUM(Tabel1[[#This Row],[Bez - Obstakel, openbaar]:[Bez - Obstakel, doelgroep]])</f>
        <v>0</v>
      </c>
      <c r="AI686" s="4"/>
      <c r="AJ686" s="11">
        <f>SUM(Tabel1[[#This Row],[Bez - doelgroep totaal]]+Tabel1[[#This Row],[Bez - Openbaar]]+Tabel1[[#This Row],[Bez - Foutparkeerders]]+Tabel1[[#This Row],[Bez - Obstakels]])</f>
        <v>20</v>
      </c>
      <c r="AK686" s="41">
        <f>Tabel1[[#This Row],[Bez - Openbaar]]/Tabel1[[#This Row],[Totale openbare capaciteit]]</f>
        <v>0.76923076923076927</v>
      </c>
      <c r="AL686" s="41">
        <f>Tabel1[[#This Row],[Bez - doelgroep totaal]]/Tabel1[[#This Row],[Totale doelgroep capaciteit]]</f>
        <v>0</v>
      </c>
      <c r="AM686" s="41">
        <f>Tabel1[[#This Row],[Totale bezetting]]/Tabel1[[#This Row],[Totale capaciteit]]</f>
        <v>0.7142857142857143</v>
      </c>
      <c r="AN686" s="41" t="str">
        <f>Tabel1[[#This Row],[Datum]]&amp;Tabel1[[#This Row],[Meetmoment]]&amp;Tabel1[[#This Row],[Sectienummer]]</f>
        <v>4441510:00-12:0051</v>
      </c>
      <c r="AO686" s="33">
        <v>2</v>
      </c>
      <c r="AP686" s="33">
        <v>2</v>
      </c>
      <c r="AQ686" s="33">
        <v>8</v>
      </c>
      <c r="AR686" s="33">
        <v>8</v>
      </c>
      <c r="AS686" s="33"/>
      <c r="AT686" s="33">
        <f>SUM(Tabel1[[#This Row],[Motief - Bezoekers/kortparkeerders]:[Motief - Overig]])</f>
        <v>20</v>
      </c>
      <c r="AU686" s="43">
        <v>13</v>
      </c>
      <c r="AV686" s="43"/>
      <c r="AW686" s="43">
        <v>3</v>
      </c>
      <c r="AX686" s="43">
        <v>1</v>
      </c>
      <c r="AY686" s="43">
        <v>1</v>
      </c>
      <c r="AZ686" s="43"/>
      <c r="BA686" s="43">
        <v>1</v>
      </c>
      <c r="BB686" s="43">
        <v>1</v>
      </c>
      <c r="BC686" s="44">
        <f>SUM(Tabel1[[#This Row],[Herkomst - Eigen woonplaats]:[Herkomst - Onbekend]])</f>
        <v>20</v>
      </c>
    </row>
    <row r="687" spans="1:55" s="2" customFormat="1" x14ac:dyDescent="0.25">
      <c r="A687" s="1">
        <v>51</v>
      </c>
      <c r="B687" t="s">
        <v>52</v>
      </c>
      <c r="C687" s="8">
        <v>44415</v>
      </c>
      <c r="D687" s="1" t="s">
        <v>79</v>
      </c>
      <c r="E687" s="4">
        <v>26</v>
      </c>
      <c r="F687" s="4"/>
      <c r="G687" s="4"/>
      <c r="H687" s="4"/>
      <c r="I687" s="4"/>
      <c r="J687" s="4"/>
      <c r="K687" s="4">
        <f>SUM(Tabel1[[#This Row],[cap_gemarkeerd_langs]:[cap_canadees]])</f>
        <v>26</v>
      </c>
      <c r="L687" s="4"/>
      <c r="M687" s="4">
        <v>2</v>
      </c>
      <c r="N687" s="4"/>
      <c r="O687" s="4"/>
      <c r="P687" s="4"/>
      <c r="Q687" s="4"/>
      <c r="R687" s="4">
        <f>SUM(Tabel1[[#This Row],[Cap - Invaliden algemeen]:[Cap - Overig gereserveerd]])</f>
        <v>2</v>
      </c>
      <c r="S687" s="4">
        <f>Tabel1[[#This Row],[Totale openbare capaciteit]]+Tabel1[[#This Row],[Totale doelgroep capaciteit]]</f>
        <v>28</v>
      </c>
      <c r="T687" s="11">
        <v>26</v>
      </c>
      <c r="U687" s="11"/>
      <c r="V687" s="11"/>
      <c r="W687" s="11"/>
      <c r="X687" s="11"/>
      <c r="Y687" s="11"/>
      <c r="Z687" s="4">
        <f>SUM(Tabel1[[#This Row],[Bez - Invaliden algemeen]:[Bez - Overig gereserveerd]])</f>
        <v>0</v>
      </c>
      <c r="AA687" s="4"/>
      <c r="AB687" s="4">
        <v>2</v>
      </c>
      <c r="AC687" s="11"/>
      <c r="AD687" s="11">
        <f>SUM(Tabel1[[#This Row],[Bez - fout, canadees]:[Bez - fout, anders]])</f>
        <v>2</v>
      </c>
      <c r="AE687" s="4"/>
      <c r="AF687" s="11"/>
      <c r="AG687" s="11"/>
      <c r="AH687" s="11">
        <f>SUM(Tabel1[[#This Row],[Bez - Obstakel, openbaar]:[Bez - Obstakel, doelgroep]])</f>
        <v>0</v>
      </c>
      <c r="AI687" s="4"/>
      <c r="AJ687" s="11">
        <f>SUM(Tabel1[[#This Row],[Bez - doelgroep totaal]]+Tabel1[[#This Row],[Bez - Openbaar]]+Tabel1[[#This Row],[Bez - Foutparkeerders]]+Tabel1[[#This Row],[Bez - Obstakels]])</f>
        <v>28</v>
      </c>
      <c r="AK687" s="41">
        <f>Tabel1[[#This Row],[Bez - Openbaar]]/Tabel1[[#This Row],[Totale openbare capaciteit]]</f>
        <v>1</v>
      </c>
      <c r="AL687" s="41">
        <f>Tabel1[[#This Row],[Bez - doelgroep totaal]]/Tabel1[[#This Row],[Totale doelgroep capaciteit]]</f>
        <v>0</v>
      </c>
      <c r="AM687" s="41">
        <f>Tabel1[[#This Row],[Totale bezetting]]/Tabel1[[#This Row],[Totale capaciteit]]</f>
        <v>1</v>
      </c>
      <c r="AN687" s="41" t="str">
        <f>Tabel1[[#This Row],[Datum]]&amp;Tabel1[[#This Row],[Meetmoment]]&amp;Tabel1[[#This Row],[Sectienummer]]</f>
        <v>4441514:00-16:0051</v>
      </c>
      <c r="AO687" s="33">
        <v>2</v>
      </c>
      <c r="AP687" s="33">
        <v>3</v>
      </c>
      <c r="AQ687" s="33">
        <v>11</v>
      </c>
      <c r="AR687" s="33">
        <v>12</v>
      </c>
      <c r="AS687" s="33"/>
      <c r="AT687" s="33">
        <f>SUM(Tabel1[[#This Row],[Motief - Bezoekers/kortparkeerders]:[Motief - Overig]])</f>
        <v>28</v>
      </c>
      <c r="AU687" s="43">
        <v>14</v>
      </c>
      <c r="AV687" s="43">
        <v>1</v>
      </c>
      <c r="AW687" s="43">
        <v>8</v>
      </c>
      <c r="AX687" s="43">
        <v>2</v>
      </c>
      <c r="AY687" s="43">
        <v>1</v>
      </c>
      <c r="AZ687" s="43">
        <v>1</v>
      </c>
      <c r="BA687" s="43"/>
      <c r="BB687" s="43">
        <v>1</v>
      </c>
      <c r="BC687" s="44">
        <f>SUM(Tabel1[[#This Row],[Herkomst - Eigen woonplaats]:[Herkomst - Onbekend]])</f>
        <v>28</v>
      </c>
    </row>
    <row r="688" spans="1:55" s="2" customFormat="1" x14ac:dyDescent="0.25">
      <c r="A688" s="1">
        <v>51</v>
      </c>
      <c r="B688" t="s">
        <v>52</v>
      </c>
      <c r="C688" s="8">
        <v>44415</v>
      </c>
      <c r="D688" s="1" t="s">
        <v>80</v>
      </c>
      <c r="E688" s="4">
        <v>26</v>
      </c>
      <c r="F688" s="4"/>
      <c r="G688" s="4"/>
      <c r="H688" s="4"/>
      <c r="I688" s="4"/>
      <c r="J688" s="4"/>
      <c r="K688" s="4">
        <f>SUM(Tabel1[[#This Row],[cap_gemarkeerd_langs]:[cap_canadees]])</f>
        <v>26</v>
      </c>
      <c r="L688" s="4"/>
      <c r="M688" s="4">
        <v>2</v>
      </c>
      <c r="N688" s="4"/>
      <c r="O688" s="4"/>
      <c r="P688" s="4"/>
      <c r="Q688" s="4"/>
      <c r="R688" s="4">
        <f>SUM(Tabel1[[#This Row],[Cap - Invaliden algemeen]:[Cap - Overig gereserveerd]])</f>
        <v>2</v>
      </c>
      <c r="S688" s="4">
        <f>Tabel1[[#This Row],[Totale openbare capaciteit]]+Tabel1[[#This Row],[Totale doelgroep capaciteit]]</f>
        <v>28</v>
      </c>
      <c r="T688" s="11">
        <v>26</v>
      </c>
      <c r="U688" s="11"/>
      <c r="V688" s="11">
        <v>1</v>
      </c>
      <c r="W688" s="11"/>
      <c r="X688" s="11"/>
      <c r="Y688" s="11"/>
      <c r="Z688" s="4">
        <f>SUM(Tabel1[[#This Row],[Bez - Invaliden algemeen]:[Bez - Overig gereserveerd]])</f>
        <v>1</v>
      </c>
      <c r="AA688" s="4"/>
      <c r="AB688" s="4">
        <v>5</v>
      </c>
      <c r="AC688" s="11"/>
      <c r="AD688" s="11">
        <f>SUM(Tabel1[[#This Row],[Bez - fout, canadees]:[Bez - fout, anders]])</f>
        <v>5</v>
      </c>
      <c r="AE688" s="4"/>
      <c r="AF688" s="11"/>
      <c r="AG688" s="11"/>
      <c r="AH688" s="11">
        <f>SUM(Tabel1[[#This Row],[Bez - Obstakel, openbaar]:[Bez - Obstakel, doelgroep]])</f>
        <v>0</v>
      </c>
      <c r="AI688" s="4"/>
      <c r="AJ688" s="11">
        <f>SUM(Tabel1[[#This Row],[Bez - doelgroep totaal]]+Tabel1[[#This Row],[Bez - Openbaar]]+Tabel1[[#This Row],[Bez - Foutparkeerders]]+Tabel1[[#This Row],[Bez - Obstakels]])</f>
        <v>32</v>
      </c>
      <c r="AK688" s="41">
        <f>Tabel1[[#This Row],[Bez - Openbaar]]/Tabel1[[#This Row],[Totale openbare capaciteit]]</f>
        <v>1</v>
      </c>
      <c r="AL688" s="41">
        <f>Tabel1[[#This Row],[Bez - doelgroep totaal]]/Tabel1[[#This Row],[Totale doelgroep capaciteit]]</f>
        <v>0.5</v>
      </c>
      <c r="AM688" s="41">
        <f>Tabel1[[#This Row],[Totale bezetting]]/Tabel1[[#This Row],[Totale capaciteit]]</f>
        <v>1.1428571428571428</v>
      </c>
      <c r="AN688" s="41" t="str">
        <f>Tabel1[[#This Row],[Datum]]&amp;Tabel1[[#This Row],[Meetmoment]]&amp;Tabel1[[#This Row],[Sectienummer]]</f>
        <v>4441519:00-21:0051</v>
      </c>
      <c r="AO688" s="33"/>
      <c r="AP688" s="33">
        <v>2</v>
      </c>
      <c r="AQ688" s="33">
        <v>16</v>
      </c>
      <c r="AR688" s="33">
        <v>14</v>
      </c>
      <c r="AS688" s="33"/>
      <c r="AT688" s="33">
        <f>SUM(Tabel1[[#This Row],[Motief - Bezoekers/kortparkeerders]:[Motief - Overig]])</f>
        <v>32</v>
      </c>
      <c r="AU688" s="43">
        <v>18</v>
      </c>
      <c r="AV688" s="43">
        <v>1</v>
      </c>
      <c r="AW688" s="43">
        <v>8</v>
      </c>
      <c r="AX688" s="43">
        <v>1</v>
      </c>
      <c r="AY688" s="43">
        <v>2</v>
      </c>
      <c r="AZ688" s="43">
        <v>1</v>
      </c>
      <c r="BA688" s="43"/>
      <c r="BB688" s="43">
        <v>1</v>
      </c>
      <c r="BC688" s="44">
        <f>SUM(Tabel1[[#This Row],[Herkomst - Eigen woonplaats]:[Herkomst - Onbekend]])</f>
        <v>32</v>
      </c>
    </row>
    <row r="689" spans="1:55" s="2" customFormat="1" x14ac:dyDescent="0.25">
      <c r="A689" s="1">
        <v>51</v>
      </c>
      <c r="B689" t="s">
        <v>52</v>
      </c>
      <c r="C689" s="8">
        <v>44416</v>
      </c>
      <c r="D689" s="1" t="s">
        <v>77</v>
      </c>
      <c r="E689" s="4">
        <v>26</v>
      </c>
      <c r="F689" s="4"/>
      <c r="G689" s="4"/>
      <c r="H689" s="4"/>
      <c r="I689" s="4"/>
      <c r="J689" s="4"/>
      <c r="K689" s="4">
        <f>SUM(Tabel1[[#This Row],[cap_gemarkeerd_langs]:[cap_canadees]])</f>
        <v>26</v>
      </c>
      <c r="L689" s="4"/>
      <c r="M689" s="4">
        <v>2</v>
      </c>
      <c r="N689" s="4"/>
      <c r="O689" s="4"/>
      <c r="P689" s="4"/>
      <c r="Q689" s="4"/>
      <c r="R689" s="4">
        <f>SUM(Tabel1[[#This Row],[Cap - Invaliden algemeen]:[Cap - Overig gereserveerd]])</f>
        <v>2</v>
      </c>
      <c r="S689" s="4">
        <f>Tabel1[[#This Row],[Totale openbare capaciteit]]+Tabel1[[#This Row],[Totale doelgroep capaciteit]]</f>
        <v>28</v>
      </c>
      <c r="T689" s="11">
        <v>26</v>
      </c>
      <c r="U689" s="11"/>
      <c r="V689" s="11">
        <v>1</v>
      </c>
      <c r="W689" s="11"/>
      <c r="X689" s="11"/>
      <c r="Y689" s="11"/>
      <c r="Z689" s="4">
        <f>SUM(Tabel1[[#This Row],[Bez - Invaliden algemeen]:[Bez - Overig gereserveerd]])</f>
        <v>1</v>
      </c>
      <c r="AA689" s="4"/>
      <c r="AB689" s="4">
        <v>4</v>
      </c>
      <c r="AC689" s="11"/>
      <c r="AD689" s="11">
        <f>SUM(Tabel1[[#This Row],[Bez - fout, canadees]:[Bez - fout, anders]])</f>
        <v>4</v>
      </c>
      <c r="AE689" s="4"/>
      <c r="AF689" s="11"/>
      <c r="AG689" s="11"/>
      <c r="AH689" s="11">
        <f>SUM(Tabel1[[#This Row],[Bez - Obstakel, openbaar]:[Bez - Obstakel, doelgroep]])</f>
        <v>0</v>
      </c>
      <c r="AI689" s="4"/>
      <c r="AJ689" s="11">
        <f>SUM(Tabel1[[#This Row],[Bez - doelgroep totaal]]+Tabel1[[#This Row],[Bez - Openbaar]]+Tabel1[[#This Row],[Bez - Foutparkeerders]]+Tabel1[[#This Row],[Bez - Obstakels]])</f>
        <v>31</v>
      </c>
      <c r="AK689" s="41">
        <f>Tabel1[[#This Row],[Bez - Openbaar]]/Tabel1[[#This Row],[Totale openbare capaciteit]]</f>
        <v>1</v>
      </c>
      <c r="AL689" s="41">
        <f>Tabel1[[#This Row],[Bez - doelgroep totaal]]/Tabel1[[#This Row],[Totale doelgroep capaciteit]]</f>
        <v>0.5</v>
      </c>
      <c r="AM689" s="41">
        <f>Tabel1[[#This Row],[Totale bezetting]]/Tabel1[[#This Row],[Totale capaciteit]]</f>
        <v>1.1071428571428572</v>
      </c>
      <c r="AN689" s="41" t="str">
        <f>Tabel1[[#This Row],[Datum]]&amp;Tabel1[[#This Row],[Meetmoment]]&amp;Tabel1[[#This Row],[Sectienummer]]</f>
        <v>4441600:00-02:0051</v>
      </c>
      <c r="AO689" s="33"/>
      <c r="AP689" s="33"/>
      <c r="AQ689" s="33">
        <v>16</v>
      </c>
      <c r="AR689" s="33">
        <v>15</v>
      </c>
      <c r="AS689" s="33"/>
      <c r="AT689" s="33">
        <f>SUM(Tabel1[[#This Row],[Motief - Bezoekers/kortparkeerders]:[Motief - Overig]])</f>
        <v>31</v>
      </c>
      <c r="AU689" s="43">
        <v>17</v>
      </c>
      <c r="AV689" s="43"/>
      <c r="AW689" s="43">
        <v>9</v>
      </c>
      <c r="AX689" s="43">
        <v>1</v>
      </c>
      <c r="AY689" s="43">
        <v>2</v>
      </c>
      <c r="AZ689" s="43">
        <v>1</v>
      </c>
      <c r="BA689" s="43"/>
      <c r="BB689" s="43">
        <v>1</v>
      </c>
      <c r="BC689" s="44">
        <f>SUM(Tabel1[[#This Row],[Herkomst - Eigen woonplaats]:[Herkomst - Onbekend]])</f>
        <v>31</v>
      </c>
    </row>
    <row r="690" spans="1:55" s="2" customFormat="1" x14ac:dyDescent="0.25">
      <c r="A690" s="1">
        <v>51</v>
      </c>
      <c r="B690" t="s">
        <v>52</v>
      </c>
      <c r="C690" s="8">
        <v>44450</v>
      </c>
      <c r="D690" s="1" t="s">
        <v>78</v>
      </c>
      <c r="E690" s="4">
        <v>26</v>
      </c>
      <c r="F690" s="4"/>
      <c r="G690" s="4"/>
      <c r="H690" s="4"/>
      <c r="I690" s="4"/>
      <c r="J690" s="4"/>
      <c r="K690" s="4">
        <f>SUM(Tabel1[[#This Row],[cap_gemarkeerd_langs]:[cap_canadees]])</f>
        <v>26</v>
      </c>
      <c r="L690" s="4"/>
      <c r="M690" s="4">
        <v>2</v>
      </c>
      <c r="N690" s="4"/>
      <c r="O690" s="4"/>
      <c r="P690" s="4"/>
      <c r="Q690" s="4"/>
      <c r="R690" s="4">
        <f>SUM(Tabel1[[#This Row],[Cap - Invaliden algemeen]:[Cap - Overig gereserveerd]])</f>
        <v>2</v>
      </c>
      <c r="S690" s="4">
        <f>Tabel1[[#This Row],[Totale openbare capaciteit]]+Tabel1[[#This Row],[Totale doelgroep capaciteit]]</f>
        <v>28</v>
      </c>
      <c r="T690" s="11">
        <v>26</v>
      </c>
      <c r="U690" s="11"/>
      <c r="V690" s="11">
        <v>1</v>
      </c>
      <c r="W690" s="11"/>
      <c r="X690" s="11"/>
      <c r="Y690" s="11"/>
      <c r="Z690" s="4">
        <f>SUM(Tabel1[[#This Row],[Bez - Invaliden algemeen]:[Bez - Overig gereserveerd]])</f>
        <v>1</v>
      </c>
      <c r="AA690" s="4"/>
      <c r="AB690" s="4">
        <v>3</v>
      </c>
      <c r="AC690" s="11"/>
      <c r="AD690" s="11">
        <f>SUM(Tabel1[[#This Row],[Bez - fout, canadees]:[Bez - fout, anders]])</f>
        <v>3</v>
      </c>
      <c r="AE690" s="4"/>
      <c r="AF690" s="11"/>
      <c r="AG690" s="11"/>
      <c r="AH690" s="11">
        <f>SUM(Tabel1[[#This Row],[Bez - Obstakel, openbaar]:[Bez - Obstakel, doelgroep]])</f>
        <v>0</v>
      </c>
      <c r="AI690" s="4"/>
      <c r="AJ690" s="11">
        <f>SUM(Tabel1[[#This Row],[Bez - doelgroep totaal]]+Tabel1[[#This Row],[Bez - Openbaar]]+Tabel1[[#This Row],[Bez - Foutparkeerders]]+Tabel1[[#This Row],[Bez - Obstakels]])</f>
        <v>30</v>
      </c>
      <c r="AK690" s="41">
        <f>Tabel1[[#This Row],[Bez - Openbaar]]/Tabel1[[#This Row],[Totale openbare capaciteit]]</f>
        <v>1</v>
      </c>
      <c r="AL690" s="41">
        <f>Tabel1[[#This Row],[Bez - doelgroep totaal]]/Tabel1[[#This Row],[Totale doelgroep capaciteit]]</f>
        <v>0.5</v>
      </c>
      <c r="AM690" s="41">
        <f>Tabel1[[#This Row],[Totale bezetting]]/Tabel1[[#This Row],[Totale capaciteit]]</f>
        <v>1.0714285714285714</v>
      </c>
      <c r="AN690" s="41" t="str">
        <f>Tabel1[[#This Row],[Datum]]&amp;Tabel1[[#This Row],[Meetmoment]]&amp;Tabel1[[#This Row],[Sectienummer]]</f>
        <v>4445010:00-12:0051</v>
      </c>
      <c r="AO690" s="33">
        <v>8</v>
      </c>
      <c r="AP690" s="33">
        <v>2</v>
      </c>
      <c r="AQ690" s="33">
        <v>9</v>
      </c>
      <c r="AR690" s="33">
        <v>11</v>
      </c>
      <c r="AS690" s="33"/>
      <c r="AT690" s="33">
        <f>SUM(Tabel1[[#This Row],[Motief - Bezoekers/kortparkeerders]:[Motief - Overig]])</f>
        <v>30</v>
      </c>
      <c r="AU690" s="43">
        <v>18</v>
      </c>
      <c r="AV690" s="43">
        <v>2</v>
      </c>
      <c r="AW690" s="43">
        <v>5</v>
      </c>
      <c r="AX690" s="43">
        <v>1</v>
      </c>
      <c r="AY690" s="43"/>
      <c r="AZ690" s="43">
        <v>3</v>
      </c>
      <c r="BA690" s="43">
        <v>1</v>
      </c>
      <c r="BB690" s="43"/>
      <c r="BC690" s="44">
        <f>SUM(Tabel1[[#This Row],[Herkomst - Eigen woonplaats]:[Herkomst - Onbekend]])</f>
        <v>30</v>
      </c>
    </row>
    <row r="691" spans="1:55" s="2" customFormat="1" x14ac:dyDescent="0.25">
      <c r="A691" s="1">
        <v>51</v>
      </c>
      <c r="B691" t="s">
        <v>52</v>
      </c>
      <c r="C691" s="8">
        <v>44450</v>
      </c>
      <c r="D691" s="1" t="s">
        <v>80</v>
      </c>
      <c r="E691" s="4">
        <v>26</v>
      </c>
      <c r="F691" s="4"/>
      <c r="G691" s="4"/>
      <c r="H691" s="4"/>
      <c r="I691" s="4"/>
      <c r="J691" s="4"/>
      <c r="K691" s="4">
        <f>SUM(Tabel1[[#This Row],[cap_gemarkeerd_langs]:[cap_canadees]])</f>
        <v>26</v>
      </c>
      <c r="L691" s="4"/>
      <c r="M691" s="4">
        <v>2</v>
      </c>
      <c r="N691" s="4"/>
      <c r="O691" s="4"/>
      <c r="P691" s="4"/>
      <c r="Q691" s="4"/>
      <c r="R691" s="4">
        <f>SUM(Tabel1[[#This Row],[Cap - Invaliden algemeen]:[Cap - Overig gereserveerd]])</f>
        <v>2</v>
      </c>
      <c r="S691" s="4">
        <f>Tabel1[[#This Row],[Totale openbare capaciteit]]+Tabel1[[#This Row],[Totale doelgroep capaciteit]]</f>
        <v>28</v>
      </c>
      <c r="T691" s="11">
        <v>24</v>
      </c>
      <c r="U691" s="11"/>
      <c r="V691" s="11"/>
      <c r="W691" s="11"/>
      <c r="X691" s="11"/>
      <c r="Y691" s="11"/>
      <c r="Z691" s="4">
        <f>SUM(Tabel1[[#This Row],[Bez - Invaliden algemeen]:[Bez - Overig gereserveerd]])</f>
        <v>0</v>
      </c>
      <c r="AA691" s="4"/>
      <c r="AB691" s="4"/>
      <c r="AC691" s="11"/>
      <c r="AD691" s="11">
        <f>SUM(Tabel1[[#This Row],[Bez - fout, canadees]:[Bez - fout, anders]])</f>
        <v>0</v>
      </c>
      <c r="AE691" s="4"/>
      <c r="AF691" s="11"/>
      <c r="AG691" s="11"/>
      <c r="AH691" s="11">
        <f>SUM(Tabel1[[#This Row],[Bez - Obstakel, openbaar]:[Bez - Obstakel, doelgroep]])</f>
        <v>0</v>
      </c>
      <c r="AI691" s="4"/>
      <c r="AJ691" s="11">
        <f>SUM(Tabel1[[#This Row],[Bez - doelgroep totaal]]+Tabel1[[#This Row],[Bez - Openbaar]]+Tabel1[[#This Row],[Bez - Foutparkeerders]]+Tabel1[[#This Row],[Bez - Obstakels]])</f>
        <v>24</v>
      </c>
      <c r="AK691" s="41">
        <f>Tabel1[[#This Row],[Bez - Openbaar]]/Tabel1[[#This Row],[Totale openbare capaciteit]]</f>
        <v>0.92307692307692313</v>
      </c>
      <c r="AL691" s="41">
        <f>Tabel1[[#This Row],[Bez - doelgroep totaal]]/Tabel1[[#This Row],[Totale doelgroep capaciteit]]</f>
        <v>0</v>
      </c>
      <c r="AM691" s="41">
        <f>Tabel1[[#This Row],[Totale bezetting]]/Tabel1[[#This Row],[Totale capaciteit]]</f>
        <v>0.8571428571428571</v>
      </c>
      <c r="AN691" s="41" t="str">
        <f>Tabel1[[#This Row],[Datum]]&amp;Tabel1[[#This Row],[Meetmoment]]&amp;Tabel1[[#This Row],[Sectienummer]]</f>
        <v>4445019:00-21:0051</v>
      </c>
      <c r="AO691" s="33">
        <v>3</v>
      </c>
      <c r="AP691" s="33">
        <v>2</v>
      </c>
      <c r="AQ691" s="33">
        <v>7</v>
      </c>
      <c r="AR691" s="33">
        <v>12</v>
      </c>
      <c r="AS691" s="33"/>
      <c r="AT691" s="33">
        <f>SUM(Tabel1[[#This Row],[Motief - Bezoekers/kortparkeerders]:[Motief - Overig]])</f>
        <v>24</v>
      </c>
      <c r="AU691" s="43">
        <v>13</v>
      </c>
      <c r="AV691" s="43">
        <v>3</v>
      </c>
      <c r="AW691" s="43">
        <v>3</v>
      </c>
      <c r="AX691" s="43">
        <v>2</v>
      </c>
      <c r="AY691" s="43"/>
      <c r="AZ691" s="43">
        <v>1</v>
      </c>
      <c r="BA691" s="43">
        <v>1</v>
      </c>
      <c r="BB691" s="43">
        <v>1</v>
      </c>
      <c r="BC691" s="44">
        <f>SUM(Tabel1[[#This Row],[Herkomst - Eigen woonplaats]:[Herkomst - Onbekend]])</f>
        <v>24</v>
      </c>
    </row>
    <row r="692" spans="1:55" s="2" customFormat="1" x14ac:dyDescent="0.25">
      <c r="A692" s="1">
        <v>51</v>
      </c>
      <c r="B692" t="s">
        <v>52</v>
      </c>
      <c r="C692" s="8">
        <v>44451</v>
      </c>
      <c r="D692" s="1" t="s">
        <v>77</v>
      </c>
      <c r="E692" s="4">
        <v>26</v>
      </c>
      <c r="F692" s="4"/>
      <c r="G692" s="4"/>
      <c r="H692" s="4"/>
      <c r="I692" s="4"/>
      <c r="J692" s="4"/>
      <c r="K692" s="4">
        <f>SUM(Tabel1[[#This Row],[cap_gemarkeerd_langs]:[cap_canadees]])</f>
        <v>26</v>
      </c>
      <c r="L692" s="4"/>
      <c r="M692" s="4">
        <v>2</v>
      </c>
      <c r="N692" s="4"/>
      <c r="O692" s="4"/>
      <c r="P692" s="4"/>
      <c r="Q692" s="4"/>
      <c r="R692" s="4">
        <f>SUM(Tabel1[[#This Row],[Cap - Invaliden algemeen]:[Cap - Overig gereserveerd]])</f>
        <v>2</v>
      </c>
      <c r="S692" s="4">
        <f>Tabel1[[#This Row],[Totale openbare capaciteit]]+Tabel1[[#This Row],[Totale doelgroep capaciteit]]</f>
        <v>28</v>
      </c>
      <c r="T692" s="11">
        <v>26</v>
      </c>
      <c r="U692" s="11"/>
      <c r="V692" s="11">
        <v>1</v>
      </c>
      <c r="W692" s="11"/>
      <c r="X692" s="11"/>
      <c r="Y692" s="11"/>
      <c r="Z692" s="4">
        <f>SUM(Tabel1[[#This Row],[Bez - Invaliden algemeen]:[Bez - Overig gereserveerd]])</f>
        <v>1</v>
      </c>
      <c r="AA692" s="4"/>
      <c r="AB692" s="4">
        <v>1</v>
      </c>
      <c r="AC692" s="11"/>
      <c r="AD692" s="11">
        <f>SUM(Tabel1[[#This Row],[Bez - fout, canadees]:[Bez - fout, anders]])</f>
        <v>1</v>
      </c>
      <c r="AE692" s="4"/>
      <c r="AF692" s="11"/>
      <c r="AG692" s="11"/>
      <c r="AH692" s="11">
        <f>SUM(Tabel1[[#This Row],[Bez - Obstakel, openbaar]:[Bez - Obstakel, doelgroep]])</f>
        <v>0</v>
      </c>
      <c r="AI692" s="4"/>
      <c r="AJ692" s="11">
        <f>SUM(Tabel1[[#This Row],[Bez - doelgroep totaal]]+Tabel1[[#This Row],[Bez - Openbaar]]+Tabel1[[#This Row],[Bez - Foutparkeerders]]+Tabel1[[#This Row],[Bez - Obstakels]])</f>
        <v>28</v>
      </c>
      <c r="AK692" s="41">
        <f>Tabel1[[#This Row],[Bez - Openbaar]]/Tabel1[[#This Row],[Totale openbare capaciteit]]</f>
        <v>1</v>
      </c>
      <c r="AL692" s="41">
        <f>Tabel1[[#This Row],[Bez - doelgroep totaal]]/Tabel1[[#This Row],[Totale doelgroep capaciteit]]</f>
        <v>0.5</v>
      </c>
      <c r="AM692" s="41">
        <f>Tabel1[[#This Row],[Totale bezetting]]/Tabel1[[#This Row],[Totale capaciteit]]</f>
        <v>1</v>
      </c>
      <c r="AN692" s="41" t="str">
        <f>Tabel1[[#This Row],[Datum]]&amp;Tabel1[[#This Row],[Meetmoment]]&amp;Tabel1[[#This Row],[Sectienummer]]</f>
        <v>4445100:00-02:0051</v>
      </c>
      <c r="AO692" s="33"/>
      <c r="AP692" s="33"/>
      <c r="AQ692" s="33">
        <v>11</v>
      </c>
      <c r="AR692" s="33">
        <v>17</v>
      </c>
      <c r="AS692" s="33"/>
      <c r="AT692" s="33">
        <f>SUM(Tabel1[[#This Row],[Motief - Bezoekers/kortparkeerders]:[Motief - Overig]])</f>
        <v>28</v>
      </c>
      <c r="AU692" s="43">
        <v>19</v>
      </c>
      <c r="AV692" s="43">
        <v>1</v>
      </c>
      <c r="AW692" s="43">
        <v>4</v>
      </c>
      <c r="AX692" s="43">
        <v>2</v>
      </c>
      <c r="AY692" s="43">
        <v>1</v>
      </c>
      <c r="AZ692" s="43"/>
      <c r="BA692" s="43">
        <v>1</v>
      </c>
      <c r="BB692" s="43"/>
      <c r="BC692" s="44">
        <f>SUM(Tabel1[[#This Row],[Herkomst - Eigen woonplaats]:[Herkomst - Onbekend]])</f>
        <v>28</v>
      </c>
    </row>
    <row r="693" spans="1:55" s="2" customFormat="1" x14ac:dyDescent="0.25">
      <c r="A693" s="1">
        <v>51</v>
      </c>
      <c r="B693" t="s">
        <v>52</v>
      </c>
      <c r="C693" s="8">
        <v>44474</v>
      </c>
      <c r="D693" s="1" t="s">
        <v>78</v>
      </c>
      <c r="E693" s="4">
        <v>26</v>
      </c>
      <c r="F693" s="4"/>
      <c r="G693" s="4"/>
      <c r="H693" s="4"/>
      <c r="I693" s="4"/>
      <c r="J693" s="4"/>
      <c r="K693" s="4">
        <f>SUM(Tabel1[[#This Row],[cap_gemarkeerd_langs]:[cap_canadees]])</f>
        <v>26</v>
      </c>
      <c r="L693" s="4"/>
      <c r="M693" s="4">
        <v>2</v>
      </c>
      <c r="N693" s="4"/>
      <c r="O693" s="4"/>
      <c r="P693" s="4"/>
      <c r="Q693" s="4"/>
      <c r="R693" s="4">
        <f>SUM(Tabel1[[#This Row],[Cap - Invaliden algemeen]:[Cap - Overig gereserveerd]])</f>
        <v>2</v>
      </c>
      <c r="S693" s="4">
        <f>Tabel1[[#This Row],[Totale openbare capaciteit]]+Tabel1[[#This Row],[Totale doelgroep capaciteit]]</f>
        <v>28</v>
      </c>
      <c r="T693" s="11">
        <v>22</v>
      </c>
      <c r="U693" s="11"/>
      <c r="V693" s="11"/>
      <c r="W693" s="11"/>
      <c r="X693" s="11"/>
      <c r="Y693" s="11"/>
      <c r="Z693" s="4">
        <f>SUM(Tabel1[[#This Row],[Bez - Invaliden algemeen]:[Bez - Overig gereserveerd]])</f>
        <v>0</v>
      </c>
      <c r="AA693" s="4"/>
      <c r="AB693" s="4"/>
      <c r="AC693" s="11"/>
      <c r="AD693" s="11">
        <f>SUM(Tabel1[[#This Row],[Bez - fout, canadees]:[Bez - fout, anders]])</f>
        <v>0</v>
      </c>
      <c r="AE693" s="4">
        <v>2</v>
      </c>
      <c r="AF693" s="11"/>
      <c r="AG693" s="11"/>
      <c r="AH693" s="11">
        <f>SUM(Tabel1[[#This Row],[Bez - Obstakel, openbaar]:[Bez - Obstakel, doelgroep]])</f>
        <v>2</v>
      </c>
      <c r="AI693" s="4"/>
      <c r="AJ693" s="11">
        <f>SUM(Tabel1[[#This Row],[Bez - doelgroep totaal]]+Tabel1[[#This Row],[Bez - Openbaar]]+Tabel1[[#This Row],[Bez - Foutparkeerders]]+Tabel1[[#This Row],[Bez - Obstakels]])</f>
        <v>24</v>
      </c>
      <c r="AK693" s="41">
        <f>Tabel1[[#This Row],[Bez - Openbaar]]/Tabel1[[#This Row],[Totale openbare capaciteit]]</f>
        <v>0.84615384615384615</v>
      </c>
      <c r="AL693" s="41">
        <f>Tabel1[[#This Row],[Bez - doelgroep totaal]]/Tabel1[[#This Row],[Totale doelgroep capaciteit]]</f>
        <v>0</v>
      </c>
      <c r="AM693" s="41">
        <f>Tabel1[[#This Row],[Totale bezetting]]/Tabel1[[#This Row],[Totale capaciteit]]</f>
        <v>0.8571428571428571</v>
      </c>
      <c r="AN693" s="41" t="str">
        <f>Tabel1[[#This Row],[Datum]]&amp;Tabel1[[#This Row],[Meetmoment]]&amp;Tabel1[[#This Row],[Sectienummer]]</f>
        <v>4447410:00-12:0051</v>
      </c>
      <c r="AO693" s="33">
        <v>7</v>
      </c>
      <c r="AP693" s="33">
        <v>3</v>
      </c>
      <c r="AQ693" s="33">
        <v>3</v>
      </c>
      <c r="AR693" s="33">
        <v>9</v>
      </c>
      <c r="AS693" s="33"/>
      <c r="AT693" s="33">
        <f>SUM(Tabel1[[#This Row],[Motief - Bezoekers/kortparkeerders]:[Motief - Overig]])</f>
        <v>22</v>
      </c>
      <c r="AU693" s="43">
        <v>10</v>
      </c>
      <c r="AV693" s="43">
        <v>3</v>
      </c>
      <c r="AW693" s="43">
        <v>2</v>
      </c>
      <c r="AX693" s="43"/>
      <c r="AY693" s="43"/>
      <c r="AZ693" s="43">
        <v>5</v>
      </c>
      <c r="BA693" s="43">
        <v>1</v>
      </c>
      <c r="BB693" s="43">
        <v>1</v>
      </c>
      <c r="BC693" s="44">
        <f>SUM(Tabel1[[#This Row],[Herkomst - Eigen woonplaats]:[Herkomst - Onbekend]])</f>
        <v>22</v>
      </c>
    </row>
    <row r="694" spans="1:55" s="2" customFormat="1" x14ac:dyDescent="0.25">
      <c r="A694" s="1">
        <v>51</v>
      </c>
      <c r="B694" t="s">
        <v>52</v>
      </c>
      <c r="C694" s="8">
        <v>44474</v>
      </c>
      <c r="D694" s="1" t="s">
        <v>79</v>
      </c>
      <c r="E694" s="4">
        <v>26</v>
      </c>
      <c r="F694" s="4"/>
      <c r="G694" s="4"/>
      <c r="H694" s="4"/>
      <c r="I694" s="4"/>
      <c r="J694" s="4"/>
      <c r="K694" s="4">
        <f>SUM(Tabel1[[#This Row],[cap_gemarkeerd_langs]:[cap_canadees]])</f>
        <v>26</v>
      </c>
      <c r="L694" s="4"/>
      <c r="M694" s="4">
        <v>2</v>
      </c>
      <c r="N694" s="4"/>
      <c r="O694" s="4"/>
      <c r="P694" s="4"/>
      <c r="Q694" s="4"/>
      <c r="R694" s="4">
        <f>SUM(Tabel1[[#This Row],[Cap - Invaliden algemeen]:[Cap - Overig gereserveerd]])</f>
        <v>2</v>
      </c>
      <c r="S694" s="4">
        <f>Tabel1[[#This Row],[Totale openbare capaciteit]]+Tabel1[[#This Row],[Totale doelgroep capaciteit]]</f>
        <v>28</v>
      </c>
      <c r="T694" s="11">
        <v>24</v>
      </c>
      <c r="U694" s="11"/>
      <c r="V694" s="11"/>
      <c r="W694" s="11"/>
      <c r="X694" s="11"/>
      <c r="Y694" s="11"/>
      <c r="Z694" s="4">
        <f>SUM(Tabel1[[#This Row],[Bez - Invaliden algemeen]:[Bez - Overig gereserveerd]])</f>
        <v>0</v>
      </c>
      <c r="AA694" s="4"/>
      <c r="AB694" s="4"/>
      <c r="AC694" s="11"/>
      <c r="AD694" s="11">
        <f>SUM(Tabel1[[#This Row],[Bez - fout, canadees]:[Bez - fout, anders]])</f>
        <v>0</v>
      </c>
      <c r="AE694" s="4">
        <v>2</v>
      </c>
      <c r="AF694" s="11"/>
      <c r="AG694" s="11"/>
      <c r="AH694" s="11">
        <f>SUM(Tabel1[[#This Row],[Bez - Obstakel, openbaar]:[Bez - Obstakel, doelgroep]])</f>
        <v>2</v>
      </c>
      <c r="AI694" s="4"/>
      <c r="AJ694" s="11">
        <f>SUM(Tabel1[[#This Row],[Bez - doelgroep totaal]]+Tabel1[[#This Row],[Bez - Openbaar]]+Tabel1[[#This Row],[Bez - Foutparkeerders]]+Tabel1[[#This Row],[Bez - Obstakels]])</f>
        <v>26</v>
      </c>
      <c r="AK694" s="41">
        <f>Tabel1[[#This Row],[Bez - Openbaar]]/Tabel1[[#This Row],[Totale openbare capaciteit]]</f>
        <v>0.92307692307692313</v>
      </c>
      <c r="AL694" s="41">
        <f>Tabel1[[#This Row],[Bez - doelgroep totaal]]/Tabel1[[#This Row],[Totale doelgroep capaciteit]]</f>
        <v>0</v>
      </c>
      <c r="AM694" s="41">
        <f>Tabel1[[#This Row],[Totale bezetting]]/Tabel1[[#This Row],[Totale capaciteit]]</f>
        <v>0.9285714285714286</v>
      </c>
      <c r="AN694" s="41" t="str">
        <f>Tabel1[[#This Row],[Datum]]&amp;Tabel1[[#This Row],[Meetmoment]]&amp;Tabel1[[#This Row],[Sectienummer]]</f>
        <v>4447414:00-16:0051</v>
      </c>
      <c r="AO694" s="33">
        <v>8</v>
      </c>
      <c r="AP694" s="33">
        <v>3</v>
      </c>
      <c r="AQ694" s="33">
        <v>3</v>
      </c>
      <c r="AR694" s="33">
        <v>10</v>
      </c>
      <c r="AS694" s="33"/>
      <c r="AT694" s="33">
        <f>SUM(Tabel1[[#This Row],[Motief - Bezoekers/kortparkeerders]:[Motief - Overig]])</f>
        <v>24</v>
      </c>
      <c r="AU694" s="43">
        <v>11</v>
      </c>
      <c r="AV694" s="43">
        <v>3</v>
      </c>
      <c r="AW694" s="43">
        <v>3</v>
      </c>
      <c r="AX694" s="43">
        <v>3</v>
      </c>
      <c r="AY694" s="43"/>
      <c r="AZ694" s="43">
        <v>3</v>
      </c>
      <c r="BA694" s="43">
        <v>1</v>
      </c>
      <c r="BB694" s="43"/>
      <c r="BC694" s="44">
        <f>SUM(Tabel1[[#This Row],[Herkomst - Eigen woonplaats]:[Herkomst - Onbekend]])</f>
        <v>24</v>
      </c>
    </row>
    <row r="695" spans="1:55" s="2" customFormat="1" x14ac:dyDescent="0.25">
      <c r="A695" s="1">
        <v>51</v>
      </c>
      <c r="B695" t="s">
        <v>52</v>
      </c>
      <c r="C695" s="8">
        <v>44474</v>
      </c>
      <c r="D695" s="1" t="s">
        <v>80</v>
      </c>
      <c r="E695" s="4">
        <v>26</v>
      </c>
      <c r="F695" s="4"/>
      <c r="G695" s="4"/>
      <c r="H695" s="4"/>
      <c r="I695" s="4"/>
      <c r="J695" s="4"/>
      <c r="K695" s="4">
        <f>SUM(Tabel1[[#This Row],[cap_gemarkeerd_langs]:[cap_canadees]])</f>
        <v>26</v>
      </c>
      <c r="L695" s="4"/>
      <c r="M695" s="4">
        <v>2</v>
      </c>
      <c r="N695" s="4"/>
      <c r="O695" s="4"/>
      <c r="P695" s="4"/>
      <c r="Q695" s="4"/>
      <c r="R695" s="4">
        <f>SUM(Tabel1[[#This Row],[Cap - Invaliden algemeen]:[Cap - Overig gereserveerd]])</f>
        <v>2</v>
      </c>
      <c r="S695" s="4">
        <f>Tabel1[[#This Row],[Totale openbare capaciteit]]+Tabel1[[#This Row],[Totale doelgroep capaciteit]]</f>
        <v>28</v>
      </c>
      <c r="T695" s="11">
        <v>25</v>
      </c>
      <c r="U695" s="11"/>
      <c r="V695" s="11">
        <v>2</v>
      </c>
      <c r="W695" s="11"/>
      <c r="X695" s="11"/>
      <c r="Y695" s="11"/>
      <c r="Z695" s="4">
        <f>SUM(Tabel1[[#This Row],[Bez - Invaliden algemeen]:[Bez - Overig gereserveerd]])</f>
        <v>2</v>
      </c>
      <c r="AA695" s="4"/>
      <c r="AB695" s="4">
        <v>5</v>
      </c>
      <c r="AC695" s="11"/>
      <c r="AD695" s="11">
        <f>SUM(Tabel1[[#This Row],[Bez - fout, canadees]:[Bez - fout, anders]])</f>
        <v>5</v>
      </c>
      <c r="AE695" s="4">
        <v>1</v>
      </c>
      <c r="AF695" s="11"/>
      <c r="AG695" s="11"/>
      <c r="AH695" s="11">
        <f>SUM(Tabel1[[#This Row],[Bez - Obstakel, openbaar]:[Bez - Obstakel, doelgroep]])</f>
        <v>1</v>
      </c>
      <c r="AI695" s="4"/>
      <c r="AJ695" s="11">
        <f>SUM(Tabel1[[#This Row],[Bez - doelgroep totaal]]+Tabel1[[#This Row],[Bez - Openbaar]]+Tabel1[[#This Row],[Bez - Foutparkeerders]]+Tabel1[[#This Row],[Bez - Obstakels]])</f>
        <v>33</v>
      </c>
      <c r="AK695" s="41">
        <f>Tabel1[[#This Row],[Bez - Openbaar]]/Tabel1[[#This Row],[Totale openbare capaciteit]]</f>
        <v>0.96153846153846156</v>
      </c>
      <c r="AL695" s="41">
        <f>Tabel1[[#This Row],[Bez - doelgroep totaal]]/Tabel1[[#This Row],[Totale doelgroep capaciteit]]</f>
        <v>1</v>
      </c>
      <c r="AM695" s="41">
        <f>Tabel1[[#This Row],[Totale bezetting]]/Tabel1[[#This Row],[Totale capaciteit]]</f>
        <v>1.1785714285714286</v>
      </c>
      <c r="AN695" s="41" t="str">
        <f>Tabel1[[#This Row],[Datum]]&amp;Tabel1[[#This Row],[Meetmoment]]&amp;Tabel1[[#This Row],[Sectienummer]]</f>
        <v>4447419:00-21:0051</v>
      </c>
      <c r="AO695" s="33">
        <v>6</v>
      </c>
      <c r="AP695" s="33"/>
      <c r="AQ695" s="33">
        <v>13</v>
      </c>
      <c r="AR695" s="33">
        <v>13</v>
      </c>
      <c r="AS695" s="33"/>
      <c r="AT695" s="33">
        <f>SUM(Tabel1[[#This Row],[Motief - Bezoekers/kortparkeerders]:[Motief - Overig]])</f>
        <v>32</v>
      </c>
      <c r="AU695" s="43">
        <v>15</v>
      </c>
      <c r="AV695" s="43">
        <v>1</v>
      </c>
      <c r="AW695" s="43">
        <v>7</v>
      </c>
      <c r="AX695" s="43">
        <v>4</v>
      </c>
      <c r="AY695" s="43"/>
      <c r="AZ695" s="43">
        <v>2</v>
      </c>
      <c r="BA695" s="43">
        <v>1</v>
      </c>
      <c r="BB695" s="43">
        <v>2</v>
      </c>
      <c r="BC695" s="44">
        <f>SUM(Tabel1[[#This Row],[Herkomst - Eigen woonplaats]:[Herkomst - Onbekend]])</f>
        <v>32</v>
      </c>
    </row>
    <row r="696" spans="1:55" s="2" customFormat="1" x14ac:dyDescent="0.25">
      <c r="A696" s="1">
        <v>51</v>
      </c>
      <c r="B696" t="s">
        <v>52</v>
      </c>
      <c r="C696" s="8">
        <v>44475</v>
      </c>
      <c r="D696" s="1" t="s">
        <v>77</v>
      </c>
      <c r="E696" s="4">
        <v>26</v>
      </c>
      <c r="F696" s="4"/>
      <c r="G696" s="4"/>
      <c r="H696" s="4"/>
      <c r="I696" s="4"/>
      <c r="J696" s="4"/>
      <c r="K696" s="4">
        <f>SUM(Tabel1[[#This Row],[cap_gemarkeerd_langs]:[cap_canadees]])</f>
        <v>26</v>
      </c>
      <c r="L696" s="4"/>
      <c r="M696" s="4">
        <v>2</v>
      </c>
      <c r="N696" s="4"/>
      <c r="O696" s="4"/>
      <c r="P696" s="4"/>
      <c r="Q696" s="4"/>
      <c r="R696" s="4">
        <f>SUM(Tabel1[[#This Row],[Cap - Invaliden algemeen]:[Cap - Overig gereserveerd]])</f>
        <v>2</v>
      </c>
      <c r="S696" s="4">
        <f>Tabel1[[#This Row],[Totale openbare capaciteit]]+Tabel1[[#This Row],[Totale doelgroep capaciteit]]</f>
        <v>28</v>
      </c>
      <c r="T696" s="11">
        <v>25</v>
      </c>
      <c r="U696" s="11"/>
      <c r="V696" s="11">
        <v>1</v>
      </c>
      <c r="W696" s="11"/>
      <c r="X696" s="11"/>
      <c r="Y696" s="11"/>
      <c r="Z696" s="4">
        <f>SUM(Tabel1[[#This Row],[Bez - Invaliden algemeen]:[Bez - Overig gereserveerd]])</f>
        <v>1</v>
      </c>
      <c r="AA696" s="4"/>
      <c r="AB696" s="4">
        <v>5</v>
      </c>
      <c r="AC696" s="11"/>
      <c r="AD696" s="11">
        <f>SUM(Tabel1[[#This Row],[Bez - fout, canadees]:[Bez - fout, anders]])</f>
        <v>5</v>
      </c>
      <c r="AE696" s="4">
        <v>1</v>
      </c>
      <c r="AF696" s="11"/>
      <c r="AG696" s="11"/>
      <c r="AH696" s="11">
        <f>SUM(Tabel1[[#This Row],[Bez - Obstakel, openbaar]:[Bez - Obstakel, doelgroep]])</f>
        <v>1</v>
      </c>
      <c r="AI696" s="4"/>
      <c r="AJ696" s="11">
        <f>SUM(Tabel1[[#This Row],[Bez - doelgroep totaal]]+Tabel1[[#This Row],[Bez - Openbaar]]+Tabel1[[#This Row],[Bez - Foutparkeerders]]+Tabel1[[#This Row],[Bez - Obstakels]])</f>
        <v>32</v>
      </c>
      <c r="AK696" s="41">
        <f>Tabel1[[#This Row],[Bez - Openbaar]]/Tabel1[[#This Row],[Totale openbare capaciteit]]</f>
        <v>0.96153846153846156</v>
      </c>
      <c r="AL696" s="41">
        <f>Tabel1[[#This Row],[Bez - doelgroep totaal]]/Tabel1[[#This Row],[Totale doelgroep capaciteit]]</f>
        <v>0.5</v>
      </c>
      <c r="AM696" s="41">
        <f>Tabel1[[#This Row],[Totale bezetting]]/Tabel1[[#This Row],[Totale capaciteit]]</f>
        <v>1.1428571428571428</v>
      </c>
      <c r="AN696" s="41" t="str">
        <f>Tabel1[[#This Row],[Datum]]&amp;Tabel1[[#This Row],[Meetmoment]]&amp;Tabel1[[#This Row],[Sectienummer]]</f>
        <v>4447500:00-02:0051</v>
      </c>
      <c r="AO696" s="33"/>
      <c r="AP696" s="33"/>
      <c r="AQ696" s="33">
        <v>15</v>
      </c>
      <c r="AR696" s="33">
        <v>16</v>
      </c>
      <c r="AS696" s="33"/>
      <c r="AT696" s="33">
        <f>SUM(Tabel1[[#This Row],[Motief - Bezoekers/kortparkeerders]:[Motief - Overig]])</f>
        <v>31</v>
      </c>
      <c r="AU696" s="43">
        <v>17</v>
      </c>
      <c r="AV696" s="43">
        <v>2</v>
      </c>
      <c r="AW696" s="43">
        <v>8</v>
      </c>
      <c r="AX696" s="43">
        <v>2</v>
      </c>
      <c r="AY696" s="43"/>
      <c r="AZ696" s="43"/>
      <c r="BA696" s="43">
        <v>1</v>
      </c>
      <c r="BB696" s="43">
        <v>1</v>
      </c>
      <c r="BC696" s="44">
        <f>SUM(Tabel1[[#This Row],[Herkomst - Eigen woonplaats]:[Herkomst - Onbekend]])</f>
        <v>31</v>
      </c>
    </row>
    <row r="697" spans="1:55" s="2" customFormat="1" x14ac:dyDescent="0.25">
      <c r="A697" s="1">
        <v>52</v>
      </c>
      <c r="B697" t="s">
        <v>67</v>
      </c>
      <c r="C697" s="8">
        <v>44415</v>
      </c>
      <c r="D697" s="1" t="s">
        <v>78</v>
      </c>
      <c r="E697" s="4"/>
      <c r="F697" s="4">
        <v>2</v>
      </c>
      <c r="G697" s="4"/>
      <c r="H697" s="4"/>
      <c r="I697" s="4"/>
      <c r="J697" s="4"/>
      <c r="K697" s="4">
        <f>SUM(Tabel1[[#This Row],[cap_gemarkeerd_langs]:[cap_canadees]])</f>
        <v>2</v>
      </c>
      <c r="L697" s="4"/>
      <c r="M697" s="4"/>
      <c r="N697" s="4"/>
      <c r="O697" s="4"/>
      <c r="P697" s="4"/>
      <c r="Q697" s="4"/>
      <c r="R697" s="4">
        <f>SUM(Tabel1[[#This Row],[Cap - Invaliden algemeen]:[Cap - Overig gereserveerd]])</f>
        <v>0</v>
      </c>
      <c r="S697" s="4">
        <f>Tabel1[[#This Row],[Totale openbare capaciteit]]+Tabel1[[#This Row],[Totale doelgroep capaciteit]]</f>
        <v>2</v>
      </c>
      <c r="T697" s="11">
        <v>2</v>
      </c>
      <c r="U697" s="11"/>
      <c r="V697" s="11"/>
      <c r="W697" s="11"/>
      <c r="X697" s="11"/>
      <c r="Y697" s="11"/>
      <c r="Z697" s="4">
        <f>SUM(Tabel1[[#This Row],[Bez - Invaliden algemeen]:[Bez - Overig gereserveerd]])</f>
        <v>0</v>
      </c>
      <c r="AA697" s="4">
        <v>2</v>
      </c>
      <c r="AB697" s="4">
        <v>1</v>
      </c>
      <c r="AC697" s="11"/>
      <c r="AD697" s="11">
        <f>SUM(Tabel1[[#This Row],[Bez - fout, canadees]:[Bez - fout, anders]])</f>
        <v>3</v>
      </c>
      <c r="AE697" s="4"/>
      <c r="AF697" s="11"/>
      <c r="AG697" s="11"/>
      <c r="AH697" s="11">
        <f>SUM(Tabel1[[#This Row],[Bez - Obstakel, openbaar]:[Bez - Obstakel, doelgroep]])</f>
        <v>0</v>
      </c>
      <c r="AI697" s="4"/>
      <c r="AJ697" s="11">
        <f>SUM(Tabel1[[#This Row],[Bez - doelgroep totaal]]+Tabel1[[#This Row],[Bez - Openbaar]]+Tabel1[[#This Row],[Bez - Foutparkeerders]]+Tabel1[[#This Row],[Bez - Obstakels]])</f>
        <v>5</v>
      </c>
      <c r="AK697" s="41">
        <f>Tabel1[[#This Row],[Bez - Openbaar]]/Tabel1[[#This Row],[Totale openbare capaciteit]]</f>
        <v>1</v>
      </c>
      <c r="AL697" s="41" t="e">
        <f>Tabel1[[#This Row],[Bez - doelgroep totaal]]/Tabel1[[#This Row],[Totale doelgroep capaciteit]]</f>
        <v>#DIV/0!</v>
      </c>
      <c r="AM697" s="41">
        <f>Tabel1[[#This Row],[Totale bezetting]]/Tabel1[[#This Row],[Totale capaciteit]]</f>
        <v>2.5</v>
      </c>
      <c r="AN697" s="41" t="str">
        <f>Tabel1[[#This Row],[Datum]]&amp;Tabel1[[#This Row],[Meetmoment]]&amp;Tabel1[[#This Row],[Sectienummer]]</f>
        <v>4441510:00-12:0052</v>
      </c>
      <c r="AO697" s="33">
        <v>2</v>
      </c>
      <c r="AP697" s="33">
        <v>1</v>
      </c>
      <c r="AQ697" s="33">
        <v>1</v>
      </c>
      <c r="AR697" s="33">
        <v>1</v>
      </c>
      <c r="AS697" s="33"/>
      <c r="AT697" s="33">
        <f>SUM(Tabel1[[#This Row],[Motief - Bezoekers/kortparkeerders]:[Motief - Overig]])</f>
        <v>5</v>
      </c>
      <c r="AU697" s="43">
        <v>2</v>
      </c>
      <c r="AV697" s="43"/>
      <c r="AW697" s="43"/>
      <c r="AX697" s="43"/>
      <c r="AY697" s="43">
        <v>1</v>
      </c>
      <c r="AZ697" s="43">
        <v>2</v>
      </c>
      <c r="BA697" s="43"/>
      <c r="BB697" s="43"/>
      <c r="BC697" s="44">
        <f>SUM(Tabel1[[#This Row],[Herkomst - Eigen woonplaats]:[Herkomst - Onbekend]])</f>
        <v>5</v>
      </c>
    </row>
    <row r="698" spans="1:55" s="2" customFormat="1" x14ac:dyDescent="0.25">
      <c r="A698" s="1">
        <v>52</v>
      </c>
      <c r="B698" t="s">
        <v>67</v>
      </c>
      <c r="C698" s="8">
        <v>44415</v>
      </c>
      <c r="D698" s="1" t="s">
        <v>79</v>
      </c>
      <c r="E698" s="4"/>
      <c r="F698" s="4">
        <v>2</v>
      </c>
      <c r="G698" s="4"/>
      <c r="H698" s="4"/>
      <c r="I698" s="4"/>
      <c r="J698" s="4"/>
      <c r="K698" s="4">
        <f>SUM(Tabel1[[#This Row],[cap_gemarkeerd_langs]:[cap_canadees]])</f>
        <v>2</v>
      </c>
      <c r="L698" s="4"/>
      <c r="M698" s="4"/>
      <c r="N698" s="4"/>
      <c r="O698" s="4"/>
      <c r="P698" s="4"/>
      <c r="Q698" s="4"/>
      <c r="R698" s="4">
        <f>SUM(Tabel1[[#This Row],[Cap - Invaliden algemeen]:[Cap - Overig gereserveerd]])</f>
        <v>0</v>
      </c>
      <c r="S698" s="4">
        <f>Tabel1[[#This Row],[Totale openbare capaciteit]]+Tabel1[[#This Row],[Totale doelgroep capaciteit]]</f>
        <v>2</v>
      </c>
      <c r="T698" s="11">
        <v>1</v>
      </c>
      <c r="U698" s="11"/>
      <c r="V698" s="11"/>
      <c r="W698" s="11"/>
      <c r="X698" s="11"/>
      <c r="Y698" s="11"/>
      <c r="Z698" s="4">
        <f>SUM(Tabel1[[#This Row],[Bez - Invaliden algemeen]:[Bez - Overig gereserveerd]])</f>
        <v>0</v>
      </c>
      <c r="AA698" s="4">
        <v>2</v>
      </c>
      <c r="AB698" s="4"/>
      <c r="AC698" s="11"/>
      <c r="AD698" s="11">
        <f>SUM(Tabel1[[#This Row],[Bez - fout, canadees]:[Bez - fout, anders]])</f>
        <v>2</v>
      </c>
      <c r="AE698" s="4"/>
      <c r="AF698" s="11"/>
      <c r="AG698" s="11"/>
      <c r="AH698" s="11">
        <f>SUM(Tabel1[[#This Row],[Bez - Obstakel, openbaar]:[Bez - Obstakel, doelgroep]])</f>
        <v>0</v>
      </c>
      <c r="AI698" s="4"/>
      <c r="AJ698" s="11">
        <f>SUM(Tabel1[[#This Row],[Bez - doelgroep totaal]]+Tabel1[[#This Row],[Bez - Openbaar]]+Tabel1[[#This Row],[Bez - Foutparkeerders]]+Tabel1[[#This Row],[Bez - Obstakels]])</f>
        <v>3</v>
      </c>
      <c r="AK698" s="41">
        <f>Tabel1[[#This Row],[Bez - Openbaar]]/Tabel1[[#This Row],[Totale openbare capaciteit]]</f>
        <v>0.5</v>
      </c>
      <c r="AL698" s="41" t="e">
        <f>Tabel1[[#This Row],[Bez - doelgroep totaal]]/Tabel1[[#This Row],[Totale doelgroep capaciteit]]</f>
        <v>#DIV/0!</v>
      </c>
      <c r="AM698" s="41">
        <f>Tabel1[[#This Row],[Totale bezetting]]/Tabel1[[#This Row],[Totale capaciteit]]</f>
        <v>1.5</v>
      </c>
      <c r="AN698" s="41" t="str">
        <f>Tabel1[[#This Row],[Datum]]&amp;Tabel1[[#This Row],[Meetmoment]]&amp;Tabel1[[#This Row],[Sectienummer]]</f>
        <v>4441514:00-16:0052</v>
      </c>
      <c r="AO698" s="33"/>
      <c r="AP698" s="33">
        <v>1</v>
      </c>
      <c r="AQ698" s="33">
        <v>1</v>
      </c>
      <c r="AR698" s="33">
        <v>1</v>
      </c>
      <c r="AS698" s="33"/>
      <c r="AT698" s="33">
        <f>SUM(Tabel1[[#This Row],[Motief - Bezoekers/kortparkeerders]:[Motief - Overig]])</f>
        <v>3</v>
      </c>
      <c r="AU698" s="43">
        <v>2</v>
      </c>
      <c r="AV698" s="43"/>
      <c r="AW698" s="43"/>
      <c r="AX698" s="43"/>
      <c r="AY698" s="43"/>
      <c r="AZ698" s="43">
        <v>1</v>
      </c>
      <c r="BA698" s="43"/>
      <c r="BB698" s="43"/>
      <c r="BC698" s="44">
        <f>SUM(Tabel1[[#This Row],[Herkomst - Eigen woonplaats]:[Herkomst - Onbekend]])</f>
        <v>3</v>
      </c>
    </row>
    <row r="699" spans="1:55" s="2" customFormat="1" x14ac:dyDescent="0.25">
      <c r="A699" s="1">
        <v>52</v>
      </c>
      <c r="B699" t="s">
        <v>67</v>
      </c>
      <c r="C699" s="8">
        <v>44415</v>
      </c>
      <c r="D699" s="1" t="s">
        <v>80</v>
      </c>
      <c r="E699" s="4"/>
      <c r="F699" s="4">
        <v>2</v>
      </c>
      <c r="G699" s="4"/>
      <c r="H699" s="4"/>
      <c r="I699" s="4"/>
      <c r="J699" s="4"/>
      <c r="K699" s="4">
        <f>SUM(Tabel1[[#This Row],[cap_gemarkeerd_langs]:[cap_canadees]])</f>
        <v>2</v>
      </c>
      <c r="L699" s="4"/>
      <c r="M699" s="4"/>
      <c r="N699" s="4"/>
      <c r="O699" s="4"/>
      <c r="P699" s="4"/>
      <c r="Q699" s="4"/>
      <c r="R699" s="4">
        <f>SUM(Tabel1[[#This Row],[Cap - Invaliden algemeen]:[Cap - Overig gereserveerd]])</f>
        <v>0</v>
      </c>
      <c r="S699" s="4">
        <f>Tabel1[[#This Row],[Totale openbare capaciteit]]+Tabel1[[#This Row],[Totale doelgroep capaciteit]]</f>
        <v>2</v>
      </c>
      <c r="T699" s="11">
        <v>1</v>
      </c>
      <c r="U699" s="11"/>
      <c r="V699" s="11"/>
      <c r="W699" s="11"/>
      <c r="X699" s="11"/>
      <c r="Y699" s="11"/>
      <c r="Z699" s="4">
        <f>SUM(Tabel1[[#This Row],[Bez - Invaliden algemeen]:[Bez - Overig gereserveerd]])</f>
        <v>0</v>
      </c>
      <c r="AA699" s="4">
        <v>1</v>
      </c>
      <c r="AB699" s="4"/>
      <c r="AC699" s="11"/>
      <c r="AD699" s="11">
        <f>SUM(Tabel1[[#This Row],[Bez - fout, canadees]:[Bez - fout, anders]])</f>
        <v>1</v>
      </c>
      <c r="AE699" s="4"/>
      <c r="AF699" s="11"/>
      <c r="AG699" s="11"/>
      <c r="AH699" s="11">
        <f>SUM(Tabel1[[#This Row],[Bez - Obstakel, openbaar]:[Bez - Obstakel, doelgroep]])</f>
        <v>0</v>
      </c>
      <c r="AI699" s="4"/>
      <c r="AJ699" s="11">
        <f>SUM(Tabel1[[#This Row],[Bez - doelgroep totaal]]+Tabel1[[#This Row],[Bez - Openbaar]]+Tabel1[[#This Row],[Bez - Foutparkeerders]]+Tabel1[[#This Row],[Bez - Obstakels]])</f>
        <v>2</v>
      </c>
      <c r="AK699" s="41">
        <f>Tabel1[[#This Row],[Bez - Openbaar]]/Tabel1[[#This Row],[Totale openbare capaciteit]]</f>
        <v>0.5</v>
      </c>
      <c r="AL699" s="41" t="e">
        <f>Tabel1[[#This Row],[Bez - doelgroep totaal]]/Tabel1[[#This Row],[Totale doelgroep capaciteit]]</f>
        <v>#DIV/0!</v>
      </c>
      <c r="AM699" s="41">
        <f>Tabel1[[#This Row],[Totale bezetting]]/Tabel1[[#This Row],[Totale capaciteit]]</f>
        <v>1</v>
      </c>
      <c r="AN699" s="41" t="str">
        <f>Tabel1[[#This Row],[Datum]]&amp;Tabel1[[#This Row],[Meetmoment]]&amp;Tabel1[[#This Row],[Sectienummer]]</f>
        <v>4441519:00-21:0052</v>
      </c>
      <c r="AO699" s="33"/>
      <c r="AP699" s="33"/>
      <c r="AQ699" s="33">
        <v>1</v>
      </c>
      <c r="AR699" s="33">
        <v>1</v>
      </c>
      <c r="AS699" s="33"/>
      <c r="AT699" s="33">
        <f>SUM(Tabel1[[#This Row],[Motief - Bezoekers/kortparkeerders]:[Motief - Overig]])</f>
        <v>2</v>
      </c>
      <c r="AU699" s="43">
        <v>2</v>
      </c>
      <c r="AV699" s="43"/>
      <c r="AW699" s="43"/>
      <c r="AX699" s="43"/>
      <c r="AY699" s="43"/>
      <c r="AZ699" s="43"/>
      <c r="BA699" s="43"/>
      <c r="BB699" s="43"/>
      <c r="BC699" s="44">
        <f>SUM(Tabel1[[#This Row],[Herkomst - Eigen woonplaats]:[Herkomst - Onbekend]])</f>
        <v>2</v>
      </c>
    </row>
    <row r="700" spans="1:55" s="2" customFormat="1" x14ac:dyDescent="0.25">
      <c r="A700" s="1">
        <v>52</v>
      </c>
      <c r="B700" t="s">
        <v>67</v>
      </c>
      <c r="C700" s="8">
        <v>44416</v>
      </c>
      <c r="D700" s="1" t="s">
        <v>77</v>
      </c>
      <c r="E700" s="4"/>
      <c r="F700" s="4">
        <v>2</v>
      </c>
      <c r="G700" s="4"/>
      <c r="H700" s="4"/>
      <c r="I700" s="4"/>
      <c r="J700" s="4"/>
      <c r="K700" s="4">
        <f>SUM(Tabel1[[#This Row],[cap_gemarkeerd_langs]:[cap_canadees]])</f>
        <v>2</v>
      </c>
      <c r="L700" s="4"/>
      <c r="M700" s="4"/>
      <c r="N700" s="4"/>
      <c r="O700" s="4"/>
      <c r="P700" s="4"/>
      <c r="Q700" s="4"/>
      <c r="R700" s="4">
        <f>SUM(Tabel1[[#This Row],[Cap - Invaliden algemeen]:[Cap - Overig gereserveerd]])</f>
        <v>0</v>
      </c>
      <c r="S700" s="4">
        <f>Tabel1[[#This Row],[Totale openbare capaciteit]]+Tabel1[[#This Row],[Totale doelgroep capaciteit]]</f>
        <v>2</v>
      </c>
      <c r="T700" s="11">
        <v>1</v>
      </c>
      <c r="U700" s="11"/>
      <c r="V700" s="11"/>
      <c r="W700" s="11"/>
      <c r="X700" s="11"/>
      <c r="Y700" s="11"/>
      <c r="Z700" s="4">
        <f>SUM(Tabel1[[#This Row],[Bez - Invaliden algemeen]:[Bez - Overig gereserveerd]])</f>
        <v>0</v>
      </c>
      <c r="AA700" s="4">
        <v>1</v>
      </c>
      <c r="AB700" s="4"/>
      <c r="AC700" s="11"/>
      <c r="AD700" s="11">
        <f>SUM(Tabel1[[#This Row],[Bez - fout, canadees]:[Bez - fout, anders]])</f>
        <v>1</v>
      </c>
      <c r="AE700" s="4"/>
      <c r="AF700" s="11"/>
      <c r="AG700" s="11"/>
      <c r="AH700" s="11">
        <f>SUM(Tabel1[[#This Row],[Bez - Obstakel, openbaar]:[Bez - Obstakel, doelgroep]])</f>
        <v>0</v>
      </c>
      <c r="AI700" s="4"/>
      <c r="AJ700" s="11">
        <f>SUM(Tabel1[[#This Row],[Bez - doelgroep totaal]]+Tabel1[[#This Row],[Bez - Openbaar]]+Tabel1[[#This Row],[Bez - Foutparkeerders]]+Tabel1[[#This Row],[Bez - Obstakels]])</f>
        <v>2</v>
      </c>
      <c r="AK700" s="41">
        <f>Tabel1[[#This Row],[Bez - Openbaar]]/Tabel1[[#This Row],[Totale openbare capaciteit]]</f>
        <v>0.5</v>
      </c>
      <c r="AL700" s="41" t="e">
        <f>Tabel1[[#This Row],[Bez - doelgroep totaal]]/Tabel1[[#This Row],[Totale doelgroep capaciteit]]</f>
        <v>#DIV/0!</v>
      </c>
      <c r="AM700" s="41">
        <f>Tabel1[[#This Row],[Totale bezetting]]/Tabel1[[#This Row],[Totale capaciteit]]</f>
        <v>1</v>
      </c>
      <c r="AN700" s="41" t="str">
        <f>Tabel1[[#This Row],[Datum]]&amp;Tabel1[[#This Row],[Meetmoment]]&amp;Tabel1[[#This Row],[Sectienummer]]</f>
        <v>4441600:00-02:0052</v>
      </c>
      <c r="AO700" s="33"/>
      <c r="AP700" s="33"/>
      <c r="AQ700" s="33">
        <v>1</v>
      </c>
      <c r="AR700" s="33">
        <v>1</v>
      </c>
      <c r="AS700" s="33"/>
      <c r="AT700" s="33">
        <f>SUM(Tabel1[[#This Row],[Motief - Bezoekers/kortparkeerders]:[Motief - Overig]])</f>
        <v>2</v>
      </c>
      <c r="AU700" s="43">
        <v>2</v>
      </c>
      <c r="AV700" s="43"/>
      <c r="AW700" s="43"/>
      <c r="AX700" s="43"/>
      <c r="AY700" s="43"/>
      <c r="AZ700" s="43"/>
      <c r="BA700" s="43"/>
      <c r="BB700" s="43"/>
      <c r="BC700" s="44">
        <f>SUM(Tabel1[[#This Row],[Herkomst - Eigen woonplaats]:[Herkomst - Onbekend]])</f>
        <v>2</v>
      </c>
    </row>
    <row r="701" spans="1:55" s="2" customFormat="1" x14ac:dyDescent="0.25">
      <c r="A701" s="1">
        <v>52</v>
      </c>
      <c r="B701" s="1" t="s">
        <v>67</v>
      </c>
      <c r="C701" s="8">
        <v>44429</v>
      </c>
      <c r="D701" s="1" t="s">
        <v>79</v>
      </c>
      <c r="E701" s="4"/>
      <c r="F701" s="4">
        <v>2</v>
      </c>
      <c r="G701" s="4"/>
      <c r="H701" s="4"/>
      <c r="I701" s="4"/>
      <c r="J701" s="4"/>
      <c r="K701" s="4">
        <f>SUM(Tabel1[[#This Row],[cap_gemarkeerd_langs]:[cap_canadees]])</f>
        <v>2</v>
      </c>
      <c r="L701" s="4"/>
      <c r="M701" s="4"/>
      <c r="N701" s="4"/>
      <c r="O701" s="4"/>
      <c r="P701" s="4"/>
      <c r="Q701" s="4"/>
      <c r="R701" s="4">
        <f>SUM(Tabel1[[#This Row],[Cap - Invaliden algemeen]:[Cap - Overig gereserveerd]])</f>
        <v>0</v>
      </c>
      <c r="S701" s="4">
        <f>Tabel1[[#This Row],[Totale openbare capaciteit]]+Tabel1[[#This Row],[Totale doelgroep capaciteit]]</f>
        <v>2</v>
      </c>
      <c r="T701" s="11"/>
      <c r="U701" s="11"/>
      <c r="V701" s="11"/>
      <c r="W701" s="11"/>
      <c r="X701" s="11"/>
      <c r="Y701" s="11"/>
      <c r="Z701" s="4">
        <f>SUM(Tabel1[[#This Row],[Bez - Invaliden algemeen]:[Bez - Overig gereserveerd]])</f>
        <v>0</v>
      </c>
      <c r="AA701" s="4"/>
      <c r="AB701" s="4"/>
      <c r="AC701" s="11"/>
      <c r="AD701" s="11">
        <f>SUM(Tabel1[[#This Row],[Bez - fout, canadees]:[Bez - fout, anders]])</f>
        <v>0</v>
      </c>
      <c r="AE701" s="11"/>
      <c r="AF701" s="11"/>
      <c r="AG701" s="11"/>
      <c r="AH701" s="11">
        <f>SUM(Tabel1[[#This Row],[Bez - Obstakel, openbaar]:[Bez - Obstakel, doelgroep]])</f>
        <v>0</v>
      </c>
      <c r="AI701" s="4"/>
      <c r="AJ701" s="11">
        <f>SUM(Tabel1[[#This Row],[Bez - doelgroep totaal]]+Tabel1[[#This Row],[Bez - Openbaar]]+Tabel1[[#This Row],[Bez - Foutparkeerders]]+Tabel1[[#This Row],[Bez - Obstakels]])</f>
        <v>0</v>
      </c>
      <c r="AK701" s="41">
        <f>Tabel1[[#This Row],[Bez - Openbaar]]/Tabel1[[#This Row],[Totale openbare capaciteit]]</f>
        <v>0</v>
      </c>
      <c r="AL701" s="41" t="e">
        <f>Tabel1[[#This Row],[Bez - doelgroep totaal]]/Tabel1[[#This Row],[Totale doelgroep capaciteit]]</f>
        <v>#DIV/0!</v>
      </c>
      <c r="AM701" s="41">
        <f>Tabel1[[#This Row],[Totale bezetting]]/Tabel1[[#This Row],[Totale capaciteit]]</f>
        <v>0</v>
      </c>
      <c r="AN701" s="41" t="str">
        <f>Tabel1[[#This Row],[Datum]]&amp;Tabel1[[#This Row],[Meetmoment]]&amp;Tabel1[[#This Row],[Sectienummer]]</f>
        <v>4442914:00-16:0052</v>
      </c>
      <c r="AO701" s="33"/>
      <c r="AP701" s="33"/>
      <c r="AQ701" s="33"/>
      <c r="AR701" s="33"/>
      <c r="AS701" s="33"/>
      <c r="AT701" s="33">
        <f>SUM(Tabel1[[#This Row],[Motief - Bezoekers/kortparkeerders]:[Motief - Overig]])</f>
        <v>0</v>
      </c>
      <c r="AU701" s="43"/>
      <c r="AV701" s="43"/>
      <c r="AW701" s="43"/>
      <c r="AX701" s="43"/>
      <c r="AY701" s="43"/>
      <c r="AZ701" s="43"/>
      <c r="BA701" s="43"/>
      <c r="BB701" s="43"/>
      <c r="BC701" s="44">
        <f>SUM(Tabel1[[#This Row],[Herkomst - Eigen woonplaats]:[Herkomst - Onbekend]])</f>
        <v>0</v>
      </c>
    </row>
    <row r="702" spans="1:55" s="2" customFormat="1" x14ac:dyDescent="0.25">
      <c r="A702" s="1">
        <v>52</v>
      </c>
      <c r="B702" t="s">
        <v>67</v>
      </c>
      <c r="C702" s="8">
        <v>44450</v>
      </c>
      <c r="D702" s="1" t="s">
        <v>78</v>
      </c>
      <c r="E702" s="4"/>
      <c r="F702" s="4">
        <v>2</v>
      </c>
      <c r="G702" s="4"/>
      <c r="H702" s="4"/>
      <c r="I702" s="4"/>
      <c r="J702" s="4"/>
      <c r="K702" s="4">
        <f>SUM(Tabel1[[#This Row],[cap_gemarkeerd_langs]:[cap_canadees]])</f>
        <v>2</v>
      </c>
      <c r="L702" s="4"/>
      <c r="M702" s="4"/>
      <c r="N702" s="4"/>
      <c r="O702" s="4"/>
      <c r="P702" s="4"/>
      <c r="Q702" s="4"/>
      <c r="R702" s="4">
        <f>SUM(Tabel1[[#This Row],[Cap - Invaliden algemeen]:[Cap - Overig gereserveerd]])</f>
        <v>0</v>
      </c>
      <c r="S702" s="4">
        <f>Tabel1[[#This Row],[Totale openbare capaciteit]]+Tabel1[[#This Row],[Totale doelgroep capaciteit]]</f>
        <v>2</v>
      </c>
      <c r="T702" s="11">
        <v>1</v>
      </c>
      <c r="U702" s="11"/>
      <c r="V702" s="11"/>
      <c r="W702" s="11"/>
      <c r="X702" s="11"/>
      <c r="Y702" s="11"/>
      <c r="Z702" s="4">
        <f>SUM(Tabel1[[#This Row],[Bez - Invaliden algemeen]:[Bez - Overig gereserveerd]])</f>
        <v>0</v>
      </c>
      <c r="AA702" s="4"/>
      <c r="AB702" s="4"/>
      <c r="AC702" s="11"/>
      <c r="AD702" s="11">
        <f>SUM(Tabel1[[#This Row],[Bez - fout, canadees]:[Bez - fout, anders]])</f>
        <v>0</v>
      </c>
      <c r="AE702" s="4">
        <v>1</v>
      </c>
      <c r="AF702" s="11"/>
      <c r="AG702" s="11"/>
      <c r="AH702" s="11">
        <f>SUM(Tabel1[[#This Row],[Bez - Obstakel, openbaar]:[Bez - Obstakel, doelgroep]])</f>
        <v>1</v>
      </c>
      <c r="AI702" s="4"/>
      <c r="AJ702" s="11">
        <f>SUM(Tabel1[[#This Row],[Bez - doelgroep totaal]]+Tabel1[[#This Row],[Bez - Openbaar]]+Tabel1[[#This Row],[Bez - Foutparkeerders]]+Tabel1[[#This Row],[Bez - Obstakels]])</f>
        <v>2</v>
      </c>
      <c r="AK702" s="41">
        <f>Tabel1[[#This Row],[Bez - Openbaar]]/Tabel1[[#This Row],[Totale openbare capaciteit]]</f>
        <v>0.5</v>
      </c>
      <c r="AL702" s="41" t="e">
        <f>Tabel1[[#This Row],[Bez - doelgroep totaal]]/Tabel1[[#This Row],[Totale doelgroep capaciteit]]</f>
        <v>#DIV/0!</v>
      </c>
      <c r="AM702" s="41">
        <f>Tabel1[[#This Row],[Totale bezetting]]/Tabel1[[#This Row],[Totale capaciteit]]</f>
        <v>1</v>
      </c>
      <c r="AN702" s="41" t="str">
        <f>Tabel1[[#This Row],[Datum]]&amp;Tabel1[[#This Row],[Meetmoment]]&amp;Tabel1[[#This Row],[Sectienummer]]</f>
        <v>4445010:00-12:0052</v>
      </c>
      <c r="AO702" s="33">
        <v>1</v>
      </c>
      <c r="AP702" s="33"/>
      <c r="AQ702" s="33"/>
      <c r="AR702" s="33"/>
      <c r="AS702" s="33"/>
      <c r="AT702" s="33">
        <f>SUM(Tabel1[[#This Row],[Motief - Bezoekers/kortparkeerders]:[Motief - Overig]])</f>
        <v>1</v>
      </c>
      <c r="AU702" s="43"/>
      <c r="AV702" s="43"/>
      <c r="AW702" s="43"/>
      <c r="AX702" s="43"/>
      <c r="AY702" s="43"/>
      <c r="AZ702" s="43">
        <v>1</v>
      </c>
      <c r="BA702" s="43"/>
      <c r="BB702" s="43"/>
      <c r="BC702" s="44">
        <f>SUM(Tabel1[[#This Row],[Herkomst - Eigen woonplaats]:[Herkomst - Onbekend]])</f>
        <v>1</v>
      </c>
    </row>
    <row r="703" spans="1:55" s="2" customFormat="1" x14ac:dyDescent="0.25">
      <c r="A703" s="1">
        <v>52</v>
      </c>
      <c r="B703" t="s">
        <v>67</v>
      </c>
      <c r="C703" s="8">
        <v>44450</v>
      </c>
      <c r="D703" s="1" t="s">
        <v>79</v>
      </c>
      <c r="E703" s="4"/>
      <c r="F703" s="4">
        <v>2</v>
      </c>
      <c r="G703" s="4"/>
      <c r="H703" s="4"/>
      <c r="I703" s="4"/>
      <c r="J703" s="4"/>
      <c r="K703" s="4">
        <f>SUM(Tabel1[[#This Row],[cap_gemarkeerd_langs]:[cap_canadees]])</f>
        <v>2</v>
      </c>
      <c r="L703" s="4"/>
      <c r="M703" s="4"/>
      <c r="N703" s="4"/>
      <c r="O703" s="4"/>
      <c r="P703" s="4"/>
      <c r="Q703" s="4"/>
      <c r="R703" s="4">
        <f>SUM(Tabel1[[#This Row],[Cap - Invaliden algemeen]:[Cap - Overig gereserveerd]])</f>
        <v>0</v>
      </c>
      <c r="S703" s="4">
        <f>Tabel1[[#This Row],[Totale openbare capaciteit]]+Tabel1[[#This Row],[Totale doelgroep capaciteit]]</f>
        <v>2</v>
      </c>
      <c r="T703" s="11">
        <v>2</v>
      </c>
      <c r="U703" s="11"/>
      <c r="V703" s="11"/>
      <c r="W703" s="11"/>
      <c r="X703" s="11"/>
      <c r="Y703" s="11"/>
      <c r="Z703" s="4">
        <f>SUM(Tabel1[[#This Row],[Bez - Invaliden algemeen]:[Bez - Overig gereserveerd]])</f>
        <v>0</v>
      </c>
      <c r="AA703" s="4">
        <v>2</v>
      </c>
      <c r="AB703" s="4"/>
      <c r="AC703" s="11"/>
      <c r="AD703" s="11">
        <f>SUM(Tabel1[[#This Row],[Bez - fout, canadees]:[Bez - fout, anders]])</f>
        <v>2</v>
      </c>
      <c r="AE703" s="4"/>
      <c r="AF703" s="11"/>
      <c r="AG703" s="11"/>
      <c r="AH703" s="11">
        <f>SUM(Tabel1[[#This Row],[Bez - Obstakel, openbaar]:[Bez - Obstakel, doelgroep]])</f>
        <v>0</v>
      </c>
      <c r="AI703" s="4"/>
      <c r="AJ703" s="11">
        <f>SUM(Tabel1[[#This Row],[Bez - doelgroep totaal]]+Tabel1[[#This Row],[Bez - Openbaar]]+Tabel1[[#This Row],[Bez - Foutparkeerders]]+Tabel1[[#This Row],[Bez - Obstakels]])</f>
        <v>4</v>
      </c>
      <c r="AK703" s="41">
        <f>Tabel1[[#This Row],[Bez - Openbaar]]/Tabel1[[#This Row],[Totale openbare capaciteit]]</f>
        <v>1</v>
      </c>
      <c r="AL703" s="41" t="e">
        <f>Tabel1[[#This Row],[Bez - doelgroep totaal]]/Tabel1[[#This Row],[Totale doelgroep capaciteit]]</f>
        <v>#DIV/0!</v>
      </c>
      <c r="AM703" s="41">
        <f>Tabel1[[#This Row],[Totale bezetting]]/Tabel1[[#This Row],[Totale capaciteit]]</f>
        <v>2</v>
      </c>
      <c r="AN703" s="41" t="str">
        <f>Tabel1[[#This Row],[Datum]]&amp;Tabel1[[#This Row],[Meetmoment]]&amp;Tabel1[[#This Row],[Sectienummer]]</f>
        <v>4445014:00-16:0052</v>
      </c>
      <c r="AO703" s="33">
        <v>3</v>
      </c>
      <c r="AP703" s="33"/>
      <c r="AQ703" s="33"/>
      <c r="AR703" s="33">
        <v>1</v>
      </c>
      <c r="AS703" s="33"/>
      <c r="AT703" s="33">
        <f>SUM(Tabel1[[#This Row],[Motief - Bezoekers/kortparkeerders]:[Motief - Overig]])</f>
        <v>4</v>
      </c>
      <c r="AU703" s="43">
        <v>2</v>
      </c>
      <c r="AV703" s="43">
        <v>1</v>
      </c>
      <c r="AW703" s="43"/>
      <c r="AX703" s="43"/>
      <c r="AY703" s="43">
        <v>1</v>
      </c>
      <c r="AZ703" s="43"/>
      <c r="BA703" s="43"/>
      <c r="BB703" s="43"/>
      <c r="BC703" s="44">
        <f>SUM(Tabel1[[#This Row],[Herkomst - Eigen woonplaats]:[Herkomst - Onbekend]])</f>
        <v>4</v>
      </c>
    </row>
    <row r="704" spans="1:55" s="2" customFormat="1" x14ac:dyDescent="0.25">
      <c r="A704" s="1">
        <v>52</v>
      </c>
      <c r="B704" t="s">
        <v>67</v>
      </c>
      <c r="C704" s="8">
        <v>44450</v>
      </c>
      <c r="D704" s="1" t="s">
        <v>80</v>
      </c>
      <c r="E704" s="4"/>
      <c r="F704" s="4">
        <v>2</v>
      </c>
      <c r="G704" s="4"/>
      <c r="H704" s="4"/>
      <c r="I704" s="4"/>
      <c r="J704" s="4"/>
      <c r="K704" s="4">
        <f>SUM(Tabel1[[#This Row],[cap_gemarkeerd_langs]:[cap_canadees]])</f>
        <v>2</v>
      </c>
      <c r="L704" s="4"/>
      <c r="M704" s="4"/>
      <c r="N704" s="4"/>
      <c r="O704" s="4"/>
      <c r="P704" s="4"/>
      <c r="Q704" s="4"/>
      <c r="R704" s="4">
        <f>SUM(Tabel1[[#This Row],[Cap - Invaliden algemeen]:[Cap - Overig gereserveerd]])</f>
        <v>0</v>
      </c>
      <c r="S704" s="4">
        <f>Tabel1[[#This Row],[Totale openbare capaciteit]]+Tabel1[[#This Row],[Totale doelgroep capaciteit]]</f>
        <v>2</v>
      </c>
      <c r="T704" s="11"/>
      <c r="U704" s="11"/>
      <c r="V704" s="11"/>
      <c r="W704" s="11"/>
      <c r="X704" s="11"/>
      <c r="Y704" s="11"/>
      <c r="Z704" s="4">
        <f>SUM(Tabel1[[#This Row],[Bez - Invaliden algemeen]:[Bez - Overig gereserveerd]])</f>
        <v>0</v>
      </c>
      <c r="AA704" s="4">
        <v>1</v>
      </c>
      <c r="AB704" s="4"/>
      <c r="AC704" s="11"/>
      <c r="AD704" s="11">
        <f>SUM(Tabel1[[#This Row],[Bez - fout, canadees]:[Bez - fout, anders]])</f>
        <v>1</v>
      </c>
      <c r="AE704" s="4"/>
      <c r="AF704" s="11"/>
      <c r="AG704" s="11"/>
      <c r="AH704" s="11">
        <f>SUM(Tabel1[[#This Row],[Bez - Obstakel, openbaar]:[Bez - Obstakel, doelgroep]])</f>
        <v>0</v>
      </c>
      <c r="AI704" s="4"/>
      <c r="AJ704" s="11">
        <f>SUM(Tabel1[[#This Row],[Bez - doelgroep totaal]]+Tabel1[[#This Row],[Bez - Openbaar]]+Tabel1[[#This Row],[Bez - Foutparkeerders]]+Tabel1[[#This Row],[Bez - Obstakels]])</f>
        <v>1</v>
      </c>
      <c r="AK704" s="41">
        <f>Tabel1[[#This Row],[Bez - Openbaar]]/Tabel1[[#This Row],[Totale openbare capaciteit]]</f>
        <v>0</v>
      </c>
      <c r="AL704" s="41" t="e">
        <f>Tabel1[[#This Row],[Bez - doelgroep totaal]]/Tabel1[[#This Row],[Totale doelgroep capaciteit]]</f>
        <v>#DIV/0!</v>
      </c>
      <c r="AM704" s="41">
        <f>Tabel1[[#This Row],[Totale bezetting]]/Tabel1[[#This Row],[Totale capaciteit]]</f>
        <v>0.5</v>
      </c>
      <c r="AN704" s="41" t="str">
        <f>Tabel1[[#This Row],[Datum]]&amp;Tabel1[[#This Row],[Meetmoment]]&amp;Tabel1[[#This Row],[Sectienummer]]</f>
        <v>4445019:00-21:0052</v>
      </c>
      <c r="AO704" s="33"/>
      <c r="AP704" s="33"/>
      <c r="AQ704" s="33"/>
      <c r="AR704" s="33">
        <v>1</v>
      </c>
      <c r="AS704" s="33"/>
      <c r="AT704" s="33">
        <f>SUM(Tabel1[[#This Row],[Motief - Bezoekers/kortparkeerders]:[Motief - Overig]])</f>
        <v>1</v>
      </c>
      <c r="AU704" s="43">
        <v>1</v>
      </c>
      <c r="AV704" s="43"/>
      <c r="AW704" s="43"/>
      <c r="AX704" s="43"/>
      <c r="AY704" s="43"/>
      <c r="AZ704" s="43"/>
      <c r="BA704" s="43"/>
      <c r="BB704" s="43"/>
      <c r="BC704" s="44">
        <f>SUM(Tabel1[[#This Row],[Herkomst - Eigen woonplaats]:[Herkomst - Onbekend]])</f>
        <v>1</v>
      </c>
    </row>
    <row r="705" spans="1:55" s="2" customFormat="1" x14ac:dyDescent="0.25">
      <c r="A705" s="1">
        <v>52</v>
      </c>
      <c r="B705" t="s">
        <v>67</v>
      </c>
      <c r="C705" s="8">
        <v>44451</v>
      </c>
      <c r="D705" s="1" t="s">
        <v>77</v>
      </c>
      <c r="E705" s="4"/>
      <c r="F705" s="4">
        <v>2</v>
      </c>
      <c r="G705" s="4"/>
      <c r="H705" s="4"/>
      <c r="I705" s="4"/>
      <c r="J705" s="4"/>
      <c r="K705" s="4">
        <f>SUM(Tabel1[[#This Row],[cap_gemarkeerd_langs]:[cap_canadees]])</f>
        <v>2</v>
      </c>
      <c r="L705" s="4"/>
      <c r="M705" s="4"/>
      <c r="N705" s="4"/>
      <c r="O705" s="4"/>
      <c r="P705" s="4"/>
      <c r="Q705" s="4"/>
      <c r="R705" s="4">
        <f>SUM(Tabel1[[#This Row],[Cap - Invaliden algemeen]:[Cap - Overig gereserveerd]])</f>
        <v>0</v>
      </c>
      <c r="S705" s="4">
        <f>Tabel1[[#This Row],[Totale openbare capaciteit]]+Tabel1[[#This Row],[Totale doelgroep capaciteit]]</f>
        <v>2</v>
      </c>
      <c r="T705" s="11">
        <v>2</v>
      </c>
      <c r="U705" s="11"/>
      <c r="V705" s="11"/>
      <c r="W705" s="11"/>
      <c r="X705" s="11"/>
      <c r="Y705" s="11"/>
      <c r="Z705" s="4">
        <f>SUM(Tabel1[[#This Row],[Bez - Invaliden algemeen]:[Bez - Overig gereserveerd]])</f>
        <v>0</v>
      </c>
      <c r="AA705" s="4">
        <v>2</v>
      </c>
      <c r="AB705" s="4"/>
      <c r="AC705" s="11"/>
      <c r="AD705" s="11">
        <f>SUM(Tabel1[[#This Row],[Bez - fout, canadees]:[Bez - fout, anders]])</f>
        <v>2</v>
      </c>
      <c r="AE705" s="4"/>
      <c r="AF705" s="11"/>
      <c r="AG705" s="11"/>
      <c r="AH705" s="11">
        <f>SUM(Tabel1[[#This Row],[Bez - Obstakel, openbaar]:[Bez - Obstakel, doelgroep]])</f>
        <v>0</v>
      </c>
      <c r="AI705" s="4"/>
      <c r="AJ705" s="11">
        <f>SUM(Tabel1[[#This Row],[Bez - doelgroep totaal]]+Tabel1[[#This Row],[Bez - Openbaar]]+Tabel1[[#This Row],[Bez - Foutparkeerders]]+Tabel1[[#This Row],[Bez - Obstakels]])</f>
        <v>4</v>
      </c>
      <c r="AK705" s="41">
        <f>Tabel1[[#This Row],[Bez - Openbaar]]/Tabel1[[#This Row],[Totale openbare capaciteit]]</f>
        <v>1</v>
      </c>
      <c r="AL705" s="41" t="e">
        <f>Tabel1[[#This Row],[Bez - doelgroep totaal]]/Tabel1[[#This Row],[Totale doelgroep capaciteit]]</f>
        <v>#DIV/0!</v>
      </c>
      <c r="AM705" s="41">
        <f>Tabel1[[#This Row],[Totale bezetting]]/Tabel1[[#This Row],[Totale capaciteit]]</f>
        <v>2</v>
      </c>
      <c r="AN705" s="41" t="str">
        <f>Tabel1[[#This Row],[Datum]]&amp;Tabel1[[#This Row],[Meetmoment]]&amp;Tabel1[[#This Row],[Sectienummer]]</f>
        <v>4445100:00-02:0052</v>
      </c>
      <c r="AO705" s="33"/>
      <c r="AP705" s="33"/>
      <c r="AQ705" s="33">
        <v>2</v>
      </c>
      <c r="AR705" s="33">
        <v>2</v>
      </c>
      <c r="AS705" s="33"/>
      <c r="AT705" s="33">
        <f>SUM(Tabel1[[#This Row],[Motief - Bezoekers/kortparkeerders]:[Motief - Overig]])</f>
        <v>4</v>
      </c>
      <c r="AU705" s="43">
        <v>3</v>
      </c>
      <c r="AV705" s="43"/>
      <c r="AW705" s="43"/>
      <c r="AX705" s="43"/>
      <c r="AY705" s="43"/>
      <c r="AZ705" s="43">
        <v>1</v>
      </c>
      <c r="BA705" s="43"/>
      <c r="BB705" s="43"/>
      <c r="BC705" s="44">
        <f>SUM(Tabel1[[#This Row],[Herkomst - Eigen woonplaats]:[Herkomst - Onbekend]])</f>
        <v>4</v>
      </c>
    </row>
    <row r="706" spans="1:55" s="2" customFormat="1" x14ac:dyDescent="0.25">
      <c r="A706" s="1">
        <v>52</v>
      </c>
      <c r="B706" t="s">
        <v>67</v>
      </c>
      <c r="C706" s="8">
        <v>44474</v>
      </c>
      <c r="D706" s="1" t="s">
        <v>78</v>
      </c>
      <c r="E706" s="4"/>
      <c r="F706" s="4">
        <v>2</v>
      </c>
      <c r="G706" s="4"/>
      <c r="H706" s="4"/>
      <c r="I706" s="4"/>
      <c r="J706" s="4"/>
      <c r="K706" s="4">
        <f>SUM(Tabel1[[#This Row],[cap_gemarkeerd_langs]:[cap_canadees]])</f>
        <v>2</v>
      </c>
      <c r="L706" s="4"/>
      <c r="M706" s="4"/>
      <c r="N706" s="4"/>
      <c r="O706" s="4"/>
      <c r="P706" s="4"/>
      <c r="Q706" s="4"/>
      <c r="R706" s="4">
        <f>SUM(Tabel1[[#This Row],[Cap - Invaliden algemeen]:[Cap - Overig gereserveerd]])</f>
        <v>0</v>
      </c>
      <c r="S706" s="4">
        <f>Tabel1[[#This Row],[Totale openbare capaciteit]]+Tabel1[[#This Row],[Totale doelgroep capaciteit]]</f>
        <v>2</v>
      </c>
      <c r="T706" s="11"/>
      <c r="U706" s="11"/>
      <c r="V706" s="11"/>
      <c r="W706" s="11"/>
      <c r="X706" s="11"/>
      <c r="Y706" s="11"/>
      <c r="Z706" s="4">
        <f>SUM(Tabel1[[#This Row],[Bez - Invaliden algemeen]:[Bez - Overig gereserveerd]])</f>
        <v>0</v>
      </c>
      <c r="AA706" s="4"/>
      <c r="AB706" s="4">
        <v>1</v>
      </c>
      <c r="AC706" s="11"/>
      <c r="AD706" s="11">
        <f>SUM(Tabel1[[#This Row],[Bez - fout, canadees]:[Bez - fout, anders]])</f>
        <v>1</v>
      </c>
      <c r="AE706" s="4"/>
      <c r="AF706" s="11"/>
      <c r="AG706" s="11"/>
      <c r="AH706" s="11">
        <f>SUM(Tabel1[[#This Row],[Bez - Obstakel, openbaar]:[Bez - Obstakel, doelgroep]])</f>
        <v>0</v>
      </c>
      <c r="AI706" s="4"/>
      <c r="AJ706" s="11">
        <f>SUM(Tabel1[[#This Row],[Bez - doelgroep totaal]]+Tabel1[[#This Row],[Bez - Openbaar]]+Tabel1[[#This Row],[Bez - Foutparkeerders]]+Tabel1[[#This Row],[Bez - Obstakels]])</f>
        <v>1</v>
      </c>
      <c r="AK706" s="41">
        <f>Tabel1[[#This Row],[Bez - Openbaar]]/Tabel1[[#This Row],[Totale openbare capaciteit]]</f>
        <v>0</v>
      </c>
      <c r="AL706" s="41" t="e">
        <f>Tabel1[[#This Row],[Bez - doelgroep totaal]]/Tabel1[[#This Row],[Totale doelgroep capaciteit]]</f>
        <v>#DIV/0!</v>
      </c>
      <c r="AM706" s="41">
        <f>Tabel1[[#This Row],[Totale bezetting]]/Tabel1[[#This Row],[Totale capaciteit]]</f>
        <v>0.5</v>
      </c>
      <c r="AN706" s="41" t="str">
        <f>Tabel1[[#This Row],[Datum]]&amp;Tabel1[[#This Row],[Meetmoment]]&amp;Tabel1[[#This Row],[Sectienummer]]</f>
        <v>4447410:00-12:0052</v>
      </c>
      <c r="AO706" s="33">
        <v>1</v>
      </c>
      <c r="AP706" s="33"/>
      <c r="AQ706" s="33"/>
      <c r="AR706" s="33"/>
      <c r="AS706" s="33"/>
      <c r="AT706" s="33">
        <f>SUM(Tabel1[[#This Row],[Motief - Bezoekers/kortparkeerders]:[Motief - Overig]])</f>
        <v>1</v>
      </c>
      <c r="AU706" s="43"/>
      <c r="AV706" s="43"/>
      <c r="AW706" s="43"/>
      <c r="AX706" s="43"/>
      <c r="AY706" s="43"/>
      <c r="AZ706" s="43">
        <v>1</v>
      </c>
      <c r="BA706" s="43"/>
      <c r="BB706" s="43"/>
      <c r="BC706" s="44">
        <f>SUM(Tabel1[[#This Row],[Herkomst - Eigen woonplaats]:[Herkomst - Onbekend]])</f>
        <v>1</v>
      </c>
    </row>
    <row r="707" spans="1:55" s="2" customFormat="1" x14ac:dyDescent="0.25">
      <c r="A707" s="1">
        <v>52</v>
      </c>
      <c r="B707" t="s">
        <v>67</v>
      </c>
      <c r="C707" s="8">
        <v>44474</v>
      </c>
      <c r="D707" s="1" t="s">
        <v>79</v>
      </c>
      <c r="E707" s="4"/>
      <c r="F707" s="4">
        <v>2</v>
      </c>
      <c r="G707" s="4"/>
      <c r="H707" s="4"/>
      <c r="I707" s="4"/>
      <c r="J707" s="4"/>
      <c r="K707" s="4">
        <f>SUM(Tabel1[[#This Row],[cap_gemarkeerd_langs]:[cap_canadees]])</f>
        <v>2</v>
      </c>
      <c r="L707" s="4"/>
      <c r="M707" s="4"/>
      <c r="N707" s="4"/>
      <c r="O707" s="4"/>
      <c r="P707" s="4"/>
      <c r="Q707" s="4"/>
      <c r="R707" s="4">
        <f>SUM(Tabel1[[#This Row],[Cap - Invaliden algemeen]:[Cap - Overig gereserveerd]])</f>
        <v>0</v>
      </c>
      <c r="S707" s="4">
        <f>Tabel1[[#This Row],[Totale openbare capaciteit]]+Tabel1[[#This Row],[Totale doelgroep capaciteit]]</f>
        <v>2</v>
      </c>
      <c r="T707" s="11"/>
      <c r="U707" s="11"/>
      <c r="V707" s="11"/>
      <c r="W707" s="11"/>
      <c r="X707" s="11"/>
      <c r="Y707" s="11"/>
      <c r="Z707" s="4">
        <f>SUM(Tabel1[[#This Row],[Bez - Invaliden algemeen]:[Bez - Overig gereserveerd]])</f>
        <v>0</v>
      </c>
      <c r="AA707" s="4"/>
      <c r="AB707" s="4"/>
      <c r="AC707" s="11"/>
      <c r="AD707" s="11">
        <f>SUM(Tabel1[[#This Row],[Bez - fout, canadees]:[Bez - fout, anders]])</f>
        <v>0</v>
      </c>
      <c r="AE707" s="4"/>
      <c r="AF707" s="11"/>
      <c r="AG707" s="11"/>
      <c r="AH707" s="11">
        <f>SUM(Tabel1[[#This Row],[Bez - Obstakel, openbaar]:[Bez - Obstakel, doelgroep]])</f>
        <v>0</v>
      </c>
      <c r="AI707" s="4"/>
      <c r="AJ707" s="11">
        <f>SUM(Tabel1[[#This Row],[Bez - doelgroep totaal]]+Tabel1[[#This Row],[Bez - Openbaar]]+Tabel1[[#This Row],[Bez - Foutparkeerders]]+Tabel1[[#This Row],[Bez - Obstakels]])</f>
        <v>0</v>
      </c>
      <c r="AK707" s="41">
        <f>Tabel1[[#This Row],[Bez - Openbaar]]/Tabel1[[#This Row],[Totale openbare capaciteit]]</f>
        <v>0</v>
      </c>
      <c r="AL707" s="41" t="e">
        <f>Tabel1[[#This Row],[Bez - doelgroep totaal]]/Tabel1[[#This Row],[Totale doelgroep capaciteit]]</f>
        <v>#DIV/0!</v>
      </c>
      <c r="AM707" s="41">
        <f>Tabel1[[#This Row],[Totale bezetting]]/Tabel1[[#This Row],[Totale capaciteit]]</f>
        <v>0</v>
      </c>
      <c r="AN707" s="41" t="str">
        <f>Tabel1[[#This Row],[Datum]]&amp;Tabel1[[#This Row],[Meetmoment]]&amp;Tabel1[[#This Row],[Sectienummer]]</f>
        <v>4447414:00-16:0052</v>
      </c>
      <c r="AO707" s="33"/>
      <c r="AP707" s="33"/>
      <c r="AQ707" s="33"/>
      <c r="AR707" s="33"/>
      <c r="AS707" s="33"/>
      <c r="AT707" s="33">
        <f>SUM(Tabel1[[#This Row],[Motief - Bezoekers/kortparkeerders]:[Motief - Overig]])</f>
        <v>0</v>
      </c>
      <c r="AU707" s="43"/>
      <c r="AV707" s="43"/>
      <c r="AW707" s="43"/>
      <c r="AX707" s="43"/>
      <c r="AY707" s="43"/>
      <c r="AZ707" s="43"/>
      <c r="BA707" s="43"/>
      <c r="BB707" s="43"/>
      <c r="BC707" s="44">
        <f>SUM(Tabel1[[#This Row],[Herkomst - Eigen woonplaats]:[Herkomst - Onbekend]])</f>
        <v>0</v>
      </c>
    </row>
    <row r="708" spans="1:55" s="2" customFormat="1" x14ac:dyDescent="0.25">
      <c r="A708" s="1">
        <v>52</v>
      </c>
      <c r="B708" t="s">
        <v>67</v>
      </c>
      <c r="C708" s="8">
        <v>44474</v>
      </c>
      <c r="D708" s="1" t="s">
        <v>80</v>
      </c>
      <c r="E708" s="4"/>
      <c r="F708" s="4">
        <v>2</v>
      </c>
      <c r="G708" s="4"/>
      <c r="H708" s="4"/>
      <c r="I708" s="4"/>
      <c r="J708" s="4"/>
      <c r="K708" s="4">
        <f>SUM(Tabel1[[#This Row],[cap_gemarkeerd_langs]:[cap_canadees]])</f>
        <v>2</v>
      </c>
      <c r="L708" s="4"/>
      <c r="M708" s="4"/>
      <c r="N708" s="4"/>
      <c r="O708" s="4"/>
      <c r="P708" s="4"/>
      <c r="Q708" s="4"/>
      <c r="R708" s="4">
        <f>SUM(Tabel1[[#This Row],[Cap - Invaliden algemeen]:[Cap - Overig gereserveerd]])</f>
        <v>0</v>
      </c>
      <c r="S708" s="4">
        <f>Tabel1[[#This Row],[Totale openbare capaciteit]]+Tabel1[[#This Row],[Totale doelgroep capaciteit]]</f>
        <v>2</v>
      </c>
      <c r="T708" s="11"/>
      <c r="U708" s="11"/>
      <c r="V708" s="11"/>
      <c r="W708" s="11"/>
      <c r="X708" s="11"/>
      <c r="Y708" s="11"/>
      <c r="Z708" s="4">
        <f>SUM(Tabel1[[#This Row],[Bez - Invaliden algemeen]:[Bez - Overig gereserveerd]])</f>
        <v>0</v>
      </c>
      <c r="AA708" s="4">
        <v>1</v>
      </c>
      <c r="AB708" s="4">
        <v>4</v>
      </c>
      <c r="AC708" s="11"/>
      <c r="AD708" s="11">
        <f>SUM(Tabel1[[#This Row],[Bez - fout, canadees]:[Bez - fout, anders]])</f>
        <v>5</v>
      </c>
      <c r="AE708" s="4"/>
      <c r="AF708" s="11"/>
      <c r="AG708" s="11"/>
      <c r="AH708" s="11">
        <f>SUM(Tabel1[[#This Row],[Bez - Obstakel, openbaar]:[Bez - Obstakel, doelgroep]])</f>
        <v>0</v>
      </c>
      <c r="AI708" s="4"/>
      <c r="AJ708" s="11">
        <f>SUM(Tabel1[[#This Row],[Bez - doelgroep totaal]]+Tabel1[[#This Row],[Bez - Openbaar]]+Tabel1[[#This Row],[Bez - Foutparkeerders]]+Tabel1[[#This Row],[Bez - Obstakels]])</f>
        <v>5</v>
      </c>
      <c r="AK708" s="41">
        <f>Tabel1[[#This Row],[Bez - Openbaar]]/Tabel1[[#This Row],[Totale openbare capaciteit]]</f>
        <v>0</v>
      </c>
      <c r="AL708" s="41" t="e">
        <f>Tabel1[[#This Row],[Bez - doelgroep totaal]]/Tabel1[[#This Row],[Totale doelgroep capaciteit]]</f>
        <v>#DIV/0!</v>
      </c>
      <c r="AM708" s="41">
        <f>Tabel1[[#This Row],[Totale bezetting]]/Tabel1[[#This Row],[Totale capaciteit]]</f>
        <v>2.5</v>
      </c>
      <c r="AN708" s="41" t="str">
        <f>Tabel1[[#This Row],[Datum]]&amp;Tabel1[[#This Row],[Meetmoment]]&amp;Tabel1[[#This Row],[Sectienummer]]</f>
        <v>4447419:00-21:0052</v>
      </c>
      <c r="AO708" s="33">
        <v>3</v>
      </c>
      <c r="AP708" s="33"/>
      <c r="AQ708" s="33">
        <v>2</v>
      </c>
      <c r="AR708" s="33"/>
      <c r="AS708" s="33"/>
      <c r="AT708" s="33">
        <f>SUM(Tabel1[[#This Row],[Motief - Bezoekers/kortparkeerders]:[Motief - Overig]])</f>
        <v>5</v>
      </c>
      <c r="AU708" s="43"/>
      <c r="AV708" s="43">
        <v>1</v>
      </c>
      <c r="AW708" s="43"/>
      <c r="AX708" s="43"/>
      <c r="AY708" s="43"/>
      <c r="AZ708" s="43">
        <v>2</v>
      </c>
      <c r="BA708" s="43">
        <v>2</v>
      </c>
      <c r="BB708" s="43"/>
      <c r="BC708" s="44">
        <f>SUM(Tabel1[[#This Row],[Herkomst - Eigen woonplaats]:[Herkomst - Onbekend]])</f>
        <v>5</v>
      </c>
    </row>
    <row r="709" spans="1:55" s="2" customFormat="1" x14ac:dyDescent="0.25">
      <c r="A709" s="1">
        <v>52</v>
      </c>
      <c r="B709" t="s">
        <v>67</v>
      </c>
      <c r="C709" s="8">
        <v>44475</v>
      </c>
      <c r="D709" s="1" t="s">
        <v>77</v>
      </c>
      <c r="E709" s="4"/>
      <c r="F709" s="4">
        <v>2</v>
      </c>
      <c r="G709" s="4"/>
      <c r="H709" s="4"/>
      <c r="I709" s="4"/>
      <c r="J709" s="4"/>
      <c r="K709" s="4">
        <f>SUM(Tabel1[[#This Row],[cap_gemarkeerd_langs]:[cap_canadees]])</f>
        <v>2</v>
      </c>
      <c r="L709" s="4"/>
      <c r="M709" s="4"/>
      <c r="N709" s="4"/>
      <c r="O709" s="4"/>
      <c r="P709" s="4"/>
      <c r="Q709" s="4"/>
      <c r="R709" s="4">
        <f>SUM(Tabel1[[#This Row],[Cap - Invaliden algemeen]:[Cap - Overig gereserveerd]])</f>
        <v>0</v>
      </c>
      <c r="S709" s="4">
        <f>Tabel1[[#This Row],[Totale openbare capaciteit]]+Tabel1[[#This Row],[Totale doelgroep capaciteit]]</f>
        <v>2</v>
      </c>
      <c r="T709" s="11">
        <v>2</v>
      </c>
      <c r="U709" s="11"/>
      <c r="V709" s="11"/>
      <c r="W709" s="11"/>
      <c r="X709" s="11"/>
      <c r="Y709" s="11"/>
      <c r="Z709" s="4">
        <f>SUM(Tabel1[[#This Row],[Bez - Invaliden algemeen]:[Bez - Overig gereserveerd]])</f>
        <v>0</v>
      </c>
      <c r="AA709" s="4"/>
      <c r="AB709" s="4">
        <v>1</v>
      </c>
      <c r="AC709" s="11"/>
      <c r="AD709" s="11">
        <f>SUM(Tabel1[[#This Row],[Bez - fout, canadees]:[Bez - fout, anders]])</f>
        <v>1</v>
      </c>
      <c r="AE709" s="4"/>
      <c r="AF709" s="11"/>
      <c r="AG709" s="11"/>
      <c r="AH709" s="11">
        <f>SUM(Tabel1[[#This Row],[Bez - Obstakel, openbaar]:[Bez - Obstakel, doelgroep]])</f>
        <v>0</v>
      </c>
      <c r="AI709" s="4"/>
      <c r="AJ709" s="11">
        <f>SUM(Tabel1[[#This Row],[Bez - doelgroep totaal]]+Tabel1[[#This Row],[Bez - Openbaar]]+Tabel1[[#This Row],[Bez - Foutparkeerders]]+Tabel1[[#This Row],[Bez - Obstakels]])</f>
        <v>3</v>
      </c>
      <c r="AK709" s="41">
        <f>Tabel1[[#This Row],[Bez - Openbaar]]/Tabel1[[#This Row],[Totale openbare capaciteit]]</f>
        <v>1</v>
      </c>
      <c r="AL709" s="41" t="e">
        <f>Tabel1[[#This Row],[Bez - doelgroep totaal]]/Tabel1[[#This Row],[Totale doelgroep capaciteit]]</f>
        <v>#DIV/0!</v>
      </c>
      <c r="AM709" s="41">
        <f>Tabel1[[#This Row],[Totale bezetting]]/Tabel1[[#This Row],[Totale capaciteit]]</f>
        <v>1.5</v>
      </c>
      <c r="AN709" s="41" t="str">
        <f>Tabel1[[#This Row],[Datum]]&amp;Tabel1[[#This Row],[Meetmoment]]&amp;Tabel1[[#This Row],[Sectienummer]]</f>
        <v>4447500:00-02:0052</v>
      </c>
      <c r="AO709" s="33"/>
      <c r="AP709" s="33"/>
      <c r="AQ709" s="33">
        <v>2</v>
      </c>
      <c r="AR709" s="33">
        <v>1</v>
      </c>
      <c r="AS709" s="33"/>
      <c r="AT709" s="33">
        <f>SUM(Tabel1[[#This Row],[Motief - Bezoekers/kortparkeerders]:[Motief - Overig]])</f>
        <v>3</v>
      </c>
      <c r="AU709" s="43">
        <v>1</v>
      </c>
      <c r="AV709" s="43"/>
      <c r="AW709" s="43"/>
      <c r="AX709" s="43"/>
      <c r="AY709" s="43"/>
      <c r="AZ709" s="43">
        <v>2</v>
      </c>
      <c r="BA709" s="43"/>
      <c r="BB709" s="43"/>
      <c r="BC709" s="44">
        <f>SUM(Tabel1[[#This Row],[Herkomst - Eigen woonplaats]:[Herkomst - Onbekend]])</f>
        <v>3</v>
      </c>
    </row>
    <row r="710" spans="1:55" s="2" customFormat="1" x14ac:dyDescent="0.25">
      <c r="A710" s="1">
        <v>53</v>
      </c>
      <c r="B710" t="s">
        <v>71</v>
      </c>
      <c r="C710" s="8">
        <v>44415</v>
      </c>
      <c r="D710" s="1" t="s">
        <v>78</v>
      </c>
      <c r="E710" s="4">
        <v>62</v>
      </c>
      <c r="F710" s="4"/>
      <c r="G710" s="4"/>
      <c r="H710" s="4"/>
      <c r="I710" s="4"/>
      <c r="J710" s="4"/>
      <c r="K710" s="4">
        <f>SUM(Tabel1[[#This Row],[cap_gemarkeerd_langs]:[cap_canadees]])</f>
        <v>62</v>
      </c>
      <c r="L710" s="4"/>
      <c r="M710" s="4">
        <v>1</v>
      </c>
      <c r="N710" s="4"/>
      <c r="O710" s="4"/>
      <c r="P710" s="4"/>
      <c r="Q710" s="4"/>
      <c r="R710" s="4">
        <f>SUM(Tabel1[[#This Row],[Cap - Invaliden algemeen]:[Cap - Overig gereserveerd]])</f>
        <v>1</v>
      </c>
      <c r="S710" s="4">
        <f>Tabel1[[#This Row],[Totale openbare capaciteit]]+Tabel1[[#This Row],[Totale doelgroep capaciteit]]</f>
        <v>63</v>
      </c>
      <c r="T710" s="11">
        <v>59</v>
      </c>
      <c r="U710" s="11"/>
      <c r="V710" s="11">
        <v>1</v>
      </c>
      <c r="W710" s="11"/>
      <c r="X710" s="11"/>
      <c r="Y710" s="11"/>
      <c r="Z710" s="4">
        <f>SUM(Tabel1[[#This Row],[Bez - Invaliden algemeen]:[Bez - Overig gereserveerd]])</f>
        <v>1</v>
      </c>
      <c r="AA710" s="4"/>
      <c r="AB710" s="4"/>
      <c r="AC710" s="11"/>
      <c r="AD710" s="11">
        <f>SUM(Tabel1[[#This Row],[Bez - fout, canadees]:[Bez - fout, anders]])</f>
        <v>0</v>
      </c>
      <c r="AE710" s="4"/>
      <c r="AF710" s="11"/>
      <c r="AG710" s="11"/>
      <c r="AH710" s="11">
        <f>SUM(Tabel1[[#This Row],[Bez - Obstakel, openbaar]:[Bez - Obstakel, doelgroep]])</f>
        <v>0</v>
      </c>
      <c r="AI710" s="4"/>
      <c r="AJ710" s="11">
        <f>SUM(Tabel1[[#This Row],[Bez - doelgroep totaal]]+Tabel1[[#This Row],[Bez - Openbaar]]+Tabel1[[#This Row],[Bez - Foutparkeerders]]+Tabel1[[#This Row],[Bez - Obstakels]])</f>
        <v>60</v>
      </c>
      <c r="AK710" s="41">
        <f>Tabel1[[#This Row],[Bez - Openbaar]]/Tabel1[[#This Row],[Totale openbare capaciteit]]</f>
        <v>0.95161290322580649</v>
      </c>
      <c r="AL710" s="41">
        <f>Tabel1[[#This Row],[Bez - doelgroep totaal]]/Tabel1[[#This Row],[Totale doelgroep capaciteit]]</f>
        <v>1</v>
      </c>
      <c r="AM710" s="41">
        <f>Tabel1[[#This Row],[Totale bezetting]]/Tabel1[[#This Row],[Totale capaciteit]]</f>
        <v>0.95238095238095233</v>
      </c>
      <c r="AN710" s="41" t="str">
        <f>Tabel1[[#This Row],[Datum]]&amp;Tabel1[[#This Row],[Meetmoment]]&amp;Tabel1[[#This Row],[Sectienummer]]</f>
        <v>4441510:00-12:0053</v>
      </c>
      <c r="AO710" s="33">
        <v>9</v>
      </c>
      <c r="AP710" s="33">
        <v>3</v>
      </c>
      <c r="AQ710" s="33">
        <v>14</v>
      </c>
      <c r="AR710" s="33">
        <v>34</v>
      </c>
      <c r="AS710" s="33"/>
      <c r="AT710" s="33">
        <f>SUM(Tabel1[[#This Row],[Motief - Bezoekers/kortparkeerders]:[Motief - Overig]])</f>
        <v>60</v>
      </c>
      <c r="AU710" s="43">
        <v>45</v>
      </c>
      <c r="AV710" s="43">
        <v>4</v>
      </c>
      <c r="AW710" s="43"/>
      <c r="AX710" s="43">
        <v>1</v>
      </c>
      <c r="AY710" s="43">
        <v>5</v>
      </c>
      <c r="AZ710" s="43">
        <v>1</v>
      </c>
      <c r="BA710" s="43">
        <v>2</v>
      </c>
      <c r="BB710" s="43">
        <v>2</v>
      </c>
      <c r="BC710" s="44">
        <f>SUM(Tabel1[[#This Row],[Herkomst - Eigen woonplaats]:[Herkomst - Onbekend]])</f>
        <v>60</v>
      </c>
    </row>
    <row r="711" spans="1:55" s="2" customFormat="1" x14ac:dyDescent="0.25">
      <c r="A711" s="1">
        <v>53</v>
      </c>
      <c r="B711" t="s">
        <v>71</v>
      </c>
      <c r="C711" s="8">
        <v>44415</v>
      </c>
      <c r="D711" s="1" t="s">
        <v>79</v>
      </c>
      <c r="E711" s="4">
        <v>62</v>
      </c>
      <c r="F711" s="4"/>
      <c r="G711" s="4"/>
      <c r="H711" s="4"/>
      <c r="I711" s="4"/>
      <c r="J711" s="4"/>
      <c r="K711" s="4">
        <f>SUM(Tabel1[[#This Row],[cap_gemarkeerd_langs]:[cap_canadees]])</f>
        <v>62</v>
      </c>
      <c r="L711" s="4"/>
      <c r="M711" s="4">
        <v>1</v>
      </c>
      <c r="N711" s="4"/>
      <c r="O711" s="4"/>
      <c r="P711" s="4"/>
      <c r="Q711" s="4"/>
      <c r="R711" s="4">
        <f>SUM(Tabel1[[#This Row],[Cap - Invaliden algemeen]:[Cap - Overig gereserveerd]])</f>
        <v>1</v>
      </c>
      <c r="S711" s="4">
        <f>Tabel1[[#This Row],[Totale openbare capaciteit]]+Tabel1[[#This Row],[Totale doelgroep capaciteit]]</f>
        <v>63</v>
      </c>
      <c r="T711" s="11">
        <v>43</v>
      </c>
      <c r="U711" s="11"/>
      <c r="V711" s="11">
        <v>1</v>
      </c>
      <c r="W711" s="11"/>
      <c r="X711" s="11"/>
      <c r="Y711" s="11"/>
      <c r="Z711" s="4">
        <f>SUM(Tabel1[[#This Row],[Bez - Invaliden algemeen]:[Bez - Overig gereserveerd]])</f>
        <v>1</v>
      </c>
      <c r="AA711" s="4"/>
      <c r="AB711" s="4"/>
      <c r="AC711" s="11"/>
      <c r="AD711" s="11">
        <f>SUM(Tabel1[[#This Row],[Bez - fout, canadees]:[Bez - fout, anders]])</f>
        <v>0</v>
      </c>
      <c r="AE711" s="4"/>
      <c r="AF711" s="11"/>
      <c r="AG711" s="11"/>
      <c r="AH711" s="11">
        <f>SUM(Tabel1[[#This Row],[Bez - Obstakel, openbaar]:[Bez - Obstakel, doelgroep]])</f>
        <v>0</v>
      </c>
      <c r="AI711" s="4"/>
      <c r="AJ711" s="11">
        <f>SUM(Tabel1[[#This Row],[Bez - doelgroep totaal]]+Tabel1[[#This Row],[Bez - Openbaar]]+Tabel1[[#This Row],[Bez - Foutparkeerders]]+Tabel1[[#This Row],[Bez - Obstakels]])</f>
        <v>44</v>
      </c>
      <c r="AK711" s="41">
        <f>Tabel1[[#This Row],[Bez - Openbaar]]/Tabel1[[#This Row],[Totale openbare capaciteit]]</f>
        <v>0.69354838709677424</v>
      </c>
      <c r="AL711" s="41">
        <f>Tabel1[[#This Row],[Bez - doelgroep totaal]]/Tabel1[[#This Row],[Totale doelgroep capaciteit]]</f>
        <v>1</v>
      </c>
      <c r="AM711" s="41">
        <f>Tabel1[[#This Row],[Totale bezetting]]/Tabel1[[#This Row],[Totale capaciteit]]</f>
        <v>0.69841269841269837</v>
      </c>
      <c r="AN711" s="41" t="str">
        <f>Tabel1[[#This Row],[Datum]]&amp;Tabel1[[#This Row],[Meetmoment]]&amp;Tabel1[[#This Row],[Sectienummer]]</f>
        <v>4441514:00-16:0053</v>
      </c>
      <c r="AO711" s="33">
        <v>1</v>
      </c>
      <c r="AP711" s="33">
        <v>4</v>
      </c>
      <c r="AQ711" s="33">
        <v>11</v>
      </c>
      <c r="AR711" s="33">
        <v>28</v>
      </c>
      <c r="AS711" s="33"/>
      <c r="AT711" s="33">
        <f>SUM(Tabel1[[#This Row],[Motief - Bezoekers/kortparkeerders]:[Motief - Overig]])</f>
        <v>44</v>
      </c>
      <c r="AU711" s="43">
        <v>32</v>
      </c>
      <c r="AV711" s="43">
        <v>3</v>
      </c>
      <c r="AW711" s="43"/>
      <c r="AX711" s="43">
        <v>1</v>
      </c>
      <c r="AY711" s="43">
        <v>3</v>
      </c>
      <c r="AZ711" s="43">
        <v>2</v>
      </c>
      <c r="BA711" s="43">
        <v>3</v>
      </c>
      <c r="BB711" s="43"/>
      <c r="BC711" s="44">
        <f>SUM(Tabel1[[#This Row],[Herkomst - Eigen woonplaats]:[Herkomst - Onbekend]])</f>
        <v>44</v>
      </c>
    </row>
    <row r="712" spans="1:55" s="2" customFormat="1" x14ac:dyDescent="0.25">
      <c r="A712" s="1">
        <v>53</v>
      </c>
      <c r="B712" t="s">
        <v>71</v>
      </c>
      <c r="C712" s="8">
        <v>44415</v>
      </c>
      <c r="D712" s="1" t="s">
        <v>80</v>
      </c>
      <c r="E712" s="4">
        <v>62</v>
      </c>
      <c r="F712" s="4"/>
      <c r="G712" s="4"/>
      <c r="H712" s="4"/>
      <c r="I712" s="4"/>
      <c r="J712" s="4"/>
      <c r="K712" s="4">
        <f>SUM(Tabel1[[#This Row],[cap_gemarkeerd_langs]:[cap_canadees]])</f>
        <v>62</v>
      </c>
      <c r="L712" s="4"/>
      <c r="M712" s="4">
        <v>1</v>
      </c>
      <c r="N712" s="4"/>
      <c r="O712" s="4"/>
      <c r="P712" s="4"/>
      <c r="Q712" s="4"/>
      <c r="R712" s="4">
        <f>SUM(Tabel1[[#This Row],[Cap - Invaliden algemeen]:[Cap - Overig gereserveerd]])</f>
        <v>1</v>
      </c>
      <c r="S712" s="4">
        <f>Tabel1[[#This Row],[Totale openbare capaciteit]]+Tabel1[[#This Row],[Totale doelgroep capaciteit]]</f>
        <v>63</v>
      </c>
      <c r="T712" s="11">
        <v>53</v>
      </c>
      <c r="U712" s="11"/>
      <c r="V712" s="11">
        <v>1</v>
      </c>
      <c r="W712" s="11"/>
      <c r="X712" s="11"/>
      <c r="Y712" s="11"/>
      <c r="Z712" s="4">
        <f>SUM(Tabel1[[#This Row],[Bez - Invaliden algemeen]:[Bez - Overig gereserveerd]])</f>
        <v>1</v>
      </c>
      <c r="AA712" s="4"/>
      <c r="AB712" s="4"/>
      <c r="AC712" s="11"/>
      <c r="AD712" s="11">
        <f>SUM(Tabel1[[#This Row],[Bez - fout, canadees]:[Bez - fout, anders]])</f>
        <v>0</v>
      </c>
      <c r="AE712" s="4"/>
      <c r="AF712" s="11"/>
      <c r="AG712" s="11"/>
      <c r="AH712" s="11">
        <f>SUM(Tabel1[[#This Row],[Bez - Obstakel, openbaar]:[Bez - Obstakel, doelgroep]])</f>
        <v>0</v>
      </c>
      <c r="AI712" s="4"/>
      <c r="AJ712" s="11">
        <f>SUM(Tabel1[[#This Row],[Bez - doelgroep totaal]]+Tabel1[[#This Row],[Bez - Openbaar]]+Tabel1[[#This Row],[Bez - Foutparkeerders]]+Tabel1[[#This Row],[Bez - Obstakels]])</f>
        <v>54</v>
      </c>
      <c r="AK712" s="41">
        <f>Tabel1[[#This Row],[Bez - Openbaar]]/Tabel1[[#This Row],[Totale openbare capaciteit]]</f>
        <v>0.85483870967741937</v>
      </c>
      <c r="AL712" s="41">
        <f>Tabel1[[#This Row],[Bez - doelgroep totaal]]/Tabel1[[#This Row],[Totale doelgroep capaciteit]]</f>
        <v>1</v>
      </c>
      <c r="AM712" s="41">
        <f>Tabel1[[#This Row],[Totale bezetting]]/Tabel1[[#This Row],[Totale capaciteit]]</f>
        <v>0.8571428571428571</v>
      </c>
      <c r="AN712" s="41" t="str">
        <f>Tabel1[[#This Row],[Datum]]&amp;Tabel1[[#This Row],[Meetmoment]]&amp;Tabel1[[#This Row],[Sectienummer]]</f>
        <v>4441519:00-21:0053</v>
      </c>
      <c r="AO712" s="33">
        <v>5</v>
      </c>
      <c r="AP712" s="33">
        <v>2</v>
      </c>
      <c r="AQ712" s="33">
        <v>16</v>
      </c>
      <c r="AR712" s="33">
        <v>31</v>
      </c>
      <c r="AS712" s="33"/>
      <c r="AT712" s="33">
        <f>SUM(Tabel1[[#This Row],[Motief - Bezoekers/kortparkeerders]:[Motief - Overig]])</f>
        <v>54</v>
      </c>
      <c r="AU712" s="43">
        <v>40</v>
      </c>
      <c r="AV712" s="43">
        <v>3</v>
      </c>
      <c r="AW712" s="43">
        <v>2</v>
      </c>
      <c r="AX712" s="43"/>
      <c r="AY712" s="43">
        <v>1</v>
      </c>
      <c r="AZ712" s="43">
        <v>3</v>
      </c>
      <c r="BA712" s="43">
        <v>4</v>
      </c>
      <c r="BB712" s="43">
        <v>1</v>
      </c>
      <c r="BC712" s="44">
        <f>SUM(Tabel1[[#This Row],[Herkomst - Eigen woonplaats]:[Herkomst - Onbekend]])</f>
        <v>54</v>
      </c>
    </row>
    <row r="713" spans="1:55" s="2" customFormat="1" x14ac:dyDescent="0.25">
      <c r="A713" s="1">
        <v>53</v>
      </c>
      <c r="B713" t="s">
        <v>71</v>
      </c>
      <c r="C713" s="8">
        <v>44416</v>
      </c>
      <c r="D713" s="1" t="s">
        <v>77</v>
      </c>
      <c r="E713" s="4">
        <v>62</v>
      </c>
      <c r="F713" s="4"/>
      <c r="G713" s="4"/>
      <c r="H713" s="4"/>
      <c r="I713" s="4"/>
      <c r="J713" s="4"/>
      <c r="K713" s="4">
        <f>SUM(Tabel1[[#This Row],[cap_gemarkeerd_langs]:[cap_canadees]])</f>
        <v>62</v>
      </c>
      <c r="L713" s="4"/>
      <c r="M713" s="4">
        <v>1</v>
      </c>
      <c r="N713" s="4"/>
      <c r="O713" s="4"/>
      <c r="P713" s="4"/>
      <c r="Q713" s="4"/>
      <c r="R713" s="4">
        <f>SUM(Tabel1[[#This Row],[Cap - Invaliden algemeen]:[Cap - Overig gereserveerd]])</f>
        <v>1</v>
      </c>
      <c r="S713" s="4">
        <f>Tabel1[[#This Row],[Totale openbare capaciteit]]+Tabel1[[#This Row],[Totale doelgroep capaciteit]]</f>
        <v>63</v>
      </c>
      <c r="T713" s="11">
        <v>56</v>
      </c>
      <c r="U713" s="11"/>
      <c r="V713" s="11">
        <v>1</v>
      </c>
      <c r="W713" s="11"/>
      <c r="X713" s="11"/>
      <c r="Y713" s="11"/>
      <c r="Z713" s="4">
        <f>SUM(Tabel1[[#This Row],[Bez - Invaliden algemeen]:[Bez - Overig gereserveerd]])</f>
        <v>1</v>
      </c>
      <c r="AA713" s="4"/>
      <c r="AB713" s="4"/>
      <c r="AC713" s="11"/>
      <c r="AD713" s="11">
        <f>SUM(Tabel1[[#This Row],[Bez - fout, canadees]:[Bez - fout, anders]])</f>
        <v>0</v>
      </c>
      <c r="AE713" s="4"/>
      <c r="AF713" s="11"/>
      <c r="AG713" s="11"/>
      <c r="AH713" s="11">
        <f>SUM(Tabel1[[#This Row],[Bez - Obstakel, openbaar]:[Bez - Obstakel, doelgroep]])</f>
        <v>0</v>
      </c>
      <c r="AI713" s="4"/>
      <c r="AJ713" s="11">
        <f>SUM(Tabel1[[#This Row],[Bez - doelgroep totaal]]+Tabel1[[#This Row],[Bez - Openbaar]]+Tabel1[[#This Row],[Bez - Foutparkeerders]]+Tabel1[[#This Row],[Bez - Obstakels]])</f>
        <v>57</v>
      </c>
      <c r="AK713" s="41">
        <f>Tabel1[[#This Row],[Bez - Openbaar]]/Tabel1[[#This Row],[Totale openbare capaciteit]]</f>
        <v>0.90322580645161288</v>
      </c>
      <c r="AL713" s="41">
        <f>Tabel1[[#This Row],[Bez - doelgroep totaal]]/Tabel1[[#This Row],[Totale doelgroep capaciteit]]</f>
        <v>1</v>
      </c>
      <c r="AM713" s="41">
        <f>Tabel1[[#This Row],[Totale bezetting]]/Tabel1[[#This Row],[Totale capaciteit]]</f>
        <v>0.90476190476190477</v>
      </c>
      <c r="AN713" s="41" t="str">
        <f>Tabel1[[#This Row],[Datum]]&amp;Tabel1[[#This Row],[Meetmoment]]&amp;Tabel1[[#This Row],[Sectienummer]]</f>
        <v>4441600:00-02:0053</v>
      </c>
      <c r="AO713" s="33"/>
      <c r="AP713" s="33"/>
      <c r="AQ713" s="33">
        <v>17</v>
      </c>
      <c r="AR713" s="33">
        <v>40</v>
      </c>
      <c r="AS713" s="33"/>
      <c r="AT713" s="33">
        <f>SUM(Tabel1[[#This Row],[Motief - Bezoekers/kortparkeerders]:[Motief - Overig]])</f>
        <v>57</v>
      </c>
      <c r="AU713" s="43">
        <v>46</v>
      </c>
      <c r="AV713" s="43">
        <v>3</v>
      </c>
      <c r="AW713" s="43"/>
      <c r="AX713" s="43"/>
      <c r="AY713" s="43">
        <v>1</v>
      </c>
      <c r="AZ713" s="43">
        <v>2</v>
      </c>
      <c r="BA713" s="43">
        <v>3</v>
      </c>
      <c r="BB713" s="43">
        <v>2</v>
      </c>
      <c r="BC713" s="44">
        <f>SUM(Tabel1[[#This Row],[Herkomst - Eigen woonplaats]:[Herkomst - Onbekend]])</f>
        <v>57</v>
      </c>
    </row>
    <row r="714" spans="1:55" s="2" customFormat="1" x14ac:dyDescent="0.25">
      <c r="A714" s="1">
        <v>53</v>
      </c>
      <c r="B714" s="1" t="s">
        <v>71</v>
      </c>
      <c r="C714" s="8">
        <v>44429</v>
      </c>
      <c r="D714" s="1" t="s">
        <v>79</v>
      </c>
      <c r="E714" s="4">
        <v>62</v>
      </c>
      <c r="F714" s="4"/>
      <c r="G714" s="4"/>
      <c r="H714" s="4"/>
      <c r="I714" s="4"/>
      <c r="J714" s="4"/>
      <c r="K714" s="4">
        <f>SUM(Tabel1[[#This Row],[cap_gemarkeerd_langs]:[cap_canadees]])</f>
        <v>62</v>
      </c>
      <c r="L714" s="4"/>
      <c r="M714" s="4">
        <v>1</v>
      </c>
      <c r="N714" s="4"/>
      <c r="O714" s="4"/>
      <c r="P714" s="4"/>
      <c r="Q714" s="4"/>
      <c r="R714" s="4">
        <f>SUM(Tabel1[[#This Row],[Cap - Invaliden algemeen]:[Cap - Overig gereserveerd]])</f>
        <v>1</v>
      </c>
      <c r="S714" s="4">
        <f>Tabel1[[#This Row],[Totale openbare capaciteit]]+Tabel1[[#This Row],[Totale doelgroep capaciteit]]</f>
        <v>63</v>
      </c>
      <c r="T714" s="11">
        <v>51</v>
      </c>
      <c r="U714" s="11"/>
      <c r="V714" s="11"/>
      <c r="W714" s="11"/>
      <c r="X714" s="11"/>
      <c r="Y714" s="11"/>
      <c r="Z714" s="4">
        <f>SUM(Tabel1[[#This Row],[Bez - Invaliden algemeen]:[Bez - Overig gereserveerd]])</f>
        <v>0</v>
      </c>
      <c r="AA714" s="4"/>
      <c r="AB714" s="4">
        <v>1</v>
      </c>
      <c r="AC714" s="11"/>
      <c r="AD714" s="11">
        <f>SUM(Tabel1[[#This Row],[Bez - fout, canadees]:[Bez - fout, anders]])</f>
        <v>1</v>
      </c>
      <c r="AE714" s="11"/>
      <c r="AF714" s="11"/>
      <c r="AG714" s="11"/>
      <c r="AH714" s="11">
        <f>SUM(Tabel1[[#This Row],[Bez - Obstakel, openbaar]:[Bez - Obstakel, doelgroep]])</f>
        <v>0</v>
      </c>
      <c r="AI714" s="4"/>
      <c r="AJ714" s="11">
        <f>SUM(Tabel1[[#This Row],[Bez - doelgroep totaal]]+Tabel1[[#This Row],[Bez - Openbaar]]+Tabel1[[#This Row],[Bez - Foutparkeerders]]+Tabel1[[#This Row],[Bez - Obstakels]])</f>
        <v>52</v>
      </c>
      <c r="AK714" s="41">
        <f>Tabel1[[#This Row],[Bez - Openbaar]]/Tabel1[[#This Row],[Totale openbare capaciteit]]</f>
        <v>0.82258064516129037</v>
      </c>
      <c r="AL714" s="41">
        <f>Tabel1[[#This Row],[Bez - doelgroep totaal]]/Tabel1[[#This Row],[Totale doelgroep capaciteit]]</f>
        <v>0</v>
      </c>
      <c r="AM714" s="41">
        <f>Tabel1[[#This Row],[Totale bezetting]]/Tabel1[[#This Row],[Totale capaciteit]]</f>
        <v>0.82539682539682535</v>
      </c>
      <c r="AN714" s="41" t="str">
        <f>Tabel1[[#This Row],[Datum]]&amp;Tabel1[[#This Row],[Meetmoment]]&amp;Tabel1[[#This Row],[Sectienummer]]</f>
        <v>4442914:00-16:0053</v>
      </c>
      <c r="AO714" s="33">
        <v>12</v>
      </c>
      <c r="AP714" s="33">
        <v>2</v>
      </c>
      <c r="AQ714" s="33">
        <v>12</v>
      </c>
      <c r="AR714" s="33">
        <v>26</v>
      </c>
      <c r="AS714" s="33"/>
      <c r="AT714" s="33">
        <f>SUM(Tabel1[[#This Row],[Motief - Bezoekers/kortparkeerders]:[Motief - Overig]])</f>
        <v>52</v>
      </c>
      <c r="AU714" s="43">
        <v>34</v>
      </c>
      <c r="AV714" s="43">
        <v>3</v>
      </c>
      <c r="AW714" s="43">
        <v>2</v>
      </c>
      <c r="AX714" s="43">
        <v>3</v>
      </c>
      <c r="AY714" s="43">
        <v>1</v>
      </c>
      <c r="AZ714" s="43">
        <v>4</v>
      </c>
      <c r="BA714" s="43">
        <v>5</v>
      </c>
      <c r="BB714" s="43"/>
      <c r="BC714" s="44">
        <f>SUM(Tabel1[[#This Row],[Herkomst - Eigen woonplaats]:[Herkomst - Onbekend]])</f>
        <v>52</v>
      </c>
    </row>
    <row r="715" spans="1:55" s="2" customFormat="1" x14ac:dyDescent="0.25">
      <c r="A715" s="1">
        <v>53</v>
      </c>
      <c r="B715" t="s">
        <v>71</v>
      </c>
      <c r="C715" s="8">
        <v>44450</v>
      </c>
      <c r="D715" s="1" t="s">
        <v>78</v>
      </c>
      <c r="E715" s="4">
        <v>62</v>
      </c>
      <c r="F715" s="4"/>
      <c r="G715" s="4"/>
      <c r="H715" s="4"/>
      <c r="I715" s="4"/>
      <c r="J715" s="4"/>
      <c r="K715" s="4">
        <f>SUM(Tabel1[[#This Row],[cap_gemarkeerd_langs]:[cap_canadees]])</f>
        <v>62</v>
      </c>
      <c r="L715" s="4"/>
      <c r="M715" s="4">
        <v>1</v>
      </c>
      <c r="N715" s="4"/>
      <c r="O715" s="4"/>
      <c r="P715" s="4"/>
      <c r="Q715" s="4"/>
      <c r="R715" s="4">
        <f>SUM(Tabel1[[#This Row],[Cap - Invaliden algemeen]:[Cap - Overig gereserveerd]])</f>
        <v>1</v>
      </c>
      <c r="S715" s="4">
        <f>Tabel1[[#This Row],[Totale openbare capaciteit]]+Tabel1[[#This Row],[Totale doelgroep capaciteit]]</f>
        <v>63</v>
      </c>
      <c r="T715" s="11">
        <v>55</v>
      </c>
      <c r="U715" s="11"/>
      <c r="V715" s="11">
        <v>1</v>
      </c>
      <c r="W715" s="11"/>
      <c r="X715" s="11"/>
      <c r="Y715" s="11"/>
      <c r="Z715" s="4">
        <f>SUM(Tabel1[[#This Row],[Bez - Invaliden algemeen]:[Bez - Overig gereserveerd]])</f>
        <v>1</v>
      </c>
      <c r="AA715" s="4"/>
      <c r="AB715" s="4"/>
      <c r="AC715" s="11"/>
      <c r="AD715" s="11">
        <f>SUM(Tabel1[[#This Row],[Bez - fout, canadees]:[Bez - fout, anders]])</f>
        <v>0</v>
      </c>
      <c r="AE715" s="4"/>
      <c r="AF715" s="11"/>
      <c r="AG715" s="11"/>
      <c r="AH715" s="11">
        <f>SUM(Tabel1[[#This Row],[Bez - Obstakel, openbaar]:[Bez - Obstakel, doelgroep]])</f>
        <v>0</v>
      </c>
      <c r="AI715" s="4"/>
      <c r="AJ715" s="11">
        <f>SUM(Tabel1[[#This Row],[Bez - doelgroep totaal]]+Tabel1[[#This Row],[Bez - Openbaar]]+Tabel1[[#This Row],[Bez - Foutparkeerders]]+Tabel1[[#This Row],[Bez - Obstakels]])</f>
        <v>56</v>
      </c>
      <c r="AK715" s="41">
        <f>Tabel1[[#This Row],[Bez - Openbaar]]/Tabel1[[#This Row],[Totale openbare capaciteit]]</f>
        <v>0.88709677419354838</v>
      </c>
      <c r="AL715" s="41">
        <f>Tabel1[[#This Row],[Bez - doelgroep totaal]]/Tabel1[[#This Row],[Totale doelgroep capaciteit]]</f>
        <v>1</v>
      </c>
      <c r="AM715" s="41">
        <f>Tabel1[[#This Row],[Totale bezetting]]/Tabel1[[#This Row],[Totale capaciteit]]</f>
        <v>0.88888888888888884</v>
      </c>
      <c r="AN715" s="41" t="str">
        <f>Tabel1[[#This Row],[Datum]]&amp;Tabel1[[#This Row],[Meetmoment]]&amp;Tabel1[[#This Row],[Sectienummer]]</f>
        <v>4445010:00-12:0053</v>
      </c>
      <c r="AO715" s="33">
        <v>3</v>
      </c>
      <c r="AP715" s="33">
        <v>1</v>
      </c>
      <c r="AQ715" s="33">
        <v>21</v>
      </c>
      <c r="AR715" s="33">
        <v>31</v>
      </c>
      <c r="AS715" s="33"/>
      <c r="AT715" s="33">
        <f>SUM(Tabel1[[#This Row],[Motief - Bezoekers/kortparkeerders]:[Motief - Overig]])</f>
        <v>56</v>
      </c>
      <c r="AU715" s="43">
        <v>43</v>
      </c>
      <c r="AV715" s="43">
        <v>2</v>
      </c>
      <c r="AW715" s="43"/>
      <c r="AX715" s="43">
        <v>4</v>
      </c>
      <c r="AY715" s="43">
        <v>2</v>
      </c>
      <c r="AZ715" s="43">
        <v>3</v>
      </c>
      <c r="BA715" s="43">
        <v>2</v>
      </c>
      <c r="BB715" s="43"/>
      <c r="BC715" s="44">
        <f>SUM(Tabel1[[#This Row],[Herkomst - Eigen woonplaats]:[Herkomst - Onbekend]])</f>
        <v>56</v>
      </c>
    </row>
    <row r="716" spans="1:55" s="2" customFormat="1" x14ac:dyDescent="0.25">
      <c r="A716" s="1">
        <v>53</v>
      </c>
      <c r="B716" t="s">
        <v>71</v>
      </c>
      <c r="C716" s="8">
        <v>44450</v>
      </c>
      <c r="D716" s="1" t="s">
        <v>79</v>
      </c>
      <c r="E716" s="4">
        <v>62</v>
      </c>
      <c r="F716" s="4"/>
      <c r="G716" s="4"/>
      <c r="H716" s="4"/>
      <c r="I716" s="4"/>
      <c r="J716" s="4"/>
      <c r="K716" s="4">
        <f>SUM(Tabel1[[#This Row],[cap_gemarkeerd_langs]:[cap_canadees]])</f>
        <v>62</v>
      </c>
      <c r="L716" s="4"/>
      <c r="M716" s="4">
        <v>1</v>
      </c>
      <c r="N716" s="4"/>
      <c r="O716" s="4"/>
      <c r="P716" s="4"/>
      <c r="Q716" s="4"/>
      <c r="R716" s="4">
        <f>SUM(Tabel1[[#This Row],[Cap - Invaliden algemeen]:[Cap - Overig gereserveerd]])</f>
        <v>1</v>
      </c>
      <c r="S716" s="4">
        <f>Tabel1[[#This Row],[Totale openbare capaciteit]]+Tabel1[[#This Row],[Totale doelgroep capaciteit]]</f>
        <v>63</v>
      </c>
      <c r="T716" s="11">
        <v>57</v>
      </c>
      <c r="U716" s="11"/>
      <c r="V716" s="11">
        <v>1</v>
      </c>
      <c r="W716" s="11"/>
      <c r="X716" s="11"/>
      <c r="Y716" s="11"/>
      <c r="Z716" s="4">
        <f>SUM(Tabel1[[#This Row],[Bez - Invaliden algemeen]:[Bez - Overig gereserveerd]])</f>
        <v>1</v>
      </c>
      <c r="AA716" s="4">
        <v>1</v>
      </c>
      <c r="AB716" s="4"/>
      <c r="AC716" s="11"/>
      <c r="AD716" s="11">
        <f>SUM(Tabel1[[#This Row],[Bez - fout, canadees]:[Bez - fout, anders]])</f>
        <v>1</v>
      </c>
      <c r="AE716" s="4"/>
      <c r="AF716" s="11"/>
      <c r="AG716" s="11"/>
      <c r="AH716" s="11">
        <f>SUM(Tabel1[[#This Row],[Bez - Obstakel, openbaar]:[Bez - Obstakel, doelgroep]])</f>
        <v>0</v>
      </c>
      <c r="AI716" s="4"/>
      <c r="AJ716" s="11">
        <f>SUM(Tabel1[[#This Row],[Bez - doelgroep totaal]]+Tabel1[[#This Row],[Bez - Openbaar]]+Tabel1[[#This Row],[Bez - Foutparkeerders]]+Tabel1[[#This Row],[Bez - Obstakels]])</f>
        <v>59</v>
      </c>
      <c r="AK716" s="41">
        <f>Tabel1[[#This Row],[Bez - Openbaar]]/Tabel1[[#This Row],[Totale openbare capaciteit]]</f>
        <v>0.91935483870967738</v>
      </c>
      <c r="AL716" s="41">
        <f>Tabel1[[#This Row],[Bez - doelgroep totaal]]/Tabel1[[#This Row],[Totale doelgroep capaciteit]]</f>
        <v>1</v>
      </c>
      <c r="AM716" s="41">
        <f>Tabel1[[#This Row],[Totale bezetting]]/Tabel1[[#This Row],[Totale capaciteit]]</f>
        <v>0.93650793650793651</v>
      </c>
      <c r="AN716" s="41" t="str">
        <f>Tabel1[[#This Row],[Datum]]&amp;Tabel1[[#This Row],[Meetmoment]]&amp;Tabel1[[#This Row],[Sectienummer]]</f>
        <v>4445014:00-16:0053</v>
      </c>
      <c r="AO716" s="33">
        <v>8</v>
      </c>
      <c r="AP716" s="33">
        <v>2</v>
      </c>
      <c r="AQ716" s="33">
        <v>19</v>
      </c>
      <c r="AR716" s="33">
        <v>30</v>
      </c>
      <c r="AS716" s="33"/>
      <c r="AT716" s="33">
        <f>SUM(Tabel1[[#This Row],[Motief - Bezoekers/kortparkeerders]:[Motief - Overig]])</f>
        <v>59</v>
      </c>
      <c r="AU716" s="43">
        <v>41</v>
      </c>
      <c r="AV716" s="43">
        <v>3</v>
      </c>
      <c r="AW716" s="43"/>
      <c r="AX716" s="43">
        <v>6</v>
      </c>
      <c r="AY716" s="43">
        <v>1</v>
      </c>
      <c r="AZ716" s="43">
        <v>3</v>
      </c>
      <c r="BA716" s="43">
        <v>2</v>
      </c>
      <c r="BB716" s="43">
        <v>3</v>
      </c>
      <c r="BC716" s="44">
        <f>SUM(Tabel1[[#This Row],[Herkomst - Eigen woonplaats]:[Herkomst - Onbekend]])</f>
        <v>59</v>
      </c>
    </row>
    <row r="717" spans="1:55" s="2" customFormat="1" x14ac:dyDescent="0.25">
      <c r="A717" s="1">
        <v>53</v>
      </c>
      <c r="B717" t="s">
        <v>71</v>
      </c>
      <c r="C717" s="8">
        <v>44450</v>
      </c>
      <c r="D717" s="1" t="s">
        <v>80</v>
      </c>
      <c r="E717" s="4">
        <v>62</v>
      </c>
      <c r="F717" s="4"/>
      <c r="G717" s="4"/>
      <c r="H717" s="4"/>
      <c r="I717" s="4"/>
      <c r="J717" s="4"/>
      <c r="K717" s="4">
        <f>SUM(Tabel1[[#This Row],[cap_gemarkeerd_langs]:[cap_canadees]])</f>
        <v>62</v>
      </c>
      <c r="L717" s="4"/>
      <c r="M717" s="4">
        <v>1</v>
      </c>
      <c r="N717" s="4"/>
      <c r="O717" s="4"/>
      <c r="P717" s="4"/>
      <c r="Q717" s="4"/>
      <c r="R717" s="4">
        <f>SUM(Tabel1[[#This Row],[Cap - Invaliden algemeen]:[Cap - Overig gereserveerd]])</f>
        <v>1</v>
      </c>
      <c r="S717" s="4">
        <f>Tabel1[[#This Row],[Totale openbare capaciteit]]+Tabel1[[#This Row],[Totale doelgroep capaciteit]]</f>
        <v>63</v>
      </c>
      <c r="T717" s="11">
        <v>61</v>
      </c>
      <c r="U717" s="11"/>
      <c r="V717" s="11">
        <v>1</v>
      </c>
      <c r="W717" s="11"/>
      <c r="X717" s="11"/>
      <c r="Y717" s="11"/>
      <c r="Z717" s="4">
        <f>SUM(Tabel1[[#This Row],[Bez - Invaliden algemeen]:[Bez - Overig gereserveerd]])</f>
        <v>1</v>
      </c>
      <c r="AA717" s="4"/>
      <c r="AB717" s="4"/>
      <c r="AC717" s="11"/>
      <c r="AD717" s="11">
        <f>SUM(Tabel1[[#This Row],[Bez - fout, canadees]:[Bez - fout, anders]])</f>
        <v>0</v>
      </c>
      <c r="AE717" s="4"/>
      <c r="AF717" s="11"/>
      <c r="AG717" s="11"/>
      <c r="AH717" s="11">
        <f>SUM(Tabel1[[#This Row],[Bez - Obstakel, openbaar]:[Bez - Obstakel, doelgroep]])</f>
        <v>0</v>
      </c>
      <c r="AI717" s="4"/>
      <c r="AJ717" s="11">
        <f>SUM(Tabel1[[#This Row],[Bez - doelgroep totaal]]+Tabel1[[#This Row],[Bez - Openbaar]]+Tabel1[[#This Row],[Bez - Foutparkeerders]]+Tabel1[[#This Row],[Bez - Obstakels]])</f>
        <v>62</v>
      </c>
      <c r="AK717" s="41">
        <f>Tabel1[[#This Row],[Bez - Openbaar]]/Tabel1[[#This Row],[Totale openbare capaciteit]]</f>
        <v>0.9838709677419355</v>
      </c>
      <c r="AL717" s="41">
        <f>Tabel1[[#This Row],[Bez - doelgroep totaal]]/Tabel1[[#This Row],[Totale doelgroep capaciteit]]</f>
        <v>1</v>
      </c>
      <c r="AM717" s="41">
        <f>Tabel1[[#This Row],[Totale bezetting]]/Tabel1[[#This Row],[Totale capaciteit]]</f>
        <v>0.98412698412698407</v>
      </c>
      <c r="AN717" s="41" t="str">
        <f>Tabel1[[#This Row],[Datum]]&amp;Tabel1[[#This Row],[Meetmoment]]&amp;Tabel1[[#This Row],[Sectienummer]]</f>
        <v>4445019:00-21:0053</v>
      </c>
      <c r="AO717" s="33">
        <v>6</v>
      </c>
      <c r="AP717" s="33">
        <v>1</v>
      </c>
      <c r="AQ717" s="33">
        <v>19</v>
      </c>
      <c r="AR717" s="33">
        <v>36</v>
      </c>
      <c r="AS717" s="33"/>
      <c r="AT717" s="33">
        <f>SUM(Tabel1[[#This Row],[Motief - Bezoekers/kortparkeerders]:[Motief - Overig]])</f>
        <v>62</v>
      </c>
      <c r="AU717" s="43">
        <v>46</v>
      </c>
      <c r="AV717" s="43">
        <v>4</v>
      </c>
      <c r="AW717" s="43">
        <v>2</v>
      </c>
      <c r="AX717" s="43">
        <v>2</v>
      </c>
      <c r="AY717" s="43">
        <v>1</v>
      </c>
      <c r="AZ717" s="43">
        <v>4</v>
      </c>
      <c r="BA717" s="43">
        <v>1</v>
      </c>
      <c r="BB717" s="43">
        <v>2</v>
      </c>
      <c r="BC717" s="44">
        <f>SUM(Tabel1[[#This Row],[Herkomst - Eigen woonplaats]:[Herkomst - Onbekend]])</f>
        <v>62</v>
      </c>
    </row>
    <row r="718" spans="1:55" s="2" customFormat="1" x14ac:dyDescent="0.25">
      <c r="A718" s="1">
        <v>53</v>
      </c>
      <c r="B718" t="s">
        <v>71</v>
      </c>
      <c r="C718" s="8">
        <v>44451</v>
      </c>
      <c r="D718" s="1" t="s">
        <v>77</v>
      </c>
      <c r="E718" s="4">
        <v>62</v>
      </c>
      <c r="F718" s="4"/>
      <c r="G718" s="4"/>
      <c r="H718" s="4"/>
      <c r="I718" s="4"/>
      <c r="J718" s="4"/>
      <c r="K718" s="4">
        <f>SUM(Tabel1[[#This Row],[cap_gemarkeerd_langs]:[cap_canadees]])</f>
        <v>62</v>
      </c>
      <c r="L718" s="4"/>
      <c r="M718" s="4">
        <v>1</v>
      </c>
      <c r="N718" s="4"/>
      <c r="O718" s="4"/>
      <c r="P718" s="4"/>
      <c r="Q718" s="4"/>
      <c r="R718" s="4">
        <f>SUM(Tabel1[[#This Row],[Cap - Invaliden algemeen]:[Cap - Overig gereserveerd]])</f>
        <v>1</v>
      </c>
      <c r="S718" s="4">
        <f>Tabel1[[#This Row],[Totale openbare capaciteit]]+Tabel1[[#This Row],[Totale doelgroep capaciteit]]</f>
        <v>63</v>
      </c>
      <c r="T718" s="11">
        <v>59</v>
      </c>
      <c r="U718" s="11"/>
      <c r="V718" s="11">
        <v>1</v>
      </c>
      <c r="W718" s="11"/>
      <c r="X718" s="11"/>
      <c r="Y718" s="11"/>
      <c r="Z718" s="4">
        <f>SUM(Tabel1[[#This Row],[Bez - Invaliden algemeen]:[Bez - Overig gereserveerd]])</f>
        <v>1</v>
      </c>
      <c r="AA718" s="4"/>
      <c r="AB718" s="4"/>
      <c r="AC718" s="11"/>
      <c r="AD718" s="11">
        <f>SUM(Tabel1[[#This Row],[Bez - fout, canadees]:[Bez - fout, anders]])</f>
        <v>0</v>
      </c>
      <c r="AE718" s="4"/>
      <c r="AF718" s="11"/>
      <c r="AG718" s="11"/>
      <c r="AH718" s="11">
        <f>SUM(Tabel1[[#This Row],[Bez - Obstakel, openbaar]:[Bez - Obstakel, doelgroep]])</f>
        <v>0</v>
      </c>
      <c r="AI718" s="4"/>
      <c r="AJ718" s="11">
        <f>SUM(Tabel1[[#This Row],[Bez - doelgroep totaal]]+Tabel1[[#This Row],[Bez - Openbaar]]+Tabel1[[#This Row],[Bez - Foutparkeerders]]+Tabel1[[#This Row],[Bez - Obstakels]])</f>
        <v>60</v>
      </c>
      <c r="AK718" s="41">
        <f>Tabel1[[#This Row],[Bez - Openbaar]]/Tabel1[[#This Row],[Totale openbare capaciteit]]</f>
        <v>0.95161290322580649</v>
      </c>
      <c r="AL718" s="41">
        <f>Tabel1[[#This Row],[Bez - doelgroep totaal]]/Tabel1[[#This Row],[Totale doelgroep capaciteit]]</f>
        <v>1</v>
      </c>
      <c r="AM718" s="41">
        <f>Tabel1[[#This Row],[Totale bezetting]]/Tabel1[[#This Row],[Totale capaciteit]]</f>
        <v>0.95238095238095233</v>
      </c>
      <c r="AN718" s="41" t="str">
        <f>Tabel1[[#This Row],[Datum]]&amp;Tabel1[[#This Row],[Meetmoment]]&amp;Tabel1[[#This Row],[Sectienummer]]</f>
        <v>4445100:00-02:0053</v>
      </c>
      <c r="AO718" s="33"/>
      <c r="AP718" s="33"/>
      <c r="AQ718" s="33">
        <v>21</v>
      </c>
      <c r="AR718" s="33">
        <v>39</v>
      </c>
      <c r="AS718" s="33"/>
      <c r="AT718" s="33">
        <f>SUM(Tabel1[[#This Row],[Motief - Bezoekers/kortparkeerders]:[Motief - Overig]])</f>
        <v>60</v>
      </c>
      <c r="AU718" s="43">
        <v>47</v>
      </c>
      <c r="AV718" s="43">
        <v>4</v>
      </c>
      <c r="AW718" s="43">
        <v>1</v>
      </c>
      <c r="AX718" s="43">
        <v>1</v>
      </c>
      <c r="AY718" s="43">
        <v>1</v>
      </c>
      <c r="AZ718" s="43">
        <v>4</v>
      </c>
      <c r="BA718" s="43">
        <v>1</v>
      </c>
      <c r="BB718" s="43">
        <v>1</v>
      </c>
      <c r="BC718" s="44">
        <f>SUM(Tabel1[[#This Row],[Herkomst - Eigen woonplaats]:[Herkomst - Onbekend]])</f>
        <v>60</v>
      </c>
    </row>
    <row r="719" spans="1:55" s="2" customFormat="1" x14ac:dyDescent="0.25">
      <c r="A719" s="1">
        <v>53</v>
      </c>
      <c r="B719" t="s">
        <v>71</v>
      </c>
      <c r="C719" s="8">
        <v>44474</v>
      </c>
      <c r="D719" s="1" t="s">
        <v>78</v>
      </c>
      <c r="E719" s="4">
        <v>62</v>
      </c>
      <c r="F719" s="4"/>
      <c r="G719" s="4"/>
      <c r="H719" s="4"/>
      <c r="I719" s="4"/>
      <c r="J719" s="4"/>
      <c r="K719" s="4">
        <f>SUM(Tabel1[[#This Row],[cap_gemarkeerd_langs]:[cap_canadees]])</f>
        <v>62</v>
      </c>
      <c r="L719" s="4"/>
      <c r="M719" s="4">
        <v>1</v>
      </c>
      <c r="N719" s="4"/>
      <c r="O719" s="4"/>
      <c r="P719" s="4"/>
      <c r="Q719" s="4"/>
      <c r="R719" s="4">
        <f>SUM(Tabel1[[#This Row],[Cap - Invaliden algemeen]:[Cap - Overig gereserveerd]])</f>
        <v>1</v>
      </c>
      <c r="S719" s="4">
        <f>Tabel1[[#This Row],[Totale openbare capaciteit]]+Tabel1[[#This Row],[Totale doelgroep capaciteit]]</f>
        <v>63</v>
      </c>
      <c r="T719" s="11">
        <v>34</v>
      </c>
      <c r="U719" s="11"/>
      <c r="V719" s="11">
        <v>1</v>
      </c>
      <c r="W719" s="11"/>
      <c r="X719" s="11"/>
      <c r="Y719" s="11"/>
      <c r="Z719" s="4">
        <f>SUM(Tabel1[[#This Row],[Bez - Invaliden algemeen]:[Bez - Overig gereserveerd]])</f>
        <v>1</v>
      </c>
      <c r="AA719" s="4"/>
      <c r="AB719" s="4">
        <v>1</v>
      </c>
      <c r="AC719" s="11"/>
      <c r="AD719" s="11">
        <f>SUM(Tabel1[[#This Row],[Bez - fout, canadees]:[Bez - fout, anders]])</f>
        <v>1</v>
      </c>
      <c r="AE719" s="4"/>
      <c r="AF719" s="11"/>
      <c r="AG719" s="11"/>
      <c r="AH719" s="11">
        <f>SUM(Tabel1[[#This Row],[Bez - Obstakel, openbaar]:[Bez - Obstakel, doelgroep]])</f>
        <v>0</v>
      </c>
      <c r="AI719" s="4"/>
      <c r="AJ719" s="11">
        <f>SUM(Tabel1[[#This Row],[Bez - doelgroep totaal]]+Tabel1[[#This Row],[Bez - Openbaar]]+Tabel1[[#This Row],[Bez - Foutparkeerders]]+Tabel1[[#This Row],[Bez - Obstakels]])</f>
        <v>36</v>
      </c>
      <c r="AK719" s="41">
        <f>Tabel1[[#This Row],[Bez - Openbaar]]/Tabel1[[#This Row],[Totale openbare capaciteit]]</f>
        <v>0.54838709677419351</v>
      </c>
      <c r="AL719" s="41">
        <f>Tabel1[[#This Row],[Bez - doelgroep totaal]]/Tabel1[[#This Row],[Totale doelgroep capaciteit]]</f>
        <v>1</v>
      </c>
      <c r="AM719" s="41">
        <f>Tabel1[[#This Row],[Totale bezetting]]/Tabel1[[#This Row],[Totale capaciteit]]</f>
        <v>0.5714285714285714</v>
      </c>
      <c r="AN719" s="41" t="str">
        <f>Tabel1[[#This Row],[Datum]]&amp;Tabel1[[#This Row],[Meetmoment]]&amp;Tabel1[[#This Row],[Sectienummer]]</f>
        <v>4447410:00-12:0053</v>
      </c>
      <c r="AO719" s="33">
        <v>2</v>
      </c>
      <c r="AP719" s="33">
        <v>2</v>
      </c>
      <c r="AQ719" s="33">
        <v>8</v>
      </c>
      <c r="AR719" s="33">
        <v>24</v>
      </c>
      <c r="AS719" s="33"/>
      <c r="AT719" s="33">
        <f>SUM(Tabel1[[#This Row],[Motief - Bezoekers/kortparkeerders]:[Motief - Overig]])</f>
        <v>36</v>
      </c>
      <c r="AU719" s="43">
        <v>32</v>
      </c>
      <c r="AV719" s="43">
        <v>2</v>
      </c>
      <c r="AW719" s="43">
        <v>1</v>
      </c>
      <c r="AX719" s="43"/>
      <c r="AY719" s="43"/>
      <c r="AZ719" s="43">
        <v>1</v>
      </c>
      <c r="BA719" s="43"/>
      <c r="BB719" s="43"/>
      <c r="BC719" s="44">
        <f>SUM(Tabel1[[#This Row],[Herkomst - Eigen woonplaats]:[Herkomst - Onbekend]])</f>
        <v>36</v>
      </c>
    </row>
    <row r="720" spans="1:55" s="2" customFormat="1" x14ac:dyDescent="0.25">
      <c r="A720" s="1">
        <v>53</v>
      </c>
      <c r="B720" t="s">
        <v>71</v>
      </c>
      <c r="C720" s="8">
        <v>44474</v>
      </c>
      <c r="D720" s="1" t="s">
        <v>79</v>
      </c>
      <c r="E720" s="4">
        <v>62</v>
      </c>
      <c r="F720" s="4"/>
      <c r="G720" s="4"/>
      <c r="H720" s="4"/>
      <c r="I720" s="4"/>
      <c r="J720" s="4"/>
      <c r="K720" s="4">
        <f>SUM(Tabel1[[#This Row],[cap_gemarkeerd_langs]:[cap_canadees]])</f>
        <v>62</v>
      </c>
      <c r="L720" s="4"/>
      <c r="M720" s="4">
        <v>1</v>
      </c>
      <c r="N720" s="4"/>
      <c r="O720" s="4"/>
      <c r="P720" s="4"/>
      <c r="Q720" s="4"/>
      <c r="R720" s="4">
        <f>SUM(Tabel1[[#This Row],[Cap - Invaliden algemeen]:[Cap - Overig gereserveerd]])</f>
        <v>1</v>
      </c>
      <c r="S720" s="4">
        <f>Tabel1[[#This Row],[Totale openbare capaciteit]]+Tabel1[[#This Row],[Totale doelgroep capaciteit]]</f>
        <v>63</v>
      </c>
      <c r="T720" s="11">
        <v>36</v>
      </c>
      <c r="U720" s="11"/>
      <c r="V720" s="11">
        <v>1</v>
      </c>
      <c r="W720" s="11"/>
      <c r="X720" s="11"/>
      <c r="Y720" s="11"/>
      <c r="Z720" s="4">
        <f>SUM(Tabel1[[#This Row],[Bez - Invaliden algemeen]:[Bez - Overig gereserveerd]])</f>
        <v>1</v>
      </c>
      <c r="AA720" s="4"/>
      <c r="AB720" s="4"/>
      <c r="AC720" s="11"/>
      <c r="AD720" s="11">
        <f>SUM(Tabel1[[#This Row],[Bez - fout, canadees]:[Bez - fout, anders]])</f>
        <v>0</v>
      </c>
      <c r="AE720" s="4"/>
      <c r="AF720" s="11"/>
      <c r="AG720" s="11"/>
      <c r="AH720" s="11">
        <f>SUM(Tabel1[[#This Row],[Bez - Obstakel, openbaar]:[Bez - Obstakel, doelgroep]])</f>
        <v>0</v>
      </c>
      <c r="AI720" s="4"/>
      <c r="AJ720" s="11">
        <f>SUM(Tabel1[[#This Row],[Bez - doelgroep totaal]]+Tabel1[[#This Row],[Bez - Openbaar]]+Tabel1[[#This Row],[Bez - Foutparkeerders]]+Tabel1[[#This Row],[Bez - Obstakels]])</f>
        <v>37</v>
      </c>
      <c r="AK720" s="41">
        <f>Tabel1[[#This Row],[Bez - Openbaar]]/Tabel1[[#This Row],[Totale openbare capaciteit]]</f>
        <v>0.58064516129032262</v>
      </c>
      <c r="AL720" s="41">
        <f>Tabel1[[#This Row],[Bez - doelgroep totaal]]/Tabel1[[#This Row],[Totale doelgroep capaciteit]]</f>
        <v>1</v>
      </c>
      <c r="AM720" s="41">
        <f>Tabel1[[#This Row],[Totale bezetting]]/Tabel1[[#This Row],[Totale capaciteit]]</f>
        <v>0.58730158730158732</v>
      </c>
      <c r="AN720" s="41" t="str">
        <f>Tabel1[[#This Row],[Datum]]&amp;Tabel1[[#This Row],[Meetmoment]]&amp;Tabel1[[#This Row],[Sectienummer]]</f>
        <v>4447414:00-16:0053</v>
      </c>
      <c r="AO720" s="33">
        <v>1</v>
      </c>
      <c r="AP720" s="33">
        <v>2</v>
      </c>
      <c r="AQ720" s="33">
        <v>9</v>
      </c>
      <c r="AR720" s="33">
        <v>25</v>
      </c>
      <c r="AS720" s="33"/>
      <c r="AT720" s="33">
        <f>SUM(Tabel1[[#This Row],[Motief - Bezoekers/kortparkeerders]:[Motief - Overig]])</f>
        <v>37</v>
      </c>
      <c r="AU720" s="43">
        <v>34</v>
      </c>
      <c r="AV720" s="43"/>
      <c r="AW720" s="43"/>
      <c r="AX720" s="43"/>
      <c r="AY720" s="43">
        <v>1</v>
      </c>
      <c r="AZ720" s="43">
        <v>1</v>
      </c>
      <c r="BA720" s="43">
        <v>1</v>
      </c>
      <c r="BB720" s="43"/>
      <c r="BC720" s="44">
        <f>SUM(Tabel1[[#This Row],[Herkomst - Eigen woonplaats]:[Herkomst - Onbekend]])</f>
        <v>37</v>
      </c>
    </row>
    <row r="721" spans="1:55" s="2" customFormat="1" x14ac:dyDescent="0.25">
      <c r="A721" s="1">
        <v>53</v>
      </c>
      <c r="B721" t="s">
        <v>71</v>
      </c>
      <c r="C721" s="8">
        <v>44474</v>
      </c>
      <c r="D721" s="1" t="s">
        <v>80</v>
      </c>
      <c r="E721" s="4">
        <v>62</v>
      </c>
      <c r="F721" s="4"/>
      <c r="G721" s="4"/>
      <c r="H721" s="4"/>
      <c r="I721" s="4"/>
      <c r="J721" s="4"/>
      <c r="K721" s="4">
        <f>SUM(Tabel1[[#This Row],[cap_gemarkeerd_langs]:[cap_canadees]])</f>
        <v>62</v>
      </c>
      <c r="L721" s="4"/>
      <c r="M721" s="4">
        <v>1</v>
      </c>
      <c r="N721" s="4"/>
      <c r="O721" s="4"/>
      <c r="P721" s="4"/>
      <c r="Q721" s="4"/>
      <c r="R721" s="4">
        <f>SUM(Tabel1[[#This Row],[Cap - Invaliden algemeen]:[Cap - Overig gereserveerd]])</f>
        <v>1</v>
      </c>
      <c r="S721" s="4">
        <f>Tabel1[[#This Row],[Totale openbare capaciteit]]+Tabel1[[#This Row],[Totale doelgroep capaciteit]]</f>
        <v>63</v>
      </c>
      <c r="T721" s="11">
        <v>59</v>
      </c>
      <c r="U721" s="11"/>
      <c r="V721" s="11">
        <v>1</v>
      </c>
      <c r="W721" s="11"/>
      <c r="X721" s="11"/>
      <c r="Y721" s="11"/>
      <c r="Z721" s="4">
        <f>SUM(Tabel1[[#This Row],[Bez - Invaliden algemeen]:[Bez - Overig gereserveerd]])</f>
        <v>1</v>
      </c>
      <c r="AA721" s="4"/>
      <c r="AB721" s="4">
        <v>1</v>
      </c>
      <c r="AC721" s="11"/>
      <c r="AD721" s="11">
        <f>SUM(Tabel1[[#This Row],[Bez - fout, canadees]:[Bez - fout, anders]])</f>
        <v>1</v>
      </c>
      <c r="AE721" s="4"/>
      <c r="AF721" s="11"/>
      <c r="AG721" s="11"/>
      <c r="AH721" s="11">
        <f>SUM(Tabel1[[#This Row],[Bez - Obstakel, openbaar]:[Bez - Obstakel, doelgroep]])</f>
        <v>0</v>
      </c>
      <c r="AI721" s="4"/>
      <c r="AJ721" s="11">
        <f>SUM(Tabel1[[#This Row],[Bez - doelgroep totaal]]+Tabel1[[#This Row],[Bez - Openbaar]]+Tabel1[[#This Row],[Bez - Foutparkeerders]]+Tabel1[[#This Row],[Bez - Obstakels]])</f>
        <v>61</v>
      </c>
      <c r="AK721" s="41">
        <f>Tabel1[[#This Row],[Bez - Openbaar]]/Tabel1[[#This Row],[Totale openbare capaciteit]]</f>
        <v>0.95161290322580649</v>
      </c>
      <c r="AL721" s="41">
        <f>Tabel1[[#This Row],[Bez - doelgroep totaal]]/Tabel1[[#This Row],[Totale doelgroep capaciteit]]</f>
        <v>1</v>
      </c>
      <c r="AM721" s="41">
        <f>Tabel1[[#This Row],[Totale bezetting]]/Tabel1[[#This Row],[Totale capaciteit]]</f>
        <v>0.96825396825396826</v>
      </c>
      <c r="AN721" s="41" t="str">
        <f>Tabel1[[#This Row],[Datum]]&amp;Tabel1[[#This Row],[Meetmoment]]&amp;Tabel1[[#This Row],[Sectienummer]]</f>
        <v>4447419:00-21:0053</v>
      </c>
      <c r="AO721" s="33">
        <v>9</v>
      </c>
      <c r="AP721" s="33"/>
      <c r="AQ721" s="33">
        <v>17</v>
      </c>
      <c r="AR721" s="33">
        <v>35</v>
      </c>
      <c r="AS721" s="33"/>
      <c r="AT721" s="33">
        <f>SUM(Tabel1[[#This Row],[Motief - Bezoekers/kortparkeerders]:[Motief - Overig]])</f>
        <v>61</v>
      </c>
      <c r="AU721" s="43">
        <v>49</v>
      </c>
      <c r="AV721" s="43">
        <v>5</v>
      </c>
      <c r="AW721" s="43">
        <v>1</v>
      </c>
      <c r="AX721" s="43">
        <v>1</v>
      </c>
      <c r="AY721" s="43"/>
      <c r="AZ721" s="43">
        <v>3</v>
      </c>
      <c r="BA721" s="43">
        <v>1</v>
      </c>
      <c r="BB721" s="43">
        <v>1</v>
      </c>
      <c r="BC721" s="44">
        <f>SUM(Tabel1[[#This Row],[Herkomst - Eigen woonplaats]:[Herkomst - Onbekend]])</f>
        <v>61</v>
      </c>
    </row>
    <row r="722" spans="1:55" s="2" customFormat="1" x14ac:dyDescent="0.25">
      <c r="A722" s="1">
        <v>53</v>
      </c>
      <c r="B722" t="s">
        <v>71</v>
      </c>
      <c r="C722" s="8">
        <v>44475</v>
      </c>
      <c r="D722" s="1" t="s">
        <v>77</v>
      </c>
      <c r="E722" s="4">
        <v>62</v>
      </c>
      <c r="F722" s="4"/>
      <c r="G722" s="4"/>
      <c r="H722" s="4"/>
      <c r="I722" s="4"/>
      <c r="J722" s="4"/>
      <c r="K722" s="4">
        <f>SUM(Tabel1[[#This Row],[cap_gemarkeerd_langs]:[cap_canadees]])</f>
        <v>62</v>
      </c>
      <c r="L722" s="4"/>
      <c r="M722" s="4">
        <v>1</v>
      </c>
      <c r="N722" s="4"/>
      <c r="O722" s="4"/>
      <c r="P722" s="4"/>
      <c r="Q722" s="4"/>
      <c r="R722" s="4">
        <f>SUM(Tabel1[[#This Row],[Cap - Invaliden algemeen]:[Cap - Overig gereserveerd]])</f>
        <v>1</v>
      </c>
      <c r="S722" s="4">
        <f>Tabel1[[#This Row],[Totale openbare capaciteit]]+Tabel1[[#This Row],[Totale doelgroep capaciteit]]</f>
        <v>63</v>
      </c>
      <c r="T722" s="11">
        <v>54</v>
      </c>
      <c r="U722" s="11"/>
      <c r="V722" s="11">
        <v>1</v>
      </c>
      <c r="W722" s="11"/>
      <c r="X722" s="11"/>
      <c r="Y722" s="11"/>
      <c r="Z722" s="4">
        <f>SUM(Tabel1[[#This Row],[Bez - Invaliden algemeen]:[Bez - Overig gereserveerd]])</f>
        <v>1</v>
      </c>
      <c r="AA722" s="4"/>
      <c r="AB722" s="4"/>
      <c r="AC722" s="11"/>
      <c r="AD722" s="11">
        <f>SUM(Tabel1[[#This Row],[Bez - fout, canadees]:[Bez - fout, anders]])</f>
        <v>0</v>
      </c>
      <c r="AE722" s="4"/>
      <c r="AF722" s="11"/>
      <c r="AG722" s="11"/>
      <c r="AH722" s="11">
        <f>SUM(Tabel1[[#This Row],[Bez - Obstakel, openbaar]:[Bez - Obstakel, doelgroep]])</f>
        <v>0</v>
      </c>
      <c r="AI722" s="4"/>
      <c r="AJ722" s="11">
        <f>SUM(Tabel1[[#This Row],[Bez - doelgroep totaal]]+Tabel1[[#This Row],[Bez - Openbaar]]+Tabel1[[#This Row],[Bez - Foutparkeerders]]+Tabel1[[#This Row],[Bez - Obstakels]])</f>
        <v>55</v>
      </c>
      <c r="AK722" s="41">
        <f>Tabel1[[#This Row],[Bez - Openbaar]]/Tabel1[[#This Row],[Totale openbare capaciteit]]</f>
        <v>0.87096774193548387</v>
      </c>
      <c r="AL722" s="41">
        <f>Tabel1[[#This Row],[Bez - doelgroep totaal]]/Tabel1[[#This Row],[Totale doelgroep capaciteit]]</f>
        <v>1</v>
      </c>
      <c r="AM722" s="41">
        <f>Tabel1[[#This Row],[Totale bezetting]]/Tabel1[[#This Row],[Totale capaciteit]]</f>
        <v>0.87301587301587302</v>
      </c>
      <c r="AN722" s="41" t="str">
        <f>Tabel1[[#This Row],[Datum]]&amp;Tabel1[[#This Row],[Meetmoment]]&amp;Tabel1[[#This Row],[Sectienummer]]</f>
        <v>4447500:00-02:0053</v>
      </c>
      <c r="AO722" s="33"/>
      <c r="AP722" s="33"/>
      <c r="AQ722" s="33">
        <v>17</v>
      </c>
      <c r="AR722" s="33">
        <v>38</v>
      </c>
      <c r="AS722" s="33"/>
      <c r="AT722" s="33">
        <f>SUM(Tabel1[[#This Row],[Motief - Bezoekers/kortparkeerders]:[Motief - Overig]])</f>
        <v>55</v>
      </c>
      <c r="AU722" s="43">
        <v>48</v>
      </c>
      <c r="AV722" s="43">
        <v>1</v>
      </c>
      <c r="AW722" s="43">
        <v>1</v>
      </c>
      <c r="AX722" s="43">
        <v>1</v>
      </c>
      <c r="AY722" s="43"/>
      <c r="AZ722" s="43">
        <v>2</v>
      </c>
      <c r="BA722" s="43"/>
      <c r="BB722" s="43">
        <v>2</v>
      </c>
      <c r="BC722" s="44">
        <f>SUM(Tabel1[[#This Row],[Herkomst - Eigen woonplaats]:[Herkomst - Onbekend]])</f>
        <v>55</v>
      </c>
    </row>
    <row r="723" spans="1:55" s="2" customFormat="1" x14ac:dyDescent="0.25">
      <c r="A723" s="1">
        <v>54</v>
      </c>
      <c r="B723" t="s">
        <v>55</v>
      </c>
      <c r="C723" s="8">
        <v>44415</v>
      </c>
      <c r="D723" s="1" t="s">
        <v>78</v>
      </c>
      <c r="E723" s="4">
        <v>15</v>
      </c>
      <c r="F723" s="4"/>
      <c r="G723" s="4"/>
      <c r="H723" s="4"/>
      <c r="I723" s="4"/>
      <c r="J723" s="4"/>
      <c r="K723" s="4">
        <f>SUM(Tabel1[[#This Row],[cap_gemarkeerd_langs]:[cap_canadees]])</f>
        <v>15</v>
      </c>
      <c r="L723" s="4"/>
      <c r="M723" s="4"/>
      <c r="N723" s="4"/>
      <c r="O723" s="4"/>
      <c r="P723" s="4"/>
      <c r="Q723" s="4"/>
      <c r="R723" s="4">
        <f>SUM(Tabel1[[#This Row],[Cap - Invaliden algemeen]:[Cap - Overig gereserveerd]])</f>
        <v>0</v>
      </c>
      <c r="S723" s="4">
        <f>Tabel1[[#This Row],[Totale openbare capaciteit]]+Tabel1[[#This Row],[Totale doelgroep capaciteit]]</f>
        <v>15</v>
      </c>
      <c r="T723" s="11">
        <v>11</v>
      </c>
      <c r="U723" s="11"/>
      <c r="V723" s="11"/>
      <c r="W723" s="11"/>
      <c r="X723" s="11"/>
      <c r="Y723" s="11"/>
      <c r="Z723" s="4">
        <f>SUM(Tabel1[[#This Row],[Bez - Invaliden algemeen]:[Bez - Overig gereserveerd]])</f>
        <v>0</v>
      </c>
      <c r="AA723" s="4"/>
      <c r="AB723" s="4"/>
      <c r="AC723" s="11"/>
      <c r="AD723" s="11">
        <f>SUM(Tabel1[[#This Row],[Bez - fout, canadees]:[Bez - fout, anders]])</f>
        <v>0</v>
      </c>
      <c r="AE723" s="4"/>
      <c r="AF723" s="11"/>
      <c r="AG723" s="11"/>
      <c r="AH723" s="11">
        <f>SUM(Tabel1[[#This Row],[Bez - Obstakel, openbaar]:[Bez - Obstakel, doelgroep]])</f>
        <v>0</v>
      </c>
      <c r="AI723" s="4"/>
      <c r="AJ723" s="11">
        <f>SUM(Tabel1[[#This Row],[Bez - doelgroep totaal]]+Tabel1[[#This Row],[Bez - Openbaar]]+Tabel1[[#This Row],[Bez - Foutparkeerders]]+Tabel1[[#This Row],[Bez - Obstakels]])</f>
        <v>11</v>
      </c>
      <c r="AK723" s="41">
        <f>Tabel1[[#This Row],[Bez - Openbaar]]/Tabel1[[#This Row],[Totale openbare capaciteit]]</f>
        <v>0.73333333333333328</v>
      </c>
      <c r="AL723" s="41" t="e">
        <f>Tabel1[[#This Row],[Bez - doelgroep totaal]]/Tabel1[[#This Row],[Totale doelgroep capaciteit]]</f>
        <v>#DIV/0!</v>
      </c>
      <c r="AM723" s="41">
        <f>Tabel1[[#This Row],[Totale bezetting]]/Tabel1[[#This Row],[Totale capaciteit]]</f>
        <v>0.73333333333333328</v>
      </c>
      <c r="AN723" s="41" t="str">
        <f>Tabel1[[#This Row],[Datum]]&amp;Tabel1[[#This Row],[Meetmoment]]&amp;Tabel1[[#This Row],[Sectienummer]]</f>
        <v>4441510:00-12:0054</v>
      </c>
      <c r="AO723" s="33">
        <v>1</v>
      </c>
      <c r="AP723" s="33">
        <v>2</v>
      </c>
      <c r="AQ723" s="33">
        <v>3</v>
      </c>
      <c r="AR723" s="33">
        <v>5</v>
      </c>
      <c r="AS723" s="33"/>
      <c r="AT723" s="33">
        <f>SUM(Tabel1[[#This Row],[Motief - Bezoekers/kortparkeerders]:[Motief - Overig]])</f>
        <v>11</v>
      </c>
      <c r="AU723" s="43">
        <v>6</v>
      </c>
      <c r="AV723" s="43">
        <v>1</v>
      </c>
      <c r="AW723" s="43"/>
      <c r="AX723" s="43"/>
      <c r="AY723" s="43"/>
      <c r="AZ723" s="43">
        <v>1</v>
      </c>
      <c r="BA723" s="43"/>
      <c r="BB723" s="43">
        <v>3</v>
      </c>
      <c r="BC723" s="44">
        <f>SUM(Tabel1[[#This Row],[Herkomst - Eigen woonplaats]:[Herkomst - Onbekend]])</f>
        <v>11</v>
      </c>
    </row>
    <row r="724" spans="1:55" s="2" customFormat="1" x14ac:dyDescent="0.25">
      <c r="A724" s="1">
        <v>54</v>
      </c>
      <c r="B724" t="s">
        <v>55</v>
      </c>
      <c r="C724" s="8">
        <v>44415</v>
      </c>
      <c r="D724" s="1" t="s">
        <v>79</v>
      </c>
      <c r="E724" s="4">
        <v>15</v>
      </c>
      <c r="F724" s="4"/>
      <c r="G724" s="4"/>
      <c r="H724" s="4"/>
      <c r="I724" s="4"/>
      <c r="J724" s="4"/>
      <c r="K724" s="4">
        <f>SUM(Tabel1[[#This Row],[cap_gemarkeerd_langs]:[cap_canadees]])</f>
        <v>15</v>
      </c>
      <c r="L724" s="4"/>
      <c r="M724" s="4"/>
      <c r="N724" s="4"/>
      <c r="O724" s="4"/>
      <c r="P724" s="4"/>
      <c r="Q724" s="4"/>
      <c r="R724" s="4">
        <f>SUM(Tabel1[[#This Row],[Cap - Invaliden algemeen]:[Cap - Overig gereserveerd]])</f>
        <v>0</v>
      </c>
      <c r="S724" s="4">
        <f>Tabel1[[#This Row],[Totale openbare capaciteit]]+Tabel1[[#This Row],[Totale doelgroep capaciteit]]</f>
        <v>15</v>
      </c>
      <c r="T724" s="11">
        <v>14</v>
      </c>
      <c r="U724" s="11"/>
      <c r="V724" s="11"/>
      <c r="W724" s="11"/>
      <c r="X724" s="11"/>
      <c r="Y724" s="11"/>
      <c r="Z724" s="4">
        <f>SUM(Tabel1[[#This Row],[Bez - Invaliden algemeen]:[Bez - Overig gereserveerd]])</f>
        <v>0</v>
      </c>
      <c r="AA724" s="4"/>
      <c r="AB724" s="4"/>
      <c r="AC724" s="11"/>
      <c r="AD724" s="11">
        <f>SUM(Tabel1[[#This Row],[Bez - fout, canadees]:[Bez - fout, anders]])</f>
        <v>0</v>
      </c>
      <c r="AE724" s="4"/>
      <c r="AF724" s="11"/>
      <c r="AG724" s="11"/>
      <c r="AH724" s="11">
        <f>SUM(Tabel1[[#This Row],[Bez - Obstakel, openbaar]:[Bez - Obstakel, doelgroep]])</f>
        <v>0</v>
      </c>
      <c r="AI724" s="4"/>
      <c r="AJ724" s="11">
        <f>SUM(Tabel1[[#This Row],[Bez - doelgroep totaal]]+Tabel1[[#This Row],[Bez - Openbaar]]+Tabel1[[#This Row],[Bez - Foutparkeerders]]+Tabel1[[#This Row],[Bez - Obstakels]])</f>
        <v>14</v>
      </c>
      <c r="AK724" s="41">
        <f>Tabel1[[#This Row],[Bez - Openbaar]]/Tabel1[[#This Row],[Totale openbare capaciteit]]</f>
        <v>0.93333333333333335</v>
      </c>
      <c r="AL724" s="41" t="e">
        <f>Tabel1[[#This Row],[Bez - doelgroep totaal]]/Tabel1[[#This Row],[Totale doelgroep capaciteit]]</f>
        <v>#DIV/0!</v>
      </c>
      <c r="AM724" s="41">
        <f>Tabel1[[#This Row],[Totale bezetting]]/Tabel1[[#This Row],[Totale capaciteit]]</f>
        <v>0.93333333333333335</v>
      </c>
      <c r="AN724" s="41" t="str">
        <f>Tabel1[[#This Row],[Datum]]&amp;Tabel1[[#This Row],[Meetmoment]]&amp;Tabel1[[#This Row],[Sectienummer]]</f>
        <v>4441514:00-16:0054</v>
      </c>
      <c r="AO724" s="33">
        <v>2</v>
      </c>
      <c r="AP724" s="33">
        <v>2</v>
      </c>
      <c r="AQ724" s="33">
        <v>4</v>
      </c>
      <c r="AR724" s="33">
        <v>6</v>
      </c>
      <c r="AS724" s="33"/>
      <c r="AT724" s="33">
        <f>SUM(Tabel1[[#This Row],[Motief - Bezoekers/kortparkeerders]:[Motief - Overig]])</f>
        <v>14</v>
      </c>
      <c r="AU724" s="43">
        <v>7</v>
      </c>
      <c r="AV724" s="43">
        <v>1</v>
      </c>
      <c r="AW724" s="43">
        <v>1</v>
      </c>
      <c r="AX724" s="43"/>
      <c r="AY724" s="43">
        <v>1</v>
      </c>
      <c r="AZ724" s="43">
        <v>1</v>
      </c>
      <c r="BA724" s="43"/>
      <c r="BB724" s="43">
        <v>3</v>
      </c>
      <c r="BC724" s="44">
        <f>SUM(Tabel1[[#This Row],[Herkomst - Eigen woonplaats]:[Herkomst - Onbekend]])</f>
        <v>14</v>
      </c>
    </row>
    <row r="725" spans="1:55" s="2" customFormat="1" x14ac:dyDescent="0.25">
      <c r="A725" s="1">
        <v>54</v>
      </c>
      <c r="B725" t="s">
        <v>55</v>
      </c>
      <c r="C725" s="8">
        <v>44415</v>
      </c>
      <c r="D725" s="1" t="s">
        <v>80</v>
      </c>
      <c r="E725" s="4">
        <v>15</v>
      </c>
      <c r="F725" s="4"/>
      <c r="G725" s="4"/>
      <c r="H725" s="4"/>
      <c r="I725" s="4"/>
      <c r="J725" s="4"/>
      <c r="K725" s="4">
        <f>SUM(Tabel1[[#This Row],[cap_gemarkeerd_langs]:[cap_canadees]])</f>
        <v>15</v>
      </c>
      <c r="L725" s="4"/>
      <c r="M725" s="4"/>
      <c r="N725" s="4"/>
      <c r="O725" s="4"/>
      <c r="P725" s="4"/>
      <c r="Q725" s="4"/>
      <c r="R725" s="4">
        <f>SUM(Tabel1[[#This Row],[Cap - Invaliden algemeen]:[Cap - Overig gereserveerd]])</f>
        <v>0</v>
      </c>
      <c r="S725" s="4">
        <f>Tabel1[[#This Row],[Totale openbare capaciteit]]+Tabel1[[#This Row],[Totale doelgroep capaciteit]]</f>
        <v>15</v>
      </c>
      <c r="T725" s="11">
        <v>15</v>
      </c>
      <c r="U725" s="11"/>
      <c r="V725" s="11"/>
      <c r="W725" s="11"/>
      <c r="X725" s="11"/>
      <c r="Y725" s="11"/>
      <c r="Z725" s="4">
        <f>SUM(Tabel1[[#This Row],[Bez - Invaliden algemeen]:[Bez - Overig gereserveerd]])</f>
        <v>0</v>
      </c>
      <c r="AA725" s="4"/>
      <c r="AB725" s="4"/>
      <c r="AC725" s="11"/>
      <c r="AD725" s="11">
        <f>SUM(Tabel1[[#This Row],[Bez - fout, canadees]:[Bez - fout, anders]])</f>
        <v>0</v>
      </c>
      <c r="AE725" s="4"/>
      <c r="AF725" s="11"/>
      <c r="AG725" s="11"/>
      <c r="AH725" s="11">
        <f>SUM(Tabel1[[#This Row],[Bez - Obstakel, openbaar]:[Bez - Obstakel, doelgroep]])</f>
        <v>0</v>
      </c>
      <c r="AI725" s="4"/>
      <c r="AJ725" s="11">
        <f>SUM(Tabel1[[#This Row],[Bez - doelgroep totaal]]+Tabel1[[#This Row],[Bez - Openbaar]]+Tabel1[[#This Row],[Bez - Foutparkeerders]]+Tabel1[[#This Row],[Bez - Obstakels]])</f>
        <v>15</v>
      </c>
      <c r="AK725" s="41">
        <f>Tabel1[[#This Row],[Bez - Openbaar]]/Tabel1[[#This Row],[Totale openbare capaciteit]]</f>
        <v>1</v>
      </c>
      <c r="AL725" s="41" t="e">
        <f>Tabel1[[#This Row],[Bez - doelgroep totaal]]/Tabel1[[#This Row],[Totale doelgroep capaciteit]]</f>
        <v>#DIV/0!</v>
      </c>
      <c r="AM725" s="41">
        <f>Tabel1[[#This Row],[Totale bezetting]]/Tabel1[[#This Row],[Totale capaciteit]]</f>
        <v>1</v>
      </c>
      <c r="AN725" s="41" t="str">
        <f>Tabel1[[#This Row],[Datum]]&amp;Tabel1[[#This Row],[Meetmoment]]&amp;Tabel1[[#This Row],[Sectienummer]]</f>
        <v>4441519:00-21:0054</v>
      </c>
      <c r="AO725" s="33"/>
      <c r="AP725" s="33"/>
      <c r="AQ725" s="33">
        <v>8</v>
      </c>
      <c r="AR725" s="33">
        <v>7</v>
      </c>
      <c r="AS725" s="33"/>
      <c r="AT725" s="33">
        <f>SUM(Tabel1[[#This Row],[Motief - Bezoekers/kortparkeerders]:[Motief - Overig]])</f>
        <v>15</v>
      </c>
      <c r="AU725" s="43">
        <v>7</v>
      </c>
      <c r="AV725" s="43">
        <v>2</v>
      </c>
      <c r="AW725" s="43">
        <v>2</v>
      </c>
      <c r="AX725" s="43"/>
      <c r="AY725" s="43">
        <v>1</v>
      </c>
      <c r="AZ725" s="43">
        <v>1</v>
      </c>
      <c r="BA725" s="43"/>
      <c r="BB725" s="43">
        <v>2</v>
      </c>
      <c r="BC725" s="44">
        <f>SUM(Tabel1[[#This Row],[Herkomst - Eigen woonplaats]:[Herkomst - Onbekend]])</f>
        <v>15</v>
      </c>
    </row>
    <row r="726" spans="1:55" s="2" customFormat="1" x14ac:dyDescent="0.25">
      <c r="A726" s="1">
        <v>54</v>
      </c>
      <c r="B726" t="s">
        <v>55</v>
      </c>
      <c r="C726" s="8">
        <v>44416</v>
      </c>
      <c r="D726" s="1" t="s">
        <v>77</v>
      </c>
      <c r="E726" s="4">
        <v>15</v>
      </c>
      <c r="F726" s="4"/>
      <c r="G726" s="4"/>
      <c r="H726" s="4"/>
      <c r="I726" s="4"/>
      <c r="J726" s="4"/>
      <c r="K726" s="4">
        <f>SUM(Tabel1[[#This Row],[cap_gemarkeerd_langs]:[cap_canadees]])</f>
        <v>15</v>
      </c>
      <c r="L726" s="4"/>
      <c r="M726" s="4"/>
      <c r="N726" s="4"/>
      <c r="O726" s="4"/>
      <c r="P726" s="4"/>
      <c r="Q726" s="4"/>
      <c r="R726" s="4">
        <f>SUM(Tabel1[[#This Row],[Cap - Invaliden algemeen]:[Cap - Overig gereserveerd]])</f>
        <v>0</v>
      </c>
      <c r="S726" s="4">
        <f>Tabel1[[#This Row],[Totale openbare capaciteit]]+Tabel1[[#This Row],[Totale doelgroep capaciteit]]</f>
        <v>15</v>
      </c>
      <c r="T726" s="11">
        <v>14</v>
      </c>
      <c r="U726" s="11"/>
      <c r="V726" s="11"/>
      <c r="W726" s="11"/>
      <c r="X726" s="11"/>
      <c r="Y726" s="11"/>
      <c r="Z726" s="4">
        <f>SUM(Tabel1[[#This Row],[Bez - Invaliden algemeen]:[Bez - Overig gereserveerd]])</f>
        <v>0</v>
      </c>
      <c r="AA726" s="4"/>
      <c r="AB726" s="4"/>
      <c r="AC726" s="11"/>
      <c r="AD726" s="11">
        <f>SUM(Tabel1[[#This Row],[Bez - fout, canadees]:[Bez - fout, anders]])</f>
        <v>0</v>
      </c>
      <c r="AE726" s="4"/>
      <c r="AF726" s="11"/>
      <c r="AG726" s="11"/>
      <c r="AH726" s="11">
        <f>SUM(Tabel1[[#This Row],[Bez - Obstakel, openbaar]:[Bez - Obstakel, doelgroep]])</f>
        <v>0</v>
      </c>
      <c r="AI726" s="4"/>
      <c r="AJ726" s="11">
        <f>SUM(Tabel1[[#This Row],[Bez - doelgroep totaal]]+Tabel1[[#This Row],[Bez - Openbaar]]+Tabel1[[#This Row],[Bez - Foutparkeerders]]+Tabel1[[#This Row],[Bez - Obstakels]])</f>
        <v>14</v>
      </c>
      <c r="AK726" s="41">
        <f>Tabel1[[#This Row],[Bez - Openbaar]]/Tabel1[[#This Row],[Totale openbare capaciteit]]</f>
        <v>0.93333333333333335</v>
      </c>
      <c r="AL726" s="41" t="e">
        <f>Tabel1[[#This Row],[Bez - doelgroep totaal]]/Tabel1[[#This Row],[Totale doelgroep capaciteit]]</f>
        <v>#DIV/0!</v>
      </c>
      <c r="AM726" s="41">
        <f>Tabel1[[#This Row],[Totale bezetting]]/Tabel1[[#This Row],[Totale capaciteit]]</f>
        <v>0.93333333333333335</v>
      </c>
      <c r="AN726" s="41" t="str">
        <f>Tabel1[[#This Row],[Datum]]&amp;Tabel1[[#This Row],[Meetmoment]]&amp;Tabel1[[#This Row],[Sectienummer]]</f>
        <v>4441600:00-02:0054</v>
      </c>
      <c r="AO726" s="33"/>
      <c r="AP726" s="33"/>
      <c r="AQ726" s="33">
        <v>7</v>
      </c>
      <c r="AR726" s="33">
        <v>7</v>
      </c>
      <c r="AS726" s="33"/>
      <c r="AT726" s="33">
        <f>SUM(Tabel1[[#This Row],[Motief - Bezoekers/kortparkeerders]:[Motief - Overig]])</f>
        <v>14</v>
      </c>
      <c r="AU726" s="43">
        <v>7</v>
      </c>
      <c r="AV726" s="43">
        <v>2</v>
      </c>
      <c r="AW726" s="43">
        <v>2</v>
      </c>
      <c r="AX726" s="43"/>
      <c r="AY726" s="43">
        <v>1</v>
      </c>
      <c r="AZ726" s="43"/>
      <c r="BA726" s="43"/>
      <c r="BB726" s="43">
        <v>2</v>
      </c>
      <c r="BC726" s="44">
        <f>SUM(Tabel1[[#This Row],[Herkomst - Eigen woonplaats]:[Herkomst - Onbekend]])</f>
        <v>14</v>
      </c>
    </row>
    <row r="727" spans="1:55" s="2" customFormat="1" x14ac:dyDescent="0.25">
      <c r="A727" s="1">
        <v>54</v>
      </c>
      <c r="B727" s="1" t="s">
        <v>55</v>
      </c>
      <c r="C727" s="8">
        <v>44429</v>
      </c>
      <c r="D727" s="1" t="s">
        <v>79</v>
      </c>
      <c r="E727" s="4">
        <v>15</v>
      </c>
      <c r="F727" s="4"/>
      <c r="G727" s="4"/>
      <c r="H727" s="4"/>
      <c r="I727" s="4"/>
      <c r="J727" s="4"/>
      <c r="K727" s="4">
        <f>SUM(Tabel1[[#This Row],[cap_gemarkeerd_langs]:[cap_canadees]])</f>
        <v>15</v>
      </c>
      <c r="L727" s="4"/>
      <c r="M727" s="4"/>
      <c r="N727" s="4"/>
      <c r="O727" s="4"/>
      <c r="P727" s="4"/>
      <c r="Q727" s="4"/>
      <c r="R727" s="4">
        <f>SUM(Tabel1[[#This Row],[Cap - Invaliden algemeen]:[Cap - Overig gereserveerd]])</f>
        <v>0</v>
      </c>
      <c r="S727" s="4">
        <f>Tabel1[[#This Row],[Totale openbare capaciteit]]+Tabel1[[#This Row],[Totale doelgroep capaciteit]]</f>
        <v>15</v>
      </c>
      <c r="T727" s="11">
        <v>14</v>
      </c>
      <c r="U727" s="11"/>
      <c r="V727" s="11"/>
      <c r="W727" s="11"/>
      <c r="X727" s="11"/>
      <c r="Y727" s="11"/>
      <c r="Z727" s="4">
        <f>SUM(Tabel1[[#This Row],[Bez - Invaliden algemeen]:[Bez - Overig gereserveerd]])</f>
        <v>0</v>
      </c>
      <c r="AA727" s="4"/>
      <c r="AB727" s="4"/>
      <c r="AC727" s="11"/>
      <c r="AD727" s="11">
        <f>SUM(Tabel1[[#This Row],[Bez - fout, canadees]:[Bez - fout, anders]])</f>
        <v>0</v>
      </c>
      <c r="AE727" s="11"/>
      <c r="AF727" s="11"/>
      <c r="AG727" s="11"/>
      <c r="AH727" s="11">
        <f>SUM(Tabel1[[#This Row],[Bez - Obstakel, openbaar]:[Bez - Obstakel, doelgroep]])</f>
        <v>0</v>
      </c>
      <c r="AI727" s="4"/>
      <c r="AJ727" s="11">
        <f>SUM(Tabel1[[#This Row],[Bez - doelgroep totaal]]+Tabel1[[#This Row],[Bez - Openbaar]]+Tabel1[[#This Row],[Bez - Foutparkeerders]]+Tabel1[[#This Row],[Bez - Obstakels]])</f>
        <v>14</v>
      </c>
      <c r="AK727" s="41">
        <f>Tabel1[[#This Row],[Bez - Openbaar]]/Tabel1[[#This Row],[Totale openbare capaciteit]]</f>
        <v>0.93333333333333335</v>
      </c>
      <c r="AL727" s="41" t="e">
        <f>Tabel1[[#This Row],[Bez - doelgroep totaal]]/Tabel1[[#This Row],[Totale doelgroep capaciteit]]</f>
        <v>#DIV/0!</v>
      </c>
      <c r="AM727" s="41">
        <f>Tabel1[[#This Row],[Totale bezetting]]/Tabel1[[#This Row],[Totale capaciteit]]</f>
        <v>0.93333333333333335</v>
      </c>
      <c r="AN727" s="41" t="str">
        <f>Tabel1[[#This Row],[Datum]]&amp;Tabel1[[#This Row],[Meetmoment]]&amp;Tabel1[[#This Row],[Sectienummer]]</f>
        <v>4442914:00-16:0054</v>
      </c>
      <c r="AO727" s="33">
        <v>3</v>
      </c>
      <c r="AP727" s="33"/>
      <c r="AQ727" s="33">
        <v>7</v>
      </c>
      <c r="AR727" s="33">
        <v>4</v>
      </c>
      <c r="AS727" s="33"/>
      <c r="AT727" s="33">
        <f>SUM(Tabel1[[#This Row],[Motief - Bezoekers/kortparkeerders]:[Motief - Overig]])</f>
        <v>14</v>
      </c>
      <c r="AU727" s="43">
        <v>8</v>
      </c>
      <c r="AV727" s="43">
        <v>1</v>
      </c>
      <c r="AW727" s="43">
        <v>2</v>
      </c>
      <c r="AX727" s="43"/>
      <c r="AY727" s="43">
        <v>1</v>
      </c>
      <c r="AZ727" s="43">
        <v>1</v>
      </c>
      <c r="BA727" s="43"/>
      <c r="BB727" s="43">
        <v>1</v>
      </c>
      <c r="BC727" s="44">
        <f>SUM(Tabel1[[#This Row],[Herkomst - Eigen woonplaats]:[Herkomst - Onbekend]])</f>
        <v>14</v>
      </c>
    </row>
    <row r="728" spans="1:55" s="2" customFormat="1" x14ac:dyDescent="0.25">
      <c r="A728" s="1">
        <v>54</v>
      </c>
      <c r="B728" t="s">
        <v>55</v>
      </c>
      <c r="C728" s="8">
        <v>44450</v>
      </c>
      <c r="D728" s="1" t="s">
        <v>78</v>
      </c>
      <c r="E728" s="4">
        <v>15</v>
      </c>
      <c r="F728" s="4"/>
      <c r="G728" s="4"/>
      <c r="H728" s="4"/>
      <c r="I728" s="4"/>
      <c r="J728" s="4"/>
      <c r="K728" s="4">
        <f>SUM(Tabel1[[#This Row],[cap_gemarkeerd_langs]:[cap_canadees]])</f>
        <v>15</v>
      </c>
      <c r="L728" s="4"/>
      <c r="M728" s="4"/>
      <c r="N728" s="4"/>
      <c r="O728" s="4"/>
      <c r="P728" s="4"/>
      <c r="Q728" s="4"/>
      <c r="R728" s="4">
        <f>SUM(Tabel1[[#This Row],[Cap - Invaliden algemeen]:[Cap - Overig gereserveerd]])</f>
        <v>0</v>
      </c>
      <c r="S728" s="4">
        <f>Tabel1[[#This Row],[Totale openbare capaciteit]]+Tabel1[[#This Row],[Totale doelgroep capaciteit]]</f>
        <v>15</v>
      </c>
      <c r="T728" s="11">
        <v>11</v>
      </c>
      <c r="U728" s="11"/>
      <c r="V728" s="11"/>
      <c r="W728" s="11"/>
      <c r="X728" s="11"/>
      <c r="Y728" s="11"/>
      <c r="Z728" s="4">
        <f>SUM(Tabel1[[#This Row],[Bez - Invaliden algemeen]:[Bez - Overig gereserveerd]])</f>
        <v>0</v>
      </c>
      <c r="AA728" s="4"/>
      <c r="AB728" s="4"/>
      <c r="AC728" s="11"/>
      <c r="AD728" s="11">
        <f>SUM(Tabel1[[#This Row],[Bez - fout, canadees]:[Bez - fout, anders]])</f>
        <v>0</v>
      </c>
      <c r="AE728" s="4"/>
      <c r="AF728" s="11"/>
      <c r="AG728" s="11"/>
      <c r="AH728" s="11">
        <f>SUM(Tabel1[[#This Row],[Bez - Obstakel, openbaar]:[Bez - Obstakel, doelgroep]])</f>
        <v>0</v>
      </c>
      <c r="AI728" s="4"/>
      <c r="AJ728" s="11">
        <f>SUM(Tabel1[[#This Row],[Bez - doelgroep totaal]]+Tabel1[[#This Row],[Bez - Openbaar]]+Tabel1[[#This Row],[Bez - Foutparkeerders]]+Tabel1[[#This Row],[Bez - Obstakels]])</f>
        <v>11</v>
      </c>
      <c r="AK728" s="41">
        <f>Tabel1[[#This Row],[Bez - Openbaar]]/Tabel1[[#This Row],[Totale openbare capaciteit]]</f>
        <v>0.73333333333333328</v>
      </c>
      <c r="AL728" s="41" t="e">
        <f>Tabel1[[#This Row],[Bez - doelgroep totaal]]/Tabel1[[#This Row],[Totale doelgroep capaciteit]]</f>
        <v>#DIV/0!</v>
      </c>
      <c r="AM728" s="41">
        <f>Tabel1[[#This Row],[Totale bezetting]]/Tabel1[[#This Row],[Totale capaciteit]]</f>
        <v>0.73333333333333328</v>
      </c>
      <c r="AN728" s="41" t="str">
        <f>Tabel1[[#This Row],[Datum]]&amp;Tabel1[[#This Row],[Meetmoment]]&amp;Tabel1[[#This Row],[Sectienummer]]</f>
        <v>4445010:00-12:0054</v>
      </c>
      <c r="AO728" s="33">
        <v>2</v>
      </c>
      <c r="AP728" s="33"/>
      <c r="AQ728" s="33">
        <v>7</v>
      </c>
      <c r="AR728" s="33">
        <v>2</v>
      </c>
      <c r="AS728" s="33"/>
      <c r="AT728" s="33">
        <f>SUM(Tabel1[[#This Row],[Motief - Bezoekers/kortparkeerders]:[Motief - Overig]])</f>
        <v>11</v>
      </c>
      <c r="AU728" s="43">
        <v>6</v>
      </c>
      <c r="AV728" s="43">
        <v>1</v>
      </c>
      <c r="AW728" s="43">
        <v>3</v>
      </c>
      <c r="AX728" s="43"/>
      <c r="AY728" s="43"/>
      <c r="AZ728" s="43">
        <v>1</v>
      </c>
      <c r="BA728" s="43"/>
      <c r="BB728" s="43"/>
      <c r="BC728" s="44">
        <f>SUM(Tabel1[[#This Row],[Herkomst - Eigen woonplaats]:[Herkomst - Onbekend]])</f>
        <v>11</v>
      </c>
    </row>
    <row r="729" spans="1:55" s="2" customFormat="1" x14ac:dyDescent="0.25">
      <c r="A729" s="1">
        <v>54</v>
      </c>
      <c r="B729" t="s">
        <v>55</v>
      </c>
      <c r="C729" s="8">
        <v>44450</v>
      </c>
      <c r="D729" s="1" t="s">
        <v>79</v>
      </c>
      <c r="E729" s="4">
        <v>15</v>
      </c>
      <c r="F729" s="4"/>
      <c r="G729" s="4"/>
      <c r="H729" s="4"/>
      <c r="I729" s="4"/>
      <c r="J729" s="4"/>
      <c r="K729" s="4">
        <f>SUM(Tabel1[[#This Row],[cap_gemarkeerd_langs]:[cap_canadees]])</f>
        <v>15</v>
      </c>
      <c r="L729" s="4"/>
      <c r="M729" s="4"/>
      <c r="N729" s="4"/>
      <c r="O729" s="4"/>
      <c r="P729" s="4"/>
      <c r="Q729" s="4"/>
      <c r="R729" s="4">
        <f>SUM(Tabel1[[#This Row],[Cap - Invaliden algemeen]:[Cap - Overig gereserveerd]])</f>
        <v>0</v>
      </c>
      <c r="S729" s="4">
        <f>Tabel1[[#This Row],[Totale openbare capaciteit]]+Tabel1[[#This Row],[Totale doelgroep capaciteit]]</f>
        <v>15</v>
      </c>
      <c r="T729" s="11">
        <v>12</v>
      </c>
      <c r="U729" s="11"/>
      <c r="V729" s="11"/>
      <c r="W729" s="11"/>
      <c r="X729" s="11"/>
      <c r="Y729" s="11"/>
      <c r="Z729" s="4">
        <f>SUM(Tabel1[[#This Row],[Bez - Invaliden algemeen]:[Bez - Overig gereserveerd]])</f>
        <v>0</v>
      </c>
      <c r="AA729" s="4"/>
      <c r="AB729" s="4"/>
      <c r="AC729" s="11"/>
      <c r="AD729" s="11">
        <f>SUM(Tabel1[[#This Row],[Bez - fout, canadees]:[Bez - fout, anders]])</f>
        <v>0</v>
      </c>
      <c r="AE729" s="4"/>
      <c r="AF729" s="11"/>
      <c r="AG729" s="11"/>
      <c r="AH729" s="11">
        <f>SUM(Tabel1[[#This Row],[Bez - Obstakel, openbaar]:[Bez - Obstakel, doelgroep]])</f>
        <v>0</v>
      </c>
      <c r="AI729" s="4"/>
      <c r="AJ729" s="11">
        <f>SUM(Tabel1[[#This Row],[Bez - doelgroep totaal]]+Tabel1[[#This Row],[Bez - Openbaar]]+Tabel1[[#This Row],[Bez - Foutparkeerders]]+Tabel1[[#This Row],[Bez - Obstakels]])</f>
        <v>12</v>
      </c>
      <c r="AK729" s="41">
        <f>Tabel1[[#This Row],[Bez - Openbaar]]/Tabel1[[#This Row],[Totale openbare capaciteit]]</f>
        <v>0.8</v>
      </c>
      <c r="AL729" s="41" t="e">
        <f>Tabel1[[#This Row],[Bez - doelgroep totaal]]/Tabel1[[#This Row],[Totale doelgroep capaciteit]]</f>
        <v>#DIV/0!</v>
      </c>
      <c r="AM729" s="41">
        <f>Tabel1[[#This Row],[Totale bezetting]]/Tabel1[[#This Row],[Totale capaciteit]]</f>
        <v>0.8</v>
      </c>
      <c r="AN729" s="41" t="str">
        <f>Tabel1[[#This Row],[Datum]]&amp;Tabel1[[#This Row],[Meetmoment]]&amp;Tabel1[[#This Row],[Sectienummer]]</f>
        <v>4445014:00-16:0054</v>
      </c>
      <c r="AO729" s="33">
        <v>2</v>
      </c>
      <c r="AP729" s="33"/>
      <c r="AQ729" s="33">
        <v>7</v>
      </c>
      <c r="AR729" s="33">
        <v>3</v>
      </c>
      <c r="AS729" s="33"/>
      <c r="AT729" s="33">
        <f>SUM(Tabel1[[#This Row],[Motief - Bezoekers/kortparkeerders]:[Motief - Overig]])</f>
        <v>12</v>
      </c>
      <c r="AU729" s="43">
        <v>7</v>
      </c>
      <c r="AV729" s="43">
        <v>2</v>
      </c>
      <c r="AW729" s="43">
        <v>2</v>
      </c>
      <c r="AX729" s="43"/>
      <c r="AY729" s="43">
        <v>1</v>
      </c>
      <c r="AZ729" s="43"/>
      <c r="BA729" s="43"/>
      <c r="BB729" s="43"/>
      <c r="BC729" s="44">
        <f>SUM(Tabel1[[#This Row],[Herkomst - Eigen woonplaats]:[Herkomst - Onbekend]])</f>
        <v>12</v>
      </c>
    </row>
    <row r="730" spans="1:55" s="2" customFormat="1" x14ac:dyDescent="0.25">
      <c r="A730" s="1">
        <v>54</v>
      </c>
      <c r="B730" t="s">
        <v>55</v>
      </c>
      <c r="C730" s="8">
        <v>44450</v>
      </c>
      <c r="D730" s="1" t="s">
        <v>80</v>
      </c>
      <c r="E730" s="4">
        <v>15</v>
      </c>
      <c r="F730" s="4"/>
      <c r="G730" s="4"/>
      <c r="H730" s="4"/>
      <c r="I730" s="4"/>
      <c r="J730" s="4"/>
      <c r="K730" s="4">
        <f>SUM(Tabel1[[#This Row],[cap_gemarkeerd_langs]:[cap_canadees]])</f>
        <v>15</v>
      </c>
      <c r="L730" s="4"/>
      <c r="M730" s="4"/>
      <c r="N730" s="4"/>
      <c r="O730" s="4"/>
      <c r="P730" s="4"/>
      <c r="Q730" s="4"/>
      <c r="R730" s="4">
        <f>SUM(Tabel1[[#This Row],[Cap - Invaliden algemeen]:[Cap - Overig gereserveerd]])</f>
        <v>0</v>
      </c>
      <c r="S730" s="4">
        <f>Tabel1[[#This Row],[Totale openbare capaciteit]]+Tabel1[[#This Row],[Totale doelgroep capaciteit]]</f>
        <v>15</v>
      </c>
      <c r="T730" s="11">
        <v>13</v>
      </c>
      <c r="U730" s="11"/>
      <c r="V730" s="11"/>
      <c r="W730" s="11"/>
      <c r="X730" s="11"/>
      <c r="Y730" s="11"/>
      <c r="Z730" s="4">
        <f>SUM(Tabel1[[#This Row],[Bez - Invaliden algemeen]:[Bez - Overig gereserveerd]])</f>
        <v>0</v>
      </c>
      <c r="AA730" s="4"/>
      <c r="AB730" s="4"/>
      <c r="AC730" s="11"/>
      <c r="AD730" s="11">
        <f>SUM(Tabel1[[#This Row],[Bez - fout, canadees]:[Bez - fout, anders]])</f>
        <v>0</v>
      </c>
      <c r="AE730" s="4"/>
      <c r="AF730" s="11"/>
      <c r="AG730" s="11"/>
      <c r="AH730" s="11">
        <f>SUM(Tabel1[[#This Row],[Bez - Obstakel, openbaar]:[Bez - Obstakel, doelgroep]])</f>
        <v>0</v>
      </c>
      <c r="AI730" s="4"/>
      <c r="AJ730" s="11">
        <f>SUM(Tabel1[[#This Row],[Bez - doelgroep totaal]]+Tabel1[[#This Row],[Bez - Openbaar]]+Tabel1[[#This Row],[Bez - Foutparkeerders]]+Tabel1[[#This Row],[Bez - Obstakels]])</f>
        <v>13</v>
      </c>
      <c r="AK730" s="41">
        <f>Tabel1[[#This Row],[Bez - Openbaar]]/Tabel1[[#This Row],[Totale openbare capaciteit]]</f>
        <v>0.8666666666666667</v>
      </c>
      <c r="AL730" s="41" t="e">
        <f>Tabel1[[#This Row],[Bez - doelgroep totaal]]/Tabel1[[#This Row],[Totale doelgroep capaciteit]]</f>
        <v>#DIV/0!</v>
      </c>
      <c r="AM730" s="41">
        <f>Tabel1[[#This Row],[Totale bezetting]]/Tabel1[[#This Row],[Totale capaciteit]]</f>
        <v>0.8666666666666667</v>
      </c>
      <c r="AN730" s="41" t="str">
        <f>Tabel1[[#This Row],[Datum]]&amp;Tabel1[[#This Row],[Meetmoment]]&amp;Tabel1[[#This Row],[Sectienummer]]</f>
        <v>4445019:00-21:0054</v>
      </c>
      <c r="AO730" s="33">
        <v>2</v>
      </c>
      <c r="AP730" s="33"/>
      <c r="AQ730" s="33">
        <v>6</v>
      </c>
      <c r="AR730" s="33">
        <v>5</v>
      </c>
      <c r="AS730" s="33"/>
      <c r="AT730" s="33">
        <f>SUM(Tabel1[[#This Row],[Motief - Bezoekers/kortparkeerders]:[Motief - Overig]])</f>
        <v>13</v>
      </c>
      <c r="AU730" s="43">
        <v>7</v>
      </c>
      <c r="AV730" s="43">
        <v>1</v>
      </c>
      <c r="AW730" s="43">
        <v>4</v>
      </c>
      <c r="AX730" s="43"/>
      <c r="AY730" s="43"/>
      <c r="AZ730" s="43">
        <v>1</v>
      </c>
      <c r="BA730" s="43"/>
      <c r="BB730" s="43"/>
      <c r="BC730" s="44">
        <f>SUM(Tabel1[[#This Row],[Herkomst - Eigen woonplaats]:[Herkomst - Onbekend]])</f>
        <v>13</v>
      </c>
    </row>
    <row r="731" spans="1:55" s="2" customFormat="1" x14ac:dyDescent="0.25">
      <c r="A731" s="1">
        <v>54</v>
      </c>
      <c r="B731" t="s">
        <v>55</v>
      </c>
      <c r="C731" s="8">
        <v>44451</v>
      </c>
      <c r="D731" s="1" t="s">
        <v>77</v>
      </c>
      <c r="E731" s="4">
        <v>15</v>
      </c>
      <c r="F731" s="4"/>
      <c r="G731" s="4"/>
      <c r="H731" s="4"/>
      <c r="I731" s="4"/>
      <c r="J731" s="4"/>
      <c r="K731" s="4">
        <f>SUM(Tabel1[[#This Row],[cap_gemarkeerd_langs]:[cap_canadees]])</f>
        <v>15</v>
      </c>
      <c r="L731" s="4"/>
      <c r="M731" s="4"/>
      <c r="N731" s="4"/>
      <c r="O731" s="4"/>
      <c r="P731" s="4"/>
      <c r="Q731" s="4"/>
      <c r="R731" s="4">
        <f>SUM(Tabel1[[#This Row],[Cap - Invaliden algemeen]:[Cap - Overig gereserveerd]])</f>
        <v>0</v>
      </c>
      <c r="S731" s="4">
        <f>Tabel1[[#This Row],[Totale openbare capaciteit]]+Tabel1[[#This Row],[Totale doelgroep capaciteit]]</f>
        <v>15</v>
      </c>
      <c r="T731" s="11">
        <v>13</v>
      </c>
      <c r="U731" s="11"/>
      <c r="V731" s="11"/>
      <c r="W731" s="11"/>
      <c r="X731" s="11"/>
      <c r="Y731" s="11"/>
      <c r="Z731" s="4">
        <f>SUM(Tabel1[[#This Row],[Bez - Invaliden algemeen]:[Bez - Overig gereserveerd]])</f>
        <v>0</v>
      </c>
      <c r="AA731" s="4"/>
      <c r="AB731" s="4">
        <v>1</v>
      </c>
      <c r="AC731" s="11"/>
      <c r="AD731" s="11">
        <f>SUM(Tabel1[[#This Row],[Bez - fout, canadees]:[Bez - fout, anders]])</f>
        <v>1</v>
      </c>
      <c r="AE731" s="4"/>
      <c r="AF731" s="11"/>
      <c r="AG731" s="11"/>
      <c r="AH731" s="11">
        <f>SUM(Tabel1[[#This Row],[Bez - Obstakel, openbaar]:[Bez - Obstakel, doelgroep]])</f>
        <v>0</v>
      </c>
      <c r="AI731" s="4"/>
      <c r="AJ731" s="11">
        <f>SUM(Tabel1[[#This Row],[Bez - doelgroep totaal]]+Tabel1[[#This Row],[Bez - Openbaar]]+Tabel1[[#This Row],[Bez - Foutparkeerders]]+Tabel1[[#This Row],[Bez - Obstakels]])</f>
        <v>14</v>
      </c>
      <c r="AK731" s="41">
        <f>Tabel1[[#This Row],[Bez - Openbaar]]/Tabel1[[#This Row],[Totale openbare capaciteit]]</f>
        <v>0.8666666666666667</v>
      </c>
      <c r="AL731" s="41" t="e">
        <f>Tabel1[[#This Row],[Bez - doelgroep totaal]]/Tabel1[[#This Row],[Totale doelgroep capaciteit]]</f>
        <v>#DIV/0!</v>
      </c>
      <c r="AM731" s="41">
        <f>Tabel1[[#This Row],[Totale bezetting]]/Tabel1[[#This Row],[Totale capaciteit]]</f>
        <v>0.93333333333333335</v>
      </c>
      <c r="AN731" s="41" t="str">
        <f>Tabel1[[#This Row],[Datum]]&amp;Tabel1[[#This Row],[Meetmoment]]&amp;Tabel1[[#This Row],[Sectienummer]]</f>
        <v>4445100:00-02:0054</v>
      </c>
      <c r="AO731" s="33"/>
      <c r="AP731" s="33"/>
      <c r="AQ731" s="33">
        <v>8</v>
      </c>
      <c r="AR731" s="33">
        <v>6</v>
      </c>
      <c r="AS731" s="33"/>
      <c r="AT731" s="33">
        <f>SUM(Tabel1[[#This Row],[Motief - Bezoekers/kortparkeerders]:[Motief - Overig]])</f>
        <v>14</v>
      </c>
      <c r="AU731" s="43">
        <v>8</v>
      </c>
      <c r="AV731" s="43">
        <v>1</v>
      </c>
      <c r="AW731" s="43">
        <v>4</v>
      </c>
      <c r="AX731" s="43"/>
      <c r="AY731" s="43"/>
      <c r="AZ731" s="43">
        <v>1</v>
      </c>
      <c r="BA731" s="43"/>
      <c r="BB731" s="43"/>
      <c r="BC731" s="44">
        <f>SUM(Tabel1[[#This Row],[Herkomst - Eigen woonplaats]:[Herkomst - Onbekend]])</f>
        <v>14</v>
      </c>
    </row>
    <row r="732" spans="1:55" s="2" customFormat="1" x14ac:dyDescent="0.25">
      <c r="A732" s="1">
        <v>54</v>
      </c>
      <c r="B732" t="s">
        <v>55</v>
      </c>
      <c r="C732" s="8">
        <v>44474</v>
      </c>
      <c r="D732" s="1" t="s">
        <v>78</v>
      </c>
      <c r="E732" s="4">
        <v>15</v>
      </c>
      <c r="F732" s="4"/>
      <c r="G732" s="4"/>
      <c r="H732" s="4"/>
      <c r="I732" s="4"/>
      <c r="J732" s="4"/>
      <c r="K732" s="4">
        <f>SUM(Tabel1[[#This Row],[cap_gemarkeerd_langs]:[cap_canadees]])</f>
        <v>15</v>
      </c>
      <c r="L732" s="4"/>
      <c r="M732" s="4"/>
      <c r="N732" s="4"/>
      <c r="O732" s="4"/>
      <c r="P732" s="4"/>
      <c r="Q732" s="4"/>
      <c r="R732" s="4">
        <f>SUM(Tabel1[[#This Row],[Cap - Invaliden algemeen]:[Cap - Overig gereserveerd]])</f>
        <v>0</v>
      </c>
      <c r="S732" s="4">
        <f>Tabel1[[#This Row],[Totale openbare capaciteit]]+Tabel1[[#This Row],[Totale doelgroep capaciteit]]</f>
        <v>15</v>
      </c>
      <c r="T732" s="11">
        <v>10</v>
      </c>
      <c r="U732" s="11"/>
      <c r="V732" s="11"/>
      <c r="W732" s="11"/>
      <c r="X732" s="11"/>
      <c r="Y732" s="11"/>
      <c r="Z732" s="4">
        <f>SUM(Tabel1[[#This Row],[Bez - Invaliden algemeen]:[Bez - Overig gereserveerd]])</f>
        <v>0</v>
      </c>
      <c r="AA732" s="4"/>
      <c r="AB732" s="4"/>
      <c r="AC732" s="11"/>
      <c r="AD732" s="11">
        <f>SUM(Tabel1[[#This Row],[Bez - fout, canadees]:[Bez - fout, anders]])</f>
        <v>0</v>
      </c>
      <c r="AE732" s="4"/>
      <c r="AF732" s="11"/>
      <c r="AG732" s="11"/>
      <c r="AH732" s="11">
        <f>SUM(Tabel1[[#This Row],[Bez - Obstakel, openbaar]:[Bez - Obstakel, doelgroep]])</f>
        <v>0</v>
      </c>
      <c r="AI732" s="4"/>
      <c r="AJ732" s="11">
        <f>SUM(Tabel1[[#This Row],[Bez - doelgroep totaal]]+Tabel1[[#This Row],[Bez - Openbaar]]+Tabel1[[#This Row],[Bez - Foutparkeerders]]+Tabel1[[#This Row],[Bez - Obstakels]])</f>
        <v>10</v>
      </c>
      <c r="AK732" s="41">
        <f>Tabel1[[#This Row],[Bez - Openbaar]]/Tabel1[[#This Row],[Totale openbare capaciteit]]</f>
        <v>0.66666666666666663</v>
      </c>
      <c r="AL732" s="41" t="e">
        <f>Tabel1[[#This Row],[Bez - doelgroep totaal]]/Tabel1[[#This Row],[Totale doelgroep capaciteit]]</f>
        <v>#DIV/0!</v>
      </c>
      <c r="AM732" s="41">
        <f>Tabel1[[#This Row],[Totale bezetting]]/Tabel1[[#This Row],[Totale capaciteit]]</f>
        <v>0.66666666666666663</v>
      </c>
      <c r="AN732" s="41" t="str">
        <f>Tabel1[[#This Row],[Datum]]&amp;Tabel1[[#This Row],[Meetmoment]]&amp;Tabel1[[#This Row],[Sectienummer]]</f>
        <v>4447410:00-12:0054</v>
      </c>
      <c r="AO732" s="33">
        <v>1</v>
      </c>
      <c r="AP732" s="33">
        <v>1</v>
      </c>
      <c r="AQ732" s="33">
        <v>5</v>
      </c>
      <c r="AR732" s="33">
        <v>3</v>
      </c>
      <c r="AS732" s="33"/>
      <c r="AT732" s="33">
        <f>SUM(Tabel1[[#This Row],[Motief - Bezoekers/kortparkeerders]:[Motief - Overig]])</f>
        <v>10</v>
      </c>
      <c r="AU732" s="43">
        <v>9</v>
      </c>
      <c r="AV732" s="43"/>
      <c r="AW732" s="43"/>
      <c r="AX732" s="43"/>
      <c r="AY732" s="43">
        <v>1</v>
      </c>
      <c r="AZ732" s="43"/>
      <c r="BA732" s="43"/>
      <c r="BB732" s="43"/>
      <c r="BC732" s="44">
        <f>SUM(Tabel1[[#This Row],[Herkomst - Eigen woonplaats]:[Herkomst - Onbekend]])</f>
        <v>10</v>
      </c>
    </row>
    <row r="733" spans="1:55" s="2" customFormat="1" x14ac:dyDescent="0.25">
      <c r="A733" s="1">
        <v>54</v>
      </c>
      <c r="B733" t="s">
        <v>55</v>
      </c>
      <c r="C733" s="8">
        <v>44474</v>
      </c>
      <c r="D733" s="1" t="s">
        <v>79</v>
      </c>
      <c r="E733" s="4">
        <v>15</v>
      </c>
      <c r="F733" s="4"/>
      <c r="G733" s="4"/>
      <c r="H733" s="4"/>
      <c r="I733" s="4"/>
      <c r="J733" s="4"/>
      <c r="K733" s="4">
        <f>SUM(Tabel1[[#This Row],[cap_gemarkeerd_langs]:[cap_canadees]])</f>
        <v>15</v>
      </c>
      <c r="L733" s="4"/>
      <c r="M733" s="4"/>
      <c r="N733" s="4"/>
      <c r="O733" s="4"/>
      <c r="P733" s="4"/>
      <c r="Q733" s="4"/>
      <c r="R733" s="4">
        <f>SUM(Tabel1[[#This Row],[Cap - Invaliden algemeen]:[Cap - Overig gereserveerd]])</f>
        <v>0</v>
      </c>
      <c r="S733" s="4">
        <f>Tabel1[[#This Row],[Totale openbare capaciteit]]+Tabel1[[#This Row],[Totale doelgroep capaciteit]]</f>
        <v>15</v>
      </c>
      <c r="T733" s="11">
        <v>8</v>
      </c>
      <c r="U733" s="11"/>
      <c r="V733" s="11"/>
      <c r="W733" s="11"/>
      <c r="X733" s="11"/>
      <c r="Y733" s="11"/>
      <c r="Z733" s="4">
        <f>SUM(Tabel1[[#This Row],[Bez - Invaliden algemeen]:[Bez - Overig gereserveerd]])</f>
        <v>0</v>
      </c>
      <c r="AA733" s="4"/>
      <c r="AB733" s="4"/>
      <c r="AC733" s="11"/>
      <c r="AD733" s="11">
        <f>SUM(Tabel1[[#This Row],[Bez - fout, canadees]:[Bez - fout, anders]])</f>
        <v>0</v>
      </c>
      <c r="AE733" s="4"/>
      <c r="AF733" s="11"/>
      <c r="AG733" s="11"/>
      <c r="AH733" s="11">
        <f>SUM(Tabel1[[#This Row],[Bez - Obstakel, openbaar]:[Bez - Obstakel, doelgroep]])</f>
        <v>0</v>
      </c>
      <c r="AI733" s="4"/>
      <c r="AJ733" s="11">
        <f>SUM(Tabel1[[#This Row],[Bez - doelgroep totaal]]+Tabel1[[#This Row],[Bez - Openbaar]]+Tabel1[[#This Row],[Bez - Foutparkeerders]]+Tabel1[[#This Row],[Bez - Obstakels]])</f>
        <v>8</v>
      </c>
      <c r="AK733" s="41">
        <f>Tabel1[[#This Row],[Bez - Openbaar]]/Tabel1[[#This Row],[Totale openbare capaciteit]]</f>
        <v>0.53333333333333333</v>
      </c>
      <c r="AL733" s="41" t="e">
        <f>Tabel1[[#This Row],[Bez - doelgroep totaal]]/Tabel1[[#This Row],[Totale doelgroep capaciteit]]</f>
        <v>#DIV/0!</v>
      </c>
      <c r="AM733" s="41">
        <f>Tabel1[[#This Row],[Totale bezetting]]/Tabel1[[#This Row],[Totale capaciteit]]</f>
        <v>0.53333333333333333</v>
      </c>
      <c r="AN733" s="41" t="str">
        <f>Tabel1[[#This Row],[Datum]]&amp;Tabel1[[#This Row],[Meetmoment]]&amp;Tabel1[[#This Row],[Sectienummer]]</f>
        <v>4447414:00-16:0054</v>
      </c>
      <c r="AO733" s="33"/>
      <c r="AP733" s="33">
        <v>1</v>
      </c>
      <c r="AQ733" s="33">
        <v>4</v>
      </c>
      <c r="AR733" s="33">
        <v>3</v>
      </c>
      <c r="AS733" s="33"/>
      <c r="AT733" s="33">
        <f>SUM(Tabel1[[#This Row],[Motief - Bezoekers/kortparkeerders]:[Motief - Overig]])</f>
        <v>8</v>
      </c>
      <c r="AU733" s="43">
        <v>7</v>
      </c>
      <c r="AV733" s="43"/>
      <c r="AW733" s="43"/>
      <c r="AX733" s="43"/>
      <c r="AY733" s="43">
        <v>1</v>
      </c>
      <c r="AZ733" s="43"/>
      <c r="BA733" s="43"/>
      <c r="BB733" s="43"/>
      <c r="BC733" s="44">
        <f>SUM(Tabel1[[#This Row],[Herkomst - Eigen woonplaats]:[Herkomst - Onbekend]])</f>
        <v>8</v>
      </c>
    </row>
    <row r="734" spans="1:55" s="2" customFormat="1" x14ac:dyDescent="0.25">
      <c r="A734" s="1">
        <v>54</v>
      </c>
      <c r="B734" t="s">
        <v>55</v>
      </c>
      <c r="C734" s="8">
        <v>44474</v>
      </c>
      <c r="D734" s="1" t="s">
        <v>80</v>
      </c>
      <c r="E734" s="4">
        <v>15</v>
      </c>
      <c r="F734" s="4"/>
      <c r="G734" s="4"/>
      <c r="H734" s="4"/>
      <c r="I734" s="4"/>
      <c r="J734" s="4"/>
      <c r="K734" s="4">
        <f>SUM(Tabel1[[#This Row],[cap_gemarkeerd_langs]:[cap_canadees]])</f>
        <v>15</v>
      </c>
      <c r="L734" s="4"/>
      <c r="M734" s="4"/>
      <c r="N734" s="4"/>
      <c r="O734" s="4"/>
      <c r="P734" s="4"/>
      <c r="Q734" s="4"/>
      <c r="R734" s="4">
        <f>SUM(Tabel1[[#This Row],[Cap - Invaliden algemeen]:[Cap - Overig gereserveerd]])</f>
        <v>0</v>
      </c>
      <c r="S734" s="4">
        <f>Tabel1[[#This Row],[Totale openbare capaciteit]]+Tabel1[[#This Row],[Totale doelgroep capaciteit]]</f>
        <v>15</v>
      </c>
      <c r="T734" s="11">
        <v>13</v>
      </c>
      <c r="U734" s="11"/>
      <c r="V734" s="11"/>
      <c r="W734" s="11"/>
      <c r="X734" s="11"/>
      <c r="Y734" s="11"/>
      <c r="Z734" s="4">
        <f>SUM(Tabel1[[#This Row],[Bez - Invaliden algemeen]:[Bez - Overig gereserveerd]])</f>
        <v>0</v>
      </c>
      <c r="AA734" s="4"/>
      <c r="AB734" s="4"/>
      <c r="AC734" s="11"/>
      <c r="AD734" s="11">
        <f>SUM(Tabel1[[#This Row],[Bez - fout, canadees]:[Bez - fout, anders]])</f>
        <v>0</v>
      </c>
      <c r="AE734" s="4"/>
      <c r="AF734" s="11"/>
      <c r="AG734" s="11"/>
      <c r="AH734" s="11">
        <f>SUM(Tabel1[[#This Row],[Bez - Obstakel, openbaar]:[Bez - Obstakel, doelgroep]])</f>
        <v>0</v>
      </c>
      <c r="AI734" s="4"/>
      <c r="AJ734" s="11">
        <f>SUM(Tabel1[[#This Row],[Bez - doelgroep totaal]]+Tabel1[[#This Row],[Bez - Openbaar]]+Tabel1[[#This Row],[Bez - Foutparkeerders]]+Tabel1[[#This Row],[Bez - Obstakels]])</f>
        <v>13</v>
      </c>
      <c r="AK734" s="41">
        <f>Tabel1[[#This Row],[Bez - Openbaar]]/Tabel1[[#This Row],[Totale openbare capaciteit]]</f>
        <v>0.8666666666666667</v>
      </c>
      <c r="AL734" s="41" t="e">
        <f>Tabel1[[#This Row],[Bez - doelgroep totaal]]/Tabel1[[#This Row],[Totale doelgroep capaciteit]]</f>
        <v>#DIV/0!</v>
      </c>
      <c r="AM734" s="41">
        <f>Tabel1[[#This Row],[Totale bezetting]]/Tabel1[[#This Row],[Totale capaciteit]]</f>
        <v>0.8666666666666667</v>
      </c>
      <c r="AN734" s="41" t="str">
        <f>Tabel1[[#This Row],[Datum]]&amp;Tabel1[[#This Row],[Meetmoment]]&amp;Tabel1[[#This Row],[Sectienummer]]</f>
        <v>4447419:00-21:0054</v>
      </c>
      <c r="AO734" s="33">
        <v>1</v>
      </c>
      <c r="AP734" s="33"/>
      <c r="AQ734" s="33">
        <v>7</v>
      </c>
      <c r="AR734" s="33">
        <v>5</v>
      </c>
      <c r="AS734" s="33"/>
      <c r="AT734" s="33">
        <f>SUM(Tabel1[[#This Row],[Motief - Bezoekers/kortparkeerders]:[Motief - Overig]])</f>
        <v>13</v>
      </c>
      <c r="AU734" s="43">
        <v>11</v>
      </c>
      <c r="AV734" s="43"/>
      <c r="AW734" s="43"/>
      <c r="AX734" s="43"/>
      <c r="AY734" s="43">
        <v>2</v>
      </c>
      <c r="AZ734" s="43"/>
      <c r="BA734" s="43"/>
      <c r="BB734" s="43"/>
      <c r="BC734" s="44">
        <f>SUM(Tabel1[[#This Row],[Herkomst - Eigen woonplaats]:[Herkomst - Onbekend]])</f>
        <v>13</v>
      </c>
    </row>
    <row r="735" spans="1:55" s="2" customFormat="1" x14ac:dyDescent="0.25">
      <c r="A735" s="1">
        <v>54</v>
      </c>
      <c r="B735" t="s">
        <v>55</v>
      </c>
      <c r="C735" s="8">
        <v>44475</v>
      </c>
      <c r="D735" s="1" t="s">
        <v>77</v>
      </c>
      <c r="E735" s="4">
        <v>15</v>
      </c>
      <c r="F735" s="4"/>
      <c r="G735" s="4"/>
      <c r="H735" s="4"/>
      <c r="I735" s="4"/>
      <c r="J735" s="4"/>
      <c r="K735" s="4">
        <f>SUM(Tabel1[[#This Row],[cap_gemarkeerd_langs]:[cap_canadees]])</f>
        <v>15</v>
      </c>
      <c r="L735" s="4"/>
      <c r="M735" s="4"/>
      <c r="N735" s="4"/>
      <c r="O735" s="4"/>
      <c r="P735" s="4"/>
      <c r="Q735" s="4"/>
      <c r="R735" s="4">
        <f>SUM(Tabel1[[#This Row],[Cap - Invaliden algemeen]:[Cap - Overig gereserveerd]])</f>
        <v>0</v>
      </c>
      <c r="S735" s="4">
        <f>Tabel1[[#This Row],[Totale openbare capaciteit]]+Tabel1[[#This Row],[Totale doelgroep capaciteit]]</f>
        <v>15</v>
      </c>
      <c r="T735" s="11">
        <v>13</v>
      </c>
      <c r="U735" s="11"/>
      <c r="V735" s="11"/>
      <c r="W735" s="11"/>
      <c r="X735" s="11"/>
      <c r="Y735" s="11"/>
      <c r="Z735" s="4">
        <f>SUM(Tabel1[[#This Row],[Bez - Invaliden algemeen]:[Bez - Overig gereserveerd]])</f>
        <v>0</v>
      </c>
      <c r="AA735" s="4"/>
      <c r="AB735" s="4"/>
      <c r="AC735" s="11"/>
      <c r="AD735" s="11">
        <f>SUM(Tabel1[[#This Row],[Bez - fout, canadees]:[Bez - fout, anders]])</f>
        <v>0</v>
      </c>
      <c r="AE735" s="4"/>
      <c r="AF735" s="11"/>
      <c r="AG735" s="11"/>
      <c r="AH735" s="11">
        <f>SUM(Tabel1[[#This Row],[Bez - Obstakel, openbaar]:[Bez - Obstakel, doelgroep]])</f>
        <v>0</v>
      </c>
      <c r="AI735" s="4"/>
      <c r="AJ735" s="11">
        <f>SUM(Tabel1[[#This Row],[Bez - doelgroep totaal]]+Tabel1[[#This Row],[Bez - Openbaar]]+Tabel1[[#This Row],[Bez - Foutparkeerders]]+Tabel1[[#This Row],[Bez - Obstakels]])</f>
        <v>13</v>
      </c>
      <c r="AK735" s="41">
        <f>Tabel1[[#This Row],[Bez - Openbaar]]/Tabel1[[#This Row],[Totale openbare capaciteit]]</f>
        <v>0.8666666666666667</v>
      </c>
      <c r="AL735" s="41" t="e">
        <f>Tabel1[[#This Row],[Bez - doelgroep totaal]]/Tabel1[[#This Row],[Totale doelgroep capaciteit]]</f>
        <v>#DIV/0!</v>
      </c>
      <c r="AM735" s="41">
        <f>Tabel1[[#This Row],[Totale bezetting]]/Tabel1[[#This Row],[Totale capaciteit]]</f>
        <v>0.8666666666666667</v>
      </c>
      <c r="AN735" s="41" t="str">
        <f>Tabel1[[#This Row],[Datum]]&amp;Tabel1[[#This Row],[Meetmoment]]&amp;Tabel1[[#This Row],[Sectienummer]]</f>
        <v>4447500:00-02:0054</v>
      </c>
      <c r="AO735" s="33"/>
      <c r="AP735" s="33"/>
      <c r="AQ735" s="33">
        <v>8</v>
      </c>
      <c r="AR735" s="33">
        <v>5</v>
      </c>
      <c r="AS735" s="33"/>
      <c r="AT735" s="33">
        <f>SUM(Tabel1[[#This Row],[Motief - Bezoekers/kortparkeerders]:[Motief - Overig]])</f>
        <v>13</v>
      </c>
      <c r="AU735" s="43">
        <v>12</v>
      </c>
      <c r="AV735" s="43"/>
      <c r="AW735" s="43"/>
      <c r="AX735" s="43"/>
      <c r="AY735" s="43">
        <v>1</v>
      </c>
      <c r="AZ735" s="43"/>
      <c r="BA735" s="43"/>
      <c r="BB735" s="43"/>
      <c r="BC735" s="44">
        <f>SUM(Tabel1[[#This Row],[Herkomst - Eigen woonplaats]:[Herkomst - Onbekend]])</f>
        <v>13</v>
      </c>
    </row>
    <row r="736" spans="1:55" s="2" customFormat="1" x14ac:dyDescent="0.25">
      <c r="A736" s="1">
        <v>55</v>
      </c>
      <c r="B736" t="s">
        <v>54</v>
      </c>
      <c r="C736" s="8">
        <v>44415</v>
      </c>
      <c r="D736" s="1" t="s">
        <v>78</v>
      </c>
      <c r="E736" s="4"/>
      <c r="F736" s="4"/>
      <c r="G736" s="4">
        <v>44</v>
      </c>
      <c r="H736" s="4"/>
      <c r="I736" s="4"/>
      <c r="J736" s="4"/>
      <c r="K736" s="4">
        <f>SUM(Tabel1[[#This Row],[cap_gemarkeerd_langs]:[cap_canadees]])</f>
        <v>44</v>
      </c>
      <c r="L736" s="4"/>
      <c r="M736" s="4"/>
      <c r="N736" s="4"/>
      <c r="O736" s="4"/>
      <c r="P736" s="4"/>
      <c r="Q736" s="4"/>
      <c r="R736" s="4">
        <f>SUM(Tabel1[[#This Row],[Cap - Invaliden algemeen]:[Cap - Overig gereserveerd]])</f>
        <v>0</v>
      </c>
      <c r="S736" s="4">
        <f>Tabel1[[#This Row],[Totale openbare capaciteit]]+Tabel1[[#This Row],[Totale doelgroep capaciteit]]</f>
        <v>44</v>
      </c>
      <c r="T736" s="11">
        <v>28</v>
      </c>
      <c r="U736" s="11"/>
      <c r="V736" s="11"/>
      <c r="W736" s="11"/>
      <c r="X736" s="11"/>
      <c r="Y736" s="11"/>
      <c r="Z736" s="4">
        <f>SUM(Tabel1[[#This Row],[Bez - Invaliden algemeen]:[Bez - Overig gereserveerd]])</f>
        <v>0</v>
      </c>
      <c r="AA736" s="4"/>
      <c r="AB736" s="4"/>
      <c r="AC736" s="11"/>
      <c r="AD736" s="11">
        <f>SUM(Tabel1[[#This Row],[Bez - fout, canadees]:[Bez - fout, anders]])</f>
        <v>0</v>
      </c>
      <c r="AE736" s="4">
        <v>1</v>
      </c>
      <c r="AF736" s="11"/>
      <c r="AG736" s="11"/>
      <c r="AH736" s="11">
        <f>SUM(Tabel1[[#This Row],[Bez - Obstakel, openbaar]:[Bez - Obstakel, doelgroep]])</f>
        <v>1</v>
      </c>
      <c r="AI736" s="4"/>
      <c r="AJ736" s="11">
        <f>SUM(Tabel1[[#This Row],[Bez - doelgroep totaal]]+Tabel1[[#This Row],[Bez - Openbaar]]+Tabel1[[#This Row],[Bez - Foutparkeerders]]+Tabel1[[#This Row],[Bez - Obstakels]])</f>
        <v>29</v>
      </c>
      <c r="AK736" s="41">
        <f>Tabel1[[#This Row],[Bez - Openbaar]]/Tabel1[[#This Row],[Totale openbare capaciteit]]</f>
        <v>0.63636363636363635</v>
      </c>
      <c r="AL736" s="41" t="e">
        <f>Tabel1[[#This Row],[Bez - doelgroep totaal]]/Tabel1[[#This Row],[Totale doelgroep capaciteit]]</f>
        <v>#DIV/0!</v>
      </c>
      <c r="AM736" s="41">
        <f>Tabel1[[#This Row],[Totale bezetting]]/Tabel1[[#This Row],[Totale capaciteit]]</f>
        <v>0.65909090909090906</v>
      </c>
      <c r="AN736" s="41" t="str">
        <f>Tabel1[[#This Row],[Datum]]&amp;Tabel1[[#This Row],[Meetmoment]]&amp;Tabel1[[#This Row],[Sectienummer]]</f>
        <v>4441510:00-12:0055</v>
      </c>
      <c r="AO736" s="33">
        <v>6</v>
      </c>
      <c r="AP736" s="33">
        <v>5</v>
      </c>
      <c r="AQ736" s="33">
        <v>14</v>
      </c>
      <c r="AR736" s="33">
        <v>3</v>
      </c>
      <c r="AS736" s="33"/>
      <c r="AT736" s="33">
        <f>SUM(Tabel1[[#This Row],[Motief - Bezoekers/kortparkeerders]:[Motief - Overig]])</f>
        <v>28</v>
      </c>
      <c r="AU736" s="43">
        <v>7</v>
      </c>
      <c r="AV736" s="43">
        <v>1</v>
      </c>
      <c r="AW736" s="43">
        <v>10</v>
      </c>
      <c r="AX736" s="43">
        <v>2</v>
      </c>
      <c r="AY736" s="43">
        <v>3</v>
      </c>
      <c r="AZ736" s="43">
        <v>2</v>
      </c>
      <c r="BA736" s="43">
        <v>2</v>
      </c>
      <c r="BB736" s="43">
        <v>1</v>
      </c>
      <c r="BC736" s="44">
        <f>SUM(Tabel1[[#This Row],[Herkomst - Eigen woonplaats]:[Herkomst - Onbekend]])</f>
        <v>28</v>
      </c>
    </row>
    <row r="737" spans="1:55" s="2" customFormat="1" x14ac:dyDescent="0.25">
      <c r="A737" s="1">
        <v>55</v>
      </c>
      <c r="B737" t="s">
        <v>54</v>
      </c>
      <c r="C737" s="8">
        <v>44415</v>
      </c>
      <c r="D737" s="1" t="s">
        <v>79</v>
      </c>
      <c r="E737" s="4"/>
      <c r="F737" s="4"/>
      <c r="G737" s="4">
        <v>44</v>
      </c>
      <c r="H737" s="4"/>
      <c r="I737" s="4"/>
      <c r="J737" s="4"/>
      <c r="K737" s="4">
        <f>SUM(Tabel1[[#This Row],[cap_gemarkeerd_langs]:[cap_canadees]])</f>
        <v>44</v>
      </c>
      <c r="L737" s="4"/>
      <c r="M737" s="4"/>
      <c r="N737" s="4"/>
      <c r="O737" s="4"/>
      <c r="P737" s="4"/>
      <c r="Q737" s="4"/>
      <c r="R737" s="4">
        <f>SUM(Tabel1[[#This Row],[Cap - Invaliden algemeen]:[Cap - Overig gereserveerd]])</f>
        <v>0</v>
      </c>
      <c r="S737" s="4">
        <f>Tabel1[[#This Row],[Totale openbare capaciteit]]+Tabel1[[#This Row],[Totale doelgroep capaciteit]]</f>
        <v>44</v>
      </c>
      <c r="T737" s="11">
        <v>36</v>
      </c>
      <c r="U737" s="11"/>
      <c r="V737" s="11"/>
      <c r="W737" s="11"/>
      <c r="X737" s="11"/>
      <c r="Y737" s="11"/>
      <c r="Z737" s="4">
        <f>SUM(Tabel1[[#This Row],[Bez - Invaliden algemeen]:[Bez - Overig gereserveerd]])</f>
        <v>0</v>
      </c>
      <c r="AA737" s="4">
        <v>1</v>
      </c>
      <c r="AB737" s="4"/>
      <c r="AC737" s="11"/>
      <c r="AD737" s="11">
        <f>SUM(Tabel1[[#This Row],[Bez - fout, canadees]:[Bez - fout, anders]])</f>
        <v>1</v>
      </c>
      <c r="AE737" s="4">
        <v>1</v>
      </c>
      <c r="AF737" s="11"/>
      <c r="AG737" s="11"/>
      <c r="AH737" s="11">
        <f>SUM(Tabel1[[#This Row],[Bez - Obstakel, openbaar]:[Bez - Obstakel, doelgroep]])</f>
        <v>1</v>
      </c>
      <c r="AI737" s="4"/>
      <c r="AJ737" s="11">
        <f>SUM(Tabel1[[#This Row],[Bez - doelgroep totaal]]+Tabel1[[#This Row],[Bez - Openbaar]]+Tabel1[[#This Row],[Bez - Foutparkeerders]]+Tabel1[[#This Row],[Bez - Obstakels]])</f>
        <v>38</v>
      </c>
      <c r="AK737" s="41">
        <f>Tabel1[[#This Row],[Bez - Openbaar]]/Tabel1[[#This Row],[Totale openbare capaciteit]]</f>
        <v>0.81818181818181823</v>
      </c>
      <c r="AL737" s="41" t="e">
        <f>Tabel1[[#This Row],[Bez - doelgroep totaal]]/Tabel1[[#This Row],[Totale doelgroep capaciteit]]</f>
        <v>#DIV/0!</v>
      </c>
      <c r="AM737" s="41">
        <f>Tabel1[[#This Row],[Totale bezetting]]/Tabel1[[#This Row],[Totale capaciteit]]</f>
        <v>0.86363636363636365</v>
      </c>
      <c r="AN737" s="41" t="str">
        <f>Tabel1[[#This Row],[Datum]]&amp;Tabel1[[#This Row],[Meetmoment]]&amp;Tabel1[[#This Row],[Sectienummer]]</f>
        <v>4441514:00-16:0055</v>
      </c>
      <c r="AO737" s="33">
        <v>13</v>
      </c>
      <c r="AP737" s="33">
        <v>6</v>
      </c>
      <c r="AQ737" s="33">
        <v>13</v>
      </c>
      <c r="AR737" s="33">
        <v>5</v>
      </c>
      <c r="AS737" s="33"/>
      <c r="AT737" s="33">
        <f>SUM(Tabel1[[#This Row],[Motief - Bezoekers/kortparkeerders]:[Motief - Overig]])</f>
        <v>37</v>
      </c>
      <c r="AU737" s="43">
        <v>8</v>
      </c>
      <c r="AV737" s="43">
        <v>2</v>
      </c>
      <c r="AW737" s="43">
        <v>15</v>
      </c>
      <c r="AX737" s="43">
        <v>2</v>
      </c>
      <c r="AY737" s="43">
        <v>4</v>
      </c>
      <c r="AZ737" s="43">
        <v>3</v>
      </c>
      <c r="BA737" s="43">
        <v>3</v>
      </c>
      <c r="BB737" s="43"/>
      <c r="BC737" s="44">
        <f>SUM(Tabel1[[#This Row],[Herkomst - Eigen woonplaats]:[Herkomst - Onbekend]])</f>
        <v>37</v>
      </c>
    </row>
    <row r="738" spans="1:55" s="2" customFormat="1" x14ac:dyDescent="0.25">
      <c r="A738" s="1">
        <v>55</v>
      </c>
      <c r="B738" t="s">
        <v>54</v>
      </c>
      <c r="C738" s="8">
        <v>44415</v>
      </c>
      <c r="D738" s="1" t="s">
        <v>80</v>
      </c>
      <c r="E738" s="4"/>
      <c r="F738" s="4"/>
      <c r="G738" s="4">
        <v>44</v>
      </c>
      <c r="H738" s="4"/>
      <c r="I738" s="4"/>
      <c r="J738" s="4"/>
      <c r="K738" s="4">
        <f>SUM(Tabel1[[#This Row],[cap_gemarkeerd_langs]:[cap_canadees]])</f>
        <v>44</v>
      </c>
      <c r="L738" s="4"/>
      <c r="M738" s="4"/>
      <c r="N738" s="4"/>
      <c r="O738" s="4"/>
      <c r="P738" s="4"/>
      <c r="Q738" s="4"/>
      <c r="R738" s="4">
        <f>SUM(Tabel1[[#This Row],[Cap - Invaliden algemeen]:[Cap - Overig gereserveerd]])</f>
        <v>0</v>
      </c>
      <c r="S738" s="4">
        <f>Tabel1[[#This Row],[Totale openbare capaciteit]]+Tabel1[[#This Row],[Totale doelgroep capaciteit]]</f>
        <v>44</v>
      </c>
      <c r="T738" s="11">
        <v>40</v>
      </c>
      <c r="U738" s="11"/>
      <c r="V738" s="11"/>
      <c r="W738" s="11"/>
      <c r="X738" s="11"/>
      <c r="Y738" s="11"/>
      <c r="Z738" s="4">
        <f>SUM(Tabel1[[#This Row],[Bez - Invaliden algemeen]:[Bez - Overig gereserveerd]])</f>
        <v>0</v>
      </c>
      <c r="AA738" s="4">
        <v>1</v>
      </c>
      <c r="AB738" s="4"/>
      <c r="AC738" s="11"/>
      <c r="AD738" s="11">
        <f>SUM(Tabel1[[#This Row],[Bez - fout, canadees]:[Bez - fout, anders]])</f>
        <v>1</v>
      </c>
      <c r="AE738" s="4">
        <v>1</v>
      </c>
      <c r="AF738" s="11"/>
      <c r="AG738" s="11"/>
      <c r="AH738" s="11">
        <f>SUM(Tabel1[[#This Row],[Bez - Obstakel, openbaar]:[Bez - Obstakel, doelgroep]])</f>
        <v>1</v>
      </c>
      <c r="AI738" s="4"/>
      <c r="AJ738" s="11">
        <f>SUM(Tabel1[[#This Row],[Bez - doelgroep totaal]]+Tabel1[[#This Row],[Bez - Openbaar]]+Tabel1[[#This Row],[Bez - Foutparkeerders]]+Tabel1[[#This Row],[Bez - Obstakels]])</f>
        <v>42</v>
      </c>
      <c r="AK738" s="41">
        <f>Tabel1[[#This Row],[Bez - Openbaar]]/Tabel1[[#This Row],[Totale openbare capaciteit]]</f>
        <v>0.90909090909090906</v>
      </c>
      <c r="AL738" s="41" t="e">
        <f>Tabel1[[#This Row],[Bez - doelgroep totaal]]/Tabel1[[#This Row],[Totale doelgroep capaciteit]]</f>
        <v>#DIV/0!</v>
      </c>
      <c r="AM738" s="41">
        <f>Tabel1[[#This Row],[Totale bezetting]]/Tabel1[[#This Row],[Totale capaciteit]]</f>
        <v>0.95454545454545459</v>
      </c>
      <c r="AN738" s="41" t="str">
        <f>Tabel1[[#This Row],[Datum]]&amp;Tabel1[[#This Row],[Meetmoment]]&amp;Tabel1[[#This Row],[Sectienummer]]</f>
        <v>4441519:00-21:0055</v>
      </c>
      <c r="AO738" s="33">
        <v>10</v>
      </c>
      <c r="AP738" s="33">
        <v>1</v>
      </c>
      <c r="AQ738" s="33">
        <v>25</v>
      </c>
      <c r="AR738" s="33">
        <v>5</v>
      </c>
      <c r="AS738" s="33"/>
      <c r="AT738" s="33">
        <f>SUM(Tabel1[[#This Row],[Motief - Bezoekers/kortparkeerders]:[Motief - Overig]])</f>
        <v>41</v>
      </c>
      <c r="AU738" s="43">
        <v>9</v>
      </c>
      <c r="AV738" s="43">
        <v>3</v>
      </c>
      <c r="AW738" s="43">
        <v>15</v>
      </c>
      <c r="AX738" s="43">
        <v>4</v>
      </c>
      <c r="AY738" s="43">
        <v>4</v>
      </c>
      <c r="AZ738" s="43">
        <v>2</v>
      </c>
      <c r="BA738" s="43">
        <v>3</v>
      </c>
      <c r="BB738" s="43">
        <v>1</v>
      </c>
      <c r="BC738" s="44">
        <f>SUM(Tabel1[[#This Row],[Herkomst - Eigen woonplaats]:[Herkomst - Onbekend]])</f>
        <v>41</v>
      </c>
    </row>
    <row r="739" spans="1:55" s="2" customFormat="1" x14ac:dyDescent="0.25">
      <c r="A739" s="1">
        <v>55</v>
      </c>
      <c r="B739" t="s">
        <v>54</v>
      </c>
      <c r="C739" s="8">
        <v>44416</v>
      </c>
      <c r="D739" s="1" t="s">
        <v>77</v>
      </c>
      <c r="E739" s="4"/>
      <c r="F739" s="4"/>
      <c r="G739" s="4">
        <v>44</v>
      </c>
      <c r="H739" s="4"/>
      <c r="I739" s="4"/>
      <c r="J739" s="4"/>
      <c r="K739" s="4">
        <f>SUM(Tabel1[[#This Row],[cap_gemarkeerd_langs]:[cap_canadees]])</f>
        <v>44</v>
      </c>
      <c r="L739" s="4"/>
      <c r="M739" s="4"/>
      <c r="N739" s="4"/>
      <c r="O739" s="4"/>
      <c r="P739" s="4"/>
      <c r="Q739" s="4"/>
      <c r="R739" s="4">
        <f>SUM(Tabel1[[#This Row],[Cap - Invaliden algemeen]:[Cap - Overig gereserveerd]])</f>
        <v>0</v>
      </c>
      <c r="S739" s="4">
        <f>Tabel1[[#This Row],[Totale openbare capaciteit]]+Tabel1[[#This Row],[Totale doelgroep capaciteit]]</f>
        <v>44</v>
      </c>
      <c r="T739" s="11">
        <v>34</v>
      </c>
      <c r="U739" s="11"/>
      <c r="V739" s="11"/>
      <c r="W739" s="11"/>
      <c r="X739" s="11"/>
      <c r="Y739" s="11"/>
      <c r="Z739" s="4">
        <f>SUM(Tabel1[[#This Row],[Bez - Invaliden algemeen]:[Bez - Overig gereserveerd]])</f>
        <v>0</v>
      </c>
      <c r="AA739" s="4">
        <v>1</v>
      </c>
      <c r="AB739" s="4"/>
      <c r="AC739" s="11"/>
      <c r="AD739" s="11">
        <f>SUM(Tabel1[[#This Row],[Bez - fout, canadees]:[Bez - fout, anders]])</f>
        <v>1</v>
      </c>
      <c r="AE739" s="4">
        <v>1</v>
      </c>
      <c r="AF739" s="11"/>
      <c r="AG739" s="11"/>
      <c r="AH739" s="11">
        <f>SUM(Tabel1[[#This Row],[Bez - Obstakel, openbaar]:[Bez - Obstakel, doelgroep]])</f>
        <v>1</v>
      </c>
      <c r="AI739" s="4"/>
      <c r="AJ739" s="11">
        <f>SUM(Tabel1[[#This Row],[Bez - doelgroep totaal]]+Tabel1[[#This Row],[Bez - Openbaar]]+Tabel1[[#This Row],[Bez - Foutparkeerders]]+Tabel1[[#This Row],[Bez - Obstakels]])</f>
        <v>36</v>
      </c>
      <c r="AK739" s="41">
        <f>Tabel1[[#This Row],[Bez - Openbaar]]/Tabel1[[#This Row],[Totale openbare capaciteit]]</f>
        <v>0.77272727272727271</v>
      </c>
      <c r="AL739" s="41" t="e">
        <f>Tabel1[[#This Row],[Bez - doelgroep totaal]]/Tabel1[[#This Row],[Totale doelgroep capaciteit]]</f>
        <v>#DIV/0!</v>
      </c>
      <c r="AM739" s="41">
        <f>Tabel1[[#This Row],[Totale bezetting]]/Tabel1[[#This Row],[Totale capaciteit]]</f>
        <v>0.81818181818181823</v>
      </c>
      <c r="AN739" s="41" t="str">
        <f>Tabel1[[#This Row],[Datum]]&amp;Tabel1[[#This Row],[Meetmoment]]&amp;Tabel1[[#This Row],[Sectienummer]]</f>
        <v>4441600:00-02:0055</v>
      </c>
      <c r="AO739" s="33"/>
      <c r="AP739" s="33"/>
      <c r="AQ739" s="33">
        <v>28</v>
      </c>
      <c r="AR739" s="33">
        <v>7</v>
      </c>
      <c r="AS739" s="33"/>
      <c r="AT739" s="33">
        <f>SUM(Tabel1[[#This Row],[Motief - Bezoekers/kortparkeerders]:[Motief - Overig]])</f>
        <v>35</v>
      </c>
      <c r="AU739" s="43">
        <v>12</v>
      </c>
      <c r="AV739" s="43">
        <v>1</v>
      </c>
      <c r="AW739" s="43">
        <v>13</v>
      </c>
      <c r="AX739" s="43">
        <v>1</v>
      </c>
      <c r="AY739" s="43">
        <v>5</v>
      </c>
      <c r="AZ739" s="43"/>
      <c r="BA739" s="43">
        <v>2</v>
      </c>
      <c r="BB739" s="43">
        <v>1</v>
      </c>
      <c r="BC739" s="44">
        <f>SUM(Tabel1[[#This Row],[Herkomst - Eigen woonplaats]:[Herkomst - Onbekend]])</f>
        <v>35</v>
      </c>
    </row>
    <row r="740" spans="1:55" s="2" customFormat="1" x14ac:dyDescent="0.25">
      <c r="A740" s="1">
        <v>55</v>
      </c>
      <c r="B740" s="1" t="s">
        <v>54</v>
      </c>
      <c r="C740" s="8">
        <v>44429</v>
      </c>
      <c r="D740" s="1" t="s">
        <v>79</v>
      </c>
      <c r="E740" s="4"/>
      <c r="F740" s="4"/>
      <c r="G740" s="4">
        <v>44</v>
      </c>
      <c r="H740" s="4"/>
      <c r="I740" s="4"/>
      <c r="J740" s="4"/>
      <c r="K740" s="4">
        <f>SUM(Tabel1[[#This Row],[cap_gemarkeerd_langs]:[cap_canadees]])</f>
        <v>44</v>
      </c>
      <c r="L740" s="4"/>
      <c r="M740" s="4"/>
      <c r="N740" s="4"/>
      <c r="O740" s="4"/>
      <c r="P740" s="4"/>
      <c r="Q740" s="4"/>
      <c r="R740" s="4">
        <f>SUM(Tabel1[[#This Row],[Cap - Invaliden algemeen]:[Cap - Overig gereserveerd]])</f>
        <v>0</v>
      </c>
      <c r="S740" s="4">
        <f>Tabel1[[#This Row],[Totale openbare capaciteit]]+Tabel1[[#This Row],[Totale doelgroep capaciteit]]</f>
        <v>44</v>
      </c>
      <c r="T740" s="11">
        <v>41</v>
      </c>
      <c r="U740" s="11"/>
      <c r="V740" s="11"/>
      <c r="W740" s="11"/>
      <c r="X740" s="11"/>
      <c r="Y740" s="11"/>
      <c r="Z740" s="4">
        <f>SUM(Tabel1[[#This Row],[Bez - Invaliden algemeen]:[Bez - Overig gereserveerd]])</f>
        <v>0</v>
      </c>
      <c r="AA740" s="4"/>
      <c r="AB740" s="4"/>
      <c r="AC740" s="11"/>
      <c r="AD740" s="11">
        <f>SUM(Tabel1[[#This Row],[Bez - fout, canadees]:[Bez - fout, anders]])</f>
        <v>0</v>
      </c>
      <c r="AE740" s="11">
        <v>1</v>
      </c>
      <c r="AF740" s="11"/>
      <c r="AG740" s="11"/>
      <c r="AH740" s="11">
        <f>SUM(Tabel1[[#This Row],[Bez - Obstakel, openbaar]:[Bez - Obstakel, doelgroep]])</f>
        <v>1</v>
      </c>
      <c r="AI740" s="4"/>
      <c r="AJ740" s="11">
        <f>SUM(Tabel1[[#This Row],[Bez - doelgroep totaal]]+Tabel1[[#This Row],[Bez - Openbaar]]+Tabel1[[#This Row],[Bez - Foutparkeerders]]+Tabel1[[#This Row],[Bez - Obstakels]])</f>
        <v>42</v>
      </c>
      <c r="AK740" s="41">
        <f>Tabel1[[#This Row],[Bez - Openbaar]]/Tabel1[[#This Row],[Totale openbare capaciteit]]</f>
        <v>0.93181818181818177</v>
      </c>
      <c r="AL740" s="41" t="e">
        <f>Tabel1[[#This Row],[Bez - doelgroep totaal]]/Tabel1[[#This Row],[Totale doelgroep capaciteit]]</f>
        <v>#DIV/0!</v>
      </c>
      <c r="AM740" s="41">
        <f>Tabel1[[#This Row],[Totale bezetting]]/Tabel1[[#This Row],[Totale capaciteit]]</f>
        <v>0.95454545454545459</v>
      </c>
      <c r="AN740" s="41" t="str">
        <f>Tabel1[[#This Row],[Datum]]&amp;Tabel1[[#This Row],[Meetmoment]]&amp;Tabel1[[#This Row],[Sectienummer]]</f>
        <v>4442914:00-16:0055</v>
      </c>
      <c r="AO740" s="33">
        <v>26</v>
      </c>
      <c r="AP740" s="33">
        <v>2</v>
      </c>
      <c r="AQ740" s="33">
        <v>10</v>
      </c>
      <c r="AR740" s="33">
        <v>3</v>
      </c>
      <c r="AS740" s="33"/>
      <c r="AT740" s="33">
        <f>SUM(Tabel1[[#This Row],[Motief - Bezoekers/kortparkeerders]:[Motief - Overig]])</f>
        <v>41</v>
      </c>
      <c r="AU740" s="43">
        <v>5</v>
      </c>
      <c r="AV740" s="43">
        <v>1</v>
      </c>
      <c r="AW740" s="43">
        <v>16</v>
      </c>
      <c r="AX740" s="43">
        <v>6</v>
      </c>
      <c r="AY740" s="43">
        <v>8</v>
      </c>
      <c r="AZ740" s="43">
        <v>1</v>
      </c>
      <c r="BA740" s="43">
        <v>2</v>
      </c>
      <c r="BB740" s="43">
        <v>2</v>
      </c>
      <c r="BC740" s="44">
        <f>SUM(Tabel1[[#This Row],[Herkomst - Eigen woonplaats]:[Herkomst - Onbekend]])</f>
        <v>41</v>
      </c>
    </row>
    <row r="741" spans="1:55" s="2" customFormat="1" x14ac:dyDescent="0.25">
      <c r="A741" s="1">
        <v>55</v>
      </c>
      <c r="B741" t="s">
        <v>54</v>
      </c>
      <c r="C741" s="8">
        <v>44450</v>
      </c>
      <c r="D741" s="1" t="s">
        <v>78</v>
      </c>
      <c r="E741" s="4"/>
      <c r="F741" s="4"/>
      <c r="G741" s="4">
        <v>44</v>
      </c>
      <c r="H741" s="4"/>
      <c r="I741" s="4"/>
      <c r="J741" s="4"/>
      <c r="K741" s="4">
        <f>SUM(Tabel1[[#This Row],[cap_gemarkeerd_langs]:[cap_canadees]])</f>
        <v>44</v>
      </c>
      <c r="L741" s="4"/>
      <c r="M741" s="4"/>
      <c r="N741" s="4"/>
      <c r="O741" s="4"/>
      <c r="P741" s="4"/>
      <c r="Q741" s="4"/>
      <c r="R741" s="4">
        <f>SUM(Tabel1[[#This Row],[Cap - Invaliden algemeen]:[Cap - Overig gereserveerd]])</f>
        <v>0</v>
      </c>
      <c r="S741" s="4">
        <f>Tabel1[[#This Row],[Totale openbare capaciteit]]+Tabel1[[#This Row],[Totale doelgroep capaciteit]]</f>
        <v>44</v>
      </c>
      <c r="T741" s="11">
        <v>28</v>
      </c>
      <c r="U741" s="11"/>
      <c r="V741" s="11"/>
      <c r="W741" s="11"/>
      <c r="X741" s="11"/>
      <c r="Y741" s="11"/>
      <c r="Z741" s="4">
        <f>SUM(Tabel1[[#This Row],[Bez - Invaliden algemeen]:[Bez - Overig gereserveerd]])</f>
        <v>0</v>
      </c>
      <c r="AA741" s="4"/>
      <c r="AB741" s="4"/>
      <c r="AC741" s="11"/>
      <c r="AD741" s="11">
        <f>SUM(Tabel1[[#This Row],[Bez - fout, canadees]:[Bez - fout, anders]])</f>
        <v>0</v>
      </c>
      <c r="AE741" s="4"/>
      <c r="AF741" s="11"/>
      <c r="AG741" s="11"/>
      <c r="AH741" s="11">
        <f>SUM(Tabel1[[#This Row],[Bez - Obstakel, openbaar]:[Bez - Obstakel, doelgroep]])</f>
        <v>0</v>
      </c>
      <c r="AI741" s="4"/>
      <c r="AJ741" s="11">
        <f>SUM(Tabel1[[#This Row],[Bez - doelgroep totaal]]+Tabel1[[#This Row],[Bez - Openbaar]]+Tabel1[[#This Row],[Bez - Foutparkeerders]]+Tabel1[[#This Row],[Bez - Obstakels]])</f>
        <v>28</v>
      </c>
      <c r="AK741" s="41">
        <f>Tabel1[[#This Row],[Bez - Openbaar]]/Tabel1[[#This Row],[Totale openbare capaciteit]]</f>
        <v>0.63636363636363635</v>
      </c>
      <c r="AL741" s="41" t="e">
        <f>Tabel1[[#This Row],[Bez - doelgroep totaal]]/Tabel1[[#This Row],[Totale doelgroep capaciteit]]</f>
        <v>#DIV/0!</v>
      </c>
      <c r="AM741" s="41">
        <f>Tabel1[[#This Row],[Totale bezetting]]/Tabel1[[#This Row],[Totale capaciteit]]</f>
        <v>0.63636363636363635</v>
      </c>
      <c r="AN741" s="41" t="str">
        <f>Tabel1[[#This Row],[Datum]]&amp;Tabel1[[#This Row],[Meetmoment]]&amp;Tabel1[[#This Row],[Sectienummer]]</f>
        <v>4445010:00-12:0055</v>
      </c>
      <c r="AO741" s="33">
        <v>5</v>
      </c>
      <c r="AP741" s="33">
        <v>1</v>
      </c>
      <c r="AQ741" s="33">
        <v>18</v>
      </c>
      <c r="AR741" s="33">
        <v>4</v>
      </c>
      <c r="AS741" s="33"/>
      <c r="AT741" s="33">
        <f>SUM(Tabel1[[#This Row],[Motief - Bezoekers/kortparkeerders]:[Motief - Overig]])</f>
        <v>28</v>
      </c>
      <c r="AU741" s="43">
        <v>10</v>
      </c>
      <c r="AV741" s="43">
        <v>1</v>
      </c>
      <c r="AW741" s="43">
        <v>7</v>
      </c>
      <c r="AX741" s="43">
        <v>3</v>
      </c>
      <c r="AY741" s="43">
        <v>3</v>
      </c>
      <c r="AZ741" s="43">
        <v>1</v>
      </c>
      <c r="BA741" s="43">
        <v>2</v>
      </c>
      <c r="BB741" s="43">
        <v>1</v>
      </c>
      <c r="BC741" s="44">
        <f>SUM(Tabel1[[#This Row],[Herkomst - Eigen woonplaats]:[Herkomst - Onbekend]])</f>
        <v>28</v>
      </c>
    </row>
    <row r="742" spans="1:55" s="2" customFormat="1" x14ac:dyDescent="0.25">
      <c r="A742" s="1">
        <v>55</v>
      </c>
      <c r="B742" t="s">
        <v>54</v>
      </c>
      <c r="C742" s="8">
        <v>44450</v>
      </c>
      <c r="D742" s="1" t="s">
        <v>79</v>
      </c>
      <c r="E742" s="4"/>
      <c r="F742" s="4"/>
      <c r="G742" s="4">
        <v>44</v>
      </c>
      <c r="H742" s="4"/>
      <c r="I742" s="4"/>
      <c r="J742" s="4"/>
      <c r="K742" s="4">
        <f>SUM(Tabel1[[#This Row],[cap_gemarkeerd_langs]:[cap_canadees]])</f>
        <v>44</v>
      </c>
      <c r="L742" s="4"/>
      <c r="M742" s="4"/>
      <c r="N742" s="4"/>
      <c r="O742" s="4"/>
      <c r="P742" s="4"/>
      <c r="Q742" s="4"/>
      <c r="R742" s="4">
        <f>SUM(Tabel1[[#This Row],[Cap - Invaliden algemeen]:[Cap - Overig gereserveerd]])</f>
        <v>0</v>
      </c>
      <c r="S742" s="4">
        <f>Tabel1[[#This Row],[Totale openbare capaciteit]]+Tabel1[[#This Row],[Totale doelgroep capaciteit]]</f>
        <v>44</v>
      </c>
      <c r="T742" s="11">
        <v>32</v>
      </c>
      <c r="U742" s="11"/>
      <c r="V742" s="11"/>
      <c r="W742" s="11"/>
      <c r="X742" s="11"/>
      <c r="Y742" s="11"/>
      <c r="Z742" s="4">
        <f>SUM(Tabel1[[#This Row],[Bez - Invaliden algemeen]:[Bez - Overig gereserveerd]])</f>
        <v>0</v>
      </c>
      <c r="AA742" s="4"/>
      <c r="AB742" s="4"/>
      <c r="AC742" s="11"/>
      <c r="AD742" s="11">
        <f>SUM(Tabel1[[#This Row],[Bez - fout, canadees]:[Bez - fout, anders]])</f>
        <v>0</v>
      </c>
      <c r="AE742" s="4"/>
      <c r="AF742" s="11"/>
      <c r="AG742" s="11"/>
      <c r="AH742" s="11">
        <f>SUM(Tabel1[[#This Row],[Bez - Obstakel, openbaar]:[Bez - Obstakel, doelgroep]])</f>
        <v>0</v>
      </c>
      <c r="AI742" s="4"/>
      <c r="AJ742" s="11">
        <f>SUM(Tabel1[[#This Row],[Bez - doelgroep totaal]]+Tabel1[[#This Row],[Bez - Openbaar]]+Tabel1[[#This Row],[Bez - Foutparkeerders]]+Tabel1[[#This Row],[Bez - Obstakels]])</f>
        <v>32</v>
      </c>
      <c r="AK742" s="41">
        <f>Tabel1[[#This Row],[Bez - Openbaar]]/Tabel1[[#This Row],[Totale openbare capaciteit]]</f>
        <v>0.72727272727272729</v>
      </c>
      <c r="AL742" s="41" t="e">
        <f>Tabel1[[#This Row],[Bez - doelgroep totaal]]/Tabel1[[#This Row],[Totale doelgroep capaciteit]]</f>
        <v>#DIV/0!</v>
      </c>
      <c r="AM742" s="41">
        <f>Tabel1[[#This Row],[Totale bezetting]]/Tabel1[[#This Row],[Totale capaciteit]]</f>
        <v>0.72727272727272729</v>
      </c>
      <c r="AN742" s="41" t="str">
        <f>Tabel1[[#This Row],[Datum]]&amp;Tabel1[[#This Row],[Meetmoment]]&amp;Tabel1[[#This Row],[Sectienummer]]</f>
        <v>4445014:00-16:0055</v>
      </c>
      <c r="AO742" s="33">
        <v>5</v>
      </c>
      <c r="AP742" s="33">
        <v>3</v>
      </c>
      <c r="AQ742" s="33">
        <v>20</v>
      </c>
      <c r="AR742" s="33">
        <v>4</v>
      </c>
      <c r="AS742" s="33"/>
      <c r="AT742" s="33">
        <f>SUM(Tabel1[[#This Row],[Motief - Bezoekers/kortparkeerders]:[Motief - Overig]])</f>
        <v>32</v>
      </c>
      <c r="AU742" s="43">
        <v>11</v>
      </c>
      <c r="AV742" s="43">
        <v>4</v>
      </c>
      <c r="AW742" s="43">
        <v>8</v>
      </c>
      <c r="AX742" s="43">
        <v>3</v>
      </c>
      <c r="AY742" s="43">
        <v>1</v>
      </c>
      <c r="AZ742" s="43">
        <v>2</v>
      </c>
      <c r="BA742" s="43">
        <v>2</v>
      </c>
      <c r="BB742" s="43">
        <v>1</v>
      </c>
      <c r="BC742" s="44">
        <f>SUM(Tabel1[[#This Row],[Herkomst - Eigen woonplaats]:[Herkomst - Onbekend]])</f>
        <v>32</v>
      </c>
    </row>
    <row r="743" spans="1:55" s="2" customFormat="1" x14ac:dyDescent="0.25">
      <c r="A743" s="1">
        <v>55</v>
      </c>
      <c r="B743" t="s">
        <v>54</v>
      </c>
      <c r="C743" s="8">
        <v>44450</v>
      </c>
      <c r="D743" s="1" t="s">
        <v>80</v>
      </c>
      <c r="E743" s="4"/>
      <c r="F743" s="4"/>
      <c r="G743" s="4">
        <v>44</v>
      </c>
      <c r="H743" s="4"/>
      <c r="I743" s="4"/>
      <c r="J743" s="4"/>
      <c r="K743" s="4">
        <f>SUM(Tabel1[[#This Row],[cap_gemarkeerd_langs]:[cap_canadees]])</f>
        <v>44</v>
      </c>
      <c r="L743" s="4"/>
      <c r="M743" s="4"/>
      <c r="N743" s="4"/>
      <c r="O743" s="4"/>
      <c r="P743" s="4"/>
      <c r="Q743" s="4"/>
      <c r="R743" s="4">
        <f>SUM(Tabel1[[#This Row],[Cap - Invaliden algemeen]:[Cap - Overig gereserveerd]])</f>
        <v>0</v>
      </c>
      <c r="S743" s="4">
        <f>Tabel1[[#This Row],[Totale openbare capaciteit]]+Tabel1[[#This Row],[Totale doelgroep capaciteit]]</f>
        <v>44</v>
      </c>
      <c r="T743" s="11">
        <v>36</v>
      </c>
      <c r="U743" s="11"/>
      <c r="V743" s="11"/>
      <c r="W743" s="11"/>
      <c r="X743" s="11"/>
      <c r="Y743" s="11"/>
      <c r="Z743" s="4">
        <f>SUM(Tabel1[[#This Row],[Bez - Invaliden algemeen]:[Bez - Overig gereserveerd]])</f>
        <v>0</v>
      </c>
      <c r="AA743" s="4"/>
      <c r="AB743" s="4"/>
      <c r="AC743" s="11"/>
      <c r="AD743" s="11">
        <f>SUM(Tabel1[[#This Row],[Bez - fout, canadees]:[Bez - fout, anders]])</f>
        <v>0</v>
      </c>
      <c r="AE743" s="4"/>
      <c r="AF743" s="11"/>
      <c r="AG743" s="11"/>
      <c r="AH743" s="11">
        <f>SUM(Tabel1[[#This Row],[Bez - Obstakel, openbaar]:[Bez - Obstakel, doelgroep]])</f>
        <v>0</v>
      </c>
      <c r="AI743" s="4"/>
      <c r="AJ743" s="11">
        <f>SUM(Tabel1[[#This Row],[Bez - doelgroep totaal]]+Tabel1[[#This Row],[Bez - Openbaar]]+Tabel1[[#This Row],[Bez - Foutparkeerders]]+Tabel1[[#This Row],[Bez - Obstakels]])</f>
        <v>36</v>
      </c>
      <c r="AK743" s="41">
        <f>Tabel1[[#This Row],[Bez - Openbaar]]/Tabel1[[#This Row],[Totale openbare capaciteit]]</f>
        <v>0.81818181818181823</v>
      </c>
      <c r="AL743" s="41" t="e">
        <f>Tabel1[[#This Row],[Bez - doelgroep totaal]]/Tabel1[[#This Row],[Totale doelgroep capaciteit]]</f>
        <v>#DIV/0!</v>
      </c>
      <c r="AM743" s="41">
        <f>Tabel1[[#This Row],[Totale bezetting]]/Tabel1[[#This Row],[Totale capaciteit]]</f>
        <v>0.81818181818181823</v>
      </c>
      <c r="AN743" s="41" t="str">
        <f>Tabel1[[#This Row],[Datum]]&amp;Tabel1[[#This Row],[Meetmoment]]&amp;Tabel1[[#This Row],[Sectienummer]]</f>
        <v>4445019:00-21:0055</v>
      </c>
      <c r="AO743" s="33">
        <v>6</v>
      </c>
      <c r="AP743" s="33">
        <v>2</v>
      </c>
      <c r="AQ743" s="33">
        <v>24</v>
      </c>
      <c r="AR743" s="33">
        <v>4</v>
      </c>
      <c r="AS743" s="33"/>
      <c r="AT743" s="33">
        <f>SUM(Tabel1[[#This Row],[Motief - Bezoekers/kortparkeerders]:[Motief - Overig]])</f>
        <v>36</v>
      </c>
      <c r="AU743" s="43">
        <v>9</v>
      </c>
      <c r="AV743" s="43">
        <v>4</v>
      </c>
      <c r="AW743" s="43">
        <v>12</v>
      </c>
      <c r="AX743" s="43">
        <v>3</v>
      </c>
      <c r="AY743" s="43">
        <v>3</v>
      </c>
      <c r="AZ743" s="43">
        <v>1</v>
      </c>
      <c r="BA743" s="43">
        <v>2</v>
      </c>
      <c r="BB743" s="43">
        <v>2</v>
      </c>
      <c r="BC743" s="44">
        <f>SUM(Tabel1[[#This Row],[Herkomst - Eigen woonplaats]:[Herkomst - Onbekend]])</f>
        <v>36</v>
      </c>
    </row>
    <row r="744" spans="1:55" s="2" customFormat="1" x14ac:dyDescent="0.25">
      <c r="A744" s="1">
        <v>55</v>
      </c>
      <c r="B744" t="s">
        <v>54</v>
      </c>
      <c r="C744" s="8">
        <v>44451</v>
      </c>
      <c r="D744" s="1" t="s">
        <v>77</v>
      </c>
      <c r="E744" s="4"/>
      <c r="F744" s="4"/>
      <c r="G744" s="4">
        <v>44</v>
      </c>
      <c r="H744" s="4"/>
      <c r="I744" s="4"/>
      <c r="J744" s="4"/>
      <c r="K744" s="4">
        <f>SUM(Tabel1[[#This Row],[cap_gemarkeerd_langs]:[cap_canadees]])</f>
        <v>44</v>
      </c>
      <c r="L744" s="4"/>
      <c r="M744" s="4"/>
      <c r="N744" s="4"/>
      <c r="O744" s="4"/>
      <c r="P744" s="4"/>
      <c r="Q744" s="4"/>
      <c r="R744" s="4">
        <f>SUM(Tabel1[[#This Row],[Cap - Invaliden algemeen]:[Cap - Overig gereserveerd]])</f>
        <v>0</v>
      </c>
      <c r="S744" s="4">
        <f>Tabel1[[#This Row],[Totale openbare capaciteit]]+Tabel1[[#This Row],[Totale doelgroep capaciteit]]</f>
        <v>44</v>
      </c>
      <c r="T744" s="11">
        <v>39</v>
      </c>
      <c r="U744" s="11"/>
      <c r="V744" s="11"/>
      <c r="W744" s="11"/>
      <c r="X744" s="11"/>
      <c r="Y744" s="11"/>
      <c r="Z744" s="4">
        <f>SUM(Tabel1[[#This Row],[Bez - Invaliden algemeen]:[Bez - Overig gereserveerd]])</f>
        <v>0</v>
      </c>
      <c r="AA744" s="4"/>
      <c r="AB744" s="4"/>
      <c r="AC744" s="11"/>
      <c r="AD744" s="11">
        <f>SUM(Tabel1[[#This Row],[Bez - fout, canadees]:[Bez - fout, anders]])</f>
        <v>0</v>
      </c>
      <c r="AE744" s="4"/>
      <c r="AF744" s="11"/>
      <c r="AG744" s="11"/>
      <c r="AH744" s="11">
        <f>SUM(Tabel1[[#This Row],[Bez - Obstakel, openbaar]:[Bez - Obstakel, doelgroep]])</f>
        <v>0</v>
      </c>
      <c r="AI744" s="4"/>
      <c r="AJ744" s="11">
        <f>SUM(Tabel1[[#This Row],[Bez - doelgroep totaal]]+Tabel1[[#This Row],[Bez - Openbaar]]+Tabel1[[#This Row],[Bez - Foutparkeerders]]+Tabel1[[#This Row],[Bez - Obstakels]])</f>
        <v>39</v>
      </c>
      <c r="AK744" s="41">
        <f>Tabel1[[#This Row],[Bez - Openbaar]]/Tabel1[[#This Row],[Totale openbare capaciteit]]</f>
        <v>0.88636363636363635</v>
      </c>
      <c r="AL744" s="41" t="e">
        <f>Tabel1[[#This Row],[Bez - doelgroep totaal]]/Tabel1[[#This Row],[Totale doelgroep capaciteit]]</f>
        <v>#DIV/0!</v>
      </c>
      <c r="AM744" s="41">
        <f>Tabel1[[#This Row],[Totale bezetting]]/Tabel1[[#This Row],[Totale capaciteit]]</f>
        <v>0.88636363636363635</v>
      </c>
      <c r="AN744" s="41" t="str">
        <f>Tabel1[[#This Row],[Datum]]&amp;Tabel1[[#This Row],[Meetmoment]]&amp;Tabel1[[#This Row],[Sectienummer]]</f>
        <v>4445100:00-02:0055</v>
      </c>
      <c r="AO744" s="33"/>
      <c r="AP744" s="33"/>
      <c r="AQ744" s="33">
        <v>31</v>
      </c>
      <c r="AR744" s="33">
        <v>8</v>
      </c>
      <c r="AS744" s="33"/>
      <c r="AT744" s="33">
        <f>SUM(Tabel1[[#This Row],[Motief - Bezoekers/kortparkeerders]:[Motief - Overig]])</f>
        <v>39</v>
      </c>
      <c r="AU744" s="43">
        <v>12</v>
      </c>
      <c r="AV744" s="43">
        <v>3</v>
      </c>
      <c r="AW744" s="43">
        <v>15</v>
      </c>
      <c r="AX744" s="43">
        <v>2</v>
      </c>
      <c r="AY744" s="43">
        <v>4</v>
      </c>
      <c r="AZ744" s="43"/>
      <c r="BA744" s="43">
        <v>2</v>
      </c>
      <c r="BB744" s="43">
        <v>1</v>
      </c>
      <c r="BC744" s="44">
        <f>SUM(Tabel1[[#This Row],[Herkomst - Eigen woonplaats]:[Herkomst - Onbekend]])</f>
        <v>39</v>
      </c>
    </row>
    <row r="745" spans="1:55" s="2" customFormat="1" x14ac:dyDescent="0.25">
      <c r="A745" s="1">
        <v>55</v>
      </c>
      <c r="B745" t="s">
        <v>54</v>
      </c>
      <c r="C745" s="8">
        <v>44474</v>
      </c>
      <c r="D745" s="1" t="s">
        <v>78</v>
      </c>
      <c r="E745" s="4"/>
      <c r="F745" s="4"/>
      <c r="G745" s="4">
        <v>44</v>
      </c>
      <c r="H745" s="4"/>
      <c r="I745" s="4"/>
      <c r="J745" s="4"/>
      <c r="K745" s="4">
        <f>SUM(Tabel1[[#This Row],[cap_gemarkeerd_langs]:[cap_canadees]])</f>
        <v>44</v>
      </c>
      <c r="L745" s="4"/>
      <c r="M745" s="4"/>
      <c r="N745" s="4"/>
      <c r="O745" s="4"/>
      <c r="P745" s="4"/>
      <c r="Q745" s="4"/>
      <c r="R745" s="4">
        <f>SUM(Tabel1[[#This Row],[Cap - Invaliden algemeen]:[Cap - Overig gereserveerd]])</f>
        <v>0</v>
      </c>
      <c r="S745" s="4">
        <f>Tabel1[[#This Row],[Totale openbare capaciteit]]+Tabel1[[#This Row],[Totale doelgroep capaciteit]]</f>
        <v>44</v>
      </c>
      <c r="T745" s="11">
        <v>20</v>
      </c>
      <c r="U745" s="11"/>
      <c r="V745" s="11"/>
      <c r="W745" s="11"/>
      <c r="X745" s="11"/>
      <c r="Y745" s="11"/>
      <c r="Z745" s="4">
        <f>SUM(Tabel1[[#This Row],[Bez - Invaliden algemeen]:[Bez - Overig gereserveerd]])</f>
        <v>0</v>
      </c>
      <c r="AA745" s="4"/>
      <c r="AB745" s="4"/>
      <c r="AC745" s="11"/>
      <c r="AD745" s="11">
        <f>SUM(Tabel1[[#This Row],[Bez - fout, canadees]:[Bez - fout, anders]])</f>
        <v>0</v>
      </c>
      <c r="AE745" s="4"/>
      <c r="AF745" s="11"/>
      <c r="AG745" s="11"/>
      <c r="AH745" s="11">
        <f>SUM(Tabel1[[#This Row],[Bez - Obstakel, openbaar]:[Bez - Obstakel, doelgroep]])</f>
        <v>0</v>
      </c>
      <c r="AI745" s="4"/>
      <c r="AJ745" s="11">
        <f>SUM(Tabel1[[#This Row],[Bez - doelgroep totaal]]+Tabel1[[#This Row],[Bez - Openbaar]]+Tabel1[[#This Row],[Bez - Foutparkeerders]]+Tabel1[[#This Row],[Bez - Obstakels]])</f>
        <v>20</v>
      </c>
      <c r="AK745" s="41">
        <f>Tabel1[[#This Row],[Bez - Openbaar]]/Tabel1[[#This Row],[Totale openbare capaciteit]]</f>
        <v>0.45454545454545453</v>
      </c>
      <c r="AL745" s="41" t="e">
        <f>Tabel1[[#This Row],[Bez - doelgroep totaal]]/Tabel1[[#This Row],[Totale doelgroep capaciteit]]</f>
        <v>#DIV/0!</v>
      </c>
      <c r="AM745" s="41">
        <f>Tabel1[[#This Row],[Totale bezetting]]/Tabel1[[#This Row],[Totale capaciteit]]</f>
        <v>0.45454545454545453</v>
      </c>
      <c r="AN745" s="41" t="str">
        <f>Tabel1[[#This Row],[Datum]]&amp;Tabel1[[#This Row],[Meetmoment]]&amp;Tabel1[[#This Row],[Sectienummer]]</f>
        <v>4447410:00-12:0055</v>
      </c>
      <c r="AO745" s="33">
        <v>7</v>
      </c>
      <c r="AP745" s="33">
        <v>3</v>
      </c>
      <c r="AQ745" s="33">
        <v>7</v>
      </c>
      <c r="AR745" s="33">
        <v>3</v>
      </c>
      <c r="AS745" s="33"/>
      <c r="AT745" s="33">
        <f>SUM(Tabel1[[#This Row],[Motief - Bezoekers/kortparkeerders]:[Motief - Overig]])</f>
        <v>20</v>
      </c>
      <c r="AU745" s="43">
        <v>6</v>
      </c>
      <c r="AV745" s="43">
        <v>1</v>
      </c>
      <c r="AW745" s="43">
        <v>8</v>
      </c>
      <c r="AX745" s="43">
        <v>1</v>
      </c>
      <c r="AY745" s="43"/>
      <c r="AZ745" s="43">
        <v>2</v>
      </c>
      <c r="BA745" s="43">
        <v>1</v>
      </c>
      <c r="BB745" s="43">
        <v>1</v>
      </c>
      <c r="BC745" s="44">
        <f>SUM(Tabel1[[#This Row],[Herkomst - Eigen woonplaats]:[Herkomst - Onbekend]])</f>
        <v>20</v>
      </c>
    </row>
    <row r="746" spans="1:55" s="2" customFormat="1" x14ac:dyDescent="0.25">
      <c r="A746" s="1">
        <v>55</v>
      </c>
      <c r="B746" t="s">
        <v>54</v>
      </c>
      <c r="C746" s="8">
        <v>44474</v>
      </c>
      <c r="D746" s="1" t="s">
        <v>79</v>
      </c>
      <c r="E746" s="4"/>
      <c r="F746" s="4"/>
      <c r="G746" s="4">
        <v>44</v>
      </c>
      <c r="H746" s="4"/>
      <c r="I746" s="4"/>
      <c r="J746" s="4"/>
      <c r="K746" s="4">
        <f>SUM(Tabel1[[#This Row],[cap_gemarkeerd_langs]:[cap_canadees]])</f>
        <v>44</v>
      </c>
      <c r="L746" s="4"/>
      <c r="M746" s="4"/>
      <c r="N746" s="4"/>
      <c r="O746" s="4"/>
      <c r="P746" s="4"/>
      <c r="Q746" s="4"/>
      <c r="R746" s="4">
        <f>SUM(Tabel1[[#This Row],[Cap - Invaliden algemeen]:[Cap - Overig gereserveerd]])</f>
        <v>0</v>
      </c>
      <c r="S746" s="4">
        <f>Tabel1[[#This Row],[Totale openbare capaciteit]]+Tabel1[[#This Row],[Totale doelgroep capaciteit]]</f>
        <v>44</v>
      </c>
      <c r="T746" s="11">
        <v>18</v>
      </c>
      <c r="U746" s="11"/>
      <c r="V746" s="11"/>
      <c r="W746" s="11"/>
      <c r="X746" s="11"/>
      <c r="Y746" s="11"/>
      <c r="Z746" s="4">
        <f>SUM(Tabel1[[#This Row],[Bez - Invaliden algemeen]:[Bez - Overig gereserveerd]])</f>
        <v>0</v>
      </c>
      <c r="AA746" s="4"/>
      <c r="AB746" s="4"/>
      <c r="AC746" s="11"/>
      <c r="AD746" s="11">
        <f>SUM(Tabel1[[#This Row],[Bez - fout, canadees]:[Bez - fout, anders]])</f>
        <v>0</v>
      </c>
      <c r="AE746" s="4"/>
      <c r="AF746" s="11"/>
      <c r="AG746" s="11"/>
      <c r="AH746" s="11">
        <f>SUM(Tabel1[[#This Row],[Bez - Obstakel, openbaar]:[Bez - Obstakel, doelgroep]])</f>
        <v>0</v>
      </c>
      <c r="AI746" s="4"/>
      <c r="AJ746" s="11">
        <f>SUM(Tabel1[[#This Row],[Bez - doelgroep totaal]]+Tabel1[[#This Row],[Bez - Openbaar]]+Tabel1[[#This Row],[Bez - Foutparkeerders]]+Tabel1[[#This Row],[Bez - Obstakels]])</f>
        <v>18</v>
      </c>
      <c r="AK746" s="41">
        <f>Tabel1[[#This Row],[Bez - Openbaar]]/Tabel1[[#This Row],[Totale openbare capaciteit]]</f>
        <v>0.40909090909090912</v>
      </c>
      <c r="AL746" s="41" t="e">
        <f>Tabel1[[#This Row],[Bez - doelgroep totaal]]/Tabel1[[#This Row],[Totale doelgroep capaciteit]]</f>
        <v>#DIV/0!</v>
      </c>
      <c r="AM746" s="41">
        <f>Tabel1[[#This Row],[Totale bezetting]]/Tabel1[[#This Row],[Totale capaciteit]]</f>
        <v>0.40909090909090912</v>
      </c>
      <c r="AN746" s="41" t="str">
        <f>Tabel1[[#This Row],[Datum]]&amp;Tabel1[[#This Row],[Meetmoment]]&amp;Tabel1[[#This Row],[Sectienummer]]</f>
        <v>4447414:00-16:0055</v>
      </c>
      <c r="AO746" s="33">
        <v>4</v>
      </c>
      <c r="AP746" s="33">
        <v>4</v>
      </c>
      <c r="AQ746" s="33">
        <v>7</v>
      </c>
      <c r="AR746" s="33">
        <v>3</v>
      </c>
      <c r="AS746" s="33"/>
      <c r="AT746" s="33">
        <f>SUM(Tabel1[[#This Row],[Motief - Bezoekers/kortparkeerders]:[Motief - Overig]])</f>
        <v>18</v>
      </c>
      <c r="AU746" s="43">
        <v>5</v>
      </c>
      <c r="AV746" s="43">
        <v>1</v>
      </c>
      <c r="AW746" s="43">
        <v>3</v>
      </c>
      <c r="AX746" s="43">
        <v>1</v>
      </c>
      <c r="AY746" s="43">
        <v>2</v>
      </c>
      <c r="AZ746" s="43">
        <v>3</v>
      </c>
      <c r="BA746" s="43">
        <v>1</v>
      </c>
      <c r="BB746" s="43">
        <v>2</v>
      </c>
      <c r="BC746" s="44">
        <f>SUM(Tabel1[[#This Row],[Herkomst - Eigen woonplaats]:[Herkomst - Onbekend]])</f>
        <v>18</v>
      </c>
    </row>
    <row r="747" spans="1:55" s="2" customFormat="1" x14ac:dyDescent="0.25">
      <c r="A747" s="1">
        <v>55</v>
      </c>
      <c r="B747" t="s">
        <v>54</v>
      </c>
      <c r="C747" s="8">
        <v>44474</v>
      </c>
      <c r="D747" s="1" t="s">
        <v>80</v>
      </c>
      <c r="E747" s="4"/>
      <c r="F747" s="4"/>
      <c r="G747" s="4">
        <v>44</v>
      </c>
      <c r="H747" s="4"/>
      <c r="I747" s="4"/>
      <c r="J747" s="4"/>
      <c r="K747" s="4">
        <f>SUM(Tabel1[[#This Row],[cap_gemarkeerd_langs]:[cap_canadees]])</f>
        <v>44</v>
      </c>
      <c r="L747" s="4"/>
      <c r="M747" s="4"/>
      <c r="N747" s="4"/>
      <c r="O747" s="4"/>
      <c r="P747" s="4"/>
      <c r="Q747" s="4"/>
      <c r="R747" s="4">
        <f>SUM(Tabel1[[#This Row],[Cap - Invaliden algemeen]:[Cap - Overig gereserveerd]])</f>
        <v>0</v>
      </c>
      <c r="S747" s="4">
        <f>Tabel1[[#This Row],[Totale openbare capaciteit]]+Tabel1[[#This Row],[Totale doelgroep capaciteit]]</f>
        <v>44</v>
      </c>
      <c r="T747" s="11">
        <v>38</v>
      </c>
      <c r="U747" s="11"/>
      <c r="V747" s="11"/>
      <c r="W747" s="11"/>
      <c r="X747" s="11"/>
      <c r="Y747" s="11"/>
      <c r="Z747" s="4">
        <f>SUM(Tabel1[[#This Row],[Bez - Invaliden algemeen]:[Bez - Overig gereserveerd]])</f>
        <v>0</v>
      </c>
      <c r="AA747" s="4"/>
      <c r="AB747" s="4"/>
      <c r="AC747" s="11"/>
      <c r="AD747" s="11">
        <f>SUM(Tabel1[[#This Row],[Bez - fout, canadees]:[Bez - fout, anders]])</f>
        <v>0</v>
      </c>
      <c r="AE747" s="4"/>
      <c r="AF747" s="11"/>
      <c r="AG747" s="11"/>
      <c r="AH747" s="11">
        <f>SUM(Tabel1[[#This Row],[Bez - Obstakel, openbaar]:[Bez - Obstakel, doelgroep]])</f>
        <v>0</v>
      </c>
      <c r="AI747" s="4"/>
      <c r="AJ747" s="11">
        <f>SUM(Tabel1[[#This Row],[Bez - doelgroep totaal]]+Tabel1[[#This Row],[Bez - Openbaar]]+Tabel1[[#This Row],[Bez - Foutparkeerders]]+Tabel1[[#This Row],[Bez - Obstakels]])</f>
        <v>38</v>
      </c>
      <c r="AK747" s="41">
        <f>Tabel1[[#This Row],[Bez - Openbaar]]/Tabel1[[#This Row],[Totale openbare capaciteit]]</f>
        <v>0.86363636363636365</v>
      </c>
      <c r="AL747" s="41" t="e">
        <f>Tabel1[[#This Row],[Bez - doelgroep totaal]]/Tabel1[[#This Row],[Totale doelgroep capaciteit]]</f>
        <v>#DIV/0!</v>
      </c>
      <c r="AM747" s="41">
        <f>Tabel1[[#This Row],[Totale bezetting]]/Tabel1[[#This Row],[Totale capaciteit]]</f>
        <v>0.86363636363636365</v>
      </c>
      <c r="AN747" s="41" t="str">
        <f>Tabel1[[#This Row],[Datum]]&amp;Tabel1[[#This Row],[Meetmoment]]&amp;Tabel1[[#This Row],[Sectienummer]]</f>
        <v>4447419:00-21:0055</v>
      </c>
      <c r="AO747" s="33">
        <v>10</v>
      </c>
      <c r="AP747" s="33">
        <v>1</v>
      </c>
      <c r="AQ747" s="33">
        <v>24</v>
      </c>
      <c r="AR747" s="33">
        <v>3</v>
      </c>
      <c r="AS747" s="33"/>
      <c r="AT747" s="33">
        <f>SUM(Tabel1[[#This Row],[Motief - Bezoekers/kortparkeerders]:[Motief - Overig]])</f>
        <v>38</v>
      </c>
      <c r="AU747" s="43">
        <v>7</v>
      </c>
      <c r="AV747" s="43">
        <v>5</v>
      </c>
      <c r="AW747" s="43">
        <v>17</v>
      </c>
      <c r="AX747" s="43">
        <v>1</v>
      </c>
      <c r="AY747" s="43">
        <v>2</v>
      </c>
      <c r="AZ747" s="43">
        <v>3</v>
      </c>
      <c r="BA747" s="43">
        <v>2</v>
      </c>
      <c r="BB747" s="43">
        <v>1</v>
      </c>
      <c r="BC747" s="44">
        <f>SUM(Tabel1[[#This Row],[Herkomst - Eigen woonplaats]:[Herkomst - Onbekend]])</f>
        <v>38</v>
      </c>
    </row>
    <row r="748" spans="1:55" s="2" customFormat="1" x14ac:dyDescent="0.25">
      <c r="A748" s="1">
        <v>55</v>
      </c>
      <c r="B748" t="s">
        <v>54</v>
      </c>
      <c r="C748" s="8">
        <v>44475</v>
      </c>
      <c r="D748" s="1" t="s">
        <v>77</v>
      </c>
      <c r="E748" s="4"/>
      <c r="F748" s="4"/>
      <c r="G748" s="4">
        <v>44</v>
      </c>
      <c r="H748" s="4"/>
      <c r="I748" s="4"/>
      <c r="J748" s="4"/>
      <c r="K748" s="4">
        <f>SUM(Tabel1[[#This Row],[cap_gemarkeerd_langs]:[cap_canadees]])</f>
        <v>44</v>
      </c>
      <c r="L748" s="4"/>
      <c r="M748" s="4"/>
      <c r="N748" s="4"/>
      <c r="O748" s="4"/>
      <c r="P748" s="4"/>
      <c r="Q748" s="4"/>
      <c r="R748" s="4">
        <f>SUM(Tabel1[[#This Row],[Cap - Invaliden algemeen]:[Cap - Overig gereserveerd]])</f>
        <v>0</v>
      </c>
      <c r="S748" s="4">
        <f>Tabel1[[#This Row],[Totale openbare capaciteit]]+Tabel1[[#This Row],[Totale doelgroep capaciteit]]</f>
        <v>44</v>
      </c>
      <c r="T748" s="11">
        <v>32</v>
      </c>
      <c r="U748" s="11"/>
      <c r="V748" s="11"/>
      <c r="W748" s="11"/>
      <c r="X748" s="11"/>
      <c r="Y748" s="11"/>
      <c r="Z748" s="4">
        <f>SUM(Tabel1[[#This Row],[Bez - Invaliden algemeen]:[Bez - Overig gereserveerd]])</f>
        <v>0</v>
      </c>
      <c r="AA748" s="4"/>
      <c r="AB748" s="4"/>
      <c r="AC748" s="11"/>
      <c r="AD748" s="11">
        <f>SUM(Tabel1[[#This Row],[Bez - fout, canadees]:[Bez - fout, anders]])</f>
        <v>0</v>
      </c>
      <c r="AE748" s="4"/>
      <c r="AF748" s="11"/>
      <c r="AG748" s="11"/>
      <c r="AH748" s="11">
        <f>SUM(Tabel1[[#This Row],[Bez - Obstakel, openbaar]:[Bez - Obstakel, doelgroep]])</f>
        <v>0</v>
      </c>
      <c r="AI748" s="4"/>
      <c r="AJ748" s="11">
        <f>SUM(Tabel1[[#This Row],[Bez - doelgroep totaal]]+Tabel1[[#This Row],[Bez - Openbaar]]+Tabel1[[#This Row],[Bez - Foutparkeerders]]+Tabel1[[#This Row],[Bez - Obstakels]])</f>
        <v>32</v>
      </c>
      <c r="AK748" s="41">
        <f>Tabel1[[#This Row],[Bez - Openbaar]]/Tabel1[[#This Row],[Totale openbare capaciteit]]</f>
        <v>0.72727272727272729</v>
      </c>
      <c r="AL748" s="41" t="e">
        <f>Tabel1[[#This Row],[Bez - doelgroep totaal]]/Tabel1[[#This Row],[Totale doelgroep capaciteit]]</f>
        <v>#DIV/0!</v>
      </c>
      <c r="AM748" s="41">
        <f>Tabel1[[#This Row],[Totale bezetting]]/Tabel1[[#This Row],[Totale capaciteit]]</f>
        <v>0.72727272727272729</v>
      </c>
      <c r="AN748" s="41" t="str">
        <f>Tabel1[[#This Row],[Datum]]&amp;Tabel1[[#This Row],[Meetmoment]]&amp;Tabel1[[#This Row],[Sectienummer]]</f>
        <v>4447500:00-02:0055</v>
      </c>
      <c r="AO748" s="33"/>
      <c r="AP748" s="33"/>
      <c r="AQ748" s="33">
        <v>27</v>
      </c>
      <c r="AR748" s="33">
        <v>5</v>
      </c>
      <c r="AS748" s="33"/>
      <c r="AT748" s="33">
        <f>SUM(Tabel1[[#This Row],[Motief - Bezoekers/kortparkeerders]:[Motief - Overig]])</f>
        <v>32</v>
      </c>
      <c r="AU748" s="43">
        <v>9</v>
      </c>
      <c r="AV748" s="43">
        <v>3</v>
      </c>
      <c r="AW748" s="43">
        <v>16</v>
      </c>
      <c r="AX748" s="43"/>
      <c r="AY748" s="43"/>
      <c r="AZ748" s="43">
        <v>1</v>
      </c>
      <c r="BA748" s="43">
        <v>2</v>
      </c>
      <c r="BB748" s="43">
        <v>1</v>
      </c>
      <c r="BC748" s="44">
        <f>SUM(Tabel1[[#This Row],[Herkomst - Eigen woonplaats]:[Herkomst - Onbekend]])</f>
        <v>32</v>
      </c>
    </row>
    <row r="749" spans="1:55" s="2" customFormat="1" x14ac:dyDescent="0.25">
      <c r="A749" s="1">
        <v>56</v>
      </c>
      <c r="B749" t="s">
        <v>70</v>
      </c>
      <c r="C749" s="8">
        <v>44415</v>
      </c>
      <c r="D749" s="1" t="s">
        <v>78</v>
      </c>
      <c r="E749" s="4"/>
      <c r="F749" s="4"/>
      <c r="G749" s="4"/>
      <c r="H749" s="4"/>
      <c r="I749" s="4"/>
      <c r="J749" s="4"/>
      <c r="K749" s="4">
        <f>SUM(Tabel1[[#This Row],[cap_gemarkeerd_langs]:[cap_canadees]])</f>
        <v>0</v>
      </c>
      <c r="L749" s="4"/>
      <c r="M749" s="4"/>
      <c r="N749" s="4"/>
      <c r="O749" s="4"/>
      <c r="P749" s="4"/>
      <c r="Q749" s="4"/>
      <c r="R749" s="4">
        <f>SUM(Tabel1[[#This Row],[Cap - Invaliden algemeen]:[Cap - Overig gereserveerd]])</f>
        <v>0</v>
      </c>
      <c r="S749" s="4">
        <f>Tabel1[[#This Row],[Totale openbare capaciteit]]+Tabel1[[#This Row],[Totale doelgroep capaciteit]]</f>
        <v>0</v>
      </c>
      <c r="T749" s="11"/>
      <c r="U749" s="11"/>
      <c r="V749" s="11"/>
      <c r="W749" s="11"/>
      <c r="X749" s="11"/>
      <c r="Y749" s="11"/>
      <c r="Z749" s="4">
        <f>SUM(Tabel1[[#This Row],[Bez - Invaliden algemeen]:[Bez - Overig gereserveerd]])</f>
        <v>0</v>
      </c>
      <c r="AA749" s="4">
        <v>1</v>
      </c>
      <c r="AB749" s="4"/>
      <c r="AC749" s="11"/>
      <c r="AD749" s="11">
        <f>SUM(Tabel1[[#This Row],[Bez - fout, canadees]:[Bez - fout, anders]])</f>
        <v>1</v>
      </c>
      <c r="AE749" s="4"/>
      <c r="AF749" s="11"/>
      <c r="AG749" s="11"/>
      <c r="AH749" s="11">
        <f>SUM(Tabel1[[#This Row],[Bez - Obstakel, openbaar]:[Bez - Obstakel, doelgroep]])</f>
        <v>0</v>
      </c>
      <c r="AI749" s="4"/>
      <c r="AJ749" s="11">
        <f>SUM(Tabel1[[#This Row],[Bez - doelgroep totaal]]+Tabel1[[#This Row],[Bez - Openbaar]]+Tabel1[[#This Row],[Bez - Foutparkeerders]]+Tabel1[[#This Row],[Bez - Obstakels]])</f>
        <v>1</v>
      </c>
      <c r="AK749" s="41" t="e">
        <f>Tabel1[[#This Row],[Bez - Openbaar]]/Tabel1[[#This Row],[Totale openbare capaciteit]]</f>
        <v>#DIV/0!</v>
      </c>
      <c r="AL749" s="41" t="e">
        <f>Tabel1[[#This Row],[Bez - doelgroep totaal]]/Tabel1[[#This Row],[Totale doelgroep capaciteit]]</f>
        <v>#DIV/0!</v>
      </c>
      <c r="AM749" s="42" t="e">
        <f>Tabel1[[#This Row],[Totale bezetting]]/Tabel1[[#This Row],[Totale capaciteit]]</f>
        <v>#DIV/0!</v>
      </c>
      <c r="AN749" s="42" t="str">
        <f>Tabel1[[#This Row],[Datum]]&amp;Tabel1[[#This Row],[Meetmoment]]&amp;Tabel1[[#This Row],[Sectienummer]]</f>
        <v>4441510:00-12:0056</v>
      </c>
      <c r="AO749" s="33">
        <v>1</v>
      </c>
      <c r="AP749" s="33"/>
      <c r="AQ749" s="33"/>
      <c r="AR749" s="33"/>
      <c r="AS749" s="33"/>
      <c r="AT749" s="33">
        <f>SUM(Tabel1[[#This Row],[Motief - Bezoekers/kortparkeerders]:[Motief - Overig]])</f>
        <v>1</v>
      </c>
      <c r="AU749" s="43"/>
      <c r="AV749" s="43"/>
      <c r="AW749" s="43"/>
      <c r="AX749" s="43"/>
      <c r="AY749" s="43"/>
      <c r="AZ749" s="43">
        <v>1</v>
      </c>
      <c r="BA749" s="43"/>
      <c r="BB749" s="43"/>
      <c r="BC749" s="44">
        <f>SUM(Tabel1[[#This Row],[Herkomst - Eigen woonplaats]:[Herkomst - Onbekend]])</f>
        <v>1</v>
      </c>
    </row>
    <row r="750" spans="1:55" s="2" customFormat="1" x14ac:dyDescent="0.25">
      <c r="A750" s="1">
        <v>56</v>
      </c>
      <c r="B750" t="s">
        <v>70</v>
      </c>
      <c r="C750" s="8">
        <v>44415</v>
      </c>
      <c r="D750" s="1" t="s">
        <v>79</v>
      </c>
      <c r="E750" s="4"/>
      <c r="F750" s="4"/>
      <c r="G750" s="4"/>
      <c r="H750" s="4"/>
      <c r="I750" s="4"/>
      <c r="J750" s="4"/>
      <c r="K750" s="4">
        <f>SUM(Tabel1[[#This Row],[cap_gemarkeerd_langs]:[cap_canadees]])</f>
        <v>0</v>
      </c>
      <c r="L750" s="4"/>
      <c r="M750" s="4"/>
      <c r="N750" s="4"/>
      <c r="O750" s="4"/>
      <c r="P750" s="4"/>
      <c r="Q750" s="4"/>
      <c r="R750" s="4">
        <f>SUM(Tabel1[[#This Row],[Cap - Invaliden algemeen]:[Cap - Overig gereserveerd]])</f>
        <v>0</v>
      </c>
      <c r="S750" s="4">
        <f>Tabel1[[#This Row],[Totale openbare capaciteit]]+Tabel1[[#This Row],[Totale doelgroep capaciteit]]</f>
        <v>0</v>
      </c>
      <c r="T750" s="11"/>
      <c r="U750" s="11"/>
      <c r="V750" s="11"/>
      <c r="W750" s="11"/>
      <c r="X750" s="11"/>
      <c r="Y750" s="11"/>
      <c r="Z750" s="4">
        <f>SUM(Tabel1[[#This Row],[Bez - Invaliden algemeen]:[Bez - Overig gereserveerd]])</f>
        <v>0</v>
      </c>
      <c r="AA750" s="4"/>
      <c r="AB750" s="4"/>
      <c r="AC750" s="11"/>
      <c r="AD750" s="11">
        <f>SUM(Tabel1[[#This Row],[Bez - fout, canadees]:[Bez - fout, anders]])</f>
        <v>0</v>
      </c>
      <c r="AE750" s="4"/>
      <c r="AF750" s="11"/>
      <c r="AG750" s="11"/>
      <c r="AH750" s="11">
        <f>SUM(Tabel1[[#This Row],[Bez - Obstakel, openbaar]:[Bez - Obstakel, doelgroep]])</f>
        <v>0</v>
      </c>
      <c r="AI750" s="4"/>
      <c r="AJ750" s="11">
        <f>SUM(Tabel1[[#This Row],[Bez - doelgroep totaal]]+Tabel1[[#This Row],[Bez - Openbaar]]+Tabel1[[#This Row],[Bez - Foutparkeerders]]+Tabel1[[#This Row],[Bez - Obstakels]])</f>
        <v>0</v>
      </c>
      <c r="AK750" s="41" t="e">
        <f>Tabel1[[#This Row],[Bez - Openbaar]]/Tabel1[[#This Row],[Totale openbare capaciteit]]</f>
        <v>#DIV/0!</v>
      </c>
      <c r="AL750" s="41" t="e">
        <f>Tabel1[[#This Row],[Bez - doelgroep totaal]]/Tabel1[[#This Row],[Totale doelgroep capaciteit]]</f>
        <v>#DIV/0!</v>
      </c>
      <c r="AM750" s="41" t="e">
        <f>Tabel1[[#This Row],[Totale bezetting]]/Tabel1[[#This Row],[Totale capaciteit]]</f>
        <v>#DIV/0!</v>
      </c>
      <c r="AN750" s="41" t="str">
        <f>Tabel1[[#This Row],[Datum]]&amp;Tabel1[[#This Row],[Meetmoment]]&amp;Tabel1[[#This Row],[Sectienummer]]</f>
        <v>4441514:00-16:0056</v>
      </c>
      <c r="AO750" s="33"/>
      <c r="AP750" s="33"/>
      <c r="AQ750" s="33"/>
      <c r="AR750" s="33"/>
      <c r="AS750" s="33"/>
      <c r="AT750" s="33">
        <f>SUM(Tabel1[[#This Row],[Motief - Bezoekers/kortparkeerders]:[Motief - Overig]])</f>
        <v>0</v>
      </c>
      <c r="AU750" s="43"/>
      <c r="AV750" s="43"/>
      <c r="AW750" s="43"/>
      <c r="AX750" s="43"/>
      <c r="AY750" s="43"/>
      <c r="AZ750" s="43"/>
      <c r="BA750" s="43"/>
      <c r="BB750" s="43"/>
      <c r="BC750" s="44">
        <f>SUM(Tabel1[[#This Row],[Herkomst - Eigen woonplaats]:[Herkomst - Onbekend]])</f>
        <v>0</v>
      </c>
    </row>
    <row r="751" spans="1:55" s="2" customFormat="1" x14ac:dyDescent="0.25">
      <c r="A751" s="1">
        <v>56</v>
      </c>
      <c r="B751" t="s">
        <v>70</v>
      </c>
      <c r="C751" s="8">
        <v>44415</v>
      </c>
      <c r="D751" s="1" t="s">
        <v>80</v>
      </c>
      <c r="E751" s="4"/>
      <c r="F751" s="4"/>
      <c r="G751" s="4"/>
      <c r="H751" s="4"/>
      <c r="I751" s="4"/>
      <c r="J751" s="4"/>
      <c r="K751" s="4">
        <f>SUM(Tabel1[[#This Row],[cap_gemarkeerd_langs]:[cap_canadees]])</f>
        <v>0</v>
      </c>
      <c r="L751" s="4"/>
      <c r="M751" s="4"/>
      <c r="N751" s="4"/>
      <c r="O751" s="4"/>
      <c r="P751" s="4"/>
      <c r="Q751" s="4"/>
      <c r="R751" s="4">
        <f>SUM(Tabel1[[#This Row],[Cap - Invaliden algemeen]:[Cap - Overig gereserveerd]])</f>
        <v>0</v>
      </c>
      <c r="S751" s="4">
        <f>Tabel1[[#This Row],[Totale openbare capaciteit]]+Tabel1[[#This Row],[Totale doelgroep capaciteit]]</f>
        <v>0</v>
      </c>
      <c r="T751" s="11"/>
      <c r="U751" s="11"/>
      <c r="V751" s="11"/>
      <c r="W751" s="11"/>
      <c r="X751" s="11"/>
      <c r="Y751" s="11"/>
      <c r="Z751" s="4">
        <f>SUM(Tabel1[[#This Row],[Bez - Invaliden algemeen]:[Bez - Overig gereserveerd]])</f>
        <v>0</v>
      </c>
      <c r="AA751" s="4"/>
      <c r="AB751" s="4"/>
      <c r="AC751" s="11"/>
      <c r="AD751" s="11">
        <f>SUM(Tabel1[[#This Row],[Bez - fout, canadees]:[Bez - fout, anders]])</f>
        <v>0</v>
      </c>
      <c r="AE751" s="4"/>
      <c r="AF751" s="11"/>
      <c r="AG751" s="11"/>
      <c r="AH751" s="11">
        <f>SUM(Tabel1[[#This Row],[Bez - Obstakel, openbaar]:[Bez - Obstakel, doelgroep]])</f>
        <v>0</v>
      </c>
      <c r="AI751" s="4"/>
      <c r="AJ751" s="11">
        <f>SUM(Tabel1[[#This Row],[Bez - doelgroep totaal]]+Tabel1[[#This Row],[Bez - Openbaar]]+Tabel1[[#This Row],[Bez - Foutparkeerders]]+Tabel1[[#This Row],[Bez - Obstakels]])</f>
        <v>0</v>
      </c>
      <c r="AK751" s="41" t="e">
        <f>Tabel1[[#This Row],[Bez - Openbaar]]/Tabel1[[#This Row],[Totale openbare capaciteit]]</f>
        <v>#DIV/0!</v>
      </c>
      <c r="AL751" s="41" t="e">
        <f>Tabel1[[#This Row],[Bez - doelgroep totaal]]/Tabel1[[#This Row],[Totale doelgroep capaciteit]]</f>
        <v>#DIV/0!</v>
      </c>
      <c r="AM751" s="41" t="e">
        <f>Tabel1[[#This Row],[Totale bezetting]]/Tabel1[[#This Row],[Totale capaciteit]]</f>
        <v>#DIV/0!</v>
      </c>
      <c r="AN751" s="41" t="str">
        <f>Tabel1[[#This Row],[Datum]]&amp;Tabel1[[#This Row],[Meetmoment]]&amp;Tabel1[[#This Row],[Sectienummer]]</f>
        <v>4441519:00-21:0056</v>
      </c>
      <c r="AO751" s="33"/>
      <c r="AP751" s="33"/>
      <c r="AQ751" s="33"/>
      <c r="AR751" s="33"/>
      <c r="AS751" s="33"/>
      <c r="AT751" s="33">
        <f>SUM(Tabel1[[#This Row],[Motief - Bezoekers/kortparkeerders]:[Motief - Overig]])</f>
        <v>0</v>
      </c>
      <c r="AU751" s="43"/>
      <c r="AV751" s="43"/>
      <c r="AW751" s="43"/>
      <c r="AX751" s="43"/>
      <c r="AY751" s="43"/>
      <c r="AZ751" s="43"/>
      <c r="BA751" s="43"/>
      <c r="BB751" s="43"/>
      <c r="BC751" s="44">
        <f>SUM(Tabel1[[#This Row],[Herkomst - Eigen woonplaats]:[Herkomst - Onbekend]])</f>
        <v>0</v>
      </c>
    </row>
    <row r="752" spans="1:55" s="2" customFormat="1" x14ac:dyDescent="0.25">
      <c r="A752" s="1">
        <v>56</v>
      </c>
      <c r="B752" t="s">
        <v>70</v>
      </c>
      <c r="C752" s="8">
        <v>44416</v>
      </c>
      <c r="D752" s="1" t="s">
        <v>77</v>
      </c>
      <c r="E752" s="4"/>
      <c r="F752" s="4"/>
      <c r="G752" s="4"/>
      <c r="H752" s="4"/>
      <c r="I752" s="4"/>
      <c r="J752" s="4"/>
      <c r="K752" s="4">
        <f>SUM(Tabel1[[#This Row],[cap_gemarkeerd_langs]:[cap_canadees]])</f>
        <v>0</v>
      </c>
      <c r="L752" s="4"/>
      <c r="M752" s="4"/>
      <c r="N752" s="4"/>
      <c r="O752" s="4"/>
      <c r="P752" s="4"/>
      <c r="Q752" s="4"/>
      <c r="R752" s="4">
        <f>SUM(Tabel1[[#This Row],[Cap - Invaliden algemeen]:[Cap - Overig gereserveerd]])</f>
        <v>0</v>
      </c>
      <c r="S752" s="4">
        <f>Tabel1[[#This Row],[Totale openbare capaciteit]]+Tabel1[[#This Row],[Totale doelgroep capaciteit]]</f>
        <v>0</v>
      </c>
      <c r="T752" s="11"/>
      <c r="U752" s="11"/>
      <c r="V752" s="11"/>
      <c r="W752" s="11"/>
      <c r="X752" s="11"/>
      <c r="Y752" s="11"/>
      <c r="Z752" s="4">
        <f>SUM(Tabel1[[#This Row],[Bez - Invaliden algemeen]:[Bez - Overig gereserveerd]])</f>
        <v>0</v>
      </c>
      <c r="AA752" s="4"/>
      <c r="AB752" s="4"/>
      <c r="AC752" s="11"/>
      <c r="AD752" s="11">
        <f>SUM(Tabel1[[#This Row],[Bez - fout, canadees]:[Bez - fout, anders]])</f>
        <v>0</v>
      </c>
      <c r="AE752" s="4"/>
      <c r="AF752" s="11"/>
      <c r="AG752" s="11"/>
      <c r="AH752" s="11">
        <f>SUM(Tabel1[[#This Row],[Bez - Obstakel, openbaar]:[Bez - Obstakel, doelgroep]])</f>
        <v>0</v>
      </c>
      <c r="AI752" s="4"/>
      <c r="AJ752" s="11">
        <f>SUM(Tabel1[[#This Row],[Bez - doelgroep totaal]]+Tabel1[[#This Row],[Bez - Openbaar]]+Tabel1[[#This Row],[Bez - Foutparkeerders]]+Tabel1[[#This Row],[Bez - Obstakels]])</f>
        <v>0</v>
      </c>
      <c r="AK752" s="41" t="e">
        <f>Tabel1[[#This Row],[Bez - Openbaar]]/Tabel1[[#This Row],[Totale openbare capaciteit]]</f>
        <v>#DIV/0!</v>
      </c>
      <c r="AL752" s="41" t="e">
        <f>Tabel1[[#This Row],[Bez - doelgroep totaal]]/Tabel1[[#This Row],[Totale doelgroep capaciteit]]</f>
        <v>#DIV/0!</v>
      </c>
      <c r="AM752" s="41" t="e">
        <f>Tabel1[[#This Row],[Totale bezetting]]/Tabel1[[#This Row],[Totale capaciteit]]</f>
        <v>#DIV/0!</v>
      </c>
      <c r="AN752" s="41" t="str">
        <f>Tabel1[[#This Row],[Datum]]&amp;Tabel1[[#This Row],[Meetmoment]]&amp;Tabel1[[#This Row],[Sectienummer]]</f>
        <v>4441600:00-02:0056</v>
      </c>
      <c r="AO752" s="33"/>
      <c r="AP752" s="33"/>
      <c r="AQ752" s="33"/>
      <c r="AR752" s="33"/>
      <c r="AS752" s="33"/>
      <c r="AT752" s="33">
        <f>SUM(Tabel1[[#This Row],[Motief - Bezoekers/kortparkeerders]:[Motief - Overig]])</f>
        <v>0</v>
      </c>
      <c r="AU752" s="43"/>
      <c r="AV752" s="43"/>
      <c r="AW752" s="43"/>
      <c r="AX752" s="43"/>
      <c r="AY752" s="43"/>
      <c r="AZ752" s="43"/>
      <c r="BA752" s="43"/>
      <c r="BB752" s="43"/>
      <c r="BC752" s="44">
        <f>SUM(Tabel1[[#This Row],[Herkomst - Eigen woonplaats]:[Herkomst - Onbekend]])</f>
        <v>0</v>
      </c>
    </row>
    <row r="753" spans="1:55" s="2" customFormat="1" x14ac:dyDescent="0.25">
      <c r="A753" s="1">
        <v>56</v>
      </c>
      <c r="B753" t="s">
        <v>70</v>
      </c>
      <c r="C753" s="8">
        <v>44450</v>
      </c>
      <c r="D753" s="1" t="s">
        <v>78</v>
      </c>
      <c r="E753" s="4"/>
      <c r="F753" s="4"/>
      <c r="G753" s="4"/>
      <c r="H753" s="4"/>
      <c r="I753" s="4"/>
      <c r="J753" s="4"/>
      <c r="K753" s="4">
        <f>SUM(Tabel1[[#This Row],[cap_gemarkeerd_langs]:[cap_canadees]])</f>
        <v>0</v>
      </c>
      <c r="L753" s="4"/>
      <c r="M753" s="4"/>
      <c r="N753" s="4"/>
      <c r="O753" s="4"/>
      <c r="P753" s="4"/>
      <c r="Q753" s="4"/>
      <c r="R753" s="4">
        <f>SUM(Tabel1[[#This Row],[Cap - Invaliden algemeen]:[Cap - Overig gereserveerd]])</f>
        <v>0</v>
      </c>
      <c r="S753" s="4">
        <f>Tabel1[[#This Row],[Totale openbare capaciteit]]+Tabel1[[#This Row],[Totale doelgroep capaciteit]]</f>
        <v>0</v>
      </c>
      <c r="T753" s="11"/>
      <c r="U753" s="11"/>
      <c r="V753" s="11"/>
      <c r="W753" s="11"/>
      <c r="X753" s="11"/>
      <c r="Y753" s="11"/>
      <c r="Z753" s="4">
        <f>SUM(Tabel1[[#This Row],[Bez - Invaliden algemeen]:[Bez - Overig gereserveerd]])</f>
        <v>0</v>
      </c>
      <c r="AA753" s="4"/>
      <c r="AB753" s="4"/>
      <c r="AC753" s="11"/>
      <c r="AD753" s="11">
        <f>SUM(Tabel1[[#This Row],[Bez - fout, canadees]:[Bez - fout, anders]])</f>
        <v>0</v>
      </c>
      <c r="AE753" s="4"/>
      <c r="AF753" s="11"/>
      <c r="AG753" s="11"/>
      <c r="AH753" s="11">
        <f>SUM(Tabel1[[#This Row],[Bez - Obstakel, openbaar]:[Bez - Obstakel, doelgroep]])</f>
        <v>0</v>
      </c>
      <c r="AI753" s="4"/>
      <c r="AJ753" s="11">
        <f>SUM(Tabel1[[#This Row],[Bez - doelgroep totaal]]+Tabel1[[#This Row],[Bez - Openbaar]]+Tabel1[[#This Row],[Bez - Foutparkeerders]]+Tabel1[[#This Row],[Bez - Obstakels]])</f>
        <v>0</v>
      </c>
      <c r="AK753" s="41" t="e">
        <f>Tabel1[[#This Row],[Bez - Openbaar]]/Tabel1[[#This Row],[Totale openbare capaciteit]]</f>
        <v>#DIV/0!</v>
      </c>
      <c r="AL753" s="41" t="e">
        <f>Tabel1[[#This Row],[Bez - doelgroep totaal]]/Tabel1[[#This Row],[Totale doelgroep capaciteit]]</f>
        <v>#DIV/0!</v>
      </c>
      <c r="AM753" s="41" t="e">
        <f>Tabel1[[#This Row],[Totale bezetting]]/Tabel1[[#This Row],[Totale capaciteit]]</f>
        <v>#DIV/0!</v>
      </c>
      <c r="AN753" s="41" t="str">
        <f>Tabel1[[#This Row],[Datum]]&amp;Tabel1[[#This Row],[Meetmoment]]&amp;Tabel1[[#This Row],[Sectienummer]]</f>
        <v>4445010:00-12:0056</v>
      </c>
      <c r="AO753" s="33"/>
      <c r="AP753" s="33"/>
      <c r="AQ753" s="33"/>
      <c r="AR753" s="33"/>
      <c r="AS753" s="33"/>
      <c r="AT753" s="33">
        <f>SUM(Tabel1[[#This Row],[Motief - Bezoekers/kortparkeerders]:[Motief - Overig]])</f>
        <v>0</v>
      </c>
      <c r="AU753" s="43"/>
      <c r="AV753" s="43"/>
      <c r="AW753" s="43"/>
      <c r="AX753" s="43"/>
      <c r="AY753" s="43"/>
      <c r="AZ753" s="43"/>
      <c r="BA753" s="43"/>
      <c r="BB753" s="43"/>
      <c r="BC753" s="44">
        <f>SUM(Tabel1[[#This Row],[Herkomst - Eigen woonplaats]:[Herkomst - Onbekend]])</f>
        <v>0</v>
      </c>
    </row>
    <row r="754" spans="1:55" s="2" customFormat="1" x14ac:dyDescent="0.25">
      <c r="A754" s="1">
        <v>56</v>
      </c>
      <c r="B754" t="s">
        <v>70</v>
      </c>
      <c r="C754" s="8">
        <v>44450</v>
      </c>
      <c r="D754" s="1" t="s">
        <v>79</v>
      </c>
      <c r="E754" s="4"/>
      <c r="F754" s="4"/>
      <c r="G754" s="4"/>
      <c r="H754" s="4"/>
      <c r="I754" s="4"/>
      <c r="J754" s="4"/>
      <c r="K754" s="4">
        <f>SUM(Tabel1[[#This Row],[cap_gemarkeerd_langs]:[cap_canadees]])</f>
        <v>0</v>
      </c>
      <c r="L754" s="4"/>
      <c r="M754" s="4"/>
      <c r="N754" s="4"/>
      <c r="O754" s="4"/>
      <c r="P754" s="4"/>
      <c r="Q754" s="4"/>
      <c r="R754" s="4">
        <f>SUM(Tabel1[[#This Row],[Cap - Invaliden algemeen]:[Cap - Overig gereserveerd]])</f>
        <v>0</v>
      </c>
      <c r="S754" s="4">
        <f>Tabel1[[#This Row],[Totale openbare capaciteit]]+Tabel1[[#This Row],[Totale doelgroep capaciteit]]</f>
        <v>0</v>
      </c>
      <c r="T754" s="11"/>
      <c r="U754" s="11"/>
      <c r="V754" s="11"/>
      <c r="W754" s="11"/>
      <c r="X754" s="11"/>
      <c r="Y754" s="11"/>
      <c r="Z754" s="4">
        <f>SUM(Tabel1[[#This Row],[Bez - Invaliden algemeen]:[Bez - Overig gereserveerd]])</f>
        <v>0</v>
      </c>
      <c r="AA754" s="4"/>
      <c r="AB754" s="4"/>
      <c r="AC754" s="11"/>
      <c r="AD754" s="11">
        <f>SUM(Tabel1[[#This Row],[Bez - fout, canadees]:[Bez - fout, anders]])</f>
        <v>0</v>
      </c>
      <c r="AE754" s="4"/>
      <c r="AF754" s="11"/>
      <c r="AG754" s="11"/>
      <c r="AH754" s="11">
        <f>SUM(Tabel1[[#This Row],[Bez - Obstakel, openbaar]:[Bez - Obstakel, doelgroep]])</f>
        <v>0</v>
      </c>
      <c r="AI754" s="4"/>
      <c r="AJ754" s="11">
        <f>SUM(Tabel1[[#This Row],[Bez - doelgroep totaal]]+Tabel1[[#This Row],[Bez - Openbaar]]+Tabel1[[#This Row],[Bez - Foutparkeerders]]+Tabel1[[#This Row],[Bez - Obstakels]])</f>
        <v>0</v>
      </c>
      <c r="AK754" s="41" t="e">
        <f>Tabel1[[#This Row],[Bez - Openbaar]]/Tabel1[[#This Row],[Totale openbare capaciteit]]</f>
        <v>#DIV/0!</v>
      </c>
      <c r="AL754" s="41" t="e">
        <f>Tabel1[[#This Row],[Bez - doelgroep totaal]]/Tabel1[[#This Row],[Totale doelgroep capaciteit]]</f>
        <v>#DIV/0!</v>
      </c>
      <c r="AM754" s="41" t="e">
        <f>Tabel1[[#This Row],[Totale bezetting]]/Tabel1[[#This Row],[Totale capaciteit]]</f>
        <v>#DIV/0!</v>
      </c>
      <c r="AN754" s="41" t="str">
        <f>Tabel1[[#This Row],[Datum]]&amp;Tabel1[[#This Row],[Meetmoment]]&amp;Tabel1[[#This Row],[Sectienummer]]</f>
        <v>4445014:00-16:0056</v>
      </c>
      <c r="AO754" s="33"/>
      <c r="AP754" s="33"/>
      <c r="AQ754" s="33"/>
      <c r="AR754" s="33"/>
      <c r="AS754" s="33"/>
      <c r="AT754" s="33">
        <f>SUM(Tabel1[[#This Row],[Motief - Bezoekers/kortparkeerders]:[Motief - Overig]])</f>
        <v>0</v>
      </c>
      <c r="AU754" s="43"/>
      <c r="AV754" s="43"/>
      <c r="AW754" s="43"/>
      <c r="AX754" s="43"/>
      <c r="AY754" s="43"/>
      <c r="AZ754" s="43"/>
      <c r="BA754" s="43"/>
      <c r="BB754" s="43"/>
      <c r="BC754" s="44">
        <f>SUM(Tabel1[[#This Row],[Herkomst - Eigen woonplaats]:[Herkomst - Onbekend]])</f>
        <v>0</v>
      </c>
    </row>
    <row r="755" spans="1:55" s="2" customFormat="1" x14ac:dyDescent="0.25">
      <c r="A755" s="1">
        <v>56</v>
      </c>
      <c r="B755" t="s">
        <v>70</v>
      </c>
      <c r="C755" s="8">
        <v>44450</v>
      </c>
      <c r="D755" s="1" t="s">
        <v>80</v>
      </c>
      <c r="E755" s="4"/>
      <c r="F755" s="4"/>
      <c r="G755" s="4"/>
      <c r="H755" s="4"/>
      <c r="I755" s="4"/>
      <c r="J755" s="4"/>
      <c r="K755" s="4">
        <f>SUM(Tabel1[[#This Row],[cap_gemarkeerd_langs]:[cap_canadees]])</f>
        <v>0</v>
      </c>
      <c r="L755" s="4"/>
      <c r="M755" s="4"/>
      <c r="N755" s="4"/>
      <c r="O755" s="4"/>
      <c r="P755" s="4"/>
      <c r="Q755" s="4"/>
      <c r="R755" s="4">
        <f>SUM(Tabel1[[#This Row],[Cap - Invaliden algemeen]:[Cap - Overig gereserveerd]])</f>
        <v>0</v>
      </c>
      <c r="S755" s="4">
        <f>Tabel1[[#This Row],[Totale openbare capaciteit]]+Tabel1[[#This Row],[Totale doelgroep capaciteit]]</f>
        <v>0</v>
      </c>
      <c r="T755" s="11"/>
      <c r="U755" s="11"/>
      <c r="V755" s="11"/>
      <c r="W755" s="11"/>
      <c r="X755" s="11"/>
      <c r="Y755" s="11"/>
      <c r="Z755" s="4">
        <f>SUM(Tabel1[[#This Row],[Bez - Invaliden algemeen]:[Bez - Overig gereserveerd]])</f>
        <v>0</v>
      </c>
      <c r="AA755" s="4"/>
      <c r="AB755" s="4"/>
      <c r="AC755" s="11"/>
      <c r="AD755" s="11">
        <f>SUM(Tabel1[[#This Row],[Bez - fout, canadees]:[Bez - fout, anders]])</f>
        <v>0</v>
      </c>
      <c r="AE755" s="4"/>
      <c r="AF755" s="11"/>
      <c r="AG755" s="11"/>
      <c r="AH755" s="11">
        <f>SUM(Tabel1[[#This Row],[Bez - Obstakel, openbaar]:[Bez - Obstakel, doelgroep]])</f>
        <v>0</v>
      </c>
      <c r="AI755" s="4"/>
      <c r="AJ755" s="11">
        <f>SUM(Tabel1[[#This Row],[Bez - doelgroep totaal]]+Tabel1[[#This Row],[Bez - Openbaar]]+Tabel1[[#This Row],[Bez - Foutparkeerders]]+Tabel1[[#This Row],[Bez - Obstakels]])</f>
        <v>0</v>
      </c>
      <c r="AK755" s="41" t="e">
        <f>Tabel1[[#This Row],[Bez - Openbaar]]/Tabel1[[#This Row],[Totale openbare capaciteit]]</f>
        <v>#DIV/0!</v>
      </c>
      <c r="AL755" s="41" t="e">
        <f>Tabel1[[#This Row],[Bez - doelgroep totaal]]/Tabel1[[#This Row],[Totale doelgroep capaciteit]]</f>
        <v>#DIV/0!</v>
      </c>
      <c r="AM755" s="41" t="e">
        <f>Tabel1[[#This Row],[Totale bezetting]]/Tabel1[[#This Row],[Totale capaciteit]]</f>
        <v>#DIV/0!</v>
      </c>
      <c r="AN755" s="41" t="str">
        <f>Tabel1[[#This Row],[Datum]]&amp;Tabel1[[#This Row],[Meetmoment]]&amp;Tabel1[[#This Row],[Sectienummer]]</f>
        <v>4445019:00-21:0056</v>
      </c>
      <c r="AO755" s="33"/>
      <c r="AP755" s="33"/>
      <c r="AQ755" s="33"/>
      <c r="AR755" s="33"/>
      <c r="AS755" s="33"/>
      <c r="AT755" s="33">
        <f>SUM(Tabel1[[#This Row],[Motief - Bezoekers/kortparkeerders]:[Motief - Overig]])</f>
        <v>0</v>
      </c>
      <c r="AU755" s="43"/>
      <c r="AV755" s="43"/>
      <c r="AW755" s="43"/>
      <c r="AX755" s="43"/>
      <c r="AY755" s="43"/>
      <c r="AZ755" s="43"/>
      <c r="BA755" s="43"/>
      <c r="BB755" s="43"/>
      <c r="BC755" s="44">
        <f>SUM(Tabel1[[#This Row],[Herkomst - Eigen woonplaats]:[Herkomst - Onbekend]])</f>
        <v>0</v>
      </c>
    </row>
    <row r="756" spans="1:55" s="2" customFormat="1" x14ac:dyDescent="0.25">
      <c r="A756" s="1">
        <v>56</v>
      </c>
      <c r="B756" t="s">
        <v>70</v>
      </c>
      <c r="C756" s="8">
        <v>44451</v>
      </c>
      <c r="D756" s="1" t="s">
        <v>77</v>
      </c>
      <c r="E756" s="4"/>
      <c r="F756" s="4"/>
      <c r="G756" s="4"/>
      <c r="H756" s="4"/>
      <c r="I756" s="4"/>
      <c r="J756" s="4"/>
      <c r="K756" s="4">
        <f>SUM(Tabel1[[#This Row],[cap_gemarkeerd_langs]:[cap_canadees]])</f>
        <v>0</v>
      </c>
      <c r="L756" s="4"/>
      <c r="M756" s="4"/>
      <c r="N756" s="4"/>
      <c r="O756" s="4"/>
      <c r="P756" s="4"/>
      <c r="Q756" s="4"/>
      <c r="R756" s="4">
        <f>SUM(Tabel1[[#This Row],[Cap - Invaliden algemeen]:[Cap - Overig gereserveerd]])</f>
        <v>0</v>
      </c>
      <c r="S756" s="4">
        <f>Tabel1[[#This Row],[Totale openbare capaciteit]]+Tabel1[[#This Row],[Totale doelgroep capaciteit]]</f>
        <v>0</v>
      </c>
      <c r="T756" s="11"/>
      <c r="U756" s="11"/>
      <c r="V756" s="11"/>
      <c r="W756" s="11"/>
      <c r="X756" s="11"/>
      <c r="Y756" s="11"/>
      <c r="Z756" s="4">
        <f>SUM(Tabel1[[#This Row],[Bez - Invaliden algemeen]:[Bez - Overig gereserveerd]])</f>
        <v>0</v>
      </c>
      <c r="AA756" s="4"/>
      <c r="AB756" s="4"/>
      <c r="AC756" s="11"/>
      <c r="AD756" s="11">
        <f>SUM(Tabel1[[#This Row],[Bez - fout, canadees]:[Bez - fout, anders]])</f>
        <v>0</v>
      </c>
      <c r="AE756" s="4"/>
      <c r="AF756" s="11"/>
      <c r="AG756" s="11"/>
      <c r="AH756" s="11">
        <f>SUM(Tabel1[[#This Row],[Bez - Obstakel, openbaar]:[Bez - Obstakel, doelgroep]])</f>
        <v>0</v>
      </c>
      <c r="AI756" s="4"/>
      <c r="AJ756" s="11">
        <f>SUM(Tabel1[[#This Row],[Bez - doelgroep totaal]]+Tabel1[[#This Row],[Bez - Openbaar]]+Tabel1[[#This Row],[Bez - Foutparkeerders]]+Tabel1[[#This Row],[Bez - Obstakels]])</f>
        <v>0</v>
      </c>
      <c r="AK756" s="41" t="e">
        <f>Tabel1[[#This Row],[Bez - Openbaar]]/Tabel1[[#This Row],[Totale openbare capaciteit]]</f>
        <v>#DIV/0!</v>
      </c>
      <c r="AL756" s="41" t="e">
        <f>Tabel1[[#This Row],[Bez - doelgroep totaal]]/Tabel1[[#This Row],[Totale doelgroep capaciteit]]</f>
        <v>#DIV/0!</v>
      </c>
      <c r="AM756" s="41" t="e">
        <f>Tabel1[[#This Row],[Totale bezetting]]/Tabel1[[#This Row],[Totale capaciteit]]</f>
        <v>#DIV/0!</v>
      </c>
      <c r="AN756" s="41" t="str">
        <f>Tabel1[[#This Row],[Datum]]&amp;Tabel1[[#This Row],[Meetmoment]]&amp;Tabel1[[#This Row],[Sectienummer]]</f>
        <v>4445100:00-02:0056</v>
      </c>
      <c r="AO756" s="33"/>
      <c r="AP756" s="33"/>
      <c r="AQ756" s="33"/>
      <c r="AR756" s="33"/>
      <c r="AS756" s="33"/>
      <c r="AT756" s="33">
        <f>SUM(Tabel1[[#This Row],[Motief - Bezoekers/kortparkeerders]:[Motief - Overig]])</f>
        <v>0</v>
      </c>
      <c r="AU756" s="43"/>
      <c r="AV756" s="43"/>
      <c r="AW756" s="43"/>
      <c r="AX756" s="43"/>
      <c r="AY756" s="43"/>
      <c r="AZ756" s="43"/>
      <c r="BA756" s="43"/>
      <c r="BB756" s="43"/>
      <c r="BC756" s="44">
        <f>SUM(Tabel1[[#This Row],[Herkomst - Eigen woonplaats]:[Herkomst - Onbekend]])</f>
        <v>0</v>
      </c>
    </row>
    <row r="757" spans="1:55" s="2" customFormat="1" x14ac:dyDescent="0.25">
      <c r="A757" s="1">
        <v>56</v>
      </c>
      <c r="B757" t="s">
        <v>70</v>
      </c>
      <c r="C757" s="8">
        <v>44474</v>
      </c>
      <c r="D757" s="1" t="s">
        <v>78</v>
      </c>
      <c r="E757" s="4"/>
      <c r="F757" s="4"/>
      <c r="G757" s="4"/>
      <c r="H757" s="4"/>
      <c r="I757" s="4"/>
      <c r="J757" s="4"/>
      <c r="K757" s="4">
        <f>SUM(Tabel1[[#This Row],[cap_gemarkeerd_langs]:[cap_canadees]])</f>
        <v>0</v>
      </c>
      <c r="L757" s="4"/>
      <c r="M757" s="4"/>
      <c r="N757" s="4"/>
      <c r="O757" s="4"/>
      <c r="P757" s="4"/>
      <c r="Q757" s="4"/>
      <c r="R757" s="4">
        <f>SUM(Tabel1[[#This Row],[Cap - Invaliden algemeen]:[Cap - Overig gereserveerd]])</f>
        <v>0</v>
      </c>
      <c r="S757" s="4">
        <f>Tabel1[[#This Row],[Totale openbare capaciteit]]+Tabel1[[#This Row],[Totale doelgroep capaciteit]]</f>
        <v>0</v>
      </c>
      <c r="T757" s="11"/>
      <c r="U757" s="11"/>
      <c r="V757" s="11"/>
      <c r="W757" s="11"/>
      <c r="X757" s="11"/>
      <c r="Y757" s="11"/>
      <c r="Z757" s="4">
        <f>SUM(Tabel1[[#This Row],[Bez - Invaliden algemeen]:[Bez - Overig gereserveerd]])</f>
        <v>0</v>
      </c>
      <c r="AA757" s="4"/>
      <c r="AB757" s="4"/>
      <c r="AC757" s="11"/>
      <c r="AD757" s="11">
        <f>SUM(Tabel1[[#This Row],[Bez - fout, canadees]:[Bez - fout, anders]])</f>
        <v>0</v>
      </c>
      <c r="AE757" s="4"/>
      <c r="AF757" s="11"/>
      <c r="AG757" s="11"/>
      <c r="AH757" s="11">
        <f>SUM(Tabel1[[#This Row],[Bez - Obstakel, openbaar]:[Bez - Obstakel, doelgroep]])</f>
        <v>0</v>
      </c>
      <c r="AI757" s="4"/>
      <c r="AJ757" s="11">
        <f>SUM(Tabel1[[#This Row],[Bez - doelgroep totaal]]+Tabel1[[#This Row],[Bez - Openbaar]]+Tabel1[[#This Row],[Bez - Foutparkeerders]]+Tabel1[[#This Row],[Bez - Obstakels]])</f>
        <v>0</v>
      </c>
      <c r="AK757" s="41" t="e">
        <f>Tabel1[[#This Row],[Bez - Openbaar]]/Tabel1[[#This Row],[Totale openbare capaciteit]]</f>
        <v>#DIV/0!</v>
      </c>
      <c r="AL757" s="41" t="e">
        <f>Tabel1[[#This Row],[Bez - doelgroep totaal]]/Tabel1[[#This Row],[Totale doelgroep capaciteit]]</f>
        <v>#DIV/0!</v>
      </c>
      <c r="AM757" s="41" t="e">
        <f>Tabel1[[#This Row],[Totale bezetting]]/Tabel1[[#This Row],[Totale capaciteit]]</f>
        <v>#DIV/0!</v>
      </c>
      <c r="AN757" s="41" t="str">
        <f>Tabel1[[#This Row],[Datum]]&amp;Tabel1[[#This Row],[Meetmoment]]&amp;Tabel1[[#This Row],[Sectienummer]]</f>
        <v>4447410:00-12:0056</v>
      </c>
      <c r="AO757" s="33"/>
      <c r="AP757" s="33"/>
      <c r="AQ757" s="33"/>
      <c r="AR757" s="33"/>
      <c r="AS757" s="33"/>
      <c r="AT757" s="33">
        <f>SUM(Tabel1[[#This Row],[Motief - Bezoekers/kortparkeerders]:[Motief - Overig]])</f>
        <v>0</v>
      </c>
      <c r="AU757" s="43"/>
      <c r="AV757" s="43"/>
      <c r="AW757" s="43"/>
      <c r="AX757" s="43"/>
      <c r="AY757" s="43"/>
      <c r="AZ757" s="43"/>
      <c r="BA757" s="43"/>
      <c r="BB757" s="43"/>
      <c r="BC757" s="44">
        <f>SUM(Tabel1[[#This Row],[Herkomst - Eigen woonplaats]:[Herkomst - Onbekend]])</f>
        <v>0</v>
      </c>
    </row>
    <row r="758" spans="1:55" s="2" customFormat="1" x14ac:dyDescent="0.25">
      <c r="A758" s="1">
        <v>56</v>
      </c>
      <c r="B758" t="s">
        <v>70</v>
      </c>
      <c r="C758" s="8">
        <v>44474</v>
      </c>
      <c r="D758" s="1" t="s">
        <v>79</v>
      </c>
      <c r="E758" s="4"/>
      <c r="F758" s="4"/>
      <c r="G758" s="4"/>
      <c r="H758" s="4"/>
      <c r="I758" s="4"/>
      <c r="J758" s="4"/>
      <c r="K758" s="4">
        <f>SUM(Tabel1[[#This Row],[cap_gemarkeerd_langs]:[cap_canadees]])</f>
        <v>0</v>
      </c>
      <c r="L758" s="4"/>
      <c r="M758" s="4"/>
      <c r="N758" s="4"/>
      <c r="O758" s="4"/>
      <c r="P758" s="4"/>
      <c r="Q758" s="4"/>
      <c r="R758" s="4">
        <f>SUM(Tabel1[[#This Row],[Cap - Invaliden algemeen]:[Cap - Overig gereserveerd]])</f>
        <v>0</v>
      </c>
      <c r="S758" s="4">
        <f>Tabel1[[#This Row],[Totale openbare capaciteit]]+Tabel1[[#This Row],[Totale doelgroep capaciteit]]</f>
        <v>0</v>
      </c>
      <c r="T758" s="11"/>
      <c r="U758" s="11"/>
      <c r="V758" s="11"/>
      <c r="W758" s="11"/>
      <c r="X758" s="11"/>
      <c r="Y758" s="11"/>
      <c r="Z758" s="4">
        <f>SUM(Tabel1[[#This Row],[Bez - Invaliden algemeen]:[Bez - Overig gereserveerd]])</f>
        <v>0</v>
      </c>
      <c r="AA758" s="4"/>
      <c r="AB758" s="4"/>
      <c r="AC758" s="11"/>
      <c r="AD758" s="11">
        <f>SUM(Tabel1[[#This Row],[Bez - fout, canadees]:[Bez - fout, anders]])</f>
        <v>0</v>
      </c>
      <c r="AE758" s="4"/>
      <c r="AF758" s="11"/>
      <c r="AG758" s="11"/>
      <c r="AH758" s="11">
        <f>SUM(Tabel1[[#This Row],[Bez - Obstakel, openbaar]:[Bez - Obstakel, doelgroep]])</f>
        <v>0</v>
      </c>
      <c r="AI758" s="4"/>
      <c r="AJ758" s="11">
        <f>SUM(Tabel1[[#This Row],[Bez - doelgroep totaal]]+Tabel1[[#This Row],[Bez - Openbaar]]+Tabel1[[#This Row],[Bez - Foutparkeerders]]+Tabel1[[#This Row],[Bez - Obstakels]])</f>
        <v>0</v>
      </c>
      <c r="AK758" s="41" t="e">
        <f>Tabel1[[#This Row],[Bez - Openbaar]]/Tabel1[[#This Row],[Totale openbare capaciteit]]</f>
        <v>#DIV/0!</v>
      </c>
      <c r="AL758" s="41" t="e">
        <f>Tabel1[[#This Row],[Bez - doelgroep totaal]]/Tabel1[[#This Row],[Totale doelgroep capaciteit]]</f>
        <v>#DIV/0!</v>
      </c>
      <c r="AM758" s="41" t="e">
        <f>Tabel1[[#This Row],[Totale bezetting]]/Tabel1[[#This Row],[Totale capaciteit]]</f>
        <v>#DIV/0!</v>
      </c>
      <c r="AN758" s="41" t="str">
        <f>Tabel1[[#This Row],[Datum]]&amp;Tabel1[[#This Row],[Meetmoment]]&amp;Tabel1[[#This Row],[Sectienummer]]</f>
        <v>4447414:00-16:0056</v>
      </c>
      <c r="AO758" s="33"/>
      <c r="AP758" s="33"/>
      <c r="AQ758" s="33"/>
      <c r="AR758" s="33"/>
      <c r="AS758" s="33"/>
      <c r="AT758" s="33">
        <f>SUM(Tabel1[[#This Row],[Motief - Bezoekers/kortparkeerders]:[Motief - Overig]])</f>
        <v>0</v>
      </c>
      <c r="AU758" s="43"/>
      <c r="AV758" s="43"/>
      <c r="AW758" s="43"/>
      <c r="AX758" s="43"/>
      <c r="AY758" s="43"/>
      <c r="AZ758" s="43"/>
      <c r="BA758" s="43"/>
      <c r="BB758" s="43"/>
      <c r="BC758" s="44">
        <f>SUM(Tabel1[[#This Row],[Herkomst - Eigen woonplaats]:[Herkomst - Onbekend]])</f>
        <v>0</v>
      </c>
    </row>
    <row r="759" spans="1:55" s="2" customFormat="1" x14ac:dyDescent="0.25">
      <c r="A759" s="1">
        <v>56</v>
      </c>
      <c r="B759" t="s">
        <v>70</v>
      </c>
      <c r="C759" s="8">
        <v>44474</v>
      </c>
      <c r="D759" s="1" t="s">
        <v>80</v>
      </c>
      <c r="E759" s="4"/>
      <c r="F759" s="4"/>
      <c r="G759" s="4"/>
      <c r="H759" s="4"/>
      <c r="I759" s="4"/>
      <c r="J759" s="4"/>
      <c r="K759" s="4">
        <f>SUM(Tabel1[[#This Row],[cap_gemarkeerd_langs]:[cap_canadees]])</f>
        <v>0</v>
      </c>
      <c r="L759" s="4"/>
      <c r="M759" s="4"/>
      <c r="N759" s="4"/>
      <c r="O759" s="4"/>
      <c r="P759" s="4"/>
      <c r="Q759" s="4"/>
      <c r="R759" s="4">
        <f>SUM(Tabel1[[#This Row],[Cap - Invaliden algemeen]:[Cap - Overig gereserveerd]])</f>
        <v>0</v>
      </c>
      <c r="S759" s="4">
        <f>Tabel1[[#This Row],[Totale openbare capaciteit]]+Tabel1[[#This Row],[Totale doelgroep capaciteit]]</f>
        <v>0</v>
      </c>
      <c r="T759" s="11"/>
      <c r="U759" s="11"/>
      <c r="V759" s="11"/>
      <c r="W759" s="11"/>
      <c r="X759" s="11"/>
      <c r="Y759" s="11"/>
      <c r="Z759" s="4">
        <f>SUM(Tabel1[[#This Row],[Bez - Invaliden algemeen]:[Bez - Overig gereserveerd]])</f>
        <v>0</v>
      </c>
      <c r="AA759" s="4"/>
      <c r="AB759" s="4"/>
      <c r="AC759" s="11"/>
      <c r="AD759" s="11">
        <f>SUM(Tabel1[[#This Row],[Bez - fout, canadees]:[Bez - fout, anders]])</f>
        <v>0</v>
      </c>
      <c r="AE759" s="4"/>
      <c r="AF759" s="11"/>
      <c r="AG759" s="11"/>
      <c r="AH759" s="11">
        <f>SUM(Tabel1[[#This Row],[Bez - Obstakel, openbaar]:[Bez - Obstakel, doelgroep]])</f>
        <v>0</v>
      </c>
      <c r="AI759" s="4"/>
      <c r="AJ759" s="11">
        <f>SUM(Tabel1[[#This Row],[Bez - doelgroep totaal]]+Tabel1[[#This Row],[Bez - Openbaar]]+Tabel1[[#This Row],[Bez - Foutparkeerders]]+Tabel1[[#This Row],[Bez - Obstakels]])</f>
        <v>0</v>
      </c>
      <c r="AK759" s="41" t="e">
        <f>Tabel1[[#This Row],[Bez - Openbaar]]/Tabel1[[#This Row],[Totale openbare capaciteit]]</f>
        <v>#DIV/0!</v>
      </c>
      <c r="AL759" s="41" t="e">
        <f>Tabel1[[#This Row],[Bez - doelgroep totaal]]/Tabel1[[#This Row],[Totale doelgroep capaciteit]]</f>
        <v>#DIV/0!</v>
      </c>
      <c r="AM759" s="41" t="e">
        <f>Tabel1[[#This Row],[Totale bezetting]]/Tabel1[[#This Row],[Totale capaciteit]]</f>
        <v>#DIV/0!</v>
      </c>
      <c r="AN759" s="41" t="str">
        <f>Tabel1[[#This Row],[Datum]]&amp;Tabel1[[#This Row],[Meetmoment]]&amp;Tabel1[[#This Row],[Sectienummer]]</f>
        <v>4447419:00-21:0056</v>
      </c>
      <c r="AO759" s="33"/>
      <c r="AP759" s="33"/>
      <c r="AQ759" s="33"/>
      <c r="AR759" s="33"/>
      <c r="AS759" s="33"/>
      <c r="AT759" s="33">
        <f>SUM(Tabel1[[#This Row],[Motief - Bezoekers/kortparkeerders]:[Motief - Overig]])</f>
        <v>0</v>
      </c>
      <c r="AU759" s="43"/>
      <c r="AV759" s="43"/>
      <c r="AW759" s="43"/>
      <c r="AX759" s="43"/>
      <c r="AY759" s="43"/>
      <c r="AZ759" s="43"/>
      <c r="BA759" s="43"/>
      <c r="BB759" s="43"/>
      <c r="BC759" s="44">
        <f>SUM(Tabel1[[#This Row],[Herkomst - Eigen woonplaats]:[Herkomst - Onbekend]])</f>
        <v>0</v>
      </c>
    </row>
    <row r="760" spans="1:55" s="2" customFormat="1" x14ac:dyDescent="0.25">
      <c r="A760" s="1">
        <v>56</v>
      </c>
      <c r="B760" t="s">
        <v>70</v>
      </c>
      <c r="C760" s="8">
        <v>44475</v>
      </c>
      <c r="D760" s="1" t="s">
        <v>77</v>
      </c>
      <c r="E760" s="4"/>
      <c r="F760" s="4"/>
      <c r="G760" s="4"/>
      <c r="H760" s="4"/>
      <c r="I760" s="4"/>
      <c r="J760" s="4"/>
      <c r="K760" s="4">
        <f>SUM(Tabel1[[#This Row],[cap_gemarkeerd_langs]:[cap_canadees]])</f>
        <v>0</v>
      </c>
      <c r="L760" s="4"/>
      <c r="M760" s="4"/>
      <c r="N760" s="4"/>
      <c r="O760" s="4"/>
      <c r="P760" s="4"/>
      <c r="Q760" s="4"/>
      <c r="R760" s="4">
        <f>SUM(Tabel1[[#This Row],[Cap - Invaliden algemeen]:[Cap - Overig gereserveerd]])</f>
        <v>0</v>
      </c>
      <c r="S760" s="4">
        <f>Tabel1[[#This Row],[Totale openbare capaciteit]]+Tabel1[[#This Row],[Totale doelgroep capaciteit]]</f>
        <v>0</v>
      </c>
      <c r="T760" s="11"/>
      <c r="U760" s="11"/>
      <c r="V760" s="11"/>
      <c r="W760" s="11"/>
      <c r="X760" s="11"/>
      <c r="Y760" s="11"/>
      <c r="Z760" s="4">
        <f>SUM(Tabel1[[#This Row],[Bez - Invaliden algemeen]:[Bez - Overig gereserveerd]])</f>
        <v>0</v>
      </c>
      <c r="AA760" s="4"/>
      <c r="AB760" s="4"/>
      <c r="AC760" s="11"/>
      <c r="AD760" s="11">
        <f>SUM(Tabel1[[#This Row],[Bez - fout, canadees]:[Bez - fout, anders]])</f>
        <v>0</v>
      </c>
      <c r="AE760" s="4"/>
      <c r="AF760" s="11"/>
      <c r="AG760" s="11"/>
      <c r="AH760" s="11">
        <f>SUM(Tabel1[[#This Row],[Bez - Obstakel, openbaar]:[Bez - Obstakel, doelgroep]])</f>
        <v>0</v>
      </c>
      <c r="AI760" s="4"/>
      <c r="AJ760" s="11">
        <f>SUM(Tabel1[[#This Row],[Bez - doelgroep totaal]]+Tabel1[[#This Row],[Bez - Openbaar]]+Tabel1[[#This Row],[Bez - Foutparkeerders]]+Tabel1[[#This Row],[Bez - Obstakels]])</f>
        <v>0</v>
      </c>
      <c r="AK760" s="41" t="e">
        <f>Tabel1[[#This Row],[Bez - Openbaar]]/Tabel1[[#This Row],[Totale openbare capaciteit]]</f>
        <v>#DIV/0!</v>
      </c>
      <c r="AL760" s="41" t="e">
        <f>Tabel1[[#This Row],[Bez - doelgroep totaal]]/Tabel1[[#This Row],[Totale doelgroep capaciteit]]</f>
        <v>#DIV/0!</v>
      </c>
      <c r="AM760" s="41" t="e">
        <f>Tabel1[[#This Row],[Totale bezetting]]/Tabel1[[#This Row],[Totale capaciteit]]</f>
        <v>#DIV/0!</v>
      </c>
      <c r="AN760" s="41" t="str">
        <f>Tabel1[[#This Row],[Datum]]&amp;Tabel1[[#This Row],[Meetmoment]]&amp;Tabel1[[#This Row],[Sectienummer]]</f>
        <v>4447500:00-02:0056</v>
      </c>
      <c r="AO760" s="33"/>
      <c r="AP760" s="33"/>
      <c r="AQ760" s="33"/>
      <c r="AR760" s="33"/>
      <c r="AS760" s="33"/>
      <c r="AT760" s="33">
        <f>SUM(Tabel1[[#This Row],[Motief - Bezoekers/kortparkeerders]:[Motief - Overig]])</f>
        <v>0</v>
      </c>
      <c r="AU760" s="43"/>
      <c r="AV760" s="43"/>
      <c r="AW760" s="43"/>
      <c r="AX760" s="43"/>
      <c r="AY760" s="43"/>
      <c r="AZ760" s="43"/>
      <c r="BA760" s="43"/>
      <c r="BB760" s="43"/>
      <c r="BC760" s="44">
        <f>SUM(Tabel1[[#This Row],[Herkomst - Eigen woonplaats]:[Herkomst - Onbekend]])</f>
        <v>0</v>
      </c>
    </row>
    <row r="761" spans="1:55" s="2" customFormat="1" x14ac:dyDescent="0.25">
      <c r="A761" s="1">
        <v>57</v>
      </c>
      <c r="B761" t="s">
        <v>52</v>
      </c>
      <c r="C761" s="8">
        <v>44415</v>
      </c>
      <c r="D761" s="1" t="s">
        <v>78</v>
      </c>
      <c r="E761" s="4">
        <v>2</v>
      </c>
      <c r="F761" s="4"/>
      <c r="G761" s="4"/>
      <c r="H761" s="4"/>
      <c r="I761" s="4"/>
      <c r="J761" s="4"/>
      <c r="K761" s="4">
        <f>SUM(Tabel1[[#This Row],[cap_gemarkeerd_langs]:[cap_canadees]])</f>
        <v>2</v>
      </c>
      <c r="L761" s="4"/>
      <c r="M761" s="4"/>
      <c r="N761" s="4"/>
      <c r="O761" s="4"/>
      <c r="P761" s="4"/>
      <c r="Q761" s="4" t="s">
        <v>88</v>
      </c>
      <c r="R761" s="4">
        <f>SUM(Tabel1[[#This Row],[Cap - Invaliden algemeen]:[Cap - Overig gereserveerd]])</f>
        <v>0</v>
      </c>
      <c r="S761" s="4">
        <f>Tabel1[[#This Row],[Totale openbare capaciteit]]+Tabel1[[#This Row],[Totale doelgroep capaciteit]]</f>
        <v>2</v>
      </c>
      <c r="T761" s="11"/>
      <c r="U761" s="11"/>
      <c r="V761" s="11"/>
      <c r="W761" s="11"/>
      <c r="X761" s="11"/>
      <c r="Y761" s="11"/>
      <c r="Z761" s="4">
        <f>SUM(Tabel1[[#This Row],[Bez - Invaliden algemeen]:[Bez - Overig gereserveerd]])</f>
        <v>0</v>
      </c>
      <c r="AA761" s="4"/>
      <c r="AB761" s="4"/>
      <c r="AC761" s="11"/>
      <c r="AD761" s="11">
        <f>SUM(Tabel1[[#This Row],[Bez - fout, canadees]:[Bez - fout, anders]])</f>
        <v>0</v>
      </c>
      <c r="AE761" s="4"/>
      <c r="AF761" s="11"/>
      <c r="AG761" s="11"/>
      <c r="AH761" s="11">
        <f>SUM(Tabel1[[#This Row],[Bez - Obstakel, openbaar]:[Bez - Obstakel, doelgroep]])</f>
        <v>0</v>
      </c>
      <c r="AI761" s="4"/>
      <c r="AJ761" s="11">
        <f>SUM(Tabel1[[#This Row],[Bez - doelgroep totaal]]+Tabel1[[#This Row],[Bez - Openbaar]]+Tabel1[[#This Row],[Bez - Foutparkeerders]]+Tabel1[[#This Row],[Bez - Obstakels]])</f>
        <v>0</v>
      </c>
      <c r="AK761" s="41">
        <f>Tabel1[[#This Row],[Bez - Openbaar]]/Tabel1[[#This Row],[Totale openbare capaciteit]]</f>
        <v>0</v>
      </c>
      <c r="AL761" s="41" t="e">
        <f>Tabel1[[#This Row],[Bez - doelgroep totaal]]/Tabel1[[#This Row],[Totale doelgroep capaciteit]]</f>
        <v>#DIV/0!</v>
      </c>
      <c r="AM761" s="41">
        <f>Tabel1[[#This Row],[Totale bezetting]]/Tabel1[[#This Row],[Totale capaciteit]]</f>
        <v>0</v>
      </c>
      <c r="AN761" s="41" t="str">
        <f>Tabel1[[#This Row],[Datum]]&amp;Tabel1[[#This Row],[Meetmoment]]&amp;Tabel1[[#This Row],[Sectienummer]]</f>
        <v>4441510:00-12:0057</v>
      </c>
      <c r="AO761" s="33"/>
      <c r="AP761" s="33"/>
      <c r="AQ761" s="33"/>
      <c r="AR761" s="33"/>
      <c r="AS761" s="33"/>
      <c r="AT761" s="33">
        <f>SUM(Tabel1[[#This Row],[Motief - Bezoekers/kortparkeerders]:[Motief - Overig]])</f>
        <v>0</v>
      </c>
      <c r="AU761" s="43"/>
      <c r="AV761" s="43"/>
      <c r="AW761" s="43"/>
      <c r="AX761" s="43"/>
      <c r="AY761" s="43"/>
      <c r="AZ761" s="43"/>
      <c r="BA761" s="43"/>
      <c r="BB761" s="43"/>
      <c r="BC761" s="44">
        <f>SUM(Tabel1[[#This Row],[Herkomst - Eigen woonplaats]:[Herkomst - Onbekend]])</f>
        <v>0</v>
      </c>
    </row>
    <row r="762" spans="1:55" s="2" customFormat="1" x14ac:dyDescent="0.25">
      <c r="A762" s="1">
        <v>57</v>
      </c>
      <c r="B762" t="s">
        <v>52</v>
      </c>
      <c r="C762" s="8">
        <v>44415</v>
      </c>
      <c r="D762" s="1" t="s">
        <v>79</v>
      </c>
      <c r="E762" s="4">
        <v>2</v>
      </c>
      <c r="F762" s="4"/>
      <c r="G762" s="4"/>
      <c r="H762" s="4"/>
      <c r="I762" s="4"/>
      <c r="J762" s="4"/>
      <c r="K762" s="4">
        <f>SUM(Tabel1[[#This Row],[cap_gemarkeerd_langs]:[cap_canadees]])</f>
        <v>2</v>
      </c>
      <c r="L762" s="4"/>
      <c r="M762" s="4"/>
      <c r="N762" s="4"/>
      <c r="O762" s="4"/>
      <c r="P762" s="4"/>
      <c r="Q762" s="4" t="s">
        <v>88</v>
      </c>
      <c r="R762" s="4">
        <f>SUM(Tabel1[[#This Row],[Cap - Invaliden algemeen]:[Cap - Overig gereserveerd]])</f>
        <v>0</v>
      </c>
      <c r="S762" s="4">
        <f>Tabel1[[#This Row],[Totale openbare capaciteit]]+Tabel1[[#This Row],[Totale doelgroep capaciteit]]</f>
        <v>2</v>
      </c>
      <c r="T762" s="11"/>
      <c r="U762" s="11"/>
      <c r="V762" s="11"/>
      <c r="W762" s="11"/>
      <c r="X762" s="11"/>
      <c r="Y762" s="11"/>
      <c r="Z762" s="4">
        <f>SUM(Tabel1[[#This Row],[Bez - Invaliden algemeen]:[Bez - Overig gereserveerd]])</f>
        <v>0</v>
      </c>
      <c r="AA762" s="4"/>
      <c r="AB762" s="4"/>
      <c r="AC762" s="11"/>
      <c r="AD762" s="11">
        <f>SUM(Tabel1[[#This Row],[Bez - fout, canadees]:[Bez - fout, anders]])</f>
        <v>0</v>
      </c>
      <c r="AE762" s="4"/>
      <c r="AF762" s="11"/>
      <c r="AG762" s="11"/>
      <c r="AH762" s="11">
        <f>SUM(Tabel1[[#This Row],[Bez - Obstakel, openbaar]:[Bez - Obstakel, doelgroep]])</f>
        <v>0</v>
      </c>
      <c r="AI762" s="4"/>
      <c r="AJ762" s="11">
        <f>SUM(Tabel1[[#This Row],[Bez - doelgroep totaal]]+Tabel1[[#This Row],[Bez - Openbaar]]+Tabel1[[#This Row],[Bez - Foutparkeerders]]+Tabel1[[#This Row],[Bez - Obstakels]])</f>
        <v>0</v>
      </c>
      <c r="AK762" s="41">
        <f>Tabel1[[#This Row],[Bez - Openbaar]]/Tabel1[[#This Row],[Totale openbare capaciteit]]</f>
        <v>0</v>
      </c>
      <c r="AL762" s="41" t="e">
        <f>Tabel1[[#This Row],[Bez - doelgroep totaal]]/Tabel1[[#This Row],[Totale doelgroep capaciteit]]</f>
        <v>#DIV/0!</v>
      </c>
      <c r="AM762" s="41">
        <f>Tabel1[[#This Row],[Totale bezetting]]/Tabel1[[#This Row],[Totale capaciteit]]</f>
        <v>0</v>
      </c>
      <c r="AN762" s="41" t="str">
        <f>Tabel1[[#This Row],[Datum]]&amp;Tabel1[[#This Row],[Meetmoment]]&amp;Tabel1[[#This Row],[Sectienummer]]</f>
        <v>4441514:00-16:0057</v>
      </c>
      <c r="AO762" s="33"/>
      <c r="AP762" s="33"/>
      <c r="AQ762" s="33"/>
      <c r="AR762" s="33"/>
      <c r="AS762" s="33"/>
      <c r="AT762" s="33">
        <f>SUM(Tabel1[[#This Row],[Motief - Bezoekers/kortparkeerders]:[Motief - Overig]])</f>
        <v>0</v>
      </c>
      <c r="AU762" s="43"/>
      <c r="AV762" s="43"/>
      <c r="AW762" s="43"/>
      <c r="AX762" s="43"/>
      <c r="AY762" s="43"/>
      <c r="AZ762" s="43"/>
      <c r="BA762" s="43"/>
      <c r="BB762" s="43"/>
      <c r="BC762" s="44">
        <f>SUM(Tabel1[[#This Row],[Herkomst - Eigen woonplaats]:[Herkomst - Onbekend]])</f>
        <v>0</v>
      </c>
    </row>
    <row r="763" spans="1:55" s="2" customFormat="1" x14ac:dyDescent="0.25">
      <c r="A763" s="1">
        <v>57</v>
      </c>
      <c r="B763" t="s">
        <v>52</v>
      </c>
      <c r="C763" s="8">
        <v>44415</v>
      </c>
      <c r="D763" s="1" t="s">
        <v>80</v>
      </c>
      <c r="E763" s="4">
        <v>2</v>
      </c>
      <c r="F763" s="4"/>
      <c r="G763" s="4"/>
      <c r="H763" s="4"/>
      <c r="I763" s="4"/>
      <c r="J763" s="4"/>
      <c r="K763" s="4">
        <f>SUM(Tabel1[[#This Row],[cap_gemarkeerd_langs]:[cap_canadees]])</f>
        <v>2</v>
      </c>
      <c r="L763" s="4"/>
      <c r="M763" s="4"/>
      <c r="N763" s="4"/>
      <c r="O763" s="4"/>
      <c r="P763" s="4"/>
      <c r="Q763" s="4" t="s">
        <v>88</v>
      </c>
      <c r="R763" s="4">
        <f>SUM(Tabel1[[#This Row],[Cap - Invaliden algemeen]:[Cap - Overig gereserveerd]])</f>
        <v>0</v>
      </c>
      <c r="S763" s="4">
        <f>Tabel1[[#This Row],[Totale openbare capaciteit]]+Tabel1[[#This Row],[Totale doelgroep capaciteit]]</f>
        <v>2</v>
      </c>
      <c r="T763" s="11"/>
      <c r="U763" s="11"/>
      <c r="V763" s="11"/>
      <c r="W763" s="11"/>
      <c r="X763" s="11"/>
      <c r="Y763" s="11"/>
      <c r="Z763" s="4">
        <f>SUM(Tabel1[[#This Row],[Bez - Invaliden algemeen]:[Bez - Overig gereserveerd]])</f>
        <v>0</v>
      </c>
      <c r="AA763" s="4"/>
      <c r="AB763" s="4"/>
      <c r="AC763" s="11"/>
      <c r="AD763" s="11">
        <f>SUM(Tabel1[[#This Row],[Bez - fout, canadees]:[Bez - fout, anders]])</f>
        <v>0</v>
      </c>
      <c r="AE763" s="4"/>
      <c r="AF763" s="11"/>
      <c r="AG763" s="11"/>
      <c r="AH763" s="11">
        <f>SUM(Tabel1[[#This Row],[Bez - Obstakel, openbaar]:[Bez - Obstakel, doelgroep]])</f>
        <v>0</v>
      </c>
      <c r="AI763" s="4"/>
      <c r="AJ763" s="11">
        <f>SUM(Tabel1[[#This Row],[Bez - doelgroep totaal]]+Tabel1[[#This Row],[Bez - Openbaar]]+Tabel1[[#This Row],[Bez - Foutparkeerders]]+Tabel1[[#This Row],[Bez - Obstakels]])</f>
        <v>0</v>
      </c>
      <c r="AK763" s="41">
        <f>Tabel1[[#This Row],[Bez - Openbaar]]/Tabel1[[#This Row],[Totale openbare capaciteit]]</f>
        <v>0</v>
      </c>
      <c r="AL763" s="41" t="e">
        <f>Tabel1[[#This Row],[Bez - doelgroep totaal]]/Tabel1[[#This Row],[Totale doelgroep capaciteit]]</f>
        <v>#DIV/0!</v>
      </c>
      <c r="AM763" s="41">
        <f>Tabel1[[#This Row],[Totale bezetting]]/Tabel1[[#This Row],[Totale capaciteit]]</f>
        <v>0</v>
      </c>
      <c r="AN763" s="41" t="str">
        <f>Tabel1[[#This Row],[Datum]]&amp;Tabel1[[#This Row],[Meetmoment]]&amp;Tabel1[[#This Row],[Sectienummer]]</f>
        <v>4441519:00-21:0057</v>
      </c>
      <c r="AO763" s="33"/>
      <c r="AP763" s="33"/>
      <c r="AQ763" s="33"/>
      <c r="AR763" s="33"/>
      <c r="AS763" s="33"/>
      <c r="AT763" s="33">
        <f>SUM(Tabel1[[#This Row],[Motief - Bezoekers/kortparkeerders]:[Motief - Overig]])</f>
        <v>0</v>
      </c>
      <c r="AU763" s="43"/>
      <c r="AV763" s="43"/>
      <c r="AW763" s="43"/>
      <c r="AX763" s="43"/>
      <c r="AY763" s="43"/>
      <c r="AZ763" s="43"/>
      <c r="BA763" s="43"/>
      <c r="BB763" s="43"/>
      <c r="BC763" s="44">
        <f>SUM(Tabel1[[#This Row],[Herkomst - Eigen woonplaats]:[Herkomst - Onbekend]])</f>
        <v>0</v>
      </c>
    </row>
    <row r="764" spans="1:55" s="2" customFormat="1" x14ac:dyDescent="0.25">
      <c r="A764" s="1">
        <v>57</v>
      </c>
      <c r="B764" t="s">
        <v>52</v>
      </c>
      <c r="C764" s="8">
        <v>44416</v>
      </c>
      <c r="D764" s="1" t="s">
        <v>77</v>
      </c>
      <c r="E764" s="4">
        <v>2</v>
      </c>
      <c r="F764" s="4"/>
      <c r="G764" s="4"/>
      <c r="H764" s="4"/>
      <c r="I764" s="4"/>
      <c r="J764" s="4"/>
      <c r="K764" s="4">
        <f>SUM(Tabel1[[#This Row],[cap_gemarkeerd_langs]:[cap_canadees]])</f>
        <v>2</v>
      </c>
      <c r="L764" s="4"/>
      <c r="M764" s="4"/>
      <c r="N764" s="4"/>
      <c r="O764" s="4"/>
      <c r="P764" s="4"/>
      <c r="Q764" s="4" t="s">
        <v>88</v>
      </c>
      <c r="R764" s="4">
        <f>SUM(Tabel1[[#This Row],[Cap - Invaliden algemeen]:[Cap - Overig gereserveerd]])</f>
        <v>0</v>
      </c>
      <c r="S764" s="4">
        <f>Tabel1[[#This Row],[Totale openbare capaciteit]]+Tabel1[[#This Row],[Totale doelgroep capaciteit]]</f>
        <v>2</v>
      </c>
      <c r="T764" s="11"/>
      <c r="U764" s="11"/>
      <c r="V764" s="11"/>
      <c r="W764" s="11"/>
      <c r="X764" s="11"/>
      <c r="Y764" s="11"/>
      <c r="Z764" s="4">
        <f>SUM(Tabel1[[#This Row],[Bez - Invaliden algemeen]:[Bez - Overig gereserveerd]])</f>
        <v>0</v>
      </c>
      <c r="AA764" s="4"/>
      <c r="AB764" s="4"/>
      <c r="AC764" s="11"/>
      <c r="AD764" s="11">
        <f>SUM(Tabel1[[#This Row],[Bez - fout, canadees]:[Bez - fout, anders]])</f>
        <v>0</v>
      </c>
      <c r="AE764" s="4"/>
      <c r="AF764" s="11"/>
      <c r="AG764" s="11"/>
      <c r="AH764" s="11">
        <f>SUM(Tabel1[[#This Row],[Bez - Obstakel, openbaar]:[Bez - Obstakel, doelgroep]])</f>
        <v>0</v>
      </c>
      <c r="AI764" s="4"/>
      <c r="AJ764" s="11">
        <f>SUM(Tabel1[[#This Row],[Bez - doelgroep totaal]]+Tabel1[[#This Row],[Bez - Openbaar]]+Tabel1[[#This Row],[Bez - Foutparkeerders]]+Tabel1[[#This Row],[Bez - Obstakels]])</f>
        <v>0</v>
      </c>
      <c r="AK764" s="41">
        <f>Tabel1[[#This Row],[Bez - Openbaar]]/Tabel1[[#This Row],[Totale openbare capaciteit]]</f>
        <v>0</v>
      </c>
      <c r="AL764" s="41" t="e">
        <f>Tabel1[[#This Row],[Bez - doelgroep totaal]]/Tabel1[[#This Row],[Totale doelgroep capaciteit]]</f>
        <v>#DIV/0!</v>
      </c>
      <c r="AM764" s="41">
        <f>Tabel1[[#This Row],[Totale bezetting]]/Tabel1[[#This Row],[Totale capaciteit]]</f>
        <v>0</v>
      </c>
      <c r="AN764" s="41" t="str">
        <f>Tabel1[[#This Row],[Datum]]&amp;Tabel1[[#This Row],[Meetmoment]]&amp;Tabel1[[#This Row],[Sectienummer]]</f>
        <v>4441600:00-02:0057</v>
      </c>
      <c r="AO764" s="33"/>
      <c r="AP764" s="33"/>
      <c r="AQ764" s="33"/>
      <c r="AR764" s="33"/>
      <c r="AS764" s="33"/>
      <c r="AT764" s="33">
        <f>SUM(Tabel1[[#This Row],[Motief - Bezoekers/kortparkeerders]:[Motief - Overig]])</f>
        <v>0</v>
      </c>
      <c r="AU764" s="43"/>
      <c r="AV764" s="43"/>
      <c r="AW764" s="43"/>
      <c r="AX764" s="43"/>
      <c r="AY764" s="43"/>
      <c r="AZ764" s="43"/>
      <c r="BA764" s="43"/>
      <c r="BB764" s="43"/>
      <c r="BC764" s="44">
        <f>SUM(Tabel1[[#This Row],[Herkomst - Eigen woonplaats]:[Herkomst - Onbekend]])</f>
        <v>0</v>
      </c>
    </row>
    <row r="765" spans="1:55" s="2" customFormat="1" x14ac:dyDescent="0.25">
      <c r="A765" s="1">
        <v>57</v>
      </c>
      <c r="B765" s="1" t="s">
        <v>52</v>
      </c>
      <c r="C765" s="8">
        <v>44429</v>
      </c>
      <c r="D765" s="1" t="s">
        <v>79</v>
      </c>
      <c r="E765" s="4">
        <v>2</v>
      </c>
      <c r="F765" s="4"/>
      <c r="G765" s="4"/>
      <c r="H765" s="4"/>
      <c r="I765" s="4"/>
      <c r="J765" s="4"/>
      <c r="K765" s="4">
        <f>SUM(Tabel1[[#This Row],[cap_gemarkeerd_langs]:[cap_canadees]])</f>
        <v>2</v>
      </c>
      <c r="L765" s="4"/>
      <c r="M765" s="4"/>
      <c r="N765" s="4"/>
      <c r="O765" s="4"/>
      <c r="P765" s="4"/>
      <c r="Q765" s="4" t="s">
        <v>88</v>
      </c>
      <c r="R765" s="4">
        <f>SUM(Tabel1[[#This Row],[Cap - Invaliden algemeen]:[Cap - Overig gereserveerd]])</f>
        <v>0</v>
      </c>
      <c r="S765" s="4">
        <f>Tabel1[[#This Row],[Totale openbare capaciteit]]+Tabel1[[#This Row],[Totale doelgroep capaciteit]]</f>
        <v>2</v>
      </c>
      <c r="T765" s="11">
        <v>2</v>
      </c>
      <c r="U765" s="11"/>
      <c r="V765" s="11"/>
      <c r="W765" s="11"/>
      <c r="X765" s="11"/>
      <c r="Y765" s="11"/>
      <c r="Z765" s="4">
        <f>SUM(Tabel1[[#This Row],[Bez - Invaliden algemeen]:[Bez - Overig gereserveerd]])</f>
        <v>0</v>
      </c>
      <c r="AA765" s="4"/>
      <c r="AB765" s="4"/>
      <c r="AC765" s="11"/>
      <c r="AD765" s="11">
        <f>SUM(Tabel1[[#This Row],[Bez - fout, canadees]:[Bez - fout, anders]])</f>
        <v>0</v>
      </c>
      <c r="AE765" s="11"/>
      <c r="AF765" s="11"/>
      <c r="AG765" s="11"/>
      <c r="AH765" s="11">
        <f>SUM(Tabel1[[#This Row],[Bez - Obstakel, openbaar]:[Bez - Obstakel, doelgroep]])</f>
        <v>0</v>
      </c>
      <c r="AI765" s="4"/>
      <c r="AJ765" s="11">
        <f>SUM(Tabel1[[#This Row],[Bez - doelgroep totaal]]+Tabel1[[#This Row],[Bez - Openbaar]]+Tabel1[[#This Row],[Bez - Foutparkeerders]]+Tabel1[[#This Row],[Bez - Obstakels]])</f>
        <v>2</v>
      </c>
      <c r="AK765" s="41">
        <f>Tabel1[[#This Row],[Bez - Openbaar]]/Tabel1[[#This Row],[Totale openbare capaciteit]]</f>
        <v>1</v>
      </c>
      <c r="AL765" s="41" t="e">
        <f>Tabel1[[#This Row],[Bez - doelgroep totaal]]/Tabel1[[#This Row],[Totale doelgroep capaciteit]]</f>
        <v>#DIV/0!</v>
      </c>
      <c r="AM765" s="41">
        <f>Tabel1[[#This Row],[Totale bezetting]]/Tabel1[[#This Row],[Totale capaciteit]]</f>
        <v>1</v>
      </c>
      <c r="AN765" s="41" t="str">
        <f>Tabel1[[#This Row],[Datum]]&amp;Tabel1[[#This Row],[Meetmoment]]&amp;Tabel1[[#This Row],[Sectienummer]]</f>
        <v>4442914:00-16:0057</v>
      </c>
      <c r="AO765" s="33">
        <v>1</v>
      </c>
      <c r="AP765" s="33"/>
      <c r="AQ765" s="33">
        <v>1</v>
      </c>
      <c r="AR765" s="33"/>
      <c r="AS765" s="33"/>
      <c r="AT765" s="33">
        <f>SUM(Tabel1[[#This Row],[Motief - Bezoekers/kortparkeerders]:[Motief - Overig]])</f>
        <v>2</v>
      </c>
      <c r="AU765" s="43">
        <v>2</v>
      </c>
      <c r="AV765" s="43"/>
      <c r="AW765" s="43"/>
      <c r="AX765" s="43"/>
      <c r="AY765" s="43"/>
      <c r="AZ765" s="43"/>
      <c r="BA765" s="43"/>
      <c r="BB765" s="43"/>
      <c r="BC765" s="44">
        <f>SUM(Tabel1[[#This Row],[Herkomst - Eigen woonplaats]:[Herkomst - Onbekend]])</f>
        <v>2</v>
      </c>
    </row>
    <row r="766" spans="1:55" s="2" customFormat="1" x14ac:dyDescent="0.25">
      <c r="A766" s="1">
        <v>57</v>
      </c>
      <c r="B766" t="s">
        <v>52</v>
      </c>
      <c r="C766" s="8">
        <v>44450</v>
      </c>
      <c r="D766" s="1" t="s">
        <v>78</v>
      </c>
      <c r="E766" s="4">
        <v>2</v>
      </c>
      <c r="F766" s="4"/>
      <c r="G766" s="4"/>
      <c r="H766" s="4"/>
      <c r="I766" s="4"/>
      <c r="J766" s="4"/>
      <c r="K766" s="4">
        <f>SUM(Tabel1[[#This Row],[cap_gemarkeerd_langs]:[cap_canadees]])</f>
        <v>2</v>
      </c>
      <c r="L766" s="4"/>
      <c r="M766" s="4"/>
      <c r="N766" s="4"/>
      <c r="O766" s="4"/>
      <c r="P766" s="4"/>
      <c r="Q766" s="4" t="s">
        <v>88</v>
      </c>
      <c r="R766" s="4">
        <f>SUM(Tabel1[[#This Row],[Cap - Invaliden algemeen]:[Cap - Overig gereserveerd]])</f>
        <v>0</v>
      </c>
      <c r="S766" s="4">
        <f>Tabel1[[#This Row],[Totale openbare capaciteit]]+Tabel1[[#This Row],[Totale doelgroep capaciteit]]</f>
        <v>2</v>
      </c>
      <c r="T766" s="11"/>
      <c r="U766" s="11"/>
      <c r="V766" s="11"/>
      <c r="W766" s="11"/>
      <c r="X766" s="11"/>
      <c r="Y766" s="11"/>
      <c r="Z766" s="4">
        <f>SUM(Tabel1[[#This Row],[Bez - Invaliden algemeen]:[Bez - Overig gereserveerd]])</f>
        <v>0</v>
      </c>
      <c r="AA766" s="4"/>
      <c r="AB766" s="4"/>
      <c r="AC766" s="11"/>
      <c r="AD766" s="11">
        <f>SUM(Tabel1[[#This Row],[Bez - fout, canadees]:[Bez - fout, anders]])</f>
        <v>0</v>
      </c>
      <c r="AE766" s="4"/>
      <c r="AF766" s="11"/>
      <c r="AG766" s="11"/>
      <c r="AH766" s="11">
        <f>SUM(Tabel1[[#This Row],[Bez - Obstakel, openbaar]:[Bez - Obstakel, doelgroep]])</f>
        <v>0</v>
      </c>
      <c r="AI766" s="4"/>
      <c r="AJ766" s="11">
        <f>SUM(Tabel1[[#This Row],[Bez - doelgroep totaal]]+Tabel1[[#This Row],[Bez - Openbaar]]+Tabel1[[#This Row],[Bez - Foutparkeerders]]+Tabel1[[#This Row],[Bez - Obstakels]])</f>
        <v>0</v>
      </c>
      <c r="AK766" s="41">
        <f>Tabel1[[#This Row],[Bez - Openbaar]]/Tabel1[[#This Row],[Totale openbare capaciteit]]</f>
        <v>0</v>
      </c>
      <c r="AL766" s="41" t="e">
        <f>Tabel1[[#This Row],[Bez - doelgroep totaal]]/Tabel1[[#This Row],[Totale doelgroep capaciteit]]</f>
        <v>#DIV/0!</v>
      </c>
      <c r="AM766" s="41">
        <f>Tabel1[[#This Row],[Totale bezetting]]/Tabel1[[#This Row],[Totale capaciteit]]</f>
        <v>0</v>
      </c>
      <c r="AN766" s="41" t="str">
        <f>Tabel1[[#This Row],[Datum]]&amp;Tabel1[[#This Row],[Meetmoment]]&amp;Tabel1[[#This Row],[Sectienummer]]</f>
        <v>4445010:00-12:0057</v>
      </c>
      <c r="AO766" s="33"/>
      <c r="AP766" s="33"/>
      <c r="AQ766" s="33"/>
      <c r="AR766" s="33"/>
      <c r="AS766" s="33"/>
      <c r="AT766" s="33">
        <f>SUM(Tabel1[[#This Row],[Motief - Bezoekers/kortparkeerders]:[Motief - Overig]])</f>
        <v>0</v>
      </c>
      <c r="AU766" s="43"/>
      <c r="AV766" s="43"/>
      <c r="AW766" s="43"/>
      <c r="AX766" s="43"/>
      <c r="AY766" s="43"/>
      <c r="AZ766" s="43"/>
      <c r="BA766" s="43"/>
      <c r="BB766" s="43"/>
      <c r="BC766" s="44">
        <f>SUM(Tabel1[[#This Row],[Herkomst - Eigen woonplaats]:[Herkomst - Onbekend]])</f>
        <v>0</v>
      </c>
    </row>
    <row r="767" spans="1:55" s="2" customFormat="1" x14ac:dyDescent="0.25">
      <c r="A767" s="1">
        <v>57</v>
      </c>
      <c r="B767" t="s">
        <v>52</v>
      </c>
      <c r="C767" s="8">
        <v>44450</v>
      </c>
      <c r="D767" s="1" t="s">
        <v>79</v>
      </c>
      <c r="E767" s="4">
        <v>2</v>
      </c>
      <c r="F767" s="4"/>
      <c r="G767" s="4"/>
      <c r="H767" s="4"/>
      <c r="I767" s="4"/>
      <c r="J767" s="4"/>
      <c r="K767" s="4">
        <f>SUM(Tabel1[[#This Row],[cap_gemarkeerd_langs]:[cap_canadees]])</f>
        <v>2</v>
      </c>
      <c r="L767" s="4"/>
      <c r="M767" s="4"/>
      <c r="N767" s="4"/>
      <c r="O767" s="4"/>
      <c r="P767" s="4"/>
      <c r="Q767" s="4" t="s">
        <v>88</v>
      </c>
      <c r="R767" s="4">
        <f>SUM(Tabel1[[#This Row],[Cap - Invaliden algemeen]:[Cap - Overig gereserveerd]])</f>
        <v>0</v>
      </c>
      <c r="S767" s="4">
        <f>Tabel1[[#This Row],[Totale openbare capaciteit]]+Tabel1[[#This Row],[Totale doelgroep capaciteit]]</f>
        <v>2</v>
      </c>
      <c r="T767" s="11"/>
      <c r="U767" s="11"/>
      <c r="V767" s="11"/>
      <c r="W767" s="11"/>
      <c r="X767" s="11"/>
      <c r="Y767" s="11"/>
      <c r="Z767" s="4">
        <f>SUM(Tabel1[[#This Row],[Bez - Invaliden algemeen]:[Bez - Overig gereserveerd]])</f>
        <v>0</v>
      </c>
      <c r="AA767" s="4"/>
      <c r="AB767" s="4"/>
      <c r="AC767" s="11"/>
      <c r="AD767" s="11">
        <f>SUM(Tabel1[[#This Row],[Bez - fout, canadees]:[Bez - fout, anders]])</f>
        <v>0</v>
      </c>
      <c r="AE767" s="4"/>
      <c r="AF767" s="11"/>
      <c r="AG767" s="11"/>
      <c r="AH767" s="11">
        <f>SUM(Tabel1[[#This Row],[Bez - Obstakel, openbaar]:[Bez - Obstakel, doelgroep]])</f>
        <v>0</v>
      </c>
      <c r="AI767" s="4"/>
      <c r="AJ767" s="11">
        <f>SUM(Tabel1[[#This Row],[Bez - doelgroep totaal]]+Tabel1[[#This Row],[Bez - Openbaar]]+Tabel1[[#This Row],[Bez - Foutparkeerders]]+Tabel1[[#This Row],[Bez - Obstakels]])</f>
        <v>0</v>
      </c>
      <c r="AK767" s="41">
        <f>Tabel1[[#This Row],[Bez - Openbaar]]/Tabel1[[#This Row],[Totale openbare capaciteit]]</f>
        <v>0</v>
      </c>
      <c r="AL767" s="41" t="e">
        <f>Tabel1[[#This Row],[Bez - doelgroep totaal]]/Tabel1[[#This Row],[Totale doelgroep capaciteit]]</f>
        <v>#DIV/0!</v>
      </c>
      <c r="AM767" s="41">
        <f>Tabel1[[#This Row],[Totale bezetting]]/Tabel1[[#This Row],[Totale capaciteit]]</f>
        <v>0</v>
      </c>
      <c r="AN767" s="41" t="str">
        <f>Tabel1[[#This Row],[Datum]]&amp;Tabel1[[#This Row],[Meetmoment]]&amp;Tabel1[[#This Row],[Sectienummer]]</f>
        <v>4445014:00-16:0057</v>
      </c>
      <c r="AO767" s="33"/>
      <c r="AP767" s="33"/>
      <c r="AQ767" s="33"/>
      <c r="AR767" s="33"/>
      <c r="AS767" s="33"/>
      <c r="AT767" s="33">
        <f>SUM(Tabel1[[#This Row],[Motief - Bezoekers/kortparkeerders]:[Motief - Overig]])</f>
        <v>0</v>
      </c>
      <c r="AU767" s="43"/>
      <c r="AV767" s="43"/>
      <c r="AW767" s="43"/>
      <c r="AX767" s="43"/>
      <c r="AY767" s="43"/>
      <c r="AZ767" s="43"/>
      <c r="BA767" s="43"/>
      <c r="BB767" s="43"/>
      <c r="BC767" s="44">
        <f>SUM(Tabel1[[#This Row],[Herkomst - Eigen woonplaats]:[Herkomst - Onbekend]])</f>
        <v>0</v>
      </c>
    </row>
    <row r="768" spans="1:55" s="2" customFormat="1" x14ac:dyDescent="0.25">
      <c r="A768" s="1">
        <v>57</v>
      </c>
      <c r="B768" t="s">
        <v>52</v>
      </c>
      <c r="C768" s="8">
        <v>44450</v>
      </c>
      <c r="D768" s="1" t="s">
        <v>80</v>
      </c>
      <c r="E768" s="4">
        <v>2</v>
      </c>
      <c r="F768" s="4"/>
      <c r="G768" s="4"/>
      <c r="H768" s="4"/>
      <c r="I768" s="4"/>
      <c r="J768" s="4"/>
      <c r="K768" s="4">
        <f>SUM(Tabel1[[#This Row],[cap_gemarkeerd_langs]:[cap_canadees]])</f>
        <v>2</v>
      </c>
      <c r="L768" s="4"/>
      <c r="M768" s="4"/>
      <c r="N768" s="4"/>
      <c r="O768" s="4"/>
      <c r="P768" s="4"/>
      <c r="Q768" s="4" t="s">
        <v>88</v>
      </c>
      <c r="R768" s="4">
        <f>SUM(Tabel1[[#This Row],[Cap - Invaliden algemeen]:[Cap - Overig gereserveerd]])</f>
        <v>0</v>
      </c>
      <c r="S768" s="4">
        <f>Tabel1[[#This Row],[Totale openbare capaciteit]]+Tabel1[[#This Row],[Totale doelgroep capaciteit]]</f>
        <v>2</v>
      </c>
      <c r="T768" s="11">
        <v>2</v>
      </c>
      <c r="U768" s="11"/>
      <c r="V768" s="11"/>
      <c r="W768" s="11"/>
      <c r="X768" s="11"/>
      <c r="Y768" s="11"/>
      <c r="Z768" s="4">
        <f>SUM(Tabel1[[#This Row],[Bez - Invaliden algemeen]:[Bez - Overig gereserveerd]])</f>
        <v>0</v>
      </c>
      <c r="AA768" s="4"/>
      <c r="AB768" s="4"/>
      <c r="AC768" s="11"/>
      <c r="AD768" s="11">
        <f>SUM(Tabel1[[#This Row],[Bez - fout, canadees]:[Bez - fout, anders]])</f>
        <v>0</v>
      </c>
      <c r="AE768" s="4"/>
      <c r="AF768" s="11"/>
      <c r="AG768" s="11"/>
      <c r="AH768" s="11">
        <f>SUM(Tabel1[[#This Row],[Bez - Obstakel, openbaar]:[Bez - Obstakel, doelgroep]])</f>
        <v>0</v>
      </c>
      <c r="AI768" s="4"/>
      <c r="AJ768" s="11">
        <f>SUM(Tabel1[[#This Row],[Bez - doelgroep totaal]]+Tabel1[[#This Row],[Bez - Openbaar]]+Tabel1[[#This Row],[Bez - Foutparkeerders]]+Tabel1[[#This Row],[Bez - Obstakels]])</f>
        <v>2</v>
      </c>
      <c r="AK768" s="41">
        <f>Tabel1[[#This Row],[Bez - Openbaar]]/Tabel1[[#This Row],[Totale openbare capaciteit]]</f>
        <v>1</v>
      </c>
      <c r="AL768" s="41" t="e">
        <f>Tabel1[[#This Row],[Bez - doelgroep totaal]]/Tabel1[[#This Row],[Totale doelgroep capaciteit]]</f>
        <v>#DIV/0!</v>
      </c>
      <c r="AM768" s="41">
        <f>Tabel1[[#This Row],[Totale bezetting]]/Tabel1[[#This Row],[Totale capaciteit]]</f>
        <v>1</v>
      </c>
      <c r="AN768" s="41" t="str">
        <f>Tabel1[[#This Row],[Datum]]&amp;Tabel1[[#This Row],[Meetmoment]]&amp;Tabel1[[#This Row],[Sectienummer]]</f>
        <v>4445019:00-21:0057</v>
      </c>
      <c r="AO768" s="33"/>
      <c r="AP768" s="33"/>
      <c r="AQ768" s="33">
        <v>2</v>
      </c>
      <c r="AR768" s="33"/>
      <c r="AS768" s="33"/>
      <c r="AT768" s="33">
        <f>SUM(Tabel1[[#This Row],[Motief - Bezoekers/kortparkeerders]:[Motief - Overig]])</f>
        <v>2</v>
      </c>
      <c r="AU768" s="43">
        <v>1</v>
      </c>
      <c r="AV768" s="43"/>
      <c r="AW768" s="43">
        <v>1</v>
      </c>
      <c r="AX768" s="43"/>
      <c r="AY768" s="43"/>
      <c r="AZ768" s="43"/>
      <c r="BA768" s="43"/>
      <c r="BB768" s="43"/>
      <c r="BC768" s="44">
        <f>SUM(Tabel1[[#This Row],[Herkomst - Eigen woonplaats]:[Herkomst - Onbekend]])</f>
        <v>2</v>
      </c>
    </row>
    <row r="769" spans="1:55" s="2" customFormat="1" x14ac:dyDescent="0.25">
      <c r="A769" s="1">
        <v>57</v>
      </c>
      <c r="B769" t="s">
        <v>52</v>
      </c>
      <c r="C769" s="8">
        <v>44451</v>
      </c>
      <c r="D769" s="1" t="s">
        <v>77</v>
      </c>
      <c r="E769" s="4">
        <v>2</v>
      </c>
      <c r="F769" s="4"/>
      <c r="G769" s="4"/>
      <c r="H769" s="4"/>
      <c r="I769" s="4"/>
      <c r="J769" s="4"/>
      <c r="K769" s="4">
        <f>SUM(Tabel1[[#This Row],[cap_gemarkeerd_langs]:[cap_canadees]])</f>
        <v>2</v>
      </c>
      <c r="L769" s="4"/>
      <c r="M769" s="4"/>
      <c r="N769" s="4"/>
      <c r="O769" s="4"/>
      <c r="P769" s="4"/>
      <c r="Q769" s="4" t="s">
        <v>88</v>
      </c>
      <c r="R769" s="4">
        <f>SUM(Tabel1[[#This Row],[Cap - Invaliden algemeen]:[Cap - Overig gereserveerd]])</f>
        <v>0</v>
      </c>
      <c r="S769" s="4">
        <f>Tabel1[[#This Row],[Totale openbare capaciteit]]+Tabel1[[#This Row],[Totale doelgroep capaciteit]]</f>
        <v>2</v>
      </c>
      <c r="T769" s="11">
        <v>2</v>
      </c>
      <c r="U769" s="11"/>
      <c r="V769" s="11"/>
      <c r="W769" s="11"/>
      <c r="X769" s="11"/>
      <c r="Y769" s="11"/>
      <c r="Z769" s="4">
        <f>SUM(Tabel1[[#This Row],[Bez - Invaliden algemeen]:[Bez - Overig gereserveerd]])</f>
        <v>0</v>
      </c>
      <c r="AA769" s="4"/>
      <c r="AB769" s="4"/>
      <c r="AC769" s="11"/>
      <c r="AD769" s="11">
        <f>SUM(Tabel1[[#This Row],[Bez - fout, canadees]:[Bez - fout, anders]])</f>
        <v>0</v>
      </c>
      <c r="AE769" s="4"/>
      <c r="AF769" s="11"/>
      <c r="AG769" s="11"/>
      <c r="AH769" s="11">
        <f>SUM(Tabel1[[#This Row],[Bez - Obstakel, openbaar]:[Bez - Obstakel, doelgroep]])</f>
        <v>0</v>
      </c>
      <c r="AI769" s="4"/>
      <c r="AJ769" s="11">
        <f>SUM(Tabel1[[#This Row],[Bez - doelgroep totaal]]+Tabel1[[#This Row],[Bez - Openbaar]]+Tabel1[[#This Row],[Bez - Foutparkeerders]]+Tabel1[[#This Row],[Bez - Obstakels]])</f>
        <v>2</v>
      </c>
      <c r="AK769" s="41">
        <f>Tabel1[[#This Row],[Bez - Openbaar]]/Tabel1[[#This Row],[Totale openbare capaciteit]]</f>
        <v>1</v>
      </c>
      <c r="AL769" s="41" t="e">
        <f>Tabel1[[#This Row],[Bez - doelgroep totaal]]/Tabel1[[#This Row],[Totale doelgroep capaciteit]]</f>
        <v>#DIV/0!</v>
      </c>
      <c r="AM769" s="41">
        <f>Tabel1[[#This Row],[Totale bezetting]]/Tabel1[[#This Row],[Totale capaciteit]]</f>
        <v>1</v>
      </c>
      <c r="AN769" s="41" t="str">
        <f>Tabel1[[#This Row],[Datum]]&amp;Tabel1[[#This Row],[Meetmoment]]&amp;Tabel1[[#This Row],[Sectienummer]]</f>
        <v>4445100:00-02:0057</v>
      </c>
      <c r="AO769" s="33"/>
      <c r="AP769" s="33"/>
      <c r="AQ769" s="33">
        <v>2</v>
      </c>
      <c r="AR769" s="33"/>
      <c r="AS769" s="33"/>
      <c r="AT769" s="33">
        <f>SUM(Tabel1[[#This Row],[Motief - Bezoekers/kortparkeerders]:[Motief - Overig]])</f>
        <v>2</v>
      </c>
      <c r="AU769" s="43">
        <v>1</v>
      </c>
      <c r="AV769" s="43"/>
      <c r="AW769" s="43">
        <v>1</v>
      </c>
      <c r="AX769" s="43"/>
      <c r="AY769" s="43"/>
      <c r="AZ769" s="43"/>
      <c r="BA769" s="43"/>
      <c r="BB769" s="43"/>
      <c r="BC769" s="44">
        <f>SUM(Tabel1[[#This Row],[Herkomst - Eigen woonplaats]:[Herkomst - Onbekend]])</f>
        <v>2</v>
      </c>
    </row>
    <row r="770" spans="1:55" s="2" customFormat="1" x14ac:dyDescent="0.25">
      <c r="A770" s="1">
        <v>57</v>
      </c>
      <c r="B770" t="s">
        <v>52</v>
      </c>
      <c r="C770" s="8">
        <v>44474</v>
      </c>
      <c r="D770" s="1" t="s">
        <v>78</v>
      </c>
      <c r="E770" s="4">
        <v>2</v>
      </c>
      <c r="F770" s="4"/>
      <c r="G770" s="4"/>
      <c r="H770" s="4"/>
      <c r="I770" s="4"/>
      <c r="J770" s="4"/>
      <c r="K770" s="4">
        <f>SUM(Tabel1[[#This Row],[cap_gemarkeerd_langs]:[cap_canadees]])</f>
        <v>2</v>
      </c>
      <c r="L770" s="4"/>
      <c r="M770" s="4"/>
      <c r="N770" s="4"/>
      <c r="O770" s="4"/>
      <c r="P770" s="4"/>
      <c r="Q770" s="4" t="s">
        <v>88</v>
      </c>
      <c r="R770" s="4">
        <f>SUM(Tabel1[[#This Row],[Cap - Invaliden algemeen]:[Cap - Overig gereserveerd]])</f>
        <v>0</v>
      </c>
      <c r="S770" s="4">
        <f>Tabel1[[#This Row],[Totale openbare capaciteit]]+Tabel1[[#This Row],[Totale doelgroep capaciteit]]</f>
        <v>2</v>
      </c>
      <c r="T770" s="11"/>
      <c r="U770" s="11"/>
      <c r="V770" s="11"/>
      <c r="W770" s="11"/>
      <c r="X770" s="11"/>
      <c r="Y770" s="11"/>
      <c r="Z770" s="4">
        <f>SUM(Tabel1[[#This Row],[Bez - Invaliden algemeen]:[Bez - Overig gereserveerd]])</f>
        <v>0</v>
      </c>
      <c r="AA770" s="4"/>
      <c r="AB770" s="4"/>
      <c r="AC770" s="11"/>
      <c r="AD770" s="11">
        <f>SUM(Tabel1[[#This Row],[Bez - fout, canadees]:[Bez - fout, anders]])</f>
        <v>0</v>
      </c>
      <c r="AE770" s="4"/>
      <c r="AF770" s="11"/>
      <c r="AG770" s="11"/>
      <c r="AH770" s="11">
        <f>SUM(Tabel1[[#This Row],[Bez - Obstakel, openbaar]:[Bez - Obstakel, doelgroep]])</f>
        <v>0</v>
      </c>
      <c r="AI770" s="4"/>
      <c r="AJ770" s="11">
        <f>SUM(Tabel1[[#This Row],[Bez - doelgroep totaal]]+Tabel1[[#This Row],[Bez - Openbaar]]+Tabel1[[#This Row],[Bez - Foutparkeerders]]+Tabel1[[#This Row],[Bez - Obstakels]])</f>
        <v>0</v>
      </c>
      <c r="AK770" s="41">
        <f>Tabel1[[#This Row],[Bez - Openbaar]]/Tabel1[[#This Row],[Totale openbare capaciteit]]</f>
        <v>0</v>
      </c>
      <c r="AL770" s="41" t="e">
        <f>Tabel1[[#This Row],[Bez - doelgroep totaal]]/Tabel1[[#This Row],[Totale doelgroep capaciteit]]</f>
        <v>#DIV/0!</v>
      </c>
      <c r="AM770" s="41">
        <f>Tabel1[[#This Row],[Totale bezetting]]/Tabel1[[#This Row],[Totale capaciteit]]</f>
        <v>0</v>
      </c>
      <c r="AN770" s="41" t="str">
        <f>Tabel1[[#This Row],[Datum]]&amp;Tabel1[[#This Row],[Meetmoment]]&amp;Tabel1[[#This Row],[Sectienummer]]</f>
        <v>4447410:00-12:0057</v>
      </c>
      <c r="AO770" s="33"/>
      <c r="AP770" s="33"/>
      <c r="AQ770" s="33"/>
      <c r="AR770" s="33"/>
      <c r="AS770" s="33"/>
      <c r="AT770" s="33">
        <f>SUM(Tabel1[[#This Row],[Motief - Bezoekers/kortparkeerders]:[Motief - Overig]])</f>
        <v>0</v>
      </c>
      <c r="AU770" s="43"/>
      <c r="AV770" s="43"/>
      <c r="AW770" s="43"/>
      <c r="AX770" s="43"/>
      <c r="AY770" s="43"/>
      <c r="AZ770" s="43"/>
      <c r="BA770" s="43"/>
      <c r="BB770" s="43"/>
      <c r="BC770" s="44">
        <f>SUM(Tabel1[[#This Row],[Herkomst - Eigen woonplaats]:[Herkomst - Onbekend]])</f>
        <v>0</v>
      </c>
    </row>
    <row r="771" spans="1:55" s="2" customFormat="1" x14ac:dyDescent="0.25">
      <c r="A771" s="1">
        <v>57</v>
      </c>
      <c r="B771" t="s">
        <v>52</v>
      </c>
      <c r="C771" s="8">
        <v>44474</v>
      </c>
      <c r="D771" s="1" t="s">
        <v>79</v>
      </c>
      <c r="E771" s="4">
        <v>2</v>
      </c>
      <c r="F771" s="4"/>
      <c r="G771" s="4"/>
      <c r="H771" s="4"/>
      <c r="I771" s="4"/>
      <c r="J771" s="4"/>
      <c r="K771" s="4">
        <f>SUM(Tabel1[[#This Row],[cap_gemarkeerd_langs]:[cap_canadees]])</f>
        <v>2</v>
      </c>
      <c r="L771" s="4"/>
      <c r="M771" s="4"/>
      <c r="N771" s="4"/>
      <c r="O771" s="4"/>
      <c r="P771" s="4"/>
      <c r="Q771" s="4" t="s">
        <v>88</v>
      </c>
      <c r="R771" s="4">
        <f>SUM(Tabel1[[#This Row],[Cap - Invaliden algemeen]:[Cap - Overig gereserveerd]])</f>
        <v>0</v>
      </c>
      <c r="S771" s="4">
        <f>Tabel1[[#This Row],[Totale openbare capaciteit]]+Tabel1[[#This Row],[Totale doelgroep capaciteit]]</f>
        <v>2</v>
      </c>
      <c r="T771" s="11"/>
      <c r="U771" s="11"/>
      <c r="V771" s="11"/>
      <c r="W771" s="11"/>
      <c r="X771" s="11"/>
      <c r="Y771" s="11"/>
      <c r="Z771" s="4">
        <f>SUM(Tabel1[[#This Row],[Bez - Invaliden algemeen]:[Bez - Overig gereserveerd]])</f>
        <v>0</v>
      </c>
      <c r="AA771" s="4"/>
      <c r="AB771" s="4"/>
      <c r="AC771" s="11"/>
      <c r="AD771" s="11">
        <f>SUM(Tabel1[[#This Row],[Bez - fout, canadees]:[Bez - fout, anders]])</f>
        <v>0</v>
      </c>
      <c r="AE771" s="4"/>
      <c r="AF771" s="11"/>
      <c r="AG771" s="11"/>
      <c r="AH771" s="11">
        <f>SUM(Tabel1[[#This Row],[Bez - Obstakel, openbaar]:[Bez - Obstakel, doelgroep]])</f>
        <v>0</v>
      </c>
      <c r="AI771" s="4"/>
      <c r="AJ771" s="11">
        <f>SUM(Tabel1[[#This Row],[Bez - doelgroep totaal]]+Tabel1[[#This Row],[Bez - Openbaar]]+Tabel1[[#This Row],[Bez - Foutparkeerders]]+Tabel1[[#This Row],[Bez - Obstakels]])</f>
        <v>0</v>
      </c>
      <c r="AK771" s="41">
        <f>Tabel1[[#This Row],[Bez - Openbaar]]/Tabel1[[#This Row],[Totale openbare capaciteit]]</f>
        <v>0</v>
      </c>
      <c r="AL771" s="41" t="e">
        <f>Tabel1[[#This Row],[Bez - doelgroep totaal]]/Tabel1[[#This Row],[Totale doelgroep capaciteit]]</f>
        <v>#DIV/0!</v>
      </c>
      <c r="AM771" s="41">
        <f>Tabel1[[#This Row],[Totale bezetting]]/Tabel1[[#This Row],[Totale capaciteit]]</f>
        <v>0</v>
      </c>
      <c r="AN771" s="41" t="str">
        <f>Tabel1[[#This Row],[Datum]]&amp;Tabel1[[#This Row],[Meetmoment]]&amp;Tabel1[[#This Row],[Sectienummer]]</f>
        <v>4447414:00-16:0057</v>
      </c>
      <c r="AO771" s="33"/>
      <c r="AP771" s="33"/>
      <c r="AQ771" s="33"/>
      <c r="AR771" s="33"/>
      <c r="AS771" s="33"/>
      <c r="AT771" s="33">
        <f>SUM(Tabel1[[#This Row],[Motief - Bezoekers/kortparkeerders]:[Motief - Overig]])</f>
        <v>0</v>
      </c>
      <c r="AU771" s="43"/>
      <c r="AV771" s="43"/>
      <c r="AW771" s="43"/>
      <c r="AX771" s="43"/>
      <c r="AY771" s="43"/>
      <c r="AZ771" s="43"/>
      <c r="BA771" s="43"/>
      <c r="BB771" s="43"/>
      <c r="BC771" s="44">
        <f>SUM(Tabel1[[#This Row],[Herkomst - Eigen woonplaats]:[Herkomst - Onbekend]])</f>
        <v>0</v>
      </c>
    </row>
    <row r="772" spans="1:55" s="2" customFormat="1" x14ac:dyDescent="0.25">
      <c r="A772" s="1">
        <v>57</v>
      </c>
      <c r="B772" t="s">
        <v>52</v>
      </c>
      <c r="C772" s="8">
        <v>44474</v>
      </c>
      <c r="D772" s="1" t="s">
        <v>80</v>
      </c>
      <c r="E772" s="4">
        <v>2</v>
      </c>
      <c r="F772" s="4"/>
      <c r="G772" s="4"/>
      <c r="H772" s="4"/>
      <c r="I772" s="4"/>
      <c r="J772" s="4"/>
      <c r="K772" s="4">
        <f>SUM(Tabel1[[#This Row],[cap_gemarkeerd_langs]:[cap_canadees]])</f>
        <v>2</v>
      </c>
      <c r="L772" s="4"/>
      <c r="M772" s="4"/>
      <c r="N772" s="4"/>
      <c r="O772" s="4"/>
      <c r="P772" s="4"/>
      <c r="Q772" s="4" t="s">
        <v>88</v>
      </c>
      <c r="R772" s="4">
        <f>SUM(Tabel1[[#This Row],[Cap - Invaliden algemeen]:[Cap - Overig gereserveerd]])</f>
        <v>0</v>
      </c>
      <c r="S772" s="4">
        <f>Tabel1[[#This Row],[Totale openbare capaciteit]]+Tabel1[[#This Row],[Totale doelgroep capaciteit]]</f>
        <v>2</v>
      </c>
      <c r="T772" s="11">
        <v>2</v>
      </c>
      <c r="U772" s="11"/>
      <c r="V772" s="11"/>
      <c r="W772" s="11"/>
      <c r="X772" s="11"/>
      <c r="Y772" s="11"/>
      <c r="Z772" s="4">
        <f>SUM(Tabel1[[#This Row],[Bez - Invaliden algemeen]:[Bez - Overig gereserveerd]])</f>
        <v>0</v>
      </c>
      <c r="AA772" s="4"/>
      <c r="AB772" s="4"/>
      <c r="AC772" s="11"/>
      <c r="AD772" s="11">
        <f>SUM(Tabel1[[#This Row],[Bez - fout, canadees]:[Bez - fout, anders]])</f>
        <v>0</v>
      </c>
      <c r="AE772" s="4"/>
      <c r="AF772" s="11"/>
      <c r="AG772" s="11"/>
      <c r="AH772" s="11">
        <f>SUM(Tabel1[[#This Row],[Bez - Obstakel, openbaar]:[Bez - Obstakel, doelgroep]])</f>
        <v>0</v>
      </c>
      <c r="AI772" s="4"/>
      <c r="AJ772" s="11">
        <f>SUM(Tabel1[[#This Row],[Bez - doelgroep totaal]]+Tabel1[[#This Row],[Bez - Openbaar]]+Tabel1[[#This Row],[Bez - Foutparkeerders]]+Tabel1[[#This Row],[Bez - Obstakels]])</f>
        <v>2</v>
      </c>
      <c r="AK772" s="41">
        <f>Tabel1[[#This Row],[Bez - Openbaar]]/Tabel1[[#This Row],[Totale openbare capaciteit]]</f>
        <v>1</v>
      </c>
      <c r="AL772" s="41" t="e">
        <f>Tabel1[[#This Row],[Bez - doelgroep totaal]]/Tabel1[[#This Row],[Totale doelgroep capaciteit]]</f>
        <v>#DIV/0!</v>
      </c>
      <c r="AM772" s="41">
        <f>Tabel1[[#This Row],[Totale bezetting]]/Tabel1[[#This Row],[Totale capaciteit]]</f>
        <v>1</v>
      </c>
      <c r="AN772" s="41" t="str">
        <f>Tabel1[[#This Row],[Datum]]&amp;Tabel1[[#This Row],[Meetmoment]]&amp;Tabel1[[#This Row],[Sectienummer]]</f>
        <v>4447419:00-21:0057</v>
      </c>
      <c r="AO772" s="33"/>
      <c r="AP772" s="33"/>
      <c r="AQ772" s="33">
        <v>2</v>
      </c>
      <c r="AR772" s="33"/>
      <c r="AS772" s="33"/>
      <c r="AT772" s="33">
        <f>SUM(Tabel1[[#This Row],[Motief - Bezoekers/kortparkeerders]:[Motief - Overig]])</f>
        <v>2</v>
      </c>
      <c r="AU772" s="43">
        <v>2</v>
      </c>
      <c r="AV772" s="43"/>
      <c r="AW772" s="43"/>
      <c r="AX772" s="43"/>
      <c r="AY772" s="43"/>
      <c r="AZ772" s="43"/>
      <c r="BA772" s="43"/>
      <c r="BB772" s="43"/>
      <c r="BC772" s="44">
        <f>SUM(Tabel1[[#This Row],[Herkomst - Eigen woonplaats]:[Herkomst - Onbekend]])</f>
        <v>2</v>
      </c>
    </row>
    <row r="773" spans="1:55" s="2" customFormat="1" x14ac:dyDescent="0.25">
      <c r="A773" s="1">
        <v>57</v>
      </c>
      <c r="B773" t="s">
        <v>52</v>
      </c>
      <c r="C773" s="8">
        <v>44475</v>
      </c>
      <c r="D773" s="1" t="s">
        <v>77</v>
      </c>
      <c r="E773" s="4">
        <v>2</v>
      </c>
      <c r="F773" s="4"/>
      <c r="G773" s="4"/>
      <c r="H773" s="4"/>
      <c r="I773" s="4"/>
      <c r="J773" s="4"/>
      <c r="K773" s="4">
        <f>SUM(Tabel1[[#This Row],[cap_gemarkeerd_langs]:[cap_canadees]])</f>
        <v>2</v>
      </c>
      <c r="L773" s="4"/>
      <c r="M773" s="4"/>
      <c r="N773" s="4"/>
      <c r="O773" s="4"/>
      <c r="P773" s="4"/>
      <c r="Q773" s="4" t="s">
        <v>88</v>
      </c>
      <c r="R773" s="4">
        <f>SUM(Tabel1[[#This Row],[Cap - Invaliden algemeen]:[Cap - Overig gereserveerd]])</f>
        <v>0</v>
      </c>
      <c r="S773" s="4">
        <f>Tabel1[[#This Row],[Totale openbare capaciteit]]+Tabel1[[#This Row],[Totale doelgroep capaciteit]]</f>
        <v>2</v>
      </c>
      <c r="T773" s="11">
        <v>2</v>
      </c>
      <c r="U773" s="11"/>
      <c r="V773" s="11"/>
      <c r="W773" s="11"/>
      <c r="X773" s="11"/>
      <c r="Y773" s="11"/>
      <c r="Z773" s="4">
        <f>SUM(Tabel1[[#This Row],[Bez - Invaliden algemeen]:[Bez - Overig gereserveerd]])</f>
        <v>0</v>
      </c>
      <c r="AA773" s="4"/>
      <c r="AB773" s="4"/>
      <c r="AC773" s="11"/>
      <c r="AD773" s="11">
        <f>SUM(Tabel1[[#This Row],[Bez - fout, canadees]:[Bez - fout, anders]])</f>
        <v>0</v>
      </c>
      <c r="AE773" s="4"/>
      <c r="AF773" s="11"/>
      <c r="AG773" s="11"/>
      <c r="AH773" s="11">
        <f>SUM(Tabel1[[#This Row],[Bez - Obstakel, openbaar]:[Bez - Obstakel, doelgroep]])</f>
        <v>0</v>
      </c>
      <c r="AI773" s="4"/>
      <c r="AJ773" s="11">
        <f>SUM(Tabel1[[#This Row],[Bez - doelgroep totaal]]+Tabel1[[#This Row],[Bez - Openbaar]]+Tabel1[[#This Row],[Bez - Foutparkeerders]]+Tabel1[[#This Row],[Bez - Obstakels]])</f>
        <v>2</v>
      </c>
      <c r="AK773" s="41">
        <f>Tabel1[[#This Row],[Bez - Openbaar]]/Tabel1[[#This Row],[Totale openbare capaciteit]]</f>
        <v>1</v>
      </c>
      <c r="AL773" s="41" t="e">
        <f>Tabel1[[#This Row],[Bez - doelgroep totaal]]/Tabel1[[#This Row],[Totale doelgroep capaciteit]]</f>
        <v>#DIV/0!</v>
      </c>
      <c r="AM773" s="41">
        <f>Tabel1[[#This Row],[Totale bezetting]]/Tabel1[[#This Row],[Totale capaciteit]]</f>
        <v>1</v>
      </c>
      <c r="AN773" s="41" t="str">
        <f>Tabel1[[#This Row],[Datum]]&amp;Tabel1[[#This Row],[Meetmoment]]&amp;Tabel1[[#This Row],[Sectienummer]]</f>
        <v>4447500:00-02:0057</v>
      </c>
      <c r="AO773" s="33"/>
      <c r="AP773" s="33"/>
      <c r="AQ773" s="33">
        <v>2</v>
      </c>
      <c r="AR773" s="33"/>
      <c r="AS773" s="33"/>
      <c r="AT773" s="33">
        <f>SUM(Tabel1[[#This Row],[Motief - Bezoekers/kortparkeerders]:[Motief - Overig]])</f>
        <v>2</v>
      </c>
      <c r="AU773" s="43">
        <v>2</v>
      </c>
      <c r="AV773" s="43"/>
      <c r="AW773" s="43"/>
      <c r="AX773" s="43"/>
      <c r="AY773" s="43"/>
      <c r="AZ773" s="43"/>
      <c r="BA773" s="43"/>
      <c r="BB773" s="43"/>
      <c r="BC773" s="44">
        <f>SUM(Tabel1[[#This Row],[Herkomst - Eigen woonplaats]:[Herkomst - Onbekend]])</f>
        <v>2</v>
      </c>
    </row>
    <row r="774" spans="1:55" s="2" customFormat="1" x14ac:dyDescent="0.25">
      <c r="A774" s="1">
        <v>58</v>
      </c>
      <c r="B774" t="s">
        <v>62</v>
      </c>
      <c r="C774" s="8">
        <v>44415</v>
      </c>
      <c r="D774" s="1" t="s">
        <v>78</v>
      </c>
      <c r="E774" s="4"/>
      <c r="F774" s="4"/>
      <c r="G774" s="4">
        <v>3</v>
      </c>
      <c r="H774" s="4"/>
      <c r="I774" s="4"/>
      <c r="J774" s="4"/>
      <c r="K774" s="4">
        <f>SUM(Tabel1[[#This Row],[cap_gemarkeerd_langs]:[cap_canadees]])</f>
        <v>3</v>
      </c>
      <c r="L774" s="4"/>
      <c r="M774" s="4"/>
      <c r="N774" s="4"/>
      <c r="O774" s="4"/>
      <c r="P774" s="4"/>
      <c r="Q774" s="4" t="s">
        <v>91</v>
      </c>
      <c r="R774" s="4">
        <f>SUM(Tabel1[[#This Row],[Cap - Invaliden algemeen]:[Cap - Overig gereserveerd]])</f>
        <v>0</v>
      </c>
      <c r="S774" s="4">
        <f>Tabel1[[#This Row],[Totale openbare capaciteit]]+Tabel1[[#This Row],[Totale doelgroep capaciteit]]</f>
        <v>3</v>
      </c>
      <c r="T774" s="11"/>
      <c r="U774" s="11"/>
      <c r="V774" s="11"/>
      <c r="W774" s="11"/>
      <c r="X774" s="11"/>
      <c r="Y774" s="11"/>
      <c r="Z774" s="4">
        <f>SUM(Tabel1[[#This Row],[Bez - Invaliden algemeen]:[Bez - Overig gereserveerd]])</f>
        <v>0</v>
      </c>
      <c r="AA774" s="4"/>
      <c r="AB774" s="4"/>
      <c r="AC774" s="11"/>
      <c r="AD774" s="11">
        <f>SUM(Tabel1[[#This Row],[Bez - fout, canadees]:[Bez - fout, anders]])</f>
        <v>0</v>
      </c>
      <c r="AE774" s="4"/>
      <c r="AF774" s="11"/>
      <c r="AG774" s="11"/>
      <c r="AH774" s="11">
        <f>SUM(Tabel1[[#This Row],[Bez - Obstakel, openbaar]:[Bez - Obstakel, doelgroep]])</f>
        <v>0</v>
      </c>
      <c r="AI774" s="4"/>
      <c r="AJ774" s="11">
        <f>SUM(Tabel1[[#This Row],[Bez - doelgroep totaal]]+Tabel1[[#This Row],[Bez - Openbaar]]+Tabel1[[#This Row],[Bez - Foutparkeerders]]+Tabel1[[#This Row],[Bez - Obstakels]])</f>
        <v>0</v>
      </c>
      <c r="AK774" s="41">
        <f>Tabel1[[#This Row],[Bez - Openbaar]]/Tabel1[[#This Row],[Totale openbare capaciteit]]</f>
        <v>0</v>
      </c>
      <c r="AL774" s="41" t="e">
        <f>Tabel1[[#This Row],[Bez - doelgroep totaal]]/Tabel1[[#This Row],[Totale doelgroep capaciteit]]</f>
        <v>#DIV/0!</v>
      </c>
      <c r="AM774" s="41">
        <f>Tabel1[[#This Row],[Totale bezetting]]/Tabel1[[#This Row],[Totale capaciteit]]</f>
        <v>0</v>
      </c>
      <c r="AN774" s="41" t="str">
        <f>Tabel1[[#This Row],[Datum]]&amp;Tabel1[[#This Row],[Meetmoment]]&amp;Tabel1[[#This Row],[Sectienummer]]</f>
        <v>4441510:00-12:0058</v>
      </c>
      <c r="AO774" s="33"/>
      <c r="AP774" s="33"/>
      <c r="AQ774" s="33"/>
      <c r="AR774" s="33"/>
      <c r="AS774" s="33"/>
      <c r="AT774" s="33">
        <f>SUM(Tabel1[[#This Row],[Motief - Bezoekers/kortparkeerders]:[Motief - Overig]])</f>
        <v>0</v>
      </c>
      <c r="AU774" s="43"/>
      <c r="AV774" s="43"/>
      <c r="AW774" s="43"/>
      <c r="AX774" s="43"/>
      <c r="AY774" s="43"/>
      <c r="AZ774" s="43"/>
      <c r="BA774" s="43"/>
      <c r="BB774" s="43"/>
      <c r="BC774" s="44">
        <f>SUM(Tabel1[[#This Row],[Herkomst - Eigen woonplaats]:[Herkomst - Onbekend]])</f>
        <v>0</v>
      </c>
    </row>
    <row r="775" spans="1:55" s="2" customFormat="1" x14ac:dyDescent="0.25">
      <c r="A775" s="1">
        <v>58</v>
      </c>
      <c r="B775" t="s">
        <v>62</v>
      </c>
      <c r="C775" s="8">
        <v>44415</v>
      </c>
      <c r="D775" s="1" t="s">
        <v>79</v>
      </c>
      <c r="E775" s="4"/>
      <c r="F775" s="4"/>
      <c r="G775" s="4">
        <v>3</v>
      </c>
      <c r="H775" s="4"/>
      <c r="I775" s="4"/>
      <c r="J775" s="4"/>
      <c r="K775" s="4">
        <f>SUM(Tabel1[[#This Row],[cap_gemarkeerd_langs]:[cap_canadees]])</f>
        <v>3</v>
      </c>
      <c r="L775" s="4"/>
      <c r="M775" s="4"/>
      <c r="N775" s="4"/>
      <c r="O775" s="4"/>
      <c r="P775" s="4"/>
      <c r="Q775" s="4" t="s">
        <v>91</v>
      </c>
      <c r="R775" s="4">
        <f>SUM(Tabel1[[#This Row],[Cap - Invaliden algemeen]:[Cap - Overig gereserveerd]])</f>
        <v>0</v>
      </c>
      <c r="S775" s="4">
        <f>Tabel1[[#This Row],[Totale openbare capaciteit]]+Tabel1[[#This Row],[Totale doelgroep capaciteit]]</f>
        <v>3</v>
      </c>
      <c r="T775" s="11"/>
      <c r="U775" s="11"/>
      <c r="V775" s="11"/>
      <c r="W775" s="11"/>
      <c r="X775" s="11"/>
      <c r="Y775" s="11"/>
      <c r="Z775" s="4">
        <f>SUM(Tabel1[[#This Row],[Bez - Invaliden algemeen]:[Bez - Overig gereserveerd]])</f>
        <v>0</v>
      </c>
      <c r="AA775" s="4"/>
      <c r="AB775" s="4"/>
      <c r="AC775" s="11"/>
      <c r="AD775" s="11">
        <f>SUM(Tabel1[[#This Row],[Bez - fout, canadees]:[Bez - fout, anders]])</f>
        <v>0</v>
      </c>
      <c r="AE775" s="4"/>
      <c r="AF775" s="11"/>
      <c r="AG775" s="11"/>
      <c r="AH775" s="11">
        <f>SUM(Tabel1[[#This Row],[Bez - Obstakel, openbaar]:[Bez - Obstakel, doelgroep]])</f>
        <v>0</v>
      </c>
      <c r="AI775" s="4"/>
      <c r="AJ775" s="11">
        <f>SUM(Tabel1[[#This Row],[Bez - doelgroep totaal]]+Tabel1[[#This Row],[Bez - Openbaar]]+Tabel1[[#This Row],[Bez - Foutparkeerders]]+Tabel1[[#This Row],[Bez - Obstakels]])</f>
        <v>0</v>
      </c>
      <c r="AK775" s="41">
        <f>Tabel1[[#This Row],[Bez - Openbaar]]/Tabel1[[#This Row],[Totale openbare capaciteit]]</f>
        <v>0</v>
      </c>
      <c r="AL775" s="41" t="e">
        <f>Tabel1[[#This Row],[Bez - doelgroep totaal]]/Tabel1[[#This Row],[Totale doelgroep capaciteit]]</f>
        <v>#DIV/0!</v>
      </c>
      <c r="AM775" s="41">
        <f>Tabel1[[#This Row],[Totale bezetting]]/Tabel1[[#This Row],[Totale capaciteit]]</f>
        <v>0</v>
      </c>
      <c r="AN775" s="41" t="str">
        <f>Tabel1[[#This Row],[Datum]]&amp;Tabel1[[#This Row],[Meetmoment]]&amp;Tabel1[[#This Row],[Sectienummer]]</f>
        <v>4441514:00-16:0058</v>
      </c>
      <c r="AO775" s="33"/>
      <c r="AP775" s="33"/>
      <c r="AQ775" s="33"/>
      <c r="AR775" s="33"/>
      <c r="AS775" s="33"/>
      <c r="AT775" s="33">
        <f>SUM(Tabel1[[#This Row],[Motief - Bezoekers/kortparkeerders]:[Motief - Overig]])</f>
        <v>0</v>
      </c>
      <c r="AU775" s="43"/>
      <c r="AV775" s="43"/>
      <c r="AW775" s="43"/>
      <c r="AX775" s="43"/>
      <c r="AY775" s="43"/>
      <c r="AZ775" s="43"/>
      <c r="BA775" s="43"/>
      <c r="BB775" s="43"/>
      <c r="BC775" s="44">
        <f>SUM(Tabel1[[#This Row],[Herkomst - Eigen woonplaats]:[Herkomst - Onbekend]])</f>
        <v>0</v>
      </c>
    </row>
    <row r="776" spans="1:55" s="2" customFormat="1" x14ac:dyDescent="0.25">
      <c r="A776" s="1">
        <v>58</v>
      </c>
      <c r="B776" t="s">
        <v>62</v>
      </c>
      <c r="C776" s="8">
        <v>44415</v>
      </c>
      <c r="D776" s="1" t="s">
        <v>80</v>
      </c>
      <c r="E776" s="4"/>
      <c r="F776" s="4"/>
      <c r="G776" s="4">
        <v>3</v>
      </c>
      <c r="H776" s="4"/>
      <c r="I776" s="4"/>
      <c r="J776" s="4"/>
      <c r="K776" s="4">
        <f>SUM(Tabel1[[#This Row],[cap_gemarkeerd_langs]:[cap_canadees]])</f>
        <v>3</v>
      </c>
      <c r="L776" s="4"/>
      <c r="M776" s="4"/>
      <c r="N776" s="4"/>
      <c r="O776" s="4"/>
      <c r="P776" s="4"/>
      <c r="Q776" s="4" t="s">
        <v>91</v>
      </c>
      <c r="R776" s="4">
        <f>SUM(Tabel1[[#This Row],[Cap - Invaliden algemeen]:[Cap - Overig gereserveerd]])</f>
        <v>0</v>
      </c>
      <c r="S776" s="4">
        <f>Tabel1[[#This Row],[Totale openbare capaciteit]]+Tabel1[[#This Row],[Totale doelgroep capaciteit]]</f>
        <v>3</v>
      </c>
      <c r="T776" s="11"/>
      <c r="U776" s="11"/>
      <c r="V776" s="11"/>
      <c r="W776" s="11"/>
      <c r="X776" s="11"/>
      <c r="Y776" s="11"/>
      <c r="Z776" s="4">
        <f>SUM(Tabel1[[#This Row],[Bez - Invaliden algemeen]:[Bez - Overig gereserveerd]])</f>
        <v>0</v>
      </c>
      <c r="AA776" s="4"/>
      <c r="AB776" s="4"/>
      <c r="AC776" s="11"/>
      <c r="AD776" s="11">
        <f>SUM(Tabel1[[#This Row],[Bez - fout, canadees]:[Bez - fout, anders]])</f>
        <v>0</v>
      </c>
      <c r="AE776" s="4"/>
      <c r="AF776" s="11"/>
      <c r="AG776" s="11"/>
      <c r="AH776" s="11">
        <f>SUM(Tabel1[[#This Row],[Bez - Obstakel, openbaar]:[Bez - Obstakel, doelgroep]])</f>
        <v>0</v>
      </c>
      <c r="AI776" s="4"/>
      <c r="AJ776" s="11">
        <f>SUM(Tabel1[[#This Row],[Bez - doelgroep totaal]]+Tabel1[[#This Row],[Bez - Openbaar]]+Tabel1[[#This Row],[Bez - Foutparkeerders]]+Tabel1[[#This Row],[Bez - Obstakels]])</f>
        <v>0</v>
      </c>
      <c r="AK776" s="41">
        <f>Tabel1[[#This Row],[Bez - Openbaar]]/Tabel1[[#This Row],[Totale openbare capaciteit]]</f>
        <v>0</v>
      </c>
      <c r="AL776" s="41" t="e">
        <f>Tabel1[[#This Row],[Bez - doelgroep totaal]]/Tabel1[[#This Row],[Totale doelgroep capaciteit]]</f>
        <v>#DIV/0!</v>
      </c>
      <c r="AM776" s="41">
        <f>Tabel1[[#This Row],[Totale bezetting]]/Tabel1[[#This Row],[Totale capaciteit]]</f>
        <v>0</v>
      </c>
      <c r="AN776" s="41" t="str">
        <f>Tabel1[[#This Row],[Datum]]&amp;Tabel1[[#This Row],[Meetmoment]]&amp;Tabel1[[#This Row],[Sectienummer]]</f>
        <v>4441519:00-21:0058</v>
      </c>
      <c r="AO776" s="33"/>
      <c r="AP776" s="33"/>
      <c r="AQ776" s="33"/>
      <c r="AR776" s="33"/>
      <c r="AS776" s="33"/>
      <c r="AT776" s="33">
        <f>SUM(Tabel1[[#This Row],[Motief - Bezoekers/kortparkeerders]:[Motief - Overig]])</f>
        <v>0</v>
      </c>
      <c r="AU776" s="43"/>
      <c r="AV776" s="43"/>
      <c r="AW776" s="43"/>
      <c r="AX776" s="43"/>
      <c r="AY776" s="43"/>
      <c r="AZ776" s="43"/>
      <c r="BA776" s="43"/>
      <c r="BB776" s="43"/>
      <c r="BC776" s="44">
        <f>SUM(Tabel1[[#This Row],[Herkomst - Eigen woonplaats]:[Herkomst - Onbekend]])</f>
        <v>0</v>
      </c>
    </row>
    <row r="777" spans="1:55" s="2" customFormat="1" x14ac:dyDescent="0.25">
      <c r="A777" s="1">
        <v>58</v>
      </c>
      <c r="B777" t="s">
        <v>62</v>
      </c>
      <c r="C777" s="8">
        <v>44416</v>
      </c>
      <c r="D777" s="1" t="s">
        <v>77</v>
      </c>
      <c r="E777" s="4"/>
      <c r="F777" s="4"/>
      <c r="G777" s="4">
        <v>3</v>
      </c>
      <c r="H777" s="4"/>
      <c r="I777" s="4"/>
      <c r="J777" s="4"/>
      <c r="K777" s="4">
        <f>SUM(Tabel1[[#This Row],[cap_gemarkeerd_langs]:[cap_canadees]])</f>
        <v>3</v>
      </c>
      <c r="L777" s="4"/>
      <c r="M777" s="4"/>
      <c r="N777" s="4"/>
      <c r="O777" s="4"/>
      <c r="P777" s="4"/>
      <c r="Q777" s="4" t="s">
        <v>91</v>
      </c>
      <c r="R777" s="4">
        <f>SUM(Tabel1[[#This Row],[Cap - Invaliden algemeen]:[Cap - Overig gereserveerd]])</f>
        <v>0</v>
      </c>
      <c r="S777" s="4">
        <f>Tabel1[[#This Row],[Totale openbare capaciteit]]+Tabel1[[#This Row],[Totale doelgroep capaciteit]]</f>
        <v>3</v>
      </c>
      <c r="T777" s="11"/>
      <c r="U777" s="11"/>
      <c r="V777" s="11"/>
      <c r="W777" s="11"/>
      <c r="X777" s="11"/>
      <c r="Y777" s="11"/>
      <c r="Z777" s="4">
        <f>SUM(Tabel1[[#This Row],[Bez - Invaliden algemeen]:[Bez - Overig gereserveerd]])</f>
        <v>0</v>
      </c>
      <c r="AA777" s="4"/>
      <c r="AB777" s="4"/>
      <c r="AC777" s="11"/>
      <c r="AD777" s="11">
        <f>SUM(Tabel1[[#This Row],[Bez - fout, canadees]:[Bez - fout, anders]])</f>
        <v>0</v>
      </c>
      <c r="AE777" s="4"/>
      <c r="AF777" s="11"/>
      <c r="AG777" s="11"/>
      <c r="AH777" s="11">
        <f>SUM(Tabel1[[#This Row],[Bez - Obstakel, openbaar]:[Bez - Obstakel, doelgroep]])</f>
        <v>0</v>
      </c>
      <c r="AI777" s="4"/>
      <c r="AJ777" s="11">
        <f>SUM(Tabel1[[#This Row],[Bez - doelgroep totaal]]+Tabel1[[#This Row],[Bez - Openbaar]]+Tabel1[[#This Row],[Bez - Foutparkeerders]]+Tabel1[[#This Row],[Bez - Obstakels]])</f>
        <v>0</v>
      </c>
      <c r="AK777" s="41">
        <f>Tabel1[[#This Row],[Bez - Openbaar]]/Tabel1[[#This Row],[Totale openbare capaciteit]]</f>
        <v>0</v>
      </c>
      <c r="AL777" s="41" t="e">
        <f>Tabel1[[#This Row],[Bez - doelgroep totaal]]/Tabel1[[#This Row],[Totale doelgroep capaciteit]]</f>
        <v>#DIV/0!</v>
      </c>
      <c r="AM777" s="41">
        <f>Tabel1[[#This Row],[Totale bezetting]]/Tabel1[[#This Row],[Totale capaciteit]]</f>
        <v>0</v>
      </c>
      <c r="AN777" s="41" t="str">
        <f>Tabel1[[#This Row],[Datum]]&amp;Tabel1[[#This Row],[Meetmoment]]&amp;Tabel1[[#This Row],[Sectienummer]]</f>
        <v>4441600:00-02:0058</v>
      </c>
      <c r="AO777" s="33"/>
      <c r="AP777" s="33"/>
      <c r="AQ777" s="33"/>
      <c r="AR777" s="33"/>
      <c r="AS777" s="33"/>
      <c r="AT777" s="33">
        <f>SUM(Tabel1[[#This Row],[Motief - Bezoekers/kortparkeerders]:[Motief - Overig]])</f>
        <v>0</v>
      </c>
      <c r="AU777" s="43"/>
      <c r="AV777" s="43"/>
      <c r="AW777" s="43"/>
      <c r="AX777" s="43"/>
      <c r="AY777" s="43"/>
      <c r="AZ777" s="43"/>
      <c r="BA777" s="43"/>
      <c r="BB777" s="43"/>
      <c r="BC777" s="44">
        <f>SUM(Tabel1[[#This Row],[Herkomst - Eigen woonplaats]:[Herkomst - Onbekend]])</f>
        <v>0</v>
      </c>
    </row>
    <row r="778" spans="1:55" s="2" customFormat="1" x14ac:dyDescent="0.25">
      <c r="A778" s="1">
        <v>58</v>
      </c>
      <c r="B778" s="1" t="s">
        <v>62</v>
      </c>
      <c r="C778" s="8">
        <v>44429</v>
      </c>
      <c r="D778" s="1" t="s">
        <v>79</v>
      </c>
      <c r="E778" s="4"/>
      <c r="F778" s="4"/>
      <c r="G778" s="4">
        <v>3</v>
      </c>
      <c r="H778" s="4"/>
      <c r="I778" s="4"/>
      <c r="J778" s="4"/>
      <c r="K778" s="4">
        <f>SUM(Tabel1[[#This Row],[cap_gemarkeerd_langs]:[cap_canadees]])</f>
        <v>3</v>
      </c>
      <c r="L778" s="4"/>
      <c r="M778" s="4"/>
      <c r="N778" s="4"/>
      <c r="O778" s="4"/>
      <c r="P778" s="4"/>
      <c r="Q778" s="4" t="s">
        <v>91</v>
      </c>
      <c r="R778" s="4">
        <f>SUM(Tabel1[[#This Row],[Cap - Invaliden algemeen]:[Cap - Overig gereserveerd]])</f>
        <v>0</v>
      </c>
      <c r="S778" s="4">
        <f>Tabel1[[#This Row],[Totale openbare capaciteit]]+Tabel1[[#This Row],[Totale doelgroep capaciteit]]</f>
        <v>3</v>
      </c>
      <c r="T778" s="11">
        <v>1</v>
      </c>
      <c r="U778" s="11"/>
      <c r="V778" s="11"/>
      <c r="W778" s="11"/>
      <c r="X778" s="11"/>
      <c r="Y778" s="11"/>
      <c r="Z778" s="4">
        <f>SUM(Tabel1[[#This Row],[Bez - Invaliden algemeen]:[Bez - Overig gereserveerd]])</f>
        <v>0</v>
      </c>
      <c r="AA778" s="4"/>
      <c r="AB778" s="4"/>
      <c r="AC778" s="11"/>
      <c r="AD778" s="11">
        <f>SUM(Tabel1[[#This Row],[Bez - fout, canadees]:[Bez - fout, anders]])</f>
        <v>0</v>
      </c>
      <c r="AE778" s="11"/>
      <c r="AF778" s="11"/>
      <c r="AG778" s="11"/>
      <c r="AH778" s="11">
        <f>SUM(Tabel1[[#This Row],[Bez - Obstakel, openbaar]:[Bez - Obstakel, doelgroep]])</f>
        <v>0</v>
      </c>
      <c r="AI778" s="4"/>
      <c r="AJ778" s="11">
        <f>SUM(Tabel1[[#This Row],[Bez - doelgroep totaal]]+Tabel1[[#This Row],[Bez - Openbaar]]+Tabel1[[#This Row],[Bez - Foutparkeerders]]+Tabel1[[#This Row],[Bez - Obstakels]])</f>
        <v>1</v>
      </c>
      <c r="AK778" s="41">
        <f>Tabel1[[#This Row],[Bez - Openbaar]]/Tabel1[[#This Row],[Totale openbare capaciteit]]</f>
        <v>0.33333333333333331</v>
      </c>
      <c r="AL778" s="41" t="e">
        <f>Tabel1[[#This Row],[Bez - doelgroep totaal]]/Tabel1[[#This Row],[Totale doelgroep capaciteit]]</f>
        <v>#DIV/0!</v>
      </c>
      <c r="AM778" s="41">
        <f>Tabel1[[#This Row],[Totale bezetting]]/Tabel1[[#This Row],[Totale capaciteit]]</f>
        <v>0.33333333333333331</v>
      </c>
      <c r="AN778" s="41" t="str">
        <f>Tabel1[[#This Row],[Datum]]&amp;Tabel1[[#This Row],[Meetmoment]]&amp;Tabel1[[#This Row],[Sectienummer]]</f>
        <v>4442914:00-16:0058</v>
      </c>
      <c r="AO778" s="33"/>
      <c r="AP778" s="33"/>
      <c r="AQ778" s="33">
        <v>1</v>
      </c>
      <c r="AR778" s="33"/>
      <c r="AS778" s="33"/>
      <c r="AT778" s="33">
        <f>SUM(Tabel1[[#This Row],[Motief - Bezoekers/kortparkeerders]:[Motief - Overig]])</f>
        <v>1</v>
      </c>
      <c r="AU778" s="43">
        <v>1</v>
      </c>
      <c r="AV778" s="43"/>
      <c r="AW778" s="43"/>
      <c r="AX778" s="43"/>
      <c r="AY778" s="43"/>
      <c r="AZ778" s="43"/>
      <c r="BA778" s="43"/>
      <c r="BB778" s="43"/>
      <c r="BC778" s="44">
        <f>SUM(Tabel1[[#This Row],[Herkomst - Eigen woonplaats]:[Herkomst - Onbekend]])</f>
        <v>1</v>
      </c>
    </row>
    <row r="779" spans="1:55" s="2" customFormat="1" x14ac:dyDescent="0.25">
      <c r="A779" s="1">
        <v>58</v>
      </c>
      <c r="B779" t="s">
        <v>62</v>
      </c>
      <c r="C779" s="8">
        <v>44450</v>
      </c>
      <c r="D779" s="1" t="s">
        <v>78</v>
      </c>
      <c r="E779" s="4"/>
      <c r="F779" s="4"/>
      <c r="G779" s="4">
        <v>3</v>
      </c>
      <c r="H779" s="4"/>
      <c r="I779" s="4"/>
      <c r="J779" s="4"/>
      <c r="K779" s="4">
        <f>SUM(Tabel1[[#This Row],[cap_gemarkeerd_langs]:[cap_canadees]])</f>
        <v>3</v>
      </c>
      <c r="L779" s="4"/>
      <c r="M779" s="4"/>
      <c r="N779" s="4"/>
      <c r="O779" s="4"/>
      <c r="P779" s="4"/>
      <c r="Q779" s="4" t="s">
        <v>91</v>
      </c>
      <c r="R779" s="4">
        <f>SUM(Tabel1[[#This Row],[Cap - Invaliden algemeen]:[Cap - Overig gereserveerd]])</f>
        <v>0</v>
      </c>
      <c r="S779" s="4">
        <f>Tabel1[[#This Row],[Totale openbare capaciteit]]+Tabel1[[#This Row],[Totale doelgroep capaciteit]]</f>
        <v>3</v>
      </c>
      <c r="T779" s="11">
        <v>3</v>
      </c>
      <c r="U779" s="11"/>
      <c r="V779" s="11"/>
      <c r="W779" s="11"/>
      <c r="X779" s="11"/>
      <c r="Y779" s="11"/>
      <c r="Z779" s="4">
        <f>SUM(Tabel1[[#This Row],[Bez - Invaliden algemeen]:[Bez - Overig gereserveerd]])</f>
        <v>0</v>
      </c>
      <c r="AA779" s="4"/>
      <c r="AB779" s="4"/>
      <c r="AC779" s="11"/>
      <c r="AD779" s="11">
        <f>SUM(Tabel1[[#This Row],[Bez - fout, canadees]:[Bez - fout, anders]])</f>
        <v>0</v>
      </c>
      <c r="AE779" s="4"/>
      <c r="AF779" s="11"/>
      <c r="AG779" s="11"/>
      <c r="AH779" s="11">
        <f>SUM(Tabel1[[#This Row],[Bez - Obstakel, openbaar]:[Bez - Obstakel, doelgroep]])</f>
        <v>0</v>
      </c>
      <c r="AI779" s="4"/>
      <c r="AJ779" s="11">
        <f>SUM(Tabel1[[#This Row],[Bez - doelgroep totaal]]+Tabel1[[#This Row],[Bez - Openbaar]]+Tabel1[[#This Row],[Bez - Foutparkeerders]]+Tabel1[[#This Row],[Bez - Obstakels]])</f>
        <v>3</v>
      </c>
      <c r="AK779" s="41">
        <f>Tabel1[[#This Row],[Bez - Openbaar]]/Tabel1[[#This Row],[Totale openbare capaciteit]]</f>
        <v>1</v>
      </c>
      <c r="AL779" s="41" t="e">
        <f>Tabel1[[#This Row],[Bez - doelgroep totaal]]/Tabel1[[#This Row],[Totale doelgroep capaciteit]]</f>
        <v>#DIV/0!</v>
      </c>
      <c r="AM779" s="41">
        <f>Tabel1[[#This Row],[Totale bezetting]]/Tabel1[[#This Row],[Totale capaciteit]]</f>
        <v>1</v>
      </c>
      <c r="AN779" s="41" t="str">
        <f>Tabel1[[#This Row],[Datum]]&amp;Tabel1[[#This Row],[Meetmoment]]&amp;Tabel1[[#This Row],[Sectienummer]]</f>
        <v>4445010:00-12:0058</v>
      </c>
      <c r="AO779" s="33"/>
      <c r="AP779" s="33">
        <v>1</v>
      </c>
      <c r="AQ779" s="33">
        <v>2</v>
      </c>
      <c r="AR779" s="33"/>
      <c r="AS779" s="33"/>
      <c r="AT779" s="33">
        <f>SUM(Tabel1[[#This Row],[Motief - Bezoekers/kortparkeerders]:[Motief - Overig]])</f>
        <v>3</v>
      </c>
      <c r="AU779" s="43">
        <v>3</v>
      </c>
      <c r="AV779" s="43"/>
      <c r="AW779" s="43"/>
      <c r="AX779" s="43"/>
      <c r="AY779" s="43"/>
      <c r="AZ779" s="43"/>
      <c r="BA779" s="43"/>
      <c r="BB779" s="43"/>
      <c r="BC779" s="44">
        <f>SUM(Tabel1[[#This Row],[Herkomst - Eigen woonplaats]:[Herkomst - Onbekend]])</f>
        <v>3</v>
      </c>
    </row>
    <row r="780" spans="1:55" s="2" customFormat="1" x14ac:dyDescent="0.25">
      <c r="A780" s="1">
        <v>58</v>
      </c>
      <c r="B780" t="s">
        <v>62</v>
      </c>
      <c r="C780" s="8">
        <v>44450</v>
      </c>
      <c r="D780" s="1" t="s">
        <v>79</v>
      </c>
      <c r="E780" s="4"/>
      <c r="F780" s="4"/>
      <c r="G780" s="4">
        <v>3</v>
      </c>
      <c r="H780" s="4"/>
      <c r="I780" s="4"/>
      <c r="J780" s="4"/>
      <c r="K780" s="4">
        <f>SUM(Tabel1[[#This Row],[cap_gemarkeerd_langs]:[cap_canadees]])</f>
        <v>3</v>
      </c>
      <c r="L780" s="4"/>
      <c r="M780" s="4"/>
      <c r="N780" s="4"/>
      <c r="O780" s="4"/>
      <c r="P780" s="4"/>
      <c r="Q780" s="4" t="s">
        <v>91</v>
      </c>
      <c r="R780" s="4">
        <f>SUM(Tabel1[[#This Row],[Cap - Invaliden algemeen]:[Cap - Overig gereserveerd]])</f>
        <v>0</v>
      </c>
      <c r="S780" s="4">
        <f>Tabel1[[#This Row],[Totale openbare capaciteit]]+Tabel1[[#This Row],[Totale doelgroep capaciteit]]</f>
        <v>3</v>
      </c>
      <c r="T780" s="11">
        <v>2</v>
      </c>
      <c r="U780" s="11"/>
      <c r="V780" s="11"/>
      <c r="W780" s="11"/>
      <c r="X780" s="11"/>
      <c r="Y780" s="11"/>
      <c r="Z780" s="4">
        <f>SUM(Tabel1[[#This Row],[Bez - Invaliden algemeen]:[Bez - Overig gereserveerd]])</f>
        <v>0</v>
      </c>
      <c r="AA780" s="4"/>
      <c r="AB780" s="4"/>
      <c r="AC780" s="11"/>
      <c r="AD780" s="11">
        <f>SUM(Tabel1[[#This Row],[Bez - fout, canadees]:[Bez - fout, anders]])</f>
        <v>0</v>
      </c>
      <c r="AE780" s="4"/>
      <c r="AF780" s="11"/>
      <c r="AG780" s="11"/>
      <c r="AH780" s="11">
        <f>SUM(Tabel1[[#This Row],[Bez - Obstakel, openbaar]:[Bez - Obstakel, doelgroep]])</f>
        <v>0</v>
      </c>
      <c r="AI780" s="4"/>
      <c r="AJ780" s="11">
        <f>SUM(Tabel1[[#This Row],[Bez - doelgroep totaal]]+Tabel1[[#This Row],[Bez - Openbaar]]+Tabel1[[#This Row],[Bez - Foutparkeerders]]+Tabel1[[#This Row],[Bez - Obstakels]])</f>
        <v>2</v>
      </c>
      <c r="AK780" s="41">
        <f>Tabel1[[#This Row],[Bez - Openbaar]]/Tabel1[[#This Row],[Totale openbare capaciteit]]</f>
        <v>0.66666666666666663</v>
      </c>
      <c r="AL780" s="41" t="e">
        <f>Tabel1[[#This Row],[Bez - doelgroep totaal]]/Tabel1[[#This Row],[Totale doelgroep capaciteit]]</f>
        <v>#DIV/0!</v>
      </c>
      <c r="AM780" s="41">
        <f>Tabel1[[#This Row],[Totale bezetting]]/Tabel1[[#This Row],[Totale capaciteit]]</f>
        <v>0.66666666666666663</v>
      </c>
      <c r="AN780" s="41" t="str">
        <f>Tabel1[[#This Row],[Datum]]&amp;Tabel1[[#This Row],[Meetmoment]]&amp;Tabel1[[#This Row],[Sectienummer]]</f>
        <v>4445014:00-16:0058</v>
      </c>
      <c r="AO780" s="33"/>
      <c r="AP780" s="33">
        <v>1</v>
      </c>
      <c r="AQ780" s="33">
        <v>1</v>
      </c>
      <c r="AR780" s="33"/>
      <c r="AS780" s="33"/>
      <c r="AT780" s="33">
        <f>SUM(Tabel1[[#This Row],[Motief - Bezoekers/kortparkeerders]:[Motief - Overig]])</f>
        <v>2</v>
      </c>
      <c r="AU780" s="43">
        <v>2</v>
      </c>
      <c r="AV780" s="43"/>
      <c r="AW780" s="43"/>
      <c r="AX780" s="43"/>
      <c r="AY780" s="43"/>
      <c r="AZ780" s="43"/>
      <c r="BA780" s="43"/>
      <c r="BB780" s="43"/>
      <c r="BC780" s="44">
        <f>SUM(Tabel1[[#This Row],[Herkomst - Eigen woonplaats]:[Herkomst - Onbekend]])</f>
        <v>2</v>
      </c>
    </row>
    <row r="781" spans="1:55" s="2" customFormat="1" x14ac:dyDescent="0.25">
      <c r="A781" s="1">
        <v>58</v>
      </c>
      <c r="B781" t="s">
        <v>62</v>
      </c>
      <c r="C781" s="8">
        <v>44450</v>
      </c>
      <c r="D781" s="1" t="s">
        <v>80</v>
      </c>
      <c r="E781" s="4"/>
      <c r="F781" s="4"/>
      <c r="G781" s="4">
        <v>3</v>
      </c>
      <c r="H781" s="4"/>
      <c r="I781" s="4"/>
      <c r="J781" s="4"/>
      <c r="K781" s="4">
        <f>SUM(Tabel1[[#This Row],[cap_gemarkeerd_langs]:[cap_canadees]])</f>
        <v>3</v>
      </c>
      <c r="L781" s="4"/>
      <c r="M781" s="4"/>
      <c r="N781" s="4"/>
      <c r="O781" s="4"/>
      <c r="P781" s="4"/>
      <c r="Q781" s="4" t="s">
        <v>91</v>
      </c>
      <c r="R781" s="4">
        <f>SUM(Tabel1[[#This Row],[Cap - Invaliden algemeen]:[Cap - Overig gereserveerd]])</f>
        <v>0</v>
      </c>
      <c r="S781" s="4">
        <f>Tabel1[[#This Row],[Totale openbare capaciteit]]+Tabel1[[#This Row],[Totale doelgroep capaciteit]]</f>
        <v>3</v>
      </c>
      <c r="T781" s="11">
        <v>2</v>
      </c>
      <c r="U781" s="11"/>
      <c r="V781" s="11"/>
      <c r="W781" s="11"/>
      <c r="X781" s="11"/>
      <c r="Y781" s="11"/>
      <c r="Z781" s="4">
        <f>SUM(Tabel1[[#This Row],[Bez - Invaliden algemeen]:[Bez - Overig gereserveerd]])</f>
        <v>0</v>
      </c>
      <c r="AA781" s="4"/>
      <c r="AB781" s="4"/>
      <c r="AC781" s="11"/>
      <c r="AD781" s="11">
        <f>SUM(Tabel1[[#This Row],[Bez - fout, canadees]:[Bez - fout, anders]])</f>
        <v>0</v>
      </c>
      <c r="AE781" s="4"/>
      <c r="AF781" s="11"/>
      <c r="AG781" s="11"/>
      <c r="AH781" s="11">
        <f>SUM(Tabel1[[#This Row],[Bez - Obstakel, openbaar]:[Bez - Obstakel, doelgroep]])</f>
        <v>0</v>
      </c>
      <c r="AI781" s="4"/>
      <c r="AJ781" s="11">
        <f>SUM(Tabel1[[#This Row],[Bez - doelgroep totaal]]+Tabel1[[#This Row],[Bez - Openbaar]]+Tabel1[[#This Row],[Bez - Foutparkeerders]]+Tabel1[[#This Row],[Bez - Obstakels]])</f>
        <v>2</v>
      </c>
      <c r="AK781" s="41">
        <f>Tabel1[[#This Row],[Bez - Openbaar]]/Tabel1[[#This Row],[Totale openbare capaciteit]]</f>
        <v>0.66666666666666663</v>
      </c>
      <c r="AL781" s="41" t="e">
        <f>Tabel1[[#This Row],[Bez - doelgroep totaal]]/Tabel1[[#This Row],[Totale doelgroep capaciteit]]</f>
        <v>#DIV/0!</v>
      </c>
      <c r="AM781" s="41">
        <f>Tabel1[[#This Row],[Totale bezetting]]/Tabel1[[#This Row],[Totale capaciteit]]</f>
        <v>0.66666666666666663</v>
      </c>
      <c r="AN781" s="41" t="str">
        <f>Tabel1[[#This Row],[Datum]]&amp;Tabel1[[#This Row],[Meetmoment]]&amp;Tabel1[[#This Row],[Sectienummer]]</f>
        <v>4445019:00-21:0058</v>
      </c>
      <c r="AO781" s="33"/>
      <c r="AP781" s="33"/>
      <c r="AQ781" s="33">
        <v>2</v>
      </c>
      <c r="AR781" s="33"/>
      <c r="AS781" s="33"/>
      <c r="AT781" s="33">
        <f>SUM(Tabel1[[#This Row],[Motief - Bezoekers/kortparkeerders]:[Motief - Overig]])</f>
        <v>2</v>
      </c>
      <c r="AU781" s="43">
        <v>2</v>
      </c>
      <c r="AV781" s="43"/>
      <c r="AW781" s="43"/>
      <c r="AX781" s="43"/>
      <c r="AY781" s="43"/>
      <c r="AZ781" s="43"/>
      <c r="BA781" s="43"/>
      <c r="BB781" s="43"/>
      <c r="BC781" s="44">
        <f>SUM(Tabel1[[#This Row],[Herkomst - Eigen woonplaats]:[Herkomst - Onbekend]])</f>
        <v>2</v>
      </c>
    </row>
    <row r="782" spans="1:55" s="2" customFormat="1" x14ac:dyDescent="0.25">
      <c r="A782" s="1">
        <v>58</v>
      </c>
      <c r="B782" t="s">
        <v>62</v>
      </c>
      <c r="C782" s="8">
        <v>44451</v>
      </c>
      <c r="D782" s="1" t="s">
        <v>77</v>
      </c>
      <c r="E782" s="4"/>
      <c r="F782" s="4"/>
      <c r="G782" s="4">
        <v>3</v>
      </c>
      <c r="H782" s="4"/>
      <c r="I782" s="4"/>
      <c r="J782" s="4"/>
      <c r="K782" s="4">
        <f>SUM(Tabel1[[#This Row],[cap_gemarkeerd_langs]:[cap_canadees]])</f>
        <v>3</v>
      </c>
      <c r="L782" s="4"/>
      <c r="M782" s="4"/>
      <c r="N782" s="4"/>
      <c r="O782" s="4"/>
      <c r="P782" s="4"/>
      <c r="Q782" s="4" t="s">
        <v>91</v>
      </c>
      <c r="R782" s="4">
        <f>SUM(Tabel1[[#This Row],[Cap - Invaliden algemeen]:[Cap - Overig gereserveerd]])</f>
        <v>0</v>
      </c>
      <c r="S782" s="4">
        <f>Tabel1[[#This Row],[Totale openbare capaciteit]]+Tabel1[[#This Row],[Totale doelgroep capaciteit]]</f>
        <v>3</v>
      </c>
      <c r="T782" s="11">
        <v>2</v>
      </c>
      <c r="U782" s="11"/>
      <c r="V782" s="11"/>
      <c r="W782" s="11"/>
      <c r="X782" s="11"/>
      <c r="Y782" s="11"/>
      <c r="Z782" s="4">
        <f>SUM(Tabel1[[#This Row],[Bez - Invaliden algemeen]:[Bez - Overig gereserveerd]])</f>
        <v>0</v>
      </c>
      <c r="AA782" s="4"/>
      <c r="AB782" s="4"/>
      <c r="AC782" s="11"/>
      <c r="AD782" s="11">
        <f>SUM(Tabel1[[#This Row],[Bez - fout, canadees]:[Bez - fout, anders]])</f>
        <v>0</v>
      </c>
      <c r="AE782" s="4"/>
      <c r="AF782" s="11"/>
      <c r="AG782" s="11"/>
      <c r="AH782" s="11">
        <f>SUM(Tabel1[[#This Row],[Bez - Obstakel, openbaar]:[Bez - Obstakel, doelgroep]])</f>
        <v>0</v>
      </c>
      <c r="AI782" s="4"/>
      <c r="AJ782" s="11">
        <f>SUM(Tabel1[[#This Row],[Bez - doelgroep totaal]]+Tabel1[[#This Row],[Bez - Openbaar]]+Tabel1[[#This Row],[Bez - Foutparkeerders]]+Tabel1[[#This Row],[Bez - Obstakels]])</f>
        <v>2</v>
      </c>
      <c r="AK782" s="41">
        <f>Tabel1[[#This Row],[Bez - Openbaar]]/Tabel1[[#This Row],[Totale openbare capaciteit]]</f>
        <v>0.66666666666666663</v>
      </c>
      <c r="AL782" s="41" t="e">
        <f>Tabel1[[#This Row],[Bez - doelgroep totaal]]/Tabel1[[#This Row],[Totale doelgroep capaciteit]]</f>
        <v>#DIV/0!</v>
      </c>
      <c r="AM782" s="41">
        <f>Tabel1[[#This Row],[Totale bezetting]]/Tabel1[[#This Row],[Totale capaciteit]]</f>
        <v>0.66666666666666663</v>
      </c>
      <c r="AN782" s="41" t="str">
        <f>Tabel1[[#This Row],[Datum]]&amp;Tabel1[[#This Row],[Meetmoment]]&amp;Tabel1[[#This Row],[Sectienummer]]</f>
        <v>4445100:00-02:0058</v>
      </c>
      <c r="AO782" s="33"/>
      <c r="AP782" s="33"/>
      <c r="AQ782" s="33">
        <v>2</v>
      </c>
      <c r="AR782" s="33"/>
      <c r="AS782" s="33"/>
      <c r="AT782" s="33">
        <f>SUM(Tabel1[[#This Row],[Motief - Bezoekers/kortparkeerders]:[Motief - Overig]])</f>
        <v>2</v>
      </c>
      <c r="AU782" s="43">
        <v>2</v>
      </c>
      <c r="AV782" s="43"/>
      <c r="AW782" s="43"/>
      <c r="AX782" s="43"/>
      <c r="AY782" s="43"/>
      <c r="AZ782" s="43"/>
      <c r="BA782" s="43"/>
      <c r="BB782" s="43"/>
      <c r="BC782" s="44">
        <f>SUM(Tabel1[[#This Row],[Herkomst - Eigen woonplaats]:[Herkomst - Onbekend]])</f>
        <v>2</v>
      </c>
    </row>
    <row r="783" spans="1:55" s="2" customFormat="1" x14ac:dyDescent="0.25">
      <c r="A783" s="1">
        <v>58</v>
      </c>
      <c r="B783" t="s">
        <v>62</v>
      </c>
      <c r="C783" s="8">
        <v>44474</v>
      </c>
      <c r="D783" s="1" t="s">
        <v>78</v>
      </c>
      <c r="E783" s="4"/>
      <c r="F783" s="4"/>
      <c r="G783" s="4">
        <v>3</v>
      </c>
      <c r="H783" s="4"/>
      <c r="I783" s="4"/>
      <c r="J783" s="4"/>
      <c r="K783" s="4">
        <f>SUM(Tabel1[[#This Row],[cap_gemarkeerd_langs]:[cap_canadees]])</f>
        <v>3</v>
      </c>
      <c r="L783" s="4"/>
      <c r="M783" s="4"/>
      <c r="N783" s="4"/>
      <c r="O783" s="4"/>
      <c r="P783" s="4"/>
      <c r="Q783" s="4" t="s">
        <v>91</v>
      </c>
      <c r="R783" s="4">
        <f>SUM(Tabel1[[#This Row],[Cap - Invaliden algemeen]:[Cap - Overig gereserveerd]])</f>
        <v>0</v>
      </c>
      <c r="S783" s="4">
        <f>Tabel1[[#This Row],[Totale openbare capaciteit]]+Tabel1[[#This Row],[Totale doelgroep capaciteit]]</f>
        <v>3</v>
      </c>
      <c r="T783" s="11"/>
      <c r="U783" s="11"/>
      <c r="V783" s="11"/>
      <c r="W783" s="11"/>
      <c r="X783" s="11"/>
      <c r="Y783" s="11"/>
      <c r="Z783" s="4">
        <f>SUM(Tabel1[[#This Row],[Bez - Invaliden algemeen]:[Bez - Overig gereserveerd]])</f>
        <v>0</v>
      </c>
      <c r="AA783" s="4"/>
      <c r="AB783" s="4"/>
      <c r="AC783" s="11"/>
      <c r="AD783" s="11">
        <f>SUM(Tabel1[[#This Row],[Bez - fout, canadees]:[Bez - fout, anders]])</f>
        <v>0</v>
      </c>
      <c r="AE783" s="4"/>
      <c r="AF783" s="11"/>
      <c r="AG783" s="11"/>
      <c r="AH783" s="11">
        <f>SUM(Tabel1[[#This Row],[Bez - Obstakel, openbaar]:[Bez - Obstakel, doelgroep]])</f>
        <v>0</v>
      </c>
      <c r="AI783" s="4"/>
      <c r="AJ783" s="11">
        <f>SUM(Tabel1[[#This Row],[Bez - doelgroep totaal]]+Tabel1[[#This Row],[Bez - Openbaar]]+Tabel1[[#This Row],[Bez - Foutparkeerders]]+Tabel1[[#This Row],[Bez - Obstakels]])</f>
        <v>0</v>
      </c>
      <c r="AK783" s="41">
        <f>Tabel1[[#This Row],[Bez - Openbaar]]/Tabel1[[#This Row],[Totale openbare capaciteit]]</f>
        <v>0</v>
      </c>
      <c r="AL783" s="41" t="e">
        <f>Tabel1[[#This Row],[Bez - doelgroep totaal]]/Tabel1[[#This Row],[Totale doelgroep capaciteit]]</f>
        <v>#DIV/0!</v>
      </c>
      <c r="AM783" s="41">
        <f>Tabel1[[#This Row],[Totale bezetting]]/Tabel1[[#This Row],[Totale capaciteit]]</f>
        <v>0</v>
      </c>
      <c r="AN783" s="41" t="str">
        <f>Tabel1[[#This Row],[Datum]]&amp;Tabel1[[#This Row],[Meetmoment]]&amp;Tabel1[[#This Row],[Sectienummer]]</f>
        <v>4447410:00-12:0058</v>
      </c>
      <c r="AO783" s="33"/>
      <c r="AP783" s="33"/>
      <c r="AQ783" s="33"/>
      <c r="AR783" s="33"/>
      <c r="AS783" s="33"/>
      <c r="AT783" s="33">
        <f>SUM(Tabel1[[#This Row],[Motief - Bezoekers/kortparkeerders]:[Motief - Overig]])</f>
        <v>0</v>
      </c>
      <c r="AU783" s="43"/>
      <c r="AV783" s="43"/>
      <c r="AW783" s="43"/>
      <c r="AX783" s="43"/>
      <c r="AY783" s="43"/>
      <c r="AZ783" s="43"/>
      <c r="BA783" s="43"/>
      <c r="BB783" s="43"/>
      <c r="BC783" s="44">
        <f>SUM(Tabel1[[#This Row],[Herkomst - Eigen woonplaats]:[Herkomst - Onbekend]])</f>
        <v>0</v>
      </c>
    </row>
    <row r="784" spans="1:55" s="2" customFormat="1" x14ac:dyDescent="0.25">
      <c r="A784" s="1">
        <v>58</v>
      </c>
      <c r="B784" t="s">
        <v>62</v>
      </c>
      <c r="C784" s="8">
        <v>44474</v>
      </c>
      <c r="D784" s="1" t="s">
        <v>79</v>
      </c>
      <c r="E784" s="4"/>
      <c r="F784" s="4"/>
      <c r="G784" s="4">
        <v>3</v>
      </c>
      <c r="H784" s="4"/>
      <c r="I784" s="4"/>
      <c r="J784" s="4"/>
      <c r="K784" s="4">
        <f>SUM(Tabel1[[#This Row],[cap_gemarkeerd_langs]:[cap_canadees]])</f>
        <v>3</v>
      </c>
      <c r="L784" s="4"/>
      <c r="M784" s="4"/>
      <c r="N784" s="4"/>
      <c r="O784" s="4"/>
      <c r="P784" s="4"/>
      <c r="Q784" s="4" t="s">
        <v>91</v>
      </c>
      <c r="R784" s="4">
        <f>SUM(Tabel1[[#This Row],[Cap - Invaliden algemeen]:[Cap - Overig gereserveerd]])</f>
        <v>0</v>
      </c>
      <c r="S784" s="4">
        <f>Tabel1[[#This Row],[Totale openbare capaciteit]]+Tabel1[[#This Row],[Totale doelgroep capaciteit]]</f>
        <v>3</v>
      </c>
      <c r="T784" s="11"/>
      <c r="U784" s="11"/>
      <c r="V784" s="11"/>
      <c r="W784" s="11"/>
      <c r="X784" s="11"/>
      <c r="Y784" s="11"/>
      <c r="Z784" s="4">
        <f>SUM(Tabel1[[#This Row],[Bez - Invaliden algemeen]:[Bez - Overig gereserveerd]])</f>
        <v>0</v>
      </c>
      <c r="AA784" s="4"/>
      <c r="AB784" s="4"/>
      <c r="AC784" s="11"/>
      <c r="AD784" s="11">
        <f>SUM(Tabel1[[#This Row],[Bez - fout, canadees]:[Bez - fout, anders]])</f>
        <v>0</v>
      </c>
      <c r="AE784" s="4"/>
      <c r="AF784" s="11"/>
      <c r="AG784" s="11"/>
      <c r="AH784" s="11">
        <f>SUM(Tabel1[[#This Row],[Bez - Obstakel, openbaar]:[Bez - Obstakel, doelgroep]])</f>
        <v>0</v>
      </c>
      <c r="AI784" s="4"/>
      <c r="AJ784" s="11">
        <f>SUM(Tabel1[[#This Row],[Bez - doelgroep totaal]]+Tabel1[[#This Row],[Bez - Openbaar]]+Tabel1[[#This Row],[Bez - Foutparkeerders]]+Tabel1[[#This Row],[Bez - Obstakels]])</f>
        <v>0</v>
      </c>
      <c r="AK784" s="41">
        <f>Tabel1[[#This Row],[Bez - Openbaar]]/Tabel1[[#This Row],[Totale openbare capaciteit]]</f>
        <v>0</v>
      </c>
      <c r="AL784" s="41" t="e">
        <f>Tabel1[[#This Row],[Bez - doelgroep totaal]]/Tabel1[[#This Row],[Totale doelgroep capaciteit]]</f>
        <v>#DIV/0!</v>
      </c>
      <c r="AM784" s="41">
        <f>Tabel1[[#This Row],[Totale bezetting]]/Tabel1[[#This Row],[Totale capaciteit]]</f>
        <v>0</v>
      </c>
      <c r="AN784" s="41" t="str">
        <f>Tabel1[[#This Row],[Datum]]&amp;Tabel1[[#This Row],[Meetmoment]]&amp;Tabel1[[#This Row],[Sectienummer]]</f>
        <v>4447414:00-16:0058</v>
      </c>
      <c r="AO784" s="33"/>
      <c r="AP784" s="33"/>
      <c r="AQ784" s="33"/>
      <c r="AR784" s="33"/>
      <c r="AS784" s="33"/>
      <c r="AT784" s="33">
        <f>SUM(Tabel1[[#This Row],[Motief - Bezoekers/kortparkeerders]:[Motief - Overig]])</f>
        <v>0</v>
      </c>
      <c r="AU784" s="43"/>
      <c r="AV784" s="43"/>
      <c r="AW784" s="43"/>
      <c r="AX784" s="43"/>
      <c r="AY784" s="43"/>
      <c r="AZ784" s="43"/>
      <c r="BA784" s="43"/>
      <c r="BB784" s="43"/>
      <c r="BC784" s="44">
        <f>SUM(Tabel1[[#This Row],[Herkomst - Eigen woonplaats]:[Herkomst - Onbekend]])</f>
        <v>0</v>
      </c>
    </row>
    <row r="785" spans="1:55" s="2" customFormat="1" x14ac:dyDescent="0.25">
      <c r="A785" s="1">
        <v>58</v>
      </c>
      <c r="B785" t="s">
        <v>62</v>
      </c>
      <c r="C785" s="8">
        <v>44474</v>
      </c>
      <c r="D785" s="1" t="s">
        <v>80</v>
      </c>
      <c r="E785" s="4"/>
      <c r="F785" s="4"/>
      <c r="G785" s="4">
        <v>3</v>
      </c>
      <c r="H785" s="4"/>
      <c r="I785" s="4"/>
      <c r="J785" s="4"/>
      <c r="K785" s="4">
        <f>SUM(Tabel1[[#This Row],[cap_gemarkeerd_langs]:[cap_canadees]])</f>
        <v>3</v>
      </c>
      <c r="L785" s="4"/>
      <c r="M785" s="4"/>
      <c r="N785" s="4"/>
      <c r="O785" s="4"/>
      <c r="P785" s="4"/>
      <c r="Q785" s="4" t="s">
        <v>91</v>
      </c>
      <c r="R785" s="4">
        <f>SUM(Tabel1[[#This Row],[Cap - Invaliden algemeen]:[Cap - Overig gereserveerd]])</f>
        <v>0</v>
      </c>
      <c r="S785" s="4">
        <f>Tabel1[[#This Row],[Totale openbare capaciteit]]+Tabel1[[#This Row],[Totale doelgroep capaciteit]]</f>
        <v>3</v>
      </c>
      <c r="T785" s="11"/>
      <c r="U785" s="11"/>
      <c r="V785" s="11"/>
      <c r="W785" s="11"/>
      <c r="X785" s="11"/>
      <c r="Y785" s="11"/>
      <c r="Z785" s="4">
        <f>SUM(Tabel1[[#This Row],[Bez - Invaliden algemeen]:[Bez - Overig gereserveerd]])</f>
        <v>0</v>
      </c>
      <c r="AA785" s="4"/>
      <c r="AB785" s="4"/>
      <c r="AC785" s="11"/>
      <c r="AD785" s="11">
        <f>SUM(Tabel1[[#This Row],[Bez - fout, canadees]:[Bez - fout, anders]])</f>
        <v>0</v>
      </c>
      <c r="AE785" s="4"/>
      <c r="AF785" s="11"/>
      <c r="AG785" s="11"/>
      <c r="AH785" s="11">
        <f>SUM(Tabel1[[#This Row],[Bez - Obstakel, openbaar]:[Bez - Obstakel, doelgroep]])</f>
        <v>0</v>
      </c>
      <c r="AI785" s="4"/>
      <c r="AJ785" s="11">
        <f>SUM(Tabel1[[#This Row],[Bez - doelgroep totaal]]+Tabel1[[#This Row],[Bez - Openbaar]]+Tabel1[[#This Row],[Bez - Foutparkeerders]]+Tabel1[[#This Row],[Bez - Obstakels]])</f>
        <v>0</v>
      </c>
      <c r="AK785" s="41">
        <f>Tabel1[[#This Row],[Bez - Openbaar]]/Tabel1[[#This Row],[Totale openbare capaciteit]]</f>
        <v>0</v>
      </c>
      <c r="AL785" s="41" t="e">
        <f>Tabel1[[#This Row],[Bez - doelgroep totaal]]/Tabel1[[#This Row],[Totale doelgroep capaciteit]]</f>
        <v>#DIV/0!</v>
      </c>
      <c r="AM785" s="41">
        <f>Tabel1[[#This Row],[Totale bezetting]]/Tabel1[[#This Row],[Totale capaciteit]]</f>
        <v>0</v>
      </c>
      <c r="AN785" s="41" t="str">
        <f>Tabel1[[#This Row],[Datum]]&amp;Tabel1[[#This Row],[Meetmoment]]&amp;Tabel1[[#This Row],[Sectienummer]]</f>
        <v>4447419:00-21:0058</v>
      </c>
      <c r="AO785" s="33"/>
      <c r="AP785" s="33"/>
      <c r="AQ785" s="33"/>
      <c r="AR785" s="33"/>
      <c r="AS785" s="33"/>
      <c r="AT785" s="33">
        <f>SUM(Tabel1[[#This Row],[Motief - Bezoekers/kortparkeerders]:[Motief - Overig]])</f>
        <v>0</v>
      </c>
      <c r="AU785" s="43"/>
      <c r="AV785" s="43"/>
      <c r="AW785" s="43"/>
      <c r="AX785" s="43"/>
      <c r="AY785" s="43"/>
      <c r="AZ785" s="43"/>
      <c r="BA785" s="43"/>
      <c r="BB785" s="43"/>
      <c r="BC785" s="44">
        <f>SUM(Tabel1[[#This Row],[Herkomst - Eigen woonplaats]:[Herkomst - Onbekend]])</f>
        <v>0</v>
      </c>
    </row>
    <row r="786" spans="1:55" s="2" customFormat="1" x14ac:dyDescent="0.25">
      <c r="A786" s="1">
        <v>58</v>
      </c>
      <c r="B786" t="s">
        <v>62</v>
      </c>
      <c r="C786" s="8">
        <v>44475</v>
      </c>
      <c r="D786" s="1" t="s">
        <v>77</v>
      </c>
      <c r="E786" s="4"/>
      <c r="F786" s="4"/>
      <c r="G786" s="4">
        <v>3</v>
      </c>
      <c r="H786" s="4"/>
      <c r="I786" s="4"/>
      <c r="J786" s="4"/>
      <c r="K786" s="4">
        <f>SUM(Tabel1[[#This Row],[cap_gemarkeerd_langs]:[cap_canadees]])</f>
        <v>3</v>
      </c>
      <c r="L786" s="4"/>
      <c r="M786" s="4"/>
      <c r="N786" s="4"/>
      <c r="O786" s="4"/>
      <c r="P786" s="4"/>
      <c r="Q786" s="4" t="s">
        <v>91</v>
      </c>
      <c r="R786" s="4">
        <f>SUM(Tabel1[[#This Row],[Cap - Invaliden algemeen]:[Cap - Overig gereserveerd]])</f>
        <v>0</v>
      </c>
      <c r="S786" s="4">
        <f>Tabel1[[#This Row],[Totale openbare capaciteit]]+Tabel1[[#This Row],[Totale doelgroep capaciteit]]</f>
        <v>3</v>
      </c>
      <c r="T786" s="11">
        <v>3</v>
      </c>
      <c r="U786" s="11"/>
      <c r="V786" s="11"/>
      <c r="W786" s="11"/>
      <c r="X786" s="11"/>
      <c r="Y786" s="11"/>
      <c r="Z786" s="4">
        <f>SUM(Tabel1[[#This Row],[Bez - Invaliden algemeen]:[Bez - Overig gereserveerd]])</f>
        <v>0</v>
      </c>
      <c r="AA786" s="4"/>
      <c r="AB786" s="4"/>
      <c r="AC786" s="11"/>
      <c r="AD786" s="11">
        <f>SUM(Tabel1[[#This Row],[Bez - fout, canadees]:[Bez - fout, anders]])</f>
        <v>0</v>
      </c>
      <c r="AE786" s="4"/>
      <c r="AF786" s="11"/>
      <c r="AG786" s="11"/>
      <c r="AH786" s="11">
        <f>SUM(Tabel1[[#This Row],[Bez - Obstakel, openbaar]:[Bez - Obstakel, doelgroep]])</f>
        <v>0</v>
      </c>
      <c r="AI786" s="4"/>
      <c r="AJ786" s="11">
        <f>SUM(Tabel1[[#This Row],[Bez - doelgroep totaal]]+Tabel1[[#This Row],[Bez - Openbaar]]+Tabel1[[#This Row],[Bez - Foutparkeerders]]+Tabel1[[#This Row],[Bez - Obstakels]])</f>
        <v>3</v>
      </c>
      <c r="AK786" s="41">
        <f>Tabel1[[#This Row],[Bez - Openbaar]]/Tabel1[[#This Row],[Totale openbare capaciteit]]</f>
        <v>1</v>
      </c>
      <c r="AL786" s="41" t="e">
        <f>Tabel1[[#This Row],[Bez - doelgroep totaal]]/Tabel1[[#This Row],[Totale doelgroep capaciteit]]</f>
        <v>#DIV/0!</v>
      </c>
      <c r="AM786" s="41">
        <f>Tabel1[[#This Row],[Totale bezetting]]/Tabel1[[#This Row],[Totale capaciteit]]</f>
        <v>1</v>
      </c>
      <c r="AN786" s="41" t="str">
        <f>Tabel1[[#This Row],[Datum]]&amp;Tabel1[[#This Row],[Meetmoment]]&amp;Tabel1[[#This Row],[Sectienummer]]</f>
        <v>4447500:00-02:0058</v>
      </c>
      <c r="AO786" s="33"/>
      <c r="AP786" s="33"/>
      <c r="AQ786" s="33">
        <v>1</v>
      </c>
      <c r="AR786" s="33">
        <v>2</v>
      </c>
      <c r="AS786" s="33"/>
      <c r="AT786" s="33">
        <f>SUM(Tabel1[[#This Row],[Motief - Bezoekers/kortparkeerders]:[Motief - Overig]])</f>
        <v>3</v>
      </c>
      <c r="AU786" s="43">
        <v>2</v>
      </c>
      <c r="AV786" s="43"/>
      <c r="AW786" s="43"/>
      <c r="AX786" s="43">
        <v>1</v>
      </c>
      <c r="AY786" s="43"/>
      <c r="AZ786" s="43"/>
      <c r="BA786" s="43"/>
      <c r="BB786" s="43"/>
      <c r="BC786" s="44">
        <f>SUM(Tabel1[[#This Row],[Herkomst - Eigen woonplaats]:[Herkomst - Onbekend]])</f>
        <v>3</v>
      </c>
    </row>
    <row r="787" spans="1:55" s="2" customFormat="1" x14ac:dyDescent="0.25">
      <c r="A787" s="1">
        <v>59</v>
      </c>
      <c r="B787" t="s">
        <v>63</v>
      </c>
      <c r="C787" s="8">
        <v>44415</v>
      </c>
      <c r="D787" s="1" t="s">
        <v>78</v>
      </c>
      <c r="E787" s="4"/>
      <c r="F787" s="4"/>
      <c r="G787" s="4">
        <v>50</v>
      </c>
      <c r="H787" s="4"/>
      <c r="I787" s="4"/>
      <c r="J787" s="4"/>
      <c r="K787" s="4">
        <f>SUM(Tabel1[[#This Row],[cap_gemarkeerd_langs]:[cap_canadees]])</f>
        <v>50</v>
      </c>
      <c r="L787" s="4"/>
      <c r="M787" s="4"/>
      <c r="N787" s="4"/>
      <c r="O787" s="4"/>
      <c r="P787" s="4"/>
      <c r="Q787" s="4"/>
      <c r="R787" s="4">
        <f>SUM(Tabel1[[#This Row],[Cap - Invaliden algemeen]:[Cap - Overig gereserveerd]])</f>
        <v>0</v>
      </c>
      <c r="S787" s="4">
        <f>Tabel1[[#This Row],[Totale openbare capaciteit]]+Tabel1[[#This Row],[Totale doelgroep capaciteit]]</f>
        <v>50</v>
      </c>
      <c r="T787" s="11">
        <v>21</v>
      </c>
      <c r="U787" s="11"/>
      <c r="V787" s="11"/>
      <c r="W787" s="11"/>
      <c r="X787" s="11"/>
      <c r="Y787" s="11"/>
      <c r="Z787" s="4">
        <f>SUM(Tabel1[[#This Row],[Bez - Invaliden algemeen]:[Bez - Overig gereserveerd]])</f>
        <v>0</v>
      </c>
      <c r="AA787" s="4"/>
      <c r="AB787" s="4"/>
      <c r="AC787" s="11"/>
      <c r="AD787" s="11">
        <f>SUM(Tabel1[[#This Row],[Bez - fout, canadees]:[Bez - fout, anders]])</f>
        <v>0</v>
      </c>
      <c r="AE787" s="4"/>
      <c r="AF787" s="11"/>
      <c r="AG787" s="11"/>
      <c r="AH787" s="11">
        <f>SUM(Tabel1[[#This Row],[Bez - Obstakel, openbaar]:[Bez - Obstakel, doelgroep]])</f>
        <v>0</v>
      </c>
      <c r="AI787" s="4"/>
      <c r="AJ787" s="11">
        <f>SUM(Tabel1[[#This Row],[Bez - doelgroep totaal]]+Tabel1[[#This Row],[Bez - Openbaar]]+Tabel1[[#This Row],[Bez - Foutparkeerders]]+Tabel1[[#This Row],[Bez - Obstakels]])</f>
        <v>21</v>
      </c>
      <c r="AK787" s="41">
        <f>Tabel1[[#This Row],[Bez - Openbaar]]/Tabel1[[#This Row],[Totale openbare capaciteit]]</f>
        <v>0.42</v>
      </c>
      <c r="AL787" s="41" t="e">
        <f>Tabel1[[#This Row],[Bez - doelgroep totaal]]/Tabel1[[#This Row],[Totale doelgroep capaciteit]]</f>
        <v>#DIV/0!</v>
      </c>
      <c r="AM787" s="41">
        <f>Tabel1[[#This Row],[Totale bezetting]]/Tabel1[[#This Row],[Totale capaciteit]]</f>
        <v>0.42</v>
      </c>
      <c r="AN787" s="41" t="str">
        <f>Tabel1[[#This Row],[Datum]]&amp;Tabel1[[#This Row],[Meetmoment]]&amp;Tabel1[[#This Row],[Sectienummer]]</f>
        <v>4441510:00-12:0059</v>
      </c>
      <c r="AO787" s="33"/>
      <c r="AP787" s="33">
        <v>1</v>
      </c>
      <c r="AQ787" s="33">
        <v>7</v>
      </c>
      <c r="AR787" s="33">
        <v>13</v>
      </c>
      <c r="AS787" s="33"/>
      <c r="AT787" s="33">
        <f>SUM(Tabel1[[#This Row],[Motief - Bezoekers/kortparkeerders]:[Motief - Overig]])</f>
        <v>21</v>
      </c>
      <c r="AU787" s="43">
        <v>10</v>
      </c>
      <c r="AV787" s="43"/>
      <c r="AW787" s="43">
        <v>3</v>
      </c>
      <c r="AX787" s="43"/>
      <c r="AY787" s="43">
        <v>2</v>
      </c>
      <c r="AZ787" s="43">
        <v>1</v>
      </c>
      <c r="BA787" s="43">
        <v>2</v>
      </c>
      <c r="BB787" s="43">
        <v>3</v>
      </c>
      <c r="BC787" s="44">
        <f>SUM(Tabel1[[#This Row],[Herkomst - Eigen woonplaats]:[Herkomst - Onbekend]])</f>
        <v>21</v>
      </c>
    </row>
    <row r="788" spans="1:55" s="2" customFormat="1" x14ac:dyDescent="0.25">
      <c r="A788" s="1">
        <v>59</v>
      </c>
      <c r="B788" t="s">
        <v>63</v>
      </c>
      <c r="C788" s="8">
        <v>44415</v>
      </c>
      <c r="D788" s="1" t="s">
        <v>79</v>
      </c>
      <c r="E788" s="4"/>
      <c r="F788" s="4"/>
      <c r="G788" s="4">
        <v>50</v>
      </c>
      <c r="H788" s="4"/>
      <c r="I788" s="4"/>
      <c r="J788" s="4"/>
      <c r="K788" s="4">
        <f>SUM(Tabel1[[#This Row],[cap_gemarkeerd_langs]:[cap_canadees]])</f>
        <v>50</v>
      </c>
      <c r="L788" s="4"/>
      <c r="M788" s="4"/>
      <c r="N788" s="4"/>
      <c r="O788" s="4"/>
      <c r="P788" s="4"/>
      <c r="Q788" s="4"/>
      <c r="R788" s="4">
        <f>SUM(Tabel1[[#This Row],[Cap - Invaliden algemeen]:[Cap - Overig gereserveerd]])</f>
        <v>0</v>
      </c>
      <c r="S788" s="4">
        <f>Tabel1[[#This Row],[Totale openbare capaciteit]]+Tabel1[[#This Row],[Totale doelgroep capaciteit]]</f>
        <v>50</v>
      </c>
      <c r="T788" s="11">
        <v>24</v>
      </c>
      <c r="U788" s="11"/>
      <c r="V788" s="11"/>
      <c r="W788" s="11"/>
      <c r="X788" s="11"/>
      <c r="Y788" s="11"/>
      <c r="Z788" s="4">
        <f>SUM(Tabel1[[#This Row],[Bez - Invaliden algemeen]:[Bez - Overig gereserveerd]])</f>
        <v>0</v>
      </c>
      <c r="AA788" s="4"/>
      <c r="AB788" s="4"/>
      <c r="AC788" s="11"/>
      <c r="AD788" s="11">
        <f>SUM(Tabel1[[#This Row],[Bez - fout, canadees]:[Bez - fout, anders]])</f>
        <v>0</v>
      </c>
      <c r="AE788" s="4"/>
      <c r="AF788" s="11"/>
      <c r="AG788" s="11"/>
      <c r="AH788" s="11">
        <f>SUM(Tabel1[[#This Row],[Bez - Obstakel, openbaar]:[Bez - Obstakel, doelgroep]])</f>
        <v>0</v>
      </c>
      <c r="AI788" s="4"/>
      <c r="AJ788" s="11">
        <f>SUM(Tabel1[[#This Row],[Bez - doelgroep totaal]]+Tabel1[[#This Row],[Bez - Openbaar]]+Tabel1[[#This Row],[Bez - Foutparkeerders]]+Tabel1[[#This Row],[Bez - Obstakels]])</f>
        <v>24</v>
      </c>
      <c r="AK788" s="41">
        <f>Tabel1[[#This Row],[Bez - Openbaar]]/Tabel1[[#This Row],[Totale openbare capaciteit]]</f>
        <v>0.48</v>
      </c>
      <c r="AL788" s="41" t="e">
        <f>Tabel1[[#This Row],[Bez - doelgroep totaal]]/Tabel1[[#This Row],[Totale doelgroep capaciteit]]</f>
        <v>#DIV/0!</v>
      </c>
      <c r="AM788" s="41">
        <f>Tabel1[[#This Row],[Totale bezetting]]/Tabel1[[#This Row],[Totale capaciteit]]</f>
        <v>0.48</v>
      </c>
      <c r="AN788" s="41" t="str">
        <f>Tabel1[[#This Row],[Datum]]&amp;Tabel1[[#This Row],[Meetmoment]]&amp;Tabel1[[#This Row],[Sectienummer]]</f>
        <v>4441514:00-16:0059</v>
      </c>
      <c r="AO788" s="33">
        <v>5</v>
      </c>
      <c r="AP788" s="33">
        <v>1</v>
      </c>
      <c r="AQ788" s="33">
        <v>7</v>
      </c>
      <c r="AR788" s="33">
        <v>11</v>
      </c>
      <c r="AS788" s="33"/>
      <c r="AT788" s="33">
        <f>SUM(Tabel1[[#This Row],[Motief - Bezoekers/kortparkeerders]:[Motief - Overig]])</f>
        <v>24</v>
      </c>
      <c r="AU788" s="43">
        <v>7</v>
      </c>
      <c r="AV788" s="43">
        <v>1</v>
      </c>
      <c r="AW788" s="43">
        <v>3</v>
      </c>
      <c r="AX788" s="43">
        <v>2</v>
      </c>
      <c r="AY788" s="43">
        <v>4</v>
      </c>
      <c r="AZ788" s="43">
        <v>1</v>
      </c>
      <c r="BA788" s="43">
        <v>3</v>
      </c>
      <c r="BB788" s="43">
        <v>3</v>
      </c>
      <c r="BC788" s="44">
        <f>SUM(Tabel1[[#This Row],[Herkomst - Eigen woonplaats]:[Herkomst - Onbekend]])</f>
        <v>24</v>
      </c>
    </row>
    <row r="789" spans="1:55" s="2" customFormat="1" x14ac:dyDescent="0.25">
      <c r="A789" s="1">
        <v>59</v>
      </c>
      <c r="B789" t="s">
        <v>63</v>
      </c>
      <c r="C789" s="8">
        <v>44415</v>
      </c>
      <c r="D789" s="1" t="s">
        <v>80</v>
      </c>
      <c r="E789" s="4"/>
      <c r="F789" s="4"/>
      <c r="G789" s="4">
        <v>50</v>
      </c>
      <c r="H789" s="4"/>
      <c r="I789" s="4"/>
      <c r="J789" s="4"/>
      <c r="K789" s="4">
        <f>SUM(Tabel1[[#This Row],[cap_gemarkeerd_langs]:[cap_canadees]])</f>
        <v>50</v>
      </c>
      <c r="L789" s="4"/>
      <c r="M789" s="4"/>
      <c r="N789" s="4"/>
      <c r="O789" s="4"/>
      <c r="P789" s="4"/>
      <c r="Q789" s="4"/>
      <c r="R789" s="4">
        <f>SUM(Tabel1[[#This Row],[Cap - Invaliden algemeen]:[Cap - Overig gereserveerd]])</f>
        <v>0</v>
      </c>
      <c r="S789" s="4">
        <f>Tabel1[[#This Row],[Totale openbare capaciteit]]+Tabel1[[#This Row],[Totale doelgroep capaciteit]]</f>
        <v>50</v>
      </c>
      <c r="T789" s="11">
        <v>27</v>
      </c>
      <c r="U789" s="11"/>
      <c r="V789" s="11"/>
      <c r="W789" s="11"/>
      <c r="X789" s="11"/>
      <c r="Y789" s="11"/>
      <c r="Z789" s="4">
        <f>SUM(Tabel1[[#This Row],[Bez - Invaliden algemeen]:[Bez - Overig gereserveerd]])</f>
        <v>0</v>
      </c>
      <c r="AA789" s="4"/>
      <c r="AB789" s="4"/>
      <c r="AC789" s="11"/>
      <c r="AD789" s="11">
        <f>SUM(Tabel1[[#This Row],[Bez - fout, canadees]:[Bez - fout, anders]])</f>
        <v>0</v>
      </c>
      <c r="AE789" s="4"/>
      <c r="AF789" s="11"/>
      <c r="AG789" s="11"/>
      <c r="AH789" s="11">
        <f>SUM(Tabel1[[#This Row],[Bez - Obstakel, openbaar]:[Bez - Obstakel, doelgroep]])</f>
        <v>0</v>
      </c>
      <c r="AI789" s="4"/>
      <c r="AJ789" s="11">
        <f>SUM(Tabel1[[#This Row],[Bez - doelgroep totaal]]+Tabel1[[#This Row],[Bez - Openbaar]]+Tabel1[[#This Row],[Bez - Foutparkeerders]]+Tabel1[[#This Row],[Bez - Obstakels]])</f>
        <v>27</v>
      </c>
      <c r="AK789" s="41">
        <f>Tabel1[[#This Row],[Bez - Openbaar]]/Tabel1[[#This Row],[Totale openbare capaciteit]]</f>
        <v>0.54</v>
      </c>
      <c r="AL789" s="41" t="e">
        <f>Tabel1[[#This Row],[Bez - doelgroep totaal]]/Tabel1[[#This Row],[Totale doelgroep capaciteit]]</f>
        <v>#DIV/0!</v>
      </c>
      <c r="AM789" s="41">
        <f>Tabel1[[#This Row],[Totale bezetting]]/Tabel1[[#This Row],[Totale capaciteit]]</f>
        <v>0.54</v>
      </c>
      <c r="AN789" s="41" t="str">
        <f>Tabel1[[#This Row],[Datum]]&amp;Tabel1[[#This Row],[Meetmoment]]&amp;Tabel1[[#This Row],[Sectienummer]]</f>
        <v>4441519:00-21:0059</v>
      </c>
      <c r="AO789" s="33">
        <v>3</v>
      </c>
      <c r="AP789" s="33"/>
      <c r="AQ789" s="33">
        <v>10</v>
      </c>
      <c r="AR789" s="33">
        <v>14</v>
      </c>
      <c r="AS789" s="33"/>
      <c r="AT789" s="33">
        <f>SUM(Tabel1[[#This Row],[Motief - Bezoekers/kortparkeerders]:[Motief - Overig]])</f>
        <v>27</v>
      </c>
      <c r="AU789" s="43">
        <v>9</v>
      </c>
      <c r="AV789" s="43"/>
      <c r="AW789" s="43">
        <v>6</v>
      </c>
      <c r="AX789" s="43">
        <v>1</v>
      </c>
      <c r="AY789" s="43">
        <v>4</v>
      </c>
      <c r="AZ789" s="43">
        <v>1</v>
      </c>
      <c r="BA789" s="43">
        <v>3</v>
      </c>
      <c r="BB789" s="43">
        <v>3</v>
      </c>
      <c r="BC789" s="44">
        <f>SUM(Tabel1[[#This Row],[Herkomst - Eigen woonplaats]:[Herkomst - Onbekend]])</f>
        <v>27</v>
      </c>
    </row>
    <row r="790" spans="1:55" s="2" customFormat="1" x14ac:dyDescent="0.25">
      <c r="A790" s="1">
        <v>59</v>
      </c>
      <c r="B790" t="s">
        <v>63</v>
      </c>
      <c r="C790" s="8">
        <v>44416</v>
      </c>
      <c r="D790" s="1" t="s">
        <v>77</v>
      </c>
      <c r="E790" s="4"/>
      <c r="F790" s="4"/>
      <c r="G790" s="4">
        <v>50</v>
      </c>
      <c r="H790" s="4"/>
      <c r="I790" s="4"/>
      <c r="J790" s="4"/>
      <c r="K790" s="4">
        <f>SUM(Tabel1[[#This Row],[cap_gemarkeerd_langs]:[cap_canadees]])</f>
        <v>50</v>
      </c>
      <c r="L790" s="4"/>
      <c r="M790" s="4"/>
      <c r="N790" s="4"/>
      <c r="O790" s="4"/>
      <c r="P790" s="4"/>
      <c r="Q790" s="4"/>
      <c r="R790" s="4">
        <f>SUM(Tabel1[[#This Row],[Cap - Invaliden algemeen]:[Cap - Overig gereserveerd]])</f>
        <v>0</v>
      </c>
      <c r="S790" s="4">
        <f>Tabel1[[#This Row],[Totale openbare capaciteit]]+Tabel1[[#This Row],[Totale doelgroep capaciteit]]</f>
        <v>50</v>
      </c>
      <c r="T790" s="11">
        <v>30</v>
      </c>
      <c r="U790" s="11"/>
      <c r="V790" s="11"/>
      <c r="W790" s="11"/>
      <c r="X790" s="11"/>
      <c r="Y790" s="11"/>
      <c r="Z790" s="4">
        <f>SUM(Tabel1[[#This Row],[Bez - Invaliden algemeen]:[Bez - Overig gereserveerd]])</f>
        <v>0</v>
      </c>
      <c r="AA790" s="4"/>
      <c r="AB790" s="4"/>
      <c r="AC790" s="11"/>
      <c r="AD790" s="11">
        <f>SUM(Tabel1[[#This Row],[Bez - fout, canadees]:[Bez - fout, anders]])</f>
        <v>0</v>
      </c>
      <c r="AE790" s="4"/>
      <c r="AF790" s="11"/>
      <c r="AG790" s="11"/>
      <c r="AH790" s="11">
        <f>SUM(Tabel1[[#This Row],[Bez - Obstakel, openbaar]:[Bez - Obstakel, doelgroep]])</f>
        <v>0</v>
      </c>
      <c r="AI790" s="4"/>
      <c r="AJ790" s="11">
        <f>SUM(Tabel1[[#This Row],[Bez - doelgroep totaal]]+Tabel1[[#This Row],[Bez - Openbaar]]+Tabel1[[#This Row],[Bez - Foutparkeerders]]+Tabel1[[#This Row],[Bez - Obstakels]])</f>
        <v>30</v>
      </c>
      <c r="AK790" s="41">
        <f>Tabel1[[#This Row],[Bez - Openbaar]]/Tabel1[[#This Row],[Totale openbare capaciteit]]</f>
        <v>0.6</v>
      </c>
      <c r="AL790" s="41" t="e">
        <f>Tabel1[[#This Row],[Bez - doelgroep totaal]]/Tabel1[[#This Row],[Totale doelgroep capaciteit]]</f>
        <v>#DIV/0!</v>
      </c>
      <c r="AM790" s="41">
        <f>Tabel1[[#This Row],[Totale bezetting]]/Tabel1[[#This Row],[Totale capaciteit]]</f>
        <v>0.6</v>
      </c>
      <c r="AN790" s="41" t="str">
        <f>Tabel1[[#This Row],[Datum]]&amp;Tabel1[[#This Row],[Meetmoment]]&amp;Tabel1[[#This Row],[Sectienummer]]</f>
        <v>4441600:00-02:0059</v>
      </c>
      <c r="AO790" s="33"/>
      <c r="AP790" s="33"/>
      <c r="AQ790" s="33">
        <v>11</v>
      </c>
      <c r="AR790" s="33">
        <v>19</v>
      </c>
      <c r="AS790" s="33"/>
      <c r="AT790" s="33">
        <f>SUM(Tabel1[[#This Row],[Motief - Bezoekers/kortparkeerders]:[Motief - Overig]])</f>
        <v>30</v>
      </c>
      <c r="AU790" s="43">
        <v>10</v>
      </c>
      <c r="AV790" s="43"/>
      <c r="AW790" s="43">
        <v>7</v>
      </c>
      <c r="AX790" s="43">
        <v>2</v>
      </c>
      <c r="AY790" s="43">
        <v>4</v>
      </c>
      <c r="AZ790" s="43">
        <v>1</v>
      </c>
      <c r="BA790" s="43">
        <v>3</v>
      </c>
      <c r="BB790" s="43">
        <v>3</v>
      </c>
      <c r="BC790" s="44">
        <f>SUM(Tabel1[[#This Row],[Herkomst - Eigen woonplaats]:[Herkomst - Onbekend]])</f>
        <v>30</v>
      </c>
    </row>
    <row r="791" spans="1:55" s="2" customFormat="1" x14ac:dyDescent="0.25">
      <c r="A791" s="1">
        <v>59</v>
      </c>
      <c r="B791" s="1" t="s">
        <v>63</v>
      </c>
      <c r="C791" s="8">
        <v>44429</v>
      </c>
      <c r="D791" s="1" t="s">
        <v>79</v>
      </c>
      <c r="E791" s="4"/>
      <c r="F791" s="4"/>
      <c r="G791" s="4">
        <v>50</v>
      </c>
      <c r="H791" s="4"/>
      <c r="I791" s="4"/>
      <c r="J791" s="4"/>
      <c r="K791" s="4">
        <f>SUM(Tabel1[[#This Row],[cap_gemarkeerd_langs]:[cap_canadees]])</f>
        <v>50</v>
      </c>
      <c r="L791" s="4"/>
      <c r="M791" s="4"/>
      <c r="N791" s="4"/>
      <c r="O791" s="4"/>
      <c r="P791" s="4"/>
      <c r="Q791" s="4"/>
      <c r="R791" s="4">
        <f>SUM(Tabel1[[#This Row],[Cap - Invaliden algemeen]:[Cap - Overig gereserveerd]])</f>
        <v>0</v>
      </c>
      <c r="S791" s="4">
        <f>Tabel1[[#This Row],[Totale openbare capaciteit]]+Tabel1[[#This Row],[Totale doelgroep capaciteit]]</f>
        <v>50</v>
      </c>
      <c r="T791" s="11">
        <v>31</v>
      </c>
      <c r="U791" s="11"/>
      <c r="V791" s="11"/>
      <c r="W791" s="11"/>
      <c r="X791" s="11"/>
      <c r="Y791" s="11"/>
      <c r="Z791" s="4">
        <f>SUM(Tabel1[[#This Row],[Bez - Invaliden algemeen]:[Bez - Overig gereserveerd]])</f>
        <v>0</v>
      </c>
      <c r="AA791" s="4"/>
      <c r="AB791" s="4"/>
      <c r="AC791" s="11"/>
      <c r="AD791" s="11">
        <f>SUM(Tabel1[[#This Row],[Bez - fout, canadees]:[Bez - fout, anders]])</f>
        <v>0</v>
      </c>
      <c r="AE791" s="11"/>
      <c r="AF791" s="11"/>
      <c r="AG791" s="11"/>
      <c r="AH791" s="11">
        <f>SUM(Tabel1[[#This Row],[Bez - Obstakel, openbaar]:[Bez - Obstakel, doelgroep]])</f>
        <v>0</v>
      </c>
      <c r="AI791" s="4"/>
      <c r="AJ791" s="11">
        <f>SUM(Tabel1[[#This Row],[Bez - doelgroep totaal]]+Tabel1[[#This Row],[Bez - Openbaar]]+Tabel1[[#This Row],[Bez - Foutparkeerders]]+Tabel1[[#This Row],[Bez - Obstakels]])</f>
        <v>31</v>
      </c>
      <c r="AK791" s="41">
        <f>Tabel1[[#This Row],[Bez - Openbaar]]/Tabel1[[#This Row],[Totale openbare capaciteit]]</f>
        <v>0.62</v>
      </c>
      <c r="AL791" s="41" t="e">
        <f>Tabel1[[#This Row],[Bez - doelgroep totaal]]/Tabel1[[#This Row],[Totale doelgroep capaciteit]]</f>
        <v>#DIV/0!</v>
      </c>
      <c r="AM791" s="41">
        <f>Tabel1[[#This Row],[Totale bezetting]]/Tabel1[[#This Row],[Totale capaciteit]]</f>
        <v>0.62</v>
      </c>
      <c r="AN791" s="41" t="str">
        <f>Tabel1[[#This Row],[Datum]]&amp;Tabel1[[#This Row],[Meetmoment]]&amp;Tabel1[[#This Row],[Sectienummer]]</f>
        <v>4442914:00-16:0059</v>
      </c>
      <c r="AO791" s="33">
        <v>11</v>
      </c>
      <c r="AP791" s="33">
        <v>1</v>
      </c>
      <c r="AQ791" s="33">
        <v>5</v>
      </c>
      <c r="AR791" s="33">
        <v>14</v>
      </c>
      <c r="AS791" s="33"/>
      <c r="AT791" s="33">
        <f>SUM(Tabel1[[#This Row],[Motief - Bezoekers/kortparkeerders]:[Motief - Overig]])</f>
        <v>31</v>
      </c>
      <c r="AU791" s="43">
        <v>11</v>
      </c>
      <c r="AV791" s="43">
        <v>2</v>
      </c>
      <c r="AW791" s="43">
        <v>7</v>
      </c>
      <c r="AX791" s="43">
        <v>4</v>
      </c>
      <c r="AY791" s="43">
        <v>2</v>
      </c>
      <c r="AZ791" s="43"/>
      <c r="BA791" s="43">
        <v>2</v>
      </c>
      <c r="BB791" s="43">
        <v>3</v>
      </c>
      <c r="BC791" s="44">
        <f>SUM(Tabel1[[#This Row],[Herkomst - Eigen woonplaats]:[Herkomst - Onbekend]])</f>
        <v>31</v>
      </c>
    </row>
    <row r="792" spans="1:55" s="2" customFormat="1" x14ac:dyDescent="0.25">
      <c r="A792" s="1">
        <v>59</v>
      </c>
      <c r="B792" t="s">
        <v>63</v>
      </c>
      <c r="C792" s="8">
        <v>44450</v>
      </c>
      <c r="D792" s="1" t="s">
        <v>78</v>
      </c>
      <c r="E792" s="4"/>
      <c r="F792" s="4"/>
      <c r="G792" s="4">
        <v>50</v>
      </c>
      <c r="H792" s="4"/>
      <c r="I792" s="4"/>
      <c r="J792" s="4"/>
      <c r="K792" s="4">
        <f>SUM(Tabel1[[#This Row],[cap_gemarkeerd_langs]:[cap_canadees]])</f>
        <v>50</v>
      </c>
      <c r="L792" s="4"/>
      <c r="M792" s="4"/>
      <c r="N792" s="4"/>
      <c r="O792" s="4"/>
      <c r="P792" s="4"/>
      <c r="Q792" s="4"/>
      <c r="R792" s="4">
        <f>SUM(Tabel1[[#This Row],[Cap - Invaliden algemeen]:[Cap - Overig gereserveerd]])</f>
        <v>0</v>
      </c>
      <c r="S792" s="4">
        <f>Tabel1[[#This Row],[Totale openbare capaciteit]]+Tabel1[[#This Row],[Totale doelgroep capaciteit]]</f>
        <v>50</v>
      </c>
      <c r="T792" s="11">
        <v>23</v>
      </c>
      <c r="U792" s="11"/>
      <c r="V792" s="11"/>
      <c r="W792" s="11"/>
      <c r="X792" s="11"/>
      <c r="Y792" s="11"/>
      <c r="Z792" s="4">
        <f>SUM(Tabel1[[#This Row],[Bez - Invaliden algemeen]:[Bez - Overig gereserveerd]])</f>
        <v>0</v>
      </c>
      <c r="AA792" s="4"/>
      <c r="AB792" s="4"/>
      <c r="AC792" s="11"/>
      <c r="AD792" s="11">
        <f>SUM(Tabel1[[#This Row],[Bez - fout, canadees]:[Bez - fout, anders]])</f>
        <v>0</v>
      </c>
      <c r="AE792" s="4"/>
      <c r="AF792" s="11"/>
      <c r="AG792" s="11"/>
      <c r="AH792" s="11">
        <f>SUM(Tabel1[[#This Row],[Bez - Obstakel, openbaar]:[Bez - Obstakel, doelgroep]])</f>
        <v>0</v>
      </c>
      <c r="AI792" s="4"/>
      <c r="AJ792" s="11">
        <f>SUM(Tabel1[[#This Row],[Bez - doelgroep totaal]]+Tabel1[[#This Row],[Bez - Openbaar]]+Tabel1[[#This Row],[Bez - Foutparkeerders]]+Tabel1[[#This Row],[Bez - Obstakels]])</f>
        <v>23</v>
      </c>
      <c r="AK792" s="41">
        <f>Tabel1[[#This Row],[Bez - Openbaar]]/Tabel1[[#This Row],[Totale openbare capaciteit]]</f>
        <v>0.46</v>
      </c>
      <c r="AL792" s="41" t="e">
        <f>Tabel1[[#This Row],[Bez - doelgroep totaal]]/Tabel1[[#This Row],[Totale doelgroep capaciteit]]</f>
        <v>#DIV/0!</v>
      </c>
      <c r="AM792" s="41">
        <f>Tabel1[[#This Row],[Totale bezetting]]/Tabel1[[#This Row],[Totale capaciteit]]</f>
        <v>0.46</v>
      </c>
      <c r="AN792" s="41" t="str">
        <f>Tabel1[[#This Row],[Datum]]&amp;Tabel1[[#This Row],[Meetmoment]]&amp;Tabel1[[#This Row],[Sectienummer]]</f>
        <v>4445010:00-12:0059</v>
      </c>
      <c r="AO792" s="33">
        <v>2</v>
      </c>
      <c r="AP792" s="33">
        <v>4</v>
      </c>
      <c r="AQ792" s="33">
        <v>3</v>
      </c>
      <c r="AR792" s="33">
        <v>14</v>
      </c>
      <c r="AS792" s="33"/>
      <c r="AT792" s="33">
        <f>SUM(Tabel1[[#This Row],[Motief - Bezoekers/kortparkeerders]:[Motief - Overig]])</f>
        <v>23</v>
      </c>
      <c r="AU792" s="43">
        <v>10</v>
      </c>
      <c r="AV792" s="43">
        <v>2</v>
      </c>
      <c r="AW792" s="43">
        <v>5</v>
      </c>
      <c r="AX792" s="43">
        <v>1</v>
      </c>
      <c r="AY792" s="43">
        <v>2</v>
      </c>
      <c r="AZ792" s="43"/>
      <c r="BA792" s="43"/>
      <c r="BB792" s="43">
        <v>3</v>
      </c>
      <c r="BC792" s="44">
        <f>SUM(Tabel1[[#This Row],[Herkomst - Eigen woonplaats]:[Herkomst - Onbekend]])</f>
        <v>23</v>
      </c>
    </row>
    <row r="793" spans="1:55" s="2" customFormat="1" x14ac:dyDescent="0.25">
      <c r="A793" s="1">
        <v>59</v>
      </c>
      <c r="B793" t="s">
        <v>63</v>
      </c>
      <c r="C793" s="8">
        <v>44450</v>
      </c>
      <c r="D793" s="1" t="s">
        <v>79</v>
      </c>
      <c r="E793" s="4"/>
      <c r="F793" s="4"/>
      <c r="G793" s="4">
        <v>50</v>
      </c>
      <c r="H793" s="4"/>
      <c r="I793" s="4"/>
      <c r="J793" s="4"/>
      <c r="K793" s="4">
        <f>SUM(Tabel1[[#This Row],[cap_gemarkeerd_langs]:[cap_canadees]])</f>
        <v>50</v>
      </c>
      <c r="L793" s="4"/>
      <c r="M793" s="4"/>
      <c r="N793" s="4"/>
      <c r="O793" s="4"/>
      <c r="P793" s="4"/>
      <c r="Q793" s="4"/>
      <c r="R793" s="4">
        <f>SUM(Tabel1[[#This Row],[Cap - Invaliden algemeen]:[Cap - Overig gereserveerd]])</f>
        <v>0</v>
      </c>
      <c r="S793" s="4">
        <f>Tabel1[[#This Row],[Totale openbare capaciteit]]+Tabel1[[#This Row],[Totale doelgroep capaciteit]]</f>
        <v>50</v>
      </c>
      <c r="T793" s="11">
        <v>19</v>
      </c>
      <c r="U793" s="11"/>
      <c r="V793" s="11"/>
      <c r="W793" s="11"/>
      <c r="X793" s="11"/>
      <c r="Y793" s="11"/>
      <c r="Z793" s="4">
        <f>SUM(Tabel1[[#This Row],[Bez - Invaliden algemeen]:[Bez - Overig gereserveerd]])</f>
        <v>0</v>
      </c>
      <c r="AA793" s="4"/>
      <c r="AB793" s="4"/>
      <c r="AC793" s="11"/>
      <c r="AD793" s="11">
        <f>SUM(Tabel1[[#This Row],[Bez - fout, canadees]:[Bez - fout, anders]])</f>
        <v>0</v>
      </c>
      <c r="AE793" s="4"/>
      <c r="AF793" s="11"/>
      <c r="AG793" s="11"/>
      <c r="AH793" s="11">
        <f>SUM(Tabel1[[#This Row],[Bez - Obstakel, openbaar]:[Bez - Obstakel, doelgroep]])</f>
        <v>0</v>
      </c>
      <c r="AI793" s="4"/>
      <c r="AJ793" s="11">
        <f>SUM(Tabel1[[#This Row],[Bez - doelgroep totaal]]+Tabel1[[#This Row],[Bez - Openbaar]]+Tabel1[[#This Row],[Bez - Foutparkeerders]]+Tabel1[[#This Row],[Bez - Obstakels]])</f>
        <v>19</v>
      </c>
      <c r="AK793" s="41">
        <f>Tabel1[[#This Row],[Bez - Openbaar]]/Tabel1[[#This Row],[Totale openbare capaciteit]]</f>
        <v>0.38</v>
      </c>
      <c r="AL793" s="41" t="e">
        <f>Tabel1[[#This Row],[Bez - doelgroep totaal]]/Tabel1[[#This Row],[Totale doelgroep capaciteit]]</f>
        <v>#DIV/0!</v>
      </c>
      <c r="AM793" s="41">
        <f>Tabel1[[#This Row],[Totale bezetting]]/Tabel1[[#This Row],[Totale capaciteit]]</f>
        <v>0.38</v>
      </c>
      <c r="AN793" s="41" t="str">
        <f>Tabel1[[#This Row],[Datum]]&amp;Tabel1[[#This Row],[Meetmoment]]&amp;Tabel1[[#This Row],[Sectienummer]]</f>
        <v>4445014:00-16:0059</v>
      </c>
      <c r="AO793" s="33"/>
      <c r="AP793" s="33">
        <v>4</v>
      </c>
      <c r="AQ793" s="33">
        <v>2</v>
      </c>
      <c r="AR793" s="33">
        <v>13</v>
      </c>
      <c r="AS793" s="33"/>
      <c r="AT793" s="33">
        <f>SUM(Tabel1[[#This Row],[Motief - Bezoekers/kortparkeerders]:[Motief - Overig]])</f>
        <v>19</v>
      </c>
      <c r="AU793" s="43">
        <v>11</v>
      </c>
      <c r="AV793" s="43"/>
      <c r="AW793" s="43">
        <v>3</v>
      </c>
      <c r="AX793" s="43">
        <v>1</v>
      </c>
      <c r="AY793" s="43">
        <v>1</v>
      </c>
      <c r="AZ793" s="43"/>
      <c r="BA793" s="43"/>
      <c r="BB793" s="43">
        <v>3</v>
      </c>
      <c r="BC793" s="44">
        <f>SUM(Tabel1[[#This Row],[Herkomst - Eigen woonplaats]:[Herkomst - Onbekend]])</f>
        <v>19</v>
      </c>
    </row>
    <row r="794" spans="1:55" s="2" customFormat="1" x14ac:dyDescent="0.25">
      <c r="A794" s="1">
        <v>59</v>
      </c>
      <c r="B794" t="s">
        <v>63</v>
      </c>
      <c r="C794" s="8">
        <v>44450</v>
      </c>
      <c r="D794" s="1" t="s">
        <v>80</v>
      </c>
      <c r="E794" s="4"/>
      <c r="F794" s="4"/>
      <c r="G794" s="4">
        <v>50</v>
      </c>
      <c r="H794" s="4"/>
      <c r="I794" s="4"/>
      <c r="J794" s="4"/>
      <c r="K794" s="4">
        <f>SUM(Tabel1[[#This Row],[cap_gemarkeerd_langs]:[cap_canadees]])</f>
        <v>50</v>
      </c>
      <c r="L794" s="4"/>
      <c r="M794" s="4"/>
      <c r="N794" s="4"/>
      <c r="O794" s="4"/>
      <c r="P794" s="4"/>
      <c r="Q794" s="4"/>
      <c r="R794" s="4">
        <f>SUM(Tabel1[[#This Row],[Cap - Invaliden algemeen]:[Cap - Overig gereserveerd]])</f>
        <v>0</v>
      </c>
      <c r="S794" s="4">
        <f>Tabel1[[#This Row],[Totale openbare capaciteit]]+Tabel1[[#This Row],[Totale doelgroep capaciteit]]</f>
        <v>50</v>
      </c>
      <c r="T794" s="11">
        <v>22</v>
      </c>
      <c r="U794" s="11"/>
      <c r="V794" s="11"/>
      <c r="W794" s="11"/>
      <c r="X794" s="11"/>
      <c r="Y794" s="11"/>
      <c r="Z794" s="4">
        <f>SUM(Tabel1[[#This Row],[Bez - Invaliden algemeen]:[Bez - Overig gereserveerd]])</f>
        <v>0</v>
      </c>
      <c r="AA794" s="4"/>
      <c r="AB794" s="4"/>
      <c r="AC794" s="11"/>
      <c r="AD794" s="11">
        <f>SUM(Tabel1[[#This Row],[Bez - fout, canadees]:[Bez - fout, anders]])</f>
        <v>0</v>
      </c>
      <c r="AE794" s="4"/>
      <c r="AF794" s="11"/>
      <c r="AG794" s="11"/>
      <c r="AH794" s="11">
        <f>SUM(Tabel1[[#This Row],[Bez - Obstakel, openbaar]:[Bez - Obstakel, doelgroep]])</f>
        <v>0</v>
      </c>
      <c r="AI794" s="4"/>
      <c r="AJ794" s="11">
        <f>SUM(Tabel1[[#This Row],[Bez - doelgroep totaal]]+Tabel1[[#This Row],[Bez - Openbaar]]+Tabel1[[#This Row],[Bez - Foutparkeerders]]+Tabel1[[#This Row],[Bez - Obstakels]])</f>
        <v>22</v>
      </c>
      <c r="AK794" s="41">
        <f>Tabel1[[#This Row],[Bez - Openbaar]]/Tabel1[[#This Row],[Totale openbare capaciteit]]</f>
        <v>0.44</v>
      </c>
      <c r="AL794" s="41" t="e">
        <f>Tabel1[[#This Row],[Bez - doelgroep totaal]]/Tabel1[[#This Row],[Totale doelgroep capaciteit]]</f>
        <v>#DIV/0!</v>
      </c>
      <c r="AM794" s="41">
        <f>Tabel1[[#This Row],[Totale bezetting]]/Tabel1[[#This Row],[Totale capaciteit]]</f>
        <v>0.44</v>
      </c>
      <c r="AN794" s="41" t="str">
        <f>Tabel1[[#This Row],[Datum]]&amp;Tabel1[[#This Row],[Meetmoment]]&amp;Tabel1[[#This Row],[Sectienummer]]</f>
        <v>4445019:00-21:0059</v>
      </c>
      <c r="AO794" s="33">
        <v>4</v>
      </c>
      <c r="AP794" s="33">
        <v>2</v>
      </c>
      <c r="AQ794" s="33">
        <v>5</v>
      </c>
      <c r="AR794" s="33">
        <v>11</v>
      </c>
      <c r="AS794" s="33"/>
      <c r="AT794" s="33">
        <f>SUM(Tabel1[[#This Row],[Motief - Bezoekers/kortparkeerders]:[Motief - Overig]])</f>
        <v>22</v>
      </c>
      <c r="AU794" s="43">
        <v>9</v>
      </c>
      <c r="AV794" s="43">
        <v>1</v>
      </c>
      <c r="AW794" s="43">
        <v>6</v>
      </c>
      <c r="AX794" s="43">
        <v>1</v>
      </c>
      <c r="AY794" s="43">
        <v>2</v>
      </c>
      <c r="AZ794" s="43"/>
      <c r="BA794" s="43"/>
      <c r="BB794" s="43">
        <v>3</v>
      </c>
      <c r="BC794" s="44">
        <f>SUM(Tabel1[[#This Row],[Herkomst - Eigen woonplaats]:[Herkomst - Onbekend]])</f>
        <v>22</v>
      </c>
    </row>
    <row r="795" spans="1:55" s="2" customFormat="1" x14ac:dyDescent="0.25">
      <c r="A795" s="1">
        <v>59</v>
      </c>
      <c r="B795" t="s">
        <v>63</v>
      </c>
      <c r="C795" s="8">
        <v>44451</v>
      </c>
      <c r="D795" s="1" t="s">
        <v>77</v>
      </c>
      <c r="E795" s="4"/>
      <c r="F795" s="4"/>
      <c r="G795" s="4">
        <v>50</v>
      </c>
      <c r="H795" s="4"/>
      <c r="I795" s="4"/>
      <c r="J795" s="4"/>
      <c r="K795" s="4">
        <f>SUM(Tabel1[[#This Row],[cap_gemarkeerd_langs]:[cap_canadees]])</f>
        <v>50</v>
      </c>
      <c r="L795" s="4"/>
      <c r="M795" s="4"/>
      <c r="N795" s="4"/>
      <c r="O795" s="4"/>
      <c r="P795" s="4"/>
      <c r="Q795" s="4"/>
      <c r="R795" s="4">
        <f>SUM(Tabel1[[#This Row],[Cap - Invaliden algemeen]:[Cap - Overig gereserveerd]])</f>
        <v>0</v>
      </c>
      <c r="S795" s="4">
        <f>Tabel1[[#This Row],[Totale openbare capaciteit]]+Tabel1[[#This Row],[Totale doelgroep capaciteit]]</f>
        <v>50</v>
      </c>
      <c r="T795" s="11">
        <v>22</v>
      </c>
      <c r="U795" s="11"/>
      <c r="V795" s="11"/>
      <c r="W795" s="11"/>
      <c r="X795" s="11"/>
      <c r="Y795" s="11"/>
      <c r="Z795" s="4">
        <f>SUM(Tabel1[[#This Row],[Bez - Invaliden algemeen]:[Bez - Overig gereserveerd]])</f>
        <v>0</v>
      </c>
      <c r="AA795" s="4"/>
      <c r="AB795" s="4"/>
      <c r="AC795" s="11"/>
      <c r="AD795" s="11">
        <f>SUM(Tabel1[[#This Row],[Bez - fout, canadees]:[Bez - fout, anders]])</f>
        <v>0</v>
      </c>
      <c r="AE795" s="4"/>
      <c r="AF795" s="11"/>
      <c r="AG795" s="11"/>
      <c r="AH795" s="11">
        <f>SUM(Tabel1[[#This Row],[Bez - Obstakel, openbaar]:[Bez - Obstakel, doelgroep]])</f>
        <v>0</v>
      </c>
      <c r="AI795" s="4"/>
      <c r="AJ795" s="11">
        <f>SUM(Tabel1[[#This Row],[Bez - doelgroep totaal]]+Tabel1[[#This Row],[Bez - Openbaar]]+Tabel1[[#This Row],[Bez - Foutparkeerders]]+Tabel1[[#This Row],[Bez - Obstakels]])</f>
        <v>22</v>
      </c>
      <c r="AK795" s="41">
        <f>Tabel1[[#This Row],[Bez - Openbaar]]/Tabel1[[#This Row],[Totale openbare capaciteit]]</f>
        <v>0.44</v>
      </c>
      <c r="AL795" s="41" t="e">
        <f>Tabel1[[#This Row],[Bez - doelgroep totaal]]/Tabel1[[#This Row],[Totale doelgroep capaciteit]]</f>
        <v>#DIV/0!</v>
      </c>
      <c r="AM795" s="41">
        <f>Tabel1[[#This Row],[Totale bezetting]]/Tabel1[[#This Row],[Totale capaciteit]]</f>
        <v>0.44</v>
      </c>
      <c r="AN795" s="41" t="str">
        <f>Tabel1[[#This Row],[Datum]]&amp;Tabel1[[#This Row],[Meetmoment]]&amp;Tabel1[[#This Row],[Sectienummer]]</f>
        <v>4445100:00-02:0059</v>
      </c>
      <c r="AO795" s="33"/>
      <c r="AP795" s="33"/>
      <c r="AQ795" s="33">
        <v>6</v>
      </c>
      <c r="AR795" s="33">
        <v>16</v>
      </c>
      <c r="AS795" s="33"/>
      <c r="AT795" s="33">
        <f>SUM(Tabel1[[#This Row],[Motief - Bezoekers/kortparkeerders]:[Motief - Overig]])</f>
        <v>22</v>
      </c>
      <c r="AU795" s="43">
        <v>11</v>
      </c>
      <c r="AV795" s="43">
        <v>1</v>
      </c>
      <c r="AW795" s="43">
        <v>4</v>
      </c>
      <c r="AX795" s="43"/>
      <c r="AY795" s="43">
        <v>3</v>
      </c>
      <c r="AZ795" s="43"/>
      <c r="BA795" s="43"/>
      <c r="BB795" s="43">
        <v>3</v>
      </c>
      <c r="BC795" s="44">
        <f>SUM(Tabel1[[#This Row],[Herkomst - Eigen woonplaats]:[Herkomst - Onbekend]])</f>
        <v>22</v>
      </c>
    </row>
    <row r="796" spans="1:55" s="2" customFormat="1" x14ac:dyDescent="0.25">
      <c r="A796" s="1">
        <v>59</v>
      </c>
      <c r="B796" t="s">
        <v>63</v>
      </c>
      <c r="C796" s="8">
        <v>44474</v>
      </c>
      <c r="D796" s="1" t="s">
        <v>78</v>
      </c>
      <c r="E796" s="4"/>
      <c r="F796" s="4"/>
      <c r="G796" s="4">
        <v>50</v>
      </c>
      <c r="H796" s="4"/>
      <c r="I796" s="4"/>
      <c r="J796" s="4"/>
      <c r="K796" s="4">
        <f>SUM(Tabel1[[#This Row],[cap_gemarkeerd_langs]:[cap_canadees]])</f>
        <v>50</v>
      </c>
      <c r="L796" s="4"/>
      <c r="M796" s="4"/>
      <c r="N796" s="4"/>
      <c r="O796" s="4"/>
      <c r="P796" s="4"/>
      <c r="Q796" s="4"/>
      <c r="R796" s="4">
        <f>SUM(Tabel1[[#This Row],[Cap - Invaliden algemeen]:[Cap - Overig gereserveerd]])</f>
        <v>0</v>
      </c>
      <c r="S796" s="4">
        <f>Tabel1[[#This Row],[Totale openbare capaciteit]]+Tabel1[[#This Row],[Totale doelgroep capaciteit]]</f>
        <v>50</v>
      </c>
      <c r="T796" s="11">
        <v>16</v>
      </c>
      <c r="U796" s="11"/>
      <c r="V796" s="11"/>
      <c r="W796" s="11"/>
      <c r="X796" s="11"/>
      <c r="Y796" s="11"/>
      <c r="Z796" s="4">
        <f>SUM(Tabel1[[#This Row],[Bez - Invaliden algemeen]:[Bez - Overig gereserveerd]])</f>
        <v>0</v>
      </c>
      <c r="AA796" s="4"/>
      <c r="AB796" s="4"/>
      <c r="AC796" s="11"/>
      <c r="AD796" s="11">
        <f>SUM(Tabel1[[#This Row],[Bez - fout, canadees]:[Bez - fout, anders]])</f>
        <v>0</v>
      </c>
      <c r="AE796" s="4">
        <v>1</v>
      </c>
      <c r="AF796" s="11"/>
      <c r="AG796" s="11"/>
      <c r="AH796" s="11">
        <f>SUM(Tabel1[[#This Row],[Bez - Obstakel, openbaar]:[Bez - Obstakel, doelgroep]])</f>
        <v>1</v>
      </c>
      <c r="AI796" s="4"/>
      <c r="AJ796" s="11">
        <f>SUM(Tabel1[[#This Row],[Bez - doelgroep totaal]]+Tabel1[[#This Row],[Bez - Openbaar]]+Tabel1[[#This Row],[Bez - Foutparkeerders]]+Tabel1[[#This Row],[Bez - Obstakels]])</f>
        <v>17</v>
      </c>
      <c r="AK796" s="41">
        <f>Tabel1[[#This Row],[Bez - Openbaar]]/Tabel1[[#This Row],[Totale openbare capaciteit]]</f>
        <v>0.32</v>
      </c>
      <c r="AL796" s="41" t="e">
        <f>Tabel1[[#This Row],[Bez - doelgroep totaal]]/Tabel1[[#This Row],[Totale doelgroep capaciteit]]</f>
        <v>#DIV/0!</v>
      </c>
      <c r="AM796" s="41">
        <f>Tabel1[[#This Row],[Totale bezetting]]/Tabel1[[#This Row],[Totale capaciteit]]</f>
        <v>0.34</v>
      </c>
      <c r="AN796" s="41" t="str">
        <f>Tabel1[[#This Row],[Datum]]&amp;Tabel1[[#This Row],[Meetmoment]]&amp;Tabel1[[#This Row],[Sectienummer]]</f>
        <v>4447410:00-12:0059</v>
      </c>
      <c r="AO796" s="33">
        <v>5</v>
      </c>
      <c r="AP796" s="33">
        <v>2</v>
      </c>
      <c r="AQ796" s="33"/>
      <c r="AR796" s="33">
        <v>9</v>
      </c>
      <c r="AS796" s="33"/>
      <c r="AT796" s="33">
        <f>SUM(Tabel1[[#This Row],[Motief - Bezoekers/kortparkeerders]:[Motief - Overig]])</f>
        <v>16</v>
      </c>
      <c r="AU796" s="43">
        <v>7</v>
      </c>
      <c r="AV796" s="43">
        <v>1</v>
      </c>
      <c r="AW796" s="43">
        <v>3</v>
      </c>
      <c r="AX796" s="43">
        <v>1</v>
      </c>
      <c r="AY796" s="43">
        <v>1</v>
      </c>
      <c r="AZ796" s="43">
        <v>1</v>
      </c>
      <c r="BA796" s="43"/>
      <c r="BB796" s="43">
        <v>2</v>
      </c>
      <c r="BC796" s="44">
        <f>SUM(Tabel1[[#This Row],[Herkomst - Eigen woonplaats]:[Herkomst - Onbekend]])</f>
        <v>16</v>
      </c>
    </row>
    <row r="797" spans="1:55" s="2" customFormat="1" x14ac:dyDescent="0.25">
      <c r="A797" s="1">
        <v>59</v>
      </c>
      <c r="B797" t="s">
        <v>63</v>
      </c>
      <c r="C797" s="8">
        <v>44474</v>
      </c>
      <c r="D797" s="1" t="s">
        <v>79</v>
      </c>
      <c r="E797" s="4"/>
      <c r="F797" s="4"/>
      <c r="G797" s="4">
        <v>50</v>
      </c>
      <c r="H797" s="4"/>
      <c r="I797" s="4"/>
      <c r="J797" s="4"/>
      <c r="K797" s="4">
        <f>SUM(Tabel1[[#This Row],[cap_gemarkeerd_langs]:[cap_canadees]])</f>
        <v>50</v>
      </c>
      <c r="L797" s="4"/>
      <c r="M797" s="4"/>
      <c r="N797" s="4"/>
      <c r="O797" s="4"/>
      <c r="P797" s="4"/>
      <c r="Q797" s="4"/>
      <c r="R797" s="4">
        <f>SUM(Tabel1[[#This Row],[Cap - Invaliden algemeen]:[Cap - Overig gereserveerd]])</f>
        <v>0</v>
      </c>
      <c r="S797" s="4">
        <f>Tabel1[[#This Row],[Totale openbare capaciteit]]+Tabel1[[#This Row],[Totale doelgroep capaciteit]]</f>
        <v>50</v>
      </c>
      <c r="T797" s="11">
        <v>13</v>
      </c>
      <c r="U797" s="11"/>
      <c r="V797" s="11"/>
      <c r="W797" s="11"/>
      <c r="X797" s="11"/>
      <c r="Y797" s="11"/>
      <c r="Z797" s="4">
        <f>SUM(Tabel1[[#This Row],[Bez - Invaliden algemeen]:[Bez - Overig gereserveerd]])</f>
        <v>0</v>
      </c>
      <c r="AA797" s="4"/>
      <c r="AB797" s="4"/>
      <c r="AC797" s="11"/>
      <c r="AD797" s="11">
        <f>SUM(Tabel1[[#This Row],[Bez - fout, canadees]:[Bez - fout, anders]])</f>
        <v>0</v>
      </c>
      <c r="AE797" s="4">
        <v>1</v>
      </c>
      <c r="AF797" s="11"/>
      <c r="AG797" s="11"/>
      <c r="AH797" s="11">
        <f>SUM(Tabel1[[#This Row],[Bez - Obstakel, openbaar]:[Bez - Obstakel, doelgroep]])</f>
        <v>1</v>
      </c>
      <c r="AI797" s="4"/>
      <c r="AJ797" s="11">
        <f>SUM(Tabel1[[#This Row],[Bez - doelgroep totaal]]+Tabel1[[#This Row],[Bez - Openbaar]]+Tabel1[[#This Row],[Bez - Foutparkeerders]]+Tabel1[[#This Row],[Bez - Obstakels]])</f>
        <v>14</v>
      </c>
      <c r="AK797" s="41">
        <f>Tabel1[[#This Row],[Bez - Openbaar]]/Tabel1[[#This Row],[Totale openbare capaciteit]]</f>
        <v>0.26</v>
      </c>
      <c r="AL797" s="41" t="e">
        <f>Tabel1[[#This Row],[Bez - doelgroep totaal]]/Tabel1[[#This Row],[Totale doelgroep capaciteit]]</f>
        <v>#DIV/0!</v>
      </c>
      <c r="AM797" s="41">
        <f>Tabel1[[#This Row],[Totale bezetting]]/Tabel1[[#This Row],[Totale capaciteit]]</f>
        <v>0.28000000000000003</v>
      </c>
      <c r="AN797" s="41" t="str">
        <f>Tabel1[[#This Row],[Datum]]&amp;Tabel1[[#This Row],[Meetmoment]]&amp;Tabel1[[#This Row],[Sectienummer]]</f>
        <v>4447414:00-16:0059</v>
      </c>
      <c r="AO797" s="33">
        <v>1</v>
      </c>
      <c r="AP797" s="33">
        <v>2</v>
      </c>
      <c r="AQ797" s="33">
        <v>1</v>
      </c>
      <c r="AR797" s="33">
        <v>9</v>
      </c>
      <c r="AS797" s="33"/>
      <c r="AT797" s="33">
        <f>SUM(Tabel1[[#This Row],[Motief - Bezoekers/kortparkeerders]:[Motief - Overig]])</f>
        <v>13</v>
      </c>
      <c r="AU797" s="43">
        <v>6</v>
      </c>
      <c r="AV797" s="43"/>
      <c r="AW797" s="43">
        <v>3</v>
      </c>
      <c r="AX797" s="43">
        <v>1</v>
      </c>
      <c r="AY797" s="43">
        <v>1</v>
      </c>
      <c r="AZ797" s="43">
        <v>1</v>
      </c>
      <c r="BA797" s="43"/>
      <c r="BB797" s="43">
        <v>1</v>
      </c>
      <c r="BC797" s="44">
        <f>SUM(Tabel1[[#This Row],[Herkomst - Eigen woonplaats]:[Herkomst - Onbekend]])</f>
        <v>13</v>
      </c>
    </row>
    <row r="798" spans="1:55" s="2" customFormat="1" x14ac:dyDescent="0.25">
      <c r="A798" s="1">
        <v>59</v>
      </c>
      <c r="B798" t="s">
        <v>63</v>
      </c>
      <c r="C798" s="8">
        <v>44474</v>
      </c>
      <c r="D798" s="1" t="s">
        <v>80</v>
      </c>
      <c r="E798" s="4"/>
      <c r="F798" s="4"/>
      <c r="G798" s="4">
        <v>50</v>
      </c>
      <c r="H798" s="4"/>
      <c r="I798" s="4"/>
      <c r="J798" s="4"/>
      <c r="K798" s="4">
        <f>SUM(Tabel1[[#This Row],[cap_gemarkeerd_langs]:[cap_canadees]])</f>
        <v>50</v>
      </c>
      <c r="L798" s="4"/>
      <c r="M798" s="4"/>
      <c r="N798" s="4"/>
      <c r="O798" s="4"/>
      <c r="P798" s="4"/>
      <c r="Q798" s="4"/>
      <c r="R798" s="4">
        <f>SUM(Tabel1[[#This Row],[Cap - Invaliden algemeen]:[Cap - Overig gereserveerd]])</f>
        <v>0</v>
      </c>
      <c r="S798" s="4">
        <f>Tabel1[[#This Row],[Totale openbare capaciteit]]+Tabel1[[#This Row],[Totale doelgroep capaciteit]]</f>
        <v>50</v>
      </c>
      <c r="T798" s="11">
        <v>18</v>
      </c>
      <c r="U798" s="11"/>
      <c r="V798" s="11"/>
      <c r="W798" s="11"/>
      <c r="X798" s="11"/>
      <c r="Y798" s="11"/>
      <c r="Z798" s="4">
        <f>SUM(Tabel1[[#This Row],[Bez - Invaliden algemeen]:[Bez - Overig gereserveerd]])</f>
        <v>0</v>
      </c>
      <c r="AA798" s="4"/>
      <c r="AB798" s="4"/>
      <c r="AC798" s="11"/>
      <c r="AD798" s="11">
        <f>SUM(Tabel1[[#This Row],[Bez - fout, canadees]:[Bez - fout, anders]])</f>
        <v>0</v>
      </c>
      <c r="AE798" s="4">
        <v>1</v>
      </c>
      <c r="AF798" s="11"/>
      <c r="AG798" s="11"/>
      <c r="AH798" s="11">
        <f>SUM(Tabel1[[#This Row],[Bez - Obstakel, openbaar]:[Bez - Obstakel, doelgroep]])</f>
        <v>1</v>
      </c>
      <c r="AI798" s="4"/>
      <c r="AJ798" s="11">
        <f>SUM(Tabel1[[#This Row],[Bez - doelgroep totaal]]+Tabel1[[#This Row],[Bez - Openbaar]]+Tabel1[[#This Row],[Bez - Foutparkeerders]]+Tabel1[[#This Row],[Bez - Obstakels]])</f>
        <v>19</v>
      </c>
      <c r="AK798" s="41">
        <f>Tabel1[[#This Row],[Bez - Openbaar]]/Tabel1[[#This Row],[Totale openbare capaciteit]]</f>
        <v>0.36</v>
      </c>
      <c r="AL798" s="41" t="e">
        <f>Tabel1[[#This Row],[Bez - doelgroep totaal]]/Tabel1[[#This Row],[Totale doelgroep capaciteit]]</f>
        <v>#DIV/0!</v>
      </c>
      <c r="AM798" s="41">
        <f>Tabel1[[#This Row],[Totale bezetting]]/Tabel1[[#This Row],[Totale capaciteit]]</f>
        <v>0.38</v>
      </c>
      <c r="AN798" s="41" t="str">
        <f>Tabel1[[#This Row],[Datum]]&amp;Tabel1[[#This Row],[Meetmoment]]&amp;Tabel1[[#This Row],[Sectienummer]]</f>
        <v>4447419:00-21:0059</v>
      </c>
      <c r="AO798" s="33">
        <v>3</v>
      </c>
      <c r="AP798" s="33"/>
      <c r="AQ798" s="33">
        <v>4</v>
      </c>
      <c r="AR798" s="33">
        <v>11</v>
      </c>
      <c r="AS798" s="33"/>
      <c r="AT798" s="33">
        <f>SUM(Tabel1[[#This Row],[Motief - Bezoekers/kortparkeerders]:[Motief - Overig]])</f>
        <v>18</v>
      </c>
      <c r="AU798" s="43">
        <v>9</v>
      </c>
      <c r="AV798" s="43">
        <v>1</v>
      </c>
      <c r="AW798" s="43">
        <v>2</v>
      </c>
      <c r="AX798" s="43">
        <v>1</v>
      </c>
      <c r="AY798" s="43"/>
      <c r="AZ798" s="43"/>
      <c r="BA798" s="43">
        <v>1</v>
      </c>
      <c r="BB798" s="43">
        <v>4</v>
      </c>
      <c r="BC798" s="44">
        <f>SUM(Tabel1[[#This Row],[Herkomst - Eigen woonplaats]:[Herkomst - Onbekend]])</f>
        <v>18</v>
      </c>
    </row>
    <row r="799" spans="1:55" s="2" customFormat="1" x14ac:dyDescent="0.25">
      <c r="A799" s="1">
        <v>60</v>
      </c>
      <c r="B799" t="s">
        <v>76</v>
      </c>
      <c r="C799" s="8">
        <v>44415</v>
      </c>
      <c r="D799" s="1" t="s">
        <v>78</v>
      </c>
      <c r="E799" s="4">
        <v>10</v>
      </c>
      <c r="F799" s="4"/>
      <c r="G799" s="4"/>
      <c r="H799" s="4"/>
      <c r="I799" s="4"/>
      <c r="J799" s="4"/>
      <c r="K799" s="4">
        <f>SUM(Tabel1[[#This Row],[cap_gemarkeerd_langs]:[cap_canadees]])</f>
        <v>10</v>
      </c>
      <c r="L799" s="4"/>
      <c r="M799" s="4">
        <v>1</v>
      </c>
      <c r="N799" s="4"/>
      <c r="O799" s="4"/>
      <c r="P799" s="4"/>
      <c r="Q799" s="4"/>
      <c r="R799" s="4">
        <f>SUM(Tabel1[[#This Row],[Cap - Invaliden algemeen]:[Cap - Overig gereserveerd]])</f>
        <v>1</v>
      </c>
      <c r="S799" s="4">
        <f>Tabel1[[#This Row],[Totale openbare capaciteit]]+Tabel1[[#This Row],[Totale doelgroep capaciteit]]</f>
        <v>11</v>
      </c>
      <c r="T799" s="11">
        <v>8</v>
      </c>
      <c r="U799" s="11"/>
      <c r="V799" s="11">
        <v>1</v>
      </c>
      <c r="W799" s="11"/>
      <c r="X799" s="11"/>
      <c r="Y799" s="11"/>
      <c r="Z799" s="4">
        <f>SUM(Tabel1[[#This Row],[Bez - Invaliden algemeen]:[Bez - Overig gereserveerd]])</f>
        <v>1</v>
      </c>
      <c r="AA799" s="4"/>
      <c r="AB799" s="4"/>
      <c r="AC799" s="11"/>
      <c r="AD799" s="11">
        <f>SUM(Tabel1[[#This Row],[Bez - fout, canadees]:[Bez - fout, anders]])</f>
        <v>0</v>
      </c>
      <c r="AE799" s="4"/>
      <c r="AF799" s="11"/>
      <c r="AG799" s="11"/>
      <c r="AH799" s="11">
        <f>SUM(Tabel1[[#This Row],[Bez - Obstakel, openbaar]:[Bez - Obstakel, doelgroep]])</f>
        <v>0</v>
      </c>
      <c r="AI799" s="4"/>
      <c r="AJ799" s="11">
        <f>SUM(Tabel1[[#This Row],[Bez - doelgroep totaal]]+Tabel1[[#This Row],[Bez - Openbaar]]+Tabel1[[#This Row],[Bez - Foutparkeerders]]+Tabel1[[#This Row],[Bez - Obstakels]])</f>
        <v>9</v>
      </c>
      <c r="AK799" s="41">
        <f>Tabel1[[#This Row],[Bez - Openbaar]]/Tabel1[[#This Row],[Totale openbare capaciteit]]</f>
        <v>0.8</v>
      </c>
      <c r="AL799" s="41">
        <f>Tabel1[[#This Row],[Bez - doelgroep totaal]]/Tabel1[[#This Row],[Totale doelgroep capaciteit]]</f>
        <v>1</v>
      </c>
      <c r="AM799" s="41">
        <f>Tabel1[[#This Row],[Totale bezetting]]/Tabel1[[#This Row],[Totale capaciteit]]</f>
        <v>0.81818181818181823</v>
      </c>
      <c r="AN799" s="41" t="str">
        <f>Tabel1[[#This Row],[Datum]]&amp;Tabel1[[#This Row],[Meetmoment]]&amp;Tabel1[[#This Row],[Sectienummer]]</f>
        <v>4441510:00-12:0060</v>
      </c>
      <c r="AO799" s="33"/>
      <c r="AP799" s="33"/>
      <c r="AQ799" s="33">
        <v>1</v>
      </c>
      <c r="AR799" s="33">
        <v>8</v>
      </c>
      <c r="AS799" s="33"/>
      <c r="AT799" s="33">
        <f>SUM(Tabel1[[#This Row],[Motief - Bezoekers/kortparkeerders]:[Motief - Overig]])</f>
        <v>9</v>
      </c>
      <c r="AU799" s="43">
        <v>6</v>
      </c>
      <c r="AV799" s="43">
        <v>1</v>
      </c>
      <c r="AW799" s="43">
        <v>2</v>
      </c>
      <c r="AX799" s="43"/>
      <c r="AY799" s="43"/>
      <c r="AZ799" s="43"/>
      <c r="BA799" s="43"/>
      <c r="BB799" s="43"/>
      <c r="BC799" s="44">
        <f>SUM(Tabel1[[#This Row],[Herkomst - Eigen woonplaats]:[Herkomst - Onbekend]])</f>
        <v>9</v>
      </c>
    </row>
    <row r="800" spans="1:55" s="2" customFormat="1" x14ac:dyDescent="0.25">
      <c r="A800" s="1">
        <v>60</v>
      </c>
      <c r="B800" t="s">
        <v>76</v>
      </c>
      <c r="C800" s="8">
        <v>44415</v>
      </c>
      <c r="D800" s="1" t="s">
        <v>79</v>
      </c>
      <c r="E800" s="4">
        <v>10</v>
      </c>
      <c r="F800" s="4"/>
      <c r="G800" s="4"/>
      <c r="H800" s="4"/>
      <c r="I800" s="4"/>
      <c r="J800" s="4"/>
      <c r="K800" s="4">
        <f>SUM(Tabel1[[#This Row],[cap_gemarkeerd_langs]:[cap_canadees]])</f>
        <v>10</v>
      </c>
      <c r="L800" s="4"/>
      <c r="M800" s="4">
        <v>1</v>
      </c>
      <c r="N800" s="4"/>
      <c r="O800" s="4"/>
      <c r="P800" s="4"/>
      <c r="Q800" s="4"/>
      <c r="R800" s="4">
        <f>SUM(Tabel1[[#This Row],[Cap - Invaliden algemeen]:[Cap - Overig gereserveerd]])</f>
        <v>1</v>
      </c>
      <c r="S800" s="4">
        <f>Tabel1[[#This Row],[Totale openbare capaciteit]]+Tabel1[[#This Row],[Totale doelgroep capaciteit]]</f>
        <v>11</v>
      </c>
      <c r="T800" s="11">
        <v>7</v>
      </c>
      <c r="U800" s="11"/>
      <c r="V800" s="11">
        <v>1</v>
      </c>
      <c r="W800" s="11"/>
      <c r="X800" s="11"/>
      <c r="Y800" s="11"/>
      <c r="Z800" s="4">
        <f>SUM(Tabel1[[#This Row],[Bez - Invaliden algemeen]:[Bez - Overig gereserveerd]])</f>
        <v>1</v>
      </c>
      <c r="AA800" s="4"/>
      <c r="AB800" s="4"/>
      <c r="AC800" s="11"/>
      <c r="AD800" s="11">
        <f>SUM(Tabel1[[#This Row],[Bez - fout, canadees]:[Bez - fout, anders]])</f>
        <v>0</v>
      </c>
      <c r="AE800" s="4"/>
      <c r="AF800" s="11"/>
      <c r="AG800" s="11"/>
      <c r="AH800" s="11">
        <f>SUM(Tabel1[[#This Row],[Bez - Obstakel, openbaar]:[Bez - Obstakel, doelgroep]])</f>
        <v>0</v>
      </c>
      <c r="AI800" s="4"/>
      <c r="AJ800" s="11">
        <f>SUM(Tabel1[[#This Row],[Bez - doelgroep totaal]]+Tabel1[[#This Row],[Bez - Openbaar]]+Tabel1[[#This Row],[Bez - Foutparkeerders]]+Tabel1[[#This Row],[Bez - Obstakels]])</f>
        <v>8</v>
      </c>
      <c r="AK800" s="41">
        <f>Tabel1[[#This Row],[Bez - Openbaar]]/Tabel1[[#This Row],[Totale openbare capaciteit]]</f>
        <v>0.7</v>
      </c>
      <c r="AL800" s="41">
        <f>Tabel1[[#This Row],[Bez - doelgroep totaal]]/Tabel1[[#This Row],[Totale doelgroep capaciteit]]</f>
        <v>1</v>
      </c>
      <c r="AM800" s="41">
        <f>Tabel1[[#This Row],[Totale bezetting]]/Tabel1[[#This Row],[Totale capaciteit]]</f>
        <v>0.72727272727272729</v>
      </c>
      <c r="AN800" s="41" t="str">
        <f>Tabel1[[#This Row],[Datum]]&amp;Tabel1[[#This Row],[Meetmoment]]&amp;Tabel1[[#This Row],[Sectienummer]]</f>
        <v>4441514:00-16:0060</v>
      </c>
      <c r="AO800" s="33"/>
      <c r="AP800" s="33"/>
      <c r="AQ800" s="33"/>
      <c r="AR800" s="33">
        <v>8</v>
      </c>
      <c r="AS800" s="33"/>
      <c r="AT800" s="33">
        <f>SUM(Tabel1[[#This Row],[Motief - Bezoekers/kortparkeerders]:[Motief - Overig]])</f>
        <v>8</v>
      </c>
      <c r="AU800" s="43">
        <v>5</v>
      </c>
      <c r="AV800" s="43">
        <v>1</v>
      </c>
      <c r="AW800" s="43">
        <v>2</v>
      </c>
      <c r="AX800" s="43"/>
      <c r="AY800" s="43"/>
      <c r="AZ800" s="43"/>
      <c r="BA800" s="43"/>
      <c r="BB800" s="43"/>
      <c r="BC800" s="44">
        <f>SUM(Tabel1[[#This Row],[Herkomst - Eigen woonplaats]:[Herkomst - Onbekend]])</f>
        <v>8</v>
      </c>
    </row>
    <row r="801" spans="1:55" s="2" customFormat="1" x14ac:dyDescent="0.25">
      <c r="A801" s="1">
        <v>60</v>
      </c>
      <c r="B801" t="s">
        <v>76</v>
      </c>
      <c r="C801" s="8">
        <v>44415</v>
      </c>
      <c r="D801" s="1" t="s">
        <v>80</v>
      </c>
      <c r="E801" s="4">
        <v>10</v>
      </c>
      <c r="F801" s="4"/>
      <c r="G801" s="4"/>
      <c r="H801" s="4"/>
      <c r="I801" s="4"/>
      <c r="J801" s="4"/>
      <c r="K801" s="4">
        <f>SUM(Tabel1[[#This Row],[cap_gemarkeerd_langs]:[cap_canadees]])</f>
        <v>10</v>
      </c>
      <c r="L801" s="4"/>
      <c r="M801" s="4">
        <v>1</v>
      </c>
      <c r="N801" s="4"/>
      <c r="O801" s="4"/>
      <c r="P801" s="4"/>
      <c r="Q801" s="4"/>
      <c r="R801" s="4">
        <f>SUM(Tabel1[[#This Row],[Cap - Invaliden algemeen]:[Cap - Overig gereserveerd]])</f>
        <v>1</v>
      </c>
      <c r="S801" s="4">
        <f>Tabel1[[#This Row],[Totale openbare capaciteit]]+Tabel1[[#This Row],[Totale doelgroep capaciteit]]</f>
        <v>11</v>
      </c>
      <c r="T801" s="11">
        <v>8</v>
      </c>
      <c r="U801" s="11"/>
      <c r="V801" s="11">
        <v>1</v>
      </c>
      <c r="W801" s="11"/>
      <c r="X801" s="11"/>
      <c r="Y801" s="11"/>
      <c r="Z801" s="4">
        <f>SUM(Tabel1[[#This Row],[Bez - Invaliden algemeen]:[Bez - Overig gereserveerd]])</f>
        <v>1</v>
      </c>
      <c r="AA801" s="4"/>
      <c r="AB801" s="4"/>
      <c r="AC801" s="11"/>
      <c r="AD801" s="11">
        <f>SUM(Tabel1[[#This Row],[Bez - fout, canadees]:[Bez - fout, anders]])</f>
        <v>0</v>
      </c>
      <c r="AE801" s="4"/>
      <c r="AF801" s="11"/>
      <c r="AG801" s="11"/>
      <c r="AH801" s="11">
        <f>SUM(Tabel1[[#This Row],[Bez - Obstakel, openbaar]:[Bez - Obstakel, doelgroep]])</f>
        <v>0</v>
      </c>
      <c r="AI801" s="4"/>
      <c r="AJ801" s="11">
        <f>SUM(Tabel1[[#This Row],[Bez - doelgroep totaal]]+Tabel1[[#This Row],[Bez - Openbaar]]+Tabel1[[#This Row],[Bez - Foutparkeerders]]+Tabel1[[#This Row],[Bez - Obstakels]])</f>
        <v>9</v>
      </c>
      <c r="AK801" s="41">
        <f>Tabel1[[#This Row],[Bez - Openbaar]]/Tabel1[[#This Row],[Totale openbare capaciteit]]</f>
        <v>0.8</v>
      </c>
      <c r="AL801" s="41">
        <f>Tabel1[[#This Row],[Bez - doelgroep totaal]]/Tabel1[[#This Row],[Totale doelgroep capaciteit]]</f>
        <v>1</v>
      </c>
      <c r="AM801" s="41">
        <f>Tabel1[[#This Row],[Totale bezetting]]/Tabel1[[#This Row],[Totale capaciteit]]</f>
        <v>0.81818181818181823</v>
      </c>
      <c r="AN801" s="41" t="str">
        <f>Tabel1[[#This Row],[Datum]]&amp;Tabel1[[#This Row],[Meetmoment]]&amp;Tabel1[[#This Row],[Sectienummer]]</f>
        <v>4441519:00-21:0060</v>
      </c>
      <c r="AO801" s="33"/>
      <c r="AP801" s="33"/>
      <c r="AQ801" s="33">
        <v>2</v>
      </c>
      <c r="AR801" s="33">
        <v>7</v>
      </c>
      <c r="AS801" s="33"/>
      <c r="AT801" s="33">
        <f>SUM(Tabel1[[#This Row],[Motief - Bezoekers/kortparkeerders]:[Motief - Overig]])</f>
        <v>9</v>
      </c>
      <c r="AU801" s="43">
        <v>7</v>
      </c>
      <c r="AV801" s="43"/>
      <c r="AW801" s="43">
        <v>1</v>
      </c>
      <c r="AX801" s="43">
        <v>1</v>
      </c>
      <c r="AY801" s="43"/>
      <c r="AZ801" s="43"/>
      <c r="BA801" s="43"/>
      <c r="BB801" s="43"/>
      <c r="BC801" s="44">
        <f>SUM(Tabel1[[#This Row],[Herkomst - Eigen woonplaats]:[Herkomst - Onbekend]])</f>
        <v>9</v>
      </c>
    </row>
    <row r="802" spans="1:55" s="2" customFormat="1" x14ac:dyDescent="0.25">
      <c r="A802" s="1">
        <v>60</v>
      </c>
      <c r="B802" t="s">
        <v>76</v>
      </c>
      <c r="C802" s="8">
        <v>44416</v>
      </c>
      <c r="D802" s="1" t="s">
        <v>77</v>
      </c>
      <c r="E802" s="4">
        <v>10</v>
      </c>
      <c r="F802" s="4"/>
      <c r="G802" s="4"/>
      <c r="H802" s="4"/>
      <c r="I802" s="4"/>
      <c r="J802" s="4"/>
      <c r="K802" s="4">
        <f>SUM(Tabel1[[#This Row],[cap_gemarkeerd_langs]:[cap_canadees]])</f>
        <v>10</v>
      </c>
      <c r="L802" s="4"/>
      <c r="M802" s="4">
        <v>1</v>
      </c>
      <c r="N802" s="4"/>
      <c r="O802" s="4"/>
      <c r="P802" s="4"/>
      <c r="Q802" s="4"/>
      <c r="R802" s="4">
        <f>SUM(Tabel1[[#This Row],[Cap - Invaliden algemeen]:[Cap - Overig gereserveerd]])</f>
        <v>1</v>
      </c>
      <c r="S802" s="4">
        <f>Tabel1[[#This Row],[Totale openbare capaciteit]]+Tabel1[[#This Row],[Totale doelgroep capaciteit]]</f>
        <v>11</v>
      </c>
      <c r="T802" s="11">
        <v>10</v>
      </c>
      <c r="U802" s="11"/>
      <c r="V802" s="11">
        <v>1</v>
      </c>
      <c r="W802" s="11"/>
      <c r="X802" s="11"/>
      <c r="Y802" s="11"/>
      <c r="Z802" s="4">
        <f>SUM(Tabel1[[#This Row],[Bez - Invaliden algemeen]:[Bez - Overig gereserveerd]])</f>
        <v>1</v>
      </c>
      <c r="AA802" s="4"/>
      <c r="AB802" s="4"/>
      <c r="AC802" s="11"/>
      <c r="AD802" s="11">
        <f>SUM(Tabel1[[#This Row],[Bez - fout, canadees]:[Bez - fout, anders]])</f>
        <v>0</v>
      </c>
      <c r="AE802" s="4"/>
      <c r="AF802" s="11"/>
      <c r="AG802" s="11"/>
      <c r="AH802" s="11">
        <f>SUM(Tabel1[[#This Row],[Bez - Obstakel, openbaar]:[Bez - Obstakel, doelgroep]])</f>
        <v>0</v>
      </c>
      <c r="AI802" s="4"/>
      <c r="AJ802" s="11">
        <f>SUM(Tabel1[[#This Row],[Bez - doelgroep totaal]]+Tabel1[[#This Row],[Bez - Openbaar]]+Tabel1[[#This Row],[Bez - Foutparkeerders]]+Tabel1[[#This Row],[Bez - Obstakels]])</f>
        <v>11</v>
      </c>
      <c r="AK802" s="41">
        <f>Tabel1[[#This Row],[Bez - Openbaar]]/Tabel1[[#This Row],[Totale openbare capaciteit]]</f>
        <v>1</v>
      </c>
      <c r="AL802" s="41">
        <f>Tabel1[[#This Row],[Bez - doelgroep totaal]]/Tabel1[[#This Row],[Totale doelgroep capaciteit]]</f>
        <v>1</v>
      </c>
      <c r="AM802" s="41">
        <f>Tabel1[[#This Row],[Totale bezetting]]/Tabel1[[#This Row],[Totale capaciteit]]</f>
        <v>1</v>
      </c>
      <c r="AN802" s="41" t="str">
        <f>Tabel1[[#This Row],[Datum]]&amp;Tabel1[[#This Row],[Meetmoment]]&amp;Tabel1[[#This Row],[Sectienummer]]</f>
        <v>4441600:00-02:0060</v>
      </c>
      <c r="AO802" s="33"/>
      <c r="AP802" s="33"/>
      <c r="AQ802" s="33">
        <v>3</v>
      </c>
      <c r="AR802" s="33">
        <v>8</v>
      </c>
      <c r="AS802" s="33"/>
      <c r="AT802" s="33">
        <f>SUM(Tabel1[[#This Row],[Motief - Bezoekers/kortparkeerders]:[Motief - Overig]])</f>
        <v>11</v>
      </c>
      <c r="AU802" s="43">
        <v>8</v>
      </c>
      <c r="AV802" s="43">
        <v>1</v>
      </c>
      <c r="AW802" s="43">
        <v>1</v>
      </c>
      <c r="AX802" s="43">
        <v>1</v>
      </c>
      <c r="AY802" s="43"/>
      <c r="AZ802" s="43"/>
      <c r="BA802" s="43"/>
      <c r="BB802" s="43"/>
      <c r="BC802" s="44">
        <f>SUM(Tabel1[[#This Row],[Herkomst - Eigen woonplaats]:[Herkomst - Onbekend]])</f>
        <v>11</v>
      </c>
    </row>
    <row r="803" spans="1:55" s="2" customFormat="1" x14ac:dyDescent="0.25">
      <c r="A803" s="1">
        <v>60</v>
      </c>
      <c r="B803" s="1" t="s">
        <v>76</v>
      </c>
      <c r="C803" s="8">
        <v>44429</v>
      </c>
      <c r="D803" s="1" t="s">
        <v>79</v>
      </c>
      <c r="E803" s="4">
        <v>10</v>
      </c>
      <c r="F803" s="4"/>
      <c r="G803" s="4"/>
      <c r="H803" s="4"/>
      <c r="I803" s="4"/>
      <c r="J803" s="4"/>
      <c r="K803" s="4">
        <f>SUM(Tabel1[[#This Row],[cap_gemarkeerd_langs]:[cap_canadees]])</f>
        <v>10</v>
      </c>
      <c r="L803" s="4"/>
      <c r="M803" s="4">
        <v>1</v>
      </c>
      <c r="N803" s="4"/>
      <c r="O803" s="4"/>
      <c r="P803" s="4"/>
      <c r="Q803" s="4"/>
      <c r="R803" s="4">
        <f>SUM(Tabel1[[#This Row],[Cap - Invaliden algemeen]:[Cap - Overig gereserveerd]])</f>
        <v>1</v>
      </c>
      <c r="S803" s="4">
        <f>Tabel1[[#This Row],[Totale openbare capaciteit]]+Tabel1[[#This Row],[Totale doelgroep capaciteit]]</f>
        <v>11</v>
      </c>
      <c r="T803" s="11">
        <v>8</v>
      </c>
      <c r="U803" s="11"/>
      <c r="V803" s="11">
        <v>1</v>
      </c>
      <c r="W803" s="11"/>
      <c r="X803" s="11"/>
      <c r="Y803" s="11"/>
      <c r="Z803" s="4">
        <f>SUM(Tabel1[[#This Row],[Bez - Invaliden algemeen]:[Bez - Overig gereserveerd]])</f>
        <v>1</v>
      </c>
      <c r="AA803" s="4"/>
      <c r="AB803" s="4"/>
      <c r="AC803" s="11"/>
      <c r="AD803" s="11">
        <f>SUM(Tabel1[[#This Row],[Bez - fout, canadees]:[Bez - fout, anders]])</f>
        <v>0</v>
      </c>
      <c r="AE803" s="11"/>
      <c r="AF803" s="11"/>
      <c r="AG803" s="11"/>
      <c r="AH803" s="11">
        <f>SUM(Tabel1[[#This Row],[Bez - Obstakel, openbaar]:[Bez - Obstakel, doelgroep]])</f>
        <v>0</v>
      </c>
      <c r="AI803" s="4"/>
      <c r="AJ803" s="11">
        <f>SUM(Tabel1[[#This Row],[Bez - doelgroep totaal]]+Tabel1[[#This Row],[Bez - Openbaar]]+Tabel1[[#This Row],[Bez - Foutparkeerders]]+Tabel1[[#This Row],[Bez - Obstakels]])</f>
        <v>9</v>
      </c>
      <c r="AK803" s="41">
        <f>Tabel1[[#This Row],[Bez - Openbaar]]/Tabel1[[#This Row],[Totale openbare capaciteit]]</f>
        <v>0.8</v>
      </c>
      <c r="AL803" s="41">
        <f>Tabel1[[#This Row],[Bez - doelgroep totaal]]/Tabel1[[#This Row],[Totale doelgroep capaciteit]]</f>
        <v>1</v>
      </c>
      <c r="AM803" s="41">
        <f>Tabel1[[#This Row],[Totale bezetting]]/Tabel1[[#This Row],[Totale capaciteit]]</f>
        <v>0.81818181818181823</v>
      </c>
      <c r="AN803" s="41" t="str">
        <f>Tabel1[[#This Row],[Datum]]&amp;Tabel1[[#This Row],[Meetmoment]]&amp;Tabel1[[#This Row],[Sectienummer]]</f>
        <v>4442914:00-16:0060</v>
      </c>
      <c r="AO803" s="33">
        <v>4</v>
      </c>
      <c r="AP803" s="33"/>
      <c r="AQ803" s="33"/>
      <c r="AR803" s="33">
        <v>5</v>
      </c>
      <c r="AS803" s="33"/>
      <c r="AT803" s="33">
        <f>SUM(Tabel1[[#This Row],[Motief - Bezoekers/kortparkeerders]:[Motief - Overig]])</f>
        <v>9</v>
      </c>
      <c r="AU803" s="43">
        <v>5</v>
      </c>
      <c r="AV803" s="43">
        <v>2</v>
      </c>
      <c r="AW803" s="43">
        <v>1</v>
      </c>
      <c r="AX803" s="43">
        <v>1</v>
      </c>
      <c r="AY803" s="43"/>
      <c r="AZ803" s="43"/>
      <c r="BA803" s="43"/>
      <c r="BB803" s="43"/>
      <c r="BC803" s="44">
        <f>SUM(Tabel1[[#This Row],[Herkomst - Eigen woonplaats]:[Herkomst - Onbekend]])</f>
        <v>9</v>
      </c>
    </row>
    <row r="804" spans="1:55" s="2" customFormat="1" x14ac:dyDescent="0.25">
      <c r="A804" s="1">
        <v>60</v>
      </c>
      <c r="B804" t="s">
        <v>76</v>
      </c>
      <c r="C804" s="8">
        <v>44450</v>
      </c>
      <c r="D804" s="1" t="s">
        <v>78</v>
      </c>
      <c r="E804" s="4">
        <v>10</v>
      </c>
      <c r="F804" s="4"/>
      <c r="G804" s="4"/>
      <c r="H804" s="4"/>
      <c r="I804" s="4"/>
      <c r="J804" s="4"/>
      <c r="K804" s="4">
        <f>SUM(Tabel1[[#This Row],[cap_gemarkeerd_langs]:[cap_canadees]])</f>
        <v>10</v>
      </c>
      <c r="L804" s="4"/>
      <c r="M804" s="4">
        <v>1</v>
      </c>
      <c r="N804" s="4"/>
      <c r="O804" s="4"/>
      <c r="P804" s="4"/>
      <c r="Q804" s="4"/>
      <c r="R804" s="4">
        <f>SUM(Tabel1[[#This Row],[Cap - Invaliden algemeen]:[Cap - Overig gereserveerd]])</f>
        <v>1</v>
      </c>
      <c r="S804" s="4">
        <f>Tabel1[[#This Row],[Totale openbare capaciteit]]+Tabel1[[#This Row],[Totale doelgroep capaciteit]]</f>
        <v>11</v>
      </c>
      <c r="T804" s="11">
        <v>10</v>
      </c>
      <c r="U804" s="11"/>
      <c r="V804" s="11">
        <v>1</v>
      </c>
      <c r="W804" s="11"/>
      <c r="X804" s="11"/>
      <c r="Y804" s="11"/>
      <c r="Z804" s="4">
        <f>SUM(Tabel1[[#This Row],[Bez - Invaliden algemeen]:[Bez - Overig gereserveerd]])</f>
        <v>1</v>
      </c>
      <c r="AA804" s="4"/>
      <c r="AB804" s="4"/>
      <c r="AC804" s="11"/>
      <c r="AD804" s="11">
        <f>SUM(Tabel1[[#This Row],[Bez - fout, canadees]:[Bez - fout, anders]])</f>
        <v>0</v>
      </c>
      <c r="AE804" s="4"/>
      <c r="AF804" s="11"/>
      <c r="AG804" s="11"/>
      <c r="AH804" s="11">
        <f>SUM(Tabel1[[#This Row],[Bez - Obstakel, openbaar]:[Bez - Obstakel, doelgroep]])</f>
        <v>0</v>
      </c>
      <c r="AI804" s="4"/>
      <c r="AJ804" s="11">
        <f>SUM(Tabel1[[#This Row],[Bez - doelgroep totaal]]+Tabel1[[#This Row],[Bez - Openbaar]]+Tabel1[[#This Row],[Bez - Foutparkeerders]]+Tabel1[[#This Row],[Bez - Obstakels]])</f>
        <v>11</v>
      </c>
      <c r="AK804" s="41">
        <f>Tabel1[[#This Row],[Bez - Openbaar]]/Tabel1[[#This Row],[Totale openbare capaciteit]]</f>
        <v>1</v>
      </c>
      <c r="AL804" s="41">
        <f>Tabel1[[#This Row],[Bez - doelgroep totaal]]/Tabel1[[#This Row],[Totale doelgroep capaciteit]]</f>
        <v>1</v>
      </c>
      <c r="AM804" s="41">
        <f>Tabel1[[#This Row],[Totale bezetting]]/Tabel1[[#This Row],[Totale capaciteit]]</f>
        <v>1</v>
      </c>
      <c r="AN804" s="41" t="str">
        <f>Tabel1[[#This Row],[Datum]]&amp;Tabel1[[#This Row],[Meetmoment]]&amp;Tabel1[[#This Row],[Sectienummer]]</f>
        <v>4445010:00-12:0060</v>
      </c>
      <c r="AO804" s="33"/>
      <c r="AP804" s="33"/>
      <c r="AQ804" s="33">
        <v>1</v>
      </c>
      <c r="AR804" s="33">
        <v>10</v>
      </c>
      <c r="AS804" s="33"/>
      <c r="AT804" s="33">
        <f>SUM(Tabel1[[#This Row],[Motief - Bezoekers/kortparkeerders]:[Motief - Overig]])</f>
        <v>11</v>
      </c>
      <c r="AU804" s="43">
        <v>6</v>
      </c>
      <c r="AV804" s="43">
        <v>1</v>
      </c>
      <c r="AW804" s="43">
        <v>2</v>
      </c>
      <c r="AX804" s="43">
        <v>1</v>
      </c>
      <c r="AY804" s="43"/>
      <c r="AZ804" s="43"/>
      <c r="BA804" s="43"/>
      <c r="BB804" s="43">
        <v>1</v>
      </c>
      <c r="BC804" s="44">
        <f>SUM(Tabel1[[#This Row],[Herkomst - Eigen woonplaats]:[Herkomst - Onbekend]])</f>
        <v>11</v>
      </c>
    </row>
    <row r="805" spans="1:55" s="2" customFormat="1" x14ac:dyDescent="0.25">
      <c r="A805" s="1">
        <v>60</v>
      </c>
      <c r="B805" t="s">
        <v>76</v>
      </c>
      <c r="C805" s="8">
        <v>44450</v>
      </c>
      <c r="D805" s="1" t="s">
        <v>79</v>
      </c>
      <c r="E805" s="4">
        <v>10</v>
      </c>
      <c r="F805" s="4"/>
      <c r="G805" s="4"/>
      <c r="H805" s="4"/>
      <c r="I805" s="4"/>
      <c r="J805" s="4"/>
      <c r="K805" s="4">
        <f>SUM(Tabel1[[#This Row],[cap_gemarkeerd_langs]:[cap_canadees]])</f>
        <v>10</v>
      </c>
      <c r="L805" s="4"/>
      <c r="M805" s="4">
        <v>1</v>
      </c>
      <c r="N805" s="4"/>
      <c r="O805" s="4"/>
      <c r="P805" s="4"/>
      <c r="Q805" s="4"/>
      <c r="R805" s="4">
        <f>SUM(Tabel1[[#This Row],[Cap - Invaliden algemeen]:[Cap - Overig gereserveerd]])</f>
        <v>1</v>
      </c>
      <c r="S805" s="4">
        <f>Tabel1[[#This Row],[Totale openbare capaciteit]]+Tabel1[[#This Row],[Totale doelgroep capaciteit]]</f>
        <v>11</v>
      </c>
      <c r="T805" s="11">
        <v>10</v>
      </c>
      <c r="U805" s="11"/>
      <c r="V805" s="11">
        <v>1</v>
      </c>
      <c r="W805" s="11"/>
      <c r="X805" s="11"/>
      <c r="Y805" s="11"/>
      <c r="Z805" s="4">
        <f>SUM(Tabel1[[#This Row],[Bez - Invaliden algemeen]:[Bez - Overig gereserveerd]])</f>
        <v>1</v>
      </c>
      <c r="AA805" s="4"/>
      <c r="AB805" s="4"/>
      <c r="AC805" s="11"/>
      <c r="AD805" s="11">
        <f>SUM(Tabel1[[#This Row],[Bez - fout, canadees]:[Bez - fout, anders]])</f>
        <v>0</v>
      </c>
      <c r="AE805" s="4"/>
      <c r="AF805" s="11"/>
      <c r="AG805" s="11"/>
      <c r="AH805" s="11">
        <f>SUM(Tabel1[[#This Row],[Bez - Obstakel, openbaar]:[Bez - Obstakel, doelgroep]])</f>
        <v>0</v>
      </c>
      <c r="AI805" s="4"/>
      <c r="AJ805" s="11">
        <f>SUM(Tabel1[[#This Row],[Bez - doelgroep totaal]]+Tabel1[[#This Row],[Bez - Openbaar]]+Tabel1[[#This Row],[Bez - Foutparkeerders]]+Tabel1[[#This Row],[Bez - Obstakels]])</f>
        <v>11</v>
      </c>
      <c r="AK805" s="41">
        <f>Tabel1[[#This Row],[Bez - Openbaar]]/Tabel1[[#This Row],[Totale openbare capaciteit]]</f>
        <v>1</v>
      </c>
      <c r="AL805" s="41">
        <f>Tabel1[[#This Row],[Bez - doelgroep totaal]]/Tabel1[[#This Row],[Totale doelgroep capaciteit]]</f>
        <v>1</v>
      </c>
      <c r="AM805" s="41">
        <f>Tabel1[[#This Row],[Totale bezetting]]/Tabel1[[#This Row],[Totale capaciteit]]</f>
        <v>1</v>
      </c>
      <c r="AN805" s="41" t="str">
        <f>Tabel1[[#This Row],[Datum]]&amp;Tabel1[[#This Row],[Meetmoment]]&amp;Tabel1[[#This Row],[Sectienummer]]</f>
        <v>4445014:00-16:0060</v>
      </c>
      <c r="AO805" s="33"/>
      <c r="AP805" s="33"/>
      <c r="AQ805" s="33">
        <v>1</v>
      </c>
      <c r="AR805" s="33">
        <v>10</v>
      </c>
      <c r="AS805" s="33"/>
      <c r="AT805" s="33">
        <f>SUM(Tabel1[[#This Row],[Motief - Bezoekers/kortparkeerders]:[Motief - Overig]])</f>
        <v>11</v>
      </c>
      <c r="AU805" s="43">
        <v>7</v>
      </c>
      <c r="AV805" s="43">
        <v>1</v>
      </c>
      <c r="AW805" s="43">
        <v>2</v>
      </c>
      <c r="AX805" s="43"/>
      <c r="AY805" s="43"/>
      <c r="AZ805" s="43"/>
      <c r="BA805" s="43"/>
      <c r="BB805" s="43">
        <v>1</v>
      </c>
      <c r="BC805" s="44">
        <f>SUM(Tabel1[[#This Row],[Herkomst - Eigen woonplaats]:[Herkomst - Onbekend]])</f>
        <v>11</v>
      </c>
    </row>
    <row r="806" spans="1:55" s="2" customFormat="1" x14ac:dyDescent="0.25">
      <c r="A806" s="1">
        <v>60</v>
      </c>
      <c r="B806" t="s">
        <v>76</v>
      </c>
      <c r="C806" s="8">
        <v>44450</v>
      </c>
      <c r="D806" s="1" t="s">
        <v>80</v>
      </c>
      <c r="E806" s="4">
        <v>10</v>
      </c>
      <c r="F806" s="4"/>
      <c r="G806" s="4"/>
      <c r="H806" s="4"/>
      <c r="I806" s="4"/>
      <c r="J806" s="4"/>
      <c r="K806" s="4">
        <f>SUM(Tabel1[[#This Row],[cap_gemarkeerd_langs]:[cap_canadees]])</f>
        <v>10</v>
      </c>
      <c r="L806" s="4"/>
      <c r="M806" s="4">
        <v>1</v>
      </c>
      <c r="N806" s="4"/>
      <c r="O806" s="4"/>
      <c r="P806" s="4"/>
      <c r="Q806" s="4"/>
      <c r="R806" s="4">
        <f>SUM(Tabel1[[#This Row],[Cap - Invaliden algemeen]:[Cap - Overig gereserveerd]])</f>
        <v>1</v>
      </c>
      <c r="S806" s="4">
        <f>Tabel1[[#This Row],[Totale openbare capaciteit]]+Tabel1[[#This Row],[Totale doelgroep capaciteit]]</f>
        <v>11</v>
      </c>
      <c r="T806" s="11">
        <v>10</v>
      </c>
      <c r="U806" s="11"/>
      <c r="V806" s="11">
        <v>1</v>
      </c>
      <c r="W806" s="11"/>
      <c r="X806" s="11"/>
      <c r="Y806" s="11"/>
      <c r="Z806" s="4">
        <f>SUM(Tabel1[[#This Row],[Bez - Invaliden algemeen]:[Bez - Overig gereserveerd]])</f>
        <v>1</v>
      </c>
      <c r="AA806" s="4"/>
      <c r="AB806" s="4">
        <v>1</v>
      </c>
      <c r="AC806" s="11"/>
      <c r="AD806" s="11">
        <f>SUM(Tabel1[[#This Row],[Bez - fout, canadees]:[Bez - fout, anders]])</f>
        <v>1</v>
      </c>
      <c r="AE806" s="4"/>
      <c r="AF806" s="11"/>
      <c r="AG806" s="11"/>
      <c r="AH806" s="11">
        <f>SUM(Tabel1[[#This Row],[Bez - Obstakel, openbaar]:[Bez - Obstakel, doelgroep]])</f>
        <v>0</v>
      </c>
      <c r="AI806" s="4"/>
      <c r="AJ806" s="11">
        <f>SUM(Tabel1[[#This Row],[Bez - doelgroep totaal]]+Tabel1[[#This Row],[Bez - Openbaar]]+Tabel1[[#This Row],[Bez - Foutparkeerders]]+Tabel1[[#This Row],[Bez - Obstakels]])</f>
        <v>12</v>
      </c>
      <c r="AK806" s="41">
        <f>Tabel1[[#This Row],[Bez - Openbaar]]/Tabel1[[#This Row],[Totale openbare capaciteit]]</f>
        <v>1</v>
      </c>
      <c r="AL806" s="41">
        <f>Tabel1[[#This Row],[Bez - doelgroep totaal]]/Tabel1[[#This Row],[Totale doelgroep capaciteit]]</f>
        <v>1</v>
      </c>
      <c r="AM806" s="41">
        <f>Tabel1[[#This Row],[Totale bezetting]]/Tabel1[[#This Row],[Totale capaciteit]]</f>
        <v>1.0909090909090908</v>
      </c>
      <c r="AN806" s="41" t="str">
        <f>Tabel1[[#This Row],[Datum]]&amp;Tabel1[[#This Row],[Meetmoment]]&amp;Tabel1[[#This Row],[Sectienummer]]</f>
        <v>4445019:00-21:0060</v>
      </c>
      <c r="AO806" s="33">
        <v>2</v>
      </c>
      <c r="AP806" s="33"/>
      <c r="AQ806" s="33">
        <v>1</v>
      </c>
      <c r="AR806" s="33">
        <v>9</v>
      </c>
      <c r="AS806" s="33"/>
      <c r="AT806" s="33">
        <f>SUM(Tabel1[[#This Row],[Motief - Bezoekers/kortparkeerders]:[Motief - Overig]])</f>
        <v>12</v>
      </c>
      <c r="AU806" s="43">
        <v>7</v>
      </c>
      <c r="AV806" s="43">
        <v>2</v>
      </c>
      <c r="AW806" s="43">
        <v>2</v>
      </c>
      <c r="AX806" s="43"/>
      <c r="AY806" s="43"/>
      <c r="AZ806" s="43"/>
      <c r="BA806" s="43"/>
      <c r="BB806" s="43">
        <v>1</v>
      </c>
      <c r="BC806" s="44">
        <f>SUM(Tabel1[[#This Row],[Herkomst - Eigen woonplaats]:[Herkomst - Onbekend]])</f>
        <v>12</v>
      </c>
    </row>
    <row r="807" spans="1:55" s="2" customFormat="1" x14ac:dyDescent="0.25">
      <c r="A807" s="1">
        <v>60</v>
      </c>
      <c r="B807" t="s">
        <v>76</v>
      </c>
      <c r="C807" s="8">
        <v>44451</v>
      </c>
      <c r="D807" s="1" t="s">
        <v>77</v>
      </c>
      <c r="E807" s="4">
        <v>10</v>
      </c>
      <c r="F807" s="4"/>
      <c r="G807" s="4"/>
      <c r="H807" s="4"/>
      <c r="I807" s="4"/>
      <c r="J807" s="4"/>
      <c r="K807" s="4">
        <f>SUM(Tabel1[[#This Row],[cap_gemarkeerd_langs]:[cap_canadees]])</f>
        <v>10</v>
      </c>
      <c r="L807" s="4"/>
      <c r="M807" s="4">
        <v>1</v>
      </c>
      <c r="N807" s="4"/>
      <c r="O807" s="4"/>
      <c r="P807" s="4"/>
      <c r="Q807" s="4"/>
      <c r="R807" s="4">
        <f>SUM(Tabel1[[#This Row],[Cap - Invaliden algemeen]:[Cap - Overig gereserveerd]])</f>
        <v>1</v>
      </c>
      <c r="S807" s="4">
        <f>Tabel1[[#This Row],[Totale openbare capaciteit]]+Tabel1[[#This Row],[Totale doelgroep capaciteit]]</f>
        <v>11</v>
      </c>
      <c r="T807" s="11">
        <v>8</v>
      </c>
      <c r="U807" s="11"/>
      <c r="V807" s="11">
        <v>1</v>
      </c>
      <c r="W807" s="11"/>
      <c r="X807" s="11"/>
      <c r="Y807" s="11"/>
      <c r="Z807" s="4">
        <f>SUM(Tabel1[[#This Row],[Bez - Invaliden algemeen]:[Bez - Overig gereserveerd]])</f>
        <v>1</v>
      </c>
      <c r="AA807" s="4"/>
      <c r="AB807" s="4">
        <v>1</v>
      </c>
      <c r="AC807" s="11"/>
      <c r="AD807" s="11">
        <f>SUM(Tabel1[[#This Row],[Bez - fout, canadees]:[Bez - fout, anders]])</f>
        <v>1</v>
      </c>
      <c r="AE807" s="4"/>
      <c r="AF807" s="11"/>
      <c r="AG807" s="11"/>
      <c r="AH807" s="11">
        <f>SUM(Tabel1[[#This Row],[Bez - Obstakel, openbaar]:[Bez - Obstakel, doelgroep]])</f>
        <v>0</v>
      </c>
      <c r="AI807" s="4"/>
      <c r="AJ807" s="11">
        <f>SUM(Tabel1[[#This Row],[Bez - doelgroep totaal]]+Tabel1[[#This Row],[Bez - Openbaar]]+Tabel1[[#This Row],[Bez - Foutparkeerders]]+Tabel1[[#This Row],[Bez - Obstakels]])</f>
        <v>10</v>
      </c>
      <c r="AK807" s="41">
        <f>Tabel1[[#This Row],[Bez - Openbaar]]/Tabel1[[#This Row],[Totale openbare capaciteit]]</f>
        <v>0.8</v>
      </c>
      <c r="AL807" s="41">
        <f>Tabel1[[#This Row],[Bez - doelgroep totaal]]/Tabel1[[#This Row],[Totale doelgroep capaciteit]]</f>
        <v>1</v>
      </c>
      <c r="AM807" s="41">
        <f>Tabel1[[#This Row],[Totale bezetting]]/Tabel1[[#This Row],[Totale capaciteit]]</f>
        <v>0.90909090909090906</v>
      </c>
      <c r="AN807" s="41" t="str">
        <f>Tabel1[[#This Row],[Datum]]&amp;Tabel1[[#This Row],[Meetmoment]]&amp;Tabel1[[#This Row],[Sectienummer]]</f>
        <v>4445100:00-02:0060</v>
      </c>
      <c r="AO807" s="33"/>
      <c r="AP807" s="33"/>
      <c r="AQ807" s="33">
        <v>1</v>
      </c>
      <c r="AR807" s="33">
        <v>9</v>
      </c>
      <c r="AS807" s="33"/>
      <c r="AT807" s="33">
        <f>SUM(Tabel1[[#This Row],[Motief - Bezoekers/kortparkeerders]:[Motief - Overig]])</f>
        <v>10</v>
      </c>
      <c r="AU807" s="43">
        <v>5</v>
      </c>
      <c r="AV807" s="43">
        <v>1</v>
      </c>
      <c r="AW807" s="43">
        <v>2</v>
      </c>
      <c r="AX807" s="43">
        <v>1</v>
      </c>
      <c r="AY807" s="43"/>
      <c r="AZ807" s="43"/>
      <c r="BA807" s="43"/>
      <c r="BB807" s="43">
        <v>1</v>
      </c>
      <c r="BC807" s="44">
        <f>SUM(Tabel1[[#This Row],[Herkomst - Eigen woonplaats]:[Herkomst - Onbekend]])</f>
        <v>10</v>
      </c>
    </row>
    <row r="808" spans="1:55" s="2" customFormat="1" x14ac:dyDescent="0.25">
      <c r="A808" s="1">
        <v>60</v>
      </c>
      <c r="B808" t="s">
        <v>76</v>
      </c>
      <c r="C808" s="8">
        <v>44474</v>
      </c>
      <c r="D808" s="1" t="s">
        <v>78</v>
      </c>
      <c r="E808" s="4">
        <v>10</v>
      </c>
      <c r="F808" s="4"/>
      <c r="G808" s="4"/>
      <c r="H808" s="4"/>
      <c r="I808" s="4"/>
      <c r="J808" s="4"/>
      <c r="K808" s="4">
        <f>SUM(Tabel1[[#This Row],[cap_gemarkeerd_langs]:[cap_canadees]])</f>
        <v>10</v>
      </c>
      <c r="L808" s="4"/>
      <c r="M808" s="4">
        <v>1</v>
      </c>
      <c r="N808" s="4"/>
      <c r="O808" s="4"/>
      <c r="P808" s="4"/>
      <c r="Q808" s="4"/>
      <c r="R808" s="4">
        <f>SUM(Tabel1[[#This Row],[Cap - Invaliden algemeen]:[Cap - Overig gereserveerd]])</f>
        <v>1</v>
      </c>
      <c r="S808" s="4">
        <f>Tabel1[[#This Row],[Totale openbare capaciteit]]+Tabel1[[#This Row],[Totale doelgroep capaciteit]]</f>
        <v>11</v>
      </c>
      <c r="T808" s="11">
        <v>2</v>
      </c>
      <c r="U808" s="11"/>
      <c r="V808" s="11">
        <v>1</v>
      </c>
      <c r="W808" s="11"/>
      <c r="X808" s="11"/>
      <c r="Y808" s="11"/>
      <c r="Z808" s="4">
        <f>SUM(Tabel1[[#This Row],[Bez - Invaliden algemeen]:[Bez - Overig gereserveerd]])</f>
        <v>1</v>
      </c>
      <c r="AA808" s="4"/>
      <c r="AB808" s="4"/>
      <c r="AC808" s="11"/>
      <c r="AD808" s="11">
        <f>SUM(Tabel1[[#This Row],[Bez - fout, canadees]:[Bez - fout, anders]])</f>
        <v>0</v>
      </c>
      <c r="AE808" s="4"/>
      <c r="AF808" s="11"/>
      <c r="AG808" s="11"/>
      <c r="AH808" s="11">
        <f>SUM(Tabel1[[#This Row],[Bez - Obstakel, openbaar]:[Bez - Obstakel, doelgroep]])</f>
        <v>0</v>
      </c>
      <c r="AI808" s="4"/>
      <c r="AJ808" s="11">
        <f>SUM(Tabel1[[#This Row],[Bez - doelgroep totaal]]+Tabel1[[#This Row],[Bez - Openbaar]]+Tabel1[[#This Row],[Bez - Foutparkeerders]]+Tabel1[[#This Row],[Bez - Obstakels]])</f>
        <v>3</v>
      </c>
      <c r="AK808" s="41">
        <f>Tabel1[[#This Row],[Bez - Openbaar]]/Tabel1[[#This Row],[Totale openbare capaciteit]]</f>
        <v>0.2</v>
      </c>
      <c r="AL808" s="41">
        <f>Tabel1[[#This Row],[Bez - doelgroep totaal]]/Tabel1[[#This Row],[Totale doelgroep capaciteit]]</f>
        <v>1</v>
      </c>
      <c r="AM808" s="41">
        <f>Tabel1[[#This Row],[Totale bezetting]]/Tabel1[[#This Row],[Totale capaciteit]]</f>
        <v>0.27272727272727271</v>
      </c>
      <c r="AN808" s="41" t="str">
        <f>Tabel1[[#This Row],[Datum]]&amp;Tabel1[[#This Row],[Meetmoment]]&amp;Tabel1[[#This Row],[Sectienummer]]</f>
        <v>4447410:00-12:0060</v>
      </c>
      <c r="AO808" s="33"/>
      <c r="AP808" s="33"/>
      <c r="AQ808" s="33"/>
      <c r="AR808" s="33">
        <v>3</v>
      </c>
      <c r="AS808" s="33"/>
      <c r="AT808" s="33">
        <f>SUM(Tabel1[[#This Row],[Motief - Bezoekers/kortparkeerders]:[Motief - Overig]])</f>
        <v>3</v>
      </c>
      <c r="AU808" s="43">
        <v>3</v>
      </c>
      <c r="AV808" s="43"/>
      <c r="AW808" s="43"/>
      <c r="AX808" s="43"/>
      <c r="AY808" s="43"/>
      <c r="AZ808" s="43"/>
      <c r="BA808" s="43"/>
      <c r="BB808" s="43"/>
      <c r="BC808" s="44">
        <f>SUM(Tabel1[[#This Row],[Herkomst - Eigen woonplaats]:[Herkomst - Onbekend]])</f>
        <v>3</v>
      </c>
    </row>
    <row r="809" spans="1:55" s="2" customFormat="1" x14ac:dyDescent="0.25">
      <c r="A809" s="1">
        <v>60</v>
      </c>
      <c r="B809" t="s">
        <v>76</v>
      </c>
      <c r="C809" s="8">
        <v>44474</v>
      </c>
      <c r="D809" s="1" t="s">
        <v>79</v>
      </c>
      <c r="E809" s="4">
        <v>10</v>
      </c>
      <c r="F809" s="4"/>
      <c r="G809" s="4"/>
      <c r="H809" s="4"/>
      <c r="I809" s="4"/>
      <c r="J809" s="4"/>
      <c r="K809" s="4">
        <f>SUM(Tabel1[[#This Row],[cap_gemarkeerd_langs]:[cap_canadees]])</f>
        <v>10</v>
      </c>
      <c r="L809" s="4"/>
      <c r="M809" s="4">
        <v>1</v>
      </c>
      <c r="N809" s="4"/>
      <c r="O809" s="4"/>
      <c r="P809" s="4"/>
      <c r="Q809" s="4"/>
      <c r="R809" s="4">
        <f>SUM(Tabel1[[#This Row],[Cap - Invaliden algemeen]:[Cap - Overig gereserveerd]])</f>
        <v>1</v>
      </c>
      <c r="S809" s="4">
        <f>Tabel1[[#This Row],[Totale openbare capaciteit]]+Tabel1[[#This Row],[Totale doelgroep capaciteit]]</f>
        <v>11</v>
      </c>
      <c r="T809" s="11">
        <v>2</v>
      </c>
      <c r="U809" s="11"/>
      <c r="V809" s="11"/>
      <c r="W809" s="11"/>
      <c r="X809" s="11"/>
      <c r="Y809" s="11"/>
      <c r="Z809" s="4">
        <f>SUM(Tabel1[[#This Row],[Bez - Invaliden algemeen]:[Bez - Overig gereserveerd]])</f>
        <v>0</v>
      </c>
      <c r="AA809" s="4"/>
      <c r="AB809" s="4"/>
      <c r="AC809" s="11"/>
      <c r="AD809" s="11">
        <f>SUM(Tabel1[[#This Row],[Bez - fout, canadees]:[Bez - fout, anders]])</f>
        <v>0</v>
      </c>
      <c r="AE809" s="4"/>
      <c r="AF809" s="11"/>
      <c r="AG809" s="11"/>
      <c r="AH809" s="11">
        <f>SUM(Tabel1[[#This Row],[Bez - Obstakel, openbaar]:[Bez - Obstakel, doelgroep]])</f>
        <v>0</v>
      </c>
      <c r="AI809" s="4"/>
      <c r="AJ809" s="11">
        <f>SUM(Tabel1[[#This Row],[Bez - doelgroep totaal]]+Tabel1[[#This Row],[Bez - Openbaar]]+Tabel1[[#This Row],[Bez - Foutparkeerders]]+Tabel1[[#This Row],[Bez - Obstakels]])</f>
        <v>2</v>
      </c>
      <c r="AK809" s="41">
        <f>Tabel1[[#This Row],[Bez - Openbaar]]/Tabel1[[#This Row],[Totale openbare capaciteit]]</f>
        <v>0.2</v>
      </c>
      <c r="AL809" s="41">
        <f>Tabel1[[#This Row],[Bez - doelgroep totaal]]/Tabel1[[#This Row],[Totale doelgroep capaciteit]]</f>
        <v>0</v>
      </c>
      <c r="AM809" s="41">
        <f>Tabel1[[#This Row],[Totale bezetting]]/Tabel1[[#This Row],[Totale capaciteit]]</f>
        <v>0.18181818181818182</v>
      </c>
      <c r="AN809" s="41" t="str">
        <f>Tabel1[[#This Row],[Datum]]&amp;Tabel1[[#This Row],[Meetmoment]]&amp;Tabel1[[#This Row],[Sectienummer]]</f>
        <v>4447414:00-16:0060</v>
      </c>
      <c r="AO809" s="33"/>
      <c r="AP809" s="33"/>
      <c r="AQ809" s="33"/>
      <c r="AR809" s="33">
        <v>2</v>
      </c>
      <c r="AS809" s="33"/>
      <c r="AT809" s="33">
        <f>SUM(Tabel1[[#This Row],[Motief - Bezoekers/kortparkeerders]:[Motief - Overig]])</f>
        <v>2</v>
      </c>
      <c r="AU809" s="43">
        <v>1</v>
      </c>
      <c r="AV809" s="43"/>
      <c r="AW809" s="43"/>
      <c r="AX809" s="43"/>
      <c r="AY809" s="43"/>
      <c r="AZ809" s="43"/>
      <c r="BA809" s="43"/>
      <c r="BB809" s="43">
        <v>1</v>
      </c>
      <c r="BC809" s="44">
        <f>SUM(Tabel1[[#This Row],[Herkomst - Eigen woonplaats]:[Herkomst - Onbekend]])</f>
        <v>2</v>
      </c>
    </row>
    <row r="810" spans="1:55" s="2" customFormat="1" x14ac:dyDescent="0.25">
      <c r="A810" s="1">
        <v>60</v>
      </c>
      <c r="B810" t="s">
        <v>76</v>
      </c>
      <c r="C810" s="8">
        <v>44474</v>
      </c>
      <c r="D810" s="1" t="s">
        <v>80</v>
      </c>
      <c r="E810" s="4">
        <v>10</v>
      </c>
      <c r="F810" s="4"/>
      <c r="G810" s="4"/>
      <c r="H810" s="4"/>
      <c r="I810" s="4"/>
      <c r="J810" s="4"/>
      <c r="K810" s="4">
        <f>SUM(Tabel1[[#This Row],[cap_gemarkeerd_langs]:[cap_canadees]])</f>
        <v>10</v>
      </c>
      <c r="L810" s="4"/>
      <c r="M810" s="4">
        <v>1</v>
      </c>
      <c r="N810" s="4"/>
      <c r="O810" s="4"/>
      <c r="P810" s="4"/>
      <c r="Q810" s="4"/>
      <c r="R810" s="4">
        <f>SUM(Tabel1[[#This Row],[Cap - Invaliden algemeen]:[Cap - Overig gereserveerd]])</f>
        <v>1</v>
      </c>
      <c r="S810" s="4">
        <f>Tabel1[[#This Row],[Totale openbare capaciteit]]+Tabel1[[#This Row],[Totale doelgroep capaciteit]]</f>
        <v>11</v>
      </c>
      <c r="T810" s="11">
        <v>10</v>
      </c>
      <c r="U810" s="11"/>
      <c r="V810" s="11">
        <v>1</v>
      </c>
      <c r="W810" s="11"/>
      <c r="X810" s="11"/>
      <c r="Y810" s="11"/>
      <c r="Z810" s="4">
        <f>SUM(Tabel1[[#This Row],[Bez - Invaliden algemeen]:[Bez - Overig gereserveerd]])</f>
        <v>1</v>
      </c>
      <c r="AA810" s="4"/>
      <c r="AB810" s="4"/>
      <c r="AC810" s="11"/>
      <c r="AD810" s="11">
        <f>SUM(Tabel1[[#This Row],[Bez - fout, canadees]:[Bez - fout, anders]])</f>
        <v>0</v>
      </c>
      <c r="AE810" s="4"/>
      <c r="AF810" s="11"/>
      <c r="AG810" s="11"/>
      <c r="AH810" s="11">
        <f>SUM(Tabel1[[#This Row],[Bez - Obstakel, openbaar]:[Bez - Obstakel, doelgroep]])</f>
        <v>0</v>
      </c>
      <c r="AI810" s="4"/>
      <c r="AJ810" s="11">
        <f>SUM(Tabel1[[#This Row],[Bez - doelgroep totaal]]+Tabel1[[#This Row],[Bez - Openbaar]]+Tabel1[[#This Row],[Bez - Foutparkeerders]]+Tabel1[[#This Row],[Bez - Obstakels]])</f>
        <v>11</v>
      </c>
      <c r="AK810" s="41">
        <f>Tabel1[[#This Row],[Bez - Openbaar]]/Tabel1[[#This Row],[Totale openbare capaciteit]]</f>
        <v>1</v>
      </c>
      <c r="AL810" s="41">
        <f>Tabel1[[#This Row],[Bez - doelgroep totaal]]/Tabel1[[#This Row],[Totale doelgroep capaciteit]]</f>
        <v>1</v>
      </c>
      <c r="AM810" s="41">
        <f>Tabel1[[#This Row],[Totale bezetting]]/Tabel1[[#This Row],[Totale capaciteit]]</f>
        <v>1</v>
      </c>
      <c r="AN810" s="41" t="str">
        <f>Tabel1[[#This Row],[Datum]]&amp;Tabel1[[#This Row],[Meetmoment]]&amp;Tabel1[[#This Row],[Sectienummer]]</f>
        <v>4447419:00-21:0060</v>
      </c>
      <c r="AO810" s="33">
        <v>2</v>
      </c>
      <c r="AP810" s="33"/>
      <c r="AQ810" s="33">
        <v>1</v>
      </c>
      <c r="AR810" s="33">
        <v>8</v>
      </c>
      <c r="AS810" s="33"/>
      <c r="AT810" s="33">
        <f>SUM(Tabel1[[#This Row],[Motief - Bezoekers/kortparkeerders]:[Motief - Overig]])</f>
        <v>11</v>
      </c>
      <c r="AU810" s="43">
        <v>8</v>
      </c>
      <c r="AV810" s="43">
        <v>1</v>
      </c>
      <c r="AW810" s="43">
        <v>1</v>
      </c>
      <c r="AX810" s="43"/>
      <c r="AY810" s="43"/>
      <c r="AZ810" s="43"/>
      <c r="BA810" s="43"/>
      <c r="BB810" s="43">
        <v>1</v>
      </c>
      <c r="BC810" s="44">
        <f>SUM(Tabel1[[#This Row],[Herkomst - Eigen woonplaats]:[Herkomst - Onbekend]])</f>
        <v>11</v>
      </c>
    </row>
    <row r="811" spans="1:55" s="2" customFormat="1" x14ac:dyDescent="0.25">
      <c r="A811" s="1">
        <v>60</v>
      </c>
      <c r="B811" t="s">
        <v>76</v>
      </c>
      <c r="C811" s="8">
        <v>44475</v>
      </c>
      <c r="D811" s="1" t="s">
        <v>77</v>
      </c>
      <c r="E811" s="4">
        <v>10</v>
      </c>
      <c r="F811" s="4"/>
      <c r="G811" s="4"/>
      <c r="H811" s="4"/>
      <c r="I811" s="4"/>
      <c r="J811" s="4"/>
      <c r="K811" s="4">
        <f>SUM(Tabel1[[#This Row],[cap_gemarkeerd_langs]:[cap_canadees]])</f>
        <v>10</v>
      </c>
      <c r="L811" s="4"/>
      <c r="M811" s="4">
        <v>1</v>
      </c>
      <c r="N811" s="4"/>
      <c r="O811" s="4"/>
      <c r="P811" s="4"/>
      <c r="Q811" s="4"/>
      <c r="R811" s="4">
        <f>SUM(Tabel1[[#This Row],[Cap - Invaliden algemeen]:[Cap - Overig gereserveerd]])</f>
        <v>1</v>
      </c>
      <c r="S811" s="4">
        <f>Tabel1[[#This Row],[Totale openbare capaciteit]]+Tabel1[[#This Row],[Totale doelgroep capaciteit]]</f>
        <v>11</v>
      </c>
      <c r="T811" s="11">
        <v>9</v>
      </c>
      <c r="U811" s="11"/>
      <c r="V811" s="11">
        <v>1</v>
      </c>
      <c r="W811" s="11"/>
      <c r="X811" s="11"/>
      <c r="Y811" s="11"/>
      <c r="Z811" s="4">
        <f>SUM(Tabel1[[#This Row],[Bez - Invaliden algemeen]:[Bez - Overig gereserveerd]])</f>
        <v>1</v>
      </c>
      <c r="AA811" s="4"/>
      <c r="AB811" s="4"/>
      <c r="AC811" s="11"/>
      <c r="AD811" s="11">
        <f>SUM(Tabel1[[#This Row],[Bez - fout, canadees]:[Bez - fout, anders]])</f>
        <v>0</v>
      </c>
      <c r="AE811" s="4"/>
      <c r="AF811" s="11"/>
      <c r="AG811" s="11"/>
      <c r="AH811" s="11">
        <f>SUM(Tabel1[[#This Row],[Bez - Obstakel, openbaar]:[Bez - Obstakel, doelgroep]])</f>
        <v>0</v>
      </c>
      <c r="AI811" s="4"/>
      <c r="AJ811" s="11">
        <f>SUM(Tabel1[[#This Row],[Bez - doelgroep totaal]]+Tabel1[[#This Row],[Bez - Openbaar]]+Tabel1[[#This Row],[Bez - Foutparkeerders]]+Tabel1[[#This Row],[Bez - Obstakels]])</f>
        <v>10</v>
      </c>
      <c r="AK811" s="41">
        <f>Tabel1[[#This Row],[Bez - Openbaar]]/Tabel1[[#This Row],[Totale openbare capaciteit]]</f>
        <v>0.9</v>
      </c>
      <c r="AL811" s="41">
        <f>Tabel1[[#This Row],[Bez - doelgroep totaal]]/Tabel1[[#This Row],[Totale doelgroep capaciteit]]</f>
        <v>1</v>
      </c>
      <c r="AM811" s="41">
        <f>Tabel1[[#This Row],[Totale bezetting]]/Tabel1[[#This Row],[Totale capaciteit]]</f>
        <v>0.90909090909090906</v>
      </c>
      <c r="AN811" s="41" t="str">
        <f>Tabel1[[#This Row],[Datum]]&amp;Tabel1[[#This Row],[Meetmoment]]&amp;Tabel1[[#This Row],[Sectienummer]]</f>
        <v>4447500:00-02:0060</v>
      </c>
      <c r="AO811" s="33"/>
      <c r="AP811" s="33"/>
      <c r="AQ811" s="33">
        <v>2</v>
      </c>
      <c r="AR811" s="33">
        <v>8</v>
      </c>
      <c r="AS811" s="33"/>
      <c r="AT811" s="33">
        <f>SUM(Tabel1[[#This Row],[Motief - Bezoekers/kortparkeerders]:[Motief - Overig]])</f>
        <v>10</v>
      </c>
      <c r="AU811" s="43">
        <v>7</v>
      </c>
      <c r="AV811" s="43">
        <v>1</v>
      </c>
      <c r="AW811" s="43">
        <v>1</v>
      </c>
      <c r="AX811" s="43"/>
      <c r="AY811" s="43"/>
      <c r="AZ811" s="43"/>
      <c r="BA811" s="43"/>
      <c r="BB811" s="43">
        <v>1</v>
      </c>
      <c r="BC811" s="44">
        <f>SUM(Tabel1[[#This Row],[Herkomst - Eigen woonplaats]:[Herkomst - Onbekend]])</f>
        <v>10</v>
      </c>
    </row>
    <row r="812" spans="1:55" s="2" customFormat="1" x14ac:dyDescent="0.25">
      <c r="A812" s="1">
        <v>61</v>
      </c>
      <c r="B812" t="s">
        <v>70</v>
      </c>
      <c r="C812" s="8">
        <v>44415</v>
      </c>
      <c r="D812" s="1" t="s">
        <v>78</v>
      </c>
      <c r="E812" s="4"/>
      <c r="F812" s="4"/>
      <c r="G812" s="4">
        <v>1</v>
      </c>
      <c r="H812" s="4"/>
      <c r="I812" s="4"/>
      <c r="J812" s="4"/>
      <c r="K812" s="4">
        <f>SUM(Tabel1[[#This Row],[cap_gemarkeerd_langs]:[cap_canadees]])</f>
        <v>1</v>
      </c>
      <c r="L812" s="4"/>
      <c r="M812" s="4"/>
      <c r="N812" s="4"/>
      <c r="O812" s="4"/>
      <c r="P812" s="4"/>
      <c r="Q812" s="4"/>
      <c r="R812" s="4">
        <f>SUM(Tabel1[[#This Row],[Cap - Invaliden algemeen]:[Cap - Overig gereserveerd]])</f>
        <v>0</v>
      </c>
      <c r="S812" s="4">
        <f>Tabel1[[#This Row],[Totale openbare capaciteit]]+Tabel1[[#This Row],[Totale doelgroep capaciteit]]</f>
        <v>1</v>
      </c>
      <c r="T812" s="11">
        <v>1</v>
      </c>
      <c r="U812" s="11"/>
      <c r="V812" s="11"/>
      <c r="W812" s="11"/>
      <c r="X812" s="11"/>
      <c r="Y812" s="11"/>
      <c r="Z812" s="4">
        <f>SUM(Tabel1[[#This Row],[Bez - Invaliden algemeen]:[Bez - Overig gereserveerd]])</f>
        <v>0</v>
      </c>
      <c r="AA812" s="4"/>
      <c r="AB812" s="4"/>
      <c r="AC812" s="11"/>
      <c r="AD812" s="11">
        <f>SUM(Tabel1[[#This Row],[Bez - fout, canadees]:[Bez - fout, anders]])</f>
        <v>0</v>
      </c>
      <c r="AE812" s="4"/>
      <c r="AF812" s="11"/>
      <c r="AG812" s="11"/>
      <c r="AH812" s="11">
        <f>SUM(Tabel1[[#This Row],[Bez - Obstakel, openbaar]:[Bez - Obstakel, doelgroep]])</f>
        <v>0</v>
      </c>
      <c r="AI812" s="4"/>
      <c r="AJ812" s="11">
        <f>SUM(Tabel1[[#This Row],[Bez - doelgroep totaal]]+Tabel1[[#This Row],[Bez - Openbaar]]+Tabel1[[#This Row],[Bez - Foutparkeerders]]+Tabel1[[#This Row],[Bez - Obstakels]])</f>
        <v>1</v>
      </c>
      <c r="AK812" s="41">
        <f>Tabel1[[#This Row],[Bez - Openbaar]]/Tabel1[[#This Row],[Totale openbare capaciteit]]</f>
        <v>1</v>
      </c>
      <c r="AL812" s="41" t="e">
        <f>Tabel1[[#This Row],[Bez - doelgroep totaal]]/Tabel1[[#This Row],[Totale doelgroep capaciteit]]</f>
        <v>#DIV/0!</v>
      </c>
      <c r="AM812" s="41">
        <f>Tabel1[[#This Row],[Totale bezetting]]/Tabel1[[#This Row],[Totale capaciteit]]</f>
        <v>1</v>
      </c>
      <c r="AN812" s="41" t="str">
        <f>Tabel1[[#This Row],[Datum]]&amp;Tabel1[[#This Row],[Meetmoment]]&amp;Tabel1[[#This Row],[Sectienummer]]</f>
        <v>4441510:00-12:0061</v>
      </c>
      <c r="AO812" s="33"/>
      <c r="AP812" s="33"/>
      <c r="AQ812" s="33">
        <v>1</v>
      </c>
      <c r="AR812" s="33"/>
      <c r="AS812" s="33"/>
      <c r="AT812" s="33">
        <f>SUM(Tabel1[[#This Row],[Motief - Bezoekers/kortparkeerders]:[Motief - Overig]])</f>
        <v>1</v>
      </c>
      <c r="AU812" s="43">
        <v>1</v>
      </c>
      <c r="AV812" s="43"/>
      <c r="AW812" s="43"/>
      <c r="AX812" s="43"/>
      <c r="AY812" s="43"/>
      <c r="AZ812" s="43"/>
      <c r="BA812" s="43"/>
      <c r="BB812" s="43"/>
      <c r="BC812" s="44">
        <f>SUM(Tabel1[[#This Row],[Herkomst - Eigen woonplaats]:[Herkomst - Onbekend]])</f>
        <v>1</v>
      </c>
    </row>
    <row r="813" spans="1:55" s="2" customFormat="1" x14ac:dyDescent="0.25">
      <c r="A813" s="1">
        <v>61</v>
      </c>
      <c r="B813" t="s">
        <v>70</v>
      </c>
      <c r="C813" s="8">
        <v>44415</v>
      </c>
      <c r="D813" s="1" t="s">
        <v>79</v>
      </c>
      <c r="E813" s="4"/>
      <c r="F813" s="4"/>
      <c r="G813" s="4">
        <v>1</v>
      </c>
      <c r="H813" s="4"/>
      <c r="I813" s="4"/>
      <c r="J813" s="4"/>
      <c r="K813" s="4">
        <f>SUM(Tabel1[[#This Row],[cap_gemarkeerd_langs]:[cap_canadees]])</f>
        <v>1</v>
      </c>
      <c r="L813" s="4"/>
      <c r="M813" s="4"/>
      <c r="N813" s="4"/>
      <c r="O813" s="4"/>
      <c r="P813" s="4"/>
      <c r="Q813" s="4"/>
      <c r="R813" s="4">
        <f>SUM(Tabel1[[#This Row],[Cap - Invaliden algemeen]:[Cap - Overig gereserveerd]])</f>
        <v>0</v>
      </c>
      <c r="S813" s="4">
        <f>Tabel1[[#This Row],[Totale openbare capaciteit]]+Tabel1[[#This Row],[Totale doelgroep capaciteit]]</f>
        <v>1</v>
      </c>
      <c r="T813" s="11">
        <v>1</v>
      </c>
      <c r="U813" s="11"/>
      <c r="V813" s="11"/>
      <c r="W813" s="11"/>
      <c r="X813" s="11"/>
      <c r="Y813" s="11"/>
      <c r="Z813" s="4">
        <f>SUM(Tabel1[[#This Row],[Bez - Invaliden algemeen]:[Bez - Overig gereserveerd]])</f>
        <v>0</v>
      </c>
      <c r="AA813" s="4"/>
      <c r="AB813" s="4"/>
      <c r="AC813" s="11"/>
      <c r="AD813" s="11">
        <f>SUM(Tabel1[[#This Row],[Bez - fout, canadees]:[Bez - fout, anders]])</f>
        <v>0</v>
      </c>
      <c r="AE813" s="4"/>
      <c r="AF813" s="11"/>
      <c r="AG813" s="11"/>
      <c r="AH813" s="11">
        <f>SUM(Tabel1[[#This Row],[Bez - Obstakel, openbaar]:[Bez - Obstakel, doelgroep]])</f>
        <v>0</v>
      </c>
      <c r="AI813" s="4"/>
      <c r="AJ813" s="11">
        <f>SUM(Tabel1[[#This Row],[Bez - doelgroep totaal]]+Tabel1[[#This Row],[Bez - Openbaar]]+Tabel1[[#This Row],[Bez - Foutparkeerders]]+Tabel1[[#This Row],[Bez - Obstakels]])</f>
        <v>1</v>
      </c>
      <c r="AK813" s="41">
        <f>Tabel1[[#This Row],[Bez - Openbaar]]/Tabel1[[#This Row],[Totale openbare capaciteit]]</f>
        <v>1</v>
      </c>
      <c r="AL813" s="41" t="e">
        <f>Tabel1[[#This Row],[Bez - doelgroep totaal]]/Tabel1[[#This Row],[Totale doelgroep capaciteit]]</f>
        <v>#DIV/0!</v>
      </c>
      <c r="AM813" s="41">
        <f>Tabel1[[#This Row],[Totale bezetting]]/Tabel1[[#This Row],[Totale capaciteit]]</f>
        <v>1</v>
      </c>
      <c r="AN813" s="41" t="str">
        <f>Tabel1[[#This Row],[Datum]]&amp;Tabel1[[#This Row],[Meetmoment]]&amp;Tabel1[[#This Row],[Sectienummer]]</f>
        <v>4441514:00-16:0061</v>
      </c>
      <c r="AO813" s="33"/>
      <c r="AP813" s="33"/>
      <c r="AQ813" s="33">
        <v>1</v>
      </c>
      <c r="AR813" s="33"/>
      <c r="AS813" s="33"/>
      <c r="AT813" s="33">
        <f>SUM(Tabel1[[#This Row],[Motief - Bezoekers/kortparkeerders]:[Motief - Overig]])</f>
        <v>1</v>
      </c>
      <c r="AU813" s="43">
        <v>1</v>
      </c>
      <c r="AV813" s="43"/>
      <c r="AW813" s="43"/>
      <c r="AX813" s="43"/>
      <c r="AY813" s="43"/>
      <c r="AZ813" s="43"/>
      <c r="BA813" s="43"/>
      <c r="BB813" s="43"/>
      <c r="BC813" s="44">
        <f>SUM(Tabel1[[#This Row],[Herkomst - Eigen woonplaats]:[Herkomst - Onbekend]])</f>
        <v>1</v>
      </c>
    </row>
    <row r="814" spans="1:55" s="2" customFormat="1" x14ac:dyDescent="0.25">
      <c r="A814" s="1">
        <v>61</v>
      </c>
      <c r="B814" t="s">
        <v>70</v>
      </c>
      <c r="C814" s="8">
        <v>44415</v>
      </c>
      <c r="D814" s="1" t="s">
        <v>80</v>
      </c>
      <c r="E814" s="4"/>
      <c r="F814" s="4"/>
      <c r="G814" s="4">
        <v>1</v>
      </c>
      <c r="H814" s="4"/>
      <c r="I814" s="4"/>
      <c r="J814" s="4"/>
      <c r="K814" s="4">
        <f>SUM(Tabel1[[#This Row],[cap_gemarkeerd_langs]:[cap_canadees]])</f>
        <v>1</v>
      </c>
      <c r="L814" s="4"/>
      <c r="M814" s="4"/>
      <c r="N814" s="4"/>
      <c r="O814" s="4"/>
      <c r="P814" s="4"/>
      <c r="Q814" s="4"/>
      <c r="R814" s="4">
        <f>SUM(Tabel1[[#This Row],[Cap - Invaliden algemeen]:[Cap - Overig gereserveerd]])</f>
        <v>0</v>
      </c>
      <c r="S814" s="4">
        <f>Tabel1[[#This Row],[Totale openbare capaciteit]]+Tabel1[[#This Row],[Totale doelgroep capaciteit]]</f>
        <v>1</v>
      </c>
      <c r="T814" s="11">
        <v>1</v>
      </c>
      <c r="U814" s="11"/>
      <c r="V814" s="11"/>
      <c r="W814" s="11"/>
      <c r="X814" s="11"/>
      <c r="Y814" s="11"/>
      <c r="Z814" s="4">
        <f>SUM(Tabel1[[#This Row],[Bez - Invaliden algemeen]:[Bez - Overig gereserveerd]])</f>
        <v>0</v>
      </c>
      <c r="AA814" s="4"/>
      <c r="AB814" s="4"/>
      <c r="AC814" s="11"/>
      <c r="AD814" s="11">
        <f>SUM(Tabel1[[#This Row],[Bez - fout, canadees]:[Bez - fout, anders]])</f>
        <v>0</v>
      </c>
      <c r="AE814" s="4"/>
      <c r="AF814" s="11"/>
      <c r="AG814" s="11"/>
      <c r="AH814" s="11">
        <f>SUM(Tabel1[[#This Row],[Bez - Obstakel, openbaar]:[Bez - Obstakel, doelgroep]])</f>
        <v>0</v>
      </c>
      <c r="AI814" s="4"/>
      <c r="AJ814" s="11">
        <f>SUM(Tabel1[[#This Row],[Bez - doelgroep totaal]]+Tabel1[[#This Row],[Bez - Openbaar]]+Tabel1[[#This Row],[Bez - Foutparkeerders]]+Tabel1[[#This Row],[Bez - Obstakels]])</f>
        <v>1</v>
      </c>
      <c r="AK814" s="41">
        <f>Tabel1[[#This Row],[Bez - Openbaar]]/Tabel1[[#This Row],[Totale openbare capaciteit]]</f>
        <v>1</v>
      </c>
      <c r="AL814" s="41" t="e">
        <f>Tabel1[[#This Row],[Bez - doelgroep totaal]]/Tabel1[[#This Row],[Totale doelgroep capaciteit]]</f>
        <v>#DIV/0!</v>
      </c>
      <c r="AM814" s="41">
        <f>Tabel1[[#This Row],[Totale bezetting]]/Tabel1[[#This Row],[Totale capaciteit]]</f>
        <v>1</v>
      </c>
      <c r="AN814" s="41" t="str">
        <f>Tabel1[[#This Row],[Datum]]&amp;Tabel1[[#This Row],[Meetmoment]]&amp;Tabel1[[#This Row],[Sectienummer]]</f>
        <v>4441519:00-21:0061</v>
      </c>
      <c r="AO814" s="33">
        <v>1</v>
      </c>
      <c r="AP814" s="33"/>
      <c r="AQ814" s="33"/>
      <c r="AR814" s="33"/>
      <c r="AS814" s="33"/>
      <c r="AT814" s="33">
        <f>SUM(Tabel1[[#This Row],[Motief - Bezoekers/kortparkeerders]:[Motief - Overig]])</f>
        <v>1</v>
      </c>
      <c r="AU814" s="43"/>
      <c r="AV814" s="43"/>
      <c r="AW814" s="43">
        <v>1</v>
      </c>
      <c r="AX814" s="43"/>
      <c r="AY814" s="43"/>
      <c r="AZ814" s="43"/>
      <c r="BA814" s="43"/>
      <c r="BB814" s="43"/>
      <c r="BC814" s="44">
        <f>SUM(Tabel1[[#This Row],[Herkomst - Eigen woonplaats]:[Herkomst - Onbekend]])</f>
        <v>1</v>
      </c>
    </row>
    <row r="815" spans="1:55" s="2" customFormat="1" x14ac:dyDescent="0.25">
      <c r="A815" s="1">
        <v>61</v>
      </c>
      <c r="B815" t="s">
        <v>70</v>
      </c>
      <c r="C815" s="8">
        <v>44416</v>
      </c>
      <c r="D815" s="1" t="s">
        <v>77</v>
      </c>
      <c r="E815" s="4"/>
      <c r="F815" s="4"/>
      <c r="G815" s="4">
        <v>1</v>
      </c>
      <c r="H815" s="4"/>
      <c r="I815" s="4"/>
      <c r="J815" s="4"/>
      <c r="K815" s="4">
        <f>SUM(Tabel1[[#This Row],[cap_gemarkeerd_langs]:[cap_canadees]])</f>
        <v>1</v>
      </c>
      <c r="L815" s="4"/>
      <c r="M815" s="4"/>
      <c r="N815" s="4"/>
      <c r="O815" s="4"/>
      <c r="P815" s="4"/>
      <c r="Q815" s="4"/>
      <c r="R815" s="4">
        <f>SUM(Tabel1[[#This Row],[Cap - Invaliden algemeen]:[Cap - Overig gereserveerd]])</f>
        <v>0</v>
      </c>
      <c r="S815" s="4">
        <f>Tabel1[[#This Row],[Totale openbare capaciteit]]+Tabel1[[#This Row],[Totale doelgroep capaciteit]]</f>
        <v>1</v>
      </c>
      <c r="T815" s="11">
        <v>1</v>
      </c>
      <c r="U815" s="11"/>
      <c r="V815" s="11"/>
      <c r="W815" s="11"/>
      <c r="X815" s="11"/>
      <c r="Y815" s="11"/>
      <c r="Z815" s="4">
        <f>SUM(Tabel1[[#This Row],[Bez - Invaliden algemeen]:[Bez - Overig gereserveerd]])</f>
        <v>0</v>
      </c>
      <c r="AA815" s="4"/>
      <c r="AB815" s="4"/>
      <c r="AC815" s="11"/>
      <c r="AD815" s="11">
        <f>SUM(Tabel1[[#This Row],[Bez - fout, canadees]:[Bez - fout, anders]])</f>
        <v>0</v>
      </c>
      <c r="AE815" s="4"/>
      <c r="AF815" s="11"/>
      <c r="AG815" s="11"/>
      <c r="AH815" s="11">
        <f>SUM(Tabel1[[#This Row],[Bez - Obstakel, openbaar]:[Bez - Obstakel, doelgroep]])</f>
        <v>0</v>
      </c>
      <c r="AI815" s="4"/>
      <c r="AJ815" s="11">
        <f>SUM(Tabel1[[#This Row],[Bez - doelgroep totaal]]+Tabel1[[#This Row],[Bez - Openbaar]]+Tabel1[[#This Row],[Bez - Foutparkeerders]]+Tabel1[[#This Row],[Bez - Obstakels]])</f>
        <v>1</v>
      </c>
      <c r="AK815" s="41">
        <f>Tabel1[[#This Row],[Bez - Openbaar]]/Tabel1[[#This Row],[Totale openbare capaciteit]]</f>
        <v>1</v>
      </c>
      <c r="AL815" s="41" t="e">
        <f>Tabel1[[#This Row],[Bez - doelgroep totaal]]/Tabel1[[#This Row],[Totale doelgroep capaciteit]]</f>
        <v>#DIV/0!</v>
      </c>
      <c r="AM815" s="41">
        <f>Tabel1[[#This Row],[Totale bezetting]]/Tabel1[[#This Row],[Totale capaciteit]]</f>
        <v>1</v>
      </c>
      <c r="AN815" s="41" t="str">
        <f>Tabel1[[#This Row],[Datum]]&amp;Tabel1[[#This Row],[Meetmoment]]&amp;Tabel1[[#This Row],[Sectienummer]]</f>
        <v>4441600:00-02:0061</v>
      </c>
      <c r="AO815" s="33"/>
      <c r="AP815" s="33"/>
      <c r="AQ815" s="33">
        <v>1</v>
      </c>
      <c r="AR815" s="33"/>
      <c r="AS815" s="33"/>
      <c r="AT815" s="33">
        <f>SUM(Tabel1[[#This Row],[Motief - Bezoekers/kortparkeerders]:[Motief - Overig]])</f>
        <v>1</v>
      </c>
      <c r="AU815" s="43">
        <v>1</v>
      </c>
      <c r="AV815" s="43"/>
      <c r="AW815" s="43"/>
      <c r="AX815" s="43"/>
      <c r="AY815" s="43"/>
      <c r="AZ815" s="43"/>
      <c r="BA815" s="43"/>
      <c r="BB815" s="43"/>
      <c r="BC815" s="44">
        <f>SUM(Tabel1[[#This Row],[Herkomst - Eigen woonplaats]:[Herkomst - Onbekend]])</f>
        <v>1</v>
      </c>
    </row>
    <row r="816" spans="1:55" s="2" customFormat="1" x14ac:dyDescent="0.25">
      <c r="A816" s="1">
        <v>61</v>
      </c>
      <c r="B816" t="s">
        <v>70</v>
      </c>
      <c r="C816" s="8">
        <v>44450</v>
      </c>
      <c r="D816" s="1" t="s">
        <v>78</v>
      </c>
      <c r="E816" s="4"/>
      <c r="F816" s="4"/>
      <c r="G816" s="4">
        <v>1</v>
      </c>
      <c r="H816" s="4"/>
      <c r="I816" s="4"/>
      <c r="J816" s="4"/>
      <c r="K816" s="4">
        <f>SUM(Tabel1[[#This Row],[cap_gemarkeerd_langs]:[cap_canadees]])</f>
        <v>1</v>
      </c>
      <c r="L816" s="4"/>
      <c r="M816" s="4"/>
      <c r="N816" s="4"/>
      <c r="O816" s="4"/>
      <c r="P816" s="4"/>
      <c r="Q816" s="4"/>
      <c r="R816" s="4">
        <f>SUM(Tabel1[[#This Row],[Cap - Invaliden algemeen]:[Cap - Overig gereserveerd]])</f>
        <v>0</v>
      </c>
      <c r="S816" s="4">
        <f>Tabel1[[#This Row],[Totale openbare capaciteit]]+Tabel1[[#This Row],[Totale doelgroep capaciteit]]</f>
        <v>1</v>
      </c>
      <c r="T816" s="11"/>
      <c r="U816" s="11"/>
      <c r="V816" s="11"/>
      <c r="W816" s="11"/>
      <c r="X816" s="11"/>
      <c r="Y816" s="11"/>
      <c r="Z816" s="4">
        <f>SUM(Tabel1[[#This Row],[Bez - Invaliden algemeen]:[Bez - Overig gereserveerd]])</f>
        <v>0</v>
      </c>
      <c r="AA816" s="4"/>
      <c r="AB816" s="4"/>
      <c r="AC816" s="11"/>
      <c r="AD816" s="11">
        <f>SUM(Tabel1[[#This Row],[Bez - fout, canadees]:[Bez - fout, anders]])</f>
        <v>0</v>
      </c>
      <c r="AE816" s="4"/>
      <c r="AF816" s="11"/>
      <c r="AG816" s="11"/>
      <c r="AH816" s="11">
        <f>SUM(Tabel1[[#This Row],[Bez - Obstakel, openbaar]:[Bez - Obstakel, doelgroep]])</f>
        <v>0</v>
      </c>
      <c r="AI816" s="4"/>
      <c r="AJ816" s="11">
        <f>SUM(Tabel1[[#This Row],[Bez - doelgroep totaal]]+Tabel1[[#This Row],[Bez - Openbaar]]+Tabel1[[#This Row],[Bez - Foutparkeerders]]+Tabel1[[#This Row],[Bez - Obstakels]])</f>
        <v>0</v>
      </c>
      <c r="AK816" s="41">
        <f>Tabel1[[#This Row],[Bez - Openbaar]]/Tabel1[[#This Row],[Totale openbare capaciteit]]</f>
        <v>0</v>
      </c>
      <c r="AL816" s="41" t="e">
        <f>Tabel1[[#This Row],[Bez - doelgroep totaal]]/Tabel1[[#This Row],[Totale doelgroep capaciteit]]</f>
        <v>#DIV/0!</v>
      </c>
      <c r="AM816" s="41">
        <f>Tabel1[[#This Row],[Totale bezetting]]/Tabel1[[#This Row],[Totale capaciteit]]</f>
        <v>0</v>
      </c>
      <c r="AN816" s="41" t="str">
        <f>Tabel1[[#This Row],[Datum]]&amp;Tabel1[[#This Row],[Meetmoment]]&amp;Tabel1[[#This Row],[Sectienummer]]</f>
        <v>4445010:00-12:0061</v>
      </c>
      <c r="AO816" s="33"/>
      <c r="AP816" s="33"/>
      <c r="AQ816" s="33"/>
      <c r="AR816" s="33"/>
      <c r="AS816" s="33"/>
      <c r="AT816" s="33">
        <f>SUM(Tabel1[[#This Row],[Motief - Bezoekers/kortparkeerders]:[Motief - Overig]])</f>
        <v>0</v>
      </c>
      <c r="AU816" s="43"/>
      <c r="AV816" s="43"/>
      <c r="AW816" s="43"/>
      <c r="AX816" s="43"/>
      <c r="AY816" s="43"/>
      <c r="AZ816" s="43"/>
      <c r="BA816" s="43"/>
      <c r="BB816" s="43"/>
      <c r="BC816" s="44">
        <f>SUM(Tabel1[[#This Row],[Herkomst - Eigen woonplaats]:[Herkomst - Onbekend]])</f>
        <v>0</v>
      </c>
    </row>
    <row r="817" spans="1:55" s="2" customFormat="1" x14ac:dyDescent="0.25">
      <c r="A817" s="1">
        <v>61</v>
      </c>
      <c r="B817" t="s">
        <v>70</v>
      </c>
      <c r="C817" s="8">
        <v>44450</v>
      </c>
      <c r="D817" s="1" t="s">
        <v>79</v>
      </c>
      <c r="E817" s="4"/>
      <c r="F817" s="4"/>
      <c r="G817" s="4">
        <v>1</v>
      </c>
      <c r="H817" s="4"/>
      <c r="I817" s="4"/>
      <c r="J817" s="4"/>
      <c r="K817" s="4">
        <f>SUM(Tabel1[[#This Row],[cap_gemarkeerd_langs]:[cap_canadees]])</f>
        <v>1</v>
      </c>
      <c r="L817" s="4"/>
      <c r="M817" s="4"/>
      <c r="N817" s="4"/>
      <c r="O817" s="4"/>
      <c r="P817" s="4"/>
      <c r="Q817" s="4"/>
      <c r="R817" s="4">
        <f>SUM(Tabel1[[#This Row],[Cap - Invaliden algemeen]:[Cap - Overig gereserveerd]])</f>
        <v>0</v>
      </c>
      <c r="S817" s="4">
        <f>Tabel1[[#This Row],[Totale openbare capaciteit]]+Tabel1[[#This Row],[Totale doelgroep capaciteit]]</f>
        <v>1</v>
      </c>
      <c r="T817" s="11"/>
      <c r="U817" s="11"/>
      <c r="V817" s="11"/>
      <c r="W817" s="11"/>
      <c r="X817" s="11"/>
      <c r="Y817" s="11"/>
      <c r="Z817" s="4">
        <f>SUM(Tabel1[[#This Row],[Bez - Invaliden algemeen]:[Bez - Overig gereserveerd]])</f>
        <v>0</v>
      </c>
      <c r="AA817" s="4"/>
      <c r="AB817" s="4"/>
      <c r="AC817" s="11"/>
      <c r="AD817" s="11">
        <f>SUM(Tabel1[[#This Row],[Bez - fout, canadees]:[Bez - fout, anders]])</f>
        <v>0</v>
      </c>
      <c r="AE817" s="4"/>
      <c r="AF817" s="11"/>
      <c r="AG817" s="11"/>
      <c r="AH817" s="11">
        <f>SUM(Tabel1[[#This Row],[Bez - Obstakel, openbaar]:[Bez - Obstakel, doelgroep]])</f>
        <v>0</v>
      </c>
      <c r="AI817" s="4"/>
      <c r="AJ817" s="11">
        <f>SUM(Tabel1[[#This Row],[Bez - doelgroep totaal]]+Tabel1[[#This Row],[Bez - Openbaar]]+Tabel1[[#This Row],[Bez - Foutparkeerders]]+Tabel1[[#This Row],[Bez - Obstakels]])</f>
        <v>0</v>
      </c>
      <c r="AK817" s="41">
        <f>Tabel1[[#This Row],[Bez - Openbaar]]/Tabel1[[#This Row],[Totale openbare capaciteit]]</f>
        <v>0</v>
      </c>
      <c r="AL817" s="41" t="e">
        <f>Tabel1[[#This Row],[Bez - doelgroep totaal]]/Tabel1[[#This Row],[Totale doelgroep capaciteit]]</f>
        <v>#DIV/0!</v>
      </c>
      <c r="AM817" s="41">
        <f>Tabel1[[#This Row],[Totale bezetting]]/Tabel1[[#This Row],[Totale capaciteit]]</f>
        <v>0</v>
      </c>
      <c r="AN817" s="41" t="str">
        <f>Tabel1[[#This Row],[Datum]]&amp;Tabel1[[#This Row],[Meetmoment]]&amp;Tabel1[[#This Row],[Sectienummer]]</f>
        <v>4445014:00-16:0061</v>
      </c>
      <c r="AO817" s="33"/>
      <c r="AP817" s="33"/>
      <c r="AQ817" s="33"/>
      <c r="AR817" s="33"/>
      <c r="AS817" s="33"/>
      <c r="AT817" s="33">
        <f>SUM(Tabel1[[#This Row],[Motief - Bezoekers/kortparkeerders]:[Motief - Overig]])</f>
        <v>0</v>
      </c>
      <c r="AU817" s="43"/>
      <c r="AV817" s="43"/>
      <c r="AW817" s="43"/>
      <c r="AX817" s="43"/>
      <c r="AY817" s="43"/>
      <c r="AZ817" s="43"/>
      <c r="BA817" s="43"/>
      <c r="BB817" s="43"/>
      <c r="BC817" s="44">
        <f>SUM(Tabel1[[#This Row],[Herkomst - Eigen woonplaats]:[Herkomst - Onbekend]])</f>
        <v>0</v>
      </c>
    </row>
    <row r="818" spans="1:55" s="2" customFormat="1" x14ac:dyDescent="0.25">
      <c r="A818" s="1">
        <v>61</v>
      </c>
      <c r="B818" t="s">
        <v>70</v>
      </c>
      <c r="C818" s="8">
        <v>44450</v>
      </c>
      <c r="D818" s="1" t="s">
        <v>80</v>
      </c>
      <c r="E818" s="4"/>
      <c r="F818" s="4"/>
      <c r="G818" s="4">
        <v>1</v>
      </c>
      <c r="H818" s="4"/>
      <c r="I818" s="4"/>
      <c r="J818" s="4"/>
      <c r="K818" s="4">
        <f>SUM(Tabel1[[#This Row],[cap_gemarkeerd_langs]:[cap_canadees]])</f>
        <v>1</v>
      </c>
      <c r="L818" s="4"/>
      <c r="M818" s="4"/>
      <c r="N818" s="4"/>
      <c r="O818" s="4"/>
      <c r="P818" s="4"/>
      <c r="Q818" s="4"/>
      <c r="R818" s="4">
        <f>SUM(Tabel1[[#This Row],[Cap - Invaliden algemeen]:[Cap - Overig gereserveerd]])</f>
        <v>0</v>
      </c>
      <c r="S818" s="4">
        <f>Tabel1[[#This Row],[Totale openbare capaciteit]]+Tabel1[[#This Row],[Totale doelgroep capaciteit]]</f>
        <v>1</v>
      </c>
      <c r="T818" s="11"/>
      <c r="U818" s="11"/>
      <c r="V818" s="11"/>
      <c r="W818" s="11"/>
      <c r="X818" s="11"/>
      <c r="Y818" s="11"/>
      <c r="Z818" s="4">
        <f>SUM(Tabel1[[#This Row],[Bez - Invaliden algemeen]:[Bez - Overig gereserveerd]])</f>
        <v>0</v>
      </c>
      <c r="AA818" s="4"/>
      <c r="AB818" s="4"/>
      <c r="AC818" s="11"/>
      <c r="AD818" s="11">
        <f>SUM(Tabel1[[#This Row],[Bez - fout, canadees]:[Bez - fout, anders]])</f>
        <v>0</v>
      </c>
      <c r="AE818" s="4"/>
      <c r="AF818" s="11"/>
      <c r="AG818" s="11"/>
      <c r="AH818" s="11">
        <f>SUM(Tabel1[[#This Row],[Bez - Obstakel, openbaar]:[Bez - Obstakel, doelgroep]])</f>
        <v>0</v>
      </c>
      <c r="AI818" s="4"/>
      <c r="AJ818" s="11">
        <f>SUM(Tabel1[[#This Row],[Bez - doelgroep totaal]]+Tabel1[[#This Row],[Bez - Openbaar]]+Tabel1[[#This Row],[Bez - Foutparkeerders]]+Tabel1[[#This Row],[Bez - Obstakels]])</f>
        <v>0</v>
      </c>
      <c r="AK818" s="41">
        <f>Tabel1[[#This Row],[Bez - Openbaar]]/Tabel1[[#This Row],[Totale openbare capaciteit]]</f>
        <v>0</v>
      </c>
      <c r="AL818" s="41" t="e">
        <f>Tabel1[[#This Row],[Bez - doelgroep totaal]]/Tabel1[[#This Row],[Totale doelgroep capaciteit]]</f>
        <v>#DIV/0!</v>
      </c>
      <c r="AM818" s="41">
        <f>Tabel1[[#This Row],[Totale bezetting]]/Tabel1[[#This Row],[Totale capaciteit]]</f>
        <v>0</v>
      </c>
      <c r="AN818" s="41" t="str">
        <f>Tabel1[[#This Row],[Datum]]&amp;Tabel1[[#This Row],[Meetmoment]]&amp;Tabel1[[#This Row],[Sectienummer]]</f>
        <v>4445019:00-21:0061</v>
      </c>
      <c r="AO818" s="33"/>
      <c r="AP818" s="33"/>
      <c r="AQ818" s="33"/>
      <c r="AR818" s="33"/>
      <c r="AS818" s="33"/>
      <c r="AT818" s="33">
        <f>SUM(Tabel1[[#This Row],[Motief - Bezoekers/kortparkeerders]:[Motief - Overig]])</f>
        <v>0</v>
      </c>
      <c r="AU818" s="43"/>
      <c r="AV818" s="43"/>
      <c r="AW818" s="43"/>
      <c r="AX818" s="43"/>
      <c r="AY818" s="43"/>
      <c r="AZ818" s="43"/>
      <c r="BA818" s="43"/>
      <c r="BB818" s="43"/>
      <c r="BC818" s="44">
        <f>SUM(Tabel1[[#This Row],[Herkomst - Eigen woonplaats]:[Herkomst - Onbekend]])</f>
        <v>0</v>
      </c>
    </row>
    <row r="819" spans="1:55" s="2" customFormat="1" x14ac:dyDescent="0.25">
      <c r="A819" s="1">
        <v>61</v>
      </c>
      <c r="B819" t="s">
        <v>70</v>
      </c>
      <c r="C819" s="8">
        <v>44451</v>
      </c>
      <c r="D819" s="1" t="s">
        <v>77</v>
      </c>
      <c r="E819" s="4"/>
      <c r="F819" s="4"/>
      <c r="G819" s="4">
        <v>1</v>
      </c>
      <c r="H819" s="4"/>
      <c r="I819" s="4"/>
      <c r="J819" s="4"/>
      <c r="K819" s="4">
        <f>SUM(Tabel1[[#This Row],[cap_gemarkeerd_langs]:[cap_canadees]])</f>
        <v>1</v>
      </c>
      <c r="L819" s="4"/>
      <c r="M819" s="4"/>
      <c r="N819" s="4"/>
      <c r="O819" s="4"/>
      <c r="P819" s="4"/>
      <c r="Q819" s="4"/>
      <c r="R819" s="4">
        <f>SUM(Tabel1[[#This Row],[Cap - Invaliden algemeen]:[Cap - Overig gereserveerd]])</f>
        <v>0</v>
      </c>
      <c r="S819" s="4">
        <f>Tabel1[[#This Row],[Totale openbare capaciteit]]+Tabel1[[#This Row],[Totale doelgroep capaciteit]]</f>
        <v>1</v>
      </c>
      <c r="T819" s="11"/>
      <c r="U819" s="11"/>
      <c r="V819" s="11"/>
      <c r="W819" s="11"/>
      <c r="X819" s="11"/>
      <c r="Y819" s="11"/>
      <c r="Z819" s="4">
        <f>SUM(Tabel1[[#This Row],[Bez - Invaliden algemeen]:[Bez - Overig gereserveerd]])</f>
        <v>0</v>
      </c>
      <c r="AA819" s="4"/>
      <c r="AB819" s="4"/>
      <c r="AC819" s="11"/>
      <c r="AD819" s="11">
        <f>SUM(Tabel1[[#This Row],[Bez - fout, canadees]:[Bez - fout, anders]])</f>
        <v>0</v>
      </c>
      <c r="AE819" s="4"/>
      <c r="AF819" s="11"/>
      <c r="AG819" s="11"/>
      <c r="AH819" s="11">
        <f>SUM(Tabel1[[#This Row],[Bez - Obstakel, openbaar]:[Bez - Obstakel, doelgroep]])</f>
        <v>0</v>
      </c>
      <c r="AI819" s="4"/>
      <c r="AJ819" s="11">
        <f>SUM(Tabel1[[#This Row],[Bez - doelgroep totaal]]+Tabel1[[#This Row],[Bez - Openbaar]]+Tabel1[[#This Row],[Bez - Foutparkeerders]]+Tabel1[[#This Row],[Bez - Obstakels]])</f>
        <v>0</v>
      </c>
      <c r="AK819" s="41">
        <f>Tabel1[[#This Row],[Bez - Openbaar]]/Tabel1[[#This Row],[Totale openbare capaciteit]]</f>
        <v>0</v>
      </c>
      <c r="AL819" s="41" t="e">
        <f>Tabel1[[#This Row],[Bez - doelgroep totaal]]/Tabel1[[#This Row],[Totale doelgroep capaciteit]]</f>
        <v>#DIV/0!</v>
      </c>
      <c r="AM819" s="41">
        <f>Tabel1[[#This Row],[Totale bezetting]]/Tabel1[[#This Row],[Totale capaciteit]]</f>
        <v>0</v>
      </c>
      <c r="AN819" s="41" t="str">
        <f>Tabel1[[#This Row],[Datum]]&amp;Tabel1[[#This Row],[Meetmoment]]&amp;Tabel1[[#This Row],[Sectienummer]]</f>
        <v>4445100:00-02:0061</v>
      </c>
      <c r="AO819" s="33"/>
      <c r="AP819" s="33"/>
      <c r="AQ819" s="33"/>
      <c r="AR819" s="33"/>
      <c r="AS819" s="33"/>
      <c r="AT819" s="33">
        <f>SUM(Tabel1[[#This Row],[Motief - Bezoekers/kortparkeerders]:[Motief - Overig]])</f>
        <v>0</v>
      </c>
      <c r="AU819" s="43"/>
      <c r="AV819" s="43"/>
      <c r="AW819" s="43"/>
      <c r="AX819" s="43"/>
      <c r="AY819" s="43"/>
      <c r="AZ819" s="43"/>
      <c r="BA819" s="43"/>
      <c r="BB819" s="43"/>
      <c r="BC819" s="44">
        <f>SUM(Tabel1[[#This Row],[Herkomst - Eigen woonplaats]:[Herkomst - Onbekend]])</f>
        <v>0</v>
      </c>
    </row>
    <row r="820" spans="1:55" s="2" customFormat="1" x14ac:dyDescent="0.25">
      <c r="A820" s="1">
        <v>61</v>
      </c>
      <c r="B820" t="s">
        <v>70</v>
      </c>
      <c r="C820" s="8">
        <v>44474</v>
      </c>
      <c r="D820" s="1" t="s">
        <v>78</v>
      </c>
      <c r="E820" s="4"/>
      <c r="F820" s="4"/>
      <c r="G820" s="4">
        <v>1</v>
      </c>
      <c r="H820" s="4"/>
      <c r="I820" s="4"/>
      <c r="J820" s="4"/>
      <c r="K820" s="4">
        <f>SUM(Tabel1[[#This Row],[cap_gemarkeerd_langs]:[cap_canadees]])</f>
        <v>1</v>
      </c>
      <c r="L820" s="4"/>
      <c r="M820" s="4"/>
      <c r="N820" s="4"/>
      <c r="O820" s="4"/>
      <c r="P820" s="4"/>
      <c r="Q820" s="4"/>
      <c r="R820" s="4">
        <f>SUM(Tabel1[[#This Row],[Cap - Invaliden algemeen]:[Cap - Overig gereserveerd]])</f>
        <v>0</v>
      </c>
      <c r="S820" s="4">
        <f>Tabel1[[#This Row],[Totale openbare capaciteit]]+Tabel1[[#This Row],[Totale doelgroep capaciteit]]</f>
        <v>1</v>
      </c>
      <c r="T820" s="11"/>
      <c r="U820" s="11"/>
      <c r="V820" s="11"/>
      <c r="W820" s="11"/>
      <c r="X820" s="11"/>
      <c r="Y820" s="11"/>
      <c r="Z820" s="4">
        <f>SUM(Tabel1[[#This Row],[Bez - Invaliden algemeen]:[Bez - Overig gereserveerd]])</f>
        <v>0</v>
      </c>
      <c r="AA820" s="4"/>
      <c r="AB820" s="4"/>
      <c r="AC820" s="11"/>
      <c r="AD820" s="11">
        <f>SUM(Tabel1[[#This Row],[Bez - fout, canadees]:[Bez - fout, anders]])</f>
        <v>0</v>
      </c>
      <c r="AE820" s="4"/>
      <c r="AF820" s="11"/>
      <c r="AG820" s="11"/>
      <c r="AH820" s="11">
        <f>SUM(Tabel1[[#This Row],[Bez - Obstakel, openbaar]:[Bez - Obstakel, doelgroep]])</f>
        <v>0</v>
      </c>
      <c r="AI820" s="4"/>
      <c r="AJ820" s="11">
        <f>SUM(Tabel1[[#This Row],[Bez - doelgroep totaal]]+Tabel1[[#This Row],[Bez - Openbaar]]+Tabel1[[#This Row],[Bez - Foutparkeerders]]+Tabel1[[#This Row],[Bez - Obstakels]])</f>
        <v>0</v>
      </c>
      <c r="AK820" s="41">
        <f>Tabel1[[#This Row],[Bez - Openbaar]]/Tabel1[[#This Row],[Totale openbare capaciteit]]</f>
        <v>0</v>
      </c>
      <c r="AL820" s="41" t="e">
        <f>Tabel1[[#This Row],[Bez - doelgroep totaal]]/Tabel1[[#This Row],[Totale doelgroep capaciteit]]</f>
        <v>#DIV/0!</v>
      </c>
      <c r="AM820" s="41">
        <f>Tabel1[[#This Row],[Totale bezetting]]/Tabel1[[#This Row],[Totale capaciteit]]</f>
        <v>0</v>
      </c>
      <c r="AN820" s="41" t="str">
        <f>Tabel1[[#This Row],[Datum]]&amp;Tabel1[[#This Row],[Meetmoment]]&amp;Tabel1[[#This Row],[Sectienummer]]</f>
        <v>4447410:00-12:0061</v>
      </c>
      <c r="AO820" s="33"/>
      <c r="AP820" s="33"/>
      <c r="AQ820" s="33"/>
      <c r="AR820" s="33"/>
      <c r="AS820" s="33"/>
      <c r="AT820" s="33">
        <f>SUM(Tabel1[[#This Row],[Motief - Bezoekers/kortparkeerders]:[Motief - Overig]])</f>
        <v>0</v>
      </c>
      <c r="AU820" s="43"/>
      <c r="AV820" s="43"/>
      <c r="AW820" s="43"/>
      <c r="AX820" s="43"/>
      <c r="AY820" s="43"/>
      <c r="AZ820" s="43"/>
      <c r="BA820" s="43"/>
      <c r="BB820" s="43"/>
      <c r="BC820" s="44">
        <f>SUM(Tabel1[[#This Row],[Herkomst - Eigen woonplaats]:[Herkomst - Onbekend]])</f>
        <v>0</v>
      </c>
    </row>
    <row r="821" spans="1:55" s="2" customFormat="1" x14ac:dyDescent="0.25">
      <c r="A821" s="1">
        <v>61</v>
      </c>
      <c r="B821" t="s">
        <v>70</v>
      </c>
      <c r="C821" s="8">
        <v>44474</v>
      </c>
      <c r="D821" s="1" t="s">
        <v>79</v>
      </c>
      <c r="E821" s="4"/>
      <c r="F821" s="4"/>
      <c r="G821" s="4">
        <v>1</v>
      </c>
      <c r="H821" s="4"/>
      <c r="I821" s="4"/>
      <c r="J821" s="4"/>
      <c r="K821" s="4">
        <f>SUM(Tabel1[[#This Row],[cap_gemarkeerd_langs]:[cap_canadees]])</f>
        <v>1</v>
      </c>
      <c r="L821" s="4"/>
      <c r="M821" s="4"/>
      <c r="N821" s="4"/>
      <c r="O821" s="4"/>
      <c r="P821" s="4"/>
      <c r="Q821" s="4"/>
      <c r="R821" s="4">
        <f>SUM(Tabel1[[#This Row],[Cap - Invaliden algemeen]:[Cap - Overig gereserveerd]])</f>
        <v>0</v>
      </c>
      <c r="S821" s="4">
        <f>Tabel1[[#This Row],[Totale openbare capaciteit]]+Tabel1[[#This Row],[Totale doelgroep capaciteit]]</f>
        <v>1</v>
      </c>
      <c r="T821" s="11"/>
      <c r="U821" s="11"/>
      <c r="V821" s="11"/>
      <c r="W821" s="11"/>
      <c r="X821" s="11"/>
      <c r="Y821" s="11"/>
      <c r="Z821" s="4">
        <f>SUM(Tabel1[[#This Row],[Bez - Invaliden algemeen]:[Bez - Overig gereserveerd]])</f>
        <v>0</v>
      </c>
      <c r="AA821" s="4"/>
      <c r="AB821" s="4"/>
      <c r="AC821" s="11"/>
      <c r="AD821" s="11">
        <f>SUM(Tabel1[[#This Row],[Bez - fout, canadees]:[Bez - fout, anders]])</f>
        <v>0</v>
      </c>
      <c r="AE821" s="4"/>
      <c r="AF821" s="11"/>
      <c r="AG821" s="11"/>
      <c r="AH821" s="11">
        <f>SUM(Tabel1[[#This Row],[Bez - Obstakel, openbaar]:[Bez - Obstakel, doelgroep]])</f>
        <v>0</v>
      </c>
      <c r="AI821" s="4"/>
      <c r="AJ821" s="11">
        <f>SUM(Tabel1[[#This Row],[Bez - doelgroep totaal]]+Tabel1[[#This Row],[Bez - Openbaar]]+Tabel1[[#This Row],[Bez - Foutparkeerders]]+Tabel1[[#This Row],[Bez - Obstakels]])</f>
        <v>0</v>
      </c>
      <c r="AK821" s="41">
        <f>Tabel1[[#This Row],[Bez - Openbaar]]/Tabel1[[#This Row],[Totale openbare capaciteit]]</f>
        <v>0</v>
      </c>
      <c r="AL821" s="41" t="e">
        <f>Tabel1[[#This Row],[Bez - doelgroep totaal]]/Tabel1[[#This Row],[Totale doelgroep capaciteit]]</f>
        <v>#DIV/0!</v>
      </c>
      <c r="AM821" s="41">
        <f>Tabel1[[#This Row],[Totale bezetting]]/Tabel1[[#This Row],[Totale capaciteit]]</f>
        <v>0</v>
      </c>
      <c r="AN821" s="41" t="str">
        <f>Tabel1[[#This Row],[Datum]]&amp;Tabel1[[#This Row],[Meetmoment]]&amp;Tabel1[[#This Row],[Sectienummer]]</f>
        <v>4447414:00-16:0061</v>
      </c>
      <c r="AO821" s="33"/>
      <c r="AP821" s="33"/>
      <c r="AQ821" s="33"/>
      <c r="AR821" s="33"/>
      <c r="AS821" s="33"/>
      <c r="AT821" s="33">
        <f>SUM(Tabel1[[#This Row],[Motief - Bezoekers/kortparkeerders]:[Motief - Overig]])</f>
        <v>0</v>
      </c>
      <c r="AU821" s="43"/>
      <c r="AV821" s="43"/>
      <c r="AW821" s="43"/>
      <c r="AX821" s="43"/>
      <c r="AY821" s="43"/>
      <c r="AZ821" s="43"/>
      <c r="BA821" s="43"/>
      <c r="BB821" s="43"/>
      <c r="BC821" s="44">
        <f>SUM(Tabel1[[#This Row],[Herkomst - Eigen woonplaats]:[Herkomst - Onbekend]])</f>
        <v>0</v>
      </c>
    </row>
    <row r="822" spans="1:55" s="2" customFormat="1" x14ac:dyDescent="0.25">
      <c r="A822" s="1">
        <v>61</v>
      </c>
      <c r="B822" t="s">
        <v>70</v>
      </c>
      <c r="C822" s="8">
        <v>44474</v>
      </c>
      <c r="D822" s="1" t="s">
        <v>80</v>
      </c>
      <c r="E822" s="4"/>
      <c r="F822" s="4"/>
      <c r="G822" s="4">
        <v>1</v>
      </c>
      <c r="H822" s="4"/>
      <c r="I822" s="4"/>
      <c r="J822" s="4"/>
      <c r="K822" s="4">
        <f>SUM(Tabel1[[#This Row],[cap_gemarkeerd_langs]:[cap_canadees]])</f>
        <v>1</v>
      </c>
      <c r="L822" s="4"/>
      <c r="M822" s="4"/>
      <c r="N822" s="4"/>
      <c r="O822" s="4"/>
      <c r="P822" s="4"/>
      <c r="Q822" s="4"/>
      <c r="R822" s="4">
        <f>SUM(Tabel1[[#This Row],[Cap - Invaliden algemeen]:[Cap - Overig gereserveerd]])</f>
        <v>0</v>
      </c>
      <c r="S822" s="4">
        <f>Tabel1[[#This Row],[Totale openbare capaciteit]]+Tabel1[[#This Row],[Totale doelgroep capaciteit]]</f>
        <v>1</v>
      </c>
      <c r="T822" s="11"/>
      <c r="U822" s="11"/>
      <c r="V822" s="11"/>
      <c r="W822" s="11"/>
      <c r="X822" s="11"/>
      <c r="Y822" s="11"/>
      <c r="Z822" s="4">
        <f>SUM(Tabel1[[#This Row],[Bez - Invaliden algemeen]:[Bez - Overig gereserveerd]])</f>
        <v>0</v>
      </c>
      <c r="AA822" s="4"/>
      <c r="AB822" s="4"/>
      <c r="AC822" s="11"/>
      <c r="AD822" s="11">
        <f>SUM(Tabel1[[#This Row],[Bez - fout, canadees]:[Bez - fout, anders]])</f>
        <v>0</v>
      </c>
      <c r="AE822" s="4"/>
      <c r="AF822" s="11"/>
      <c r="AG822" s="11"/>
      <c r="AH822" s="11">
        <f>SUM(Tabel1[[#This Row],[Bez - Obstakel, openbaar]:[Bez - Obstakel, doelgroep]])</f>
        <v>0</v>
      </c>
      <c r="AI822" s="4"/>
      <c r="AJ822" s="11">
        <f>SUM(Tabel1[[#This Row],[Bez - doelgroep totaal]]+Tabel1[[#This Row],[Bez - Openbaar]]+Tabel1[[#This Row],[Bez - Foutparkeerders]]+Tabel1[[#This Row],[Bez - Obstakels]])</f>
        <v>0</v>
      </c>
      <c r="AK822" s="41">
        <f>Tabel1[[#This Row],[Bez - Openbaar]]/Tabel1[[#This Row],[Totale openbare capaciteit]]</f>
        <v>0</v>
      </c>
      <c r="AL822" s="41" t="e">
        <f>Tabel1[[#This Row],[Bez - doelgroep totaal]]/Tabel1[[#This Row],[Totale doelgroep capaciteit]]</f>
        <v>#DIV/0!</v>
      </c>
      <c r="AM822" s="41">
        <f>Tabel1[[#This Row],[Totale bezetting]]/Tabel1[[#This Row],[Totale capaciteit]]</f>
        <v>0</v>
      </c>
      <c r="AN822" s="41" t="str">
        <f>Tabel1[[#This Row],[Datum]]&amp;Tabel1[[#This Row],[Meetmoment]]&amp;Tabel1[[#This Row],[Sectienummer]]</f>
        <v>4447419:00-21:0061</v>
      </c>
      <c r="AO822" s="33"/>
      <c r="AP822" s="33"/>
      <c r="AQ822" s="33"/>
      <c r="AR822" s="33"/>
      <c r="AS822" s="33"/>
      <c r="AT822" s="33">
        <f>SUM(Tabel1[[#This Row],[Motief - Bezoekers/kortparkeerders]:[Motief - Overig]])</f>
        <v>0</v>
      </c>
      <c r="AU822" s="43"/>
      <c r="AV822" s="43"/>
      <c r="AW822" s="43"/>
      <c r="AX822" s="43"/>
      <c r="AY822" s="43"/>
      <c r="AZ822" s="43"/>
      <c r="BA822" s="43"/>
      <c r="BB822" s="43"/>
      <c r="BC822" s="44">
        <f>SUM(Tabel1[[#This Row],[Herkomst - Eigen woonplaats]:[Herkomst - Onbekend]])</f>
        <v>0</v>
      </c>
    </row>
    <row r="823" spans="1:55" s="2" customFormat="1" x14ac:dyDescent="0.25">
      <c r="A823" s="1">
        <v>61</v>
      </c>
      <c r="B823" t="s">
        <v>70</v>
      </c>
      <c r="C823" s="8">
        <v>44475</v>
      </c>
      <c r="D823" s="1" t="s">
        <v>77</v>
      </c>
      <c r="E823" s="4"/>
      <c r="F823" s="4"/>
      <c r="G823" s="4">
        <v>1</v>
      </c>
      <c r="H823" s="4"/>
      <c r="I823" s="4"/>
      <c r="J823" s="4"/>
      <c r="K823" s="4">
        <f>SUM(Tabel1[[#This Row],[cap_gemarkeerd_langs]:[cap_canadees]])</f>
        <v>1</v>
      </c>
      <c r="L823" s="4"/>
      <c r="M823" s="4"/>
      <c r="N823" s="4"/>
      <c r="O823" s="4"/>
      <c r="P823" s="4"/>
      <c r="Q823" s="4"/>
      <c r="R823" s="4">
        <f>SUM(Tabel1[[#This Row],[Cap - Invaliden algemeen]:[Cap - Overig gereserveerd]])</f>
        <v>0</v>
      </c>
      <c r="S823" s="4">
        <f>Tabel1[[#This Row],[Totale openbare capaciteit]]+Tabel1[[#This Row],[Totale doelgroep capaciteit]]</f>
        <v>1</v>
      </c>
      <c r="T823" s="11"/>
      <c r="U823" s="11"/>
      <c r="V823" s="11"/>
      <c r="W823" s="11"/>
      <c r="X823" s="11"/>
      <c r="Y823" s="11"/>
      <c r="Z823" s="4">
        <f>SUM(Tabel1[[#This Row],[Bez - Invaliden algemeen]:[Bez - Overig gereserveerd]])</f>
        <v>0</v>
      </c>
      <c r="AA823" s="4"/>
      <c r="AB823" s="4"/>
      <c r="AC823" s="11"/>
      <c r="AD823" s="11">
        <f>SUM(Tabel1[[#This Row],[Bez - fout, canadees]:[Bez - fout, anders]])</f>
        <v>0</v>
      </c>
      <c r="AE823" s="4"/>
      <c r="AF823" s="11"/>
      <c r="AG823" s="11"/>
      <c r="AH823" s="11">
        <f>SUM(Tabel1[[#This Row],[Bez - Obstakel, openbaar]:[Bez - Obstakel, doelgroep]])</f>
        <v>0</v>
      </c>
      <c r="AI823" s="4"/>
      <c r="AJ823" s="11">
        <f>SUM(Tabel1[[#This Row],[Bez - doelgroep totaal]]+Tabel1[[#This Row],[Bez - Openbaar]]+Tabel1[[#This Row],[Bez - Foutparkeerders]]+Tabel1[[#This Row],[Bez - Obstakels]])</f>
        <v>0</v>
      </c>
      <c r="AK823" s="41">
        <f>Tabel1[[#This Row],[Bez - Openbaar]]/Tabel1[[#This Row],[Totale openbare capaciteit]]</f>
        <v>0</v>
      </c>
      <c r="AL823" s="41" t="e">
        <f>Tabel1[[#This Row],[Bez - doelgroep totaal]]/Tabel1[[#This Row],[Totale doelgroep capaciteit]]</f>
        <v>#DIV/0!</v>
      </c>
      <c r="AM823" s="41">
        <f>Tabel1[[#This Row],[Totale bezetting]]/Tabel1[[#This Row],[Totale capaciteit]]</f>
        <v>0</v>
      </c>
      <c r="AN823" s="41" t="str">
        <f>Tabel1[[#This Row],[Datum]]&amp;Tabel1[[#This Row],[Meetmoment]]&amp;Tabel1[[#This Row],[Sectienummer]]</f>
        <v>4447500:00-02:0061</v>
      </c>
      <c r="AO823" s="33"/>
      <c r="AP823" s="33"/>
      <c r="AQ823" s="33"/>
      <c r="AR823" s="33"/>
      <c r="AS823" s="33"/>
      <c r="AT823" s="33">
        <f>SUM(Tabel1[[#This Row],[Motief - Bezoekers/kortparkeerders]:[Motief - Overig]])</f>
        <v>0</v>
      </c>
      <c r="AU823" s="43"/>
      <c r="AV823" s="43"/>
      <c r="AW823" s="43"/>
      <c r="AX823" s="43"/>
      <c r="AY823" s="43"/>
      <c r="AZ823" s="43"/>
      <c r="BA823" s="43"/>
      <c r="BB823" s="43"/>
      <c r="BC823" s="44">
        <f>SUM(Tabel1[[#This Row],[Herkomst - Eigen woonplaats]:[Herkomst - Onbekend]])</f>
        <v>0</v>
      </c>
    </row>
    <row r="824" spans="1:55" s="2" customFormat="1" x14ac:dyDescent="0.25">
      <c r="A824" s="1">
        <v>62</v>
      </c>
      <c r="B824" t="s">
        <v>52</v>
      </c>
      <c r="C824" s="8">
        <v>44415</v>
      </c>
      <c r="D824" s="1" t="s">
        <v>78</v>
      </c>
      <c r="E824" s="4">
        <v>2</v>
      </c>
      <c r="F824" s="4"/>
      <c r="G824" s="4"/>
      <c r="H824" s="4"/>
      <c r="I824" s="4">
        <v>4</v>
      </c>
      <c r="J824" s="4"/>
      <c r="K824" s="4">
        <f>SUM(Tabel1[[#This Row],[cap_gemarkeerd_langs]:[cap_canadees]])</f>
        <v>6</v>
      </c>
      <c r="L824" s="4">
        <v>1</v>
      </c>
      <c r="M824" s="4"/>
      <c r="N824" s="4"/>
      <c r="O824" s="4"/>
      <c r="P824" s="4"/>
      <c r="Q824" s="4" t="s">
        <v>90</v>
      </c>
      <c r="R824" s="4">
        <f>SUM(Tabel1[[#This Row],[Cap - Invaliden algemeen]:[Cap - Overig gereserveerd]])</f>
        <v>1</v>
      </c>
      <c r="S824" s="4">
        <f>Tabel1[[#This Row],[Totale openbare capaciteit]]+Tabel1[[#This Row],[Totale doelgroep capaciteit]]</f>
        <v>7</v>
      </c>
      <c r="T824" s="11">
        <v>3</v>
      </c>
      <c r="U824" s="11">
        <v>1</v>
      </c>
      <c r="V824" s="11"/>
      <c r="W824" s="11"/>
      <c r="X824" s="11"/>
      <c r="Y824" s="11"/>
      <c r="Z824" s="4">
        <f>SUM(Tabel1[[#This Row],[Bez - Invaliden algemeen]:[Bez - Overig gereserveerd]])</f>
        <v>1</v>
      </c>
      <c r="AA824" s="4"/>
      <c r="AB824" s="4">
        <v>1</v>
      </c>
      <c r="AC824" s="11" t="s">
        <v>98</v>
      </c>
      <c r="AD824" s="11">
        <f>SUM(Tabel1[[#This Row],[Bez - fout, canadees]:[Bez - fout, anders]])</f>
        <v>1</v>
      </c>
      <c r="AE824" s="4"/>
      <c r="AF824" s="11"/>
      <c r="AG824" s="11"/>
      <c r="AH824" s="11">
        <f>SUM(Tabel1[[#This Row],[Bez - Obstakel, openbaar]:[Bez - Obstakel, doelgroep]])</f>
        <v>0</v>
      </c>
      <c r="AI824" s="4"/>
      <c r="AJ824" s="11">
        <f>SUM(Tabel1[[#This Row],[Bez - doelgroep totaal]]+Tabel1[[#This Row],[Bez - Openbaar]]+Tabel1[[#This Row],[Bez - Foutparkeerders]]+Tabel1[[#This Row],[Bez - Obstakels]])</f>
        <v>5</v>
      </c>
      <c r="AK824" s="41">
        <f>Tabel1[[#This Row],[Bez - Openbaar]]/Tabel1[[#This Row],[Totale openbare capaciteit]]</f>
        <v>0.5</v>
      </c>
      <c r="AL824" s="41">
        <f>Tabel1[[#This Row],[Bez - doelgroep totaal]]/Tabel1[[#This Row],[Totale doelgroep capaciteit]]</f>
        <v>1</v>
      </c>
      <c r="AM824" s="41">
        <f>Tabel1[[#This Row],[Totale bezetting]]/Tabel1[[#This Row],[Totale capaciteit]]</f>
        <v>0.7142857142857143</v>
      </c>
      <c r="AN824" s="41" t="str">
        <f>Tabel1[[#This Row],[Datum]]&amp;Tabel1[[#This Row],[Meetmoment]]&amp;Tabel1[[#This Row],[Sectienummer]]</f>
        <v>4441510:00-12:0062</v>
      </c>
      <c r="AO824" s="33">
        <v>3</v>
      </c>
      <c r="AP824" s="33"/>
      <c r="AQ824" s="33">
        <v>2</v>
      </c>
      <c r="AR824" s="33"/>
      <c r="AS824" s="33"/>
      <c r="AT824" s="33">
        <f>SUM(Tabel1[[#This Row],[Motief - Bezoekers/kortparkeerders]:[Motief - Overig]])</f>
        <v>5</v>
      </c>
      <c r="AU824" s="43">
        <v>3</v>
      </c>
      <c r="AV824" s="43"/>
      <c r="AW824" s="43">
        <v>2</v>
      </c>
      <c r="AX824" s="43"/>
      <c r="AY824" s="43"/>
      <c r="AZ824" s="43"/>
      <c r="BA824" s="43"/>
      <c r="BB824" s="43"/>
      <c r="BC824" s="44">
        <f>SUM(Tabel1[[#This Row],[Herkomst - Eigen woonplaats]:[Herkomst - Onbekend]])</f>
        <v>5</v>
      </c>
    </row>
    <row r="825" spans="1:55" s="2" customFormat="1" x14ac:dyDescent="0.25">
      <c r="A825" s="1">
        <v>62</v>
      </c>
      <c r="B825" t="s">
        <v>52</v>
      </c>
      <c r="C825" s="8">
        <v>44415</v>
      </c>
      <c r="D825" s="1" t="s">
        <v>79</v>
      </c>
      <c r="E825" s="4">
        <v>2</v>
      </c>
      <c r="F825" s="4"/>
      <c r="G825" s="4"/>
      <c r="H825" s="4"/>
      <c r="I825" s="4">
        <v>4</v>
      </c>
      <c r="J825" s="4"/>
      <c r="K825" s="4">
        <f>SUM(Tabel1[[#This Row],[cap_gemarkeerd_langs]:[cap_canadees]])</f>
        <v>6</v>
      </c>
      <c r="L825" s="4">
        <v>1</v>
      </c>
      <c r="M825" s="4"/>
      <c r="N825" s="4"/>
      <c r="O825" s="4"/>
      <c r="P825" s="4"/>
      <c r="Q825" s="4" t="s">
        <v>90</v>
      </c>
      <c r="R825" s="4">
        <f>SUM(Tabel1[[#This Row],[Cap - Invaliden algemeen]:[Cap - Overig gereserveerd]])</f>
        <v>1</v>
      </c>
      <c r="S825" s="4">
        <f>Tabel1[[#This Row],[Totale openbare capaciteit]]+Tabel1[[#This Row],[Totale doelgroep capaciteit]]</f>
        <v>7</v>
      </c>
      <c r="T825" s="11">
        <v>6</v>
      </c>
      <c r="U825" s="11">
        <v>1</v>
      </c>
      <c r="V825" s="11"/>
      <c r="W825" s="11"/>
      <c r="X825" s="11"/>
      <c r="Y825" s="11"/>
      <c r="Z825" s="4">
        <f>SUM(Tabel1[[#This Row],[Bez - Invaliden algemeen]:[Bez - Overig gereserveerd]])</f>
        <v>1</v>
      </c>
      <c r="AA825" s="4"/>
      <c r="AB825" s="4"/>
      <c r="AC825" s="11"/>
      <c r="AD825" s="11">
        <f>SUM(Tabel1[[#This Row],[Bez - fout, canadees]:[Bez - fout, anders]])</f>
        <v>0</v>
      </c>
      <c r="AE825" s="4"/>
      <c r="AF825" s="11"/>
      <c r="AG825" s="11"/>
      <c r="AH825" s="11">
        <f>SUM(Tabel1[[#This Row],[Bez - Obstakel, openbaar]:[Bez - Obstakel, doelgroep]])</f>
        <v>0</v>
      </c>
      <c r="AI825" s="4"/>
      <c r="AJ825" s="11">
        <f>SUM(Tabel1[[#This Row],[Bez - doelgroep totaal]]+Tabel1[[#This Row],[Bez - Openbaar]]+Tabel1[[#This Row],[Bez - Foutparkeerders]]+Tabel1[[#This Row],[Bez - Obstakels]])</f>
        <v>7</v>
      </c>
      <c r="AK825" s="41">
        <f>Tabel1[[#This Row],[Bez - Openbaar]]/Tabel1[[#This Row],[Totale openbare capaciteit]]</f>
        <v>1</v>
      </c>
      <c r="AL825" s="41">
        <f>Tabel1[[#This Row],[Bez - doelgroep totaal]]/Tabel1[[#This Row],[Totale doelgroep capaciteit]]</f>
        <v>1</v>
      </c>
      <c r="AM825" s="41">
        <f>Tabel1[[#This Row],[Totale bezetting]]/Tabel1[[#This Row],[Totale capaciteit]]</f>
        <v>1</v>
      </c>
      <c r="AN825" s="41" t="str">
        <f>Tabel1[[#This Row],[Datum]]&amp;Tabel1[[#This Row],[Meetmoment]]&amp;Tabel1[[#This Row],[Sectienummer]]</f>
        <v>4441514:00-16:0062</v>
      </c>
      <c r="AO825" s="33">
        <v>1</v>
      </c>
      <c r="AP825" s="33"/>
      <c r="AQ825" s="33">
        <v>4</v>
      </c>
      <c r="AR825" s="33">
        <v>2</v>
      </c>
      <c r="AS825" s="33"/>
      <c r="AT825" s="33">
        <f>SUM(Tabel1[[#This Row],[Motief - Bezoekers/kortparkeerders]:[Motief - Overig]])</f>
        <v>7</v>
      </c>
      <c r="AU825" s="43">
        <v>4</v>
      </c>
      <c r="AV825" s="43"/>
      <c r="AW825" s="43">
        <v>3</v>
      </c>
      <c r="AX825" s="43"/>
      <c r="AY825" s="43"/>
      <c r="AZ825" s="43"/>
      <c r="BA825" s="43"/>
      <c r="BB825" s="43"/>
      <c r="BC825" s="44">
        <f>SUM(Tabel1[[#This Row],[Herkomst - Eigen woonplaats]:[Herkomst - Onbekend]])</f>
        <v>7</v>
      </c>
    </row>
    <row r="826" spans="1:55" s="2" customFormat="1" x14ac:dyDescent="0.25">
      <c r="A826" s="1">
        <v>62</v>
      </c>
      <c r="B826" t="s">
        <v>52</v>
      </c>
      <c r="C826" s="8">
        <v>44415</v>
      </c>
      <c r="D826" s="1" t="s">
        <v>80</v>
      </c>
      <c r="E826" s="4">
        <v>2</v>
      </c>
      <c r="F826" s="4"/>
      <c r="G826" s="4"/>
      <c r="H826" s="4"/>
      <c r="I826" s="4">
        <v>4</v>
      </c>
      <c r="J826" s="4"/>
      <c r="K826" s="4">
        <f>SUM(Tabel1[[#This Row],[cap_gemarkeerd_langs]:[cap_canadees]])</f>
        <v>6</v>
      </c>
      <c r="L826" s="4">
        <v>1</v>
      </c>
      <c r="M826" s="4"/>
      <c r="N826" s="4"/>
      <c r="O826" s="4"/>
      <c r="P826" s="4"/>
      <c r="Q826" s="4" t="s">
        <v>90</v>
      </c>
      <c r="R826" s="4">
        <f>SUM(Tabel1[[#This Row],[Cap - Invaliden algemeen]:[Cap - Overig gereserveerd]])</f>
        <v>1</v>
      </c>
      <c r="S826" s="4">
        <f>Tabel1[[#This Row],[Totale openbare capaciteit]]+Tabel1[[#This Row],[Totale doelgroep capaciteit]]</f>
        <v>7</v>
      </c>
      <c r="T826" s="11">
        <v>6</v>
      </c>
      <c r="U826" s="11">
        <v>1</v>
      </c>
      <c r="V826" s="11"/>
      <c r="W826" s="11"/>
      <c r="X826" s="11"/>
      <c r="Y826" s="11"/>
      <c r="Z826" s="4">
        <f>SUM(Tabel1[[#This Row],[Bez - Invaliden algemeen]:[Bez - Overig gereserveerd]])</f>
        <v>1</v>
      </c>
      <c r="AA826" s="4"/>
      <c r="AB826" s="4"/>
      <c r="AC826" s="11"/>
      <c r="AD826" s="11">
        <f>SUM(Tabel1[[#This Row],[Bez - fout, canadees]:[Bez - fout, anders]])</f>
        <v>0</v>
      </c>
      <c r="AE826" s="4"/>
      <c r="AF826" s="11"/>
      <c r="AG826" s="11"/>
      <c r="AH826" s="11">
        <f>SUM(Tabel1[[#This Row],[Bez - Obstakel, openbaar]:[Bez - Obstakel, doelgroep]])</f>
        <v>0</v>
      </c>
      <c r="AI826" s="4"/>
      <c r="AJ826" s="11">
        <f>SUM(Tabel1[[#This Row],[Bez - doelgroep totaal]]+Tabel1[[#This Row],[Bez - Openbaar]]+Tabel1[[#This Row],[Bez - Foutparkeerders]]+Tabel1[[#This Row],[Bez - Obstakels]])</f>
        <v>7</v>
      </c>
      <c r="AK826" s="41">
        <f>Tabel1[[#This Row],[Bez - Openbaar]]/Tabel1[[#This Row],[Totale openbare capaciteit]]</f>
        <v>1</v>
      </c>
      <c r="AL826" s="41">
        <f>Tabel1[[#This Row],[Bez - doelgroep totaal]]/Tabel1[[#This Row],[Totale doelgroep capaciteit]]</f>
        <v>1</v>
      </c>
      <c r="AM826" s="41">
        <f>Tabel1[[#This Row],[Totale bezetting]]/Tabel1[[#This Row],[Totale capaciteit]]</f>
        <v>1</v>
      </c>
      <c r="AN826" s="41" t="str">
        <f>Tabel1[[#This Row],[Datum]]&amp;Tabel1[[#This Row],[Meetmoment]]&amp;Tabel1[[#This Row],[Sectienummer]]</f>
        <v>4441519:00-21:0062</v>
      </c>
      <c r="AO826" s="33"/>
      <c r="AP826" s="33"/>
      <c r="AQ826" s="33">
        <v>5</v>
      </c>
      <c r="AR826" s="33">
        <v>2</v>
      </c>
      <c r="AS826" s="33"/>
      <c r="AT826" s="33">
        <f>SUM(Tabel1[[#This Row],[Motief - Bezoekers/kortparkeerders]:[Motief - Overig]])</f>
        <v>7</v>
      </c>
      <c r="AU826" s="43">
        <v>4</v>
      </c>
      <c r="AV826" s="43"/>
      <c r="AW826" s="43">
        <v>3</v>
      </c>
      <c r="AX826" s="43"/>
      <c r="AY826" s="43"/>
      <c r="AZ826" s="43"/>
      <c r="BA826" s="43"/>
      <c r="BB826" s="43"/>
      <c r="BC826" s="44">
        <f>SUM(Tabel1[[#This Row],[Herkomst - Eigen woonplaats]:[Herkomst - Onbekend]])</f>
        <v>7</v>
      </c>
    </row>
    <row r="827" spans="1:55" s="2" customFormat="1" x14ac:dyDescent="0.25">
      <c r="A827" s="1">
        <v>62</v>
      </c>
      <c r="B827" t="s">
        <v>52</v>
      </c>
      <c r="C827" s="8">
        <v>44416</v>
      </c>
      <c r="D827" s="1" t="s">
        <v>77</v>
      </c>
      <c r="E827" s="4">
        <v>2</v>
      </c>
      <c r="F827" s="4"/>
      <c r="G827" s="4"/>
      <c r="H827" s="4"/>
      <c r="I827" s="4">
        <v>4</v>
      </c>
      <c r="J827" s="4"/>
      <c r="K827" s="4">
        <f>SUM(Tabel1[[#This Row],[cap_gemarkeerd_langs]:[cap_canadees]])</f>
        <v>6</v>
      </c>
      <c r="L827" s="4">
        <v>1</v>
      </c>
      <c r="M827" s="4"/>
      <c r="N827" s="4"/>
      <c r="O827" s="4"/>
      <c r="P827" s="4"/>
      <c r="Q827" s="4" t="s">
        <v>90</v>
      </c>
      <c r="R827" s="4">
        <f>SUM(Tabel1[[#This Row],[Cap - Invaliden algemeen]:[Cap - Overig gereserveerd]])</f>
        <v>1</v>
      </c>
      <c r="S827" s="4">
        <f>Tabel1[[#This Row],[Totale openbare capaciteit]]+Tabel1[[#This Row],[Totale doelgroep capaciteit]]</f>
        <v>7</v>
      </c>
      <c r="T827" s="11">
        <v>6</v>
      </c>
      <c r="U827" s="11">
        <v>1</v>
      </c>
      <c r="V827" s="11"/>
      <c r="W827" s="11"/>
      <c r="X827" s="11"/>
      <c r="Y827" s="11"/>
      <c r="Z827" s="4">
        <f>SUM(Tabel1[[#This Row],[Bez - Invaliden algemeen]:[Bez - Overig gereserveerd]])</f>
        <v>1</v>
      </c>
      <c r="AA827" s="4"/>
      <c r="AB827" s="4"/>
      <c r="AC827" s="11"/>
      <c r="AD827" s="11">
        <f>SUM(Tabel1[[#This Row],[Bez - fout, canadees]:[Bez - fout, anders]])</f>
        <v>0</v>
      </c>
      <c r="AE827" s="4"/>
      <c r="AF827" s="11"/>
      <c r="AG827" s="11"/>
      <c r="AH827" s="11">
        <f>SUM(Tabel1[[#This Row],[Bez - Obstakel, openbaar]:[Bez - Obstakel, doelgroep]])</f>
        <v>0</v>
      </c>
      <c r="AI827" s="4"/>
      <c r="AJ827" s="11">
        <f>SUM(Tabel1[[#This Row],[Bez - doelgroep totaal]]+Tabel1[[#This Row],[Bez - Openbaar]]+Tabel1[[#This Row],[Bez - Foutparkeerders]]+Tabel1[[#This Row],[Bez - Obstakels]])</f>
        <v>7</v>
      </c>
      <c r="AK827" s="41">
        <f>Tabel1[[#This Row],[Bez - Openbaar]]/Tabel1[[#This Row],[Totale openbare capaciteit]]</f>
        <v>1</v>
      </c>
      <c r="AL827" s="41">
        <f>Tabel1[[#This Row],[Bez - doelgroep totaal]]/Tabel1[[#This Row],[Totale doelgroep capaciteit]]</f>
        <v>1</v>
      </c>
      <c r="AM827" s="41">
        <f>Tabel1[[#This Row],[Totale bezetting]]/Tabel1[[#This Row],[Totale capaciteit]]</f>
        <v>1</v>
      </c>
      <c r="AN827" s="41" t="str">
        <f>Tabel1[[#This Row],[Datum]]&amp;Tabel1[[#This Row],[Meetmoment]]&amp;Tabel1[[#This Row],[Sectienummer]]</f>
        <v>4441600:00-02:0062</v>
      </c>
      <c r="AO827" s="33"/>
      <c r="AP827" s="33"/>
      <c r="AQ827" s="33">
        <v>5</v>
      </c>
      <c r="AR827" s="33">
        <v>2</v>
      </c>
      <c r="AS827" s="33"/>
      <c r="AT827" s="33">
        <f>SUM(Tabel1[[#This Row],[Motief - Bezoekers/kortparkeerders]:[Motief - Overig]])</f>
        <v>7</v>
      </c>
      <c r="AU827" s="43">
        <v>3</v>
      </c>
      <c r="AV827" s="43"/>
      <c r="AW827" s="43">
        <v>4</v>
      </c>
      <c r="AX827" s="43"/>
      <c r="AY827" s="43"/>
      <c r="AZ827" s="43"/>
      <c r="BA827" s="43"/>
      <c r="BB827" s="43"/>
      <c r="BC827" s="44">
        <f>SUM(Tabel1[[#This Row],[Herkomst - Eigen woonplaats]:[Herkomst - Onbekend]])</f>
        <v>7</v>
      </c>
    </row>
    <row r="828" spans="1:55" s="2" customFormat="1" x14ac:dyDescent="0.25">
      <c r="A828" s="1">
        <v>62</v>
      </c>
      <c r="B828" s="1" t="s">
        <v>52</v>
      </c>
      <c r="C828" s="8">
        <v>44429</v>
      </c>
      <c r="D828" s="1" t="s">
        <v>79</v>
      </c>
      <c r="E828" s="4">
        <v>2</v>
      </c>
      <c r="F828" s="4"/>
      <c r="G828" s="4"/>
      <c r="H828" s="4"/>
      <c r="I828" s="4">
        <v>4</v>
      </c>
      <c r="J828" s="4"/>
      <c r="K828" s="4">
        <f>SUM(Tabel1[[#This Row],[cap_gemarkeerd_langs]:[cap_canadees]])</f>
        <v>6</v>
      </c>
      <c r="L828" s="4">
        <v>1</v>
      </c>
      <c r="M828" s="4"/>
      <c r="N828" s="4"/>
      <c r="O828" s="4"/>
      <c r="P828" s="4"/>
      <c r="Q828" s="4" t="s">
        <v>90</v>
      </c>
      <c r="R828" s="4">
        <f>SUM(Tabel1[[#This Row],[Cap - Invaliden algemeen]:[Cap - Overig gereserveerd]])</f>
        <v>1</v>
      </c>
      <c r="S828" s="4">
        <f>Tabel1[[#This Row],[Totale openbare capaciteit]]+Tabel1[[#This Row],[Totale doelgroep capaciteit]]</f>
        <v>7</v>
      </c>
      <c r="T828" s="11">
        <v>6</v>
      </c>
      <c r="U828" s="11"/>
      <c r="V828" s="11"/>
      <c r="W828" s="11"/>
      <c r="X828" s="11"/>
      <c r="Y828" s="11"/>
      <c r="Z828" s="4">
        <f>SUM(Tabel1[[#This Row],[Bez - Invaliden algemeen]:[Bez - Overig gereserveerd]])</f>
        <v>0</v>
      </c>
      <c r="AA828" s="4"/>
      <c r="AB828" s="4"/>
      <c r="AC828" s="11"/>
      <c r="AD828" s="11">
        <f>SUM(Tabel1[[#This Row],[Bez - fout, canadees]:[Bez - fout, anders]])</f>
        <v>0</v>
      </c>
      <c r="AE828" s="11"/>
      <c r="AF828" s="11"/>
      <c r="AG828" s="11"/>
      <c r="AH828" s="11">
        <f>SUM(Tabel1[[#This Row],[Bez - Obstakel, openbaar]:[Bez - Obstakel, doelgroep]])</f>
        <v>0</v>
      </c>
      <c r="AI828" s="4"/>
      <c r="AJ828" s="11">
        <f>SUM(Tabel1[[#This Row],[Bez - doelgroep totaal]]+Tabel1[[#This Row],[Bez - Openbaar]]+Tabel1[[#This Row],[Bez - Foutparkeerders]]+Tabel1[[#This Row],[Bez - Obstakels]])</f>
        <v>6</v>
      </c>
      <c r="AK828" s="41">
        <f>Tabel1[[#This Row],[Bez - Openbaar]]/Tabel1[[#This Row],[Totale openbare capaciteit]]</f>
        <v>1</v>
      </c>
      <c r="AL828" s="41">
        <f>Tabel1[[#This Row],[Bez - doelgroep totaal]]/Tabel1[[#This Row],[Totale doelgroep capaciteit]]</f>
        <v>0</v>
      </c>
      <c r="AM828" s="41">
        <f>Tabel1[[#This Row],[Totale bezetting]]/Tabel1[[#This Row],[Totale capaciteit]]</f>
        <v>0.8571428571428571</v>
      </c>
      <c r="AN828" s="41" t="str">
        <f>Tabel1[[#This Row],[Datum]]&amp;Tabel1[[#This Row],[Meetmoment]]&amp;Tabel1[[#This Row],[Sectienummer]]</f>
        <v>4442914:00-16:0062</v>
      </c>
      <c r="AO828" s="33">
        <v>2</v>
      </c>
      <c r="AP828" s="33">
        <v>1</v>
      </c>
      <c r="AQ828" s="33">
        <v>3</v>
      </c>
      <c r="AR828" s="33"/>
      <c r="AS828" s="33"/>
      <c r="AT828" s="33">
        <f>SUM(Tabel1[[#This Row],[Motief - Bezoekers/kortparkeerders]:[Motief - Overig]])</f>
        <v>6</v>
      </c>
      <c r="AU828" s="43">
        <v>5</v>
      </c>
      <c r="AV828" s="43">
        <v>1</v>
      </c>
      <c r="AW828" s="43"/>
      <c r="AX828" s="43"/>
      <c r="AY828" s="43"/>
      <c r="AZ828" s="43"/>
      <c r="BA828" s="43"/>
      <c r="BB828" s="43"/>
      <c r="BC828" s="44">
        <f>SUM(Tabel1[[#This Row],[Herkomst - Eigen woonplaats]:[Herkomst - Onbekend]])</f>
        <v>6</v>
      </c>
    </row>
    <row r="829" spans="1:55" s="2" customFormat="1" x14ac:dyDescent="0.25">
      <c r="A829" s="1">
        <v>62</v>
      </c>
      <c r="B829" t="s">
        <v>52</v>
      </c>
      <c r="C829" s="8">
        <v>44450</v>
      </c>
      <c r="D829" s="1" t="s">
        <v>78</v>
      </c>
      <c r="E829" s="4">
        <v>2</v>
      </c>
      <c r="F829" s="4"/>
      <c r="G829" s="4"/>
      <c r="H829" s="4"/>
      <c r="I829" s="4">
        <v>4</v>
      </c>
      <c r="J829" s="4"/>
      <c r="K829" s="4">
        <f>SUM(Tabel1[[#This Row],[cap_gemarkeerd_langs]:[cap_canadees]])</f>
        <v>6</v>
      </c>
      <c r="L829" s="4">
        <v>1</v>
      </c>
      <c r="M829" s="4"/>
      <c r="N829" s="4"/>
      <c r="O829" s="4"/>
      <c r="P829" s="4"/>
      <c r="Q829" s="4" t="s">
        <v>90</v>
      </c>
      <c r="R829" s="4">
        <f>SUM(Tabel1[[#This Row],[Cap - Invaliden algemeen]:[Cap - Overig gereserveerd]])</f>
        <v>1</v>
      </c>
      <c r="S829" s="4">
        <f>Tabel1[[#This Row],[Totale openbare capaciteit]]+Tabel1[[#This Row],[Totale doelgroep capaciteit]]</f>
        <v>7</v>
      </c>
      <c r="T829" s="11">
        <v>4</v>
      </c>
      <c r="U829" s="11"/>
      <c r="V829" s="11"/>
      <c r="W829" s="11"/>
      <c r="X829" s="11"/>
      <c r="Y829" s="11"/>
      <c r="Z829" s="4">
        <f>SUM(Tabel1[[#This Row],[Bez - Invaliden algemeen]:[Bez - Overig gereserveerd]])</f>
        <v>0</v>
      </c>
      <c r="AA829" s="4"/>
      <c r="AB829" s="4"/>
      <c r="AC829" s="11"/>
      <c r="AD829" s="11">
        <f>SUM(Tabel1[[#This Row],[Bez - fout, canadees]:[Bez - fout, anders]])</f>
        <v>0</v>
      </c>
      <c r="AE829" s="4"/>
      <c r="AF829" s="11"/>
      <c r="AG829" s="11"/>
      <c r="AH829" s="11">
        <f>SUM(Tabel1[[#This Row],[Bez - Obstakel, openbaar]:[Bez - Obstakel, doelgroep]])</f>
        <v>0</v>
      </c>
      <c r="AI829" s="4"/>
      <c r="AJ829" s="11">
        <f>SUM(Tabel1[[#This Row],[Bez - doelgroep totaal]]+Tabel1[[#This Row],[Bez - Openbaar]]+Tabel1[[#This Row],[Bez - Foutparkeerders]]+Tabel1[[#This Row],[Bez - Obstakels]])</f>
        <v>4</v>
      </c>
      <c r="AK829" s="41">
        <f>Tabel1[[#This Row],[Bez - Openbaar]]/Tabel1[[#This Row],[Totale openbare capaciteit]]</f>
        <v>0.66666666666666663</v>
      </c>
      <c r="AL829" s="41">
        <f>Tabel1[[#This Row],[Bez - doelgroep totaal]]/Tabel1[[#This Row],[Totale doelgroep capaciteit]]</f>
        <v>0</v>
      </c>
      <c r="AM829" s="41">
        <f>Tabel1[[#This Row],[Totale bezetting]]/Tabel1[[#This Row],[Totale capaciteit]]</f>
        <v>0.5714285714285714</v>
      </c>
      <c r="AN829" s="41" t="str">
        <f>Tabel1[[#This Row],[Datum]]&amp;Tabel1[[#This Row],[Meetmoment]]&amp;Tabel1[[#This Row],[Sectienummer]]</f>
        <v>4445010:00-12:0062</v>
      </c>
      <c r="AO829" s="33">
        <v>1</v>
      </c>
      <c r="AP829" s="33"/>
      <c r="AQ829" s="33">
        <v>2</v>
      </c>
      <c r="AR829" s="33">
        <v>1</v>
      </c>
      <c r="AS829" s="33"/>
      <c r="AT829" s="33">
        <f>SUM(Tabel1[[#This Row],[Motief - Bezoekers/kortparkeerders]:[Motief - Overig]])</f>
        <v>4</v>
      </c>
      <c r="AU829" s="43">
        <v>3</v>
      </c>
      <c r="AV829" s="43"/>
      <c r="AW829" s="43"/>
      <c r="AX829" s="43"/>
      <c r="AY829" s="43"/>
      <c r="AZ829" s="43">
        <v>1</v>
      </c>
      <c r="BA829" s="43"/>
      <c r="BB829" s="43"/>
      <c r="BC829" s="44">
        <f>SUM(Tabel1[[#This Row],[Herkomst - Eigen woonplaats]:[Herkomst - Onbekend]])</f>
        <v>4</v>
      </c>
    </row>
    <row r="830" spans="1:55" s="2" customFormat="1" x14ac:dyDescent="0.25">
      <c r="A830" s="1">
        <v>62</v>
      </c>
      <c r="B830" t="s">
        <v>52</v>
      </c>
      <c r="C830" s="8">
        <v>44450</v>
      </c>
      <c r="D830" s="1" t="s">
        <v>79</v>
      </c>
      <c r="E830" s="4">
        <v>2</v>
      </c>
      <c r="F830" s="4"/>
      <c r="G830" s="4"/>
      <c r="H830" s="4"/>
      <c r="I830" s="4">
        <v>4</v>
      </c>
      <c r="J830" s="4"/>
      <c r="K830" s="4">
        <f>SUM(Tabel1[[#This Row],[cap_gemarkeerd_langs]:[cap_canadees]])</f>
        <v>6</v>
      </c>
      <c r="L830" s="4">
        <v>1</v>
      </c>
      <c r="M830" s="4"/>
      <c r="N830" s="4"/>
      <c r="O830" s="4"/>
      <c r="P830" s="4"/>
      <c r="Q830" s="4" t="s">
        <v>90</v>
      </c>
      <c r="R830" s="4">
        <f>SUM(Tabel1[[#This Row],[Cap - Invaliden algemeen]:[Cap - Overig gereserveerd]])</f>
        <v>1</v>
      </c>
      <c r="S830" s="4">
        <f>Tabel1[[#This Row],[Totale openbare capaciteit]]+Tabel1[[#This Row],[Totale doelgroep capaciteit]]</f>
        <v>7</v>
      </c>
      <c r="T830" s="11">
        <v>6</v>
      </c>
      <c r="U830" s="11"/>
      <c r="V830" s="11"/>
      <c r="W830" s="11"/>
      <c r="X830" s="11"/>
      <c r="Y830" s="11"/>
      <c r="Z830" s="4">
        <f>SUM(Tabel1[[#This Row],[Bez - Invaliden algemeen]:[Bez - Overig gereserveerd]])</f>
        <v>0</v>
      </c>
      <c r="AA830" s="4"/>
      <c r="AB830" s="4"/>
      <c r="AC830" s="11"/>
      <c r="AD830" s="11">
        <f>SUM(Tabel1[[#This Row],[Bez - fout, canadees]:[Bez - fout, anders]])</f>
        <v>0</v>
      </c>
      <c r="AE830" s="4"/>
      <c r="AF830" s="11"/>
      <c r="AG830" s="11"/>
      <c r="AH830" s="11">
        <f>SUM(Tabel1[[#This Row],[Bez - Obstakel, openbaar]:[Bez - Obstakel, doelgroep]])</f>
        <v>0</v>
      </c>
      <c r="AI830" s="4"/>
      <c r="AJ830" s="11">
        <f>SUM(Tabel1[[#This Row],[Bez - doelgroep totaal]]+Tabel1[[#This Row],[Bez - Openbaar]]+Tabel1[[#This Row],[Bez - Foutparkeerders]]+Tabel1[[#This Row],[Bez - Obstakels]])</f>
        <v>6</v>
      </c>
      <c r="AK830" s="41">
        <f>Tabel1[[#This Row],[Bez - Openbaar]]/Tabel1[[#This Row],[Totale openbare capaciteit]]</f>
        <v>1</v>
      </c>
      <c r="AL830" s="41">
        <f>Tabel1[[#This Row],[Bez - doelgroep totaal]]/Tabel1[[#This Row],[Totale doelgroep capaciteit]]</f>
        <v>0</v>
      </c>
      <c r="AM830" s="41">
        <f>Tabel1[[#This Row],[Totale bezetting]]/Tabel1[[#This Row],[Totale capaciteit]]</f>
        <v>0.8571428571428571</v>
      </c>
      <c r="AN830" s="41" t="str">
        <f>Tabel1[[#This Row],[Datum]]&amp;Tabel1[[#This Row],[Meetmoment]]&amp;Tabel1[[#This Row],[Sectienummer]]</f>
        <v>4445014:00-16:0062</v>
      </c>
      <c r="AO830" s="33">
        <v>2</v>
      </c>
      <c r="AP830" s="33">
        <v>1</v>
      </c>
      <c r="AQ830" s="33">
        <v>2</v>
      </c>
      <c r="AR830" s="33">
        <v>1</v>
      </c>
      <c r="AS830" s="33"/>
      <c r="AT830" s="33">
        <f>SUM(Tabel1[[#This Row],[Motief - Bezoekers/kortparkeerders]:[Motief - Overig]])</f>
        <v>6</v>
      </c>
      <c r="AU830" s="43">
        <v>4</v>
      </c>
      <c r="AV830" s="43">
        <v>2</v>
      </c>
      <c r="AW830" s="43"/>
      <c r="AX830" s="43"/>
      <c r="AY830" s="43"/>
      <c r="AZ830" s="43"/>
      <c r="BA830" s="43"/>
      <c r="BB830" s="43"/>
      <c r="BC830" s="44">
        <f>SUM(Tabel1[[#This Row],[Herkomst - Eigen woonplaats]:[Herkomst - Onbekend]])</f>
        <v>6</v>
      </c>
    </row>
    <row r="831" spans="1:55" s="2" customFormat="1" x14ac:dyDescent="0.25">
      <c r="A831" s="1">
        <v>62</v>
      </c>
      <c r="B831" t="s">
        <v>52</v>
      </c>
      <c r="C831" s="8">
        <v>44450</v>
      </c>
      <c r="D831" s="1" t="s">
        <v>80</v>
      </c>
      <c r="E831" s="4">
        <v>2</v>
      </c>
      <c r="F831" s="4"/>
      <c r="G831" s="4"/>
      <c r="H831" s="4"/>
      <c r="I831" s="4">
        <v>4</v>
      </c>
      <c r="J831" s="4"/>
      <c r="K831" s="4">
        <f>SUM(Tabel1[[#This Row],[cap_gemarkeerd_langs]:[cap_canadees]])</f>
        <v>6</v>
      </c>
      <c r="L831" s="4">
        <v>1</v>
      </c>
      <c r="M831" s="4"/>
      <c r="N831" s="4"/>
      <c r="O831" s="4"/>
      <c r="P831" s="4"/>
      <c r="Q831" s="4" t="s">
        <v>90</v>
      </c>
      <c r="R831" s="4">
        <f>SUM(Tabel1[[#This Row],[Cap - Invaliden algemeen]:[Cap - Overig gereserveerd]])</f>
        <v>1</v>
      </c>
      <c r="S831" s="4">
        <f>Tabel1[[#This Row],[Totale openbare capaciteit]]+Tabel1[[#This Row],[Totale doelgroep capaciteit]]</f>
        <v>7</v>
      </c>
      <c r="T831" s="11">
        <v>5</v>
      </c>
      <c r="U831" s="11">
        <v>1</v>
      </c>
      <c r="V831" s="11"/>
      <c r="W831" s="11"/>
      <c r="X831" s="11"/>
      <c r="Y831" s="11"/>
      <c r="Z831" s="4">
        <f>SUM(Tabel1[[#This Row],[Bez - Invaliden algemeen]:[Bez - Overig gereserveerd]])</f>
        <v>1</v>
      </c>
      <c r="AA831" s="4"/>
      <c r="AB831" s="4"/>
      <c r="AC831" s="11"/>
      <c r="AD831" s="11">
        <f>SUM(Tabel1[[#This Row],[Bez - fout, canadees]:[Bez - fout, anders]])</f>
        <v>0</v>
      </c>
      <c r="AE831" s="4"/>
      <c r="AF831" s="11"/>
      <c r="AG831" s="11"/>
      <c r="AH831" s="11">
        <f>SUM(Tabel1[[#This Row],[Bez - Obstakel, openbaar]:[Bez - Obstakel, doelgroep]])</f>
        <v>0</v>
      </c>
      <c r="AI831" s="4"/>
      <c r="AJ831" s="11">
        <f>SUM(Tabel1[[#This Row],[Bez - doelgroep totaal]]+Tabel1[[#This Row],[Bez - Openbaar]]+Tabel1[[#This Row],[Bez - Foutparkeerders]]+Tabel1[[#This Row],[Bez - Obstakels]])</f>
        <v>6</v>
      </c>
      <c r="AK831" s="41">
        <f>Tabel1[[#This Row],[Bez - Openbaar]]/Tabel1[[#This Row],[Totale openbare capaciteit]]</f>
        <v>0.83333333333333337</v>
      </c>
      <c r="AL831" s="41">
        <f>Tabel1[[#This Row],[Bez - doelgroep totaal]]/Tabel1[[#This Row],[Totale doelgroep capaciteit]]</f>
        <v>1</v>
      </c>
      <c r="AM831" s="41">
        <f>Tabel1[[#This Row],[Totale bezetting]]/Tabel1[[#This Row],[Totale capaciteit]]</f>
        <v>0.8571428571428571</v>
      </c>
      <c r="AN831" s="41" t="str">
        <f>Tabel1[[#This Row],[Datum]]&amp;Tabel1[[#This Row],[Meetmoment]]&amp;Tabel1[[#This Row],[Sectienummer]]</f>
        <v>4445019:00-21:0062</v>
      </c>
      <c r="AO831" s="33">
        <v>1</v>
      </c>
      <c r="AP831" s="33">
        <v>1</v>
      </c>
      <c r="AQ831" s="33">
        <v>3</v>
      </c>
      <c r="AR831" s="33">
        <v>1</v>
      </c>
      <c r="AS831" s="33"/>
      <c r="AT831" s="33">
        <f>SUM(Tabel1[[#This Row],[Motief - Bezoekers/kortparkeerders]:[Motief - Overig]])</f>
        <v>6</v>
      </c>
      <c r="AU831" s="43">
        <v>3</v>
      </c>
      <c r="AV831" s="43">
        <v>1</v>
      </c>
      <c r="AW831" s="43"/>
      <c r="AX831" s="43"/>
      <c r="AY831" s="43"/>
      <c r="AZ831" s="43">
        <v>2</v>
      </c>
      <c r="BA831" s="43"/>
      <c r="BB831" s="43"/>
      <c r="BC831" s="44">
        <f>SUM(Tabel1[[#This Row],[Herkomst - Eigen woonplaats]:[Herkomst - Onbekend]])</f>
        <v>6</v>
      </c>
    </row>
    <row r="832" spans="1:55" s="2" customFormat="1" x14ac:dyDescent="0.25">
      <c r="A832" s="1">
        <v>62</v>
      </c>
      <c r="B832" t="s">
        <v>52</v>
      </c>
      <c r="C832" s="8">
        <v>44451</v>
      </c>
      <c r="D832" s="1" t="s">
        <v>77</v>
      </c>
      <c r="E832" s="4">
        <v>2</v>
      </c>
      <c r="F832" s="4"/>
      <c r="G832" s="4"/>
      <c r="H832" s="4"/>
      <c r="I832" s="4">
        <v>4</v>
      </c>
      <c r="J832" s="4"/>
      <c r="K832" s="4">
        <f>SUM(Tabel1[[#This Row],[cap_gemarkeerd_langs]:[cap_canadees]])</f>
        <v>6</v>
      </c>
      <c r="L832" s="4">
        <v>1</v>
      </c>
      <c r="M832" s="4"/>
      <c r="N832" s="4"/>
      <c r="O832" s="4"/>
      <c r="P832" s="4"/>
      <c r="Q832" s="4" t="s">
        <v>90</v>
      </c>
      <c r="R832" s="4">
        <f>SUM(Tabel1[[#This Row],[Cap - Invaliden algemeen]:[Cap - Overig gereserveerd]])</f>
        <v>1</v>
      </c>
      <c r="S832" s="4">
        <f>Tabel1[[#This Row],[Totale openbare capaciteit]]+Tabel1[[#This Row],[Totale doelgroep capaciteit]]</f>
        <v>7</v>
      </c>
      <c r="T832" s="11">
        <v>4</v>
      </c>
      <c r="U832" s="11"/>
      <c r="V832" s="11"/>
      <c r="W832" s="11"/>
      <c r="X832" s="11"/>
      <c r="Y832" s="11"/>
      <c r="Z832" s="4">
        <f>SUM(Tabel1[[#This Row],[Bez - Invaliden algemeen]:[Bez - Overig gereserveerd]])</f>
        <v>0</v>
      </c>
      <c r="AA832" s="4"/>
      <c r="AB832" s="4"/>
      <c r="AC832" s="11"/>
      <c r="AD832" s="11">
        <f>SUM(Tabel1[[#This Row],[Bez - fout, canadees]:[Bez - fout, anders]])</f>
        <v>0</v>
      </c>
      <c r="AE832" s="4"/>
      <c r="AF832" s="11"/>
      <c r="AG832" s="11"/>
      <c r="AH832" s="11">
        <f>SUM(Tabel1[[#This Row],[Bez - Obstakel, openbaar]:[Bez - Obstakel, doelgroep]])</f>
        <v>0</v>
      </c>
      <c r="AI832" s="4"/>
      <c r="AJ832" s="11">
        <f>SUM(Tabel1[[#This Row],[Bez - doelgroep totaal]]+Tabel1[[#This Row],[Bez - Openbaar]]+Tabel1[[#This Row],[Bez - Foutparkeerders]]+Tabel1[[#This Row],[Bez - Obstakels]])</f>
        <v>4</v>
      </c>
      <c r="AK832" s="41">
        <f>Tabel1[[#This Row],[Bez - Openbaar]]/Tabel1[[#This Row],[Totale openbare capaciteit]]</f>
        <v>0.66666666666666663</v>
      </c>
      <c r="AL832" s="41">
        <f>Tabel1[[#This Row],[Bez - doelgroep totaal]]/Tabel1[[#This Row],[Totale doelgroep capaciteit]]</f>
        <v>0</v>
      </c>
      <c r="AM832" s="41">
        <f>Tabel1[[#This Row],[Totale bezetting]]/Tabel1[[#This Row],[Totale capaciteit]]</f>
        <v>0.5714285714285714</v>
      </c>
      <c r="AN832" s="41" t="str">
        <f>Tabel1[[#This Row],[Datum]]&amp;Tabel1[[#This Row],[Meetmoment]]&amp;Tabel1[[#This Row],[Sectienummer]]</f>
        <v>4445100:00-02:0062</v>
      </c>
      <c r="AO832" s="33"/>
      <c r="AP832" s="33"/>
      <c r="AQ832" s="33">
        <v>2</v>
      </c>
      <c r="AR832" s="33">
        <v>2</v>
      </c>
      <c r="AS832" s="33"/>
      <c r="AT832" s="33">
        <f>SUM(Tabel1[[#This Row],[Motief - Bezoekers/kortparkeerders]:[Motief - Overig]])</f>
        <v>4</v>
      </c>
      <c r="AU832" s="43">
        <v>2</v>
      </c>
      <c r="AV832" s="43">
        <v>1</v>
      </c>
      <c r="AW832" s="43"/>
      <c r="AX832" s="43"/>
      <c r="AY832" s="43"/>
      <c r="AZ832" s="43">
        <v>1</v>
      </c>
      <c r="BA832" s="43"/>
      <c r="BB832" s="43"/>
      <c r="BC832" s="44">
        <f>SUM(Tabel1[[#This Row],[Herkomst - Eigen woonplaats]:[Herkomst - Onbekend]])</f>
        <v>4</v>
      </c>
    </row>
    <row r="833" spans="1:55" s="2" customFormat="1" x14ac:dyDescent="0.25">
      <c r="A833" s="1">
        <v>62</v>
      </c>
      <c r="B833" t="s">
        <v>52</v>
      </c>
      <c r="C833" s="8">
        <v>44474</v>
      </c>
      <c r="D833" s="1" t="s">
        <v>78</v>
      </c>
      <c r="E833" s="4">
        <v>2</v>
      </c>
      <c r="F833" s="4"/>
      <c r="G833" s="4"/>
      <c r="H833" s="4"/>
      <c r="I833" s="4">
        <v>4</v>
      </c>
      <c r="J833" s="4"/>
      <c r="K833" s="4">
        <f>SUM(Tabel1[[#This Row],[cap_gemarkeerd_langs]:[cap_canadees]])</f>
        <v>6</v>
      </c>
      <c r="L833" s="4">
        <v>1</v>
      </c>
      <c r="M833" s="4"/>
      <c r="N833" s="4"/>
      <c r="O833" s="4"/>
      <c r="P833" s="4"/>
      <c r="Q833" s="4" t="s">
        <v>90</v>
      </c>
      <c r="R833" s="4">
        <f>SUM(Tabel1[[#This Row],[Cap - Invaliden algemeen]:[Cap - Overig gereserveerd]])</f>
        <v>1</v>
      </c>
      <c r="S833" s="4">
        <f>Tabel1[[#This Row],[Totale openbare capaciteit]]+Tabel1[[#This Row],[Totale doelgroep capaciteit]]</f>
        <v>7</v>
      </c>
      <c r="T833" s="11">
        <v>4</v>
      </c>
      <c r="U833" s="11"/>
      <c r="V833" s="11"/>
      <c r="W833" s="11"/>
      <c r="X833" s="11"/>
      <c r="Y833" s="11"/>
      <c r="Z833" s="4">
        <f>SUM(Tabel1[[#This Row],[Bez - Invaliden algemeen]:[Bez - Overig gereserveerd]])</f>
        <v>0</v>
      </c>
      <c r="AA833" s="4"/>
      <c r="AB833" s="4">
        <v>1</v>
      </c>
      <c r="AC833" s="11"/>
      <c r="AD833" s="11">
        <f>SUM(Tabel1[[#This Row],[Bez - fout, canadees]:[Bez - fout, anders]])</f>
        <v>1</v>
      </c>
      <c r="AE833" s="4"/>
      <c r="AF833" s="11"/>
      <c r="AG833" s="11"/>
      <c r="AH833" s="11">
        <f>SUM(Tabel1[[#This Row],[Bez - Obstakel, openbaar]:[Bez - Obstakel, doelgroep]])</f>
        <v>0</v>
      </c>
      <c r="AI833" s="4"/>
      <c r="AJ833" s="11">
        <f>SUM(Tabel1[[#This Row],[Bez - doelgroep totaal]]+Tabel1[[#This Row],[Bez - Openbaar]]+Tabel1[[#This Row],[Bez - Foutparkeerders]]+Tabel1[[#This Row],[Bez - Obstakels]])</f>
        <v>5</v>
      </c>
      <c r="AK833" s="41">
        <f>Tabel1[[#This Row],[Bez - Openbaar]]/Tabel1[[#This Row],[Totale openbare capaciteit]]</f>
        <v>0.66666666666666663</v>
      </c>
      <c r="AL833" s="41">
        <f>Tabel1[[#This Row],[Bez - doelgroep totaal]]/Tabel1[[#This Row],[Totale doelgroep capaciteit]]</f>
        <v>0</v>
      </c>
      <c r="AM833" s="41">
        <f>Tabel1[[#This Row],[Totale bezetting]]/Tabel1[[#This Row],[Totale capaciteit]]</f>
        <v>0.7142857142857143</v>
      </c>
      <c r="AN833" s="41" t="str">
        <f>Tabel1[[#This Row],[Datum]]&amp;Tabel1[[#This Row],[Meetmoment]]&amp;Tabel1[[#This Row],[Sectienummer]]</f>
        <v>4447410:00-12:0062</v>
      </c>
      <c r="AO833" s="33">
        <v>1</v>
      </c>
      <c r="AP833" s="33"/>
      <c r="AQ833" s="33">
        <v>1</v>
      </c>
      <c r="AR833" s="33">
        <v>3</v>
      </c>
      <c r="AS833" s="33"/>
      <c r="AT833" s="33">
        <f>SUM(Tabel1[[#This Row],[Motief - Bezoekers/kortparkeerders]:[Motief - Overig]])</f>
        <v>5</v>
      </c>
      <c r="AU833" s="43">
        <v>3</v>
      </c>
      <c r="AV833" s="43"/>
      <c r="AW833" s="43">
        <v>2</v>
      </c>
      <c r="AX833" s="43"/>
      <c r="AY833" s="43"/>
      <c r="AZ833" s="43"/>
      <c r="BA833" s="43"/>
      <c r="BB833" s="43"/>
      <c r="BC833" s="44">
        <f>SUM(Tabel1[[#This Row],[Herkomst - Eigen woonplaats]:[Herkomst - Onbekend]])</f>
        <v>5</v>
      </c>
    </row>
    <row r="834" spans="1:55" s="2" customFormat="1" x14ac:dyDescent="0.25">
      <c r="A834" s="1">
        <v>62</v>
      </c>
      <c r="B834" t="s">
        <v>52</v>
      </c>
      <c r="C834" s="8">
        <v>44474</v>
      </c>
      <c r="D834" s="1" t="s">
        <v>79</v>
      </c>
      <c r="E834" s="4">
        <v>2</v>
      </c>
      <c r="F834" s="4"/>
      <c r="G834" s="4"/>
      <c r="H834" s="4"/>
      <c r="I834" s="4">
        <v>4</v>
      </c>
      <c r="J834" s="4"/>
      <c r="K834" s="4">
        <f>SUM(Tabel1[[#This Row],[cap_gemarkeerd_langs]:[cap_canadees]])</f>
        <v>6</v>
      </c>
      <c r="L834" s="4">
        <v>1</v>
      </c>
      <c r="M834" s="4"/>
      <c r="N834" s="4"/>
      <c r="O834" s="4"/>
      <c r="P834" s="4"/>
      <c r="Q834" s="4" t="s">
        <v>90</v>
      </c>
      <c r="R834" s="4">
        <f>SUM(Tabel1[[#This Row],[Cap - Invaliden algemeen]:[Cap - Overig gereserveerd]])</f>
        <v>1</v>
      </c>
      <c r="S834" s="4">
        <f>Tabel1[[#This Row],[Totale openbare capaciteit]]+Tabel1[[#This Row],[Totale doelgroep capaciteit]]</f>
        <v>7</v>
      </c>
      <c r="T834" s="11">
        <v>5</v>
      </c>
      <c r="U834" s="11"/>
      <c r="V834" s="11"/>
      <c r="W834" s="11"/>
      <c r="X834" s="11"/>
      <c r="Y834" s="11"/>
      <c r="Z834" s="4">
        <f>SUM(Tabel1[[#This Row],[Bez - Invaliden algemeen]:[Bez - Overig gereserveerd]])</f>
        <v>0</v>
      </c>
      <c r="AA834" s="4"/>
      <c r="AB834" s="4">
        <v>1</v>
      </c>
      <c r="AC834" s="11"/>
      <c r="AD834" s="11">
        <f>SUM(Tabel1[[#This Row],[Bez - fout, canadees]:[Bez - fout, anders]])</f>
        <v>1</v>
      </c>
      <c r="AE834" s="4"/>
      <c r="AF834" s="11"/>
      <c r="AG834" s="11"/>
      <c r="AH834" s="11">
        <f>SUM(Tabel1[[#This Row],[Bez - Obstakel, openbaar]:[Bez - Obstakel, doelgroep]])</f>
        <v>0</v>
      </c>
      <c r="AI834" s="4"/>
      <c r="AJ834" s="11">
        <f>SUM(Tabel1[[#This Row],[Bez - doelgroep totaal]]+Tabel1[[#This Row],[Bez - Openbaar]]+Tabel1[[#This Row],[Bez - Foutparkeerders]]+Tabel1[[#This Row],[Bez - Obstakels]])</f>
        <v>6</v>
      </c>
      <c r="AK834" s="41">
        <f>Tabel1[[#This Row],[Bez - Openbaar]]/Tabel1[[#This Row],[Totale openbare capaciteit]]</f>
        <v>0.83333333333333337</v>
      </c>
      <c r="AL834" s="41">
        <f>Tabel1[[#This Row],[Bez - doelgroep totaal]]/Tabel1[[#This Row],[Totale doelgroep capaciteit]]</f>
        <v>0</v>
      </c>
      <c r="AM834" s="41">
        <f>Tabel1[[#This Row],[Totale bezetting]]/Tabel1[[#This Row],[Totale capaciteit]]</f>
        <v>0.8571428571428571</v>
      </c>
      <c r="AN834" s="41" t="str">
        <f>Tabel1[[#This Row],[Datum]]&amp;Tabel1[[#This Row],[Meetmoment]]&amp;Tabel1[[#This Row],[Sectienummer]]</f>
        <v>4447414:00-16:0062</v>
      </c>
      <c r="AO834" s="33">
        <v>3</v>
      </c>
      <c r="AP834" s="33"/>
      <c r="AQ834" s="33"/>
      <c r="AR834" s="33">
        <v>3</v>
      </c>
      <c r="AS834" s="33"/>
      <c r="AT834" s="33">
        <f>SUM(Tabel1[[#This Row],[Motief - Bezoekers/kortparkeerders]:[Motief - Overig]])</f>
        <v>6</v>
      </c>
      <c r="AU834" s="43">
        <v>4</v>
      </c>
      <c r="AV834" s="43"/>
      <c r="AW834" s="43">
        <v>2</v>
      </c>
      <c r="AX834" s="43"/>
      <c r="AY834" s="43"/>
      <c r="AZ834" s="43"/>
      <c r="BA834" s="43"/>
      <c r="BB834" s="43"/>
      <c r="BC834" s="44">
        <f>SUM(Tabel1[[#This Row],[Herkomst - Eigen woonplaats]:[Herkomst - Onbekend]])</f>
        <v>6</v>
      </c>
    </row>
    <row r="835" spans="1:55" s="2" customFormat="1" x14ac:dyDescent="0.25">
      <c r="A835" s="1">
        <v>62</v>
      </c>
      <c r="B835" t="s">
        <v>52</v>
      </c>
      <c r="C835" s="8">
        <v>44474</v>
      </c>
      <c r="D835" s="1" t="s">
        <v>80</v>
      </c>
      <c r="E835" s="4">
        <v>2</v>
      </c>
      <c r="F835" s="4"/>
      <c r="G835" s="4"/>
      <c r="H835" s="4"/>
      <c r="I835" s="4">
        <v>4</v>
      </c>
      <c r="J835" s="4"/>
      <c r="K835" s="4">
        <f>SUM(Tabel1[[#This Row],[cap_gemarkeerd_langs]:[cap_canadees]])</f>
        <v>6</v>
      </c>
      <c r="L835" s="4">
        <v>1</v>
      </c>
      <c r="M835" s="4"/>
      <c r="N835" s="4"/>
      <c r="O835" s="4"/>
      <c r="P835" s="4"/>
      <c r="Q835" s="4" t="s">
        <v>90</v>
      </c>
      <c r="R835" s="4">
        <f>SUM(Tabel1[[#This Row],[Cap - Invaliden algemeen]:[Cap - Overig gereserveerd]])</f>
        <v>1</v>
      </c>
      <c r="S835" s="4">
        <f>Tabel1[[#This Row],[Totale openbare capaciteit]]+Tabel1[[#This Row],[Totale doelgroep capaciteit]]</f>
        <v>7</v>
      </c>
      <c r="T835" s="11">
        <v>5</v>
      </c>
      <c r="U835" s="11"/>
      <c r="V835" s="11"/>
      <c r="W835" s="11"/>
      <c r="X835" s="11"/>
      <c r="Y835" s="11"/>
      <c r="Z835" s="4">
        <f>SUM(Tabel1[[#This Row],[Bez - Invaliden algemeen]:[Bez - Overig gereserveerd]])</f>
        <v>0</v>
      </c>
      <c r="AA835" s="4"/>
      <c r="AB835" s="4">
        <v>1</v>
      </c>
      <c r="AC835" s="11"/>
      <c r="AD835" s="11">
        <f>SUM(Tabel1[[#This Row],[Bez - fout, canadees]:[Bez - fout, anders]])</f>
        <v>1</v>
      </c>
      <c r="AE835" s="4"/>
      <c r="AF835" s="11"/>
      <c r="AG835" s="11"/>
      <c r="AH835" s="11">
        <f>SUM(Tabel1[[#This Row],[Bez - Obstakel, openbaar]:[Bez - Obstakel, doelgroep]])</f>
        <v>0</v>
      </c>
      <c r="AI835" s="4"/>
      <c r="AJ835" s="11">
        <f>SUM(Tabel1[[#This Row],[Bez - doelgroep totaal]]+Tabel1[[#This Row],[Bez - Openbaar]]+Tabel1[[#This Row],[Bez - Foutparkeerders]]+Tabel1[[#This Row],[Bez - Obstakels]])</f>
        <v>6</v>
      </c>
      <c r="AK835" s="41">
        <f>Tabel1[[#This Row],[Bez - Openbaar]]/Tabel1[[#This Row],[Totale openbare capaciteit]]</f>
        <v>0.83333333333333337</v>
      </c>
      <c r="AL835" s="41">
        <f>Tabel1[[#This Row],[Bez - doelgroep totaal]]/Tabel1[[#This Row],[Totale doelgroep capaciteit]]</f>
        <v>0</v>
      </c>
      <c r="AM835" s="41">
        <f>Tabel1[[#This Row],[Totale bezetting]]/Tabel1[[#This Row],[Totale capaciteit]]</f>
        <v>0.8571428571428571</v>
      </c>
      <c r="AN835" s="41" t="str">
        <f>Tabel1[[#This Row],[Datum]]&amp;Tabel1[[#This Row],[Meetmoment]]&amp;Tabel1[[#This Row],[Sectienummer]]</f>
        <v>4447419:00-21:0062</v>
      </c>
      <c r="AO835" s="33">
        <v>1</v>
      </c>
      <c r="AP835" s="33"/>
      <c r="AQ835" s="33">
        <v>2</v>
      </c>
      <c r="AR835" s="33">
        <v>3</v>
      </c>
      <c r="AS835" s="33"/>
      <c r="AT835" s="33">
        <f>SUM(Tabel1[[#This Row],[Motief - Bezoekers/kortparkeerders]:[Motief - Overig]])</f>
        <v>6</v>
      </c>
      <c r="AU835" s="43">
        <v>4</v>
      </c>
      <c r="AV835" s="43"/>
      <c r="AW835" s="43">
        <v>2</v>
      </c>
      <c r="AX835" s="43"/>
      <c r="AY835" s="43"/>
      <c r="AZ835" s="43"/>
      <c r="BA835" s="43"/>
      <c r="BB835" s="43"/>
      <c r="BC835" s="44">
        <f>SUM(Tabel1[[#This Row],[Herkomst - Eigen woonplaats]:[Herkomst - Onbekend]])</f>
        <v>6</v>
      </c>
    </row>
    <row r="836" spans="1:55" s="2" customFormat="1" x14ac:dyDescent="0.25">
      <c r="A836" s="1">
        <v>63</v>
      </c>
      <c r="B836" t="s">
        <v>49</v>
      </c>
      <c r="C836" s="8">
        <v>44415</v>
      </c>
      <c r="D836" s="1" t="s">
        <v>78</v>
      </c>
      <c r="E836" s="4"/>
      <c r="F836" s="4"/>
      <c r="G836" s="4"/>
      <c r="H836" s="4"/>
      <c r="I836" s="4"/>
      <c r="J836" s="4"/>
      <c r="K836" s="4">
        <f>SUM(Tabel1[[#This Row],[cap_gemarkeerd_langs]:[cap_canadees]])</f>
        <v>0</v>
      </c>
      <c r="L836" s="4"/>
      <c r="M836" s="4"/>
      <c r="N836" s="4"/>
      <c r="O836" s="4"/>
      <c r="P836" s="4"/>
      <c r="Q836" s="4"/>
      <c r="R836" s="4">
        <f>SUM(Tabel1[[#This Row],[Cap - Invaliden algemeen]:[Cap - Overig gereserveerd]])</f>
        <v>0</v>
      </c>
      <c r="S836" s="4">
        <f>Tabel1[[#This Row],[Totale openbare capaciteit]]+Tabel1[[#This Row],[Totale doelgroep capaciteit]]</f>
        <v>0</v>
      </c>
      <c r="T836" s="11"/>
      <c r="U836" s="11"/>
      <c r="V836" s="11"/>
      <c r="W836" s="11"/>
      <c r="X836" s="11"/>
      <c r="Y836" s="11"/>
      <c r="Z836" s="4">
        <f>SUM(Tabel1[[#This Row],[Bez - Invaliden algemeen]:[Bez - Overig gereserveerd]])</f>
        <v>0</v>
      </c>
      <c r="AA836" s="4"/>
      <c r="AB836" s="4"/>
      <c r="AC836" s="11"/>
      <c r="AD836" s="11">
        <f>SUM(Tabel1[[#This Row],[Bez - fout, canadees]:[Bez - fout, anders]])</f>
        <v>0</v>
      </c>
      <c r="AE836" s="4"/>
      <c r="AF836" s="11"/>
      <c r="AG836" s="11"/>
      <c r="AH836" s="11">
        <f>SUM(Tabel1[[#This Row],[Bez - Obstakel, openbaar]:[Bez - Obstakel, doelgroep]])</f>
        <v>0</v>
      </c>
      <c r="AI836" s="4"/>
      <c r="AJ836" s="11">
        <f>SUM(Tabel1[[#This Row],[Bez - doelgroep totaal]]+Tabel1[[#This Row],[Bez - Openbaar]]+Tabel1[[#This Row],[Bez - Foutparkeerders]]+Tabel1[[#This Row],[Bez - Obstakels]])</f>
        <v>0</v>
      </c>
      <c r="AK836" s="41" t="e">
        <f>Tabel1[[#This Row],[Bez - Openbaar]]/Tabel1[[#This Row],[Totale openbare capaciteit]]</f>
        <v>#DIV/0!</v>
      </c>
      <c r="AL836" s="41" t="e">
        <f>Tabel1[[#This Row],[Bez - doelgroep totaal]]/Tabel1[[#This Row],[Totale doelgroep capaciteit]]</f>
        <v>#DIV/0!</v>
      </c>
      <c r="AM836" s="41" t="e">
        <f>Tabel1[[#This Row],[Totale bezetting]]/Tabel1[[#This Row],[Totale capaciteit]]</f>
        <v>#DIV/0!</v>
      </c>
      <c r="AN836" s="41" t="str">
        <f>Tabel1[[#This Row],[Datum]]&amp;Tabel1[[#This Row],[Meetmoment]]&amp;Tabel1[[#This Row],[Sectienummer]]</f>
        <v>4441510:00-12:0063</v>
      </c>
      <c r="AO836" s="33"/>
      <c r="AP836" s="33"/>
      <c r="AQ836" s="33"/>
      <c r="AR836" s="33"/>
      <c r="AS836" s="33"/>
      <c r="AT836" s="33">
        <f>SUM(Tabel1[[#This Row],[Motief - Bezoekers/kortparkeerders]:[Motief - Overig]])</f>
        <v>0</v>
      </c>
      <c r="AU836" s="43"/>
      <c r="AV836" s="43"/>
      <c r="AW836" s="43"/>
      <c r="AX836" s="43"/>
      <c r="AY836" s="43"/>
      <c r="AZ836" s="43"/>
      <c r="BA836" s="43"/>
      <c r="BB836" s="43"/>
      <c r="BC836" s="44">
        <f>SUM(Tabel1[[#This Row],[Herkomst - Eigen woonplaats]:[Herkomst - Onbekend]])</f>
        <v>0</v>
      </c>
    </row>
    <row r="837" spans="1:55" s="2" customFormat="1" x14ac:dyDescent="0.25">
      <c r="A837" s="1">
        <v>63</v>
      </c>
      <c r="B837" t="s">
        <v>49</v>
      </c>
      <c r="C837" s="8">
        <v>44415</v>
      </c>
      <c r="D837" s="1" t="s">
        <v>79</v>
      </c>
      <c r="E837" s="4"/>
      <c r="F837" s="4"/>
      <c r="G837" s="4"/>
      <c r="H837" s="4"/>
      <c r="I837" s="4"/>
      <c r="J837" s="4"/>
      <c r="K837" s="4">
        <f>SUM(Tabel1[[#This Row],[cap_gemarkeerd_langs]:[cap_canadees]])</f>
        <v>0</v>
      </c>
      <c r="L837" s="4"/>
      <c r="M837" s="4"/>
      <c r="N837" s="4"/>
      <c r="O837" s="4"/>
      <c r="P837" s="4"/>
      <c r="Q837" s="4"/>
      <c r="R837" s="4">
        <f>SUM(Tabel1[[#This Row],[Cap - Invaliden algemeen]:[Cap - Overig gereserveerd]])</f>
        <v>0</v>
      </c>
      <c r="S837" s="4">
        <f>Tabel1[[#This Row],[Totale openbare capaciteit]]+Tabel1[[#This Row],[Totale doelgroep capaciteit]]</f>
        <v>0</v>
      </c>
      <c r="T837" s="11"/>
      <c r="U837" s="11"/>
      <c r="V837" s="11"/>
      <c r="W837" s="11"/>
      <c r="X837" s="11"/>
      <c r="Y837" s="11"/>
      <c r="Z837" s="4">
        <f>SUM(Tabel1[[#This Row],[Bez - Invaliden algemeen]:[Bez - Overig gereserveerd]])</f>
        <v>0</v>
      </c>
      <c r="AA837" s="4"/>
      <c r="AB837" s="4"/>
      <c r="AC837" s="11"/>
      <c r="AD837" s="11">
        <f>SUM(Tabel1[[#This Row],[Bez - fout, canadees]:[Bez - fout, anders]])</f>
        <v>0</v>
      </c>
      <c r="AE837" s="4"/>
      <c r="AF837" s="11"/>
      <c r="AG837" s="11"/>
      <c r="AH837" s="11">
        <f>SUM(Tabel1[[#This Row],[Bez - Obstakel, openbaar]:[Bez - Obstakel, doelgroep]])</f>
        <v>0</v>
      </c>
      <c r="AI837" s="4"/>
      <c r="AJ837" s="11">
        <f>SUM(Tabel1[[#This Row],[Bez - doelgroep totaal]]+Tabel1[[#This Row],[Bez - Openbaar]]+Tabel1[[#This Row],[Bez - Foutparkeerders]]+Tabel1[[#This Row],[Bez - Obstakels]])</f>
        <v>0</v>
      </c>
      <c r="AK837" s="41" t="e">
        <f>Tabel1[[#This Row],[Bez - Openbaar]]/Tabel1[[#This Row],[Totale openbare capaciteit]]</f>
        <v>#DIV/0!</v>
      </c>
      <c r="AL837" s="41" t="e">
        <f>Tabel1[[#This Row],[Bez - doelgroep totaal]]/Tabel1[[#This Row],[Totale doelgroep capaciteit]]</f>
        <v>#DIV/0!</v>
      </c>
      <c r="AM837" s="41" t="e">
        <f>Tabel1[[#This Row],[Totale bezetting]]/Tabel1[[#This Row],[Totale capaciteit]]</f>
        <v>#DIV/0!</v>
      </c>
      <c r="AN837" s="41" t="str">
        <f>Tabel1[[#This Row],[Datum]]&amp;Tabel1[[#This Row],[Meetmoment]]&amp;Tabel1[[#This Row],[Sectienummer]]</f>
        <v>4441514:00-16:0063</v>
      </c>
      <c r="AO837" s="33"/>
      <c r="AP837" s="33"/>
      <c r="AQ837" s="33"/>
      <c r="AR837" s="33"/>
      <c r="AS837" s="33"/>
      <c r="AT837" s="33">
        <f>SUM(Tabel1[[#This Row],[Motief - Bezoekers/kortparkeerders]:[Motief - Overig]])</f>
        <v>0</v>
      </c>
      <c r="AU837" s="43"/>
      <c r="AV837" s="43"/>
      <c r="AW837" s="43"/>
      <c r="AX837" s="43"/>
      <c r="AY837" s="43"/>
      <c r="AZ837" s="43"/>
      <c r="BA837" s="43"/>
      <c r="BB837" s="43"/>
      <c r="BC837" s="44">
        <f>SUM(Tabel1[[#This Row],[Herkomst - Eigen woonplaats]:[Herkomst - Onbekend]])</f>
        <v>0</v>
      </c>
    </row>
    <row r="838" spans="1:55" s="2" customFormat="1" x14ac:dyDescent="0.25">
      <c r="A838" s="1">
        <v>63</v>
      </c>
      <c r="B838" t="s">
        <v>49</v>
      </c>
      <c r="C838" s="8">
        <v>44415</v>
      </c>
      <c r="D838" s="1" t="s">
        <v>80</v>
      </c>
      <c r="E838" s="4"/>
      <c r="F838" s="4"/>
      <c r="G838" s="4"/>
      <c r="H838" s="4"/>
      <c r="I838" s="4"/>
      <c r="J838" s="4"/>
      <c r="K838" s="4">
        <f>SUM(Tabel1[[#This Row],[cap_gemarkeerd_langs]:[cap_canadees]])</f>
        <v>0</v>
      </c>
      <c r="L838" s="4"/>
      <c r="M838" s="4"/>
      <c r="N838" s="4"/>
      <c r="O838" s="4"/>
      <c r="P838" s="4"/>
      <c r="Q838" s="4"/>
      <c r="R838" s="4">
        <f>SUM(Tabel1[[#This Row],[Cap - Invaliden algemeen]:[Cap - Overig gereserveerd]])</f>
        <v>0</v>
      </c>
      <c r="S838" s="4">
        <f>Tabel1[[#This Row],[Totale openbare capaciteit]]+Tabel1[[#This Row],[Totale doelgroep capaciteit]]</f>
        <v>0</v>
      </c>
      <c r="T838" s="11"/>
      <c r="U838" s="11"/>
      <c r="V838" s="11"/>
      <c r="W838" s="11"/>
      <c r="X838" s="11"/>
      <c r="Y838" s="11"/>
      <c r="Z838" s="4">
        <f>SUM(Tabel1[[#This Row],[Bez - Invaliden algemeen]:[Bez - Overig gereserveerd]])</f>
        <v>0</v>
      </c>
      <c r="AA838" s="4"/>
      <c r="AB838" s="4"/>
      <c r="AC838" s="11"/>
      <c r="AD838" s="11">
        <f>SUM(Tabel1[[#This Row],[Bez - fout, canadees]:[Bez - fout, anders]])</f>
        <v>0</v>
      </c>
      <c r="AE838" s="4"/>
      <c r="AF838" s="11"/>
      <c r="AG838" s="11"/>
      <c r="AH838" s="11">
        <f>SUM(Tabel1[[#This Row],[Bez - Obstakel, openbaar]:[Bez - Obstakel, doelgroep]])</f>
        <v>0</v>
      </c>
      <c r="AI838" s="4"/>
      <c r="AJ838" s="11">
        <f>SUM(Tabel1[[#This Row],[Bez - doelgroep totaal]]+Tabel1[[#This Row],[Bez - Openbaar]]+Tabel1[[#This Row],[Bez - Foutparkeerders]]+Tabel1[[#This Row],[Bez - Obstakels]])</f>
        <v>0</v>
      </c>
      <c r="AK838" s="41" t="e">
        <f>Tabel1[[#This Row],[Bez - Openbaar]]/Tabel1[[#This Row],[Totale openbare capaciteit]]</f>
        <v>#DIV/0!</v>
      </c>
      <c r="AL838" s="41" t="e">
        <f>Tabel1[[#This Row],[Bez - doelgroep totaal]]/Tabel1[[#This Row],[Totale doelgroep capaciteit]]</f>
        <v>#DIV/0!</v>
      </c>
      <c r="AM838" s="41" t="e">
        <f>Tabel1[[#This Row],[Totale bezetting]]/Tabel1[[#This Row],[Totale capaciteit]]</f>
        <v>#DIV/0!</v>
      </c>
      <c r="AN838" s="41" t="str">
        <f>Tabel1[[#This Row],[Datum]]&amp;Tabel1[[#This Row],[Meetmoment]]&amp;Tabel1[[#This Row],[Sectienummer]]</f>
        <v>4441519:00-21:0063</v>
      </c>
      <c r="AO838" s="33"/>
      <c r="AP838" s="33"/>
      <c r="AQ838" s="33"/>
      <c r="AR838" s="33"/>
      <c r="AS838" s="33"/>
      <c r="AT838" s="33">
        <f>SUM(Tabel1[[#This Row],[Motief - Bezoekers/kortparkeerders]:[Motief - Overig]])</f>
        <v>0</v>
      </c>
      <c r="AU838" s="43"/>
      <c r="AV838" s="43"/>
      <c r="AW838" s="43"/>
      <c r="AX838" s="43"/>
      <c r="AY838" s="43"/>
      <c r="AZ838" s="43"/>
      <c r="BA838" s="43"/>
      <c r="BB838" s="43"/>
      <c r="BC838" s="44">
        <f>SUM(Tabel1[[#This Row],[Herkomst - Eigen woonplaats]:[Herkomst - Onbekend]])</f>
        <v>0</v>
      </c>
    </row>
    <row r="839" spans="1:55" s="2" customFormat="1" x14ac:dyDescent="0.25">
      <c r="A839" s="1">
        <v>63</v>
      </c>
      <c r="B839" t="s">
        <v>49</v>
      </c>
      <c r="C839" s="8">
        <v>44416</v>
      </c>
      <c r="D839" s="1" t="s">
        <v>77</v>
      </c>
      <c r="E839" s="4"/>
      <c r="F839" s="4"/>
      <c r="G839" s="4"/>
      <c r="H839" s="4"/>
      <c r="I839" s="4"/>
      <c r="J839" s="4"/>
      <c r="K839" s="4">
        <f>SUM(Tabel1[[#This Row],[cap_gemarkeerd_langs]:[cap_canadees]])</f>
        <v>0</v>
      </c>
      <c r="L839" s="4"/>
      <c r="M839" s="4"/>
      <c r="N839" s="4"/>
      <c r="O839" s="4"/>
      <c r="P839" s="4"/>
      <c r="Q839" s="4"/>
      <c r="R839" s="4">
        <f>SUM(Tabel1[[#This Row],[Cap - Invaliden algemeen]:[Cap - Overig gereserveerd]])</f>
        <v>0</v>
      </c>
      <c r="S839" s="4">
        <f>Tabel1[[#This Row],[Totale openbare capaciteit]]+Tabel1[[#This Row],[Totale doelgroep capaciteit]]</f>
        <v>0</v>
      </c>
      <c r="T839" s="11"/>
      <c r="U839" s="11"/>
      <c r="V839" s="11"/>
      <c r="W839" s="11"/>
      <c r="X839" s="11"/>
      <c r="Y839" s="11"/>
      <c r="Z839" s="4">
        <f>SUM(Tabel1[[#This Row],[Bez - Invaliden algemeen]:[Bez - Overig gereserveerd]])</f>
        <v>0</v>
      </c>
      <c r="AA839" s="4"/>
      <c r="AB839" s="4"/>
      <c r="AC839" s="11"/>
      <c r="AD839" s="11">
        <f>SUM(Tabel1[[#This Row],[Bez - fout, canadees]:[Bez - fout, anders]])</f>
        <v>0</v>
      </c>
      <c r="AE839" s="4"/>
      <c r="AF839" s="11"/>
      <c r="AG839" s="11"/>
      <c r="AH839" s="11">
        <f>SUM(Tabel1[[#This Row],[Bez - Obstakel, openbaar]:[Bez - Obstakel, doelgroep]])</f>
        <v>0</v>
      </c>
      <c r="AI839" s="4"/>
      <c r="AJ839" s="11">
        <f>SUM(Tabel1[[#This Row],[Bez - doelgroep totaal]]+Tabel1[[#This Row],[Bez - Openbaar]]+Tabel1[[#This Row],[Bez - Foutparkeerders]]+Tabel1[[#This Row],[Bez - Obstakels]])</f>
        <v>0</v>
      </c>
      <c r="AK839" s="41" t="e">
        <f>Tabel1[[#This Row],[Bez - Openbaar]]/Tabel1[[#This Row],[Totale openbare capaciteit]]</f>
        <v>#DIV/0!</v>
      </c>
      <c r="AL839" s="41" t="e">
        <f>Tabel1[[#This Row],[Bez - doelgroep totaal]]/Tabel1[[#This Row],[Totale doelgroep capaciteit]]</f>
        <v>#DIV/0!</v>
      </c>
      <c r="AM839" s="41" t="e">
        <f>Tabel1[[#This Row],[Totale bezetting]]/Tabel1[[#This Row],[Totale capaciteit]]</f>
        <v>#DIV/0!</v>
      </c>
      <c r="AN839" s="41" t="str">
        <f>Tabel1[[#This Row],[Datum]]&amp;Tabel1[[#This Row],[Meetmoment]]&amp;Tabel1[[#This Row],[Sectienummer]]</f>
        <v>4441600:00-02:0063</v>
      </c>
      <c r="AO839" s="33"/>
      <c r="AP839" s="33"/>
      <c r="AQ839" s="33"/>
      <c r="AR839" s="33"/>
      <c r="AS839" s="33"/>
      <c r="AT839" s="33">
        <f>SUM(Tabel1[[#This Row],[Motief - Bezoekers/kortparkeerders]:[Motief - Overig]])</f>
        <v>0</v>
      </c>
      <c r="AU839" s="43"/>
      <c r="AV839" s="43"/>
      <c r="AW839" s="43"/>
      <c r="AX839" s="43"/>
      <c r="AY839" s="43"/>
      <c r="AZ839" s="43"/>
      <c r="BA839" s="43"/>
      <c r="BB839" s="43"/>
      <c r="BC839" s="44">
        <f>SUM(Tabel1[[#This Row],[Herkomst - Eigen woonplaats]:[Herkomst - Onbekend]])</f>
        <v>0</v>
      </c>
    </row>
    <row r="840" spans="1:55" s="2" customFormat="1" x14ac:dyDescent="0.25">
      <c r="A840" s="1">
        <v>63</v>
      </c>
      <c r="B840" s="1" t="s">
        <v>49</v>
      </c>
      <c r="C840" s="8">
        <v>44429</v>
      </c>
      <c r="D840" s="1" t="s">
        <v>79</v>
      </c>
      <c r="E840" s="4"/>
      <c r="F840" s="4"/>
      <c r="G840" s="4"/>
      <c r="H840" s="4"/>
      <c r="I840" s="4"/>
      <c r="J840" s="4"/>
      <c r="K840" s="4">
        <f>SUM(Tabel1[[#This Row],[cap_gemarkeerd_langs]:[cap_canadees]])</f>
        <v>0</v>
      </c>
      <c r="L840" s="4"/>
      <c r="M840" s="4"/>
      <c r="N840" s="4"/>
      <c r="O840" s="4"/>
      <c r="P840" s="4"/>
      <c r="Q840" s="4"/>
      <c r="R840" s="4">
        <f>SUM(Tabel1[[#This Row],[Cap - Invaliden algemeen]:[Cap - Overig gereserveerd]])</f>
        <v>0</v>
      </c>
      <c r="S840" s="4">
        <f>Tabel1[[#This Row],[Totale openbare capaciteit]]+Tabel1[[#This Row],[Totale doelgroep capaciteit]]</f>
        <v>0</v>
      </c>
      <c r="T840" s="11"/>
      <c r="U840" s="11"/>
      <c r="V840" s="11"/>
      <c r="W840" s="11"/>
      <c r="X840" s="11"/>
      <c r="Y840" s="11"/>
      <c r="Z840" s="4">
        <f>SUM(Tabel1[[#This Row],[Bez - Invaliden algemeen]:[Bez - Overig gereserveerd]])</f>
        <v>0</v>
      </c>
      <c r="AA840" s="4"/>
      <c r="AB840" s="4"/>
      <c r="AC840" s="11"/>
      <c r="AD840" s="11">
        <f>SUM(Tabel1[[#This Row],[Bez - fout, canadees]:[Bez - fout, anders]])</f>
        <v>0</v>
      </c>
      <c r="AE840" s="11"/>
      <c r="AF840" s="11"/>
      <c r="AG840" s="11"/>
      <c r="AH840" s="11">
        <f>SUM(Tabel1[[#This Row],[Bez - Obstakel, openbaar]:[Bez - Obstakel, doelgroep]])</f>
        <v>0</v>
      </c>
      <c r="AI840" s="4"/>
      <c r="AJ840" s="11">
        <f>SUM(Tabel1[[#This Row],[Bez - doelgroep totaal]]+Tabel1[[#This Row],[Bez - Openbaar]]+Tabel1[[#This Row],[Bez - Foutparkeerders]]+Tabel1[[#This Row],[Bez - Obstakels]])</f>
        <v>0</v>
      </c>
      <c r="AK840" s="41" t="e">
        <f>Tabel1[[#This Row],[Bez - Openbaar]]/Tabel1[[#This Row],[Totale openbare capaciteit]]</f>
        <v>#DIV/0!</v>
      </c>
      <c r="AL840" s="41" t="e">
        <f>Tabel1[[#This Row],[Bez - doelgroep totaal]]/Tabel1[[#This Row],[Totale doelgroep capaciteit]]</f>
        <v>#DIV/0!</v>
      </c>
      <c r="AM840" s="41" t="e">
        <f>Tabel1[[#This Row],[Totale bezetting]]/Tabel1[[#This Row],[Totale capaciteit]]</f>
        <v>#DIV/0!</v>
      </c>
      <c r="AN840" s="41" t="str">
        <f>Tabel1[[#This Row],[Datum]]&amp;Tabel1[[#This Row],[Meetmoment]]&amp;Tabel1[[#This Row],[Sectienummer]]</f>
        <v>4442914:00-16:0063</v>
      </c>
      <c r="AO840" s="33"/>
      <c r="AP840" s="33"/>
      <c r="AQ840" s="33"/>
      <c r="AR840" s="33"/>
      <c r="AS840" s="33"/>
      <c r="AT840" s="33">
        <f>SUM(Tabel1[[#This Row],[Motief - Bezoekers/kortparkeerders]:[Motief - Overig]])</f>
        <v>0</v>
      </c>
      <c r="AU840" s="43"/>
      <c r="AV840" s="43"/>
      <c r="AW840" s="43"/>
      <c r="AX840" s="43"/>
      <c r="AY840" s="43"/>
      <c r="AZ840" s="43"/>
      <c r="BA840" s="43"/>
      <c r="BB840" s="43"/>
      <c r="BC840" s="44">
        <f>SUM(Tabel1[[#This Row],[Herkomst - Eigen woonplaats]:[Herkomst - Onbekend]])</f>
        <v>0</v>
      </c>
    </row>
    <row r="841" spans="1:55" s="2" customFormat="1" x14ac:dyDescent="0.25">
      <c r="A841" s="1">
        <v>63</v>
      </c>
      <c r="B841" t="s">
        <v>49</v>
      </c>
      <c r="C841" s="8">
        <v>44450</v>
      </c>
      <c r="D841" s="1" t="s">
        <v>78</v>
      </c>
      <c r="E841" s="4"/>
      <c r="F841" s="4"/>
      <c r="G841" s="4"/>
      <c r="H841" s="4"/>
      <c r="I841" s="4"/>
      <c r="J841" s="4"/>
      <c r="K841" s="4">
        <f>SUM(Tabel1[[#This Row],[cap_gemarkeerd_langs]:[cap_canadees]])</f>
        <v>0</v>
      </c>
      <c r="L841" s="4"/>
      <c r="M841" s="4"/>
      <c r="N841" s="4"/>
      <c r="O841" s="4"/>
      <c r="P841" s="4"/>
      <c r="Q841" s="4"/>
      <c r="R841" s="4">
        <f>SUM(Tabel1[[#This Row],[Cap - Invaliden algemeen]:[Cap - Overig gereserveerd]])</f>
        <v>0</v>
      </c>
      <c r="S841" s="4">
        <f>Tabel1[[#This Row],[Totale openbare capaciteit]]+Tabel1[[#This Row],[Totale doelgroep capaciteit]]</f>
        <v>0</v>
      </c>
      <c r="T841" s="11"/>
      <c r="U841" s="11"/>
      <c r="V841" s="11"/>
      <c r="W841" s="11"/>
      <c r="X841" s="11"/>
      <c r="Y841" s="11"/>
      <c r="Z841" s="4">
        <f>SUM(Tabel1[[#This Row],[Bez - Invaliden algemeen]:[Bez - Overig gereserveerd]])</f>
        <v>0</v>
      </c>
      <c r="AA841" s="4"/>
      <c r="AB841" s="4"/>
      <c r="AC841" s="11"/>
      <c r="AD841" s="11">
        <f>SUM(Tabel1[[#This Row],[Bez - fout, canadees]:[Bez - fout, anders]])</f>
        <v>0</v>
      </c>
      <c r="AE841" s="4"/>
      <c r="AF841" s="11"/>
      <c r="AG841" s="11"/>
      <c r="AH841" s="11">
        <f>SUM(Tabel1[[#This Row],[Bez - Obstakel, openbaar]:[Bez - Obstakel, doelgroep]])</f>
        <v>0</v>
      </c>
      <c r="AI841" s="4"/>
      <c r="AJ841" s="11">
        <f>SUM(Tabel1[[#This Row],[Bez - doelgroep totaal]]+Tabel1[[#This Row],[Bez - Openbaar]]+Tabel1[[#This Row],[Bez - Foutparkeerders]]+Tabel1[[#This Row],[Bez - Obstakels]])</f>
        <v>0</v>
      </c>
      <c r="AK841" s="41" t="e">
        <f>Tabel1[[#This Row],[Bez - Openbaar]]/Tabel1[[#This Row],[Totale openbare capaciteit]]</f>
        <v>#DIV/0!</v>
      </c>
      <c r="AL841" s="41" t="e">
        <f>Tabel1[[#This Row],[Bez - doelgroep totaal]]/Tabel1[[#This Row],[Totale doelgroep capaciteit]]</f>
        <v>#DIV/0!</v>
      </c>
      <c r="AM841" s="41" t="e">
        <f>Tabel1[[#This Row],[Totale bezetting]]/Tabel1[[#This Row],[Totale capaciteit]]</f>
        <v>#DIV/0!</v>
      </c>
      <c r="AN841" s="41" t="str">
        <f>Tabel1[[#This Row],[Datum]]&amp;Tabel1[[#This Row],[Meetmoment]]&amp;Tabel1[[#This Row],[Sectienummer]]</f>
        <v>4445010:00-12:0063</v>
      </c>
      <c r="AO841" s="33"/>
      <c r="AP841" s="33"/>
      <c r="AQ841" s="33"/>
      <c r="AR841" s="33"/>
      <c r="AS841" s="33"/>
      <c r="AT841" s="33">
        <f>SUM(Tabel1[[#This Row],[Motief - Bezoekers/kortparkeerders]:[Motief - Overig]])</f>
        <v>0</v>
      </c>
      <c r="AU841" s="43"/>
      <c r="AV841" s="43"/>
      <c r="AW841" s="43"/>
      <c r="AX841" s="43"/>
      <c r="AY841" s="43"/>
      <c r="AZ841" s="43"/>
      <c r="BA841" s="43"/>
      <c r="BB841" s="43"/>
      <c r="BC841" s="44">
        <f>SUM(Tabel1[[#This Row],[Herkomst - Eigen woonplaats]:[Herkomst - Onbekend]])</f>
        <v>0</v>
      </c>
    </row>
    <row r="842" spans="1:55" s="2" customFormat="1" x14ac:dyDescent="0.25">
      <c r="A842" s="1">
        <v>63</v>
      </c>
      <c r="B842" t="s">
        <v>49</v>
      </c>
      <c r="C842" s="8">
        <v>44450</v>
      </c>
      <c r="D842" s="1" t="s">
        <v>79</v>
      </c>
      <c r="E842" s="4"/>
      <c r="F842" s="4"/>
      <c r="G842" s="4"/>
      <c r="H842" s="4"/>
      <c r="I842" s="4"/>
      <c r="J842" s="4"/>
      <c r="K842" s="4">
        <f>SUM(Tabel1[[#This Row],[cap_gemarkeerd_langs]:[cap_canadees]])</f>
        <v>0</v>
      </c>
      <c r="L842" s="4"/>
      <c r="M842" s="4"/>
      <c r="N842" s="4"/>
      <c r="O842" s="4"/>
      <c r="P842" s="4"/>
      <c r="Q842" s="4"/>
      <c r="R842" s="4">
        <f>SUM(Tabel1[[#This Row],[Cap - Invaliden algemeen]:[Cap - Overig gereserveerd]])</f>
        <v>0</v>
      </c>
      <c r="S842" s="4">
        <f>Tabel1[[#This Row],[Totale openbare capaciteit]]+Tabel1[[#This Row],[Totale doelgroep capaciteit]]</f>
        <v>0</v>
      </c>
      <c r="T842" s="11"/>
      <c r="U842" s="11"/>
      <c r="V842" s="11"/>
      <c r="W842" s="11"/>
      <c r="X842" s="11"/>
      <c r="Y842" s="11"/>
      <c r="Z842" s="4">
        <f>SUM(Tabel1[[#This Row],[Bez - Invaliden algemeen]:[Bez - Overig gereserveerd]])</f>
        <v>0</v>
      </c>
      <c r="AA842" s="4"/>
      <c r="AB842" s="4"/>
      <c r="AC842" s="11"/>
      <c r="AD842" s="11">
        <f>SUM(Tabel1[[#This Row],[Bez - fout, canadees]:[Bez - fout, anders]])</f>
        <v>0</v>
      </c>
      <c r="AE842" s="4"/>
      <c r="AF842" s="11"/>
      <c r="AG842" s="11"/>
      <c r="AH842" s="11">
        <f>SUM(Tabel1[[#This Row],[Bez - Obstakel, openbaar]:[Bez - Obstakel, doelgroep]])</f>
        <v>0</v>
      </c>
      <c r="AI842" s="4"/>
      <c r="AJ842" s="11">
        <f>SUM(Tabel1[[#This Row],[Bez - doelgroep totaal]]+Tabel1[[#This Row],[Bez - Openbaar]]+Tabel1[[#This Row],[Bez - Foutparkeerders]]+Tabel1[[#This Row],[Bez - Obstakels]])</f>
        <v>0</v>
      </c>
      <c r="AK842" s="41" t="e">
        <f>Tabel1[[#This Row],[Bez - Openbaar]]/Tabel1[[#This Row],[Totale openbare capaciteit]]</f>
        <v>#DIV/0!</v>
      </c>
      <c r="AL842" s="41" t="e">
        <f>Tabel1[[#This Row],[Bez - doelgroep totaal]]/Tabel1[[#This Row],[Totale doelgroep capaciteit]]</f>
        <v>#DIV/0!</v>
      </c>
      <c r="AM842" s="41" t="e">
        <f>Tabel1[[#This Row],[Totale bezetting]]/Tabel1[[#This Row],[Totale capaciteit]]</f>
        <v>#DIV/0!</v>
      </c>
      <c r="AN842" s="41" t="str">
        <f>Tabel1[[#This Row],[Datum]]&amp;Tabel1[[#This Row],[Meetmoment]]&amp;Tabel1[[#This Row],[Sectienummer]]</f>
        <v>4445014:00-16:0063</v>
      </c>
      <c r="AO842" s="33"/>
      <c r="AP842" s="33"/>
      <c r="AQ842" s="33"/>
      <c r="AR842" s="33"/>
      <c r="AS842" s="33"/>
      <c r="AT842" s="33">
        <f>SUM(Tabel1[[#This Row],[Motief - Bezoekers/kortparkeerders]:[Motief - Overig]])</f>
        <v>0</v>
      </c>
      <c r="AU842" s="43"/>
      <c r="AV842" s="43"/>
      <c r="AW842" s="43"/>
      <c r="AX842" s="43"/>
      <c r="AY842" s="43"/>
      <c r="AZ842" s="43"/>
      <c r="BA842" s="43"/>
      <c r="BB842" s="43"/>
      <c r="BC842" s="44">
        <f>SUM(Tabel1[[#This Row],[Herkomst - Eigen woonplaats]:[Herkomst - Onbekend]])</f>
        <v>0</v>
      </c>
    </row>
    <row r="843" spans="1:55" s="2" customFormat="1" x14ac:dyDescent="0.25">
      <c r="A843" s="1">
        <v>63</v>
      </c>
      <c r="B843" t="s">
        <v>49</v>
      </c>
      <c r="C843" s="8">
        <v>44450</v>
      </c>
      <c r="D843" s="1" t="s">
        <v>80</v>
      </c>
      <c r="E843" s="4"/>
      <c r="F843" s="4"/>
      <c r="G843" s="4"/>
      <c r="H843" s="4"/>
      <c r="I843" s="4"/>
      <c r="J843" s="4"/>
      <c r="K843" s="4">
        <f>SUM(Tabel1[[#This Row],[cap_gemarkeerd_langs]:[cap_canadees]])</f>
        <v>0</v>
      </c>
      <c r="L843" s="4"/>
      <c r="M843" s="4"/>
      <c r="N843" s="4"/>
      <c r="O843" s="4"/>
      <c r="P843" s="4"/>
      <c r="Q843" s="4"/>
      <c r="R843" s="4">
        <f>SUM(Tabel1[[#This Row],[Cap - Invaliden algemeen]:[Cap - Overig gereserveerd]])</f>
        <v>0</v>
      </c>
      <c r="S843" s="4">
        <f>Tabel1[[#This Row],[Totale openbare capaciteit]]+Tabel1[[#This Row],[Totale doelgroep capaciteit]]</f>
        <v>0</v>
      </c>
      <c r="T843" s="11"/>
      <c r="U843" s="11"/>
      <c r="V843" s="11"/>
      <c r="W843" s="11"/>
      <c r="X843" s="11"/>
      <c r="Y843" s="11"/>
      <c r="Z843" s="4">
        <f>SUM(Tabel1[[#This Row],[Bez - Invaliden algemeen]:[Bez - Overig gereserveerd]])</f>
        <v>0</v>
      </c>
      <c r="AA843" s="4"/>
      <c r="AB843" s="4"/>
      <c r="AC843" s="11"/>
      <c r="AD843" s="11">
        <f>SUM(Tabel1[[#This Row],[Bez - fout, canadees]:[Bez - fout, anders]])</f>
        <v>0</v>
      </c>
      <c r="AE843" s="4"/>
      <c r="AF843" s="11"/>
      <c r="AG843" s="11"/>
      <c r="AH843" s="11">
        <f>SUM(Tabel1[[#This Row],[Bez - Obstakel, openbaar]:[Bez - Obstakel, doelgroep]])</f>
        <v>0</v>
      </c>
      <c r="AI843" s="4"/>
      <c r="AJ843" s="11">
        <f>SUM(Tabel1[[#This Row],[Bez - doelgroep totaal]]+Tabel1[[#This Row],[Bez - Openbaar]]+Tabel1[[#This Row],[Bez - Foutparkeerders]]+Tabel1[[#This Row],[Bez - Obstakels]])</f>
        <v>0</v>
      </c>
      <c r="AK843" s="41" t="e">
        <f>Tabel1[[#This Row],[Bez - Openbaar]]/Tabel1[[#This Row],[Totale openbare capaciteit]]</f>
        <v>#DIV/0!</v>
      </c>
      <c r="AL843" s="41" t="e">
        <f>Tabel1[[#This Row],[Bez - doelgroep totaal]]/Tabel1[[#This Row],[Totale doelgroep capaciteit]]</f>
        <v>#DIV/0!</v>
      </c>
      <c r="AM843" s="41" t="e">
        <f>Tabel1[[#This Row],[Totale bezetting]]/Tabel1[[#This Row],[Totale capaciteit]]</f>
        <v>#DIV/0!</v>
      </c>
      <c r="AN843" s="41" t="str">
        <f>Tabel1[[#This Row],[Datum]]&amp;Tabel1[[#This Row],[Meetmoment]]&amp;Tabel1[[#This Row],[Sectienummer]]</f>
        <v>4445019:00-21:0063</v>
      </c>
      <c r="AO843" s="33"/>
      <c r="AP843" s="33"/>
      <c r="AQ843" s="33"/>
      <c r="AR843" s="33"/>
      <c r="AS843" s="33"/>
      <c r="AT843" s="33">
        <f>SUM(Tabel1[[#This Row],[Motief - Bezoekers/kortparkeerders]:[Motief - Overig]])</f>
        <v>0</v>
      </c>
      <c r="AU843" s="43"/>
      <c r="AV843" s="43"/>
      <c r="AW843" s="43"/>
      <c r="AX843" s="43"/>
      <c r="AY843" s="43"/>
      <c r="AZ843" s="43"/>
      <c r="BA843" s="43"/>
      <c r="BB843" s="43"/>
      <c r="BC843" s="44">
        <f>SUM(Tabel1[[#This Row],[Herkomst - Eigen woonplaats]:[Herkomst - Onbekend]])</f>
        <v>0</v>
      </c>
    </row>
    <row r="844" spans="1:55" s="2" customFormat="1" x14ac:dyDescent="0.25">
      <c r="A844" s="1">
        <v>63</v>
      </c>
      <c r="B844" t="s">
        <v>49</v>
      </c>
      <c r="C844" s="8">
        <v>44451</v>
      </c>
      <c r="D844" s="1" t="s">
        <v>77</v>
      </c>
      <c r="E844" s="4"/>
      <c r="F844" s="4"/>
      <c r="G844" s="4"/>
      <c r="H844" s="4"/>
      <c r="I844" s="4"/>
      <c r="J844" s="4"/>
      <c r="K844" s="4">
        <f>SUM(Tabel1[[#This Row],[cap_gemarkeerd_langs]:[cap_canadees]])</f>
        <v>0</v>
      </c>
      <c r="L844" s="4"/>
      <c r="M844" s="4"/>
      <c r="N844" s="4"/>
      <c r="O844" s="4"/>
      <c r="P844" s="4"/>
      <c r="Q844" s="4"/>
      <c r="R844" s="4">
        <f>SUM(Tabel1[[#This Row],[Cap - Invaliden algemeen]:[Cap - Overig gereserveerd]])</f>
        <v>0</v>
      </c>
      <c r="S844" s="4">
        <f>Tabel1[[#This Row],[Totale openbare capaciteit]]+Tabel1[[#This Row],[Totale doelgroep capaciteit]]</f>
        <v>0</v>
      </c>
      <c r="T844" s="11"/>
      <c r="U844" s="11"/>
      <c r="V844" s="11"/>
      <c r="W844" s="11"/>
      <c r="X844" s="11"/>
      <c r="Y844" s="11"/>
      <c r="Z844" s="4">
        <f>SUM(Tabel1[[#This Row],[Bez - Invaliden algemeen]:[Bez - Overig gereserveerd]])</f>
        <v>0</v>
      </c>
      <c r="AA844" s="4"/>
      <c r="AB844" s="4"/>
      <c r="AC844" s="11"/>
      <c r="AD844" s="11">
        <f>SUM(Tabel1[[#This Row],[Bez - fout, canadees]:[Bez - fout, anders]])</f>
        <v>0</v>
      </c>
      <c r="AE844" s="4"/>
      <c r="AF844" s="11"/>
      <c r="AG844" s="11"/>
      <c r="AH844" s="11">
        <f>SUM(Tabel1[[#This Row],[Bez - Obstakel, openbaar]:[Bez - Obstakel, doelgroep]])</f>
        <v>0</v>
      </c>
      <c r="AI844" s="4"/>
      <c r="AJ844" s="11">
        <f>SUM(Tabel1[[#This Row],[Bez - doelgroep totaal]]+Tabel1[[#This Row],[Bez - Openbaar]]+Tabel1[[#This Row],[Bez - Foutparkeerders]]+Tabel1[[#This Row],[Bez - Obstakels]])</f>
        <v>0</v>
      </c>
      <c r="AK844" s="41" t="e">
        <f>Tabel1[[#This Row],[Bez - Openbaar]]/Tabel1[[#This Row],[Totale openbare capaciteit]]</f>
        <v>#DIV/0!</v>
      </c>
      <c r="AL844" s="41" t="e">
        <f>Tabel1[[#This Row],[Bez - doelgroep totaal]]/Tabel1[[#This Row],[Totale doelgroep capaciteit]]</f>
        <v>#DIV/0!</v>
      </c>
      <c r="AM844" s="41" t="e">
        <f>Tabel1[[#This Row],[Totale bezetting]]/Tabel1[[#This Row],[Totale capaciteit]]</f>
        <v>#DIV/0!</v>
      </c>
      <c r="AN844" s="41" t="str">
        <f>Tabel1[[#This Row],[Datum]]&amp;Tabel1[[#This Row],[Meetmoment]]&amp;Tabel1[[#This Row],[Sectienummer]]</f>
        <v>4445100:00-02:0063</v>
      </c>
      <c r="AO844" s="33"/>
      <c r="AP844" s="33"/>
      <c r="AQ844" s="33"/>
      <c r="AR844" s="33"/>
      <c r="AS844" s="33"/>
      <c r="AT844" s="33">
        <f>SUM(Tabel1[[#This Row],[Motief - Bezoekers/kortparkeerders]:[Motief - Overig]])</f>
        <v>0</v>
      </c>
      <c r="AU844" s="43"/>
      <c r="AV844" s="43"/>
      <c r="AW844" s="43"/>
      <c r="AX844" s="43"/>
      <c r="AY844" s="43"/>
      <c r="AZ844" s="43"/>
      <c r="BA844" s="43"/>
      <c r="BB844" s="43"/>
      <c r="BC844" s="44">
        <f>SUM(Tabel1[[#This Row],[Herkomst - Eigen woonplaats]:[Herkomst - Onbekend]])</f>
        <v>0</v>
      </c>
    </row>
    <row r="845" spans="1:55" s="2" customFormat="1" x14ac:dyDescent="0.25">
      <c r="A845" s="1">
        <v>63</v>
      </c>
      <c r="B845" t="s">
        <v>49</v>
      </c>
      <c r="C845" s="8">
        <v>44474</v>
      </c>
      <c r="D845" s="1" t="s">
        <v>78</v>
      </c>
      <c r="E845" s="4"/>
      <c r="F845" s="4"/>
      <c r="G845" s="4"/>
      <c r="H845" s="4"/>
      <c r="I845" s="4"/>
      <c r="J845" s="4"/>
      <c r="K845" s="4">
        <f>SUM(Tabel1[[#This Row],[cap_gemarkeerd_langs]:[cap_canadees]])</f>
        <v>0</v>
      </c>
      <c r="L845" s="4"/>
      <c r="M845" s="4"/>
      <c r="N845" s="4"/>
      <c r="O845" s="4"/>
      <c r="P845" s="4"/>
      <c r="Q845" s="4"/>
      <c r="R845" s="4">
        <f>SUM(Tabel1[[#This Row],[Cap - Invaliden algemeen]:[Cap - Overig gereserveerd]])</f>
        <v>0</v>
      </c>
      <c r="S845" s="4">
        <f>Tabel1[[#This Row],[Totale openbare capaciteit]]+Tabel1[[#This Row],[Totale doelgroep capaciteit]]</f>
        <v>0</v>
      </c>
      <c r="T845" s="11"/>
      <c r="U845" s="11"/>
      <c r="V845" s="11"/>
      <c r="W845" s="11"/>
      <c r="X845" s="11"/>
      <c r="Y845" s="11"/>
      <c r="Z845" s="4">
        <f>SUM(Tabel1[[#This Row],[Bez - Invaliden algemeen]:[Bez - Overig gereserveerd]])</f>
        <v>0</v>
      </c>
      <c r="AA845" s="4"/>
      <c r="AB845" s="4"/>
      <c r="AC845" s="11"/>
      <c r="AD845" s="11">
        <f>SUM(Tabel1[[#This Row],[Bez - fout, canadees]:[Bez - fout, anders]])</f>
        <v>0</v>
      </c>
      <c r="AE845" s="4"/>
      <c r="AF845" s="11"/>
      <c r="AG845" s="11"/>
      <c r="AH845" s="11">
        <f>SUM(Tabel1[[#This Row],[Bez - Obstakel, openbaar]:[Bez - Obstakel, doelgroep]])</f>
        <v>0</v>
      </c>
      <c r="AI845" s="4"/>
      <c r="AJ845" s="11">
        <f>SUM(Tabel1[[#This Row],[Bez - doelgroep totaal]]+Tabel1[[#This Row],[Bez - Openbaar]]+Tabel1[[#This Row],[Bez - Foutparkeerders]]+Tabel1[[#This Row],[Bez - Obstakels]])</f>
        <v>0</v>
      </c>
      <c r="AK845" s="41" t="e">
        <f>Tabel1[[#This Row],[Bez - Openbaar]]/Tabel1[[#This Row],[Totale openbare capaciteit]]</f>
        <v>#DIV/0!</v>
      </c>
      <c r="AL845" s="41" t="e">
        <f>Tabel1[[#This Row],[Bez - doelgroep totaal]]/Tabel1[[#This Row],[Totale doelgroep capaciteit]]</f>
        <v>#DIV/0!</v>
      </c>
      <c r="AM845" s="41" t="e">
        <f>Tabel1[[#This Row],[Totale bezetting]]/Tabel1[[#This Row],[Totale capaciteit]]</f>
        <v>#DIV/0!</v>
      </c>
      <c r="AN845" s="41" t="str">
        <f>Tabel1[[#This Row],[Datum]]&amp;Tabel1[[#This Row],[Meetmoment]]&amp;Tabel1[[#This Row],[Sectienummer]]</f>
        <v>4447410:00-12:0063</v>
      </c>
      <c r="AO845" s="33"/>
      <c r="AP845" s="33"/>
      <c r="AQ845" s="33"/>
      <c r="AR845" s="33"/>
      <c r="AS845" s="33"/>
      <c r="AT845" s="33">
        <f>SUM(Tabel1[[#This Row],[Motief - Bezoekers/kortparkeerders]:[Motief - Overig]])</f>
        <v>0</v>
      </c>
      <c r="AU845" s="43"/>
      <c r="AV845" s="43"/>
      <c r="AW845" s="43"/>
      <c r="AX845" s="43"/>
      <c r="AY845" s="43"/>
      <c r="AZ845" s="43"/>
      <c r="BA845" s="43"/>
      <c r="BB845" s="43"/>
      <c r="BC845" s="44">
        <f>SUM(Tabel1[[#This Row],[Herkomst - Eigen woonplaats]:[Herkomst - Onbekend]])</f>
        <v>0</v>
      </c>
    </row>
    <row r="846" spans="1:55" s="2" customFormat="1" x14ac:dyDescent="0.25">
      <c r="A846" s="1">
        <v>63</v>
      </c>
      <c r="B846" t="s">
        <v>49</v>
      </c>
      <c r="C846" s="8">
        <v>44474</v>
      </c>
      <c r="D846" s="1" t="s">
        <v>79</v>
      </c>
      <c r="E846" s="4"/>
      <c r="F846" s="4"/>
      <c r="G846" s="4"/>
      <c r="H846" s="4"/>
      <c r="I846" s="4"/>
      <c r="J846" s="4"/>
      <c r="K846" s="4">
        <f>SUM(Tabel1[[#This Row],[cap_gemarkeerd_langs]:[cap_canadees]])</f>
        <v>0</v>
      </c>
      <c r="L846" s="4"/>
      <c r="M846" s="4"/>
      <c r="N846" s="4"/>
      <c r="O846" s="4"/>
      <c r="P846" s="4"/>
      <c r="Q846" s="4"/>
      <c r="R846" s="4">
        <f>SUM(Tabel1[[#This Row],[Cap - Invaliden algemeen]:[Cap - Overig gereserveerd]])</f>
        <v>0</v>
      </c>
      <c r="S846" s="4">
        <f>Tabel1[[#This Row],[Totale openbare capaciteit]]+Tabel1[[#This Row],[Totale doelgroep capaciteit]]</f>
        <v>0</v>
      </c>
      <c r="T846" s="11"/>
      <c r="U846" s="11"/>
      <c r="V846" s="11"/>
      <c r="W846" s="11"/>
      <c r="X846" s="11"/>
      <c r="Y846" s="11"/>
      <c r="Z846" s="4">
        <f>SUM(Tabel1[[#This Row],[Bez - Invaliden algemeen]:[Bez - Overig gereserveerd]])</f>
        <v>0</v>
      </c>
      <c r="AA846" s="4"/>
      <c r="AB846" s="4"/>
      <c r="AC846" s="11"/>
      <c r="AD846" s="11">
        <f>SUM(Tabel1[[#This Row],[Bez - fout, canadees]:[Bez - fout, anders]])</f>
        <v>0</v>
      </c>
      <c r="AE846" s="4"/>
      <c r="AF846" s="11"/>
      <c r="AG846" s="11"/>
      <c r="AH846" s="11">
        <f>SUM(Tabel1[[#This Row],[Bez - Obstakel, openbaar]:[Bez - Obstakel, doelgroep]])</f>
        <v>0</v>
      </c>
      <c r="AI846" s="4"/>
      <c r="AJ846" s="11">
        <f>SUM(Tabel1[[#This Row],[Bez - doelgroep totaal]]+Tabel1[[#This Row],[Bez - Openbaar]]+Tabel1[[#This Row],[Bez - Foutparkeerders]]+Tabel1[[#This Row],[Bez - Obstakels]])</f>
        <v>0</v>
      </c>
      <c r="AK846" s="41" t="e">
        <f>Tabel1[[#This Row],[Bez - Openbaar]]/Tabel1[[#This Row],[Totale openbare capaciteit]]</f>
        <v>#DIV/0!</v>
      </c>
      <c r="AL846" s="41" t="e">
        <f>Tabel1[[#This Row],[Bez - doelgroep totaal]]/Tabel1[[#This Row],[Totale doelgroep capaciteit]]</f>
        <v>#DIV/0!</v>
      </c>
      <c r="AM846" s="41" t="e">
        <f>Tabel1[[#This Row],[Totale bezetting]]/Tabel1[[#This Row],[Totale capaciteit]]</f>
        <v>#DIV/0!</v>
      </c>
      <c r="AN846" s="41" t="str">
        <f>Tabel1[[#This Row],[Datum]]&amp;Tabel1[[#This Row],[Meetmoment]]&amp;Tabel1[[#This Row],[Sectienummer]]</f>
        <v>4447414:00-16:0063</v>
      </c>
      <c r="AO846" s="33"/>
      <c r="AP846" s="33"/>
      <c r="AQ846" s="33"/>
      <c r="AR846" s="33"/>
      <c r="AS846" s="33"/>
      <c r="AT846" s="33">
        <f>SUM(Tabel1[[#This Row],[Motief - Bezoekers/kortparkeerders]:[Motief - Overig]])</f>
        <v>0</v>
      </c>
      <c r="AU846" s="43"/>
      <c r="AV846" s="43"/>
      <c r="AW846" s="43"/>
      <c r="AX846" s="43"/>
      <c r="AY846" s="43"/>
      <c r="AZ846" s="43"/>
      <c r="BA846" s="43"/>
      <c r="BB846" s="43"/>
      <c r="BC846" s="44">
        <f>SUM(Tabel1[[#This Row],[Herkomst - Eigen woonplaats]:[Herkomst - Onbekend]])</f>
        <v>0</v>
      </c>
    </row>
    <row r="847" spans="1:55" s="2" customFormat="1" x14ac:dyDescent="0.25">
      <c r="A847" s="1">
        <v>63</v>
      </c>
      <c r="B847" t="s">
        <v>49</v>
      </c>
      <c r="C847" s="8">
        <v>44474</v>
      </c>
      <c r="D847" s="1" t="s">
        <v>80</v>
      </c>
      <c r="E847" s="4"/>
      <c r="F847" s="4"/>
      <c r="G847" s="4"/>
      <c r="H847" s="4"/>
      <c r="I847" s="4"/>
      <c r="J847" s="4"/>
      <c r="K847" s="4">
        <f>SUM(Tabel1[[#This Row],[cap_gemarkeerd_langs]:[cap_canadees]])</f>
        <v>0</v>
      </c>
      <c r="L847" s="4"/>
      <c r="M847" s="4"/>
      <c r="N847" s="4"/>
      <c r="O847" s="4"/>
      <c r="P847" s="4"/>
      <c r="Q847" s="4"/>
      <c r="R847" s="4">
        <f>SUM(Tabel1[[#This Row],[Cap - Invaliden algemeen]:[Cap - Overig gereserveerd]])</f>
        <v>0</v>
      </c>
      <c r="S847" s="4">
        <f>Tabel1[[#This Row],[Totale openbare capaciteit]]+Tabel1[[#This Row],[Totale doelgroep capaciteit]]</f>
        <v>0</v>
      </c>
      <c r="T847" s="11"/>
      <c r="U847" s="11"/>
      <c r="V847" s="11"/>
      <c r="W847" s="11"/>
      <c r="X847" s="11"/>
      <c r="Y847" s="11"/>
      <c r="Z847" s="4">
        <f>SUM(Tabel1[[#This Row],[Bez - Invaliden algemeen]:[Bez - Overig gereserveerd]])</f>
        <v>0</v>
      </c>
      <c r="AA847" s="4"/>
      <c r="AB847" s="4"/>
      <c r="AC847" s="11"/>
      <c r="AD847" s="11">
        <f>SUM(Tabel1[[#This Row],[Bez - fout, canadees]:[Bez - fout, anders]])</f>
        <v>0</v>
      </c>
      <c r="AE847" s="4"/>
      <c r="AF847" s="11"/>
      <c r="AG847" s="11"/>
      <c r="AH847" s="11">
        <f>SUM(Tabel1[[#This Row],[Bez - Obstakel, openbaar]:[Bez - Obstakel, doelgroep]])</f>
        <v>0</v>
      </c>
      <c r="AI847" s="4"/>
      <c r="AJ847" s="11">
        <f>SUM(Tabel1[[#This Row],[Bez - doelgroep totaal]]+Tabel1[[#This Row],[Bez - Openbaar]]+Tabel1[[#This Row],[Bez - Foutparkeerders]]+Tabel1[[#This Row],[Bez - Obstakels]])</f>
        <v>0</v>
      </c>
      <c r="AK847" s="41" t="e">
        <f>Tabel1[[#This Row],[Bez - Openbaar]]/Tabel1[[#This Row],[Totale openbare capaciteit]]</f>
        <v>#DIV/0!</v>
      </c>
      <c r="AL847" s="41" t="e">
        <f>Tabel1[[#This Row],[Bez - doelgroep totaal]]/Tabel1[[#This Row],[Totale doelgroep capaciteit]]</f>
        <v>#DIV/0!</v>
      </c>
      <c r="AM847" s="41" t="e">
        <f>Tabel1[[#This Row],[Totale bezetting]]/Tabel1[[#This Row],[Totale capaciteit]]</f>
        <v>#DIV/0!</v>
      </c>
      <c r="AN847" s="41" t="str">
        <f>Tabel1[[#This Row],[Datum]]&amp;Tabel1[[#This Row],[Meetmoment]]&amp;Tabel1[[#This Row],[Sectienummer]]</f>
        <v>4447419:00-21:0063</v>
      </c>
      <c r="AO847" s="33"/>
      <c r="AP847" s="33"/>
      <c r="AQ847" s="33"/>
      <c r="AR847" s="33"/>
      <c r="AS847" s="33"/>
      <c r="AT847" s="33">
        <f>SUM(Tabel1[[#This Row],[Motief - Bezoekers/kortparkeerders]:[Motief - Overig]])</f>
        <v>0</v>
      </c>
      <c r="AU847" s="43"/>
      <c r="AV847" s="43"/>
      <c r="AW847" s="43"/>
      <c r="AX847" s="43"/>
      <c r="AY847" s="43"/>
      <c r="AZ847" s="43"/>
      <c r="BA847" s="43"/>
      <c r="BB847" s="43"/>
      <c r="BC847" s="44">
        <f>SUM(Tabel1[[#This Row],[Herkomst - Eigen woonplaats]:[Herkomst - Onbekend]])</f>
        <v>0</v>
      </c>
    </row>
    <row r="848" spans="1:55" s="2" customFormat="1" x14ac:dyDescent="0.25">
      <c r="A848" s="1">
        <v>63</v>
      </c>
      <c r="B848" t="s">
        <v>49</v>
      </c>
      <c r="C848" s="8">
        <v>44475</v>
      </c>
      <c r="D848" s="1" t="s">
        <v>77</v>
      </c>
      <c r="E848" s="4"/>
      <c r="F848" s="4"/>
      <c r="G848" s="4"/>
      <c r="H848" s="4"/>
      <c r="I848" s="4"/>
      <c r="J848" s="4"/>
      <c r="K848" s="4">
        <f>SUM(Tabel1[[#This Row],[cap_gemarkeerd_langs]:[cap_canadees]])</f>
        <v>0</v>
      </c>
      <c r="L848" s="4"/>
      <c r="M848" s="4"/>
      <c r="N848" s="4"/>
      <c r="O848" s="4"/>
      <c r="P848" s="4"/>
      <c r="Q848" s="4"/>
      <c r="R848" s="4">
        <f>SUM(Tabel1[[#This Row],[Cap - Invaliden algemeen]:[Cap - Overig gereserveerd]])</f>
        <v>0</v>
      </c>
      <c r="S848" s="4">
        <f>Tabel1[[#This Row],[Totale openbare capaciteit]]+Tabel1[[#This Row],[Totale doelgroep capaciteit]]</f>
        <v>0</v>
      </c>
      <c r="T848" s="11"/>
      <c r="U848" s="11"/>
      <c r="V848" s="11"/>
      <c r="W848" s="11"/>
      <c r="X848" s="11"/>
      <c r="Y848" s="11"/>
      <c r="Z848" s="4">
        <f>SUM(Tabel1[[#This Row],[Bez - Invaliden algemeen]:[Bez - Overig gereserveerd]])</f>
        <v>0</v>
      </c>
      <c r="AA848" s="4"/>
      <c r="AB848" s="4"/>
      <c r="AC848" s="11"/>
      <c r="AD848" s="11">
        <f>SUM(Tabel1[[#This Row],[Bez - fout, canadees]:[Bez - fout, anders]])</f>
        <v>0</v>
      </c>
      <c r="AE848" s="4"/>
      <c r="AF848" s="11"/>
      <c r="AG848" s="11"/>
      <c r="AH848" s="11">
        <f>SUM(Tabel1[[#This Row],[Bez - Obstakel, openbaar]:[Bez - Obstakel, doelgroep]])</f>
        <v>0</v>
      </c>
      <c r="AI848" s="4"/>
      <c r="AJ848" s="11">
        <f>SUM(Tabel1[[#This Row],[Bez - doelgroep totaal]]+Tabel1[[#This Row],[Bez - Openbaar]]+Tabel1[[#This Row],[Bez - Foutparkeerders]]+Tabel1[[#This Row],[Bez - Obstakels]])</f>
        <v>0</v>
      </c>
      <c r="AK848" s="41" t="e">
        <f>Tabel1[[#This Row],[Bez - Openbaar]]/Tabel1[[#This Row],[Totale openbare capaciteit]]</f>
        <v>#DIV/0!</v>
      </c>
      <c r="AL848" s="41" t="e">
        <f>Tabel1[[#This Row],[Bez - doelgroep totaal]]/Tabel1[[#This Row],[Totale doelgroep capaciteit]]</f>
        <v>#DIV/0!</v>
      </c>
      <c r="AM848" s="41" t="e">
        <f>Tabel1[[#This Row],[Totale bezetting]]/Tabel1[[#This Row],[Totale capaciteit]]</f>
        <v>#DIV/0!</v>
      </c>
      <c r="AN848" s="41" t="str">
        <f>Tabel1[[#This Row],[Datum]]&amp;Tabel1[[#This Row],[Meetmoment]]&amp;Tabel1[[#This Row],[Sectienummer]]</f>
        <v>4447500:00-02:0063</v>
      </c>
      <c r="AO848" s="33"/>
      <c r="AP848" s="33"/>
      <c r="AQ848" s="33"/>
      <c r="AR848" s="33"/>
      <c r="AS848" s="33"/>
      <c r="AT848" s="33">
        <f>SUM(Tabel1[[#This Row],[Motief - Bezoekers/kortparkeerders]:[Motief - Overig]])</f>
        <v>0</v>
      </c>
      <c r="AU848" s="43"/>
      <c r="AV848" s="43"/>
      <c r="AW848" s="43"/>
      <c r="AX848" s="43"/>
      <c r="AY848" s="43"/>
      <c r="AZ848" s="43"/>
      <c r="BA848" s="43"/>
      <c r="BB848" s="43"/>
      <c r="BC848" s="44">
        <f>SUM(Tabel1[[#This Row],[Herkomst - Eigen woonplaats]:[Herkomst - Onbekend]])</f>
        <v>0</v>
      </c>
    </row>
    <row r="849" spans="1:55" s="2" customFormat="1" x14ac:dyDescent="0.25">
      <c r="A849" s="1">
        <v>64</v>
      </c>
      <c r="B849" t="s">
        <v>67</v>
      </c>
      <c r="C849" s="8">
        <v>44415</v>
      </c>
      <c r="D849" s="1" t="s">
        <v>78</v>
      </c>
      <c r="E849" s="4">
        <v>14</v>
      </c>
      <c r="F849" s="4"/>
      <c r="G849" s="4">
        <v>23</v>
      </c>
      <c r="H849" s="4"/>
      <c r="I849" s="4">
        <v>5</v>
      </c>
      <c r="J849" s="4"/>
      <c r="K849" s="4">
        <f>SUM(Tabel1[[#This Row],[cap_gemarkeerd_langs]:[cap_canadees]])</f>
        <v>42</v>
      </c>
      <c r="L849" s="4"/>
      <c r="M849" s="4"/>
      <c r="N849" s="4"/>
      <c r="O849" s="4"/>
      <c r="P849" s="4"/>
      <c r="Q849" s="4"/>
      <c r="R849" s="4">
        <f>SUM(Tabel1[[#This Row],[Cap - Invaliden algemeen]:[Cap - Overig gereserveerd]])</f>
        <v>0</v>
      </c>
      <c r="S849" s="4">
        <f>Tabel1[[#This Row],[Totale openbare capaciteit]]+Tabel1[[#This Row],[Totale doelgroep capaciteit]]</f>
        <v>42</v>
      </c>
      <c r="T849" s="11">
        <v>27</v>
      </c>
      <c r="U849" s="11"/>
      <c r="V849" s="11"/>
      <c r="W849" s="11"/>
      <c r="X849" s="11"/>
      <c r="Y849" s="11"/>
      <c r="Z849" s="4">
        <f>SUM(Tabel1[[#This Row],[Bez - Invaliden algemeen]:[Bez - Overig gereserveerd]])</f>
        <v>0</v>
      </c>
      <c r="AA849" s="4"/>
      <c r="AB849" s="4"/>
      <c r="AC849" s="11"/>
      <c r="AD849" s="11">
        <f>SUM(Tabel1[[#This Row],[Bez - fout, canadees]:[Bez - fout, anders]])</f>
        <v>0</v>
      </c>
      <c r="AE849" s="4">
        <v>4</v>
      </c>
      <c r="AF849" s="11"/>
      <c r="AG849" s="11"/>
      <c r="AH849" s="11">
        <f>SUM(Tabel1[[#This Row],[Bez - Obstakel, openbaar]:[Bez - Obstakel, doelgroep]])</f>
        <v>4</v>
      </c>
      <c r="AI849" s="4"/>
      <c r="AJ849" s="11">
        <f>SUM(Tabel1[[#This Row],[Bez - doelgroep totaal]]+Tabel1[[#This Row],[Bez - Openbaar]]+Tabel1[[#This Row],[Bez - Foutparkeerders]]+Tabel1[[#This Row],[Bez - Obstakels]])</f>
        <v>31</v>
      </c>
      <c r="AK849" s="41">
        <f>Tabel1[[#This Row],[Bez - Openbaar]]/Tabel1[[#This Row],[Totale openbare capaciteit]]</f>
        <v>0.6428571428571429</v>
      </c>
      <c r="AL849" s="41" t="e">
        <f>Tabel1[[#This Row],[Bez - doelgroep totaal]]/Tabel1[[#This Row],[Totale doelgroep capaciteit]]</f>
        <v>#DIV/0!</v>
      </c>
      <c r="AM849" s="41">
        <f>Tabel1[[#This Row],[Totale bezetting]]/Tabel1[[#This Row],[Totale capaciteit]]</f>
        <v>0.73809523809523814</v>
      </c>
      <c r="AN849" s="41" t="str">
        <f>Tabel1[[#This Row],[Datum]]&amp;Tabel1[[#This Row],[Meetmoment]]&amp;Tabel1[[#This Row],[Sectienummer]]</f>
        <v>4441510:00-12:0064</v>
      </c>
      <c r="AO849" s="33">
        <v>5</v>
      </c>
      <c r="AP849" s="33">
        <v>3</v>
      </c>
      <c r="AQ849" s="33">
        <v>4</v>
      </c>
      <c r="AR849" s="33">
        <v>15</v>
      </c>
      <c r="AS849" s="33"/>
      <c r="AT849" s="33">
        <f>SUM(Tabel1[[#This Row],[Motief - Bezoekers/kortparkeerders]:[Motief - Overig]])</f>
        <v>27</v>
      </c>
      <c r="AU849" s="43">
        <v>16</v>
      </c>
      <c r="AV849" s="43"/>
      <c r="AW849" s="43">
        <v>1</v>
      </c>
      <c r="AX849" s="43">
        <v>2</v>
      </c>
      <c r="AY849" s="43">
        <v>4</v>
      </c>
      <c r="AZ849" s="43">
        <v>3</v>
      </c>
      <c r="BA849" s="43">
        <v>1</v>
      </c>
      <c r="BB849" s="43"/>
      <c r="BC849" s="44">
        <f>SUM(Tabel1[[#This Row],[Herkomst - Eigen woonplaats]:[Herkomst - Onbekend]])</f>
        <v>27</v>
      </c>
    </row>
    <row r="850" spans="1:55" s="2" customFormat="1" x14ac:dyDescent="0.25">
      <c r="A850" s="1">
        <v>64</v>
      </c>
      <c r="B850" t="s">
        <v>67</v>
      </c>
      <c r="C850" s="8">
        <v>44415</v>
      </c>
      <c r="D850" s="1" t="s">
        <v>79</v>
      </c>
      <c r="E850" s="4">
        <v>14</v>
      </c>
      <c r="F850" s="4"/>
      <c r="G850" s="4">
        <v>23</v>
      </c>
      <c r="H850" s="4"/>
      <c r="I850" s="4">
        <v>5</v>
      </c>
      <c r="J850" s="4"/>
      <c r="K850" s="4">
        <f>SUM(Tabel1[[#This Row],[cap_gemarkeerd_langs]:[cap_canadees]])</f>
        <v>42</v>
      </c>
      <c r="L850" s="4"/>
      <c r="M850" s="4"/>
      <c r="N850" s="4"/>
      <c r="O850" s="4"/>
      <c r="P850" s="4"/>
      <c r="Q850" s="4"/>
      <c r="R850" s="4">
        <f>SUM(Tabel1[[#This Row],[Cap - Invaliden algemeen]:[Cap - Overig gereserveerd]])</f>
        <v>0</v>
      </c>
      <c r="S850" s="4">
        <f>Tabel1[[#This Row],[Totale openbare capaciteit]]+Tabel1[[#This Row],[Totale doelgroep capaciteit]]</f>
        <v>42</v>
      </c>
      <c r="T850" s="11">
        <v>22</v>
      </c>
      <c r="U850" s="11"/>
      <c r="V850" s="11"/>
      <c r="W850" s="11"/>
      <c r="X850" s="11"/>
      <c r="Y850" s="11"/>
      <c r="Z850" s="4">
        <f>SUM(Tabel1[[#This Row],[Bez - Invaliden algemeen]:[Bez - Overig gereserveerd]])</f>
        <v>0</v>
      </c>
      <c r="AA850" s="4"/>
      <c r="AB850" s="4"/>
      <c r="AC850" s="11"/>
      <c r="AD850" s="11">
        <f>SUM(Tabel1[[#This Row],[Bez - fout, canadees]:[Bez - fout, anders]])</f>
        <v>0</v>
      </c>
      <c r="AE850" s="4">
        <v>4</v>
      </c>
      <c r="AF850" s="11"/>
      <c r="AG850" s="11"/>
      <c r="AH850" s="11">
        <f>SUM(Tabel1[[#This Row],[Bez - Obstakel, openbaar]:[Bez - Obstakel, doelgroep]])</f>
        <v>4</v>
      </c>
      <c r="AI850" s="4"/>
      <c r="AJ850" s="11">
        <f>SUM(Tabel1[[#This Row],[Bez - doelgroep totaal]]+Tabel1[[#This Row],[Bez - Openbaar]]+Tabel1[[#This Row],[Bez - Foutparkeerders]]+Tabel1[[#This Row],[Bez - Obstakels]])</f>
        <v>26</v>
      </c>
      <c r="AK850" s="41">
        <f>Tabel1[[#This Row],[Bez - Openbaar]]/Tabel1[[#This Row],[Totale openbare capaciteit]]</f>
        <v>0.52380952380952384</v>
      </c>
      <c r="AL850" s="41" t="e">
        <f>Tabel1[[#This Row],[Bez - doelgroep totaal]]/Tabel1[[#This Row],[Totale doelgroep capaciteit]]</f>
        <v>#DIV/0!</v>
      </c>
      <c r="AM850" s="41">
        <f>Tabel1[[#This Row],[Totale bezetting]]/Tabel1[[#This Row],[Totale capaciteit]]</f>
        <v>0.61904761904761907</v>
      </c>
      <c r="AN850" s="41" t="str">
        <f>Tabel1[[#This Row],[Datum]]&amp;Tabel1[[#This Row],[Meetmoment]]&amp;Tabel1[[#This Row],[Sectienummer]]</f>
        <v>4441514:00-16:0064</v>
      </c>
      <c r="AO850" s="33">
        <v>1</v>
      </c>
      <c r="AP850" s="33">
        <v>3</v>
      </c>
      <c r="AQ850" s="33">
        <v>4</v>
      </c>
      <c r="AR850" s="33">
        <v>14</v>
      </c>
      <c r="AS850" s="33"/>
      <c r="AT850" s="33">
        <f>SUM(Tabel1[[#This Row],[Motief - Bezoekers/kortparkeerders]:[Motief - Overig]])</f>
        <v>22</v>
      </c>
      <c r="AU850" s="43">
        <v>14</v>
      </c>
      <c r="AV850" s="43">
        <v>1</v>
      </c>
      <c r="AW850" s="43">
        <v>1</v>
      </c>
      <c r="AX850" s="43">
        <v>1</v>
      </c>
      <c r="AY850" s="43">
        <v>3</v>
      </c>
      <c r="AZ850" s="43">
        <v>1</v>
      </c>
      <c r="BA850" s="43">
        <v>1</v>
      </c>
      <c r="BB850" s="43"/>
      <c r="BC850" s="44">
        <f>SUM(Tabel1[[#This Row],[Herkomst - Eigen woonplaats]:[Herkomst - Onbekend]])</f>
        <v>22</v>
      </c>
    </row>
    <row r="851" spans="1:55" s="2" customFormat="1" x14ac:dyDescent="0.25">
      <c r="A851" s="1">
        <v>64</v>
      </c>
      <c r="B851" t="s">
        <v>67</v>
      </c>
      <c r="C851" s="8">
        <v>44415</v>
      </c>
      <c r="D851" s="1" t="s">
        <v>80</v>
      </c>
      <c r="E851" s="4">
        <v>14</v>
      </c>
      <c r="F851" s="4"/>
      <c r="G851" s="4">
        <v>23</v>
      </c>
      <c r="H851" s="4"/>
      <c r="I851" s="4">
        <v>5</v>
      </c>
      <c r="J851" s="4"/>
      <c r="K851" s="4">
        <f>SUM(Tabel1[[#This Row],[cap_gemarkeerd_langs]:[cap_canadees]])</f>
        <v>42</v>
      </c>
      <c r="L851" s="4"/>
      <c r="M851" s="4"/>
      <c r="N851" s="4"/>
      <c r="O851" s="4"/>
      <c r="P851" s="4"/>
      <c r="Q851" s="4"/>
      <c r="R851" s="4">
        <f>SUM(Tabel1[[#This Row],[Cap - Invaliden algemeen]:[Cap - Overig gereserveerd]])</f>
        <v>0</v>
      </c>
      <c r="S851" s="4">
        <f>Tabel1[[#This Row],[Totale openbare capaciteit]]+Tabel1[[#This Row],[Totale doelgroep capaciteit]]</f>
        <v>42</v>
      </c>
      <c r="T851" s="11">
        <v>19</v>
      </c>
      <c r="U851" s="11"/>
      <c r="V851" s="11"/>
      <c r="W851" s="11"/>
      <c r="X851" s="11"/>
      <c r="Y851" s="11"/>
      <c r="Z851" s="4">
        <f>SUM(Tabel1[[#This Row],[Bez - Invaliden algemeen]:[Bez - Overig gereserveerd]])</f>
        <v>0</v>
      </c>
      <c r="AA851" s="4"/>
      <c r="AB851" s="4"/>
      <c r="AC851" s="11"/>
      <c r="AD851" s="11">
        <f>SUM(Tabel1[[#This Row],[Bez - fout, canadees]:[Bez - fout, anders]])</f>
        <v>0</v>
      </c>
      <c r="AE851" s="4">
        <v>4</v>
      </c>
      <c r="AF851" s="11"/>
      <c r="AG851" s="11"/>
      <c r="AH851" s="11">
        <f>SUM(Tabel1[[#This Row],[Bez - Obstakel, openbaar]:[Bez - Obstakel, doelgroep]])</f>
        <v>4</v>
      </c>
      <c r="AI851" s="4"/>
      <c r="AJ851" s="11">
        <f>SUM(Tabel1[[#This Row],[Bez - doelgroep totaal]]+Tabel1[[#This Row],[Bez - Openbaar]]+Tabel1[[#This Row],[Bez - Foutparkeerders]]+Tabel1[[#This Row],[Bez - Obstakels]])</f>
        <v>23</v>
      </c>
      <c r="AK851" s="41">
        <f>Tabel1[[#This Row],[Bez - Openbaar]]/Tabel1[[#This Row],[Totale openbare capaciteit]]</f>
        <v>0.45238095238095238</v>
      </c>
      <c r="AL851" s="41" t="e">
        <f>Tabel1[[#This Row],[Bez - doelgroep totaal]]/Tabel1[[#This Row],[Totale doelgroep capaciteit]]</f>
        <v>#DIV/0!</v>
      </c>
      <c r="AM851" s="41">
        <f>Tabel1[[#This Row],[Totale bezetting]]/Tabel1[[#This Row],[Totale capaciteit]]</f>
        <v>0.54761904761904767</v>
      </c>
      <c r="AN851" s="41" t="str">
        <f>Tabel1[[#This Row],[Datum]]&amp;Tabel1[[#This Row],[Meetmoment]]&amp;Tabel1[[#This Row],[Sectienummer]]</f>
        <v>4441519:00-21:0064</v>
      </c>
      <c r="AO851" s="33">
        <v>2</v>
      </c>
      <c r="AP851" s="33"/>
      <c r="AQ851" s="33">
        <v>4</v>
      </c>
      <c r="AR851" s="33">
        <v>13</v>
      </c>
      <c r="AS851" s="33"/>
      <c r="AT851" s="33">
        <f>SUM(Tabel1[[#This Row],[Motief - Bezoekers/kortparkeerders]:[Motief - Overig]])</f>
        <v>19</v>
      </c>
      <c r="AU851" s="43">
        <v>12</v>
      </c>
      <c r="AV851" s="43"/>
      <c r="AW851" s="43">
        <v>2</v>
      </c>
      <c r="AX851" s="43">
        <v>1</v>
      </c>
      <c r="AY851" s="43">
        <v>2</v>
      </c>
      <c r="AZ851" s="43">
        <v>1</v>
      </c>
      <c r="BA851" s="43">
        <v>1</v>
      </c>
      <c r="BB851" s="43"/>
      <c r="BC851" s="44">
        <f>SUM(Tabel1[[#This Row],[Herkomst - Eigen woonplaats]:[Herkomst - Onbekend]])</f>
        <v>19</v>
      </c>
    </row>
    <row r="852" spans="1:55" s="2" customFormat="1" x14ac:dyDescent="0.25">
      <c r="A852" s="1">
        <v>64</v>
      </c>
      <c r="B852" t="s">
        <v>67</v>
      </c>
      <c r="C852" s="8">
        <v>44416</v>
      </c>
      <c r="D852" s="1" t="s">
        <v>77</v>
      </c>
      <c r="E852" s="4">
        <v>14</v>
      </c>
      <c r="F852" s="4"/>
      <c r="G852" s="4">
        <v>23</v>
      </c>
      <c r="H852" s="4"/>
      <c r="I852" s="4">
        <v>5</v>
      </c>
      <c r="J852" s="4"/>
      <c r="K852" s="4">
        <f>SUM(Tabel1[[#This Row],[cap_gemarkeerd_langs]:[cap_canadees]])</f>
        <v>42</v>
      </c>
      <c r="L852" s="4"/>
      <c r="M852" s="4"/>
      <c r="N852" s="4"/>
      <c r="O852" s="4"/>
      <c r="P852" s="4"/>
      <c r="Q852" s="4"/>
      <c r="R852" s="4">
        <f>SUM(Tabel1[[#This Row],[Cap - Invaliden algemeen]:[Cap - Overig gereserveerd]])</f>
        <v>0</v>
      </c>
      <c r="S852" s="4">
        <f>Tabel1[[#This Row],[Totale openbare capaciteit]]+Tabel1[[#This Row],[Totale doelgroep capaciteit]]</f>
        <v>42</v>
      </c>
      <c r="T852" s="11">
        <v>23</v>
      </c>
      <c r="U852" s="11"/>
      <c r="V852" s="11"/>
      <c r="W852" s="11"/>
      <c r="X852" s="11"/>
      <c r="Y852" s="11"/>
      <c r="Z852" s="4">
        <f>SUM(Tabel1[[#This Row],[Bez - Invaliden algemeen]:[Bez - Overig gereserveerd]])</f>
        <v>0</v>
      </c>
      <c r="AA852" s="4"/>
      <c r="AB852" s="4"/>
      <c r="AC852" s="11"/>
      <c r="AD852" s="11">
        <f>SUM(Tabel1[[#This Row],[Bez - fout, canadees]:[Bez - fout, anders]])</f>
        <v>0</v>
      </c>
      <c r="AE852" s="4">
        <v>4</v>
      </c>
      <c r="AF852" s="11"/>
      <c r="AG852" s="11"/>
      <c r="AH852" s="11">
        <f>SUM(Tabel1[[#This Row],[Bez - Obstakel, openbaar]:[Bez - Obstakel, doelgroep]])</f>
        <v>4</v>
      </c>
      <c r="AI852" s="4"/>
      <c r="AJ852" s="11">
        <f>SUM(Tabel1[[#This Row],[Bez - doelgroep totaal]]+Tabel1[[#This Row],[Bez - Openbaar]]+Tabel1[[#This Row],[Bez - Foutparkeerders]]+Tabel1[[#This Row],[Bez - Obstakels]])</f>
        <v>27</v>
      </c>
      <c r="AK852" s="41">
        <f>Tabel1[[#This Row],[Bez - Openbaar]]/Tabel1[[#This Row],[Totale openbare capaciteit]]</f>
        <v>0.54761904761904767</v>
      </c>
      <c r="AL852" s="41" t="e">
        <f>Tabel1[[#This Row],[Bez - doelgroep totaal]]/Tabel1[[#This Row],[Totale doelgroep capaciteit]]</f>
        <v>#DIV/0!</v>
      </c>
      <c r="AM852" s="41">
        <f>Tabel1[[#This Row],[Totale bezetting]]/Tabel1[[#This Row],[Totale capaciteit]]</f>
        <v>0.6428571428571429</v>
      </c>
      <c r="AN852" s="41" t="str">
        <f>Tabel1[[#This Row],[Datum]]&amp;Tabel1[[#This Row],[Meetmoment]]&amp;Tabel1[[#This Row],[Sectienummer]]</f>
        <v>4441600:00-02:0064</v>
      </c>
      <c r="AO852" s="33"/>
      <c r="AP852" s="33"/>
      <c r="AQ852" s="33">
        <v>7</v>
      </c>
      <c r="AR852" s="33">
        <v>16</v>
      </c>
      <c r="AS852" s="33"/>
      <c r="AT852" s="33">
        <f>SUM(Tabel1[[#This Row],[Motief - Bezoekers/kortparkeerders]:[Motief - Overig]])</f>
        <v>23</v>
      </c>
      <c r="AU852" s="43">
        <v>12</v>
      </c>
      <c r="AV852" s="43">
        <v>2</v>
      </c>
      <c r="AW852" s="43">
        <v>2</v>
      </c>
      <c r="AX852" s="43">
        <v>1</v>
      </c>
      <c r="AY852" s="43">
        <v>2</v>
      </c>
      <c r="AZ852" s="43">
        <v>3</v>
      </c>
      <c r="BA852" s="43">
        <v>1</v>
      </c>
      <c r="BB852" s="43"/>
      <c r="BC852" s="44">
        <f>SUM(Tabel1[[#This Row],[Herkomst - Eigen woonplaats]:[Herkomst - Onbekend]])</f>
        <v>23</v>
      </c>
    </row>
    <row r="853" spans="1:55" s="2" customFormat="1" x14ac:dyDescent="0.25">
      <c r="A853" s="1">
        <v>64</v>
      </c>
      <c r="B853" s="1" t="s">
        <v>67</v>
      </c>
      <c r="C853" s="8">
        <v>44429</v>
      </c>
      <c r="D853" s="1" t="s">
        <v>79</v>
      </c>
      <c r="E853" s="4">
        <v>14</v>
      </c>
      <c r="F853" s="4"/>
      <c r="G853" s="4">
        <v>23</v>
      </c>
      <c r="H853" s="4"/>
      <c r="I853" s="4">
        <v>5</v>
      </c>
      <c r="J853" s="4"/>
      <c r="K853" s="4">
        <f>SUM(Tabel1[[#This Row],[cap_gemarkeerd_langs]:[cap_canadees]])</f>
        <v>42</v>
      </c>
      <c r="L853" s="4"/>
      <c r="M853" s="4"/>
      <c r="N853" s="4"/>
      <c r="O853" s="4"/>
      <c r="P853" s="4"/>
      <c r="Q853" s="4"/>
      <c r="R853" s="4">
        <f>SUM(Tabel1[[#This Row],[Cap - Invaliden algemeen]:[Cap - Overig gereserveerd]])</f>
        <v>0</v>
      </c>
      <c r="S853" s="4">
        <f>Tabel1[[#This Row],[Totale openbare capaciteit]]+Tabel1[[#This Row],[Totale doelgroep capaciteit]]</f>
        <v>42</v>
      </c>
      <c r="T853" s="11">
        <v>23</v>
      </c>
      <c r="U853" s="11"/>
      <c r="V853" s="11"/>
      <c r="W853" s="11"/>
      <c r="X853" s="11"/>
      <c r="Y853" s="11"/>
      <c r="Z853" s="4">
        <f>SUM(Tabel1[[#This Row],[Bez - Invaliden algemeen]:[Bez - Overig gereserveerd]])</f>
        <v>0</v>
      </c>
      <c r="AA853" s="4"/>
      <c r="AB853" s="4">
        <v>1</v>
      </c>
      <c r="AC853" s="11"/>
      <c r="AD853" s="11">
        <f>SUM(Tabel1[[#This Row],[Bez - fout, canadees]:[Bez - fout, anders]])</f>
        <v>1</v>
      </c>
      <c r="AE853" s="11">
        <v>2</v>
      </c>
      <c r="AF853" s="11"/>
      <c r="AG853" s="11"/>
      <c r="AH853" s="11">
        <f>SUM(Tabel1[[#This Row],[Bez - Obstakel, openbaar]:[Bez - Obstakel, doelgroep]])</f>
        <v>2</v>
      </c>
      <c r="AI853" s="4"/>
      <c r="AJ853" s="11">
        <f>SUM(Tabel1[[#This Row],[Bez - doelgroep totaal]]+Tabel1[[#This Row],[Bez - Openbaar]]+Tabel1[[#This Row],[Bez - Foutparkeerders]]+Tabel1[[#This Row],[Bez - Obstakels]])</f>
        <v>26</v>
      </c>
      <c r="AK853" s="41">
        <f>Tabel1[[#This Row],[Bez - Openbaar]]/Tabel1[[#This Row],[Totale openbare capaciteit]]</f>
        <v>0.54761904761904767</v>
      </c>
      <c r="AL853" s="41" t="e">
        <f>Tabel1[[#This Row],[Bez - doelgroep totaal]]/Tabel1[[#This Row],[Totale doelgroep capaciteit]]</f>
        <v>#DIV/0!</v>
      </c>
      <c r="AM853" s="41">
        <f>Tabel1[[#This Row],[Totale bezetting]]/Tabel1[[#This Row],[Totale capaciteit]]</f>
        <v>0.61904761904761907</v>
      </c>
      <c r="AN853" s="41" t="str">
        <f>Tabel1[[#This Row],[Datum]]&amp;Tabel1[[#This Row],[Meetmoment]]&amp;Tabel1[[#This Row],[Sectienummer]]</f>
        <v>4442914:00-16:0064</v>
      </c>
      <c r="AO853" s="33">
        <v>6</v>
      </c>
      <c r="AP853" s="33"/>
      <c r="AQ853" s="33">
        <v>4</v>
      </c>
      <c r="AR853" s="33">
        <v>14</v>
      </c>
      <c r="AS853" s="33"/>
      <c r="AT853" s="33">
        <f>SUM(Tabel1[[#This Row],[Motief - Bezoekers/kortparkeerders]:[Motief - Overig]])</f>
        <v>24</v>
      </c>
      <c r="AU853" s="43">
        <v>13</v>
      </c>
      <c r="AV853" s="43">
        <v>1</v>
      </c>
      <c r="AW853" s="43">
        <v>1</v>
      </c>
      <c r="AX853" s="43">
        <v>3</v>
      </c>
      <c r="AY853" s="43">
        <v>2</v>
      </c>
      <c r="AZ853" s="43">
        <v>2</v>
      </c>
      <c r="BA853" s="43">
        <v>1</v>
      </c>
      <c r="BB853" s="43">
        <v>1</v>
      </c>
      <c r="BC853" s="44">
        <f>SUM(Tabel1[[#This Row],[Herkomst - Eigen woonplaats]:[Herkomst - Onbekend]])</f>
        <v>24</v>
      </c>
    </row>
    <row r="854" spans="1:55" s="2" customFormat="1" x14ac:dyDescent="0.25">
      <c r="A854" s="1">
        <v>64</v>
      </c>
      <c r="B854" t="s">
        <v>67</v>
      </c>
      <c r="C854" s="8">
        <v>44450</v>
      </c>
      <c r="D854" s="1" t="s">
        <v>78</v>
      </c>
      <c r="E854" s="4">
        <v>14</v>
      </c>
      <c r="F854" s="4"/>
      <c r="G854" s="4">
        <v>23</v>
      </c>
      <c r="H854" s="4"/>
      <c r="I854" s="4">
        <v>5</v>
      </c>
      <c r="J854" s="4"/>
      <c r="K854" s="4">
        <f>SUM(Tabel1[[#This Row],[cap_gemarkeerd_langs]:[cap_canadees]])</f>
        <v>42</v>
      </c>
      <c r="L854" s="4"/>
      <c r="M854" s="4"/>
      <c r="N854" s="4"/>
      <c r="O854" s="4"/>
      <c r="P854" s="4"/>
      <c r="Q854" s="4"/>
      <c r="R854" s="4">
        <f>SUM(Tabel1[[#This Row],[Cap - Invaliden algemeen]:[Cap - Overig gereserveerd]])</f>
        <v>0</v>
      </c>
      <c r="S854" s="4">
        <f>Tabel1[[#This Row],[Totale openbare capaciteit]]+Tabel1[[#This Row],[Totale doelgroep capaciteit]]</f>
        <v>42</v>
      </c>
      <c r="T854" s="11">
        <v>40</v>
      </c>
      <c r="U854" s="11"/>
      <c r="V854" s="11"/>
      <c r="W854" s="11"/>
      <c r="X854" s="11"/>
      <c r="Y854" s="11"/>
      <c r="Z854" s="4">
        <f>SUM(Tabel1[[#This Row],[Bez - Invaliden algemeen]:[Bez - Overig gereserveerd]])</f>
        <v>0</v>
      </c>
      <c r="AA854" s="4">
        <v>1</v>
      </c>
      <c r="AB854" s="4"/>
      <c r="AC854" s="11"/>
      <c r="AD854" s="11">
        <f>SUM(Tabel1[[#This Row],[Bez - fout, canadees]:[Bez - fout, anders]])</f>
        <v>1</v>
      </c>
      <c r="AE854" s="4"/>
      <c r="AF854" s="11"/>
      <c r="AG854" s="11"/>
      <c r="AH854" s="11">
        <f>SUM(Tabel1[[#This Row],[Bez - Obstakel, openbaar]:[Bez - Obstakel, doelgroep]])</f>
        <v>0</v>
      </c>
      <c r="AI854" s="4"/>
      <c r="AJ854" s="11">
        <f>SUM(Tabel1[[#This Row],[Bez - doelgroep totaal]]+Tabel1[[#This Row],[Bez - Openbaar]]+Tabel1[[#This Row],[Bez - Foutparkeerders]]+Tabel1[[#This Row],[Bez - Obstakels]])</f>
        <v>41</v>
      </c>
      <c r="AK854" s="41">
        <f>Tabel1[[#This Row],[Bez - Openbaar]]/Tabel1[[#This Row],[Totale openbare capaciteit]]</f>
        <v>0.95238095238095233</v>
      </c>
      <c r="AL854" s="41" t="e">
        <f>Tabel1[[#This Row],[Bez - doelgroep totaal]]/Tabel1[[#This Row],[Totale doelgroep capaciteit]]</f>
        <v>#DIV/0!</v>
      </c>
      <c r="AM854" s="41">
        <f>Tabel1[[#This Row],[Totale bezetting]]/Tabel1[[#This Row],[Totale capaciteit]]</f>
        <v>0.97619047619047616</v>
      </c>
      <c r="AN854" s="41" t="str">
        <f>Tabel1[[#This Row],[Datum]]&amp;Tabel1[[#This Row],[Meetmoment]]&amp;Tabel1[[#This Row],[Sectienummer]]</f>
        <v>4445010:00-12:0064</v>
      </c>
      <c r="AO854" s="33">
        <v>17</v>
      </c>
      <c r="AP854" s="33">
        <v>2</v>
      </c>
      <c r="AQ854" s="33">
        <v>9</v>
      </c>
      <c r="AR854" s="33">
        <v>13</v>
      </c>
      <c r="AS854" s="33"/>
      <c r="AT854" s="33">
        <f>SUM(Tabel1[[#This Row],[Motief - Bezoekers/kortparkeerders]:[Motief - Overig]])</f>
        <v>41</v>
      </c>
      <c r="AU854" s="43">
        <v>20</v>
      </c>
      <c r="AV854" s="43">
        <v>5</v>
      </c>
      <c r="AW854" s="43"/>
      <c r="AX854" s="43">
        <v>5</v>
      </c>
      <c r="AY854" s="43">
        <v>5</v>
      </c>
      <c r="AZ854" s="43">
        <v>4</v>
      </c>
      <c r="BA854" s="43">
        <v>2</v>
      </c>
      <c r="BB854" s="43"/>
      <c r="BC854" s="44">
        <f>SUM(Tabel1[[#This Row],[Herkomst - Eigen woonplaats]:[Herkomst - Onbekend]])</f>
        <v>41</v>
      </c>
    </row>
    <row r="855" spans="1:55" s="2" customFormat="1" x14ac:dyDescent="0.25">
      <c r="A855" s="1">
        <v>64</v>
      </c>
      <c r="B855" t="s">
        <v>67</v>
      </c>
      <c r="C855" s="8">
        <v>44450</v>
      </c>
      <c r="D855" s="1" t="s">
        <v>79</v>
      </c>
      <c r="E855" s="4">
        <v>14</v>
      </c>
      <c r="F855" s="4"/>
      <c r="G855" s="4">
        <v>23</v>
      </c>
      <c r="H855" s="4"/>
      <c r="I855" s="4">
        <v>5</v>
      </c>
      <c r="J855" s="4"/>
      <c r="K855" s="4">
        <f>SUM(Tabel1[[#This Row],[cap_gemarkeerd_langs]:[cap_canadees]])</f>
        <v>42</v>
      </c>
      <c r="L855" s="4"/>
      <c r="M855" s="4"/>
      <c r="N855" s="4"/>
      <c r="O855" s="4"/>
      <c r="P855" s="4"/>
      <c r="Q855" s="4"/>
      <c r="R855" s="4">
        <f>SUM(Tabel1[[#This Row],[Cap - Invaliden algemeen]:[Cap - Overig gereserveerd]])</f>
        <v>0</v>
      </c>
      <c r="S855" s="4">
        <f>Tabel1[[#This Row],[Totale openbare capaciteit]]+Tabel1[[#This Row],[Totale doelgroep capaciteit]]</f>
        <v>42</v>
      </c>
      <c r="T855" s="11">
        <v>40</v>
      </c>
      <c r="U855" s="11"/>
      <c r="V855" s="11"/>
      <c r="W855" s="11"/>
      <c r="X855" s="11"/>
      <c r="Y855" s="11"/>
      <c r="Z855" s="4">
        <f>SUM(Tabel1[[#This Row],[Bez - Invaliden algemeen]:[Bez - Overig gereserveerd]])</f>
        <v>0</v>
      </c>
      <c r="AA855" s="4"/>
      <c r="AB855" s="4"/>
      <c r="AC855" s="11"/>
      <c r="AD855" s="11">
        <f>SUM(Tabel1[[#This Row],[Bez - fout, canadees]:[Bez - fout, anders]])</f>
        <v>0</v>
      </c>
      <c r="AE855" s="4"/>
      <c r="AF855" s="11"/>
      <c r="AG855" s="11"/>
      <c r="AH855" s="11">
        <f>SUM(Tabel1[[#This Row],[Bez - Obstakel, openbaar]:[Bez - Obstakel, doelgroep]])</f>
        <v>0</v>
      </c>
      <c r="AI855" s="4"/>
      <c r="AJ855" s="11">
        <f>SUM(Tabel1[[#This Row],[Bez - doelgroep totaal]]+Tabel1[[#This Row],[Bez - Openbaar]]+Tabel1[[#This Row],[Bez - Foutparkeerders]]+Tabel1[[#This Row],[Bez - Obstakels]])</f>
        <v>40</v>
      </c>
      <c r="AK855" s="41">
        <f>Tabel1[[#This Row],[Bez - Openbaar]]/Tabel1[[#This Row],[Totale openbare capaciteit]]</f>
        <v>0.95238095238095233</v>
      </c>
      <c r="AL855" s="41" t="e">
        <f>Tabel1[[#This Row],[Bez - doelgroep totaal]]/Tabel1[[#This Row],[Totale doelgroep capaciteit]]</f>
        <v>#DIV/0!</v>
      </c>
      <c r="AM855" s="41">
        <f>Tabel1[[#This Row],[Totale bezetting]]/Tabel1[[#This Row],[Totale capaciteit]]</f>
        <v>0.95238095238095233</v>
      </c>
      <c r="AN855" s="41" t="str">
        <f>Tabel1[[#This Row],[Datum]]&amp;Tabel1[[#This Row],[Meetmoment]]&amp;Tabel1[[#This Row],[Sectienummer]]</f>
        <v>4445014:00-16:0064</v>
      </c>
      <c r="AO855" s="33">
        <v>21</v>
      </c>
      <c r="AP855" s="33">
        <v>2</v>
      </c>
      <c r="AQ855" s="33">
        <v>5</v>
      </c>
      <c r="AR855" s="33">
        <v>12</v>
      </c>
      <c r="AS855" s="33"/>
      <c r="AT855" s="33">
        <f>SUM(Tabel1[[#This Row],[Motief - Bezoekers/kortparkeerders]:[Motief - Overig]])</f>
        <v>40</v>
      </c>
      <c r="AU855" s="43">
        <v>17</v>
      </c>
      <c r="AV855" s="43">
        <v>7</v>
      </c>
      <c r="AW855" s="43"/>
      <c r="AX855" s="43">
        <v>3</v>
      </c>
      <c r="AY855" s="43">
        <v>3</v>
      </c>
      <c r="AZ855" s="43">
        <v>6</v>
      </c>
      <c r="BA855" s="43">
        <v>3</v>
      </c>
      <c r="BB855" s="43">
        <v>1</v>
      </c>
      <c r="BC855" s="44">
        <f>SUM(Tabel1[[#This Row],[Herkomst - Eigen woonplaats]:[Herkomst - Onbekend]])</f>
        <v>40</v>
      </c>
    </row>
    <row r="856" spans="1:55" s="2" customFormat="1" x14ac:dyDescent="0.25">
      <c r="A856" s="1">
        <v>64</v>
      </c>
      <c r="B856" t="s">
        <v>67</v>
      </c>
      <c r="C856" s="8">
        <v>44450</v>
      </c>
      <c r="D856" s="1" t="s">
        <v>80</v>
      </c>
      <c r="E856" s="4">
        <v>14</v>
      </c>
      <c r="F856" s="4"/>
      <c r="G856" s="4">
        <v>23</v>
      </c>
      <c r="H856" s="4"/>
      <c r="I856" s="4">
        <v>5</v>
      </c>
      <c r="J856" s="4"/>
      <c r="K856" s="4">
        <f>SUM(Tabel1[[#This Row],[cap_gemarkeerd_langs]:[cap_canadees]])</f>
        <v>42</v>
      </c>
      <c r="L856" s="4"/>
      <c r="M856" s="4"/>
      <c r="N856" s="4"/>
      <c r="O856" s="4"/>
      <c r="P856" s="4"/>
      <c r="Q856" s="4"/>
      <c r="R856" s="4">
        <f>SUM(Tabel1[[#This Row],[Cap - Invaliden algemeen]:[Cap - Overig gereserveerd]])</f>
        <v>0</v>
      </c>
      <c r="S856" s="4">
        <f>Tabel1[[#This Row],[Totale openbare capaciteit]]+Tabel1[[#This Row],[Totale doelgroep capaciteit]]</f>
        <v>42</v>
      </c>
      <c r="T856" s="11">
        <v>21</v>
      </c>
      <c r="U856" s="11"/>
      <c r="V856" s="11"/>
      <c r="W856" s="11"/>
      <c r="X856" s="11"/>
      <c r="Y856" s="11"/>
      <c r="Z856" s="4">
        <f>SUM(Tabel1[[#This Row],[Bez - Invaliden algemeen]:[Bez - Overig gereserveerd]])</f>
        <v>0</v>
      </c>
      <c r="AA856" s="4"/>
      <c r="AB856" s="4"/>
      <c r="AC856" s="11"/>
      <c r="AD856" s="11">
        <f>SUM(Tabel1[[#This Row],[Bez - fout, canadees]:[Bez - fout, anders]])</f>
        <v>0</v>
      </c>
      <c r="AE856" s="4"/>
      <c r="AF856" s="11"/>
      <c r="AG856" s="11"/>
      <c r="AH856" s="11">
        <f>SUM(Tabel1[[#This Row],[Bez - Obstakel, openbaar]:[Bez - Obstakel, doelgroep]])</f>
        <v>0</v>
      </c>
      <c r="AI856" s="4"/>
      <c r="AJ856" s="11">
        <f>SUM(Tabel1[[#This Row],[Bez - doelgroep totaal]]+Tabel1[[#This Row],[Bez - Openbaar]]+Tabel1[[#This Row],[Bez - Foutparkeerders]]+Tabel1[[#This Row],[Bez - Obstakels]])</f>
        <v>21</v>
      </c>
      <c r="AK856" s="41">
        <f>Tabel1[[#This Row],[Bez - Openbaar]]/Tabel1[[#This Row],[Totale openbare capaciteit]]</f>
        <v>0.5</v>
      </c>
      <c r="AL856" s="41" t="e">
        <f>Tabel1[[#This Row],[Bez - doelgroep totaal]]/Tabel1[[#This Row],[Totale doelgroep capaciteit]]</f>
        <v>#DIV/0!</v>
      </c>
      <c r="AM856" s="41">
        <f>Tabel1[[#This Row],[Totale bezetting]]/Tabel1[[#This Row],[Totale capaciteit]]</f>
        <v>0.5</v>
      </c>
      <c r="AN856" s="41" t="str">
        <f>Tabel1[[#This Row],[Datum]]&amp;Tabel1[[#This Row],[Meetmoment]]&amp;Tabel1[[#This Row],[Sectienummer]]</f>
        <v>4445019:00-21:0064</v>
      </c>
      <c r="AO856" s="33"/>
      <c r="AP856" s="33"/>
      <c r="AQ856" s="33">
        <v>7</v>
      </c>
      <c r="AR856" s="33">
        <v>14</v>
      </c>
      <c r="AS856" s="33"/>
      <c r="AT856" s="33">
        <f>SUM(Tabel1[[#This Row],[Motief - Bezoekers/kortparkeerders]:[Motief - Overig]])</f>
        <v>21</v>
      </c>
      <c r="AU856" s="43">
        <v>16</v>
      </c>
      <c r="AV856" s="43"/>
      <c r="AW856" s="43">
        <v>1</v>
      </c>
      <c r="AX856" s="43">
        <v>2</v>
      </c>
      <c r="AY856" s="43">
        <v>1</v>
      </c>
      <c r="AZ856" s="43">
        <v>1</v>
      </c>
      <c r="BA856" s="43"/>
      <c r="BB856" s="43"/>
      <c r="BC856" s="44">
        <f>SUM(Tabel1[[#This Row],[Herkomst - Eigen woonplaats]:[Herkomst - Onbekend]])</f>
        <v>21</v>
      </c>
    </row>
    <row r="857" spans="1:55" s="2" customFormat="1" x14ac:dyDescent="0.25">
      <c r="A857" s="1">
        <v>64</v>
      </c>
      <c r="B857" t="s">
        <v>67</v>
      </c>
      <c r="C857" s="8">
        <v>44451</v>
      </c>
      <c r="D857" s="1" t="s">
        <v>77</v>
      </c>
      <c r="E857" s="4">
        <v>14</v>
      </c>
      <c r="F857" s="4"/>
      <c r="G857" s="4">
        <v>23</v>
      </c>
      <c r="H857" s="4"/>
      <c r="I857" s="4">
        <v>5</v>
      </c>
      <c r="J857" s="4"/>
      <c r="K857" s="4">
        <f>SUM(Tabel1[[#This Row],[cap_gemarkeerd_langs]:[cap_canadees]])</f>
        <v>42</v>
      </c>
      <c r="L857" s="4"/>
      <c r="M857" s="4"/>
      <c r="N857" s="4"/>
      <c r="O857" s="4"/>
      <c r="P857" s="4"/>
      <c r="Q857" s="4"/>
      <c r="R857" s="4">
        <f>SUM(Tabel1[[#This Row],[Cap - Invaliden algemeen]:[Cap - Overig gereserveerd]])</f>
        <v>0</v>
      </c>
      <c r="S857" s="4">
        <f>Tabel1[[#This Row],[Totale openbare capaciteit]]+Tabel1[[#This Row],[Totale doelgroep capaciteit]]</f>
        <v>42</v>
      </c>
      <c r="T857" s="11">
        <v>28</v>
      </c>
      <c r="U857" s="11"/>
      <c r="V857" s="11"/>
      <c r="W857" s="11"/>
      <c r="X857" s="11"/>
      <c r="Y857" s="11"/>
      <c r="Z857" s="4">
        <f>SUM(Tabel1[[#This Row],[Bez - Invaliden algemeen]:[Bez - Overig gereserveerd]])</f>
        <v>0</v>
      </c>
      <c r="AA857" s="4"/>
      <c r="AB857" s="4"/>
      <c r="AC857" s="11"/>
      <c r="AD857" s="11">
        <f>SUM(Tabel1[[#This Row],[Bez - fout, canadees]:[Bez - fout, anders]])</f>
        <v>0</v>
      </c>
      <c r="AE857" s="4"/>
      <c r="AF857" s="11"/>
      <c r="AG857" s="11"/>
      <c r="AH857" s="11">
        <f>SUM(Tabel1[[#This Row],[Bez - Obstakel, openbaar]:[Bez - Obstakel, doelgroep]])</f>
        <v>0</v>
      </c>
      <c r="AI857" s="4"/>
      <c r="AJ857" s="11">
        <f>SUM(Tabel1[[#This Row],[Bez - doelgroep totaal]]+Tabel1[[#This Row],[Bez - Openbaar]]+Tabel1[[#This Row],[Bez - Foutparkeerders]]+Tabel1[[#This Row],[Bez - Obstakels]])</f>
        <v>28</v>
      </c>
      <c r="AK857" s="41">
        <f>Tabel1[[#This Row],[Bez - Openbaar]]/Tabel1[[#This Row],[Totale openbare capaciteit]]</f>
        <v>0.66666666666666663</v>
      </c>
      <c r="AL857" s="41" t="e">
        <f>Tabel1[[#This Row],[Bez - doelgroep totaal]]/Tabel1[[#This Row],[Totale doelgroep capaciteit]]</f>
        <v>#DIV/0!</v>
      </c>
      <c r="AM857" s="41">
        <f>Tabel1[[#This Row],[Totale bezetting]]/Tabel1[[#This Row],[Totale capaciteit]]</f>
        <v>0.66666666666666663</v>
      </c>
      <c r="AN857" s="41" t="str">
        <f>Tabel1[[#This Row],[Datum]]&amp;Tabel1[[#This Row],[Meetmoment]]&amp;Tabel1[[#This Row],[Sectienummer]]</f>
        <v>4445100:00-02:0064</v>
      </c>
      <c r="AO857" s="33"/>
      <c r="AP857" s="33"/>
      <c r="AQ857" s="33">
        <v>10</v>
      </c>
      <c r="AR857" s="33">
        <v>18</v>
      </c>
      <c r="AS857" s="33"/>
      <c r="AT857" s="33">
        <f>SUM(Tabel1[[#This Row],[Motief - Bezoekers/kortparkeerders]:[Motief - Overig]])</f>
        <v>28</v>
      </c>
      <c r="AU857" s="43">
        <v>20</v>
      </c>
      <c r="AV857" s="43"/>
      <c r="AW857" s="43">
        <v>2</v>
      </c>
      <c r="AX857" s="43">
        <v>2</v>
      </c>
      <c r="AY857" s="43">
        <v>3</v>
      </c>
      <c r="AZ857" s="43">
        <v>1</v>
      </c>
      <c r="BA857" s="43"/>
      <c r="BB857" s="43"/>
      <c r="BC857" s="44">
        <f>SUM(Tabel1[[#This Row],[Herkomst - Eigen woonplaats]:[Herkomst - Onbekend]])</f>
        <v>28</v>
      </c>
    </row>
    <row r="858" spans="1:55" s="2" customFormat="1" x14ac:dyDescent="0.25">
      <c r="A858" s="1">
        <v>64</v>
      </c>
      <c r="B858" t="s">
        <v>67</v>
      </c>
      <c r="C858" s="8">
        <v>44474</v>
      </c>
      <c r="D858" s="1" t="s">
        <v>78</v>
      </c>
      <c r="E858" s="4">
        <v>14</v>
      </c>
      <c r="F858" s="4"/>
      <c r="G858" s="4">
        <v>23</v>
      </c>
      <c r="H858" s="4"/>
      <c r="I858" s="4">
        <v>5</v>
      </c>
      <c r="J858" s="4"/>
      <c r="K858" s="4">
        <f>SUM(Tabel1[[#This Row],[cap_gemarkeerd_langs]:[cap_canadees]])</f>
        <v>42</v>
      </c>
      <c r="L858" s="4"/>
      <c r="M858" s="4"/>
      <c r="N858" s="4"/>
      <c r="O858" s="4"/>
      <c r="P858" s="4"/>
      <c r="Q858" s="4"/>
      <c r="R858" s="4">
        <f>SUM(Tabel1[[#This Row],[Cap - Invaliden algemeen]:[Cap - Overig gereserveerd]])</f>
        <v>0</v>
      </c>
      <c r="S858" s="4">
        <f>Tabel1[[#This Row],[Totale openbare capaciteit]]+Tabel1[[#This Row],[Totale doelgroep capaciteit]]</f>
        <v>42</v>
      </c>
      <c r="T858" s="11">
        <v>8</v>
      </c>
      <c r="U858" s="11"/>
      <c r="V858" s="11"/>
      <c r="W858" s="11"/>
      <c r="X858" s="11"/>
      <c r="Y858" s="11"/>
      <c r="Z858" s="4">
        <f>SUM(Tabel1[[#This Row],[Bez - Invaliden algemeen]:[Bez - Overig gereserveerd]])</f>
        <v>0</v>
      </c>
      <c r="AA858" s="4"/>
      <c r="AB858" s="4"/>
      <c r="AC858" s="11"/>
      <c r="AD858" s="11">
        <f>SUM(Tabel1[[#This Row],[Bez - fout, canadees]:[Bez - fout, anders]])</f>
        <v>0</v>
      </c>
      <c r="AE858" s="4"/>
      <c r="AF858" s="11"/>
      <c r="AG858" s="11"/>
      <c r="AH858" s="11">
        <f>SUM(Tabel1[[#This Row],[Bez - Obstakel, openbaar]:[Bez - Obstakel, doelgroep]])</f>
        <v>0</v>
      </c>
      <c r="AI858" s="4"/>
      <c r="AJ858" s="11">
        <f>SUM(Tabel1[[#This Row],[Bez - doelgroep totaal]]+Tabel1[[#This Row],[Bez - Openbaar]]+Tabel1[[#This Row],[Bez - Foutparkeerders]]+Tabel1[[#This Row],[Bez - Obstakels]])</f>
        <v>8</v>
      </c>
      <c r="AK858" s="41">
        <f>Tabel1[[#This Row],[Bez - Openbaar]]/Tabel1[[#This Row],[Totale openbare capaciteit]]</f>
        <v>0.19047619047619047</v>
      </c>
      <c r="AL858" s="41" t="e">
        <f>Tabel1[[#This Row],[Bez - doelgroep totaal]]/Tabel1[[#This Row],[Totale doelgroep capaciteit]]</f>
        <v>#DIV/0!</v>
      </c>
      <c r="AM858" s="41">
        <f>Tabel1[[#This Row],[Totale bezetting]]/Tabel1[[#This Row],[Totale capaciteit]]</f>
        <v>0.19047619047619047</v>
      </c>
      <c r="AN858" s="41" t="str">
        <f>Tabel1[[#This Row],[Datum]]&amp;Tabel1[[#This Row],[Meetmoment]]&amp;Tabel1[[#This Row],[Sectienummer]]</f>
        <v>4447410:00-12:0064</v>
      </c>
      <c r="AO858" s="33">
        <v>1</v>
      </c>
      <c r="AP858" s="33"/>
      <c r="AQ858" s="33">
        <v>1</v>
      </c>
      <c r="AR858" s="33">
        <v>6</v>
      </c>
      <c r="AS858" s="33"/>
      <c r="AT858" s="33">
        <f>SUM(Tabel1[[#This Row],[Motief - Bezoekers/kortparkeerders]:[Motief - Overig]])</f>
        <v>8</v>
      </c>
      <c r="AU858" s="43">
        <v>6</v>
      </c>
      <c r="AV858" s="43"/>
      <c r="AW858" s="43"/>
      <c r="AX858" s="43"/>
      <c r="AY858" s="43">
        <v>1</v>
      </c>
      <c r="AZ858" s="43"/>
      <c r="BA858" s="43">
        <v>1</v>
      </c>
      <c r="BB858" s="43"/>
      <c r="BC858" s="44">
        <f>SUM(Tabel1[[#This Row],[Herkomst - Eigen woonplaats]:[Herkomst - Onbekend]])</f>
        <v>8</v>
      </c>
    </row>
    <row r="859" spans="1:55" s="2" customFormat="1" x14ac:dyDescent="0.25">
      <c r="A859" s="1">
        <v>64</v>
      </c>
      <c r="B859" t="s">
        <v>67</v>
      </c>
      <c r="C859" s="8">
        <v>44474</v>
      </c>
      <c r="D859" s="1" t="s">
        <v>79</v>
      </c>
      <c r="E859" s="4">
        <v>14</v>
      </c>
      <c r="F859" s="4"/>
      <c r="G859" s="4">
        <v>23</v>
      </c>
      <c r="H859" s="4"/>
      <c r="I859" s="4">
        <v>5</v>
      </c>
      <c r="J859" s="4"/>
      <c r="K859" s="4">
        <f>SUM(Tabel1[[#This Row],[cap_gemarkeerd_langs]:[cap_canadees]])</f>
        <v>42</v>
      </c>
      <c r="L859" s="4"/>
      <c r="M859" s="4"/>
      <c r="N859" s="4"/>
      <c r="O859" s="4"/>
      <c r="P859" s="4"/>
      <c r="Q859" s="4"/>
      <c r="R859" s="4">
        <f>SUM(Tabel1[[#This Row],[Cap - Invaliden algemeen]:[Cap - Overig gereserveerd]])</f>
        <v>0</v>
      </c>
      <c r="S859" s="4">
        <f>Tabel1[[#This Row],[Totale openbare capaciteit]]+Tabel1[[#This Row],[Totale doelgroep capaciteit]]</f>
        <v>42</v>
      </c>
      <c r="T859" s="11">
        <v>8</v>
      </c>
      <c r="U859" s="11"/>
      <c r="V859" s="11"/>
      <c r="W859" s="11"/>
      <c r="X859" s="11"/>
      <c r="Y859" s="11"/>
      <c r="Z859" s="4">
        <f>SUM(Tabel1[[#This Row],[Bez - Invaliden algemeen]:[Bez - Overig gereserveerd]])</f>
        <v>0</v>
      </c>
      <c r="AA859" s="4"/>
      <c r="AB859" s="4"/>
      <c r="AC859" s="11"/>
      <c r="AD859" s="11">
        <f>SUM(Tabel1[[#This Row],[Bez - fout, canadees]:[Bez - fout, anders]])</f>
        <v>0</v>
      </c>
      <c r="AE859" s="4"/>
      <c r="AF859" s="11"/>
      <c r="AG859" s="11"/>
      <c r="AH859" s="11">
        <f>SUM(Tabel1[[#This Row],[Bez - Obstakel, openbaar]:[Bez - Obstakel, doelgroep]])</f>
        <v>0</v>
      </c>
      <c r="AI859" s="4"/>
      <c r="AJ859" s="11">
        <f>SUM(Tabel1[[#This Row],[Bez - doelgroep totaal]]+Tabel1[[#This Row],[Bez - Openbaar]]+Tabel1[[#This Row],[Bez - Foutparkeerders]]+Tabel1[[#This Row],[Bez - Obstakels]])</f>
        <v>8</v>
      </c>
      <c r="AK859" s="41">
        <f>Tabel1[[#This Row],[Bez - Openbaar]]/Tabel1[[#This Row],[Totale openbare capaciteit]]</f>
        <v>0.19047619047619047</v>
      </c>
      <c r="AL859" s="41" t="e">
        <f>Tabel1[[#This Row],[Bez - doelgroep totaal]]/Tabel1[[#This Row],[Totale doelgroep capaciteit]]</f>
        <v>#DIV/0!</v>
      </c>
      <c r="AM859" s="41">
        <f>Tabel1[[#This Row],[Totale bezetting]]/Tabel1[[#This Row],[Totale capaciteit]]</f>
        <v>0.19047619047619047</v>
      </c>
      <c r="AN859" s="41" t="str">
        <f>Tabel1[[#This Row],[Datum]]&amp;Tabel1[[#This Row],[Meetmoment]]&amp;Tabel1[[#This Row],[Sectienummer]]</f>
        <v>4447414:00-16:0064</v>
      </c>
      <c r="AO859" s="33">
        <v>1</v>
      </c>
      <c r="AP859" s="33"/>
      <c r="AQ859" s="33">
        <v>3</v>
      </c>
      <c r="AR859" s="33">
        <v>4</v>
      </c>
      <c r="AS859" s="33"/>
      <c r="AT859" s="33">
        <f>SUM(Tabel1[[#This Row],[Motief - Bezoekers/kortparkeerders]:[Motief - Overig]])</f>
        <v>8</v>
      </c>
      <c r="AU859" s="43">
        <v>6</v>
      </c>
      <c r="AV859" s="43"/>
      <c r="AW859" s="43"/>
      <c r="AX859" s="43"/>
      <c r="AY859" s="43">
        <v>2</v>
      </c>
      <c r="AZ859" s="43"/>
      <c r="BA859" s="43"/>
      <c r="BB859" s="43"/>
      <c r="BC859" s="44">
        <f>SUM(Tabel1[[#This Row],[Herkomst - Eigen woonplaats]:[Herkomst - Onbekend]])</f>
        <v>8</v>
      </c>
    </row>
    <row r="860" spans="1:55" s="2" customFormat="1" x14ac:dyDescent="0.25">
      <c r="A860" s="1">
        <v>64</v>
      </c>
      <c r="B860" t="s">
        <v>67</v>
      </c>
      <c r="C860" s="8">
        <v>44475</v>
      </c>
      <c r="D860" s="1" t="s">
        <v>77</v>
      </c>
      <c r="E860" s="4">
        <v>14</v>
      </c>
      <c r="F860" s="4"/>
      <c r="G860" s="4">
        <v>23</v>
      </c>
      <c r="H860" s="4"/>
      <c r="I860" s="4">
        <v>5</v>
      </c>
      <c r="J860" s="4"/>
      <c r="K860" s="4">
        <f>SUM(Tabel1[[#This Row],[cap_gemarkeerd_langs]:[cap_canadees]])</f>
        <v>42</v>
      </c>
      <c r="L860" s="4"/>
      <c r="M860" s="4"/>
      <c r="N860" s="4"/>
      <c r="O860" s="4"/>
      <c r="P860" s="4"/>
      <c r="Q860" s="4"/>
      <c r="R860" s="4">
        <f>SUM(Tabel1[[#This Row],[Cap - Invaliden algemeen]:[Cap - Overig gereserveerd]])</f>
        <v>0</v>
      </c>
      <c r="S860" s="4">
        <f>Tabel1[[#This Row],[Totale openbare capaciteit]]+Tabel1[[#This Row],[Totale doelgroep capaciteit]]</f>
        <v>42</v>
      </c>
      <c r="T860" s="11">
        <v>23</v>
      </c>
      <c r="U860" s="11"/>
      <c r="V860" s="11"/>
      <c r="W860" s="11"/>
      <c r="X860" s="11"/>
      <c r="Y860" s="11"/>
      <c r="Z860" s="4">
        <f>SUM(Tabel1[[#This Row],[Bez - Invaliden algemeen]:[Bez - Overig gereserveerd]])</f>
        <v>0</v>
      </c>
      <c r="AA860" s="4"/>
      <c r="AB860" s="4"/>
      <c r="AC860" s="11"/>
      <c r="AD860" s="11">
        <f>SUM(Tabel1[[#This Row],[Bez - fout, canadees]:[Bez - fout, anders]])</f>
        <v>0</v>
      </c>
      <c r="AE860" s="4"/>
      <c r="AF860" s="11"/>
      <c r="AG860" s="11"/>
      <c r="AH860" s="11">
        <f>SUM(Tabel1[[#This Row],[Bez - Obstakel, openbaar]:[Bez - Obstakel, doelgroep]])</f>
        <v>0</v>
      </c>
      <c r="AI860" s="4"/>
      <c r="AJ860" s="11">
        <f>SUM(Tabel1[[#This Row],[Bez - doelgroep totaal]]+Tabel1[[#This Row],[Bez - Openbaar]]+Tabel1[[#This Row],[Bez - Foutparkeerders]]+Tabel1[[#This Row],[Bez - Obstakels]])</f>
        <v>23</v>
      </c>
      <c r="AK860" s="41">
        <f>Tabel1[[#This Row],[Bez - Openbaar]]/Tabel1[[#This Row],[Totale openbare capaciteit]]</f>
        <v>0.54761904761904767</v>
      </c>
      <c r="AL860" s="41" t="e">
        <f>Tabel1[[#This Row],[Bez - doelgroep totaal]]/Tabel1[[#This Row],[Totale doelgroep capaciteit]]</f>
        <v>#DIV/0!</v>
      </c>
      <c r="AM860" s="41">
        <f>Tabel1[[#This Row],[Totale bezetting]]/Tabel1[[#This Row],[Totale capaciteit]]</f>
        <v>0.54761904761904767</v>
      </c>
      <c r="AN860" s="41" t="str">
        <f>Tabel1[[#This Row],[Datum]]&amp;Tabel1[[#This Row],[Meetmoment]]&amp;Tabel1[[#This Row],[Sectienummer]]</f>
        <v>4447500:00-02:0064</v>
      </c>
      <c r="AO860" s="33"/>
      <c r="AP860" s="33"/>
      <c r="AQ860" s="33">
        <v>9</v>
      </c>
      <c r="AR860" s="33">
        <v>14</v>
      </c>
      <c r="AS860" s="33"/>
      <c r="AT860" s="33">
        <f>SUM(Tabel1[[#This Row],[Motief - Bezoekers/kortparkeerders]:[Motief - Overig]])</f>
        <v>23</v>
      </c>
      <c r="AU860" s="43">
        <v>14</v>
      </c>
      <c r="AV860" s="43"/>
      <c r="AW860" s="43"/>
      <c r="AX860" s="43">
        <v>2</v>
      </c>
      <c r="AY860" s="43">
        <v>3</v>
      </c>
      <c r="AZ860" s="43">
        <v>3</v>
      </c>
      <c r="BA860" s="43">
        <v>1</v>
      </c>
      <c r="BB860" s="43"/>
      <c r="BC860" s="44">
        <f>SUM(Tabel1[[#This Row],[Herkomst - Eigen woonplaats]:[Herkomst - Onbekend]])</f>
        <v>23</v>
      </c>
    </row>
    <row r="861" spans="1:55" s="2" customFormat="1" x14ac:dyDescent="0.25">
      <c r="A861" s="1">
        <v>65</v>
      </c>
      <c r="B861" t="s">
        <v>73</v>
      </c>
      <c r="C861" s="8">
        <v>44415</v>
      </c>
      <c r="D861" s="1" t="s">
        <v>78</v>
      </c>
      <c r="E861" s="4"/>
      <c r="F861" s="4"/>
      <c r="G861" s="4"/>
      <c r="H861" s="4"/>
      <c r="I861" s="4"/>
      <c r="J861" s="4"/>
      <c r="K861" s="4">
        <f>SUM(Tabel1[[#This Row],[cap_gemarkeerd_langs]:[cap_canadees]])</f>
        <v>0</v>
      </c>
      <c r="L861" s="4"/>
      <c r="M861" s="4"/>
      <c r="N861" s="4"/>
      <c r="O861" s="4"/>
      <c r="P861" s="4"/>
      <c r="Q861" s="4"/>
      <c r="R861" s="4">
        <f>SUM(Tabel1[[#This Row],[Cap - Invaliden algemeen]:[Cap - Overig gereserveerd]])</f>
        <v>0</v>
      </c>
      <c r="S861" s="4">
        <f>Tabel1[[#This Row],[Totale openbare capaciteit]]+Tabel1[[#This Row],[Totale doelgroep capaciteit]]</f>
        <v>0</v>
      </c>
      <c r="T861" s="11"/>
      <c r="U861" s="11"/>
      <c r="V861" s="11"/>
      <c r="W861" s="11"/>
      <c r="X861" s="11"/>
      <c r="Y861" s="11"/>
      <c r="Z861" s="4">
        <f>SUM(Tabel1[[#This Row],[Bez - Invaliden algemeen]:[Bez - Overig gereserveerd]])</f>
        <v>0</v>
      </c>
      <c r="AA861" s="4"/>
      <c r="AB861" s="4"/>
      <c r="AC861" s="11"/>
      <c r="AD861" s="11">
        <f>SUM(Tabel1[[#This Row],[Bez - fout, canadees]:[Bez - fout, anders]])</f>
        <v>0</v>
      </c>
      <c r="AE861" s="4"/>
      <c r="AF861" s="11"/>
      <c r="AG861" s="11"/>
      <c r="AH861" s="11">
        <f>SUM(Tabel1[[#This Row],[Bez - Obstakel, openbaar]:[Bez - Obstakel, doelgroep]])</f>
        <v>0</v>
      </c>
      <c r="AI861" s="4"/>
      <c r="AJ861" s="11">
        <f>SUM(Tabel1[[#This Row],[Bez - doelgroep totaal]]+Tabel1[[#This Row],[Bez - Openbaar]]+Tabel1[[#This Row],[Bez - Foutparkeerders]]+Tabel1[[#This Row],[Bez - Obstakels]])</f>
        <v>0</v>
      </c>
      <c r="AK861" s="41" t="e">
        <f>Tabel1[[#This Row],[Bez - Openbaar]]/Tabel1[[#This Row],[Totale openbare capaciteit]]</f>
        <v>#DIV/0!</v>
      </c>
      <c r="AL861" s="41" t="e">
        <f>Tabel1[[#This Row],[Bez - doelgroep totaal]]/Tabel1[[#This Row],[Totale doelgroep capaciteit]]</f>
        <v>#DIV/0!</v>
      </c>
      <c r="AM861" s="41" t="e">
        <f>Tabel1[[#This Row],[Totale bezetting]]/Tabel1[[#This Row],[Totale capaciteit]]</f>
        <v>#DIV/0!</v>
      </c>
      <c r="AN861" s="41" t="str">
        <f>Tabel1[[#This Row],[Datum]]&amp;Tabel1[[#This Row],[Meetmoment]]&amp;Tabel1[[#This Row],[Sectienummer]]</f>
        <v>4441510:00-12:0065</v>
      </c>
      <c r="AO861" s="33"/>
      <c r="AP861" s="33"/>
      <c r="AQ861" s="33"/>
      <c r="AR861" s="33"/>
      <c r="AS861" s="33"/>
      <c r="AT861" s="33">
        <f>SUM(Tabel1[[#This Row],[Motief - Bezoekers/kortparkeerders]:[Motief - Overig]])</f>
        <v>0</v>
      </c>
      <c r="AU861" s="43"/>
      <c r="AV861" s="43"/>
      <c r="AW861" s="43"/>
      <c r="AX861" s="43"/>
      <c r="AY861" s="43"/>
      <c r="AZ861" s="43"/>
      <c r="BA861" s="43"/>
      <c r="BB861" s="43"/>
      <c r="BC861" s="44">
        <f>SUM(Tabel1[[#This Row],[Herkomst - Eigen woonplaats]:[Herkomst - Onbekend]])</f>
        <v>0</v>
      </c>
    </row>
    <row r="862" spans="1:55" s="2" customFormat="1" x14ac:dyDescent="0.25">
      <c r="A862" s="1">
        <v>65</v>
      </c>
      <c r="B862" t="s">
        <v>73</v>
      </c>
      <c r="C862" s="8">
        <v>44415</v>
      </c>
      <c r="D862" s="1" t="s">
        <v>79</v>
      </c>
      <c r="E862" s="4"/>
      <c r="F862" s="4"/>
      <c r="G862" s="4"/>
      <c r="H862" s="4"/>
      <c r="I862" s="4"/>
      <c r="J862" s="4"/>
      <c r="K862" s="4">
        <f>SUM(Tabel1[[#This Row],[cap_gemarkeerd_langs]:[cap_canadees]])</f>
        <v>0</v>
      </c>
      <c r="L862" s="4"/>
      <c r="M862" s="4"/>
      <c r="N862" s="4"/>
      <c r="O862" s="4"/>
      <c r="P862" s="4"/>
      <c r="Q862" s="4"/>
      <c r="R862" s="4">
        <f>SUM(Tabel1[[#This Row],[Cap - Invaliden algemeen]:[Cap - Overig gereserveerd]])</f>
        <v>0</v>
      </c>
      <c r="S862" s="4">
        <f>Tabel1[[#This Row],[Totale openbare capaciteit]]+Tabel1[[#This Row],[Totale doelgroep capaciteit]]</f>
        <v>0</v>
      </c>
      <c r="T862" s="11"/>
      <c r="U862" s="11"/>
      <c r="V862" s="11"/>
      <c r="W862" s="11"/>
      <c r="X862" s="11"/>
      <c r="Y862" s="11"/>
      <c r="Z862" s="4">
        <f>SUM(Tabel1[[#This Row],[Bez - Invaliden algemeen]:[Bez - Overig gereserveerd]])</f>
        <v>0</v>
      </c>
      <c r="AA862" s="4"/>
      <c r="AB862" s="4"/>
      <c r="AC862" s="11"/>
      <c r="AD862" s="11">
        <f>SUM(Tabel1[[#This Row],[Bez - fout, canadees]:[Bez - fout, anders]])</f>
        <v>0</v>
      </c>
      <c r="AE862" s="4"/>
      <c r="AF862" s="11"/>
      <c r="AG862" s="11"/>
      <c r="AH862" s="11">
        <f>SUM(Tabel1[[#This Row],[Bez - Obstakel, openbaar]:[Bez - Obstakel, doelgroep]])</f>
        <v>0</v>
      </c>
      <c r="AI862" s="4"/>
      <c r="AJ862" s="11">
        <f>SUM(Tabel1[[#This Row],[Bez - doelgroep totaal]]+Tabel1[[#This Row],[Bez - Openbaar]]+Tabel1[[#This Row],[Bez - Foutparkeerders]]+Tabel1[[#This Row],[Bez - Obstakels]])</f>
        <v>0</v>
      </c>
      <c r="AK862" s="41" t="e">
        <f>Tabel1[[#This Row],[Bez - Openbaar]]/Tabel1[[#This Row],[Totale openbare capaciteit]]</f>
        <v>#DIV/0!</v>
      </c>
      <c r="AL862" s="41" t="e">
        <f>Tabel1[[#This Row],[Bez - doelgroep totaal]]/Tabel1[[#This Row],[Totale doelgroep capaciteit]]</f>
        <v>#DIV/0!</v>
      </c>
      <c r="AM862" s="41" t="e">
        <f>Tabel1[[#This Row],[Totale bezetting]]/Tabel1[[#This Row],[Totale capaciteit]]</f>
        <v>#DIV/0!</v>
      </c>
      <c r="AN862" s="41" t="str">
        <f>Tabel1[[#This Row],[Datum]]&amp;Tabel1[[#This Row],[Meetmoment]]&amp;Tabel1[[#This Row],[Sectienummer]]</f>
        <v>4441514:00-16:0065</v>
      </c>
      <c r="AO862" s="33"/>
      <c r="AP862" s="33"/>
      <c r="AQ862" s="33"/>
      <c r="AR862" s="33"/>
      <c r="AS862" s="33"/>
      <c r="AT862" s="33">
        <f>SUM(Tabel1[[#This Row],[Motief - Bezoekers/kortparkeerders]:[Motief - Overig]])</f>
        <v>0</v>
      </c>
      <c r="AU862" s="43"/>
      <c r="AV862" s="43"/>
      <c r="AW862" s="43"/>
      <c r="AX862" s="43"/>
      <c r="AY862" s="43"/>
      <c r="AZ862" s="43"/>
      <c r="BA862" s="43"/>
      <c r="BB862" s="43"/>
      <c r="BC862" s="44">
        <f>SUM(Tabel1[[#This Row],[Herkomst - Eigen woonplaats]:[Herkomst - Onbekend]])</f>
        <v>0</v>
      </c>
    </row>
    <row r="863" spans="1:55" s="2" customFormat="1" x14ac:dyDescent="0.25">
      <c r="A863" s="1">
        <v>65</v>
      </c>
      <c r="B863" t="s">
        <v>73</v>
      </c>
      <c r="C863" s="8">
        <v>44415</v>
      </c>
      <c r="D863" s="1" t="s">
        <v>80</v>
      </c>
      <c r="E863" s="4"/>
      <c r="F863" s="4"/>
      <c r="G863" s="4"/>
      <c r="H863" s="4"/>
      <c r="I863" s="4"/>
      <c r="J863" s="4"/>
      <c r="K863" s="4">
        <f>SUM(Tabel1[[#This Row],[cap_gemarkeerd_langs]:[cap_canadees]])</f>
        <v>0</v>
      </c>
      <c r="L863" s="4"/>
      <c r="M863" s="4"/>
      <c r="N863" s="4"/>
      <c r="O863" s="4"/>
      <c r="P863" s="4"/>
      <c r="Q863" s="4"/>
      <c r="R863" s="4">
        <f>SUM(Tabel1[[#This Row],[Cap - Invaliden algemeen]:[Cap - Overig gereserveerd]])</f>
        <v>0</v>
      </c>
      <c r="S863" s="4">
        <f>Tabel1[[#This Row],[Totale openbare capaciteit]]+Tabel1[[#This Row],[Totale doelgroep capaciteit]]</f>
        <v>0</v>
      </c>
      <c r="T863" s="11"/>
      <c r="U863" s="11"/>
      <c r="V863" s="11"/>
      <c r="W863" s="11"/>
      <c r="X863" s="11"/>
      <c r="Y863" s="11"/>
      <c r="Z863" s="4">
        <f>SUM(Tabel1[[#This Row],[Bez - Invaliden algemeen]:[Bez - Overig gereserveerd]])</f>
        <v>0</v>
      </c>
      <c r="AA863" s="4"/>
      <c r="AB863" s="4"/>
      <c r="AC863" s="11"/>
      <c r="AD863" s="11">
        <f>SUM(Tabel1[[#This Row],[Bez - fout, canadees]:[Bez - fout, anders]])</f>
        <v>0</v>
      </c>
      <c r="AE863" s="4"/>
      <c r="AF863" s="11"/>
      <c r="AG863" s="11"/>
      <c r="AH863" s="11">
        <f>SUM(Tabel1[[#This Row],[Bez - Obstakel, openbaar]:[Bez - Obstakel, doelgroep]])</f>
        <v>0</v>
      </c>
      <c r="AI863" s="4"/>
      <c r="AJ863" s="11">
        <f>SUM(Tabel1[[#This Row],[Bez - doelgroep totaal]]+Tabel1[[#This Row],[Bez - Openbaar]]+Tabel1[[#This Row],[Bez - Foutparkeerders]]+Tabel1[[#This Row],[Bez - Obstakels]])</f>
        <v>0</v>
      </c>
      <c r="AK863" s="41" t="e">
        <f>Tabel1[[#This Row],[Bez - Openbaar]]/Tabel1[[#This Row],[Totale openbare capaciteit]]</f>
        <v>#DIV/0!</v>
      </c>
      <c r="AL863" s="41" t="e">
        <f>Tabel1[[#This Row],[Bez - doelgroep totaal]]/Tabel1[[#This Row],[Totale doelgroep capaciteit]]</f>
        <v>#DIV/0!</v>
      </c>
      <c r="AM863" s="41" t="e">
        <f>Tabel1[[#This Row],[Totale bezetting]]/Tabel1[[#This Row],[Totale capaciteit]]</f>
        <v>#DIV/0!</v>
      </c>
      <c r="AN863" s="41" t="str">
        <f>Tabel1[[#This Row],[Datum]]&amp;Tabel1[[#This Row],[Meetmoment]]&amp;Tabel1[[#This Row],[Sectienummer]]</f>
        <v>4441519:00-21:0065</v>
      </c>
      <c r="AO863" s="33"/>
      <c r="AP863" s="33"/>
      <c r="AQ863" s="33"/>
      <c r="AR863" s="33"/>
      <c r="AS863" s="33"/>
      <c r="AT863" s="33">
        <f>SUM(Tabel1[[#This Row],[Motief - Bezoekers/kortparkeerders]:[Motief - Overig]])</f>
        <v>0</v>
      </c>
      <c r="AU863" s="43"/>
      <c r="AV863" s="43"/>
      <c r="AW863" s="43"/>
      <c r="AX863" s="43"/>
      <c r="AY863" s="43"/>
      <c r="AZ863" s="43"/>
      <c r="BA863" s="43"/>
      <c r="BB863" s="43"/>
      <c r="BC863" s="44">
        <f>SUM(Tabel1[[#This Row],[Herkomst - Eigen woonplaats]:[Herkomst - Onbekend]])</f>
        <v>0</v>
      </c>
    </row>
    <row r="864" spans="1:55" s="2" customFormat="1" x14ac:dyDescent="0.25">
      <c r="A864" s="1">
        <v>65</v>
      </c>
      <c r="B864" t="s">
        <v>73</v>
      </c>
      <c r="C864" s="8">
        <v>44416</v>
      </c>
      <c r="D864" s="1" t="s">
        <v>77</v>
      </c>
      <c r="E864" s="4"/>
      <c r="F864" s="4"/>
      <c r="G864" s="4"/>
      <c r="H864" s="4"/>
      <c r="I864" s="4"/>
      <c r="J864" s="4"/>
      <c r="K864" s="4">
        <f>SUM(Tabel1[[#This Row],[cap_gemarkeerd_langs]:[cap_canadees]])</f>
        <v>0</v>
      </c>
      <c r="L864" s="4"/>
      <c r="M864" s="4"/>
      <c r="N864" s="4"/>
      <c r="O864" s="4"/>
      <c r="P864" s="4"/>
      <c r="Q864" s="4"/>
      <c r="R864" s="4">
        <f>SUM(Tabel1[[#This Row],[Cap - Invaliden algemeen]:[Cap - Overig gereserveerd]])</f>
        <v>0</v>
      </c>
      <c r="S864" s="4">
        <f>Tabel1[[#This Row],[Totale openbare capaciteit]]+Tabel1[[#This Row],[Totale doelgroep capaciteit]]</f>
        <v>0</v>
      </c>
      <c r="T864" s="11"/>
      <c r="U864" s="11"/>
      <c r="V864" s="11"/>
      <c r="W864" s="11"/>
      <c r="X864" s="11"/>
      <c r="Y864" s="11"/>
      <c r="Z864" s="4">
        <f>SUM(Tabel1[[#This Row],[Bez - Invaliden algemeen]:[Bez - Overig gereserveerd]])</f>
        <v>0</v>
      </c>
      <c r="AA864" s="4"/>
      <c r="AB864" s="4"/>
      <c r="AC864" s="11"/>
      <c r="AD864" s="11">
        <f>SUM(Tabel1[[#This Row],[Bez - fout, canadees]:[Bez - fout, anders]])</f>
        <v>0</v>
      </c>
      <c r="AE864" s="4"/>
      <c r="AF864" s="11"/>
      <c r="AG864" s="11"/>
      <c r="AH864" s="11">
        <f>SUM(Tabel1[[#This Row],[Bez - Obstakel, openbaar]:[Bez - Obstakel, doelgroep]])</f>
        <v>0</v>
      </c>
      <c r="AI864" s="4"/>
      <c r="AJ864" s="11">
        <f>SUM(Tabel1[[#This Row],[Bez - doelgroep totaal]]+Tabel1[[#This Row],[Bez - Openbaar]]+Tabel1[[#This Row],[Bez - Foutparkeerders]]+Tabel1[[#This Row],[Bez - Obstakels]])</f>
        <v>0</v>
      </c>
      <c r="AK864" s="41" t="e">
        <f>Tabel1[[#This Row],[Bez - Openbaar]]/Tabel1[[#This Row],[Totale openbare capaciteit]]</f>
        <v>#DIV/0!</v>
      </c>
      <c r="AL864" s="41" t="e">
        <f>Tabel1[[#This Row],[Bez - doelgroep totaal]]/Tabel1[[#This Row],[Totale doelgroep capaciteit]]</f>
        <v>#DIV/0!</v>
      </c>
      <c r="AM864" s="41" t="e">
        <f>Tabel1[[#This Row],[Totale bezetting]]/Tabel1[[#This Row],[Totale capaciteit]]</f>
        <v>#DIV/0!</v>
      </c>
      <c r="AN864" s="41" t="str">
        <f>Tabel1[[#This Row],[Datum]]&amp;Tabel1[[#This Row],[Meetmoment]]&amp;Tabel1[[#This Row],[Sectienummer]]</f>
        <v>4441600:00-02:0065</v>
      </c>
      <c r="AO864" s="33"/>
      <c r="AP864" s="33"/>
      <c r="AQ864" s="33"/>
      <c r="AR864" s="33"/>
      <c r="AS864" s="33"/>
      <c r="AT864" s="33">
        <f>SUM(Tabel1[[#This Row],[Motief - Bezoekers/kortparkeerders]:[Motief - Overig]])</f>
        <v>0</v>
      </c>
      <c r="AU864" s="43"/>
      <c r="AV864" s="43"/>
      <c r="AW864" s="43"/>
      <c r="AX864" s="43"/>
      <c r="AY864" s="43"/>
      <c r="AZ864" s="43"/>
      <c r="BA864" s="43"/>
      <c r="BB864" s="43"/>
      <c r="BC864" s="44">
        <f>SUM(Tabel1[[#This Row],[Herkomst - Eigen woonplaats]:[Herkomst - Onbekend]])</f>
        <v>0</v>
      </c>
    </row>
    <row r="865" spans="1:55" s="2" customFormat="1" x14ac:dyDescent="0.25">
      <c r="A865" s="1">
        <v>65</v>
      </c>
      <c r="B865" s="1" t="s">
        <v>73</v>
      </c>
      <c r="C865" s="8">
        <v>44429</v>
      </c>
      <c r="D865" s="1" t="s">
        <v>79</v>
      </c>
      <c r="E865" s="4"/>
      <c r="F865" s="4"/>
      <c r="G865" s="4"/>
      <c r="H865" s="4"/>
      <c r="I865" s="4"/>
      <c r="J865" s="4"/>
      <c r="K865" s="4">
        <f>SUM(Tabel1[[#This Row],[cap_gemarkeerd_langs]:[cap_canadees]])</f>
        <v>0</v>
      </c>
      <c r="L865" s="4"/>
      <c r="M865" s="4"/>
      <c r="N865" s="4"/>
      <c r="O865" s="4"/>
      <c r="P865" s="4"/>
      <c r="Q865" s="4"/>
      <c r="R865" s="4">
        <f>SUM(Tabel1[[#This Row],[Cap - Invaliden algemeen]:[Cap - Overig gereserveerd]])</f>
        <v>0</v>
      </c>
      <c r="S865" s="4">
        <f>Tabel1[[#This Row],[Totale openbare capaciteit]]+Tabel1[[#This Row],[Totale doelgroep capaciteit]]</f>
        <v>0</v>
      </c>
      <c r="T865" s="11"/>
      <c r="U865" s="11"/>
      <c r="V865" s="11"/>
      <c r="W865" s="11"/>
      <c r="X865" s="11"/>
      <c r="Y865" s="11"/>
      <c r="Z865" s="4">
        <f>SUM(Tabel1[[#This Row],[Bez - Invaliden algemeen]:[Bez - Overig gereserveerd]])</f>
        <v>0</v>
      </c>
      <c r="AA865" s="4"/>
      <c r="AB865" s="4"/>
      <c r="AC865" s="11"/>
      <c r="AD865" s="11">
        <f>SUM(Tabel1[[#This Row],[Bez - fout, canadees]:[Bez - fout, anders]])</f>
        <v>0</v>
      </c>
      <c r="AE865" s="11"/>
      <c r="AF865" s="11"/>
      <c r="AG865" s="11"/>
      <c r="AH865" s="11">
        <f>SUM(Tabel1[[#This Row],[Bez - Obstakel, openbaar]:[Bez - Obstakel, doelgroep]])</f>
        <v>0</v>
      </c>
      <c r="AI865" s="4"/>
      <c r="AJ865" s="11">
        <f>SUM(Tabel1[[#This Row],[Bez - doelgroep totaal]]+Tabel1[[#This Row],[Bez - Openbaar]]+Tabel1[[#This Row],[Bez - Foutparkeerders]]+Tabel1[[#This Row],[Bez - Obstakels]])</f>
        <v>0</v>
      </c>
      <c r="AK865" s="41" t="e">
        <f>Tabel1[[#This Row],[Bez - Openbaar]]/Tabel1[[#This Row],[Totale openbare capaciteit]]</f>
        <v>#DIV/0!</v>
      </c>
      <c r="AL865" s="41" t="e">
        <f>Tabel1[[#This Row],[Bez - doelgroep totaal]]/Tabel1[[#This Row],[Totale doelgroep capaciteit]]</f>
        <v>#DIV/0!</v>
      </c>
      <c r="AM865" s="41" t="e">
        <f>Tabel1[[#This Row],[Totale bezetting]]/Tabel1[[#This Row],[Totale capaciteit]]</f>
        <v>#DIV/0!</v>
      </c>
      <c r="AN865" s="41" t="str">
        <f>Tabel1[[#This Row],[Datum]]&amp;Tabel1[[#This Row],[Meetmoment]]&amp;Tabel1[[#This Row],[Sectienummer]]</f>
        <v>4442914:00-16:0065</v>
      </c>
      <c r="AO865" s="33"/>
      <c r="AP865" s="33"/>
      <c r="AQ865" s="33"/>
      <c r="AR865" s="33"/>
      <c r="AS865" s="33"/>
      <c r="AT865" s="33">
        <f>SUM(Tabel1[[#This Row],[Motief - Bezoekers/kortparkeerders]:[Motief - Overig]])</f>
        <v>0</v>
      </c>
      <c r="AU865" s="43"/>
      <c r="AV865" s="43"/>
      <c r="AW865" s="43"/>
      <c r="AX865" s="43"/>
      <c r="AY865" s="43"/>
      <c r="AZ865" s="43"/>
      <c r="BA865" s="43"/>
      <c r="BB865" s="43"/>
      <c r="BC865" s="44">
        <f>SUM(Tabel1[[#This Row],[Herkomst - Eigen woonplaats]:[Herkomst - Onbekend]])</f>
        <v>0</v>
      </c>
    </row>
    <row r="866" spans="1:55" s="2" customFormat="1" x14ac:dyDescent="0.25">
      <c r="A866" s="1">
        <v>65</v>
      </c>
      <c r="B866" t="s">
        <v>73</v>
      </c>
      <c r="C866" s="8">
        <v>44450</v>
      </c>
      <c r="D866" s="1" t="s">
        <v>78</v>
      </c>
      <c r="E866" s="4"/>
      <c r="F866" s="4"/>
      <c r="G866" s="4"/>
      <c r="H866" s="4"/>
      <c r="I866" s="4"/>
      <c r="J866" s="4"/>
      <c r="K866" s="4">
        <f>SUM(Tabel1[[#This Row],[cap_gemarkeerd_langs]:[cap_canadees]])</f>
        <v>0</v>
      </c>
      <c r="L866" s="4"/>
      <c r="M866" s="4"/>
      <c r="N866" s="4"/>
      <c r="O866" s="4"/>
      <c r="P866" s="4"/>
      <c r="Q866" s="4"/>
      <c r="R866" s="4">
        <f>SUM(Tabel1[[#This Row],[Cap - Invaliden algemeen]:[Cap - Overig gereserveerd]])</f>
        <v>0</v>
      </c>
      <c r="S866" s="4">
        <f>Tabel1[[#This Row],[Totale openbare capaciteit]]+Tabel1[[#This Row],[Totale doelgroep capaciteit]]</f>
        <v>0</v>
      </c>
      <c r="T866" s="11"/>
      <c r="U866" s="11"/>
      <c r="V866" s="11"/>
      <c r="W866" s="11"/>
      <c r="X866" s="11"/>
      <c r="Y866" s="11"/>
      <c r="Z866" s="4">
        <f>SUM(Tabel1[[#This Row],[Bez - Invaliden algemeen]:[Bez - Overig gereserveerd]])</f>
        <v>0</v>
      </c>
      <c r="AA866" s="4"/>
      <c r="AB866" s="4"/>
      <c r="AC866" s="11"/>
      <c r="AD866" s="11">
        <f>SUM(Tabel1[[#This Row],[Bez - fout, canadees]:[Bez - fout, anders]])</f>
        <v>0</v>
      </c>
      <c r="AE866" s="4"/>
      <c r="AF866" s="11"/>
      <c r="AG866" s="11"/>
      <c r="AH866" s="11">
        <f>SUM(Tabel1[[#This Row],[Bez - Obstakel, openbaar]:[Bez - Obstakel, doelgroep]])</f>
        <v>0</v>
      </c>
      <c r="AI866" s="4"/>
      <c r="AJ866" s="11">
        <f>SUM(Tabel1[[#This Row],[Bez - doelgroep totaal]]+Tabel1[[#This Row],[Bez - Openbaar]]+Tabel1[[#This Row],[Bez - Foutparkeerders]]+Tabel1[[#This Row],[Bez - Obstakels]])</f>
        <v>0</v>
      </c>
      <c r="AK866" s="41" t="e">
        <f>Tabel1[[#This Row],[Bez - Openbaar]]/Tabel1[[#This Row],[Totale openbare capaciteit]]</f>
        <v>#DIV/0!</v>
      </c>
      <c r="AL866" s="41" t="e">
        <f>Tabel1[[#This Row],[Bez - doelgroep totaal]]/Tabel1[[#This Row],[Totale doelgroep capaciteit]]</f>
        <v>#DIV/0!</v>
      </c>
      <c r="AM866" s="41" t="e">
        <f>Tabel1[[#This Row],[Totale bezetting]]/Tabel1[[#This Row],[Totale capaciteit]]</f>
        <v>#DIV/0!</v>
      </c>
      <c r="AN866" s="41" t="str">
        <f>Tabel1[[#This Row],[Datum]]&amp;Tabel1[[#This Row],[Meetmoment]]&amp;Tabel1[[#This Row],[Sectienummer]]</f>
        <v>4445010:00-12:0065</v>
      </c>
      <c r="AO866" s="33"/>
      <c r="AP866" s="33"/>
      <c r="AQ866" s="33"/>
      <c r="AR866" s="33"/>
      <c r="AS866" s="33"/>
      <c r="AT866" s="33">
        <f>SUM(Tabel1[[#This Row],[Motief - Bezoekers/kortparkeerders]:[Motief - Overig]])</f>
        <v>0</v>
      </c>
      <c r="AU866" s="43"/>
      <c r="AV866" s="43"/>
      <c r="AW866" s="43"/>
      <c r="AX866" s="43"/>
      <c r="AY866" s="43"/>
      <c r="AZ866" s="43"/>
      <c r="BA866" s="43"/>
      <c r="BB866" s="43"/>
      <c r="BC866" s="44">
        <f>SUM(Tabel1[[#This Row],[Herkomst - Eigen woonplaats]:[Herkomst - Onbekend]])</f>
        <v>0</v>
      </c>
    </row>
    <row r="867" spans="1:55" s="2" customFormat="1" x14ac:dyDescent="0.25">
      <c r="A867" s="1">
        <v>65</v>
      </c>
      <c r="B867" t="s">
        <v>73</v>
      </c>
      <c r="C867" s="8">
        <v>44450</v>
      </c>
      <c r="D867" s="1" t="s">
        <v>79</v>
      </c>
      <c r="E867" s="4"/>
      <c r="F867" s="4"/>
      <c r="G867" s="4"/>
      <c r="H867" s="4"/>
      <c r="I867" s="4"/>
      <c r="J867" s="4"/>
      <c r="K867" s="4">
        <f>SUM(Tabel1[[#This Row],[cap_gemarkeerd_langs]:[cap_canadees]])</f>
        <v>0</v>
      </c>
      <c r="L867" s="4"/>
      <c r="M867" s="4"/>
      <c r="N867" s="4"/>
      <c r="O867" s="4"/>
      <c r="P867" s="4"/>
      <c r="Q867" s="4"/>
      <c r="R867" s="4">
        <f>SUM(Tabel1[[#This Row],[Cap - Invaliden algemeen]:[Cap - Overig gereserveerd]])</f>
        <v>0</v>
      </c>
      <c r="S867" s="4">
        <f>Tabel1[[#This Row],[Totale openbare capaciteit]]+Tabel1[[#This Row],[Totale doelgroep capaciteit]]</f>
        <v>0</v>
      </c>
      <c r="T867" s="11"/>
      <c r="U867" s="11"/>
      <c r="V867" s="11"/>
      <c r="W867" s="11"/>
      <c r="X867" s="11"/>
      <c r="Y867" s="11"/>
      <c r="Z867" s="4">
        <f>SUM(Tabel1[[#This Row],[Bez - Invaliden algemeen]:[Bez - Overig gereserveerd]])</f>
        <v>0</v>
      </c>
      <c r="AA867" s="4"/>
      <c r="AB867" s="4"/>
      <c r="AC867" s="11"/>
      <c r="AD867" s="11">
        <f>SUM(Tabel1[[#This Row],[Bez - fout, canadees]:[Bez - fout, anders]])</f>
        <v>0</v>
      </c>
      <c r="AE867" s="4"/>
      <c r="AF867" s="11"/>
      <c r="AG867" s="11"/>
      <c r="AH867" s="11">
        <f>SUM(Tabel1[[#This Row],[Bez - Obstakel, openbaar]:[Bez - Obstakel, doelgroep]])</f>
        <v>0</v>
      </c>
      <c r="AI867" s="4"/>
      <c r="AJ867" s="11">
        <f>SUM(Tabel1[[#This Row],[Bez - doelgroep totaal]]+Tabel1[[#This Row],[Bez - Openbaar]]+Tabel1[[#This Row],[Bez - Foutparkeerders]]+Tabel1[[#This Row],[Bez - Obstakels]])</f>
        <v>0</v>
      </c>
      <c r="AK867" s="41" t="e">
        <f>Tabel1[[#This Row],[Bez - Openbaar]]/Tabel1[[#This Row],[Totale openbare capaciteit]]</f>
        <v>#DIV/0!</v>
      </c>
      <c r="AL867" s="41" t="e">
        <f>Tabel1[[#This Row],[Bez - doelgroep totaal]]/Tabel1[[#This Row],[Totale doelgroep capaciteit]]</f>
        <v>#DIV/0!</v>
      </c>
      <c r="AM867" s="41" t="e">
        <f>Tabel1[[#This Row],[Totale bezetting]]/Tabel1[[#This Row],[Totale capaciteit]]</f>
        <v>#DIV/0!</v>
      </c>
      <c r="AN867" s="41" t="str">
        <f>Tabel1[[#This Row],[Datum]]&amp;Tabel1[[#This Row],[Meetmoment]]&amp;Tabel1[[#This Row],[Sectienummer]]</f>
        <v>4445014:00-16:0065</v>
      </c>
      <c r="AO867" s="33"/>
      <c r="AP867" s="33"/>
      <c r="AQ867" s="33"/>
      <c r="AR867" s="33"/>
      <c r="AS867" s="33"/>
      <c r="AT867" s="33">
        <f>SUM(Tabel1[[#This Row],[Motief - Bezoekers/kortparkeerders]:[Motief - Overig]])</f>
        <v>0</v>
      </c>
      <c r="AU867" s="43"/>
      <c r="AV867" s="43"/>
      <c r="AW867" s="43"/>
      <c r="AX867" s="43"/>
      <c r="AY867" s="43"/>
      <c r="AZ867" s="43"/>
      <c r="BA867" s="43"/>
      <c r="BB867" s="43"/>
      <c r="BC867" s="44">
        <f>SUM(Tabel1[[#This Row],[Herkomst - Eigen woonplaats]:[Herkomst - Onbekend]])</f>
        <v>0</v>
      </c>
    </row>
    <row r="868" spans="1:55" s="2" customFormat="1" x14ac:dyDescent="0.25">
      <c r="A868" s="1">
        <v>65</v>
      </c>
      <c r="B868" t="s">
        <v>73</v>
      </c>
      <c r="C868" s="8">
        <v>44450</v>
      </c>
      <c r="D868" s="1" t="s">
        <v>80</v>
      </c>
      <c r="E868" s="4"/>
      <c r="F868" s="4"/>
      <c r="G868" s="4"/>
      <c r="H868" s="4"/>
      <c r="I868" s="4"/>
      <c r="J868" s="4"/>
      <c r="K868" s="4">
        <f>SUM(Tabel1[[#This Row],[cap_gemarkeerd_langs]:[cap_canadees]])</f>
        <v>0</v>
      </c>
      <c r="L868" s="4"/>
      <c r="M868" s="4"/>
      <c r="N868" s="4"/>
      <c r="O868" s="4"/>
      <c r="P868" s="4"/>
      <c r="Q868" s="4"/>
      <c r="R868" s="4">
        <f>SUM(Tabel1[[#This Row],[Cap - Invaliden algemeen]:[Cap - Overig gereserveerd]])</f>
        <v>0</v>
      </c>
      <c r="S868" s="4">
        <f>Tabel1[[#This Row],[Totale openbare capaciteit]]+Tabel1[[#This Row],[Totale doelgroep capaciteit]]</f>
        <v>0</v>
      </c>
      <c r="T868" s="11"/>
      <c r="U868" s="11"/>
      <c r="V868" s="11"/>
      <c r="W868" s="11"/>
      <c r="X868" s="11"/>
      <c r="Y868" s="11"/>
      <c r="Z868" s="4">
        <f>SUM(Tabel1[[#This Row],[Bez - Invaliden algemeen]:[Bez - Overig gereserveerd]])</f>
        <v>0</v>
      </c>
      <c r="AA868" s="4"/>
      <c r="AB868" s="4"/>
      <c r="AC868" s="11"/>
      <c r="AD868" s="11">
        <f>SUM(Tabel1[[#This Row],[Bez - fout, canadees]:[Bez - fout, anders]])</f>
        <v>0</v>
      </c>
      <c r="AE868" s="4"/>
      <c r="AF868" s="11"/>
      <c r="AG868" s="11"/>
      <c r="AH868" s="11">
        <f>SUM(Tabel1[[#This Row],[Bez - Obstakel, openbaar]:[Bez - Obstakel, doelgroep]])</f>
        <v>0</v>
      </c>
      <c r="AI868" s="4"/>
      <c r="AJ868" s="11">
        <f>SUM(Tabel1[[#This Row],[Bez - doelgroep totaal]]+Tabel1[[#This Row],[Bez - Openbaar]]+Tabel1[[#This Row],[Bez - Foutparkeerders]]+Tabel1[[#This Row],[Bez - Obstakels]])</f>
        <v>0</v>
      </c>
      <c r="AK868" s="41" t="e">
        <f>Tabel1[[#This Row],[Bez - Openbaar]]/Tabel1[[#This Row],[Totale openbare capaciteit]]</f>
        <v>#DIV/0!</v>
      </c>
      <c r="AL868" s="41" t="e">
        <f>Tabel1[[#This Row],[Bez - doelgroep totaal]]/Tabel1[[#This Row],[Totale doelgroep capaciteit]]</f>
        <v>#DIV/0!</v>
      </c>
      <c r="AM868" s="41" t="e">
        <f>Tabel1[[#This Row],[Totale bezetting]]/Tabel1[[#This Row],[Totale capaciteit]]</f>
        <v>#DIV/0!</v>
      </c>
      <c r="AN868" s="41" t="str">
        <f>Tabel1[[#This Row],[Datum]]&amp;Tabel1[[#This Row],[Meetmoment]]&amp;Tabel1[[#This Row],[Sectienummer]]</f>
        <v>4445019:00-21:0065</v>
      </c>
      <c r="AO868" s="33"/>
      <c r="AP868" s="33"/>
      <c r="AQ868" s="33"/>
      <c r="AR868" s="33"/>
      <c r="AS868" s="33"/>
      <c r="AT868" s="33">
        <f>SUM(Tabel1[[#This Row],[Motief - Bezoekers/kortparkeerders]:[Motief - Overig]])</f>
        <v>0</v>
      </c>
      <c r="AU868" s="43"/>
      <c r="AV868" s="43"/>
      <c r="AW868" s="43"/>
      <c r="AX868" s="43"/>
      <c r="AY868" s="43"/>
      <c r="AZ868" s="43"/>
      <c r="BA868" s="43"/>
      <c r="BB868" s="43"/>
      <c r="BC868" s="44">
        <f>SUM(Tabel1[[#This Row],[Herkomst - Eigen woonplaats]:[Herkomst - Onbekend]])</f>
        <v>0</v>
      </c>
    </row>
    <row r="869" spans="1:55" s="2" customFormat="1" x14ac:dyDescent="0.25">
      <c r="A869" s="1">
        <v>65</v>
      </c>
      <c r="B869" t="s">
        <v>73</v>
      </c>
      <c r="C869" s="8">
        <v>44451</v>
      </c>
      <c r="D869" s="1" t="s">
        <v>77</v>
      </c>
      <c r="E869" s="4"/>
      <c r="F869" s="4"/>
      <c r="G869" s="4"/>
      <c r="H869" s="4"/>
      <c r="I869" s="4"/>
      <c r="J869" s="4"/>
      <c r="K869" s="4">
        <f>SUM(Tabel1[[#This Row],[cap_gemarkeerd_langs]:[cap_canadees]])</f>
        <v>0</v>
      </c>
      <c r="L869" s="4"/>
      <c r="M869" s="4"/>
      <c r="N869" s="4"/>
      <c r="O869" s="4"/>
      <c r="P869" s="4"/>
      <c r="Q869" s="4"/>
      <c r="R869" s="4">
        <f>SUM(Tabel1[[#This Row],[Cap - Invaliden algemeen]:[Cap - Overig gereserveerd]])</f>
        <v>0</v>
      </c>
      <c r="S869" s="4">
        <f>Tabel1[[#This Row],[Totale openbare capaciteit]]+Tabel1[[#This Row],[Totale doelgroep capaciteit]]</f>
        <v>0</v>
      </c>
      <c r="T869" s="11"/>
      <c r="U869" s="11"/>
      <c r="V869" s="11"/>
      <c r="W869" s="11"/>
      <c r="X869" s="11"/>
      <c r="Y869" s="11"/>
      <c r="Z869" s="4">
        <f>SUM(Tabel1[[#This Row],[Bez - Invaliden algemeen]:[Bez - Overig gereserveerd]])</f>
        <v>0</v>
      </c>
      <c r="AA869" s="4"/>
      <c r="AB869" s="4"/>
      <c r="AC869" s="11"/>
      <c r="AD869" s="11">
        <f>SUM(Tabel1[[#This Row],[Bez - fout, canadees]:[Bez - fout, anders]])</f>
        <v>0</v>
      </c>
      <c r="AE869" s="4"/>
      <c r="AF869" s="11"/>
      <c r="AG869" s="11"/>
      <c r="AH869" s="11">
        <f>SUM(Tabel1[[#This Row],[Bez - Obstakel, openbaar]:[Bez - Obstakel, doelgroep]])</f>
        <v>0</v>
      </c>
      <c r="AI869" s="4"/>
      <c r="AJ869" s="11">
        <f>SUM(Tabel1[[#This Row],[Bez - doelgroep totaal]]+Tabel1[[#This Row],[Bez - Openbaar]]+Tabel1[[#This Row],[Bez - Foutparkeerders]]+Tabel1[[#This Row],[Bez - Obstakels]])</f>
        <v>0</v>
      </c>
      <c r="AK869" s="41" t="e">
        <f>Tabel1[[#This Row],[Bez - Openbaar]]/Tabel1[[#This Row],[Totale openbare capaciteit]]</f>
        <v>#DIV/0!</v>
      </c>
      <c r="AL869" s="41" t="e">
        <f>Tabel1[[#This Row],[Bez - doelgroep totaal]]/Tabel1[[#This Row],[Totale doelgroep capaciteit]]</f>
        <v>#DIV/0!</v>
      </c>
      <c r="AM869" s="41" t="e">
        <f>Tabel1[[#This Row],[Totale bezetting]]/Tabel1[[#This Row],[Totale capaciteit]]</f>
        <v>#DIV/0!</v>
      </c>
      <c r="AN869" s="41" t="str">
        <f>Tabel1[[#This Row],[Datum]]&amp;Tabel1[[#This Row],[Meetmoment]]&amp;Tabel1[[#This Row],[Sectienummer]]</f>
        <v>4445100:00-02:0065</v>
      </c>
      <c r="AO869" s="33"/>
      <c r="AP869" s="33"/>
      <c r="AQ869" s="33"/>
      <c r="AR869" s="33"/>
      <c r="AS869" s="33"/>
      <c r="AT869" s="33">
        <f>SUM(Tabel1[[#This Row],[Motief - Bezoekers/kortparkeerders]:[Motief - Overig]])</f>
        <v>0</v>
      </c>
      <c r="AU869" s="43"/>
      <c r="AV869" s="43"/>
      <c r="AW869" s="43"/>
      <c r="AX869" s="43"/>
      <c r="AY869" s="43"/>
      <c r="AZ869" s="43"/>
      <c r="BA869" s="43"/>
      <c r="BB869" s="43"/>
      <c r="BC869" s="44">
        <f>SUM(Tabel1[[#This Row],[Herkomst - Eigen woonplaats]:[Herkomst - Onbekend]])</f>
        <v>0</v>
      </c>
    </row>
    <row r="870" spans="1:55" s="2" customFormat="1" x14ac:dyDescent="0.25">
      <c r="A870" s="1">
        <v>65</v>
      </c>
      <c r="B870" t="s">
        <v>73</v>
      </c>
      <c r="C870" s="8">
        <v>44474</v>
      </c>
      <c r="D870" s="1" t="s">
        <v>78</v>
      </c>
      <c r="E870" s="4"/>
      <c r="F870" s="4"/>
      <c r="G870" s="4"/>
      <c r="H870" s="4"/>
      <c r="I870" s="4"/>
      <c r="J870" s="4"/>
      <c r="K870" s="4">
        <f>SUM(Tabel1[[#This Row],[cap_gemarkeerd_langs]:[cap_canadees]])</f>
        <v>0</v>
      </c>
      <c r="L870" s="4"/>
      <c r="M870" s="4"/>
      <c r="N870" s="4"/>
      <c r="O870" s="4"/>
      <c r="P870" s="4"/>
      <c r="Q870" s="4"/>
      <c r="R870" s="4">
        <f>SUM(Tabel1[[#This Row],[Cap - Invaliden algemeen]:[Cap - Overig gereserveerd]])</f>
        <v>0</v>
      </c>
      <c r="S870" s="4">
        <f>Tabel1[[#This Row],[Totale openbare capaciteit]]+Tabel1[[#This Row],[Totale doelgroep capaciteit]]</f>
        <v>0</v>
      </c>
      <c r="T870" s="11"/>
      <c r="U870" s="11"/>
      <c r="V870" s="11"/>
      <c r="W870" s="11"/>
      <c r="X870" s="11"/>
      <c r="Y870" s="11"/>
      <c r="Z870" s="4">
        <f>SUM(Tabel1[[#This Row],[Bez - Invaliden algemeen]:[Bez - Overig gereserveerd]])</f>
        <v>0</v>
      </c>
      <c r="AA870" s="4"/>
      <c r="AB870" s="4"/>
      <c r="AC870" s="11"/>
      <c r="AD870" s="11">
        <f>SUM(Tabel1[[#This Row],[Bez - fout, canadees]:[Bez - fout, anders]])</f>
        <v>0</v>
      </c>
      <c r="AE870" s="4"/>
      <c r="AF870" s="11"/>
      <c r="AG870" s="11"/>
      <c r="AH870" s="11">
        <f>SUM(Tabel1[[#This Row],[Bez - Obstakel, openbaar]:[Bez - Obstakel, doelgroep]])</f>
        <v>0</v>
      </c>
      <c r="AI870" s="4"/>
      <c r="AJ870" s="11">
        <f>SUM(Tabel1[[#This Row],[Bez - doelgroep totaal]]+Tabel1[[#This Row],[Bez - Openbaar]]+Tabel1[[#This Row],[Bez - Foutparkeerders]]+Tabel1[[#This Row],[Bez - Obstakels]])</f>
        <v>0</v>
      </c>
      <c r="AK870" s="41" t="e">
        <f>Tabel1[[#This Row],[Bez - Openbaar]]/Tabel1[[#This Row],[Totale openbare capaciteit]]</f>
        <v>#DIV/0!</v>
      </c>
      <c r="AL870" s="41" t="e">
        <f>Tabel1[[#This Row],[Bez - doelgroep totaal]]/Tabel1[[#This Row],[Totale doelgroep capaciteit]]</f>
        <v>#DIV/0!</v>
      </c>
      <c r="AM870" s="41" t="e">
        <f>Tabel1[[#This Row],[Totale bezetting]]/Tabel1[[#This Row],[Totale capaciteit]]</f>
        <v>#DIV/0!</v>
      </c>
      <c r="AN870" s="41" t="str">
        <f>Tabel1[[#This Row],[Datum]]&amp;Tabel1[[#This Row],[Meetmoment]]&amp;Tabel1[[#This Row],[Sectienummer]]</f>
        <v>4447410:00-12:0065</v>
      </c>
      <c r="AO870" s="33"/>
      <c r="AP870" s="33"/>
      <c r="AQ870" s="33"/>
      <c r="AR870" s="33"/>
      <c r="AS870" s="33"/>
      <c r="AT870" s="33">
        <f>SUM(Tabel1[[#This Row],[Motief - Bezoekers/kortparkeerders]:[Motief - Overig]])</f>
        <v>0</v>
      </c>
      <c r="AU870" s="43"/>
      <c r="AV870" s="43"/>
      <c r="AW870" s="43"/>
      <c r="AX870" s="43"/>
      <c r="AY870" s="43"/>
      <c r="AZ870" s="43"/>
      <c r="BA870" s="43"/>
      <c r="BB870" s="43"/>
      <c r="BC870" s="44">
        <f>SUM(Tabel1[[#This Row],[Herkomst - Eigen woonplaats]:[Herkomst - Onbekend]])</f>
        <v>0</v>
      </c>
    </row>
    <row r="871" spans="1:55" s="2" customFormat="1" x14ac:dyDescent="0.25">
      <c r="A871" s="1">
        <v>65</v>
      </c>
      <c r="B871" t="s">
        <v>73</v>
      </c>
      <c r="C871" s="8">
        <v>44474</v>
      </c>
      <c r="D871" s="1" t="s">
        <v>79</v>
      </c>
      <c r="E871" s="4"/>
      <c r="F871" s="4"/>
      <c r="G871" s="4"/>
      <c r="H871" s="4"/>
      <c r="I871" s="4"/>
      <c r="J871" s="4"/>
      <c r="K871" s="4">
        <f>SUM(Tabel1[[#This Row],[cap_gemarkeerd_langs]:[cap_canadees]])</f>
        <v>0</v>
      </c>
      <c r="L871" s="4"/>
      <c r="M871" s="4"/>
      <c r="N871" s="4"/>
      <c r="O871" s="4"/>
      <c r="P871" s="4"/>
      <c r="Q871" s="4"/>
      <c r="R871" s="4">
        <f>SUM(Tabel1[[#This Row],[Cap - Invaliden algemeen]:[Cap - Overig gereserveerd]])</f>
        <v>0</v>
      </c>
      <c r="S871" s="4">
        <f>Tabel1[[#This Row],[Totale openbare capaciteit]]+Tabel1[[#This Row],[Totale doelgroep capaciteit]]</f>
        <v>0</v>
      </c>
      <c r="T871" s="11"/>
      <c r="U871" s="11"/>
      <c r="V871" s="11"/>
      <c r="W871" s="11"/>
      <c r="X871" s="11"/>
      <c r="Y871" s="11"/>
      <c r="Z871" s="4">
        <f>SUM(Tabel1[[#This Row],[Bez - Invaliden algemeen]:[Bez - Overig gereserveerd]])</f>
        <v>0</v>
      </c>
      <c r="AA871" s="4"/>
      <c r="AB871" s="4"/>
      <c r="AC871" s="11"/>
      <c r="AD871" s="11">
        <f>SUM(Tabel1[[#This Row],[Bez - fout, canadees]:[Bez - fout, anders]])</f>
        <v>0</v>
      </c>
      <c r="AE871" s="4"/>
      <c r="AF871" s="11"/>
      <c r="AG871" s="11"/>
      <c r="AH871" s="11">
        <f>SUM(Tabel1[[#This Row],[Bez - Obstakel, openbaar]:[Bez - Obstakel, doelgroep]])</f>
        <v>0</v>
      </c>
      <c r="AI871" s="4"/>
      <c r="AJ871" s="11">
        <f>SUM(Tabel1[[#This Row],[Bez - doelgroep totaal]]+Tabel1[[#This Row],[Bez - Openbaar]]+Tabel1[[#This Row],[Bez - Foutparkeerders]]+Tabel1[[#This Row],[Bez - Obstakels]])</f>
        <v>0</v>
      </c>
      <c r="AK871" s="41" t="e">
        <f>Tabel1[[#This Row],[Bez - Openbaar]]/Tabel1[[#This Row],[Totale openbare capaciteit]]</f>
        <v>#DIV/0!</v>
      </c>
      <c r="AL871" s="41" t="e">
        <f>Tabel1[[#This Row],[Bez - doelgroep totaal]]/Tabel1[[#This Row],[Totale doelgroep capaciteit]]</f>
        <v>#DIV/0!</v>
      </c>
      <c r="AM871" s="41" t="e">
        <f>Tabel1[[#This Row],[Totale bezetting]]/Tabel1[[#This Row],[Totale capaciteit]]</f>
        <v>#DIV/0!</v>
      </c>
      <c r="AN871" s="41" t="str">
        <f>Tabel1[[#This Row],[Datum]]&amp;Tabel1[[#This Row],[Meetmoment]]&amp;Tabel1[[#This Row],[Sectienummer]]</f>
        <v>4447414:00-16:0065</v>
      </c>
      <c r="AO871" s="33"/>
      <c r="AP871" s="33"/>
      <c r="AQ871" s="33"/>
      <c r="AR871" s="33"/>
      <c r="AS871" s="33"/>
      <c r="AT871" s="33">
        <f>SUM(Tabel1[[#This Row],[Motief - Bezoekers/kortparkeerders]:[Motief - Overig]])</f>
        <v>0</v>
      </c>
      <c r="AU871" s="43"/>
      <c r="AV871" s="43"/>
      <c r="AW871" s="43"/>
      <c r="AX871" s="43"/>
      <c r="AY871" s="43"/>
      <c r="AZ871" s="43"/>
      <c r="BA871" s="43"/>
      <c r="BB871" s="43"/>
      <c r="BC871" s="44">
        <f>SUM(Tabel1[[#This Row],[Herkomst - Eigen woonplaats]:[Herkomst - Onbekend]])</f>
        <v>0</v>
      </c>
    </row>
    <row r="872" spans="1:55" s="2" customFormat="1" x14ac:dyDescent="0.25">
      <c r="A872" s="1">
        <v>65</v>
      </c>
      <c r="B872" t="s">
        <v>73</v>
      </c>
      <c r="C872" s="8">
        <v>44474</v>
      </c>
      <c r="D872" s="1" t="s">
        <v>80</v>
      </c>
      <c r="E872" s="4"/>
      <c r="F872" s="4"/>
      <c r="G872" s="4"/>
      <c r="H872" s="4"/>
      <c r="I872" s="4"/>
      <c r="J872" s="4"/>
      <c r="K872" s="4">
        <f>SUM(Tabel1[[#This Row],[cap_gemarkeerd_langs]:[cap_canadees]])</f>
        <v>0</v>
      </c>
      <c r="L872" s="4"/>
      <c r="M872" s="4"/>
      <c r="N872" s="4"/>
      <c r="O872" s="4"/>
      <c r="P872" s="4"/>
      <c r="Q872" s="4"/>
      <c r="R872" s="4">
        <f>SUM(Tabel1[[#This Row],[Cap - Invaliden algemeen]:[Cap - Overig gereserveerd]])</f>
        <v>0</v>
      </c>
      <c r="S872" s="4">
        <f>Tabel1[[#This Row],[Totale openbare capaciteit]]+Tabel1[[#This Row],[Totale doelgroep capaciteit]]</f>
        <v>0</v>
      </c>
      <c r="T872" s="11"/>
      <c r="U872" s="11"/>
      <c r="V872" s="11"/>
      <c r="W872" s="11"/>
      <c r="X872" s="11"/>
      <c r="Y872" s="11"/>
      <c r="Z872" s="4">
        <f>SUM(Tabel1[[#This Row],[Bez - Invaliden algemeen]:[Bez - Overig gereserveerd]])</f>
        <v>0</v>
      </c>
      <c r="AA872" s="4"/>
      <c r="AB872" s="4"/>
      <c r="AC872" s="11"/>
      <c r="AD872" s="11">
        <f>SUM(Tabel1[[#This Row],[Bez - fout, canadees]:[Bez - fout, anders]])</f>
        <v>0</v>
      </c>
      <c r="AE872" s="4"/>
      <c r="AF872" s="11"/>
      <c r="AG872" s="11"/>
      <c r="AH872" s="11">
        <f>SUM(Tabel1[[#This Row],[Bez - Obstakel, openbaar]:[Bez - Obstakel, doelgroep]])</f>
        <v>0</v>
      </c>
      <c r="AI872" s="4"/>
      <c r="AJ872" s="11">
        <f>SUM(Tabel1[[#This Row],[Bez - doelgroep totaal]]+Tabel1[[#This Row],[Bez - Openbaar]]+Tabel1[[#This Row],[Bez - Foutparkeerders]]+Tabel1[[#This Row],[Bez - Obstakels]])</f>
        <v>0</v>
      </c>
      <c r="AK872" s="41" t="e">
        <f>Tabel1[[#This Row],[Bez - Openbaar]]/Tabel1[[#This Row],[Totale openbare capaciteit]]</f>
        <v>#DIV/0!</v>
      </c>
      <c r="AL872" s="41" t="e">
        <f>Tabel1[[#This Row],[Bez - doelgroep totaal]]/Tabel1[[#This Row],[Totale doelgroep capaciteit]]</f>
        <v>#DIV/0!</v>
      </c>
      <c r="AM872" s="41" t="e">
        <f>Tabel1[[#This Row],[Totale bezetting]]/Tabel1[[#This Row],[Totale capaciteit]]</f>
        <v>#DIV/0!</v>
      </c>
      <c r="AN872" s="41" t="str">
        <f>Tabel1[[#This Row],[Datum]]&amp;Tabel1[[#This Row],[Meetmoment]]&amp;Tabel1[[#This Row],[Sectienummer]]</f>
        <v>4447419:00-21:0065</v>
      </c>
      <c r="AO872" s="33"/>
      <c r="AP872" s="33"/>
      <c r="AQ872" s="33"/>
      <c r="AR872" s="33"/>
      <c r="AS872" s="33"/>
      <c r="AT872" s="33">
        <f>SUM(Tabel1[[#This Row],[Motief - Bezoekers/kortparkeerders]:[Motief - Overig]])</f>
        <v>0</v>
      </c>
      <c r="AU872" s="43"/>
      <c r="AV872" s="43"/>
      <c r="AW872" s="43"/>
      <c r="AX872" s="43"/>
      <c r="AY872" s="43"/>
      <c r="AZ872" s="43"/>
      <c r="BA872" s="43"/>
      <c r="BB872" s="43"/>
      <c r="BC872" s="44">
        <f>SUM(Tabel1[[#This Row],[Herkomst - Eigen woonplaats]:[Herkomst - Onbekend]])</f>
        <v>0</v>
      </c>
    </row>
    <row r="873" spans="1:55" s="2" customFormat="1" x14ac:dyDescent="0.25">
      <c r="A873" s="1">
        <v>65</v>
      </c>
      <c r="B873" t="s">
        <v>73</v>
      </c>
      <c r="C873" s="8">
        <v>44475</v>
      </c>
      <c r="D873" s="1" t="s">
        <v>77</v>
      </c>
      <c r="E873" s="4"/>
      <c r="F873" s="4"/>
      <c r="G873" s="4"/>
      <c r="H873" s="4"/>
      <c r="I873" s="4"/>
      <c r="J873" s="4"/>
      <c r="K873" s="4">
        <f>SUM(Tabel1[[#This Row],[cap_gemarkeerd_langs]:[cap_canadees]])</f>
        <v>0</v>
      </c>
      <c r="L873" s="4"/>
      <c r="M873" s="4"/>
      <c r="N873" s="4"/>
      <c r="O873" s="4"/>
      <c r="P873" s="4"/>
      <c r="Q873" s="4"/>
      <c r="R873" s="4">
        <f>SUM(Tabel1[[#This Row],[Cap - Invaliden algemeen]:[Cap - Overig gereserveerd]])</f>
        <v>0</v>
      </c>
      <c r="S873" s="4">
        <f>Tabel1[[#This Row],[Totale openbare capaciteit]]+Tabel1[[#This Row],[Totale doelgroep capaciteit]]</f>
        <v>0</v>
      </c>
      <c r="T873" s="11"/>
      <c r="U873" s="11"/>
      <c r="V873" s="11"/>
      <c r="W873" s="11"/>
      <c r="X873" s="11"/>
      <c r="Y873" s="11"/>
      <c r="Z873" s="4">
        <f>SUM(Tabel1[[#This Row],[Bez - Invaliden algemeen]:[Bez - Overig gereserveerd]])</f>
        <v>0</v>
      </c>
      <c r="AA873" s="4"/>
      <c r="AB873" s="4"/>
      <c r="AC873" s="11"/>
      <c r="AD873" s="11">
        <f>SUM(Tabel1[[#This Row],[Bez - fout, canadees]:[Bez - fout, anders]])</f>
        <v>0</v>
      </c>
      <c r="AE873" s="4"/>
      <c r="AF873" s="11"/>
      <c r="AG873" s="11"/>
      <c r="AH873" s="11">
        <f>SUM(Tabel1[[#This Row],[Bez - Obstakel, openbaar]:[Bez - Obstakel, doelgroep]])</f>
        <v>0</v>
      </c>
      <c r="AI873" s="4"/>
      <c r="AJ873" s="11">
        <f>SUM(Tabel1[[#This Row],[Bez - doelgroep totaal]]+Tabel1[[#This Row],[Bez - Openbaar]]+Tabel1[[#This Row],[Bez - Foutparkeerders]]+Tabel1[[#This Row],[Bez - Obstakels]])</f>
        <v>0</v>
      </c>
      <c r="AK873" s="41" t="e">
        <f>Tabel1[[#This Row],[Bez - Openbaar]]/Tabel1[[#This Row],[Totale openbare capaciteit]]</f>
        <v>#DIV/0!</v>
      </c>
      <c r="AL873" s="41" t="e">
        <f>Tabel1[[#This Row],[Bez - doelgroep totaal]]/Tabel1[[#This Row],[Totale doelgroep capaciteit]]</f>
        <v>#DIV/0!</v>
      </c>
      <c r="AM873" s="41" t="e">
        <f>Tabel1[[#This Row],[Totale bezetting]]/Tabel1[[#This Row],[Totale capaciteit]]</f>
        <v>#DIV/0!</v>
      </c>
      <c r="AN873" s="41" t="str">
        <f>Tabel1[[#This Row],[Datum]]&amp;Tabel1[[#This Row],[Meetmoment]]&amp;Tabel1[[#This Row],[Sectienummer]]</f>
        <v>4447500:00-02:0065</v>
      </c>
      <c r="AO873" s="33"/>
      <c r="AP873" s="33"/>
      <c r="AQ873" s="33"/>
      <c r="AR873" s="33"/>
      <c r="AS873" s="33"/>
      <c r="AT873" s="33">
        <f>SUM(Tabel1[[#This Row],[Motief - Bezoekers/kortparkeerders]:[Motief - Overig]])</f>
        <v>0</v>
      </c>
      <c r="AU873" s="43"/>
      <c r="AV873" s="43"/>
      <c r="AW873" s="43"/>
      <c r="AX873" s="43"/>
      <c r="AY873" s="43"/>
      <c r="AZ873" s="43"/>
      <c r="BA873" s="43"/>
      <c r="BB873" s="43"/>
      <c r="BC873" s="44">
        <f>SUM(Tabel1[[#This Row],[Herkomst - Eigen woonplaats]:[Herkomst - Onbekend]])</f>
        <v>0</v>
      </c>
    </row>
    <row r="874" spans="1:55" s="2" customFormat="1" x14ac:dyDescent="0.25">
      <c r="A874" s="1">
        <v>66</v>
      </c>
      <c r="B874" t="s">
        <v>54</v>
      </c>
      <c r="C874" s="8">
        <v>44415</v>
      </c>
      <c r="D874" s="1" t="s">
        <v>78</v>
      </c>
      <c r="E874" s="4"/>
      <c r="F874" s="4"/>
      <c r="G874" s="4"/>
      <c r="H874" s="4"/>
      <c r="I874" s="4"/>
      <c r="J874" s="4"/>
      <c r="K874" s="4">
        <f>SUM(Tabel1[[#This Row],[cap_gemarkeerd_langs]:[cap_canadees]])</f>
        <v>0</v>
      </c>
      <c r="L874" s="4"/>
      <c r="M874" s="4"/>
      <c r="N874" s="4"/>
      <c r="O874" s="4"/>
      <c r="P874" s="4"/>
      <c r="Q874" s="4"/>
      <c r="R874" s="4">
        <f>SUM(Tabel1[[#This Row],[Cap - Invaliden algemeen]:[Cap - Overig gereserveerd]])</f>
        <v>0</v>
      </c>
      <c r="S874" s="4">
        <f>Tabel1[[#This Row],[Totale openbare capaciteit]]+Tabel1[[#This Row],[Totale doelgroep capaciteit]]</f>
        <v>0</v>
      </c>
      <c r="T874" s="11"/>
      <c r="U874" s="11"/>
      <c r="V874" s="11"/>
      <c r="W874" s="11"/>
      <c r="X874" s="11"/>
      <c r="Y874" s="11"/>
      <c r="Z874" s="4">
        <f>SUM(Tabel1[[#This Row],[Bez - Invaliden algemeen]:[Bez - Overig gereserveerd]])</f>
        <v>0</v>
      </c>
      <c r="AA874" s="4"/>
      <c r="AB874" s="4"/>
      <c r="AC874" s="11"/>
      <c r="AD874" s="11">
        <f>SUM(Tabel1[[#This Row],[Bez - fout, canadees]:[Bez - fout, anders]])</f>
        <v>0</v>
      </c>
      <c r="AE874" s="4"/>
      <c r="AF874" s="11"/>
      <c r="AG874" s="11"/>
      <c r="AH874" s="11">
        <f>SUM(Tabel1[[#This Row],[Bez - Obstakel, openbaar]:[Bez - Obstakel, doelgroep]])</f>
        <v>0</v>
      </c>
      <c r="AI874" s="4"/>
      <c r="AJ874" s="11">
        <f>SUM(Tabel1[[#This Row],[Bez - doelgroep totaal]]+Tabel1[[#This Row],[Bez - Openbaar]]+Tabel1[[#This Row],[Bez - Foutparkeerders]]+Tabel1[[#This Row],[Bez - Obstakels]])</f>
        <v>0</v>
      </c>
      <c r="AK874" s="41" t="e">
        <f>Tabel1[[#This Row],[Bez - Openbaar]]/Tabel1[[#This Row],[Totale openbare capaciteit]]</f>
        <v>#DIV/0!</v>
      </c>
      <c r="AL874" s="41" t="e">
        <f>Tabel1[[#This Row],[Bez - doelgroep totaal]]/Tabel1[[#This Row],[Totale doelgroep capaciteit]]</f>
        <v>#DIV/0!</v>
      </c>
      <c r="AM874" s="41" t="e">
        <f>Tabel1[[#This Row],[Totale bezetting]]/Tabel1[[#This Row],[Totale capaciteit]]</f>
        <v>#DIV/0!</v>
      </c>
      <c r="AN874" s="41" t="str">
        <f>Tabel1[[#This Row],[Datum]]&amp;Tabel1[[#This Row],[Meetmoment]]&amp;Tabel1[[#This Row],[Sectienummer]]</f>
        <v>4441510:00-12:0066</v>
      </c>
      <c r="AO874" s="33"/>
      <c r="AP874" s="33"/>
      <c r="AQ874" s="33"/>
      <c r="AR874" s="33"/>
      <c r="AS874" s="33"/>
      <c r="AT874" s="33">
        <f>SUM(Tabel1[[#This Row],[Motief - Bezoekers/kortparkeerders]:[Motief - Overig]])</f>
        <v>0</v>
      </c>
      <c r="AU874" s="43"/>
      <c r="AV874" s="43"/>
      <c r="AW874" s="43"/>
      <c r="AX874" s="43"/>
      <c r="AY874" s="43"/>
      <c r="AZ874" s="43"/>
      <c r="BA874" s="43"/>
      <c r="BB874" s="43"/>
      <c r="BC874" s="44">
        <f>SUM(Tabel1[[#This Row],[Herkomst - Eigen woonplaats]:[Herkomst - Onbekend]])</f>
        <v>0</v>
      </c>
    </row>
    <row r="875" spans="1:55" s="2" customFormat="1" x14ac:dyDescent="0.25">
      <c r="A875" s="1">
        <v>66</v>
      </c>
      <c r="B875" t="s">
        <v>54</v>
      </c>
      <c r="C875" s="8">
        <v>44415</v>
      </c>
      <c r="D875" s="1" t="s">
        <v>79</v>
      </c>
      <c r="E875" s="4"/>
      <c r="F875" s="4"/>
      <c r="G875" s="4"/>
      <c r="H875" s="4"/>
      <c r="I875" s="4"/>
      <c r="J875" s="4"/>
      <c r="K875" s="4">
        <f>SUM(Tabel1[[#This Row],[cap_gemarkeerd_langs]:[cap_canadees]])</f>
        <v>0</v>
      </c>
      <c r="L875" s="4"/>
      <c r="M875" s="4"/>
      <c r="N875" s="4"/>
      <c r="O875" s="4"/>
      <c r="P875" s="4"/>
      <c r="Q875" s="4"/>
      <c r="R875" s="4">
        <f>SUM(Tabel1[[#This Row],[Cap - Invaliden algemeen]:[Cap - Overig gereserveerd]])</f>
        <v>0</v>
      </c>
      <c r="S875" s="4">
        <f>Tabel1[[#This Row],[Totale openbare capaciteit]]+Tabel1[[#This Row],[Totale doelgroep capaciteit]]</f>
        <v>0</v>
      </c>
      <c r="T875" s="11"/>
      <c r="U875" s="11"/>
      <c r="V875" s="11"/>
      <c r="W875" s="11"/>
      <c r="X875" s="11"/>
      <c r="Y875" s="11"/>
      <c r="Z875" s="4">
        <f>SUM(Tabel1[[#This Row],[Bez - Invaliden algemeen]:[Bez - Overig gereserveerd]])</f>
        <v>0</v>
      </c>
      <c r="AA875" s="4"/>
      <c r="AB875" s="4"/>
      <c r="AC875" s="11"/>
      <c r="AD875" s="11">
        <f>SUM(Tabel1[[#This Row],[Bez - fout, canadees]:[Bez - fout, anders]])</f>
        <v>0</v>
      </c>
      <c r="AE875" s="4"/>
      <c r="AF875" s="11"/>
      <c r="AG875" s="11"/>
      <c r="AH875" s="11">
        <f>SUM(Tabel1[[#This Row],[Bez - Obstakel, openbaar]:[Bez - Obstakel, doelgroep]])</f>
        <v>0</v>
      </c>
      <c r="AI875" s="4"/>
      <c r="AJ875" s="11">
        <f>SUM(Tabel1[[#This Row],[Bez - doelgroep totaal]]+Tabel1[[#This Row],[Bez - Openbaar]]+Tabel1[[#This Row],[Bez - Foutparkeerders]]+Tabel1[[#This Row],[Bez - Obstakels]])</f>
        <v>0</v>
      </c>
      <c r="AK875" s="41" t="e">
        <f>Tabel1[[#This Row],[Bez - Openbaar]]/Tabel1[[#This Row],[Totale openbare capaciteit]]</f>
        <v>#DIV/0!</v>
      </c>
      <c r="AL875" s="41" t="e">
        <f>Tabel1[[#This Row],[Bez - doelgroep totaal]]/Tabel1[[#This Row],[Totale doelgroep capaciteit]]</f>
        <v>#DIV/0!</v>
      </c>
      <c r="AM875" s="41" t="e">
        <f>Tabel1[[#This Row],[Totale bezetting]]/Tabel1[[#This Row],[Totale capaciteit]]</f>
        <v>#DIV/0!</v>
      </c>
      <c r="AN875" s="41" t="str">
        <f>Tabel1[[#This Row],[Datum]]&amp;Tabel1[[#This Row],[Meetmoment]]&amp;Tabel1[[#This Row],[Sectienummer]]</f>
        <v>4441514:00-16:0066</v>
      </c>
      <c r="AO875" s="33"/>
      <c r="AP875" s="33"/>
      <c r="AQ875" s="33"/>
      <c r="AR875" s="33"/>
      <c r="AS875" s="33"/>
      <c r="AT875" s="33">
        <f>SUM(Tabel1[[#This Row],[Motief - Bezoekers/kortparkeerders]:[Motief - Overig]])</f>
        <v>0</v>
      </c>
      <c r="AU875" s="43"/>
      <c r="AV875" s="43"/>
      <c r="AW875" s="43"/>
      <c r="AX875" s="43"/>
      <c r="AY875" s="43"/>
      <c r="AZ875" s="43"/>
      <c r="BA875" s="43"/>
      <c r="BB875" s="43"/>
      <c r="BC875" s="44">
        <f>SUM(Tabel1[[#This Row],[Herkomst - Eigen woonplaats]:[Herkomst - Onbekend]])</f>
        <v>0</v>
      </c>
    </row>
    <row r="876" spans="1:55" s="2" customFormat="1" x14ac:dyDescent="0.25">
      <c r="A876" s="1">
        <v>66</v>
      </c>
      <c r="B876" t="s">
        <v>54</v>
      </c>
      <c r="C876" s="8">
        <v>44415</v>
      </c>
      <c r="D876" s="1" t="s">
        <v>80</v>
      </c>
      <c r="E876" s="4"/>
      <c r="F876" s="4"/>
      <c r="G876" s="4"/>
      <c r="H876" s="4"/>
      <c r="I876" s="4"/>
      <c r="J876" s="4"/>
      <c r="K876" s="4">
        <f>SUM(Tabel1[[#This Row],[cap_gemarkeerd_langs]:[cap_canadees]])</f>
        <v>0</v>
      </c>
      <c r="L876" s="4"/>
      <c r="M876" s="4"/>
      <c r="N876" s="4"/>
      <c r="O876" s="4"/>
      <c r="P876" s="4"/>
      <c r="Q876" s="4"/>
      <c r="R876" s="4">
        <f>SUM(Tabel1[[#This Row],[Cap - Invaliden algemeen]:[Cap - Overig gereserveerd]])</f>
        <v>0</v>
      </c>
      <c r="S876" s="4">
        <f>Tabel1[[#This Row],[Totale openbare capaciteit]]+Tabel1[[#This Row],[Totale doelgroep capaciteit]]</f>
        <v>0</v>
      </c>
      <c r="T876" s="11"/>
      <c r="U876" s="11"/>
      <c r="V876" s="11"/>
      <c r="W876" s="11"/>
      <c r="X876" s="11"/>
      <c r="Y876" s="11"/>
      <c r="Z876" s="4">
        <f>SUM(Tabel1[[#This Row],[Bez - Invaliden algemeen]:[Bez - Overig gereserveerd]])</f>
        <v>0</v>
      </c>
      <c r="AA876" s="4"/>
      <c r="AB876" s="4"/>
      <c r="AC876" s="11"/>
      <c r="AD876" s="11">
        <f>SUM(Tabel1[[#This Row],[Bez - fout, canadees]:[Bez - fout, anders]])</f>
        <v>0</v>
      </c>
      <c r="AE876" s="4"/>
      <c r="AF876" s="11"/>
      <c r="AG876" s="11"/>
      <c r="AH876" s="11">
        <f>SUM(Tabel1[[#This Row],[Bez - Obstakel, openbaar]:[Bez - Obstakel, doelgroep]])</f>
        <v>0</v>
      </c>
      <c r="AI876" s="4"/>
      <c r="AJ876" s="11">
        <f>SUM(Tabel1[[#This Row],[Bez - doelgroep totaal]]+Tabel1[[#This Row],[Bez - Openbaar]]+Tabel1[[#This Row],[Bez - Foutparkeerders]]+Tabel1[[#This Row],[Bez - Obstakels]])</f>
        <v>0</v>
      </c>
      <c r="AK876" s="41" t="e">
        <f>Tabel1[[#This Row],[Bez - Openbaar]]/Tabel1[[#This Row],[Totale openbare capaciteit]]</f>
        <v>#DIV/0!</v>
      </c>
      <c r="AL876" s="41" t="e">
        <f>Tabel1[[#This Row],[Bez - doelgroep totaal]]/Tabel1[[#This Row],[Totale doelgroep capaciteit]]</f>
        <v>#DIV/0!</v>
      </c>
      <c r="AM876" s="41" t="e">
        <f>Tabel1[[#This Row],[Totale bezetting]]/Tabel1[[#This Row],[Totale capaciteit]]</f>
        <v>#DIV/0!</v>
      </c>
      <c r="AN876" s="41" t="str">
        <f>Tabel1[[#This Row],[Datum]]&amp;Tabel1[[#This Row],[Meetmoment]]&amp;Tabel1[[#This Row],[Sectienummer]]</f>
        <v>4441519:00-21:0066</v>
      </c>
      <c r="AO876" s="33"/>
      <c r="AP876" s="33"/>
      <c r="AQ876" s="33"/>
      <c r="AR876" s="33"/>
      <c r="AS876" s="33"/>
      <c r="AT876" s="33">
        <f>SUM(Tabel1[[#This Row],[Motief - Bezoekers/kortparkeerders]:[Motief - Overig]])</f>
        <v>0</v>
      </c>
      <c r="AU876" s="43"/>
      <c r="AV876" s="43"/>
      <c r="AW876" s="43"/>
      <c r="AX876" s="43"/>
      <c r="AY876" s="43"/>
      <c r="AZ876" s="43"/>
      <c r="BA876" s="43"/>
      <c r="BB876" s="43"/>
      <c r="BC876" s="44">
        <f>SUM(Tabel1[[#This Row],[Herkomst - Eigen woonplaats]:[Herkomst - Onbekend]])</f>
        <v>0</v>
      </c>
    </row>
    <row r="877" spans="1:55" s="2" customFormat="1" x14ac:dyDescent="0.25">
      <c r="A877" s="1">
        <v>66</v>
      </c>
      <c r="B877" t="s">
        <v>54</v>
      </c>
      <c r="C877" s="8">
        <v>44416</v>
      </c>
      <c r="D877" s="1" t="s">
        <v>77</v>
      </c>
      <c r="E877" s="4"/>
      <c r="F877" s="4"/>
      <c r="G877" s="4"/>
      <c r="H877" s="4"/>
      <c r="I877" s="4"/>
      <c r="J877" s="4"/>
      <c r="K877" s="4">
        <f>SUM(Tabel1[[#This Row],[cap_gemarkeerd_langs]:[cap_canadees]])</f>
        <v>0</v>
      </c>
      <c r="L877" s="4"/>
      <c r="M877" s="4"/>
      <c r="N877" s="4"/>
      <c r="O877" s="4"/>
      <c r="P877" s="4"/>
      <c r="Q877" s="4"/>
      <c r="R877" s="4">
        <f>SUM(Tabel1[[#This Row],[Cap - Invaliden algemeen]:[Cap - Overig gereserveerd]])</f>
        <v>0</v>
      </c>
      <c r="S877" s="4">
        <f>Tabel1[[#This Row],[Totale openbare capaciteit]]+Tabel1[[#This Row],[Totale doelgroep capaciteit]]</f>
        <v>0</v>
      </c>
      <c r="T877" s="11"/>
      <c r="U877" s="11"/>
      <c r="V877" s="11"/>
      <c r="W877" s="11"/>
      <c r="X877" s="11"/>
      <c r="Y877" s="11"/>
      <c r="Z877" s="4">
        <f>SUM(Tabel1[[#This Row],[Bez - Invaliden algemeen]:[Bez - Overig gereserveerd]])</f>
        <v>0</v>
      </c>
      <c r="AA877" s="4"/>
      <c r="AB877" s="4"/>
      <c r="AC877" s="11"/>
      <c r="AD877" s="11">
        <f>SUM(Tabel1[[#This Row],[Bez - fout, canadees]:[Bez - fout, anders]])</f>
        <v>0</v>
      </c>
      <c r="AE877" s="4"/>
      <c r="AF877" s="11"/>
      <c r="AG877" s="11"/>
      <c r="AH877" s="11">
        <f>SUM(Tabel1[[#This Row],[Bez - Obstakel, openbaar]:[Bez - Obstakel, doelgroep]])</f>
        <v>0</v>
      </c>
      <c r="AI877" s="4"/>
      <c r="AJ877" s="11">
        <f>SUM(Tabel1[[#This Row],[Bez - doelgroep totaal]]+Tabel1[[#This Row],[Bez - Openbaar]]+Tabel1[[#This Row],[Bez - Foutparkeerders]]+Tabel1[[#This Row],[Bez - Obstakels]])</f>
        <v>0</v>
      </c>
      <c r="AK877" s="41" t="e">
        <f>Tabel1[[#This Row],[Bez - Openbaar]]/Tabel1[[#This Row],[Totale openbare capaciteit]]</f>
        <v>#DIV/0!</v>
      </c>
      <c r="AL877" s="41" t="e">
        <f>Tabel1[[#This Row],[Bez - doelgroep totaal]]/Tabel1[[#This Row],[Totale doelgroep capaciteit]]</f>
        <v>#DIV/0!</v>
      </c>
      <c r="AM877" s="41" t="e">
        <f>Tabel1[[#This Row],[Totale bezetting]]/Tabel1[[#This Row],[Totale capaciteit]]</f>
        <v>#DIV/0!</v>
      </c>
      <c r="AN877" s="41" t="str">
        <f>Tabel1[[#This Row],[Datum]]&amp;Tabel1[[#This Row],[Meetmoment]]&amp;Tabel1[[#This Row],[Sectienummer]]</f>
        <v>4441600:00-02:0066</v>
      </c>
      <c r="AO877" s="33"/>
      <c r="AP877" s="33"/>
      <c r="AQ877" s="33"/>
      <c r="AR877" s="33"/>
      <c r="AS877" s="33"/>
      <c r="AT877" s="33">
        <f>SUM(Tabel1[[#This Row],[Motief - Bezoekers/kortparkeerders]:[Motief - Overig]])</f>
        <v>0</v>
      </c>
      <c r="AU877" s="43"/>
      <c r="AV877" s="43"/>
      <c r="AW877" s="43"/>
      <c r="AX877" s="43"/>
      <c r="AY877" s="43"/>
      <c r="AZ877" s="43"/>
      <c r="BA877" s="43"/>
      <c r="BB877" s="43"/>
      <c r="BC877" s="44">
        <f>SUM(Tabel1[[#This Row],[Herkomst - Eigen woonplaats]:[Herkomst - Onbekend]])</f>
        <v>0</v>
      </c>
    </row>
    <row r="878" spans="1:55" s="2" customFormat="1" x14ac:dyDescent="0.25">
      <c r="A878" s="1">
        <v>66</v>
      </c>
      <c r="B878" s="1" t="s">
        <v>54</v>
      </c>
      <c r="C878" s="8">
        <v>44429</v>
      </c>
      <c r="D878" s="1" t="s">
        <v>79</v>
      </c>
      <c r="E878" s="4"/>
      <c r="F878" s="4"/>
      <c r="G878" s="4"/>
      <c r="H878" s="4"/>
      <c r="I878" s="4"/>
      <c r="J878" s="4"/>
      <c r="K878" s="4">
        <f>SUM(Tabel1[[#This Row],[cap_gemarkeerd_langs]:[cap_canadees]])</f>
        <v>0</v>
      </c>
      <c r="L878" s="4"/>
      <c r="M878" s="4"/>
      <c r="N878" s="4"/>
      <c r="O878" s="4"/>
      <c r="P878" s="4"/>
      <c r="Q878" s="4"/>
      <c r="R878" s="4">
        <f>SUM(Tabel1[[#This Row],[Cap - Invaliden algemeen]:[Cap - Overig gereserveerd]])</f>
        <v>0</v>
      </c>
      <c r="S878" s="4">
        <f>Tabel1[[#This Row],[Totale openbare capaciteit]]+Tabel1[[#This Row],[Totale doelgroep capaciteit]]</f>
        <v>0</v>
      </c>
      <c r="T878" s="11"/>
      <c r="U878" s="11"/>
      <c r="V878" s="11"/>
      <c r="W878" s="11"/>
      <c r="X878" s="11"/>
      <c r="Y878" s="11"/>
      <c r="Z878" s="4">
        <f>SUM(Tabel1[[#This Row],[Bez - Invaliden algemeen]:[Bez - Overig gereserveerd]])</f>
        <v>0</v>
      </c>
      <c r="AA878" s="4"/>
      <c r="AB878" s="4"/>
      <c r="AC878" s="11"/>
      <c r="AD878" s="11">
        <f>SUM(Tabel1[[#This Row],[Bez - fout, canadees]:[Bez - fout, anders]])</f>
        <v>0</v>
      </c>
      <c r="AE878" s="11"/>
      <c r="AF878" s="11"/>
      <c r="AG878" s="11"/>
      <c r="AH878" s="11">
        <f>SUM(Tabel1[[#This Row],[Bez - Obstakel, openbaar]:[Bez - Obstakel, doelgroep]])</f>
        <v>0</v>
      </c>
      <c r="AI878" s="4"/>
      <c r="AJ878" s="11">
        <f>SUM(Tabel1[[#This Row],[Bez - doelgroep totaal]]+Tabel1[[#This Row],[Bez - Openbaar]]+Tabel1[[#This Row],[Bez - Foutparkeerders]]+Tabel1[[#This Row],[Bez - Obstakels]])</f>
        <v>0</v>
      </c>
      <c r="AK878" s="41" t="e">
        <f>Tabel1[[#This Row],[Bez - Openbaar]]/Tabel1[[#This Row],[Totale openbare capaciteit]]</f>
        <v>#DIV/0!</v>
      </c>
      <c r="AL878" s="41" t="e">
        <f>Tabel1[[#This Row],[Bez - doelgroep totaal]]/Tabel1[[#This Row],[Totale doelgroep capaciteit]]</f>
        <v>#DIV/0!</v>
      </c>
      <c r="AM878" s="41" t="e">
        <f>Tabel1[[#This Row],[Totale bezetting]]/Tabel1[[#This Row],[Totale capaciteit]]</f>
        <v>#DIV/0!</v>
      </c>
      <c r="AN878" s="41" t="str">
        <f>Tabel1[[#This Row],[Datum]]&amp;Tabel1[[#This Row],[Meetmoment]]&amp;Tabel1[[#This Row],[Sectienummer]]</f>
        <v>4442914:00-16:0066</v>
      </c>
      <c r="AO878" s="33"/>
      <c r="AP878" s="33"/>
      <c r="AQ878" s="33"/>
      <c r="AR878" s="33"/>
      <c r="AS878" s="33"/>
      <c r="AT878" s="33">
        <f>SUM(Tabel1[[#This Row],[Motief - Bezoekers/kortparkeerders]:[Motief - Overig]])</f>
        <v>0</v>
      </c>
      <c r="AU878" s="43"/>
      <c r="AV878" s="43"/>
      <c r="AW878" s="43"/>
      <c r="AX878" s="43"/>
      <c r="AY878" s="43"/>
      <c r="AZ878" s="43"/>
      <c r="BA878" s="43"/>
      <c r="BB878" s="43"/>
      <c r="BC878" s="44">
        <f>SUM(Tabel1[[#This Row],[Herkomst - Eigen woonplaats]:[Herkomst - Onbekend]])</f>
        <v>0</v>
      </c>
    </row>
    <row r="879" spans="1:55" s="2" customFormat="1" x14ac:dyDescent="0.25">
      <c r="A879" s="1">
        <v>66</v>
      </c>
      <c r="B879" t="s">
        <v>54</v>
      </c>
      <c r="C879" s="8">
        <v>44450</v>
      </c>
      <c r="D879" s="1" t="s">
        <v>78</v>
      </c>
      <c r="E879" s="4"/>
      <c r="F879" s="4"/>
      <c r="G879" s="4"/>
      <c r="H879" s="4"/>
      <c r="I879" s="4"/>
      <c r="J879" s="4"/>
      <c r="K879" s="4">
        <f>SUM(Tabel1[[#This Row],[cap_gemarkeerd_langs]:[cap_canadees]])</f>
        <v>0</v>
      </c>
      <c r="L879" s="4"/>
      <c r="M879" s="4"/>
      <c r="N879" s="4"/>
      <c r="O879" s="4"/>
      <c r="P879" s="4"/>
      <c r="Q879" s="4"/>
      <c r="R879" s="4">
        <f>SUM(Tabel1[[#This Row],[Cap - Invaliden algemeen]:[Cap - Overig gereserveerd]])</f>
        <v>0</v>
      </c>
      <c r="S879" s="4">
        <f>Tabel1[[#This Row],[Totale openbare capaciteit]]+Tabel1[[#This Row],[Totale doelgroep capaciteit]]</f>
        <v>0</v>
      </c>
      <c r="T879" s="11"/>
      <c r="U879" s="11"/>
      <c r="V879" s="11"/>
      <c r="W879" s="11"/>
      <c r="X879" s="11"/>
      <c r="Y879" s="11"/>
      <c r="Z879" s="4">
        <f>SUM(Tabel1[[#This Row],[Bez - Invaliden algemeen]:[Bez - Overig gereserveerd]])</f>
        <v>0</v>
      </c>
      <c r="AA879" s="4"/>
      <c r="AB879" s="4"/>
      <c r="AC879" s="11"/>
      <c r="AD879" s="11">
        <f>SUM(Tabel1[[#This Row],[Bez - fout, canadees]:[Bez - fout, anders]])</f>
        <v>0</v>
      </c>
      <c r="AE879" s="4"/>
      <c r="AF879" s="11"/>
      <c r="AG879" s="11"/>
      <c r="AH879" s="11">
        <f>SUM(Tabel1[[#This Row],[Bez - Obstakel, openbaar]:[Bez - Obstakel, doelgroep]])</f>
        <v>0</v>
      </c>
      <c r="AI879" s="4"/>
      <c r="AJ879" s="11">
        <f>SUM(Tabel1[[#This Row],[Bez - doelgroep totaal]]+Tabel1[[#This Row],[Bez - Openbaar]]+Tabel1[[#This Row],[Bez - Foutparkeerders]]+Tabel1[[#This Row],[Bez - Obstakels]])</f>
        <v>0</v>
      </c>
      <c r="AK879" s="41" t="e">
        <f>Tabel1[[#This Row],[Bez - Openbaar]]/Tabel1[[#This Row],[Totale openbare capaciteit]]</f>
        <v>#DIV/0!</v>
      </c>
      <c r="AL879" s="41" t="e">
        <f>Tabel1[[#This Row],[Bez - doelgroep totaal]]/Tabel1[[#This Row],[Totale doelgroep capaciteit]]</f>
        <v>#DIV/0!</v>
      </c>
      <c r="AM879" s="41" t="e">
        <f>Tabel1[[#This Row],[Totale bezetting]]/Tabel1[[#This Row],[Totale capaciteit]]</f>
        <v>#DIV/0!</v>
      </c>
      <c r="AN879" s="41" t="str">
        <f>Tabel1[[#This Row],[Datum]]&amp;Tabel1[[#This Row],[Meetmoment]]&amp;Tabel1[[#This Row],[Sectienummer]]</f>
        <v>4445010:00-12:0066</v>
      </c>
      <c r="AO879" s="33"/>
      <c r="AP879" s="33"/>
      <c r="AQ879" s="33"/>
      <c r="AR879" s="33"/>
      <c r="AS879" s="33"/>
      <c r="AT879" s="33">
        <f>SUM(Tabel1[[#This Row],[Motief - Bezoekers/kortparkeerders]:[Motief - Overig]])</f>
        <v>0</v>
      </c>
      <c r="AU879" s="43"/>
      <c r="AV879" s="43"/>
      <c r="AW879" s="43"/>
      <c r="AX879" s="43"/>
      <c r="AY879" s="43"/>
      <c r="AZ879" s="43"/>
      <c r="BA879" s="43"/>
      <c r="BB879" s="43"/>
      <c r="BC879" s="44">
        <f>SUM(Tabel1[[#This Row],[Herkomst - Eigen woonplaats]:[Herkomst - Onbekend]])</f>
        <v>0</v>
      </c>
    </row>
    <row r="880" spans="1:55" s="2" customFormat="1" x14ac:dyDescent="0.25">
      <c r="A880" s="1">
        <v>66</v>
      </c>
      <c r="B880" t="s">
        <v>54</v>
      </c>
      <c r="C880" s="8">
        <v>44450</v>
      </c>
      <c r="D880" s="1" t="s">
        <v>80</v>
      </c>
      <c r="E880" s="4"/>
      <c r="F880" s="4"/>
      <c r="G880" s="4"/>
      <c r="H880" s="4"/>
      <c r="I880" s="4"/>
      <c r="J880" s="4"/>
      <c r="K880" s="4">
        <f>SUM(Tabel1[[#This Row],[cap_gemarkeerd_langs]:[cap_canadees]])</f>
        <v>0</v>
      </c>
      <c r="L880" s="4"/>
      <c r="M880" s="4"/>
      <c r="N880" s="4"/>
      <c r="O880" s="4"/>
      <c r="P880" s="4"/>
      <c r="Q880" s="4"/>
      <c r="R880" s="4">
        <f>SUM(Tabel1[[#This Row],[Cap - Invaliden algemeen]:[Cap - Overig gereserveerd]])</f>
        <v>0</v>
      </c>
      <c r="S880" s="4">
        <f>Tabel1[[#This Row],[Totale openbare capaciteit]]+Tabel1[[#This Row],[Totale doelgroep capaciteit]]</f>
        <v>0</v>
      </c>
      <c r="T880" s="11"/>
      <c r="U880" s="11"/>
      <c r="V880" s="11"/>
      <c r="W880" s="11"/>
      <c r="X880" s="11"/>
      <c r="Y880" s="11"/>
      <c r="Z880" s="4">
        <f>SUM(Tabel1[[#This Row],[Bez - Invaliden algemeen]:[Bez - Overig gereserveerd]])</f>
        <v>0</v>
      </c>
      <c r="AA880" s="4"/>
      <c r="AB880" s="4"/>
      <c r="AC880" s="11"/>
      <c r="AD880" s="11">
        <f>SUM(Tabel1[[#This Row],[Bez - fout, canadees]:[Bez - fout, anders]])</f>
        <v>0</v>
      </c>
      <c r="AE880" s="4"/>
      <c r="AF880" s="11"/>
      <c r="AG880" s="11"/>
      <c r="AH880" s="11">
        <f>SUM(Tabel1[[#This Row],[Bez - Obstakel, openbaar]:[Bez - Obstakel, doelgroep]])</f>
        <v>0</v>
      </c>
      <c r="AI880" s="4"/>
      <c r="AJ880" s="11">
        <f>SUM(Tabel1[[#This Row],[Bez - doelgroep totaal]]+Tabel1[[#This Row],[Bez - Openbaar]]+Tabel1[[#This Row],[Bez - Foutparkeerders]]+Tabel1[[#This Row],[Bez - Obstakels]])</f>
        <v>0</v>
      </c>
      <c r="AK880" s="41" t="e">
        <f>Tabel1[[#This Row],[Bez - Openbaar]]/Tabel1[[#This Row],[Totale openbare capaciteit]]</f>
        <v>#DIV/0!</v>
      </c>
      <c r="AL880" s="41" t="e">
        <f>Tabel1[[#This Row],[Bez - doelgroep totaal]]/Tabel1[[#This Row],[Totale doelgroep capaciteit]]</f>
        <v>#DIV/0!</v>
      </c>
      <c r="AM880" s="41" t="e">
        <f>Tabel1[[#This Row],[Totale bezetting]]/Tabel1[[#This Row],[Totale capaciteit]]</f>
        <v>#DIV/0!</v>
      </c>
      <c r="AN880" s="41" t="str">
        <f>Tabel1[[#This Row],[Datum]]&amp;Tabel1[[#This Row],[Meetmoment]]&amp;Tabel1[[#This Row],[Sectienummer]]</f>
        <v>4445019:00-21:0066</v>
      </c>
      <c r="AO880" s="33"/>
      <c r="AP880" s="33"/>
      <c r="AQ880" s="33"/>
      <c r="AR880" s="33"/>
      <c r="AS880" s="33"/>
      <c r="AT880" s="33">
        <f>SUM(Tabel1[[#This Row],[Motief - Bezoekers/kortparkeerders]:[Motief - Overig]])</f>
        <v>0</v>
      </c>
      <c r="AU880" s="43"/>
      <c r="AV880" s="43"/>
      <c r="AW880" s="43"/>
      <c r="AX880" s="43"/>
      <c r="AY880" s="43"/>
      <c r="AZ880" s="43"/>
      <c r="BA880" s="43"/>
      <c r="BB880" s="43"/>
      <c r="BC880" s="44">
        <f>SUM(Tabel1[[#This Row],[Herkomst - Eigen woonplaats]:[Herkomst - Onbekend]])</f>
        <v>0</v>
      </c>
    </row>
    <row r="881" spans="1:55" s="2" customFormat="1" x14ac:dyDescent="0.25">
      <c r="A881" s="1">
        <v>66</v>
      </c>
      <c r="B881" t="s">
        <v>54</v>
      </c>
      <c r="C881" s="8">
        <v>44451</v>
      </c>
      <c r="D881" s="1" t="s">
        <v>77</v>
      </c>
      <c r="E881" s="4"/>
      <c r="F881" s="4"/>
      <c r="G881" s="4"/>
      <c r="H881" s="4"/>
      <c r="I881" s="4"/>
      <c r="J881" s="4"/>
      <c r="K881" s="4">
        <f>SUM(Tabel1[[#This Row],[cap_gemarkeerd_langs]:[cap_canadees]])</f>
        <v>0</v>
      </c>
      <c r="L881" s="4"/>
      <c r="M881" s="4"/>
      <c r="N881" s="4"/>
      <c r="O881" s="4"/>
      <c r="P881" s="4"/>
      <c r="Q881" s="4"/>
      <c r="R881" s="4">
        <f>SUM(Tabel1[[#This Row],[Cap - Invaliden algemeen]:[Cap - Overig gereserveerd]])</f>
        <v>0</v>
      </c>
      <c r="S881" s="4">
        <f>Tabel1[[#This Row],[Totale openbare capaciteit]]+Tabel1[[#This Row],[Totale doelgroep capaciteit]]</f>
        <v>0</v>
      </c>
      <c r="T881" s="11"/>
      <c r="U881" s="11"/>
      <c r="V881" s="11"/>
      <c r="W881" s="11"/>
      <c r="X881" s="11"/>
      <c r="Y881" s="11"/>
      <c r="Z881" s="4">
        <f>SUM(Tabel1[[#This Row],[Bez - Invaliden algemeen]:[Bez - Overig gereserveerd]])</f>
        <v>0</v>
      </c>
      <c r="AA881" s="4"/>
      <c r="AB881" s="4"/>
      <c r="AC881" s="11"/>
      <c r="AD881" s="11">
        <f>SUM(Tabel1[[#This Row],[Bez - fout, canadees]:[Bez - fout, anders]])</f>
        <v>0</v>
      </c>
      <c r="AE881" s="4"/>
      <c r="AF881" s="11"/>
      <c r="AG881" s="11"/>
      <c r="AH881" s="11">
        <f>SUM(Tabel1[[#This Row],[Bez - Obstakel, openbaar]:[Bez - Obstakel, doelgroep]])</f>
        <v>0</v>
      </c>
      <c r="AI881" s="4"/>
      <c r="AJ881" s="11">
        <f>SUM(Tabel1[[#This Row],[Bez - doelgroep totaal]]+Tabel1[[#This Row],[Bez - Openbaar]]+Tabel1[[#This Row],[Bez - Foutparkeerders]]+Tabel1[[#This Row],[Bez - Obstakels]])</f>
        <v>0</v>
      </c>
      <c r="AK881" s="41" t="e">
        <f>Tabel1[[#This Row],[Bez - Openbaar]]/Tabel1[[#This Row],[Totale openbare capaciteit]]</f>
        <v>#DIV/0!</v>
      </c>
      <c r="AL881" s="41" t="e">
        <f>Tabel1[[#This Row],[Bez - doelgroep totaal]]/Tabel1[[#This Row],[Totale doelgroep capaciteit]]</f>
        <v>#DIV/0!</v>
      </c>
      <c r="AM881" s="41" t="e">
        <f>Tabel1[[#This Row],[Totale bezetting]]/Tabel1[[#This Row],[Totale capaciteit]]</f>
        <v>#DIV/0!</v>
      </c>
      <c r="AN881" s="41" t="str">
        <f>Tabel1[[#This Row],[Datum]]&amp;Tabel1[[#This Row],[Meetmoment]]&amp;Tabel1[[#This Row],[Sectienummer]]</f>
        <v>4445100:00-02:0066</v>
      </c>
      <c r="AO881" s="33"/>
      <c r="AP881" s="33"/>
      <c r="AQ881" s="33"/>
      <c r="AR881" s="33"/>
      <c r="AS881" s="33"/>
      <c r="AT881" s="33">
        <f>SUM(Tabel1[[#This Row],[Motief - Bezoekers/kortparkeerders]:[Motief - Overig]])</f>
        <v>0</v>
      </c>
      <c r="AU881" s="43"/>
      <c r="AV881" s="43"/>
      <c r="AW881" s="43"/>
      <c r="AX881" s="43"/>
      <c r="AY881" s="43"/>
      <c r="AZ881" s="43"/>
      <c r="BA881" s="43"/>
      <c r="BB881" s="43"/>
      <c r="BC881" s="44">
        <f>SUM(Tabel1[[#This Row],[Herkomst - Eigen woonplaats]:[Herkomst - Onbekend]])</f>
        <v>0</v>
      </c>
    </row>
    <row r="882" spans="1:55" s="2" customFormat="1" x14ac:dyDescent="0.25">
      <c r="A882" s="1">
        <v>66</v>
      </c>
      <c r="B882" t="s">
        <v>54</v>
      </c>
      <c r="C882" s="8">
        <v>44474</v>
      </c>
      <c r="D882" s="1" t="s">
        <v>78</v>
      </c>
      <c r="E882" s="4"/>
      <c r="F882" s="4"/>
      <c r="G882" s="4"/>
      <c r="H882" s="4"/>
      <c r="I882" s="4"/>
      <c r="J882" s="4"/>
      <c r="K882" s="4">
        <f>SUM(Tabel1[[#This Row],[cap_gemarkeerd_langs]:[cap_canadees]])</f>
        <v>0</v>
      </c>
      <c r="L882" s="4"/>
      <c r="M882" s="4"/>
      <c r="N882" s="4"/>
      <c r="O882" s="4"/>
      <c r="P882" s="4"/>
      <c r="Q882" s="4"/>
      <c r="R882" s="4">
        <f>SUM(Tabel1[[#This Row],[Cap - Invaliden algemeen]:[Cap - Overig gereserveerd]])</f>
        <v>0</v>
      </c>
      <c r="S882" s="4">
        <f>Tabel1[[#This Row],[Totale openbare capaciteit]]+Tabel1[[#This Row],[Totale doelgroep capaciteit]]</f>
        <v>0</v>
      </c>
      <c r="T882" s="11"/>
      <c r="U882" s="11"/>
      <c r="V882" s="11"/>
      <c r="W882" s="11"/>
      <c r="X882" s="11"/>
      <c r="Y882" s="11"/>
      <c r="Z882" s="4">
        <f>SUM(Tabel1[[#This Row],[Bez - Invaliden algemeen]:[Bez - Overig gereserveerd]])</f>
        <v>0</v>
      </c>
      <c r="AA882" s="4"/>
      <c r="AB882" s="4"/>
      <c r="AC882" s="11"/>
      <c r="AD882" s="11">
        <f>SUM(Tabel1[[#This Row],[Bez - fout, canadees]:[Bez - fout, anders]])</f>
        <v>0</v>
      </c>
      <c r="AE882" s="4"/>
      <c r="AF882" s="11"/>
      <c r="AG882" s="11"/>
      <c r="AH882" s="11">
        <f>SUM(Tabel1[[#This Row],[Bez - Obstakel, openbaar]:[Bez - Obstakel, doelgroep]])</f>
        <v>0</v>
      </c>
      <c r="AI882" s="4"/>
      <c r="AJ882" s="11">
        <f>SUM(Tabel1[[#This Row],[Bez - doelgroep totaal]]+Tabel1[[#This Row],[Bez - Openbaar]]+Tabel1[[#This Row],[Bez - Foutparkeerders]]+Tabel1[[#This Row],[Bez - Obstakels]])</f>
        <v>0</v>
      </c>
      <c r="AK882" s="41" t="e">
        <f>Tabel1[[#This Row],[Bez - Openbaar]]/Tabel1[[#This Row],[Totale openbare capaciteit]]</f>
        <v>#DIV/0!</v>
      </c>
      <c r="AL882" s="41" t="e">
        <f>Tabel1[[#This Row],[Bez - doelgroep totaal]]/Tabel1[[#This Row],[Totale doelgroep capaciteit]]</f>
        <v>#DIV/0!</v>
      </c>
      <c r="AM882" s="41" t="e">
        <f>Tabel1[[#This Row],[Totale bezetting]]/Tabel1[[#This Row],[Totale capaciteit]]</f>
        <v>#DIV/0!</v>
      </c>
      <c r="AN882" s="41" t="str">
        <f>Tabel1[[#This Row],[Datum]]&amp;Tabel1[[#This Row],[Meetmoment]]&amp;Tabel1[[#This Row],[Sectienummer]]</f>
        <v>4447410:00-12:0066</v>
      </c>
      <c r="AO882" s="33"/>
      <c r="AP882" s="33"/>
      <c r="AQ882" s="33"/>
      <c r="AR882" s="33"/>
      <c r="AS882" s="33"/>
      <c r="AT882" s="33">
        <f>SUM(Tabel1[[#This Row],[Motief - Bezoekers/kortparkeerders]:[Motief - Overig]])</f>
        <v>0</v>
      </c>
      <c r="AU882" s="43"/>
      <c r="AV882" s="43"/>
      <c r="AW882" s="43"/>
      <c r="AX882" s="43"/>
      <c r="AY882" s="43"/>
      <c r="AZ882" s="43"/>
      <c r="BA882" s="43"/>
      <c r="BB882" s="43"/>
      <c r="BC882" s="44">
        <f>SUM(Tabel1[[#This Row],[Herkomst - Eigen woonplaats]:[Herkomst - Onbekend]])</f>
        <v>0</v>
      </c>
    </row>
    <row r="883" spans="1:55" s="2" customFormat="1" x14ac:dyDescent="0.25">
      <c r="A883" s="1">
        <v>66</v>
      </c>
      <c r="B883" t="s">
        <v>54</v>
      </c>
      <c r="C883" s="8">
        <v>44474</v>
      </c>
      <c r="D883" s="1" t="s">
        <v>79</v>
      </c>
      <c r="E883" s="4"/>
      <c r="F883" s="4"/>
      <c r="G883" s="4"/>
      <c r="H883" s="4"/>
      <c r="I883" s="4"/>
      <c r="J883" s="4"/>
      <c r="K883" s="4">
        <f>SUM(Tabel1[[#This Row],[cap_gemarkeerd_langs]:[cap_canadees]])</f>
        <v>0</v>
      </c>
      <c r="L883" s="4"/>
      <c r="M883" s="4"/>
      <c r="N883" s="4"/>
      <c r="O883" s="4"/>
      <c r="P883" s="4"/>
      <c r="Q883" s="4"/>
      <c r="R883" s="4">
        <f>SUM(Tabel1[[#This Row],[Cap - Invaliden algemeen]:[Cap - Overig gereserveerd]])</f>
        <v>0</v>
      </c>
      <c r="S883" s="4">
        <f>Tabel1[[#This Row],[Totale openbare capaciteit]]+Tabel1[[#This Row],[Totale doelgroep capaciteit]]</f>
        <v>0</v>
      </c>
      <c r="T883" s="11"/>
      <c r="U883" s="11"/>
      <c r="V883" s="11"/>
      <c r="W883" s="11"/>
      <c r="X883" s="11"/>
      <c r="Y883" s="11"/>
      <c r="Z883" s="4">
        <f>SUM(Tabel1[[#This Row],[Bez - Invaliden algemeen]:[Bez - Overig gereserveerd]])</f>
        <v>0</v>
      </c>
      <c r="AA883" s="4"/>
      <c r="AB883" s="4"/>
      <c r="AC883" s="11"/>
      <c r="AD883" s="11">
        <f>SUM(Tabel1[[#This Row],[Bez - fout, canadees]:[Bez - fout, anders]])</f>
        <v>0</v>
      </c>
      <c r="AE883" s="4"/>
      <c r="AF883" s="11"/>
      <c r="AG883" s="11"/>
      <c r="AH883" s="11">
        <f>SUM(Tabel1[[#This Row],[Bez - Obstakel, openbaar]:[Bez - Obstakel, doelgroep]])</f>
        <v>0</v>
      </c>
      <c r="AI883" s="4"/>
      <c r="AJ883" s="11">
        <f>SUM(Tabel1[[#This Row],[Bez - doelgroep totaal]]+Tabel1[[#This Row],[Bez - Openbaar]]+Tabel1[[#This Row],[Bez - Foutparkeerders]]+Tabel1[[#This Row],[Bez - Obstakels]])</f>
        <v>0</v>
      </c>
      <c r="AK883" s="41" t="e">
        <f>Tabel1[[#This Row],[Bez - Openbaar]]/Tabel1[[#This Row],[Totale openbare capaciteit]]</f>
        <v>#DIV/0!</v>
      </c>
      <c r="AL883" s="41" t="e">
        <f>Tabel1[[#This Row],[Bez - doelgroep totaal]]/Tabel1[[#This Row],[Totale doelgroep capaciteit]]</f>
        <v>#DIV/0!</v>
      </c>
      <c r="AM883" s="41" t="e">
        <f>Tabel1[[#This Row],[Totale bezetting]]/Tabel1[[#This Row],[Totale capaciteit]]</f>
        <v>#DIV/0!</v>
      </c>
      <c r="AN883" s="41" t="str">
        <f>Tabel1[[#This Row],[Datum]]&amp;Tabel1[[#This Row],[Meetmoment]]&amp;Tabel1[[#This Row],[Sectienummer]]</f>
        <v>4447414:00-16:0066</v>
      </c>
      <c r="AO883" s="33"/>
      <c r="AP883" s="33"/>
      <c r="AQ883" s="33"/>
      <c r="AR883" s="33"/>
      <c r="AS883" s="33"/>
      <c r="AT883" s="33">
        <f>SUM(Tabel1[[#This Row],[Motief - Bezoekers/kortparkeerders]:[Motief - Overig]])</f>
        <v>0</v>
      </c>
      <c r="AU883" s="43"/>
      <c r="AV883" s="43"/>
      <c r="AW883" s="43"/>
      <c r="AX883" s="43"/>
      <c r="AY883" s="43"/>
      <c r="AZ883" s="43"/>
      <c r="BA883" s="43"/>
      <c r="BB883" s="43"/>
      <c r="BC883" s="44">
        <f>SUM(Tabel1[[#This Row],[Herkomst - Eigen woonplaats]:[Herkomst - Onbekend]])</f>
        <v>0</v>
      </c>
    </row>
    <row r="884" spans="1:55" s="2" customFormat="1" x14ac:dyDescent="0.25">
      <c r="A884" s="1">
        <v>66</v>
      </c>
      <c r="B884" t="s">
        <v>54</v>
      </c>
      <c r="C884" s="8">
        <v>44474</v>
      </c>
      <c r="D884" s="1" t="s">
        <v>80</v>
      </c>
      <c r="E884" s="4"/>
      <c r="F884" s="4"/>
      <c r="G884" s="4"/>
      <c r="H884" s="4"/>
      <c r="I884" s="4"/>
      <c r="J884" s="4"/>
      <c r="K884" s="4">
        <f>SUM(Tabel1[[#This Row],[cap_gemarkeerd_langs]:[cap_canadees]])</f>
        <v>0</v>
      </c>
      <c r="L884" s="4"/>
      <c r="M884" s="4"/>
      <c r="N884" s="4"/>
      <c r="O884" s="4"/>
      <c r="P884" s="4"/>
      <c r="Q884" s="4"/>
      <c r="R884" s="4">
        <f>SUM(Tabel1[[#This Row],[Cap - Invaliden algemeen]:[Cap - Overig gereserveerd]])</f>
        <v>0</v>
      </c>
      <c r="S884" s="4">
        <f>Tabel1[[#This Row],[Totale openbare capaciteit]]+Tabel1[[#This Row],[Totale doelgroep capaciteit]]</f>
        <v>0</v>
      </c>
      <c r="T884" s="11"/>
      <c r="U884" s="11"/>
      <c r="V884" s="11"/>
      <c r="W884" s="11"/>
      <c r="X884" s="11"/>
      <c r="Y884" s="11"/>
      <c r="Z884" s="4">
        <f>SUM(Tabel1[[#This Row],[Bez - Invaliden algemeen]:[Bez - Overig gereserveerd]])</f>
        <v>0</v>
      </c>
      <c r="AA884" s="4"/>
      <c r="AB884" s="4"/>
      <c r="AC884" s="11"/>
      <c r="AD884" s="11">
        <f>SUM(Tabel1[[#This Row],[Bez - fout, canadees]:[Bez - fout, anders]])</f>
        <v>0</v>
      </c>
      <c r="AE884" s="4"/>
      <c r="AF884" s="11"/>
      <c r="AG884" s="11"/>
      <c r="AH884" s="11">
        <f>SUM(Tabel1[[#This Row],[Bez - Obstakel, openbaar]:[Bez - Obstakel, doelgroep]])</f>
        <v>0</v>
      </c>
      <c r="AI884" s="4"/>
      <c r="AJ884" s="11">
        <f>SUM(Tabel1[[#This Row],[Bez - doelgroep totaal]]+Tabel1[[#This Row],[Bez - Openbaar]]+Tabel1[[#This Row],[Bez - Foutparkeerders]]+Tabel1[[#This Row],[Bez - Obstakels]])</f>
        <v>0</v>
      </c>
      <c r="AK884" s="41" t="e">
        <f>Tabel1[[#This Row],[Bez - Openbaar]]/Tabel1[[#This Row],[Totale openbare capaciteit]]</f>
        <v>#DIV/0!</v>
      </c>
      <c r="AL884" s="41" t="e">
        <f>Tabel1[[#This Row],[Bez - doelgroep totaal]]/Tabel1[[#This Row],[Totale doelgroep capaciteit]]</f>
        <v>#DIV/0!</v>
      </c>
      <c r="AM884" s="41" t="e">
        <f>Tabel1[[#This Row],[Totale bezetting]]/Tabel1[[#This Row],[Totale capaciteit]]</f>
        <v>#DIV/0!</v>
      </c>
      <c r="AN884" s="41" t="str">
        <f>Tabel1[[#This Row],[Datum]]&amp;Tabel1[[#This Row],[Meetmoment]]&amp;Tabel1[[#This Row],[Sectienummer]]</f>
        <v>4447419:00-21:0066</v>
      </c>
      <c r="AO884" s="33"/>
      <c r="AP884" s="33"/>
      <c r="AQ884" s="33"/>
      <c r="AR884" s="33"/>
      <c r="AS884" s="33"/>
      <c r="AT884" s="33">
        <f>SUM(Tabel1[[#This Row],[Motief - Bezoekers/kortparkeerders]:[Motief - Overig]])</f>
        <v>0</v>
      </c>
      <c r="AU884" s="43"/>
      <c r="AV884" s="43"/>
      <c r="AW884" s="43"/>
      <c r="AX884" s="43"/>
      <c r="AY884" s="43"/>
      <c r="AZ884" s="43"/>
      <c r="BA884" s="43"/>
      <c r="BB884" s="43"/>
      <c r="BC884" s="44">
        <f>SUM(Tabel1[[#This Row],[Herkomst - Eigen woonplaats]:[Herkomst - Onbekend]])</f>
        <v>0</v>
      </c>
    </row>
    <row r="885" spans="1:55" s="2" customFormat="1" x14ac:dyDescent="0.25">
      <c r="A885" s="1">
        <v>66</v>
      </c>
      <c r="B885" t="s">
        <v>54</v>
      </c>
      <c r="C885" s="8">
        <v>44475</v>
      </c>
      <c r="D885" s="1" t="s">
        <v>77</v>
      </c>
      <c r="E885" s="4"/>
      <c r="F885" s="4"/>
      <c r="G885" s="4"/>
      <c r="H885" s="4"/>
      <c r="I885" s="4"/>
      <c r="J885" s="4"/>
      <c r="K885" s="4">
        <f>SUM(Tabel1[[#This Row],[cap_gemarkeerd_langs]:[cap_canadees]])</f>
        <v>0</v>
      </c>
      <c r="L885" s="4"/>
      <c r="M885" s="4"/>
      <c r="N885" s="4"/>
      <c r="O885" s="4"/>
      <c r="P885" s="4"/>
      <c r="Q885" s="4"/>
      <c r="R885" s="4">
        <f>SUM(Tabel1[[#This Row],[Cap - Invaliden algemeen]:[Cap - Overig gereserveerd]])</f>
        <v>0</v>
      </c>
      <c r="S885" s="4">
        <f>Tabel1[[#This Row],[Totale openbare capaciteit]]+Tabel1[[#This Row],[Totale doelgroep capaciteit]]</f>
        <v>0</v>
      </c>
      <c r="T885" s="11"/>
      <c r="U885" s="11"/>
      <c r="V885" s="11"/>
      <c r="W885" s="11"/>
      <c r="X885" s="11"/>
      <c r="Y885" s="11"/>
      <c r="Z885" s="4">
        <f>SUM(Tabel1[[#This Row],[Bez - Invaliden algemeen]:[Bez - Overig gereserveerd]])</f>
        <v>0</v>
      </c>
      <c r="AA885" s="4"/>
      <c r="AB885" s="4"/>
      <c r="AC885" s="11"/>
      <c r="AD885" s="11">
        <f>SUM(Tabel1[[#This Row],[Bez - fout, canadees]:[Bez - fout, anders]])</f>
        <v>0</v>
      </c>
      <c r="AE885" s="4"/>
      <c r="AF885" s="11"/>
      <c r="AG885" s="11"/>
      <c r="AH885" s="11">
        <f>SUM(Tabel1[[#This Row],[Bez - Obstakel, openbaar]:[Bez - Obstakel, doelgroep]])</f>
        <v>0</v>
      </c>
      <c r="AI885" s="4"/>
      <c r="AJ885" s="11">
        <f>SUM(Tabel1[[#This Row],[Bez - doelgroep totaal]]+Tabel1[[#This Row],[Bez - Openbaar]]+Tabel1[[#This Row],[Bez - Foutparkeerders]]+Tabel1[[#This Row],[Bez - Obstakels]])</f>
        <v>0</v>
      </c>
      <c r="AK885" s="41" t="e">
        <f>Tabel1[[#This Row],[Bez - Openbaar]]/Tabel1[[#This Row],[Totale openbare capaciteit]]</f>
        <v>#DIV/0!</v>
      </c>
      <c r="AL885" s="41" t="e">
        <f>Tabel1[[#This Row],[Bez - doelgroep totaal]]/Tabel1[[#This Row],[Totale doelgroep capaciteit]]</f>
        <v>#DIV/0!</v>
      </c>
      <c r="AM885" s="41" t="e">
        <f>Tabel1[[#This Row],[Totale bezetting]]/Tabel1[[#This Row],[Totale capaciteit]]</f>
        <v>#DIV/0!</v>
      </c>
      <c r="AN885" s="41" t="str">
        <f>Tabel1[[#This Row],[Datum]]&amp;Tabel1[[#This Row],[Meetmoment]]&amp;Tabel1[[#This Row],[Sectienummer]]</f>
        <v>4447500:00-02:0066</v>
      </c>
      <c r="AO885" s="33"/>
      <c r="AP885" s="33"/>
      <c r="AQ885" s="33"/>
      <c r="AR885" s="33"/>
      <c r="AS885" s="33"/>
      <c r="AT885" s="33">
        <f>SUM(Tabel1[[#This Row],[Motief - Bezoekers/kortparkeerders]:[Motief - Overig]])</f>
        <v>0</v>
      </c>
      <c r="AU885" s="43"/>
      <c r="AV885" s="43"/>
      <c r="AW885" s="43"/>
      <c r="AX885" s="43"/>
      <c r="AY885" s="43"/>
      <c r="AZ885" s="43"/>
      <c r="BA885" s="43"/>
      <c r="BB885" s="43"/>
      <c r="BC885" s="44">
        <f>SUM(Tabel1[[#This Row],[Herkomst - Eigen woonplaats]:[Herkomst - Onbekend]])</f>
        <v>0</v>
      </c>
    </row>
    <row r="886" spans="1:55" s="2" customFormat="1" x14ac:dyDescent="0.25">
      <c r="A886" s="1">
        <v>67</v>
      </c>
      <c r="B886" t="s">
        <v>50</v>
      </c>
      <c r="C886" s="8">
        <v>44415</v>
      </c>
      <c r="D886" s="1" t="s">
        <v>78</v>
      </c>
      <c r="E886" s="4">
        <v>10</v>
      </c>
      <c r="F886" s="4"/>
      <c r="G886" s="4"/>
      <c r="H886" s="4"/>
      <c r="I886" s="4"/>
      <c r="J886" s="4"/>
      <c r="K886" s="4">
        <f>SUM(Tabel1[[#This Row],[cap_gemarkeerd_langs]:[cap_canadees]])</f>
        <v>10</v>
      </c>
      <c r="L886" s="4"/>
      <c r="M886" s="4"/>
      <c r="N886" s="4"/>
      <c r="O886" s="4"/>
      <c r="P886" s="4"/>
      <c r="Q886" s="4"/>
      <c r="R886" s="4">
        <f>SUM(Tabel1[[#This Row],[Cap - Invaliden algemeen]:[Cap - Overig gereserveerd]])</f>
        <v>0</v>
      </c>
      <c r="S886" s="4">
        <f>Tabel1[[#This Row],[Totale openbare capaciteit]]+Tabel1[[#This Row],[Totale doelgroep capaciteit]]</f>
        <v>10</v>
      </c>
      <c r="T886" s="11">
        <v>7</v>
      </c>
      <c r="U886" s="11"/>
      <c r="V886" s="11"/>
      <c r="W886" s="11"/>
      <c r="X886" s="11"/>
      <c r="Y886" s="11"/>
      <c r="Z886" s="4">
        <f>SUM(Tabel1[[#This Row],[Bez - Invaliden algemeen]:[Bez - Overig gereserveerd]])</f>
        <v>0</v>
      </c>
      <c r="AA886" s="4">
        <v>2</v>
      </c>
      <c r="AB886" s="4"/>
      <c r="AC886" s="11"/>
      <c r="AD886" s="11">
        <f>SUM(Tabel1[[#This Row],[Bez - fout, canadees]:[Bez - fout, anders]])</f>
        <v>2</v>
      </c>
      <c r="AE886" s="4"/>
      <c r="AF886" s="11"/>
      <c r="AG886" s="11"/>
      <c r="AH886" s="11">
        <f>SUM(Tabel1[[#This Row],[Bez - Obstakel, openbaar]:[Bez - Obstakel, doelgroep]])</f>
        <v>0</v>
      </c>
      <c r="AI886" s="4"/>
      <c r="AJ886" s="11">
        <f>SUM(Tabel1[[#This Row],[Bez - doelgroep totaal]]+Tabel1[[#This Row],[Bez - Openbaar]]+Tabel1[[#This Row],[Bez - Foutparkeerders]]+Tabel1[[#This Row],[Bez - Obstakels]])</f>
        <v>9</v>
      </c>
      <c r="AK886" s="41">
        <f>Tabel1[[#This Row],[Bez - Openbaar]]/Tabel1[[#This Row],[Totale openbare capaciteit]]</f>
        <v>0.7</v>
      </c>
      <c r="AL886" s="41" t="e">
        <f>Tabel1[[#This Row],[Bez - doelgroep totaal]]/Tabel1[[#This Row],[Totale doelgroep capaciteit]]</f>
        <v>#DIV/0!</v>
      </c>
      <c r="AM886" s="41">
        <f>Tabel1[[#This Row],[Totale bezetting]]/Tabel1[[#This Row],[Totale capaciteit]]</f>
        <v>0.9</v>
      </c>
      <c r="AN886" s="41" t="str">
        <f>Tabel1[[#This Row],[Datum]]&amp;Tabel1[[#This Row],[Meetmoment]]&amp;Tabel1[[#This Row],[Sectienummer]]</f>
        <v>4441510:00-12:0067</v>
      </c>
      <c r="AO886" s="33">
        <v>1</v>
      </c>
      <c r="AP886" s="33">
        <v>1</v>
      </c>
      <c r="AQ886" s="33">
        <v>3</v>
      </c>
      <c r="AR886" s="33">
        <v>4</v>
      </c>
      <c r="AS886" s="33"/>
      <c r="AT886" s="33">
        <f>SUM(Tabel1[[#This Row],[Motief - Bezoekers/kortparkeerders]:[Motief - Overig]])</f>
        <v>9</v>
      </c>
      <c r="AU886" s="43">
        <v>5</v>
      </c>
      <c r="AV886" s="43"/>
      <c r="AW886" s="43">
        <v>2</v>
      </c>
      <c r="AX886" s="43">
        <v>1</v>
      </c>
      <c r="AY886" s="43"/>
      <c r="AZ886" s="43">
        <v>1</v>
      </c>
      <c r="BA886" s="43"/>
      <c r="BB886" s="43"/>
      <c r="BC886" s="44">
        <f>SUM(Tabel1[[#This Row],[Herkomst - Eigen woonplaats]:[Herkomst - Onbekend]])</f>
        <v>9</v>
      </c>
    </row>
    <row r="887" spans="1:55" s="2" customFormat="1" x14ac:dyDescent="0.25">
      <c r="A887" s="1">
        <v>67</v>
      </c>
      <c r="B887" t="s">
        <v>50</v>
      </c>
      <c r="C887" s="8">
        <v>44415</v>
      </c>
      <c r="D887" s="1" t="s">
        <v>79</v>
      </c>
      <c r="E887" s="4">
        <v>10</v>
      </c>
      <c r="F887" s="4"/>
      <c r="G887" s="4"/>
      <c r="H887" s="4"/>
      <c r="I887" s="4"/>
      <c r="J887" s="4"/>
      <c r="K887" s="4">
        <f>SUM(Tabel1[[#This Row],[cap_gemarkeerd_langs]:[cap_canadees]])</f>
        <v>10</v>
      </c>
      <c r="L887" s="4"/>
      <c r="M887" s="4"/>
      <c r="N887" s="4"/>
      <c r="O887" s="4"/>
      <c r="P887" s="4"/>
      <c r="Q887" s="4"/>
      <c r="R887" s="4">
        <f>SUM(Tabel1[[#This Row],[Cap - Invaliden algemeen]:[Cap - Overig gereserveerd]])</f>
        <v>0</v>
      </c>
      <c r="S887" s="4">
        <f>Tabel1[[#This Row],[Totale openbare capaciteit]]+Tabel1[[#This Row],[Totale doelgroep capaciteit]]</f>
        <v>10</v>
      </c>
      <c r="T887" s="11">
        <v>7</v>
      </c>
      <c r="U887" s="11"/>
      <c r="V887" s="11"/>
      <c r="W887" s="11"/>
      <c r="X887" s="11"/>
      <c r="Y887" s="11"/>
      <c r="Z887" s="4">
        <f>SUM(Tabel1[[#This Row],[Bez - Invaliden algemeen]:[Bez - Overig gereserveerd]])</f>
        <v>0</v>
      </c>
      <c r="AA887" s="4">
        <v>2</v>
      </c>
      <c r="AB887" s="4"/>
      <c r="AC887" s="11"/>
      <c r="AD887" s="11">
        <f>SUM(Tabel1[[#This Row],[Bez - fout, canadees]:[Bez - fout, anders]])</f>
        <v>2</v>
      </c>
      <c r="AE887" s="4"/>
      <c r="AF887" s="11"/>
      <c r="AG887" s="11"/>
      <c r="AH887" s="11">
        <f>SUM(Tabel1[[#This Row],[Bez - Obstakel, openbaar]:[Bez - Obstakel, doelgroep]])</f>
        <v>0</v>
      </c>
      <c r="AI887" s="4"/>
      <c r="AJ887" s="11">
        <f>SUM(Tabel1[[#This Row],[Bez - doelgroep totaal]]+Tabel1[[#This Row],[Bez - Openbaar]]+Tabel1[[#This Row],[Bez - Foutparkeerders]]+Tabel1[[#This Row],[Bez - Obstakels]])</f>
        <v>9</v>
      </c>
      <c r="AK887" s="41">
        <f>Tabel1[[#This Row],[Bez - Openbaar]]/Tabel1[[#This Row],[Totale openbare capaciteit]]</f>
        <v>0.7</v>
      </c>
      <c r="AL887" s="41" t="e">
        <f>Tabel1[[#This Row],[Bez - doelgroep totaal]]/Tabel1[[#This Row],[Totale doelgroep capaciteit]]</f>
        <v>#DIV/0!</v>
      </c>
      <c r="AM887" s="41">
        <f>Tabel1[[#This Row],[Totale bezetting]]/Tabel1[[#This Row],[Totale capaciteit]]</f>
        <v>0.9</v>
      </c>
      <c r="AN887" s="41" t="str">
        <f>Tabel1[[#This Row],[Datum]]&amp;Tabel1[[#This Row],[Meetmoment]]&amp;Tabel1[[#This Row],[Sectienummer]]</f>
        <v>4441514:00-16:0067</v>
      </c>
      <c r="AO887" s="33">
        <v>1</v>
      </c>
      <c r="AP887" s="33">
        <v>1</v>
      </c>
      <c r="AQ887" s="33">
        <v>3</v>
      </c>
      <c r="AR887" s="33">
        <v>4</v>
      </c>
      <c r="AS887" s="33"/>
      <c r="AT887" s="33">
        <f>SUM(Tabel1[[#This Row],[Motief - Bezoekers/kortparkeerders]:[Motief - Overig]])</f>
        <v>9</v>
      </c>
      <c r="AU887" s="43">
        <v>5</v>
      </c>
      <c r="AV887" s="43"/>
      <c r="AW887" s="43">
        <v>3</v>
      </c>
      <c r="AX887" s="43">
        <v>1</v>
      </c>
      <c r="AY887" s="43"/>
      <c r="AZ887" s="43"/>
      <c r="BA887" s="43"/>
      <c r="BB887" s="43"/>
      <c r="BC887" s="44">
        <f>SUM(Tabel1[[#This Row],[Herkomst - Eigen woonplaats]:[Herkomst - Onbekend]])</f>
        <v>9</v>
      </c>
    </row>
    <row r="888" spans="1:55" s="2" customFormat="1" x14ac:dyDescent="0.25">
      <c r="A888" s="1">
        <v>67</v>
      </c>
      <c r="B888" t="s">
        <v>50</v>
      </c>
      <c r="C888" s="8">
        <v>44415</v>
      </c>
      <c r="D888" s="1" t="s">
        <v>80</v>
      </c>
      <c r="E888" s="4">
        <v>10</v>
      </c>
      <c r="F888" s="4"/>
      <c r="G888" s="4"/>
      <c r="H888" s="4"/>
      <c r="I888" s="4"/>
      <c r="J888" s="4"/>
      <c r="K888" s="4">
        <f>SUM(Tabel1[[#This Row],[cap_gemarkeerd_langs]:[cap_canadees]])</f>
        <v>10</v>
      </c>
      <c r="L888" s="4"/>
      <c r="M888" s="4"/>
      <c r="N888" s="4"/>
      <c r="O888" s="4"/>
      <c r="P888" s="4"/>
      <c r="Q888" s="4"/>
      <c r="R888" s="4">
        <f>SUM(Tabel1[[#This Row],[Cap - Invaliden algemeen]:[Cap - Overig gereserveerd]])</f>
        <v>0</v>
      </c>
      <c r="S888" s="4">
        <f>Tabel1[[#This Row],[Totale openbare capaciteit]]+Tabel1[[#This Row],[Totale doelgroep capaciteit]]</f>
        <v>10</v>
      </c>
      <c r="T888" s="11">
        <v>7</v>
      </c>
      <c r="U888" s="11"/>
      <c r="V888" s="11"/>
      <c r="W888" s="11"/>
      <c r="X888" s="11"/>
      <c r="Y888" s="11"/>
      <c r="Z888" s="4">
        <f>SUM(Tabel1[[#This Row],[Bez - Invaliden algemeen]:[Bez - Overig gereserveerd]])</f>
        <v>0</v>
      </c>
      <c r="AA888" s="4">
        <v>2</v>
      </c>
      <c r="AB888" s="4"/>
      <c r="AC888" s="11"/>
      <c r="AD888" s="11">
        <f>SUM(Tabel1[[#This Row],[Bez - fout, canadees]:[Bez - fout, anders]])</f>
        <v>2</v>
      </c>
      <c r="AE888" s="4"/>
      <c r="AF888" s="11"/>
      <c r="AG888" s="11"/>
      <c r="AH888" s="11">
        <f>SUM(Tabel1[[#This Row],[Bez - Obstakel, openbaar]:[Bez - Obstakel, doelgroep]])</f>
        <v>0</v>
      </c>
      <c r="AI888" s="4"/>
      <c r="AJ888" s="11">
        <f>SUM(Tabel1[[#This Row],[Bez - doelgroep totaal]]+Tabel1[[#This Row],[Bez - Openbaar]]+Tabel1[[#This Row],[Bez - Foutparkeerders]]+Tabel1[[#This Row],[Bez - Obstakels]])</f>
        <v>9</v>
      </c>
      <c r="AK888" s="41">
        <f>Tabel1[[#This Row],[Bez - Openbaar]]/Tabel1[[#This Row],[Totale openbare capaciteit]]</f>
        <v>0.7</v>
      </c>
      <c r="AL888" s="41" t="e">
        <f>Tabel1[[#This Row],[Bez - doelgroep totaal]]/Tabel1[[#This Row],[Totale doelgroep capaciteit]]</f>
        <v>#DIV/0!</v>
      </c>
      <c r="AM888" s="41">
        <f>Tabel1[[#This Row],[Totale bezetting]]/Tabel1[[#This Row],[Totale capaciteit]]</f>
        <v>0.9</v>
      </c>
      <c r="AN888" s="41" t="str">
        <f>Tabel1[[#This Row],[Datum]]&amp;Tabel1[[#This Row],[Meetmoment]]&amp;Tabel1[[#This Row],[Sectienummer]]</f>
        <v>4441519:00-21:0067</v>
      </c>
      <c r="AO888" s="33">
        <v>2</v>
      </c>
      <c r="AP888" s="33"/>
      <c r="AQ888" s="33">
        <v>3</v>
      </c>
      <c r="AR888" s="33">
        <v>4</v>
      </c>
      <c r="AS888" s="33"/>
      <c r="AT888" s="33">
        <f>SUM(Tabel1[[#This Row],[Motief - Bezoekers/kortparkeerders]:[Motief - Overig]])</f>
        <v>9</v>
      </c>
      <c r="AU888" s="43">
        <v>5</v>
      </c>
      <c r="AV888" s="43"/>
      <c r="AW888" s="43">
        <v>2</v>
      </c>
      <c r="AX888" s="43">
        <v>1</v>
      </c>
      <c r="AY888" s="43"/>
      <c r="AZ888" s="43"/>
      <c r="BA888" s="43"/>
      <c r="BB888" s="43">
        <v>1</v>
      </c>
      <c r="BC888" s="44">
        <f>SUM(Tabel1[[#This Row],[Herkomst - Eigen woonplaats]:[Herkomst - Onbekend]])</f>
        <v>9</v>
      </c>
    </row>
    <row r="889" spans="1:55" s="2" customFormat="1" x14ac:dyDescent="0.25">
      <c r="A889" s="1">
        <v>67</v>
      </c>
      <c r="B889" t="s">
        <v>50</v>
      </c>
      <c r="C889" s="8">
        <v>44416</v>
      </c>
      <c r="D889" s="1" t="s">
        <v>77</v>
      </c>
      <c r="E889" s="4">
        <v>10</v>
      </c>
      <c r="F889" s="4"/>
      <c r="G889" s="4"/>
      <c r="H889" s="4"/>
      <c r="I889" s="4"/>
      <c r="J889" s="4"/>
      <c r="K889" s="4">
        <f>SUM(Tabel1[[#This Row],[cap_gemarkeerd_langs]:[cap_canadees]])</f>
        <v>10</v>
      </c>
      <c r="L889" s="4"/>
      <c r="M889" s="4"/>
      <c r="N889" s="4"/>
      <c r="O889" s="4"/>
      <c r="P889" s="4"/>
      <c r="Q889" s="4"/>
      <c r="R889" s="4">
        <f>SUM(Tabel1[[#This Row],[Cap - Invaliden algemeen]:[Cap - Overig gereserveerd]])</f>
        <v>0</v>
      </c>
      <c r="S889" s="4">
        <f>Tabel1[[#This Row],[Totale openbare capaciteit]]+Tabel1[[#This Row],[Totale doelgroep capaciteit]]</f>
        <v>10</v>
      </c>
      <c r="T889" s="11">
        <v>7</v>
      </c>
      <c r="U889" s="11"/>
      <c r="V889" s="11"/>
      <c r="W889" s="11"/>
      <c r="X889" s="11"/>
      <c r="Y889" s="11"/>
      <c r="Z889" s="4">
        <f>SUM(Tabel1[[#This Row],[Bez - Invaliden algemeen]:[Bez - Overig gereserveerd]])</f>
        <v>0</v>
      </c>
      <c r="AA889" s="4">
        <v>2</v>
      </c>
      <c r="AB889" s="4"/>
      <c r="AC889" s="11"/>
      <c r="AD889" s="11">
        <f>SUM(Tabel1[[#This Row],[Bez - fout, canadees]:[Bez - fout, anders]])</f>
        <v>2</v>
      </c>
      <c r="AE889" s="4"/>
      <c r="AF889" s="11"/>
      <c r="AG889" s="11"/>
      <c r="AH889" s="11">
        <f>SUM(Tabel1[[#This Row],[Bez - Obstakel, openbaar]:[Bez - Obstakel, doelgroep]])</f>
        <v>0</v>
      </c>
      <c r="AI889" s="4"/>
      <c r="AJ889" s="11">
        <f>SUM(Tabel1[[#This Row],[Bez - doelgroep totaal]]+Tabel1[[#This Row],[Bez - Openbaar]]+Tabel1[[#This Row],[Bez - Foutparkeerders]]+Tabel1[[#This Row],[Bez - Obstakels]])</f>
        <v>9</v>
      </c>
      <c r="AK889" s="41">
        <f>Tabel1[[#This Row],[Bez - Openbaar]]/Tabel1[[#This Row],[Totale openbare capaciteit]]</f>
        <v>0.7</v>
      </c>
      <c r="AL889" s="41" t="e">
        <f>Tabel1[[#This Row],[Bez - doelgroep totaal]]/Tabel1[[#This Row],[Totale doelgroep capaciteit]]</f>
        <v>#DIV/0!</v>
      </c>
      <c r="AM889" s="41">
        <f>Tabel1[[#This Row],[Totale bezetting]]/Tabel1[[#This Row],[Totale capaciteit]]</f>
        <v>0.9</v>
      </c>
      <c r="AN889" s="41" t="str">
        <f>Tabel1[[#This Row],[Datum]]&amp;Tabel1[[#This Row],[Meetmoment]]&amp;Tabel1[[#This Row],[Sectienummer]]</f>
        <v>4441600:00-02:0067</v>
      </c>
      <c r="AO889" s="33"/>
      <c r="AP889" s="33"/>
      <c r="AQ889" s="33">
        <v>2</v>
      </c>
      <c r="AR889" s="33">
        <v>7</v>
      </c>
      <c r="AS889" s="33"/>
      <c r="AT889" s="33">
        <f>SUM(Tabel1[[#This Row],[Motief - Bezoekers/kortparkeerders]:[Motief - Overig]])</f>
        <v>9</v>
      </c>
      <c r="AU889" s="43">
        <v>5</v>
      </c>
      <c r="AV889" s="43"/>
      <c r="AW889" s="43">
        <v>2</v>
      </c>
      <c r="AX889" s="43">
        <v>1</v>
      </c>
      <c r="AY889" s="43">
        <v>1</v>
      </c>
      <c r="AZ889" s="43"/>
      <c r="BA889" s="43"/>
      <c r="BB889" s="43"/>
      <c r="BC889" s="44">
        <f>SUM(Tabel1[[#This Row],[Herkomst - Eigen woonplaats]:[Herkomst - Onbekend]])</f>
        <v>9</v>
      </c>
    </row>
    <row r="890" spans="1:55" s="2" customFormat="1" x14ac:dyDescent="0.25">
      <c r="A890" s="1">
        <v>67</v>
      </c>
      <c r="B890" s="1" t="s">
        <v>50</v>
      </c>
      <c r="C890" s="8">
        <v>44429</v>
      </c>
      <c r="D890" s="1" t="s">
        <v>79</v>
      </c>
      <c r="E890" s="4">
        <v>10</v>
      </c>
      <c r="F890" s="4"/>
      <c r="G890" s="4"/>
      <c r="H890" s="4"/>
      <c r="I890" s="4"/>
      <c r="J890" s="4"/>
      <c r="K890" s="4">
        <f>SUM(Tabel1[[#This Row],[cap_gemarkeerd_langs]:[cap_canadees]])</f>
        <v>10</v>
      </c>
      <c r="L890" s="4"/>
      <c r="M890" s="4"/>
      <c r="N890" s="4"/>
      <c r="O890" s="4"/>
      <c r="P890" s="4"/>
      <c r="Q890" s="4"/>
      <c r="R890" s="4">
        <f>SUM(Tabel1[[#This Row],[Cap - Invaliden algemeen]:[Cap - Overig gereserveerd]])</f>
        <v>0</v>
      </c>
      <c r="S890" s="4">
        <f>Tabel1[[#This Row],[Totale openbare capaciteit]]+Tabel1[[#This Row],[Totale doelgroep capaciteit]]</f>
        <v>10</v>
      </c>
      <c r="T890" s="11">
        <v>3</v>
      </c>
      <c r="U890" s="11"/>
      <c r="V890" s="11"/>
      <c r="W890" s="11"/>
      <c r="X890" s="11"/>
      <c r="Y890" s="11"/>
      <c r="Z890" s="4">
        <f>SUM(Tabel1[[#This Row],[Bez - Invaliden algemeen]:[Bez - Overig gereserveerd]])</f>
        <v>0</v>
      </c>
      <c r="AA890" s="4">
        <v>3</v>
      </c>
      <c r="AB890" s="4"/>
      <c r="AC890" s="11"/>
      <c r="AD890" s="11">
        <f>SUM(Tabel1[[#This Row],[Bez - fout, canadees]:[Bez - fout, anders]])</f>
        <v>3</v>
      </c>
      <c r="AE890" s="11"/>
      <c r="AF890" s="11"/>
      <c r="AG890" s="11"/>
      <c r="AH890" s="11">
        <f>SUM(Tabel1[[#This Row],[Bez - Obstakel, openbaar]:[Bez - Obstakel, doelgroep]])</f>
        <v>0</v>
      </c>
      <c r="AI890" s="4"/>
      <c r="AJ890" s="11">
        <f>SUM(Tabel1[[#This Row],[Bez - doelgroep totaal]]+Tabel1[[#This Row],[Bez - Openbaar]]+Tabel1[[#This Row],[Bez - Foutparkeerders]]+Tabel1[[#This Row],[Bez - Obstakels]])</f>
        <v>6</v>
      </c>
      <c r="AK890" s="41">
        <f>Tabel1[[#This Row],[Bez - Openbaar]]/Tabel1[[#This Row],[Totale openbare capaciteit]]</f>
        <v>0.3</v>
      </c>
      <c r="AL890" s="41" t="e">
        <f>Tabel1[[#This Row],[Bez - doelgroep totaal]]/Tabel1[[#This Row],[Totale doelgroep capaciteit]]</f>
        <v>#DIV/0!</v>
      </c>
      <c r="AM890" s="41">
        <f>Tabel1[[#This Row],[Totale bezetting]]/Tabel1[[#This Row],[Totale capaciteit]]</f>
        <v>0.6</v>
      </c>
      <c r="AN890" s="41" t="str">
        <f>Tabel1[[#This Row],[Datum]]&amp;Tabel1[[#This Row],[Meetmoment]]&amp;Tabel1[[#This Row],[Sectienummer]]</f>
        <v>4442914:00-16:0067</v>
      </c>
      <c r="AO890" s="33">
        <v>1</v>
      </c>
      <c r="AP890" s="33"/>
      <c r="AQ890" s="33">
        <v>2</v>
      </c>
      <c r="AR890" s="33">
        <v>3</v>
      </c>
      <c r="AS890" s="33"/>
      <c r="AT890" s="33">
        <f>SUM(Tabel1[[#This Row],[Motief - Bezoekers/kortparkeerders]:[Motief - Overig]])</f>
        <v>6</v>
      </c>
      <c r="AU890" s="43">
        <v>3</v>
      </c>
      <c r="AV890" s="43"/>
      <c r="AW890" s="43">
        <v>2</v>
      </c>
      <c r="AX890" s="43">
        <v>1</v>
      </c>
      <c r="AY890" s="43"/>
      <c r="AZ890" s="43"/>
      <c r="BA890" s="43"/>
      <c r="BB890" s="43"/>
      <c r="BC890" s="44">
        <f>SUM(Tabel1[[#This Row],[Herkomst - Eigen woonplaats]:[Herkomst - Onbekend]])</f>
        <v>6</v>
      </c>
    </row>
    <row r="891" spans="1:55" s="2" customFormat="1" x14ac:dyDescent="0.25">
      <c r="A891" s="1">
        <v>67</v>
      </c>
      <c r="B891" t="s">
        <v>50</v>
      </c>
      <c r="C891" s="8">
        <v>44450</v>
      </c>
      <c r="D891" s="1" t="s">
        <v>78</v>
      </c>
      <c r="E891" s="4">
        <v>10</v>
      </c>
      <c r="F891" s="4"/>
      <c r="G891" s="4"/>
      <c r="H891" s="4"/>
      <c r="I891" s="4"/>
      <c r="J891" s="4"/>
      <c r="K891" s="4">
        <f>SUM(Tabel1[[#This Row],[cap_gemarkeerd_langs]:[cap_canadees]])</f>
        <v>10</v>
      </c>
      <c r="L891" s="4"/>
      <c r="M891" s="4"/>
      <c r="N891" s="4"/>
      <c r="O891" s="4"/>
      <c r="P891" s="4"/>
      <c r="Q891" s="4"/>
      <c r="R891" s="4">
        <f>SUM(Tabel1[[#This Row],[Cap - Invaliden algemeen]:[Cap - Overig gereserveerd]])</f>
        <v>0</v>
      </c>
      <c r="S891" s="4">
        <f>Tabel1[[#This Row],[Totale openbare capaciteit]]+Tabel1[[#This Row],[Totale doelgroep capaciteit]]</f>
        <v>10</v>
      </c>
      <c r="T891" s="11">
        <v>4</v>
      </c>
      <c r="U891" s="11"/>
      <c r="V891" s="11"/>
      <c r="W891" s="11"/>
      <c r="X891" s="11"/>
      <c r="Y891" s="11"/>
      <c r="Z891" s="4">
        <f>SUM(Tabel1[[#This Row],[Bez - Invaliden algemeen]:[Bez - Overig gereserveerd]])</f>
        <v>0</v>
      </c>
      <c r="AA891" s="4">
        <v>3</v>
      </c>
      <c r="AB891" s="4"/>
      <c r="AC891" s="11"/>
      <c r="AD891" s="11">
        <f>SUM(Tabel1[[#This Row],[Bez - fout, canadees]:[Bez - fout, anders]])</f>
        <v>3</v>
      </c>
      <c r="AE891" s="4"/>
      <c r="AF891" s="11"/>
      <c r="AG891" s="11"/>
      <c r="AH891" s="11">
        <f>SUM(Tabel1[[#This Row],[Bez - Obstakel, openbaar]:[Bez - Obstakel, doelgroep]])</f>
        <v>0</v>
      </c>
      <c r="AI891" s="4"/>
      <c r="AJ891" s="11">
        <f>SUM(Tabel1[[#This Row],[Bez - doelgroep totaal]]+Tabel1[[#This Row],[Bez - Openbaar]]+Tabel1[[#This Row],[Bez - Foutparkeerders]]+Tabel1[[#This Row],[Bez - Obstakels]])</f>
        <v>7</v>
      </c>
      <c r="AK891" s="41">
        <f>Tabel1[[#This Row],[Bez - Openbaar]]/Tabel1[[#This Row],[Totale openbare capaciteit]]</f>
        <v>0.4</v>
      </c>
      <c r="AL891" s="41" t="e">
        <f>Tabel1[[#This Row],[Bez - doelgroep totaal]]/Tabel1[[#This Row],[Totale doelgroep capaciteit]]</f>
        <v>#DIV/0!</v>
      </c>
      <c r="AM891" s="41">
        <f>Tabel1[[#This Row],[Totale bezetting]]/Tabel1[[#This Row],[Totale capaciteit]]</f>
        <v>0.7</v>
      </c>
      <c r="AN891" s="41" t="str">
        <f>Tabel1[[#This Row],[Datum]]&amp;Tabel1[[#This Row],[Meetmoment]]&amp;Tabel1[[#This Row],[Sectienummer]]</f>
        <v>4445010:00-12:0067</v>
      </c>
      <c r="AO891" s="33">
        <v>2</v>
      </c>
      <c r="AP891" s="33"/>
      <c r="AQ891" s="33">
        <v>1</v>
      </c>
      <c r="AR891" s="33">
        <v>4</v>
      </c>
      <c r="AS891" s="33"/>
      <c r="AT891" s="33">
        <f>SUM(Tabel1[[#This Row],[Motief - Bezoekers/kortparkeerders]:[Motief - Overig]])</f>
        <v>7</v>
      </c>
      <c r="AU891" s="43">
        <v>5</v>
      </c>
      <c r="AV891" s="43"/>
      <c r="AW891" s="43">
        <v>1</v>
      </c>
      <c r="AX891" s="43"/>
      <c r="AY891" s="43"/>
      <c r="AZ891" s="43">
        <v>1</v>
      </c>
      <c r="BA891" s="43"/>
      <c r="BB891" s="43"/>
      <c r="BC891" s="44">
        <f>SUM(Tabel1[[#This Row],[Herkomst - Eigen woonplaats]:[Herkomst - Onbekend]])</f>
        <v>7</v>
      </c>
    </row>
    <row r="892" spans="1:55" s="2" customFormat="1" x14ac:dyDescent="0.25">
      <c r="A892" s="1">
        <v>67</v>
      </c>
      <c r="B892" t="s">
        <v>50</v>
      </c>
      <c r="C892" s="8">
        <v>44450</v>
      </c>
      <c r="D892" s="1" t="s">
        <v>79</v>
      </c>
      <c r="E892" s="4">
        <v>10</v>
      </c>
      <c r="F892" s="4"/>
      <c r="G892" s="4"/>
      <c r="H892" s="4"/>
      <c r="I892" s="4"/>
      <c r="J892" s="4"/>
      <c r="K892" s="4">
        <f>SUM(Tabel1[[#This Row],[cap_gemarkeerd_langs]:[cap_canadees]])</f>
        <v>10</v>
      </c>
      <c r="L892" s="4"/>
      <c r="M892" s="4"/>
      <c r="N892" s="4"/>
      <c r="O892" s="4"/>
      <c r="P892" s="4"/>
      <c r="Q892" s="4"/>
      <c r="R892" s="4">
        <f>SUM(Tabel1[[#This Row],[Cap - Invaliden algemeen]:[Cap - Overig gereserveerd]])</f>
        <v>0</v>
      </c>
      <c r="S892" s="4">
        <f>Tabel1[[#This Row],[Totale openbare capaciteit]]+Tabel1[[#This Row],[Totale doelgroep capaciteit]]</f>
        <v>10</v>
      </c>
      <c r="T892" s="11">
        <v>9</v>
      </c>
      <c r="U892" s="11"/>
      <c r="V892" s="11"/>
      <c r="W892" s="11"/>
      <c r="X892" s="11"/>
      <c r="Y892" s="11"/>
      <c r="Z892" s="4">
        <f>SUM(Tabel1[[#This Row],[Bez - Invaliden algemeen]:[Bez - Overig gereserveerd]])</f>
        <v>0</v>
      </c>
      <c r="AA892" s="4"/>
      <c r="AB892" s="4"/>
      <c r="AC892" s="11"/>
      <c r="AD892" s="11">
        <f>SUM(Tabel1[[#This Row],[Bez - fout, canadees]:[Bez - fout, anders]])</f>
        <v>0</v>
      </c>
      <c r="AE892" s="4"/>
      <c r="AF892" s="11"/>
      <c r="AG892" s="11"/>
      <c r="AH892" s="11">
        <f>SUM(Tabel1[[#This Row],[Bez - Obstakel, openbaar]:[Bez - Obstakel, doelgroep]])</f>
        <v>0</v>
      </c>
      <c r="AI892" s="4"/>
      <c r="AJ892" s="11">
        <f>SUM(Tabel1[[#This Row],[Bez - doelgroep totaal]]+Tabel1[[#This Row],[Bez - Openbaar]]+Tabel1[[#This Row],[Bez - Foutparkeerders]]+Tabel1[[#This Row],[Bez - Obstakels]])</f>
        <v>9</v>
      </c>
      <c r="AK892" s="41">
        <f>Tabel1[[#This Row],[Bez - Openbaar]]/Tabel1[[#This Row],[Totale openbare capaciteit]]</f>
        <v>0.9</v>
      </c>
      <c r="AL892" s="41" t="e">
        <f>Tabel1[[#This Row],[Bez - doelgroep totaal]]/Tabel1[[#This Row],[Totale doelgroep capaciteit]]</f>
        <v>#DIV/0!</v>
      </c>
      <c r="AM892" s="41">
        <f>Tabel1[[#This Row],[Totale bezetting]]/Tabel1[[#This Row],[Totale capaciteit]]</f>
        <v>0.9</v>
      </c>
      <c r="AN892" s="41" t="str">
        <f>Tabel1[[#This Row],[Datum]]&amp;Tabel1[[#This Row],[Meetmoment]]&amp;Tabel1[[#This Row],[Sectienummer]]</f>
        <v>4445014:00-16:0067</v>
      </c>
      <c r="AO892" s="33">
        <v>4</v>
      </c>
      <c r="AP892" s="33">
        <v>1</v>
      </c>
      <c r="AQ892" s="33">
        <v>1</v>
      </c>
      <c r="AR892" s="33">
        <v>3</v>
      </c>
      <c r="AS892" s="33"/>
      <c r="AT892" s="33">
        <f>SUM(Tabel1[[#This Row],[Motief - Bezoekers/kortparkeerders]:[Motief - Overig]])</f>
        <v>9</v>
      </c>
      <c r="AU892" s="43">
        <v>4</v>
      </c>
      <c r="AV892" s="43">
        <v>2</v>
      </c>
      <c r="AW892" s="43">
        <v>1</v>
      </c>
      <c r="AX892" s="43"/>
      <c r="AY892" s="43"/>
      <c r="AZ892" s="43">
        <v>2</v>
      </c>
      <c r="BA892" s="43"/>
      <c r="BB892" s="43"/>
      <c r="BC892" s="44">
        <f>SUM(Tabel1[[#This Row],[Herkomst - Eigen woonplaats]:[Herkomst - Onbekend]])</f>
        <v>9</v>
      </c>
    </row>
    <row r="893" spans="1:55" s="2" customFormat="1" x14ac:dyDescent="0.25">
      <c r="A893" s="1">
        <v>67</v>
      </c>
      <c r="B893" t="s">
        <v>50</v>
      </c>
      <c r="C893" s="8">
        <v>44450</v>
      </c>
      <c r="D893" s="1" t="s">
        <v>80</v>
      </c>
      <c r="E893" s="4">
        <v>10</v>
      </c>
      <c r="F893" s="4"/>
      <c r="G893" s="4"/>
      <c r="H893" s="4"/>
      <c r="I893" s="4"/>
      <c r="J893" s="4"/>
      <c r="K893" s="4">
        <f>SUM(Tabel1[[#This Row],[cap_gemarkeerd_langs]:[cap_canadees]])</f>
        <v>10</v>
      </c>
      <c r="L893" s="4"/>
      <c r="M893" s="4"/>
      <c r="N893" s="4"/>
      <c r="O893" s="4"/>
      <c r="P893" s="4"/>
      <c r="Q893" s="4"/>
      <c r="R893" s="4">
        <f>SUM(Tabel1[[#This Row],[Cap - Invaliden algemeen]:[Cap - Overig gereserveerd]])</f>
        <v>0</v>
      </c>
      <c r="S893" s="4">
        <f>Tabel1[[#This Row],[Totale openbare capaciteit]]+Tabel1[[#This Row],[Totale doelgroep capaciteit]]</f>
        <v>10</v>
      </c>
      <c r="T893" s="11">
        <v>8</v>
      </c>
      <c r="U893" s="11"/>
      <c r="V893" s="11"/>
      <c r="W893" s="11"/>
      <c r="X893" s="11"/>
      <c r="Y893" s="11"/>
      <c r="Z893" s="4">
        <f>SUM(Tabel1[[#This Row],[Bez - Invaliden algemeen]:[Bez - Overig gereserveerd]])</f>
        <v>0</v>
      </c>
      <c r="AA893" s="4">
        <v>2</v>
      </c>
      <c r="AB893" s="4"/>
      <c r="AC893" s="11"/>
      <c r="AD893" s="11">
        <f>SUM(Tabel1[[#This Row],[Bez - fout, canadees]:[Bez - fout, anders]])</f>
        <v>2</v>
      </c>
      <c r="AE893" s="4"/>
      <c r="AF893" s="11"/>
      <c r="AG893" s="11"/>
      <c r="AH893" s="11">
        <f>SUM(Tabel1[[#This Row],[Bez - Obstakel, openbaar]:[Bez - Obstakel, doelgroep]])</f>
        <v>0</v>
      </c>
      <c r="AI893" s="4"/>
      <c r="AJ893" s="11">
        <f>SUM(Tabel1[[#This Row],[Bez - doelgroep totaal]]+Tabel1[[#This Row],[Bez - Openbaar]]+Tabel1[[#This Row],[Bez - Foutparkeerders]]+Tabel1[[#This Row],[Bez - Obstakels]])</f>
        <v>10</v>
      </c>
      <c r="AK893" s="41">
        <f>Tabel1[[#This Row],[Bez - Openbaar]]/Tabel1[[#This Row],[Totale openbare capaciteit]]</f>
        <v>0.8</v>
      </c>
      <c r="AL893" s="41" t="e">
        <f>Tabel1[[#This Row],[Bez - doelgroep totaal]]/Tabel1[[#This Row],[Totale doelgroep capaciteit]]</f>
        <v>#DIV/0!</v>
      </c>
      <c r="AM893" s="41">
        <f>Tabel1[[#This Row],[Totale bezetting]]/Tabel1[[#This Row],[Totale capaciteit]]</f>
        <v>1</v>
      </c>
      <c r="AN893" s="41" t="str">
        <f>Tabel1[[#This Row],[Datum]]&amp;Tabel1[[#This Row],[Meetmoment]]&amp;Tabel1[[#This Row],[Sectienummer]]</f>
        <v>4445019:00-21:0067</v>
      </c>
      <c r="AO893" s="33">
        <v>2</v>
      </c>
      <c r="AP893" s="33">
        <v>1</v>
      </c>
      <c r="AQ893" s="33">
        <v>2</v>
      </c>
      <c r="AR893" s="33">
        <v>5</v>
      </c>
      <c r="AS893" s="33"/>
      <c r="AT893" s="33">
        <f>SUM(Tabel1[[#This Row],[Motief - Bezoekers/kortparkeerders]:[Motief - Overig]])</f>
        <v>10</v>
      </c>
      <c r="AU893" s="43">
        <v>7</v>
      </c>
      <c r="AV893" s="43"/>
      <c r="AW893" s="43">
        <v>3</v>
      </c>
      <c r="AX893" s="43"/>
      <c r="AY893" s="43"/>
      <c r="AZ893" s="43"/>
      <c r="BA893" s="43"/>
      <c r="BB893" s="43"/>
      <c r="BC893" s="44">
        <f>SUM(Tabel1[[#This Row],[Herkomst - Eigen woonplaats]:[Herkomst - Onbekend]])</f>
        <v>10</v>
      </c>
    </row>
    <row r="894" spans="1:55" s="2" customFormat="1" x14ac:dyDescent="0.25">
      <c r="A894" s="1">
        <v>67</v>
      </c>
      <c r="B894" t="s">
        <v>50</v>
      </c>
      <c r="C894" s="8">
        <v>44451</v>
      </c>
      <c r="D894" s="1" t="s">
        <v>77</v>
      </c>
      <c r="E894" s="4">
        <v>10</v>
      </c>
      <c r="F894" s="4"/>
      <c r="G894" s="4"/>
      <c r="H894" s="4"/>
      <c r="I894" s="4"/>
      <c r="J894" s="4"/>
      <c r="K894" s="4">
        <f>SUM(Tabel1[[#This Row],[cap_gemarkeerd_langs]:[cap_canadees]])</f>
        <v>10</v>
      </c>
      <c r="L894" s="4"/>
      <c r="M894" s="4"/>
      <c r="N894" s="4"/>
      <c r="O894" s="4"/>
      <c r="P894" s="4"/>
      <c r="Q894" s="4"/>
      <c r="R894" s="4">
        <f>SUM(Tabel1[[#This Row],[Cap - Invaliden algemeen]:[Cap - Overig gereserveerd]])</f>
        <v>0</v>
      </c>
      <c r="S894" s="4">
        <f>Tabel1[[#This Row],[Totale openbare capaciteit]]+Tabel1[[#This Row],[Totale doelgroep capaciteit]]</f>
        <v>10</v>
      </c>
      <c r="T894" s="11">
        <v>7</v>
      </c>
      <c r="U894" s="11"/>
      <c r="V894" s="11"/>
      <c r="W894" s="11"/>
      <c r="X894" s="11"/>
      <c r="Y894" s="11"/>
      <c r="Z894" s="4">
        <f>SUM(Tabel1[[#This Row],[Bez - Invaliden algemeen]:[Bez - Overig gereserveerd]])</f>
        <v>0</v>
      </c>
      <c r="AA894" s="4">
        <v>1</v>
      </c>
      <c r="AB894" s="4"/>
      <c r="AC894" s="11"/>
      <c r="AD894" s="11">
        <f>SUM(Tabel1[[#This Row],[Bez - fout, canadees]:[Bez - fout, anders]])</f>
        <v>1</v>
      </c>
      <c r="AE894" s="4"/>
      <c r="AF894" s="11"/>
      <c r="AG894" s="11"/>
      <c r="AH894" s="11">
        <f>SUM(Tabel1[[#This Row],[Bez - Obstakel, openbaar]:[Bez - Obstakel, doelgroep]])</f>
        <v>0</v>
      </c>
      <c r="AI894" s="4"/>
      <c r="AJ894" s="11">
        <f>SUM(Tabel1[[#This Row],[Bez - doelgroep totaal]]+Tabel1[[#This Row],[Bez - Openbaar]]+Tabel1[[#This Row],[Bez - Foutparkeerders]]+Tabel1[[#This Row],[Bez - Obstakels]])</f>
        <v>8</v>
      </c>
      <c r="AK894" s="41">
        <f>Tabel1[[#This Row],[Bez - Openbaar]]/Tabel1[[#This Row],[Totale openbare capaciteit]]</f>
        <v>0.7</v>
      </c>
      <c r="AL894" s="41" t="e">
        <f>Tabel1[[#This Row],[Bez - doelgroep totaal]]/Tabel1[[#This Row],[Totale doelgroep capaciteit]]</f>
        <v>#DIV/0!</v>
      </c>
      <c r="AM894" s="41">
        <f>Tabel1[[#This Row],[Totale bezetting]]/Tabel1[[#This Row],[Totale capaciteit]]</f>
        <v>0.8</v>
      </c>
      <c r="AN894" s="41" t="str">
        <f>Tabel1[[#This Row],[Datum]]&amp;Tabel1[[#This Row],[Meetmoment]]&amp;Tabel1[[#This Row],[Sectienummer]]</f>
        <v>4445100:00-02:0067</v>
      </c>
      <c r="AO894" s="33"/>
      <c r="AP894" s="33"/>
      <c r="AQ894" s="33">
        <v>3</v>
      </c>
      <c r="AR894" s="33">
        <v>5</v>
      </c>
      <c r="AS894" s="33"/>
      <c r="AT894" s="33">
        <f>SUM(Tabel1[[#This Row],[Motief - Bezoekers/kortparkeerders]:[Motief - Overig]])</f>
        <v>8</v>
      </c>
      <c r="AU894" s="43">
        <v>6</v>
      </c>
      <c r="AV894" s="43"/>
      <c r="AW894" s="43">
        <v>1</v>
      </c>
      <c r="AX894" s="43"/>
      <c r="AY894" s="43"/>
      <c r="AZ894" s="43"/>
      <c r="BA894" s="43"/>
      <c r="BB894" s="43">
        <v>1</v>
      </c>
      <c r="BC894" s="44">
        <f>SUM(Tabel1[[#This Row],[Herkomst - Eigen woonplaats]:[Herkomst - Onbekend]])</f>
        <v>8</v>
      </c>
    </row>
    <row r="895" spans="1:55" s="2" customFormat="1" x14ac:dyDescent="0.25">
      <c r="A895" s="1">
        <v>67</v>
      </c>
      <c r="B895" t="s">
        <v>50</v>
      </c>
      <c r="C895" s="8">
        <v>44474</v>
      </c>
      <c r="D895" s="1" t="s">
        <v>78</v>
      </c>
      <c r="E895" s="4">
        <v>10</v>
      </c>
      <c r="F895" s="4"/>
      <c r="G895" s="4"/>
      <c r="H895" s="4"/>
      <c r="I895" s="4"/>
      <c r="J895" s="4"/>
      <c r="K895" s="4">
        <f>SUM(Tabel1[[#This Row],[cap_gemarkeerd_langs]:[cap_canadees]])</f>
        <v>10</v>
      </c>
      <c r="L895" s="4"/>
      <c r="M895" s="4"/>
      <c r="N895" s="4"/>
      <c r="O895" s="4"/>
      <c r="P895" s="4"/>
      <c r="Q895" s="4"/>
      <c r="R895" s="4">
        <f>SUM(Tabel1[[#This Row],[Cap - Invaliden algemeen]:[Cap - Overig gereserveerd]])</f>
        <v>0</v>
      </c>
      <c r="S895" s="4">
        <f>Tabel1[[#This Row],[Totale openbare capaciteit]]+Tabel1[[#This Row],[Totale doelgroep capaciteit]]</f>
        <v>10</v>
      </c>
      <c r="T895" s="11">
        <v>7</v>
      </c>
      <c r="U895" s="11"/>
      <c r="V895" s="11"/>
      <c r="W895" s="11"/>
      <c r="X895" s="11"/>
      <c r="Y895" s="11"/>
      <c r="Z895" s="4">
        <f>SUM(Tabel1[[#This Row],[Bez - Invaliden algemeen]:[Bez - Overig gereserveerd]])</f>
        <v>0</v>
      </c>
      <c r="AA895" s="4"/>
      <c r="AB895" s="4"/>
      <c r="AC895" s="11"/>
      <c r="AD895" s="11">
        <f>SUM(Tabel1[[#This Row],[Bez - fout, canadees]:[Bez - fout, anders]])</f>
        <v>0</v>
      </c>
      <c r="AE895" s="4"/>
      <c r="AF895" s="11"/>
      <c r="AG895" s="11"/>
      <c r="AH895" s="11">
        <f>SUM(Tabel1[[#This Row],[Bez - Obstakel, openbaar]:[Bez - Obstakel, doelgroep]])</f>
        <v>0</v>
      </c>
      <c r="AI895" s="4"/>
      <c r="AJ895" s="11">
        <f>SUM(Tabel1[[#This Row],[Bez - doelgroep totaal]]+Tabel1[[#This Row],[Bez - Openbaar]]+Tabel1[[#This Row],[Bez - Foutparkeerders]]+Tabel1[[#This Row],[Bez - Obstakels]])</f>
        <v>7</v>
      </c>
      <c r="AK895" s="41">
        <f>Tabel1[[#This Row],[Bez - Openbaar]]/Tabel1[[#This Row],[Totale openbare capaciteit]]</f>
        <v>0.7</v>
      </c>
      <c r="AL895" s="41" t="e">
        <f>Tabel1[[#This Row],[Bez - doelgroep totaal]]/Tabel1[[#This Row],[Totale doelgroep capaciteit]]</f>
        <v>#DIV/0!</v>
      </c>
      <c r="AM895" s="41">
        <f>Tabel1[[#This Row],[Totale bezetting]]/Tabel1[[#This Row],[Totale capaciteit]]</f>
        <v>0.7</v>
      </c>
      <c r="AN895" s="41" t="str">
        <f>Tabel1[[#This Row],[Datum]]&amp;Tabel1[[#This Row],[Meetmoment]]&amp;Tabel1[[#This Row],[Sectienummer]]</f>
        <v>4447410:00-12:0067</v>
      </c>
      <c r="AO895" s="33">
        <v>1</v>
      </c>
      <c r="AP895" s="33"/>
      <c r="AQ895" s="33">
        <v>2</v>
      </c>
      <c r="AR895" s="33">
        <v>4</v>
      </c>
      <c r="AS895" s="33"/>
      <c r="AT895" s="33">
        <f>SUM(Tabel1[[#This Row],[Motief - Bezoekers/kortparkeerders]:[Motief - Overig]])</f>
        <v>7</v>
      </c>
      <c r="AU895" s="43">
        <v>6</v>
      </c>
      <c r="AV895" s="43"/>
      <c r="AW895" s="43"/>
      <c r="AX895" s="43">
        <v>1</v>
      </c>
      <c r="AY895" s="43"/>
      <c r="AZ895" s="43"/>
      <c r="BA895" s="43"/>
      <c r="BB895" s="43"/>
      <c r="BC895" s="44">
        <f>SUM(Tabel1[[#This Row],[Herkomst - Eigen woonplaats]:[Herkomst - Onbekend]])</f>
        <v>7</v>
      </c>
    </row>
    <row r="896" spans="1:55" s="2" customFormat="1" x14ac:dyDescent="0.25">
      <c r="A896" s="1">
        <v>67</v>
      </c>
      <c r="B896" t="s">
        <v>50</v>
      </c>
      <c r="C896" s="8">
        <v>44474</v>
      </c>
      <c r="D896" s="1" t="s">
        <v>79</v>
      </c>
      <c r="E896" s="4">
        <v>10</v>
      </c>
      <c r="F896" s="4"/>
      <c r="G896" s="4"/>
      <c r="H896" s="4"/>
      <c r="I896" s="4"/>
      <c r="J896" s="4"/>
      <c r="K896" s="4">
        <f>SUM(Tabel1[[#This Row],[cap_gemarkeerd_langs]:[cap_canadees]])</f>
        <v>10</v>
      </c>
      <c r="L896" s="4"/>
      <c r="M896" s="4"/>
      <c r="N896" s="4"/>
      <c r="O896" s="4"/>
      <c r="P896" s="4"/>
      <c r="Q896" s="4"/>
      <c r="R896" s="4">
        <f>SUM(Tabel1[[#This Row],[Cap - Invaliden algemeen]:[Cap - Overig gereserveerd]])</f>
        <v>0</v>
      </c>
      <c r="S896" s="4">
        <f>Tabel1[[#This Row],[Totale openbare capaciteit]]+Tabel1[[#This Row],[Totale doelgroep capaciteit]]</f>
        <v>10</v>
      </c>
      <c r="T896" s="11">
        <v>3</v>
      </c>
      <c r="U896" s="11"/>
      <c r="V896" s="11"/>
      <c r="W896" s="11"/>
      <c r="X896" s="11"/>
      <c r="Y896" s="11"/>
      <c r="Z896" s="4">
        <f>SUM(Tabel1[[#This Row],[Bez - Invaliden algemeen]:[Bez - Overig gereserveerd]])</f>
        <v>0</v>
      </c>
      <c r="AA896" s="4"/>
      <c r="AB896" s="4"/>
      <c r="AC896" s="11"/>
      <c r="AD896" s="11">
        <f>SUM(Tabel1[[#This Row],[Bez - fout, canadees]:[Bez - fout, anders]])</f>
        <v>0</v>
      </c>
      <c r="AE896" s="4"/>
      <c r="AF896" s="11"/>
      <c r="AG896" s="11"/>
      <c r="AH896" s="11">
        <f>SUM(Tabel1[[#This Row],[Bez - Obstakel, openbaar]:[Bez - Obstakel, doelgroep]])</f>
        <v>0</v>
      </c>
      <c r="AI896" s="4"/>
      <c r="AJ896" s="11">
        <f>SUM(Tabel1[[#This Row],[Bez - doelgroep totaal]]+Tabel1[[#This Row],[Bez - Openbaar]]+Tabel1[[#This Row],[Bez - Foutparkeerders]]+Tabel1[[#This Row],[Bez - Obstakels]])</f>
        <v>3</v>
      </c>
      <c r="AK896" s="41">
        <f>Tabel1[[#This Row],[Bez - Openbaar]]/Tabel1[[#This Row],[Totale openbare capaciteit]]</f>
        <v>0.3</v>
      </c>
      <c r="AL896" s="41" t="e">
        <f>Tabel1[[#This Row],[Bez - doelgroep totaal]]/Tabel1[[#This Row],[Totale doelgroep capaciteit]]</f>
        <v>#DIV/0!</v>
      </c>
      <c r="AM896" s="41">
        <f>Tabel1[[#This Row],[Totale bezetting]]/Tabel1[[#This Row],[Totale capaciteit]]</f>
        <v>0.3</v>
      </c>
      <c r="AN896" s="41" t="str">
        <f>Tabel1[[#This Row],[Datum]]&amp;Tabel1[[#This Row],[Meetmoment]]&amp;Tabel1[[#This Row],[Sectienummer]]</f>
        <v>4447414:00-16:0067</v>
      </c>
      <c r="AO896" s="33"/>
      <c r="AP896" s="33"/>
      <c r="AQ896" s="33"/>
      <c r="AR896" s="33">
        <v>3</v>
      </c>
      <c r="AS896" s="33"/>
      <c r="AT896" s="33">
        <f>SUM(Tabel1[[#This Row],[Motief - Bezoekers/kortparkeerders]:[Motief - Overig]])</f>
        <v>3</v>
      </c>
      <c r="AU896" s="43">
        <v>2</v>
      </c>
      <c r="AV896" s="43"/>
      <c r="AW896" s="43"/>
      <c r="AX896" s="43">
        <v>1</v>
      </c>
      <c r="AY896" s="43"/>
      <c r="AZ896" s="43"/>
      <c r="BA896" s="43"/>
      <c r="BB896" s="43"/>
      <c r="BC896" s="44">
        <f>SUM(Tabel1[[#This Row],[Herkomst - Eigen woonplaats]:[Herkomst - Onbekend]])</f>
        <v>3</v>
      </c>
    </row>
    <row r="897" spans="1:55" s="2" customFormat="1" x14ac:dyDescent="0.25">
      <c r="A897" s="1">
        <v>67</v>
      </c>
      <c r="B897" t="s">
        <v>50</v>
      </c>
      <c r="C897" s="8">
        <v>44474</v>
      </c>
      <c r="D897" s="1" t="s">
        <v>80</v>
      </c>
      <c r="E897" s="4">
        <v>10</v>
      </c>
      <c r="F897" s="4"/>
      <c r="G897" s="4"/>
      <c r="H897" s="4"/>
      <c r="I897" s="4"/>
      <c r="J897" s="4"/>
      <c r="K897" s="4">
        <f>SUM(Tabel1[[#This Row],[cap_gemarkeerd_langs]:[cap_canadees]])</f>
        <v>10</v>
      </c>
      <c r="L897" s="4"/>
      <c r="M897" s="4"/>
      <c r="N897" s="4"/>
      <c r="O897" s="4"/>
      <c r="P897" s="4"/>
      <c r="Q897" s="4"/>
      <c r="R897" s="4">
        <f>SUM(Tabel1[[#This Row],[Cap - Invaliden algemeen]:[Cap - Overig gereserveerd]])</f>
        <v>0</v>
      </c>
      <c r="S897" s="4">
        <f>Tabel1[[#This Row],[Totale openbare capaciteit]]+Tabel1[[#This Row],[Totale doelgroep capaciteit]]</f>
        <v>10</v>
      </c>
      <c r="T897" s="11">
        <v>7</v>
      </c>
      <c r="U897" s="11"/>
      <c r="V897" s="11"/>
      <c r="W897" s="11"/>
      <c r="X897" s="11"/>
      <c r="Y897" s="11"/>
      <c r="Z897" s="4">
        <f>SUM(Tabel1[[#This Row],[Bez - Invaliden algemeen]:[Bez - Overig gereserveerd]])</f>
        <v>0</v>
      </c>
      <c r="AA897" s="4">
        <v>1</v>
      </c>
      <c r="AB897" s="4"/>
      <c r="AC897" s="11"/>
      <c r="AD897" s="11">
        <f>SUM(Tabel1[[#This Row],[Bez - fout, canadees]:[Bez - fout, anders]])</f>
        <v>1</v>
      </c>
      <c r="AE897" s="4"/>
      <c r="AF897" s="11"/>
      <c r="AG897" s="11"/>
      <c r="AH897" s="11">
        <f>SUM(Tabel1[[#This Row],[Bez - Obstakel, openbaar]:[Bez - Obstakel, doelgroep]])</f>
        <v>0</v>
      </c>
      <c r="AI897" s="4"/>
      <c r="AJ897" s="11">
        <f>SUM(Tabel1[[#This Row],[Bez - doelgroep totaal]]+Tabel1[[#This Row],[Bez - Openbaar]]+Tabel1[[#This Row],[Bez - Foutparkeerders]]+Tabel1[[#This Row],[Bez - Obstakels]])</f>
        <v>8</v>
      </c>
      <c r="AK897" s="41">
        <f>Tabel1[[#This Row],[Bez - Openbaar]]/Tabel1[[#This Row],[Totale openbare capaciteit]]</f>
        <v>0.7</v>
      </c>
      <c r="AL897" s="41" t="e">
        <f>Tabel1[[#This Row],[Bez - doelgroep totaal]]/Tabel1[[#This Row],[Totale doelgroep capaciteit]]</f>
        <v>#DIV/0!</v>
      </c>
      <c r="AM897" s="41">
        <f>Tabel1[[#This Row],[Totale bezetting]]/Tabel1[[#This Row],[Totale capaciteit]]</f>
        <v>0.8</v>
      </c>
      <c r="AN897" s="41" t="str">
        <f>Tabel1[[#This Row],[Datum]]&amp;Tabel1[[#This Row],[Meetmoment]]&amp;Tabel1[[#This Row],[Sectienummer]]</f>
        <v>4447419:00-21:0067</v>
      </c>
      <c r="AO897" s="33"/>
      <c r="AP897" s="33"/>
      <c r="AQ897" s="33">
        <v>2</v>
      </c>
      <c r="AR897" s="33">
        <v>6</v>
      </c>
      <c r="AS897" s="33"/>
      <c r="AT897" s="33">
        <f>SUM(Tabel1[[#This Row],[Motief - Bezoekers/kortparkeerders]:[Motief - Overig]])</f>
        <v>8</v>
      </c>
      <c r="AU897" s="43">
        <v>7</v>
      </c>
      <c r="AV897" s="43"/>
      <c r="AW897" s="43"/>
      <c r="AX897" s="43">
        <v>1</v>
      </c>
      <c r="AY897" s="43"/>
      <c r="AZ897" s="43"/>
      <c r="BA897" s="43"/>
      <c r="BB897" s="43"/>
      <c r="BC897" s="44">
        <f>SUM(Tabel1[[#This Row],[Herkomst - Eigen woonplaats]:[Herkomst - Onbekend]])</f>
        <v>8</v>
      </c>
    </row>
    <row r="898" spans="1:55" s="2" customFormat="1" x14ac:dyDescent="0.25">
      <c r="A898" s="1">
        <v>67</v>
      </c>
      <c r="B898" t="s">
        <v>50</v>
      </c>
      <c r="C898" s="8">
        <v>44475</v>
      </c>
      <c r="D898" s="1" t="s">
        <v>77</v>
      </c>
      <c r="E898" s="4">
        <v>10</v>
      </c>
      <c r="F898" s="4"/>
      <c r="G898" s="4"/>
      <c r="H898" s="4"/>
      <c r="I898" s="4"/>
      <c r="J898" s="4"/>
      <c r="K898" s="4">
        <f>SUM(Tabel1[[#This Row],[cap_gemarkeerd_langs]:[cap_canadees]])</f>
        <v>10</v>
      </c>
      <c r="L898" s="4"/>
      <c r="M898" s="4"/>
      <c r="N898" s="4"/>
      <c r="O898" s="4"/>
      <c r="P898" s="4"/>
      <c r="Q898" s="4"/>
      <c r="R898" s="4">
        <f>SUM(Tabel1[[#This Row],[Cap - Invaliden algemeen]:[Cap - Overig gereserveerd]])</f>
        <v>0</v>
      </c>
      <c r="S898" s="4">
        <f>Tabel1[[#This Row],[Totale openbare capaciteit]]+Tabel1[[#This Row],[Totale doelgroep capaciteit]]</f>
        <v>10</v>
      </c>
      <c r="T898" s="11">
        <v>8</v>
      </c>
      <c r="U898" s="11"/>
      <c r="V898" s="11"/>
      <c r="W898" s="11"/>
      <c r="X898" s="11"/>
      <c r="Y898" s="11"/>
      <c r="Z898" s="4">
        <f>SUM(Tabel1[[#This Row],[Bez - Invaliden algemeen]:[Bez - Overig gereserveerd]])</f>
        <v>0</v>
      </c>
      <c r="AA898" s="4"/>
      <c r="AB898" s="4"/>
      <c r="AC898" s="11"/>
      <c r="AD898" s="11">
        <f>SUM(Tabel1[[#This Row],[Bez - fout, canadees]:[Bez - fout, anders]])</f>
        <v>0</v>
      </c>
      <c r="AE898" s="4"/>
      <c r="AF898" s="11"/>
      <c r="AG898" s="11"/>
      <c r="AH898" s="11">
        <f>SUM(Tabel1[[#This Row],[Bez - Obstakel, openbaar]:[Bez - Obstakel, doelgroep]])</f>
        <v>0</v>
      </c>
      <c r="AI898" s="4"/>
      <c r="AJ898" s="11">
        <f>SUM(Tabel1[[#This Row],[Bez - doelgroep totaal]]+Tabel1[[#This Row],[Bez - Openbaar]]+Tabel1[[#This Row],[Bez - Foutparkeerders]]+Tabel1[[#This Row],[Bez - Obstakels]])</f>
        <v>8</v>
      </c>
      <c r="AK898" s="41">
        <f>Tabel1[[#This Row],[Bez - Openbaar]]/Tabel1[[#This Row],[Totale openbare capaciteit]]</f>
        <v>0.8</v>
      </c>
      <c r="AL898" s="41" t="e">
        <f>Tabel1[[#This Row],[Bez - doelgroep totaal]]/Tabel1[[#This Row],[Totale doelgroep capaciteit]]</f>
        <v>#DIV/0!</v>
      </c>
      <c r="AM898" s="41">
        <f>Tabel1[[#This Row],[Totale bezetting]]/Tabel1[[#This Row],[Totale capaciteit]]</f>
        <v>0.8</v>
      </c>
      <c r="AN898" s="41" t="str">
        <f>Tabel1[[#This Row],[Datum]]&amp;Tabel1[[#This Row],[Meetmoment]]&amp;Tabel1[[#This Row],[Sectienummer]]</f>
        <v>4447500:00-02:0067</v>
      </c>
      <c r="AO898" s="33"/>
      <c r="AP898" s="33"/>
      <c r="AQ898" s="33">
        <v>2</v>
      </c>
      <c r="AR898" s="33">
        <v>6</v>
      </c>
      <c r="AS898" s="33"/>
      <c r="AT898" s="33">
        <f>SUM(Tabel1[[#This Row],[Motief - Bezoekers/kortparkeerders]:[Motief - Overig]])</f>
        <v>8</v>
      </c>
      <c r="AU898" s="43">
        <v>7</v>
      </c>
      <c r="AV898" s="43"/>
      <c r="AW898" s="43"/>
      <c r="AX898" s="43">
        <v>1</v>
      </c>
      <c r="AY898" s="43"/>
      <c r="AZ898" s="43"/>
      <c r="BA898" s="43"/>
      <c r="BB898" s="43"/>
      <c r="BC898" s="44">
        <f>SUM(Tabel1[[#This Row],[Herkomst - Eigen woonplaats]:[Herkomst - Onbekend]])</f>
        <v>8</v>
      </c>
    </row>
    <row r="899" spans="1:55" s="2" customFormat="1" x14ac:dyDescent="0.25">
      <c r="A899" s="1">
        <v>68</v>
      </c>
      <c r="B899" t="s">
        <v>52</v>
      </c>
      <c r="C899" s="8">
        <v>44415</v>
      </c>
      <c r="D899" s="1" t="s">
        <v>78</v>
      </c>
      <c r="E899" s="4"/>
      <c r="F899" s="4"/>
      <c r="G899" s="4"/>
      <c r="H899" s="4"/>
      <c r="I899" s="4"/>
      <c r="J899" s="4"/>
      <c r="K899" s="4">
        <f>SUM(Tabel1[[#This Row],[cap_gemarkeerd_langs]:[cap_canadees]])</f>
        <v>0</v>
      </c>
      <c r="L899" s="4"/>
      <c r="M899" s="4"/>
      <c r="N899" s="4"/>
      <c r="O899" s="4"/>
      <c r="P899" s="4"/>
      <c r="Q899" s="4"/>
      <c r="R899" s="4">
        <f>SUM(Tabel1[[#This Row],[Cap - Invaliden algemeen]:[Cap - Overig gereserveerd]])</f>
        <v>0</v>
      </c>
      <c r="S899" s="4">
        <f>Tabel1[[#This Row],[Totale openbare capaciteit]]+Tabel1[[#This Row],[Totale doelgroep capaciteit]]</f>
        <v>0</v>
      </c>
      <c r="T899" s="11"/>
      <c r="U899" s="11"/>
      <c r="V899" s="11"/>
      <c r="W899" s="11"/>
      <c r="X899" s="11"/>
      <c r="Y899" s="11"/>
      <c r="Z899" s="4">
        <f>SUM(Tabel1[[#This Row],[Bez - Invaliden algemeen]:[Bez - Overig gereserveerd]])</f>
        <v>0</v>
      </c>
      <c r="AA899" s="4"/>
      <c r="AB899" s="4"/>
      <c r="AC899" s="11"/>
      <c r="AD899" s="11">
        <f>SUM(Tabel1[[#This Row],[Bez - fout, canadees]:[Bez - fout, anders]])</f>
        <v>0</v>
      </c>
      <c r="AE899" s="4"/>
      <c r="AF899" s="11"/>
      <c r="AG899" s="11"/>
      <c r="AH899" s="11">
        <f>SUM(Tabel1[[#This Row],[Bez - Obstakel, openbaar]:[Bez - Obstakel, doelgroep]])</f>
        <v>0</v>
      </c>
      <c r="AI899" s="4"/>
      <c r="AJ899" s="11">
        <f>SUM(Tabel1[[#This Row],[Bez - doelgroep totaal]]+Tabel1[[#This Row],[Bez - Openbaar]]+Tabel1[[#This Row],[Bez - Foutparkeerders]]+Tabel1[[#This Row],[Bez - Obstakels]])</f>
        <v>0</v>
      </c>
      <c r="AK899" s="41" t="e">
        <f>Tabel1[[#This Row],[Bez - Openbaar]]/Tabel1[[#This Row],[Totale openbare capaciteit]]</f>
        <v>#DIV/0!</v>
      </c>
      <c r="AL899" s="41" t="e">
        <f>Tabel1[[#This Row],[Bez - doelgroep totaal]]/Tabel1[[#This Row],[Totale doelgroep capaciteit]]</f>
        <v>#DIV/0!</v>
      </c>
      <c r="AM899" s="41" t="e">
        <f>Tabel1[[#This Row],[Totale bezetting]]/Tabel1[[#This Row],[Totale capaciteit]]</f>
        <v>#DIV/0!</v>
      </c>
      <c r="AN899" s="41" t="str">
        <f>Tabel1[[#This Row],[Datum]]&amp;Tabel1[[#This Row],[Meetmoment]]&amp;Tabel1[[#This Row],[Sectienummer]]</f>
        <v>4441510:00-12:0068</v>
      </c>
      <c r="AO899" s="33"/>
      <c r="AP899" s="33"/>
      <c r="AQ899" s="33"/>
      <c r="AR899" s="33"/>
      <c r="AS899" s="33"/>
      <c r="AT899" s="33">
        <f>SUM(Tabel1[[#This Row],[Motief - Bezoekers/kortparkeerders]:[Motief - Overig]])</f>
        <v>0</v>
      </c>
      <c r="AU899" s="43"/>
      <c r="AV899" s="43"/>
      <c r="AW899" s="43"/>
      <c r="AX899" s="43"/>
      <c r="AY899" s="43"/>
      <c r="AZ899" s="43"/>
      <c r="BA899" s="43"/>
      <c r="BB899" s="43"/>
      <c r="BC899" s="44">
        <f>SUM(Tabel1[[#This Row],[Herkomst - Eigen woonplaats]:[Herkomst - Onbekend]])</f>
        <v>0</v>
      </c>
    </row>
    <row r="900" spans="1:55" s="2" customFormat="1" x14ac:dyDescent="0.25">
      <c r="A900" s="1">
        <v>68</v>
      </c>
      <c r="B900" t="s">
        <v>52</v>
      </c>
      <c r="C900" s="8">
        <v>44415</v>
      </c>
      <c r="D900" s="1" t="s">
        <v>80</v>
      </c>
      <c r="E900" s="4"/>
      <c r="F900" s="4"/>
      <c r="G900" s="4"/>
      <c r="H900" s="4"/>
      <c r="I900" s="4"/>
      <c r="J900" s="4"/>
      <c r="K900" s="4">
        <f>SUM(Tabel1[[#This Row],[cap_gemarkeerd_langs]:[cap_canadees]])</f>
        <v>0</v>
      </c>
      <c r="L900" s="4"/>
      <c r="M900" s="4"/>
      <c r="N900" s="4"/>
      <c r="O900" s="4"/>
      <c r="P900" s="4"/>
      <c r="Q900" s="4"/>
      <c r="R900" s="4">
        <f>SUM(Tabel1[[#This Row],[Cap - Invaliden algemeen]:[Cap - Overig gereserveerd]])</f>
        <v>0</v>
      </c>
      <c r="S900" s="4">
        <f>Tabel1[[#This Row],[Totale openbare capaciteit]]+Tabel1[[#This Row],[Totale doelgroep capaciteit]]</f>
        <v>0</v>
      </c>
      <c r="T900" s="11"/>
      <c r="U900" s="11"/>
      <c r="V900" s="11"/>
      <c r="W900" s="11"/>
      <c r="X900" s="11"/>
      <c r="Y900" s="11"/>
      <c r="Z900" s="4">
        <f>SUM(Tabel1[[#This Row],[Bez - Invaliden algemeen]:[Bez - Overig gereserveerd]])</f>
        <v>0</v>
      </c>
      <c r="AA900" s="4"/>
      <c r="AB900" s="4">
        <v>2</v>
      </c>
      <c r="AC900" s="11"/>
      <c r="AD900" s="11">
        <f>SUM(Tabel1[[#This Row],[Bez - fout, canadees]:[Bez - fout, anders]])</f>
        <v>2</v>
      </c>
      <c r="AE900" s="4"/>
      <c r="AF900" s="11"/>
      <c r="AG900" s="11"/>
      <c r="AH900" s="11">
        <f>SUM(Tabel1[[#This Row],[Bez - Obstakel, openbaar]:[Bez - Obstakel, doelgroep]])</f>
        <v>0</v>
      </c>
      <c r="AI900" s="4"/>
      <c r="AJ900" s="11">
        <f>SUM(Tabel1[[#This Row],[Bez - doelgroep totaal]]+Tabel1[[#This Row],[Bez - Openbaar]]+Tabel1[[#This Row],[Bez - Foutparkeerders]]+Tabel1[[#This Row],[Bez - Obstakels]])</f>
        <v>2</v>
      </c>
      <c r="AK900" s="41" t="e">
        <f>Tabel1[[#This Row],[Bez - Openbaar]]/Tabel1[[#This Row],[Totale openbare capaciteit]]</f>
        <v>#DIV/0!</v>
      </c>
      <c r="AL900" s="41" t="e">
        <f>Tabel1[[#This Row],[Bez - doelgroep totaal]]/Tabel1[[#This Row],[Totale doelgroep capaciteit]]</f>
        <v>#DIV/0!</v>
      </c>
      <c r="AM900" s="42" t="e">
        <f>Tabel1[[#This Row],[Totale bezetting]]/Tabel1[[#This Row],[Totale capaciteit]]</f>
        <v>#DIV/0!</v>
      </c>
      <c r="AN900" s="42" t="str">
        <f>Tabel1[[#This Row],[Datum]]&amp;Tabel1[[#This Row],[Meetmoment]]&amp;Tabel1[[#This Row],[Sectienummer]]</f>
        <v>4441519:00-21:0068</v>
      </c>
      <c r="AO900" s="33">
        <v>1</v>
      </c>
      <c r="AP900" s="33"/>
      <c r="AQ900" s="33">
        <v>1</v>
      </c>
      <c r="AR900" s="33"/>
      <c r="AS900" s="33"/>
      <c r="AT900" s="33">
        <f>SUM(Tabel1[[#This Row],[Motief - Bezoekers/kortparkeerders]:[Motief - Overig]])</f>
        <v>2</v>
      </c>
      <c r="AU900" s="43"/>
      <c r="AV900" s="43"/>
      <c r="AW900" s="43"/>
      <c r="AX900" s="43">
        <v>1</v>
      </c>
      <c r="AY900" s="43"/>
      <c r="AZ900" s="43"/>
      <c r="BA900" s="43">
        <v>1</v>
      </c>
      <c r="BB900" s="43"/>
      <c r="BC900" s="44">
        <f>SUM(Tabel1[[#This Row],[Herkomst - Eigen woonplaats]:[Herkomst - Onbekend]])</f>
        <v>2</v>
      </c>
    </row>
    <row r="901" spans="1:55" s="2" customFormat="1" x14ac:dyDescent="0.25">
      <c r="A901" s="1">
        <v>68</v>
      </c>
      <c r="B901" s="1" t="s">
        <v>52</v>
      </c>
      <c r="C901" s="8">
        <v>44429</v>
      </c>
      <c r="D901" s="1" t="s">
        <v>79</v>
      </c>
      <c r="E901" s="4"/>
      <c r="F901" s="4"/>
      <c r="G901" s="4"/>
      <c r="H901" s="4"/>
      <c r="I901" s="4"/>
      <c r="J901" s="4"/>
      <c r="K901" s="4">
        <f>SUM(Tabel1[[#This Row],[cap_gemarkeerd_langs]:[cap_canadees]])</f>
        <v>0</v>
      </c>
      <c r="L901" s="4"/>
      <c r="M901" s="4"/>
      <c r="N901" s="4"/>
      <c r="O901" s="4"/>
      <c r="P901" s="4"/>
      <c r="Q901" s="4"/>
      <c r="R901" s="4">
        <f>SUM(Tabel1[[#This Row],[Cap - Invaliden algemeen]:[Cap - Overig gereserveerd]])</f>
        <v>0</v>
      </c>
      <c r="S901" s="4">
        <f>Tabel1[[#This Row],[Totale openbare capaciteit]]+Tabel1[[#This Row],[Totale doelgroep capaciteit]]</f>
        <v>0</v>
      </c>
      <c r="T901" s="11"/>
      <c r="U901" s="11"/>
      <c r="V901" s="11"/>
      <c r="W901" s="11"/>
      <c r="X901" s="11"/>
      <c r="Y901" s="11"/>
      <c r="Z901" s="4">
        <f>SUM(Tabel1[[#This Row],[Bez - Invaliden algemeen]:[Bez - Overig gereserveerd]])</f>
        <v>0</v>
      </c>
      <c r="AA901" s="4"/>
      <c r="AB901" s="4"/>
      <c r="AC901" s="11"/>
      <c r="AD901" s="11">
        <f>SUM(Tabel1[[#This Row],[Bez - fout, canadees]:[Bez - fout, anders]])</f>
        <v>0</v>
      </c>
      <c r="AE901" s="11"/>
      <c r="AF901" s="11"/>
      <c r="AG901" s="11"/>
      <c r="AH901" s="11">
        <f>SUM(Tabel1[[#This Row],[Bez - Obstakel, openbaar]:[Bez - Obstakel, doelgroep]])</f>
        <v>0</v>
      </c>
      <c r="AI901" s="4"/>
      <c r="AJ901" s="11">
        <f>SUM(Tabel1[[#This Row],[Bez - doelgroep totaal]]+Tabel1[[#This Row],[Bez - Openbaar]]+Tabel1[[#This Row],[Bez - Foutparkeerders]]+Tabel1[[#This Row],[Bez - Obstakels]])</f>
        <v>0</v>
      </c>
      <c r="AK901" s="41" t="e">
        <f>Tabel1[[#This Row],[Bez - Openbaar]]/Tabel1[[#This Row],[Totale openbare capaciteit]]</f>
        <v>#DIV/0!</v>
      </c>
      <c r="AL901" s="41" t="e">
        <f>Tabel1[[#This Row],[Bez - doelgroep totaal]]/Tabel1[[#This Row],[Totale doelgroep capaciteit]]</f>
        <v>#DIV/0!</v>
      </c>
      <c r="AM901" s="41" t="e">
        <f>Tabel1[[#This Row],[Totale bezetting]]/Tabel1[[#This Row],[Totale capaciteit]]</f>
        <v>#DIV/0!</v>
      </c>
      <c r="AN901" s="41" t="str">
        <f>Tabel1[[#This Row],[Datum]]&amp;Tabel1[[#This Row],[Meetmoment]]&amp;Tabel1[[#This Row],[Sectienummer]]</f>
        <v>4442914:00-16:0068</v>
      </c>
      <c r="AO901" s="33"/>
      <c r="AP901" s="33"/>
      <c r="AQ901" s="33"/>
      <c r="AR901" s="33"/>
      <c r="AS901" s="33"/>
      <c r="AT901" s="33">
        <f>SUM(Tabel1[[#This Row],[Motief - Bezoekers/kortparkeerders]:[Motief - Overig]])</f>
        <v>0</v>
      </c>
      <c r="AU901" s="43"/>
      <c r="AV901" s="43"/>
      <c r="AW901" s="43"/>
      <c r="AX901" s="43"/>
      <c r="AY901" s="43"/>
      <c r="AZ901" s="43"/>
      <c r="BA901" s="43"/>
      <c r="BB901" s="43"/>
      <c r="BC901" s="44">
        <f>SUM(Tabel1[[#This Row],[Herkomst - Eigen woonplaats]:[Herkomst - Onbekend]])</f>
        <v>0</v>
      </c>
    </row>
    <row r="902" spans="1:55" s="2" customFormat="1" x14ac:dyDescent="0.25">
      <c r="A902" s="1">
        <v>68</v>
      </c>
      <c r="B902" t="s">
        <v>52</v>
      </c>
      <c r="C902" s="8">
        <v>44450</v>
      </c>
      <c r="D902" s="1" t="s">
        <v>78</v>
      </c>
      <c r="E902" s="4"/>
      <c r="F902" s="4"/>
      <c r="G902" s="4"/>
      <c r="H902" s="4"/>
      <c r="I902" s="4"/>
      <c r="J902" s="4"/>
      <c r="K902" s="4">
        <f>SUM(Tabel1[[#This Row],[cap_gemarkeerd_langs]:[cap_canadees]])</f>
        <v>0</v>
      </c>
      <c r="L902" s="4"/>
      <c r="M902" s="4"/>
      <c r="N902" s="4"/>
      <c r="O902" s="4"/>
      <c r="P902" s="4"/>
      <c r="Q902" s="4"/>
      <c r="R902" s="4">
        <f>SUM(Tabel1[[#This Row],[Cap - Invaliden algemeen]:[Cap - Overig gereserveerd]])</f>
        <v>0</v>
      </c>
      <c r="S902" s="4">
        <f>Tabel1[[#This Row],[Totale openbare capaciteit]]+Tabel1[[#This Row],[Totale doelgroep capaciteit]]</f>
        <v>0</v>
      </c>
      <c r="T902" s="11"/>
      <c r="U902" s="11"/>
      <c r="V902" s="11"/>
      <c r="W902" s="11"/>
      <c r="X902" s="11"/>
      <c r="Y902" s="11"/>
      <c r="Z902" s="4">
        <f>SUM(Tabel1[[#This Row],[Bez - Invaliden algemeen]:[Bez - Overig gereserveerd]])</f>
        <v>0</v>
      </c>
      <c r="AA902" s="4"/>
      <c r="AB902" s="4"/>
      <c r="AC902" s="11"/>
      <c r="AD902" s="11">
        <f>SUM(Tabel1[[#This Row],[Bez - fout, canadees]:[Bez - fout, anders]])</f>
        <v>0</v>
      </c>
      <c r="AE902" s="4"/>
      <c r="AF902" s="11"/>
      <c r="AG902" s="11"/>
      <c r="AH902" s="11">
        <f>SUM(Tabel1[[#This Row],[Bez - Obstakel, openbaar]:[Bez - Obstakel, doelgroep]])</f>
        <v>0</v>
      </c>
      <c r="AI902" s="4"/>
      <c r="AJ902" s="11">
        <f>SUM(Tabel1[[#This Row],[Bez - doelgroep totaal]]+Tabel1[[#This Row],[Bez - Openbaar]]+Tabel1[[#This Row],[Bez - Foutparkeerders]]+Tabel1[[#This Row],[Bez - Obstakels]])</f>
        <v>0</v>
      </c>
      <c r="AK902" s="41" t="e">
        <f>Tabel1[[#This Row],[Bez - Openbaar]]/Tabel1[[#This Row],[Totale openbare capaciteit]]</f>
        <v>#DIV/0!</v>
      </c>
      <c r="AL902" s="41" t="e">
        <f>Tabel1[[#This Row],[Bez - doelgroep totaal]]/Tabel1[[#This Row],[Totale doelgroep capaciteit]]</f>
        <v>#DIV/0!</v>
      </c>
      <c r="AM902" s="41" t="e">
        <f>Tabel1[[#This Row],[Totale bezetting]]/Tabel1[[#This Row],[Totale capaciteit]]</f>
        <v>#DIV/0!</v>
      </c>
      <c r="AN902" s="41" t="str">
        <f>Tabel1[[#This Row],[Datum]]&amp;Tabel1[[#This Row],[Meetmoment]]&amp;Tabel1[[#This Row],[Sectienummer]]</f>
        <v>4445010:00-12:0068</v>
      </c>
      <c r="AO902" s="33"/>
      <c r="AP902" s="33"/>
      <c r="AQ902" s="33"/>
      <c r="AR902" s="33"/>
      <c r="AS902" s="33"/>
      <c r="AT902" s="33">
        <f>SUM(Tabel1[[#This Row],[Motief - Bezoekers/kortparkeerders]:[Motief - Overig]])</f>
        <v>0</v>
      </c>
      <c r="AU902" s="43"/>
      <c r="AV902" s="43"/>
      <c r="AW902" s="43"/>
      <c r="AX902" s="43"/>
      <c r="AY902" s="43"/>
      <c r="AZ902" s="43"/>
      <c r="BA902" s="43"/>
      <c r="BB902" s="43"/>
      <c r="BC902" s="44">
        <f>SUM(Tabel1[[#This Row],[Herkomst - Eigen woonplaats]:[Herkomst - Onbekend]])</f>
        <v>0</v>
      </c>
    </row>
    <row r="903" spans="1:55" s="2" customFormat="1" x14ac:dyDescent="0.25">
      <c r="A903" s="1">
        <v>68</v>
      </c>
      <c r="B903" t="s">
        <v>52</v>
      </c>
      <c r="C903" s="8">
        <v>44450</v>
      </c>
      <c r="D903" s="1" t="s">
        <v>79</v>
      </c>
      <c r="E903" s="4"/>
      <c r="F903" s="4"/>
      <c r="G903" s="4"/>
      <c r="H903" s="4"/>
      <c r="I903" s="4"/>
      <c r="J903" s="4"/>
      <c r="K903" s="4">
        <f>SUM(Tabel1[[#This Row],[cap_gemarkeerd_langs]:[cap_canadees]])</f>
        <v>0</v>
      </c>
      <c r="L903" s="4"/>
      <c r="M903" s="4"/>
      <c r="N903" s="4"/>
      <c r="O903" s="4"/>
      <c r="P903" s="4"/>
      <c r="Q903" s="4"/>
      <c r="R903" s="4">
        <f>SUM(Tabel1[[#This Row],[Cap - Invaliden algemeen]:[Cap - Overig gereserveerd]])</f>
        <v>0</v>
      </c>
      <c r="S903" s="4">
        <f>Tabel1[[#This Row],[Totale openbare capaciteit]]+Tabel1[[#This Row],[Totale doelgroep capaciteit]]</f>
        <v>0</v>
      </c>
      <c r="T903" s="11"/>
      <c r="U903" s="11"/>
      <c r="V903" s="11"/>
      <c r="W903" s="11"/>
      <c r="X903" s="11"/>
      <c r="Y903" s="11"/>
      <c r="Z903" s="4">
        <f>SUM(Tabel1[[#This Row],[Bez - Invaliden algemeen]:[Bez - Overig gereserveerd]])</f>
        <v>0</v>
      </c>
      <c r="AA903" s="4"/>
      <c r="AB903" s="4"/>
      <c r="AC903" s="11"/>
      <c r="AD903" s="11">
        <f>SUM(Tabel1[[#This Row],[Bez - fout, canadees]:[Bez - fout, anders]])</f>
        <v>0</v>
      </c>
      <c r="AE903" s="4"/>
      <c r="AF903" s="11"/>
      <c r="AG903" s="11"/>
      <c r="AH903" s="11">
        <f>SUM(Tabel1[[#This Row],[Bez - Obstakel, openbaar]:[Bez - Obstakel, doelgroep]])</f>
        <v>0</v>
      </c>
      <c r="AI903" s="4"/>
      <c r="AJ903" s="11">
        <f>SUM(Tabel1[[#This Row],[Bez - doelgroep totaal]]+Tabel1[[#This Row],[Bez - Openbaar]]+Tabel1[[#This Row],[Bez - Foutparkeerders]]+Tabel1[[#This Row],[Bez - Obstakels]])</f>
        <v>0</v>
      </c>
      <c r="AK903" s="41" t="e">
        <f>Tabel1[[#This Row],[Bez - Openbaar]]/Tabel1[[#This Row],[Totale openbare capaciteit]]</f>
        <v>#DIV/0!</v>
      </c>
      <c r="AL903" s="41" t="e">
        <f>Tabel1[[#This Row],[Bez - doelgroep totaal]]/Tabel1[[#This Row],[Totale doelgroep capaciteit]]</f>
        <v>#DIV/0!</v>
      </c>
      <c r="AM903" s="41" t="e">
        <f>Tabel1[[#This Row],[Totale bezetting]]/Tabel1[[#This Row],[Totale capaciteit]]</f>
        <v>#DIV/0!</v>
      </c>
      <c r="AN903" s="41" t="str">
        <f>Tabel1[[#This Row],[Datum]]&amp;Tabel1[[#This Row],[Meetmoment]]&amp;Tabel1[[#This Row],[Sectienummer]]</f>
        <v>4445014:00-16:0068</v>
      </c>
      <c r="AO903" s="33"/>
      <c r="AP903" s="33"/>
      <c r="AQ903" s="33"/>
      <c r="AR903" s="33"/>
      <c r="AS903" s="33"/>
      <c r="AT903" s="33">
        <f>SUM(Tabel1[[#This Row],[Motief - Bezoekers/kortparkeerders]:[Motief - Overig]])</f>
        <v>0</v>
      </c>
      <c r="AU903" s="43"/>
      <c r="AV903" s="43"/>
      <c r="AW903" s="43"/>
      <c r="AX903" s="43"/>
      <c r="AY903" s="43"/>
      <c r="AZ903" s="43"/>
      <c r="BA903" s="43"/>
      <c r="BB903" s="43"/>
      <c r="BC903" s="44">
        <f>SUM(Tabel1[[#This Row],[Herkomst - Eigen woonplaats]:[Herkomst - Onbekend]])</f>
        <v>0</v>
      </c>
    </row>
    <row r="904" spans="1:55" s="2" customFormat="1" x14ac:dyDescent="0.25">
      <c r="A904" s="1">
        <v>68</v>
      </c>
      <c r="B904" t="s">
        <v>52</v>
      </c>
      <c r="C904" s="8">
        <v>44450</v>
      </c>
      <c r="D904" s="1" t="s">
        <v>80</v>
      </c>
      <c r="E904" s="4"/>
      <c r="F904" s="4"/>
      <c r="G904" s="4"/>
      <c r="H904" s="4"/>
      <c r="I904" s="4"/>
      <c r="J904" s="4"/>
      <c r="K904" s="4">
        <f>SUM(Tabel1[[#This Row],[cap_gemarkeerd_langs]:[cap_canadees]])</f>
        <v>0</v>
      </c>
      <c r="L904" s="4"/>
      <c r="M904" s="4"/>
      <c r="N904" s="4"/>
      <c r="O904" s="4"/>
      <c r="P904" s="4"/>
      <c r="Q904" s="4"/>
      <c r="R904" s="4">
        <f>SUM(Tabel1[[#This Row],[Cap - Invaliden algemeen]:[Cap - Overig gereserveerd]])</f>
        <v>0</v>
      </c>
      <c r="S904" s="4">
        <f>Tabel1[[#This Row],[Totale openbare capaciteit]]+Tabel1[[#This Row],[Totale doelgroep capaciteit]]</f>
        <v>0</v>
      </c>
      <c r="T904" s="11"/>
      <c r="U904" s="11"/>
      <c r="V904" s="11"/>
      <c r="W904" s="11"/>
      <c r="X904" s="11"/>
      <c r="Y904" s="11"/>
      <c r="Z904" s="4">
        <f>SUM(Tabel1[[#This Row],[Bez - Invaliden algemeen]:[Bez - Overig gereserveerd]])</f>
        <v>0</v>
      </c>
      <c r="AA904" s="4"/>
      <c r="AB904" s="4"/>
      <c r="AC904" s="11"/>
      <c r="AD904" s="11">
        <f>SUM(Tabel1[[#This Row],[Bez - fout, canadees]:[Bez - fout, anders]])</f>
        <v>0</v>
      </c>
      <c r="AE904" s="4"/>
      <c r="AF904" s="11"/>
      <c r="AG904" s="11"/>
      <c r="AH904" s="11">
        <f>SUM(Tabel1[[#This Row],[Bez - Obstakel, openbaar]:[Bez - Obstakel, doelgroep]])</f>
        <v>0</v>
      </c>
      <c r="AI904" s="4"/>
      <c r="AJ904" s="11">
        <f>SUM(Tabel1[[#This Row],[Bez - doelgroep totaal]]+Tabel1[[#This Row],[Bez - Openbaar]]+Tabel1[[#This Row],[Bez - Foutparkeerders]]+Tabel1[[#This Row],[Bez - Obstakels]])</f>
        <v>0</v>
      </c>
      <c r="AK904" s="41" t="e">
        <f>Tabel1[[#This Row],[Bez - Openbaar]]/Tabel1[[#This Row],[Totale openbare capaciteit]]</f>
        <v>#DIV/0!</v>
      </c>
      <c r="AL904" s="41" t="e">
        <f>Tabel1[[#This Row],[Bez - doelgroep totaal]]/Tabel1[[#This Row],[Totale doelgroep capaciteit]]</f>
        <v>#DIV/0!</v>
      </c>
      <c r="AM904" s="41" t="e">
        <f>Tabel1[[#This Row],[Totale bezetting]]/Tabel1[[#This Row],[Totale capaciteit]]</f>
        <v>#DIV/0!</v>
      </c>
      <c r="AN904" s="41" t="str">
        <f>Tabel1[[#This Row],[Datum]]&amp;Tabel1[[#This Row],[Meetmoment]]&amp;Tabel1[[#This Row],[Sectienummer]]</f>
        <v>4445019:00-21:0068</v>
      </c>
      <c r="AO904" s="33"/>
      <c r="AP904" s="33"/>
      <c r="AQ904" s="33"/>
      <c r="AR904" s="33"/>
      <c r="AS904" s="33"/>
      <c r="AT904" s="33">
        <f>SUM(Tabel1[[#This Row],[Motief - Bezoekers/kortparkeerders]:[Motief - Overig]])</f>
        <v>0</v>
      </c>
      <c r="AU904" s="43"/>
      <c r="AV904" s="43"/>
      <c r="AW904" s="43"/>
      <c r="AX904" s="43"/>
      <c r="AY904" s="43"/>
      <c r="AZ904" s="43"/>
      <c r="BA904" s="43"/>
      <c r="BB904" s="43"/>
      <c r="BC904" s="44">
        <f>SUM(Tabel1[[#This Row],[Herkomst - Eigen woonplaats]:[Herkomst - Onbekend]])</f>
        <v>0</v>
      </c>
    </row>
    <row r="905" spans="1:55" s="2" customFormat="1" x14ac:dyDescent="0.25">
      <c r="A905" s="1">
        <v>68</v>
      </c>
      <c r="B905" t="s">
        <v>52</v>
      </c>
      <c r="C905" s="8">
        <v>44451</v>
      </c>
      <c r="D905" s="1" t="s">
        <v>77</v>
      </c>
      <c r="E905" s="4"/>
      <c r="F905" s="4"/>
      <c r="G905" s="4"/>
      <c r="H905" s="4"/>
      <c r="I905" s="4"/>
      <c r="J905" s="4"/>
      <c r="K905" s="4">
        <f>SUM(Tabel1[[#This Row],[cap_gemarkeerd_langs]:[cap_canadees]])</f>
        <v>0</v>
      </c>
      <c r="L905" s="4"/>
      <c r="M905" s="4"/>
      <c r="N905" s="4"/>
      <c r="O905" s="4"/>
      <c r="P905" s="4"/>
      <c r="Q905" s="4"/>
      <c r="R905" s="4">
        <f>SUM(Tabel1[[#This Row],[Cap - Invaliden algemeen]:[Cap - Overig gereserveerd]])</f>
        <v>0</v>
      </c>
      <c r="S905" s="4">
        <f>Tabel1[[#This Row],[Totale openbare capaciteit]]+Tabel1[[#This Row],[Totale doelgroep capaciteit]]</f>
        <v>0</v>
      </c>
      <c r="T905" s="11"/>
      <c r="U905" s="11"/>
      <c r="V905" s="11"/>
      <c r="W905" s="11"/>
      <c r="X905" s="11"/>
      <c r="Y905" s="11"/>
      <c r="Z905" s="4">
        <f>SUM(Tabel1[[#This Row],[Bez - Invaliden algemeen]:[Bez - Overig gereserveerd]])</f>
        <v>0</v>
      </c>
      <c r="AA905" s="4"/>
      <c r="AB905" s="4"/>
      <c r="AC905" s="11"/>
      <c r="AD905" s="11">
        <f>SUM(Tabel1[[#This Row],[Bez - fout, canadees]:[Bez - fout, anders]])</f>
        <v>0</v>
      </c>
      <c r="AE905" s="4"/>
      <c r="AF905" s="11"/>
      <c r="AG905" s="11"/>
      <c r="AH905" s="11">
        <f>SUM(Tabel1[[#This Row],[Bez - Obstakel, openbaar]:[Bez - Obstakel, doelgroep]])</f>
        <v>0</v>
      </c>
      <c r="AI905" s="4"/>
      <c r="AJ905" s="11">
        <f>SUM(Tabel1[[#This Row],[Bez - doelgroep totaal]]+Tabel1[[#This Row],[Bez - Openbaar]]+Tabel1[[#This Row],[Bez - Foutparkeerders]]+Tabel1[[#This Row],[Bez - Obstakels]])</f>
        <v>0</v>
      </c>
      <c r="AK905" s="41" t="e">
        <f>Tabel1[[#This Row],[Bez - Openbaar]]/Tabel1[[#This Row],[Totale openbare capaciteit]]</f>
        <v>#DIV/0!</v>
      </c>
      <c r="AL905" s="41" t="e">
        <f>Tabel1[[#This Row],[Bez - doelgroep totaal]]/Tabel1[[#This Row],[Totale doelgroep capaciteit]]</f>
        <v>#DIV/0!</v>
      </c>
      <c r="AM905" s="41" t="e">
        <f>Tabel1[[#This Row],[Totale bezetting]]/Tabel1[[#This Row],[Totale capaciteit]]</f>
        <v>#DIV/0!</v>
      </c>
      <c r="AN905" s="41" t="str">
        <f>Tabel1[[#This Row],[Datum]]&amp;Tabel1[[#This Row],[Meetmoment]]&amp;Tabel1[[#This Row],[Sectienummer]]</f>
        <v>4445100:00-02:0068</v>
      </c>
      <c r="AO905" s="33"/>
      <c r="AP905" s="33"/>
      <c r="AQ905" s="33"/>
      <c r="AR905" s="33"/>
      <c r="AS905" s="33"/>
      <c r="AT905" s="33">
        <f>SUM(Tabel1[[#This Row],[Motief - Bezoekers/kortparkeerders]:[Motief - Overig]])</f>
        <v>0</v>
      </c>
      <c r="AU905" s="43"/>
      <c r="AV905" s="43"/>
      <c r="AW905" s="43"/>
      <c r="AX905" s="43"/>
      <c r="AY905" s="43"/>
      <c r="AZ905" s="43"/>
      <c r="BA905" s="43"/>
      <c r="BB905" s="43"/>
      <c r="BC905" s="44">
        <f>SUM(Tabel1[[#This Row],[Herkomst - Eigen woonplaats]:[Herkomst - Onbekend]])</f>
        <v>0</v>
      </c>
    </row>
    <row r="906" spans="1:55" s="2" customFormat="1" x14ac:dyDescent="0.25">
      <c r="A906" s="1">
        <v>68</v>
      </c>
      <c r="B906" t="s">
        <v>52</v>
      </c>
      <c r="C906" s="8">
        <v>44474</v>
      </c>
      <c r="D906" s="1" t="s">
        <v>78</v>
      </c>
      <c r="E906" s="4"/>
      <c r="F906" s="4"/>
      <c r="G906" s="4"/>
      <c r="H906" s="4"/>
      <c r="I906" s="4"/>
      <c r="J906" s="4"/>
      <c r="K906" s="4">
        <f>SUM(Tabel1[[#This Row],[cap_gemarkeerd_langs]:[cap_canadees]])</f>
        <v>0</v>
      </c>
      <c r="L906" s="4"/>
      <c r="M906" s="4"/>
      <c r="N906" s="4"/>
      <c r="O906" s="4"/>
      <c r="P906" s="4"/>
      <c r="Q906" s="4"/>
      <c r="R906" s="4">
        <f>SUM(Tabel1[[#This Row],[Cap - Invaliden algemeen]:[Cap - Overig gereserveerd]])</f>
        <v>0</v>
      </c>
      <c r="S906" s="4">
        <f>Tabel1[[#This Row],[Totale openbare capaciteit]]+Tabel1[[#This Row],[Totale doelgroep capaciteit]]</f>
        <v>0</v>
      </c>
      <c r="T906" s="11"/>
      <c r="U906" s="11"/>
      <c r="V906" s="11"/>
      <c r="W906" s="11"/>
      <c r="X906" s="11"/>
      <c r="Y906" s="11"/>
      <c r="Z906" s="4">
        <f>SUM(Tabel1[[#This Row],[Bez - Invaliden algemeen]:[Bez - Overig gereserveerd]])</f>
        <v>0</v>
      </c>
      <c r="AA906" s="4"/>
      <c r="AB906" s="4"/>
      <c r="AC906" s="11"/>
      <c r="AD906" s="11">
        <f>SUM(Tabel1[[#This Row],[Bez - fout, canadees]:[Bez - fout, anders]])</f>
        <v>0</v>
      </c>
      <c r="AE906" s="4"/>
      <c r="AF906" s="11"/>
      <c r="AG906" s="11"/>
      <c r="AH906" s="11">
        <f>SUM(Tabel1[[#This Row],[Bez - Obstakel, openbaar]:[Bez - Obstakel, doelgroep]])</f>
        <v>0</v>
      </c>
      <c r="AI906" s="4"/>
      <c r="AJ906" s="11">
        <f>SUM(Tabel1[[#This Row],[Bez - doelgroep totaal]]+Tabel1[[#This Row],[Bez - Openbaar]]+Tabel1[[#This Row],[Bez - Foutparkeerders]]+Tabel1[[#This Row],[Bez - Obstakels]])</f>
        <v>0</v>
      </c>
      <c r="AK906" s="41" t="e">
        <f>Tabel1[[#This Row],[Bez - Openbaar]]/Tabel1[[#This Row],[Totale openbare capaciteit]]</f>
        <v>#DIV/0!</v>
      </c>
      <c r="AL906" s="41" t="e">
        <f>Tabel1[[#This Row],[Bez - doelgroep totaal]]/Tabel1[[#This Row],[Totale doelgroep capaciteit]]</f>
        <v>#DIV/0!</v>
      </c>
      <c r="AM906" s="41" t="e">
        <f>Tabel1[[#This Row],[Totale bezetting]]/Tabel1[[#This Row],[Totale capaciteit]]</f>
        <v>#DIV/0!</v>
      </c>
      <c r="AN906" s="41" t="str">
        <f>Tabel1[[#This Row],[Datum]]&amp;Tabel1[[#This Row],[Meetmoment]]&amp;Tabel1[[#This Row],[Sectienummer]]</f>
        <v>4447410:00-12:0068</v>
      </c>
      <c r="AO906" s="33"/>
      <c r="AP906" s="33"/>
      <c r="AQ906" s="33"/>
      <c r="AR906" s="33"/>
      <c r="AS906" s="33"/>
      <c r="AT906" s="33">
        <f>SUM(Tabel1[[#This Row],[Motief - Bezoekers/kortparkeerders]:[Motief - Overig]])</f>
        <v>0</v>
      </c>
      <c r="AU906" s="43"/>
      <c r="AV906" s="43"/>
      <c r="AW906" s="43"/>
      <c r="AX906" s="43"/>
      <c r="AY906" s="43"/>
      <c r="AZ906" s="43"/>
      <c r="BA906" s="43"/>
      <c r="BB906" s="43"/>
      <c r="BC906" s="44">
        <f>SUM(Tabel1[[#This Row],[Herkomst - Eigen woonplaats]:[Herkomst - Onbekend]])</f>
        <v>0</v>
      </c>
    </row>
    <row r="907" spans="1:55" s="2" customFormat="1" x14ac:dyDescent="0.25">
      <c r="A907" s="1">
        <v>68</v>
      </c>
      <c r="B907" t="s">
        <v>52</v>
      </c>
      <c r="C907" s="8">
        <v>44474</v>
      </c>
      <c r="D907" s="1" t="s">
        <v>79</v>
      </c>
      <c r="E907" s="4"/>
      <c r="F907" s="4"/>
      <c r="G907" s="4"/>
      <c r="H907" s="4"/>
      <c r="I907" s="4"/>
      <c r="J907" s="4"/>
      <c r="K907" s="4">
        <f>SUM(Tabel1[[#This Row],[cap_gemarkeerd_langs]:[cap_canadees]])</f>
        <v>0</v>
      </c>
      <c r="L907" s="4"/>
      <c r="M907" s="4"/>
      <c r="N907" s="4"/>
      <c r="O907" s="4"/>
      <c r="P907" s="4"/>
      <c r="Q907" s="4"/>
      <c r="R907" s="4">
        <f>SUM(Tabel1[[#This Row],[Cap - Invaliden algemeen]:[Cap - Overig gereserveerd]])</f>
        <v>0</v>
      </c>
      <c r="S907" s="4">
        <f>Tabel1[[#This Row],[Totale openbare capaciteit]]+Tabel1[[#This Row],[Totale doelgroep capaciteit]]</f>
        <v>0</v>
      </c>
      <c r="T907" s="11"/>
      <c r="U907" s="11"/>
      <c r="V907" s="11"/>
      <c r="W907" s="11"/>
      <c r="X907" s="11"/>
      <c r="Y907" s="11"/>
      <c r="Z907" s="4">
        <f>SUM(Tabel1[[#This Row],[Bez - Invaliden algemeen]:[Bez - Overig gereserveerd]])</f>
        <v>0</v>
      </c>
      <c r="AA907" s="4"/>
      <c r="AB907" s="4"/>
      <c r="AC907" s="11"/>
      <c r="AD907" s="11">
        <f>SUM(Tabel1[[#This Row],[Bez - fout, canadees]:[Bez - fout, anders]])</f>
        <v>0</v>
      </c>
      <c r="AE907" s="4"/>
      <c r="AF907" s="11"/>
      <c r="AG907" s="11"/>
      <c r="AH907" s="11">
        <f>SUM(Tabel1[[#This Row],[Bez - Obstakel, openbaar]:[Bez - Obstakel, doelgroep]])</f>
        <v>0</v>
      </c>
      <c r="AI907" s="4"/>
      <c r="AJ907" s="11">
        <f>SUM(Tabel1[[#This Row],[Bez - doelgroep totaal]]+Tabel1[[#This Row],[Bez - Openbaar]]+Tabel1[[#This Row],[Bez - Foutparkeerders]]+Tabel1[[#This Row],[Bez - Obstakels]])</f>
        <v>0</v>
      </c>
      <c r="AK907" s="41" t="e">
        <f>Tabel1[[#This Row],[Bez - Openbaar]]/Tabel1[[#This Row],[Totale openbare capaciteit]]</f>
        <v>#DIV/0!</v>
      </c>
      <c r="AL907" s="41" t="e">
        <f>Tabel1[[#This Row],[Bez - doelgroep totaal]]/Tabel1[[#This Row],[Totale doelgroep capaciteit]]</f>
        <v>#DIV/0!</v>
      </c>
      <c r="AM907" s="41" t="e">
        <f>Tabel1[[#This Row],[Totale bezetting]]/Tabel1[[#This Row],[Totale capaciteit]]</f>
        <v>#DIV/0!</v>
      </c>
      <c r="AN907" s="41" t="str">
        <f>Tabel1[[#This Row],[Datum]]&amp;Tabel1[[#This Row],[Meetmoment]]&amp;Tabel1[[#This Row],[Sectienummer]]</f>
        <v>4447414:00-16:0068</v>
      </c>
      <c r="AO907" s="33"/>
      <c r="AP907" s="33"/>
      <c r="AQ907" s="33"/>
      <c r="AR907" s="33"/>
      <c r="AS907" s="33"/>
      <c r="AT907" s="33">
        <f>SUM(Tabel1[[#This Row],[Motief - Bezoekers/kortparkeerders]:[Motief - Overig]])</f>
        <v>0</v>
      </c>
      <c r="AU907" s="43"/>
      <c r="AV907" s="43"/>
      <c r="AW907" s="43"/>
      <c r="AX907" s="43"/>
      <c r="AY907" s="43"/>
      <c r="AZ907" s="43"/>
      <c r="BA907" s="43"/>
      <c r="BB907" s="43"/>
      <c r="BC907" s="44">
        <f>SUM(Tabel1[[#This Row],[Herkomst - Eigen woonplaats]:[Herkomst - Onbekend]])</f>
        <v>0</v>
      </c>
    </row>
    <row r="908" spans="1:55" s="2" customFormat="1" x14ac:dyDescent="0.25">
      <c r="A908" s="1">
        <v>68</v>
      </c>
      <c r="B908" t="s">
        <v>52</v>
      </c>
      <c r="C908" s="8">
        <v>44474</v>
      </c>
      <c r="D908" s="1" t="s">
        <v>80</v>
      </c>
      <c r="E908" s="4"/>
      <c r="F908" s="4"/>
      <c r="G908" s="4"/>
      <c r="H908" s="4"/>
      <c r="I908" s="4"/>
      <c r="J908" s="4"/>
      <c r="K908" s="4">
        <f>SUM(Tabel1[[#This Row],[cap_gemarkeerd_langs]:[cap_canadees]])</f>
        <v>0</v>
      </c>
      <c r="L908" s="4"/>
      <c r="M908" s="4"/>
      <c r="N908" s="4"/>
      <c r="O908" s="4"/>
      <c r="P908" s="4"/>
      <c r="Q908" s="4"/>
      <c r="R908" s="4">
        <f>SUM(Tabel1[[#This Row],[Cap - Invaliden algemeen]:[Cap - Overig gereserveerd]])</f>
        <v>0</v>
      </c>
      <c r="S908" s="4">
        <f>Tabel1[[#This Row],[Totale openbare capaciteit]]+Tabel1[[#This Row],[Totale doelgroep capaciteit]]</f>
        <v>0</v>
      </c>
      <c r="T908" s="11"/>
      <c r="U908" s="11"/>
      <c r="V908" s="11"/>
      <c r="W908" s="11"/>
      <c r="X908" s="11"/>
      <c r="Y908" s="11"/>
      <c r="Z908" s="4">
        <f>SUM(Tabel1[[#This Row],[Bez - Invaliden algemeen]:[Bez - Overig gereserveerd]])</f>
        <v>0</v>
      </c>
      <c r="AA908" s="4"/>
      <c r="AB908" s="4"/>
      <c r="AC908" s="11"/>
      <c r="AD908" s="11">
        <f>SUM(Tabel1[[#This Row],[Bez - fout, canadees]:[Bez - fout, anders]])</f>
        <v>0</v>
      </c>
      <c r="AE908" s="4"/>
      <c r="AF908" s="11"/>
      <c r="AG908" s="11"/>
      <c r="AH908" s="11">
        <f>SUM(Tabel1[[#This Row],[Bez - Obstakel, openbaar]:[Bez - Obstakel, doelgroep]])</f>
        <v>0</v>
      </c>
      <c r="AI908" s="4"/>
      <c r="AJ908" s="11">
        <f>SUM(Tabel1[[#This Row],[Bez - doelgroep totaal]]+Tabel1[[#This Row],[Bez - Openbaar]]+Tabel1[[#This Row],[Bez - Foutparkeerders]]+Tabel1[[#This Row],[Bez - Obstakels]])</f>
        <v>0</v>
      </c>
      <c r="AK908" s="41" t="e">
        <f>Tabel1[[#This Row],[Bez - Openbaar]]/Tabel1[[#This Row],[Totale openbare capaciteit]]</f>
        <v>#DIV/0!</v>
      </c>
      <c r="AL908" s="41" t="e">
        <f>Tabel1[[#This Row],[Bez - doelgroep totaal]]/Tabel1[[#This Row],[Totale doelgroep capaciteit]]</f>
        <v>#DIV/0!</v>
      </c>
      <c r="AM908" s="41" t="e">
        <f>Tabel1[[#This Row],[Totale bezetting]]/Tabel1[[#This Row],[Totale capaciteit]]</f>
        <v>#DIV/0!</v>
      </c>
      <c r="AN908" s="41" t="str">
        <f>Tabel1[[#This Row],[Datum]]&amp;Tabel1[[#This Row],[Meetmoment]]&amp;Tabel1[[#This Row],[Sectienummer]]</f>
        <v>4447419:00-21:0068</v>
      </c>
      <c r="AO908" s="33"/>
      <c r="AP908" s="33"/>
      <c r="AQ908" s="33"/>
      <c r="AR908" s="33"/>
      <c r="AS908" s="33"/>
      <c r="AT908" s="33">
        <f>SUM(Tabel1[[#This Row],[Motief - Bezoekers/kortparkeerders]:[Motief - Overig]])</f>
        <v>0</v>
      </c>
      <c r="AU908" s="43"/>
      <c r="AV908" s="43"/>
      <c r="AW908" s="43"/>
      <c r="AX908" s="43"/>
      <c r="AY908" s="43"/>
      <c r="AZ908" s="43"/>
      <c r="BA908" s="43"/>
      <c r="BB908" s="43"/>
      <c r="BC908" s="44">
        <f>SUM(Tabel1[[#This Row],[Herkomst - Eigen woonplaats]:[Herkomst - Onbekend]])</f>
        <v>0</v>
      </c>
    </row>
    <row r="909" spans="1:55" s="2" customFormat="1" x14ac:dyDescent="0.25">
      <c r="A909" s="1">
        <v>68</v>
      </c>
      <c r="B909" t="s">
        <v>52</v>
      </c>
      <c r="C909" s="8">
        <v>44475</v>
      </c>
      <c r="D909" s="1" t="s">
        <v>77</v>
      </c>
      <c r="E909" s="4"/>
      <c r="F909" s="4"/>
      <c r="G909" s="4"/>
      <c r="H909" s="4"/>
      <c r="I909" s="4"/>
      <c r="J909" s="4"/>
      <c r="K909" s="4">
        <f>SUM(Tabel1[[#This Row],[cap_gemarkeerd_langs]:[cap_canadees]])</f>
        <v>0</v>
      </c>
      <c r="L909" s="4"/>
      <c r="M909" s="4"/>
      <c r="N909" s="4"/>
      <c r="O909" s="4"/>
      <c r="P909" s="4"/>
      <c r="Q909" s="4"/>
      <c r="R909" s="4">
        <f>SUM(Tabel1[[#This Row],[Cap - Invaliden algemeen]:[Cap - Overig gereserveerd]])</f>
        <v>0</v>
      </c>
      <c r="S909" s="4">
        <f>Tabel1[[#This Row],[Totale openbare capaciteit]]+Tabel1[[#This Row],[Totale doelgroep capaciteit]]</f>
        <v>0</v>
      </c>
      <c r="T909" s="11"/>
      <c r="U909" s="11"/>
      <c r="V909" s="11"/>
      <c r="W909" s="11"/>
      <c r="X909" s="11"/>
      <c r="Y909" s="11"/>
      <c r="Z909" s="4">
        <f>SUM(Tabel1[[#This Row],[Bez - Invaliden algemeen]:[Bez - Overig gereserveerd]])</f>
        <v>0</v>
      </c>
      <c r="AA909" s="4"/>
      <c r="AB909" s="4"/>
      <c r="AC909" s="11"/>
      <c r="AD909" s="11">
        <f>SUM(Tabel1[[#This Row],[Bez - fout, canadees]:[Bez - fout, anders]])</f>
        <v>0</v>
      </c>
      <c r="AE909" s="4"/>
      <c r="AF909" s="11"/>
      <c r="AG909" s="11"/>
      <c r="AH909" s="11">
        <f>SUM(Tabel1[[#This Row],[Bez - Obstakel, openbaar]:[Bez - Obstakel, doelgroep]])</f>
        <v>0</v>
      </c>
      <c r="AI909" s="4"/>
      <c r="AJ909" s="11">
        <f>SUM(Tabel1[[#This Row],[Bez - doelgroep totaal]]+Tabel1[[#This Row],[Bez - Openbaar]]+Tabel1[[#This Row],[Bez - Foutparkeerders]]+Tabel1[[#This Row],[Bez - Obstakels]])</f>
        <v>0</v>
      </c>
      <c r="AK909" s="41" t="e">
        <f>Tabel1[[#This Row],[Bez - Openbaar]]/Tabel1[[#This Row],[Totale openbare capaciteit]]</f>
        <v>#DIV/0!</v>
      </c>
      <c r="AL909" s="41" t="e">
        <f>Tabel1[[#This Row],[Bez - doelgroep totaal]]/Tabel1[[#This Row],[Totale doelgroep capaciteit]]</f>
        <v>#DIV/0!</v>
      </c>
      <c r="AM909" s="41" t="e">
        <f>Tabel1[[#This Row],[Totale bezetting]]/Tabel1[[#This Row],[Totale capaciteit]]</f>
        <v>#DIV/0!</v>
      </c>
      <c r="AN909" s="41" t="str">
        <f>Tabel1[[#This Row],[Datum]]&amp;Tabel1[[#This Row],[Meetmoment]]&amp;Tabel1[[#This Row],[Sectienummer]]</f>
        <v>4447500:00-02:0068</v>
      </c>
      <c r="AO909" s="33"/>
      <c r="AP909" s="33"/>
      <c r="AQ909" s="33"/>
      <c r="AR909" s="33"/>
      <c r="AS909" s="33"/>
      <c r="AT909" s="33">
        <f>SUM(Tabel1[[#This Row],[Motief - Bezoekers/kortparkeerders]:[Motief - Overig]])</f>
        <v>0</v>
      </c>
      <c r="AU909" s="43"/>
      <c r="AV909" s="43"/>
      <c r="AW909" s="43"/>
      <c r="AX909" s="43"/>
      <c r="AY909" s="43"/>
      <c r="AZ909" s="43"/>
      <c r="BA909" s="43"/>
      <c r="BB909" s="43"/>
      <c r="BC909" s="44">
        <f>SUM(Tabel1[[#This Row],[Herkomst - Eigen woonplaats]:[Herkomst - Onbekend]])</f>
        <v>0</v>
      </c>
    </row>
    <row r="910" spans="1:55" s="2" customFormat="1" x14ac:dyDescent="0.25">
      <c r="A910" s="1">
        <v>69</v>
      </c>
      <c r="B910" t="s">
        <v>49</v>
      </c>
      <c r="C910" s="8">
        <v>44415</v>
      </c>
      <c r="D910" s="1" t="s">
        <v>78</v>
      </c>
      <c r="E910" s="4">
        <v>17</v>
      </c>
      <c r="F910" s="4"/>
      <c r="G910" s="4"/>
      <c r="H910" s="4"/>
      <c r="I910" s="4"/>
      <c r="J910" s="4"/>
      <c r="K910" s="4">
        <f>SUM(Tabel1[[#This Row],[cap_gemarkeerd_langs]:[cap_canadees]])</f>
        <v>17</v>
      </c>
      <c r="L910" s="4"/>
      <c r="M910" s="4"/>
      <c r="N910" s="4"/>
      <c r="O910" s="4">
        <v>1</v>
      </c>
      <c r="P910" s="4"/>
      <c r="Q910" s="4" t="s">
        <v>96</v>
      </c>
      <c r="R910" s="4">
        <f>SUM(Tabel1[[#This Row],[Cap - Invaliden algemeen]:[Cap - Overig gereserveerd]])</f>
        <v>1</v>
      </c>
      <c r="S910" s="4">
        <f>Tabel1[[#This Row],[Totale openbare capaciteit]]+Tabel1[[#This Row],[Totale doelgroep capaciteit]]</f>
        <v>18</v>
      </c>
      <c r="T910" s="11">
        <v>16</v>
      </c>
      <c r="U910" s="11"/>
      <c r="V910" s="11"/>
      <c r="W910" s="11"/>
      <c r="X910" s="11"/>
      <c r="Y910" s="11"/>
      <c r="Z910" s="4">
        <f>SUM(Tabel1[[#This Row],[Bez - Invaliden algemeen]:[Bez - Overig gereserveerd]])</f>
        <v>0</v>
      </c>
      <c r="AA910" s="4"/>
      <c r="AB910" s="4"/>
      <c r="AC910" s="11"/>
      <c r="AD910" s="11">
        <f>SUM(Tabel1[[#This Row],[Bez - fout, canadees]:[Bez - fout, anders]])</f>
        <v>0</v>
      </c>
      <c r="AE910" s="4"/>
      <c r="AF910" s="11"/>
      <c r="AG910" s="11"/>
      <c r="AH910" s="11">
        <f>SUM(Tabel1[[#This Row],[Bez - Obstakel, openbaar]:[Bez - Obstakel, doelgroep]])</f>
        <v>0</v>
      </c>
      <c r="AI910" s="4"/>
      <c r="AJ910" s="11">
        <f>SUM(Tabel1[[#This Row],[Bez - doelgroep totaal]]+Tabel1[[#This Row],[Bez - Openbaar]]+Tabel1[[#This Row],[Bez - Foutparkeerders]]+Tabel1[[#This Row],[Bez - Obstakels]])</f>
        <v>16</v>
      </c>
      <c r="AK910" s="41">
        <f>Tabel1[[#This Row],[Bez - Openbaar]]/Tabel1[[#This Row],[Totale openbare capaciteit]]</f>
        <v>0.94117647058823528</v>
      </c>
      <c r="AL910" s="41">
        <f>Tabel1[[#This Row],[Bez - doelgroep totaal]]/Tabel1[[#This Row],[Totale doelgroep capaciteit]]</f>
        <v>0</v>
      </c>
      <c r="AM910" s="41">
        <f>Tabel1[[#This Row],[Totale bezetting]]/Tabel1[[#This Row],[Totale capaciteit]]</f>
        <v>0.88888888888888884</v>
      </c>
      <c r="AN910" s="41" t="str">
        <f>Tabel1[[#This Row],[Datum]]&amp;Tabel1[[#This Row],[Meetmoment]]&amp;Tabel1[[#This Row],[Sectienummer]]</f>
        <v>4441510:00-12:0069</v>
      </c>
      <c r="AO910" s="33">
        <v>6</v>
      </c>
      <c r="AP910" s="33">
        <v>3</v>
      </c>
      <c r="AQ910" s="33">
        <v>5</v>
      </c>
      <c r="AR910" s="33">
        <v>2</v>
      </c>
      <c r="AS910" s="33"/>
      <c r="AT910" s="33">
        <f>SUM(Tabel1[[#This Row],[Motief - Bezoekers/kortparkeerders]:[Motief - Overig]])</f>
        <v>16</v>
      </c>
      <c r="AU910" s="43">
        <v>6</v>
      </c>
      <c r="AV910" s="43">
        <v>1</v>
      </c>
      <c r="AW910" s="43">
        <v>4</v>
      </c>
      <c r="AX910" s="43">
        <v>1</v>
      </c>
      <c r="AY910" s="43">
        <v>1</v>
      </c>
      <c r="AZ910" s="43"/>
      <c r="BA910" s="43">
        <v>3</v>
      </c>
      <c r="BB910" s="43"/>
      <c r="BC910" s="44">
        <f>SUM(Tabel1[[#This Row],[Herkomst - Eigen woonplaats]:[Herkomst - Onbekend]])</f>
        <v>16</v>
      </c>
    </row>
    <row r="911" spans="1:55" s="2" customFormat="1" x14ac:dyDescent="0.25">
      <c r="A911" s="1">
        <v>69</v>
      </c>
      <c r="B911" t="s">
        <v>49</v>
      </c>
      <c r="C911" s="8">
        <v>44415</v>
      </c>
      <c r="D911" s="1" t="s">
        <v>80</v>
      </c>
      <c r="E911" s="4">
        <v>18</v>
      </c>
      <c r="F911" s="4"/>
      <c r="G911" s="4"/>
      <c r="H911" s="4"/>
      <c r="I911" s="4"/>
      <c r="J911" s="4"/>
      <c r="K911" s="4">
        <f>SUM(Tabel1[[#This Row],[cap_gemarkeerd_langs]:[cap_canadees]])</f>
        <v>18</v>
      </c>
      <c r="L911" s="4"/>
      <c r="M911" s="4"/>
      <c r="N911" s="4"/>
      <c r="O911" s="4"/>
      <c r="P911" s="4"/>
      <c r="Q911" s="4"/>
      <c r="R911" s="4">
        <f>SUM(Tabel1[[#This Row],[Cap - Invaliden algemeen]:[Cap - Overig gereserveerd]])</f>
        <v>0</v>
      </c>
      <c r="S911" s="4">
        <f>Tabel1[[#This Row],[Totale openbare capaciteit]]+Tabel1[[#This Row],[Totale doelgroep capaciteit]]</f>
        <v>18</v>
      </c>
      <c r="T911" s="11">
        <v>17</v>
      </c>
      <c r="U911" s="11"/>
      <c r="V911" s="11"/>
      <c r="W911" s="11"/>
      <c r="X911" s="11"/>
      <c r="Y911" s="11"/>
      <c r="Z911" s="4">
        <f>SUM(Tabel1[[#This Row],[Bez - Invaliden algemeen]:[Bez - Overig gereserveerd]])</f>
        <v>0</v>
      </c>
      <c r="AA911" s="4"/>
      <c r="AB911" s="4"/>
      <c r="AC911" s="11"/>
      <c r="AD911" s="11">
        <f>SUM(Tabel1[[#This Row],[Bez - fout, canadees]:[Bez - fout, anders]])</f>
        <v>0</v>
      </c>
      <c r="AE911" s="4"/>
      <c r="AF911" s="11"/>
      <c r="AG911" s="11"/>
      <c r="AH911" s="11">
        <f>SUM(Tabel1[[#This Row],[Bez - Obstakel, openbaar]:[Bez - Obstakel, doelgroep]])</f>
        <v>0</v>
      </c>
      <c r="AI911" s="4"/>
      <c r="AJ911" s="11">
        <f>SUM(Tabel1[[#This Row],[Bez - doelgroep totaal]]+Tabel1[[#This Row],[Bez - Openbaar]]+Tabel1[[#This Row],[Bez - Foutparkeerders]]+Tabel1[[#This Row],[Bez - Obstakels]])</f>
        <v>17</v>
      </c>
      <c r="AK911" s="41">
        <f>Tabel1[[#This Row],[Bez - Openbaar]]/Tabel1[[#This Row],[Totale openbare capaciteit]]</f>
        <v>0.94444444444444442</v>
      </c>
      <c r="AL911" s="41" t="e">
        <f>Tabel1[[#This Row],[Bez - doelgroep totaal]]/Tabel1[[#This Row],[Totale doelgroep capaciteit]]</f>
        <v>#DIV/0!</v>
      </c>
      <c r="AM911" s="41">
        <f>Tabel1[[#This Row],[Totale bezetting]]/Tabel1[[#This Row],[Totale capaciteit]]</f>
        <v>0.94444444444444442</v>
      </c>
      <c r="AN911" s="41" t="str">
        <f>Tabel1[[#This Row],[Datum]]&amp;Tabel1[[#This Row],[Meetmoment]]&amp;Tabel1[[#This Row],[Sectienummer]]</f>
        <v>4441519:00-21:0069</v>
      </c>
      <c r="AO911" s="33">
        <v>4</v>
      </c>
      <c r="AP911" s="33">
        <v>2</v>
      </c>
      <c r="AQ911" s="33">
        <v>7</v>
      </c>
      <c r="AR911" s="33">
        <v>4</v>
      </c>
      <c r="AS911" s="33"/>
      <c r="AT911" s="33">
        <f>SUM(Tabel1[[#This Row],[Motief - Bezoekers/kortparkeerders]:[Motief - Overig]])</f>
        <v>17</v>
      </c>
      <c r="AU911" s="43">
        <v>5</v>
      </c>
      <c r="AV911" s="43">
        <v>1</v>
      </c>
      <c r="AW911" s="43">
        <v>2</v>
      </c>
      <c r="AX911" s="43">
        <v>4</v>
      </c>
      <c r="AY911" s="43">
        <v>1</v>
      </c>
      <c r="AZ911" s="43">
        <v>1</v>
      </c>
      <c r="BA911" s="43">
        <v>3</v>
      </c>
      <c r="BB911" s="43"/>
      <c r="BC911" s="44">
        <f>SUM(Tabel1[[#This Row],[Herkomst - Eigen woonplaats]:[Herkomst - Onbekend]])</f>
        <v>17</v>
      </c>
    </row>
    <row r="912" spans="1:55" s="2" customFormat="1" x14ac:dyDescent="0.25">
      <c r="A912" s="1">
        <v>69</v>
      </c>
      <c r="B912" s="1" t="s">
        <v>49</v>
      </c>
      <c r="C912" s="8">
        <v>44429</v>
      </c>
      <c r="D912" s="1" t="s">
        <v>79</v>
      </c>
      <c r="E912" s="4">
        <v>17</v>
      </c>
      <c r="F912" s="4"/>
      <c r="G912" s="4"/>
      <c r="H912" s="4"/>
      <c r="I912" s="4"/>
      <c r="J912" s="4"/>
      <c r="K912" s="4">
        <f>SUM(Tabel1[[#This Row],[cap_gemarkeerd_langs]:[cap_canadees]])</f>
        <v>17</v>
      </c>
      <c r="L912" s="4"/>
      <c r="M912" s="4"/>
      <c r="N912" s="4"/>
      <c r="O912" s="4">
        <v>1</v>
      </c>
      <c r="P912" s="4"/>
      <c r="Q912" s="4" t="s">
        <v>96</v>
      </c>
      <c r="R912" s="4">
        <f>SUM(Tabel1[[#This Row],[Cap - Invaliden algemeen]:[Cap - Overig gereserveerd]])</f>
        <v>1</v>
      </c>
      <c r="S912" s="4">
        <f>Tabel1[[#This Row],[Totale openbare capaciteit]]+Tabel1[[#This Row],[Totale doelgroep capaciteit]]</f>
        <v>18</v>
      </c>
      <c r="T912" s="11">
        <v>17</v>
      </c>
      <c r="U912" s="11"/>
      <c r="V912" s="11"/>
      <c r="W912" s="11"/>
      <c r="X912" s="11"/>
      <c r="Y912" s="11"/>
      <c r="Z912" s="4">
        <f>SUM(Tabel1[[#This Row],[Bez - Invaliden algemeen]:[Bez - Overig gereserveerd]])</f>
        <v>0</v>
      </c>
      <c r="AA912" s="4"/>
      <c r="AB912" s="4">
        <v>1</v>
      </c>
      <c r="AC912" s="11"/>
      <c r="AD912" s="11">
        <f>SUM(Tabel1[[#This Row],[Bez - fout, canadees]:[Bez - fout, anders]])</f>
        <v>1</v>
      </c>
      <c r="AE912" s="11"/>
      <c r="AF912" s="11"/>
      <c r="AG912" s="11"/>
      <c r="AH912" s="11">
        <f>SUM(Tabel1[[#This Row],[Bez - Obstakel, openbaar]:[Bez - Obstakel, doelgroep]])</f>
        <v>0</v>
      </c>
      <c r="AI912" s="4"/>
      <c r="AJ912" s="11">
        <f>SUM(Tabel1[[#This Row],[Bez - doelgroep totaal]]+Tabel1[[#This Row],[Bez - Openbaar]]+Tabel1[[#This Row],[Bez - Foutparkeerders]]+Tabel1[[#This Row],[Bez - Obstakels]])</f>
        <v>18</v>
      </c>
      <c r="AK912" s="41">
        <f>Tabel1[[#This Row],[Bez - Openbaar]]/Tabel1[[#This Row],[Totale openbare capaciteit]]</f>
        <v>1</v>
      </c>
      <c r="AL912" s="41">
        <f>Tabel1[[#This Row],[Bez - doelgroep totaal]]/Tabel1[[#This Row],[Totale doelgroep capaciteit]]</f>
        <v>0</v>
      </c>
      <c r="AM912" s="41">
        <f>Tabel1[[#This Row],[Totale bezetting]]/Tabel1[[#This Row],[Totale capaciteit]]</f>
        <v>1</v>
      </c>
      <c r="AN912" s="41" t="str">
        <f>Tabel1[[#This Row],[Datum]]&amp;Tabel1[[#This Row],[Meetmoment]]&amp;Tabel1[[#This Row],[Sectienummer]]</f>
        <v>4442914:00-16:0069</v>
      </c>
      <c r="AO912" s="33">
        <v>14</v>
      </c>
      <c r="AP912" s="33"/>
      <c r="AQ912" s="33">
        <v>1</v>
      </c>
      <c r="AR912" s="33">
        <v>3</v>
      </c>
      <c r="AS912" s="33"/>
      <c r="AT912" s="33">
        <f>SUM(Tabel1[[#This Row],[Motief - Bezoekers/kortparkeerders]:[Motief - Overig]])</f>
        <v>18</v>
      </c>
      <c r="AU912" s="43">
        <v>6</v>
      </c>
      <c r="AV912" s="43">
        <v>1</v>
      </c>
      <c r="AW912" s="43">
        <v>2</v>
      </c>
      <c r="AX912" s="43">
        <v>6</v>
      </c>
      <c r="AY912" s="43">
        <v>1</v>
      </c>
      <c r="AZ912" s="43">
        <v>2</v>
      </c>
      <c r="BA912" s="43"/>
      <c r="BB912" s="43"/>
      <c r="BC912" s="44">
        <f>SUM(Tabel1[[#This Row],[Herkomst - Eigen woonplaats]:[Herkomst - Onbekend]])</f>
        <v>18</v>
      </c>
    </row>
    <row r="913" spans="1:55" s="2" customFormat="1" x14ac:dyDescent="0.25">
      <c r="A913" s="1">
        <v>69</v>
      </c>
      <c r="B913" t="s">
        <v>49</v>
      </c>
      <c r="C913" s="8">
        <v>44450</v>
      </c>
      <c r="D913" s="1" t="s">
        <v>78</v>
      </c>
      <c r="E913" s="4">
        <v>17</v>
      </c>
      <c r="F913" s="4"/>
      <c r="G913" s="4"/>
      <c r="H913" s="4"/>
      <c r="I913" s="4"/>
      <c r="J913" s="4"/>
      <c r="K913" s="4">
        <f>SUM(Tabel1[[#This Row],[cap_gemarkeerd_langs]:[cap_canadees]])</f>
        <v>17</v>
      </c>
      <c r="L913" s="4"/>
      <c r="M913" s="4"/>
      <c r="N913" s="4"/>
      <c r="O913" s="4">
        <v>1</v>
      </c>
      <c r="P913" s="4"/>
      <c r="Q913" s="4" t="s">
        <v>96</v>
      </c>
      <c r="R913" s="4">
        <f>SUM(Tabel1[[#This Row],[Cap - Invaliden algemeen]:[Cap - Overig gereserveerd]])</f>
        <v>1</v>
      </c>
      <c r="S913" s="4">
        <f>Tabel1[[#This Row],[Totale openbare capaciteit]]+Tabel1[[#This Row],[Totale doelgroep capaciteit]]</f>
        <v>18</v>
      </c>
      <c r="T913" s="11">
        <v>14</v>
      </c>
      <c r="U913" s="11"/>
      <c r="V913" s="11"/>
      <c r="W913" s="11"/>
      <c r="X913" s="11"/>
      <c r="Y913" s="11"/>
      <c r="Z913" s="4">
        <f>SUM(Tabel1[[#This Row],[Bez - Invaliden algemeen]:[Bez - Overig gereserveerd]])</f>
        <v>0</v>
      </c>
      <c r="AA913" s="4"/>
      <c r="AB913" s="4"/>
      <c r="AC913" s="11"/>
      <c r="AD913" s="11">
        <f>SUM(Tabel1[[#This Row],[Bez - fout, canadees]:[Bez - fout, anders]])</f>
        <v>0</v>
      </c>
      <c r="AE913" s="4"/>
      <c r="AF913" s="11"/>
      <c r="AG913" s="11"/>
      <c r="AH913" s="11">
        <f>SUM(Tabel1[[#This Row],[Bez - Obstakel, openbaar]:[Bez - Obstakel, doelgroep]])</f>
        <v>0</v>
      </c>
      <c r="AI913" s="4"/>
      <c r="AJ913" s="11">
        <f>SUM(Tabel1[[#This Row],[Bez - doelgroep totaal]]+Tabel1[[#This Row],[Bez - Openbaar]]+Tabel1[[#This Row],[Bez - Foutparkeerders]]+Tabel1[[#This Row],[Bez - Obstakels]])</f>
        <v>14</v>
      </c>
      <c r="AK913" s="41">
        <f>Tabel1[[#This Row],[Bez - Openbaar]]/Tabel1[[#This Row],[Totale openbare capaciteit]]</f>
        <v>0.82352941176470584</v>
      </c>
      <c r="AL913" s="41">
        <f>Tabel1[[#This Row],[Bez - doelgroep totaal]]/Tabel1[[#This Row],[Totale doelgroep capaciteit]]</f>
        <v>0</v>
      </c>
      <c r="AM913" s="41">
        <f>Tabel1[[#This Row],[Totale bezetting]]/Tabel1[[#This Row],[Totale capaciteit]]</f>
        <v>0.77777777777777779</v>
      </c>
      <c r="AN913" s="41" t="str">
        <f>Tabel1[[#This Row],[Datum]]&amp;Tabel1[[#This Row],[Meetmoment]]&amp;Tabel1[[#This Row],[Sectienummer]]</f>
        <v>4445010:00-12:0069</v>
      </c>
      <c r="AO913" s="33">
        <v>3</v>
      </c>
      <c r="AP913" s="33">
        <v>3</v>
      </c>
      <c r="AQ913" s="33">
        <v>6</v>
      </c>
      <c r="AR913" s="33">
        <v>2</v>
      </c>
      <c r="AS913" s="33"/>
      <c r="AT913" s="33">
        <f>SUM(Tabel1[[#This Row],[Motief - Bezoekers/kortparkeerders]:[Motief - Overig]])</f>
        <v>14</v>
      </c>
      <c r="AU913" s="43">
        <v>4</v>
      </c>
      <c r="AV913" s="43">
        <v>1</v>
      </c>
      <c r="AW913" s="43">
        <v>3</v>
      </c>
      <c r="AX913" s="43"/>
      <c r="AY913" s="43">
        <v>1</v>
      </c>
      <c r="AZ913" s="43">
        <v>3</v>
      </c>
      <c r="BA913" s="43">
        <v>2</v>
      </c>
      <c r="BB913" s="43"/>
      <c r="BC913" s="44">
        <f>SUM(Tabel1[[#This Row],[Herkomst - Eigen woonplaats]:[Herkomst - Onbekend]])</f>
        <v>14</v>
      </c>
    </row>
    <row r="914" spans="1:55" s="2" customFormat="1" x14ac:dyDescent="0.25">
      <c r="A914" s="1">
        <v>69</v>
      </c>
      <c r="B914" t="s">
        <v>49</v>
      </c>
      <c r="C914" s="8">
        <v>44450</v>
      </c>
      <c r="D914" s="1" t="s">
        <v>79</v>
      </c>
      <c r="E914" s="4">
        <v>17</v>
      </c>
      <c r="F914" s="4"/>
      <c r="G914" s="4"/>
      <c r="H914" s="4"/>
      <c r="I914" s="4"/>
      <c r="J914" s="4"/>
      <c r="K914" s="4">
        <f>SUM(Tabel1[[#This Row],[cap_gemarkeerd_langs]:[cap_canadees]])</f>
        <v>17</v>
      </c>
      <c r="L914" s="4"/>
      <c r="M914" s="4"/>
      <c r="N914" s="4"/>
      <c r="O914" s="4">
        <v>1</v>
      </c>
      <c r="P914" s="4"/>
      <c r="Q914" s="4" t="s">
        <v>96</v>
      </c>
      <c r="R914" s="4">
        <f>SUM(Tabel1[[#This Row],[Cap - Invaliden algemeen]:[Cap - Overig gereserveerd]])</f>
        <v>1</v>
      </c>
      <c r="S914" s="4">
        <f>Tabel1[[#This Row],[Totale openbare capaciteit]]+Tabel1[[#This Row],[Totale doelgroep capaciteit]]</f>
        <v>18</v>
      </c>
      <c r="T914" s="11">
        <v>17</v>
      </c>
      <c r="U914" s="11"/>
      <c r="V914" s="11"/>
      <c r="W914" s="11"/>
      <c r="X914" s="11">
        <v>1</v>
      </c>
      <c r="Y914" s="11"/>
      <c r="Z914" s="4">
        <f>SUM(Tabel1[[#This Row],[Bez - Invaliden algemeen]:[Bez - Overig gereserveerd]])</f>
        <v>1</v>
      </c>
      <c r="AA914" s="4"/>
      <c r="AB914" s="4"/>
      <c r="AC914" s="11"/>
      <c r="AD914" s="11">
        <f>SUM(Tabel1[[#This Row],[Bez - fout, canadees]:[Bez - fout, anders]])</f>
        <v>0</v>
      </c>
      <c r="AE914" s="4"/>
      <c r="AF914" s="11"/>
      <c r="AG914" s="11"/>
      <c r="AH914" s="11">
        <f>SUM(Tabel1[[#This Row],[Bez - Obstakel, openbaar]:[Bez - Obstakel, doelgroep]])</f>
        <v>0</v>
      </c>
      <c r="AI914" s="4"/>
      <c r="AJ914" s="11">
        <f>SUM(Tabel1[[#This Row],[Bez - doelgroep totaal]]+Tabel1[[#This Row],[Bez - Openbaar]]+Tabel1[[#This Row],[Bez - Foutparkeerders]]+Tabel1[[#This Row],[Bez - Obstakels]])</f>
        <v>18</v>
      </c>
      <c r="AK914" s="41">
        <f>Tabel1[[#This Row],[Bez - Openbaar]]/Tabel1[[#This Row],[Totale openbare capaciteit]]</f>
        <v>1</v>
      </c>
      <c r="AL914" s="41">
        <f>Tabel1[[#This Row],[Bez - doelgroep totaal]]/Tabel1[[#This Row],[Totale doelgroep capaciteit]]</f>
        <v>1</v>
      </c>
      <c r="AM914" s="41">
        <f>Tabel1[[#This Row],[Totale bezetting]]/Tabel1[[#This Row],[Totale capaciteit]]</f>
        <v>1</v>
      </c>
      <c r="AN914" s="41" t="str">
        <f>Tabel1[[#This Row],[Datum]]&amp;Tabel1[[#This Row],[Meetmoment]]&amp;Tabel1[[#This Row],[Sectienummer]]</f>
        <v>4445014:00-16:0069</v>
      </c>
      <c r="AO914" s="33">
        <v>4</v>
      </c>
      <c r="AP914" s="33">
        <v>4</v>
      </c>
      <c r="AQ914" s="33">
        <v>7</v>
      </c>
      <c r="AR914" s="33">
        <v>3</v>
      </c>
      <c r="AS914" s="33"/>
      <c r="AT914" s="33">
        <f>SUM(Tabel1[[#This Row],[Motief - Bezoekers/kortparkeerders]:[Motief - Overig]])</f>
        <v>18</v>
      </c>
      <c r="AU914" s="43">
        <v>9</v>
      </c>
      <c r="AV914" s="43">
        <v>2</v>
      </c>
      <c r="AW914" s="43">
        <v>3</v>
      </c>
      <c r="AX914" s="43"/>
      <c r="AY914" s="43">
        <v>2</v>
      </c>
      <c r="AZ914" s="43">
        <v>1</v>
      </c>
      <c r="BA914" s="43">
        <v>1</v>
      </c>
      <c r="BB914" s="43"/>
      <c r="BC914" s="44">
        <f>SUM(Tabel1[[#This Row],[Herkomst - Eigen woonplaats]:[Herkomst - Onbekend]])</f>
        <v>18</v>
      </c>
    </row>
    <row r="915" spans="1:55" s="2" customFormat="1" x14ac:dyDescent="0.25">
      <c r="A915" s="1">
        <v>69</v>
      </c>
      <c r="B915" t="s">
        <v>49</v>
      </c>
      <c r="C915" s="8">
        <v>44450</v>
      </c>
      <c r="D915" s="1" t="s">
        <v>80</v>
      </c>
      <c r="E915" s="4">
        <v>18</v>
      </c>
      <c r="F915" s="4"/>
      <c r="G915" s="4"/>
      <c r="H915" s="4"/>
      <c r="I915" s="4"/>
      <c r="J915" s="4"/>
      <c r="K915" s="4">
        <f>SUM(Tabel1[[#This Row],[cap_gemarkeerd_langs]:[cap_canadees]])</f>
        <v>18</v>
      </c>
      <c r="L915" s="4"/>
      <c r="M915" s="4"/>
      <c r="N915" s="4"/>
      <c r="O915" s="4"/>
      <c r="P915" s="4"/>
      <c r="Q915" s="4"/>
      <c r="R915" s="4">
        <f>SUM(Tabel1[[#This Row],[Cap - Invaliden algemeen]:[Cap - Overig gereserveerd]])</f>
        <v>0</v>
      </c>
      <c r="S915" s="4">
        <f>Tabel1[[#This Row],[Totale openbare capaciteit]]+Tabel1[[#This Row],[Totale doelgroep capaciteit]]</f>
        <v>18</v>
      </c>
      <c r="T915" s="11">
        <v>18</v>
      </c>
      <c r="U915" s="11"/>
      <c r="V915" s="11"/>
      <c r="W915" s="11"/>
      <c r="X915" s="11"/>
      <c r="Y915" s="11"/>
      <c r="Z915" s="4">
        <f>SUM(Tabel1[[#This Row],[Bez - Invaliden algemeen]:[Bez - Overig gereserveerd]])</f>
        <v>0</v>
      </c>
      <c r="AA915" s="4"/>
      <c r="AB915" s="4">
        <v>1</v>
      </c>
      <c r="AC915" s="11"/>
      <c r="AD915" s="11">
        <f>SUM(Tabel1[[#This Row],[Bez - fout, canadees]:[Bez - fout, anders]])</f>
        <v>1</v>
      </c>
      <c r="AE915" s="4"/>
      <c r="AF915" s="11"/>
      <c r="AG915" s="11"/>
      <c r="AH915" s="11">
        <f>SUM(Tabel1[[#This Row],[Bez - Obstakel, openbaar]:[Bez - Obstakel, doelgroep]])</f>
        <v>0</v>
      </c>
      <c r="AI915" s="4"/>
      <c r="AJ915" s="11">
        <f>SUM(Tabel1[[#This Row],[Bez - doelgroep totaal]]+Tabel1[[#This Row],[Bez - Openbaar]]+Tabel1[[#This Row],[Bez - Foutparkeerders]]+Tabel1[[#This Row],[Bez - Obstakels]])</f>
        <v>19</v>
      </c>
      <c r="AK915" s="41">
        <f>Tabel1[[#This Row],[Bez - Openbaar]]/Tabel1[[#This Row],[Totale openbare capaciteit]]</f>
        <v>1</v>
      </c>
      <c r="AL915" s="41" t="e">
        <f>Tabel1[[#This Row],[Bez - doelgroep totaal]]/Tabel1[[#This Row],[Totale doelgroep capaciteit]]</f>
        <v>#DIV/0!</v>
      </c>
      <c r="AM915" s="41">
        <f>Tabel1[[#This Row],[Totale bezetting]]/Tabel1[[#This Row],[Totale capaciteit]]</f>
        <v>1.0555555555555556</v>
      </c>
      <c r="AN915" s="41" t="str">
        <f>Tabel1[[#This Row],[Datum]]&amp;Tabel1[[#This Row],[Meetmoment]]&amp;Tabel1[[#This Row],[Sectienummer]]</f>
        <v>4445019:00-21:0069</v>
      </c>
      <c r="AO915" s="33">
        <v>3</v>
      </c>
      <c r="AP915" s="33">
        <v>2</v>
      </c>
      <c r="AQ915" s="33">
        <v>10</v>
      </c>
      <c r="AR915" s="33">
        <v>4</v>
      </c>
      <c r="AS915" s="33"/>
      <c r="AT915" s="33">
        <f>SUM(Tabel1[[#This Row],[Motief - Bezoekers/kortparkeerders]:[Motief - Overig]])</f>
        <v>19</v>
      </c>
      <c r="AU915" s="43">
        <v>8</v>
      </c>
      <c r="AV915" s="43">
        <v>3</v>
      </c>
      <c r="AW915" s="43">
        <v>5</v>
      </c>
      <c r="AX915" s="43"/>
      <c r="AY915" s="43">
        <v>2</v>
      </c>
      <c r="AZ915" s="43">
        <v>1</v>
      </c>
      <c r="BA915" s="43"/>
      <c r="BB915" s="43"/>
      <c r="BC915" s="44">
        <f>SUM(Tabel1[[#This Row],[Herkomst - Eigen woonplaats]:[Herkomst - Onbekend]])</f>
        <v>19</v>
      </c>
    </row>
    <row r="916" spans="1:55" s="2" customFormat="1" x14ac:dyDescent="0.25">
      <c r="A916" s="1">
        <v>69</v>
      </c>
      <c r="B916" t="s">
        <v>49</v>
      </c>
      <c r="C916" s="8">
        <v>44474</v>
      </c>
      <c r="D916" s="1" t="s">
        <v>78</v>
      </c>
      <c r="E916" s="4">
        <v>17</v>
      </c>
      <c r="F916" s="4"/>
      <c r="G916" s="4"/>
      <c r="H916" s="4"/>
      <c r="I916" s="4"/>
      <c r="J916" s="4"/>
      <c r="K916" s="4">
        <f>SUM(Tabel1[[#This Row],[cap_gemarkeerd_langs]:[cap_canadees]])</f>
        <v>17</v>
      </c>
      <c r="L916" s="4"/>
      <c r="M916" s="4"/>
      <c r="N916" s="4"/>
      <c r="O916" s="4">
        <v>1</v>
      </c>
      <c r="P916" s="4"/>
      <c r="Q916" s="4" t="s">
        <v>96</v>
      </c>
      <c r="R916" s="4">
        <f>SUM(Tabel1[[#This Row],[Cap - Invaliden algemeen]:[Cap - Overig gereserveerd]])</f>
        <v>1</v>
      </c>
      <c r="S916" s="4">
        <f>Tabel1[[#This Row],[Totale openbare capaciteit]]+Tabel1[[#This Row],[Totale doelgroep capaciteit]]</f>
        <v>18</v>
      </c>
      <c r="T916" s="11">
        <v>16</v>
      </c>
      <c r="U916" s="11"/>
      <c r="V916" s="11"/>
      <c r="W916" s="11"/>
      <c r="X916" s="11"/>
      <c r="Y916" s="11"/>
      <c r="Z916" s="4">
        <f>SUM(Tabel1[[#This Row],[Bez - Invaliden algemeen]:[Bez - Overig gereserveerd]])</f>
        <v>0</v>
      </c>
      <c r="AA916" s="4"/>
      <c r="AB916" s="4"/>
      <c r="AC916" s="11"/>
      <c r="AD916" s="11">
        <f>SUM(Tabel1[[#This Row],[Bez - fout, canadees]:[Bez - fout, anders]])</f>
        <v>0</v>
      </c>
      <c r="AE916" s="4"/>
      <c r="AF916" s="11"/>
      <c r="AG916" s="11"/>
      <c r="AH916" s="11">
        <f>SUM(Tabel1[[#This Row],[Bez - Obstakel, openbaar]:[Bez - Obstakel, doelgroep]])</f>
        <v>0</v>
      </c>
      <c r="AI916" s="4"/>
      <c r="AJ916" s="11">
        <f>SUM(Tabel1[[#This Row],[Bez - doelgroep totaal]]+Tabel1[[#This Row],[Bez - Openbaar]]+Tabel1[[#This Row],[Bez - Foutparkeerders]]+Tabel1[[#This Row],[Bez - Obstakels]])</f>
        <v>16</v>
      </c>
      <c r="AK916" s="41">
        <f>Tabel1[[#This Row],[Bez - Openbaar]]/Tabel1[[#This Row],[Totale openbare capaciteit]]</f>
        <v>0.94117647058823528</v>
      </c>
      <c r="AL916" s="41">
        <f>Tabel1[[#This Row],[Bez - doelgroep totaal]]/Tabel1[[#This Row],[Totale doelgroep capaciteit]]</f>
        <v>0</v>
      </c>
      <c r="AM916" s="41">
        <f>Tabel1[[#This Row],[Totale bezetting]]/Tabel1[[#This Row],[Totale capaciteit]]</f>
        <v>0.88888888888888884</v>
      </c>
      <c r="AN916" s="41" t="str">
        <f>Tabel1[[#This Row],[Datum]]&amp;Tabel1[[#This Row],[Meetmoment]]&amp;Tabel1[[#This Row],[Sectienummer]]</f>
        <v>4447410:00-12:0069</v>
      </c>
      <c r="AO916" s="33">
        <v>4</v>
      </c>
      <c r="AP916" s="33">
        <v>2</v>
      </c>
      <c r="AQ916" s="33">
        <v>6</v>
      </c>
      <c r="AR916" s="33">
        <v>4</v>
      </c>
      <c r="AS916" s="33"/>
      <c r="AT916" s="33">
        <f>SUM(Tabel1[[#This Row],[Motief - Bezoekers/kortparkeerders]:[Motief - Overig]])</f>
        <v>16</v>
      </c>
      <c r="AU916" s="43">
        <v>10</v>
      </c>
      <c r="AV916" s="43">
        <v>2</v>
      </c>
      <c r="AW916" s="43">
        <v>2</v>
      </c>
      <c r="AX916" s="43"/>
      <c r="AY916" s="43">
        <v>1</v>
      </c>
      <c r="AZ916" s="43">
        <v>1</v>
      </c>
      <c r="BA916" s="43"/>
      <c r="BB916" s="43"/>
      <c r="BC916" s="44">
        <f>SUM(Tabel1[[#This Row],[Herkomst - Eigen woonplaats]:[Herkomst - Onbekend]])</f>
        <v>16</v>
      </c>
    </row>
    <row r="917" spans="1:55" s="2" customFormat="1" x14ac:dyDescent="0.25">
      <c r="A917" s="1">
        <v>69</v>
      </c>
      <c r="B917" t="s">
        <v>49</v>
      </c>
      <c r="C917" s="8">
        <v>44474</v>
      </c>
      <c r="D917" s="1" t="s">
        <v>79</v>
      </c>
      <c r="E917" s="4">
        <v>17</v>
      </c>
      <c r="F917" s="4"/>
      <c r="G917" s="4"/>
      <c r="H917" s="4"/>
      <c r="I917" s="4"/>
      <c r="J917" s="4"/>
      <c r="K917" s="4">
        <f>SUM(Tabel1[[#This Row],[cap_gemarkeerd_langs]:[cap_canadees]])</f>
        <v>17</v>
      </c>
      <c r="L917" s="4"/>
      <c r="M917" s="4"/>
      <c r="N917" s="4"/>
      <c r="O917" s="4">
        <v>1</v>
      </c>
      <c r="P917" s="4"/>
      <c r="Q917" s="4" t="s">
        <v>96</v>
      </c>
      <c r="R917" s="4">
        <f>SUM(Tabel1[[#This Row],[Cap - Invaliden algemeen]:[Cap - Overig gereserveerd]])</f>
        <v>1</v>
      </c>
      <c r="S917" s="4">
        <f>Tabel1[[#This Row],[Totale openbare capaciteit]]+Tabel1[[#This Row],[Totale doelgroep capaciteit]]</f>
        <v>18</v>
      </c>
      <c r="T917" s="11">
        <v>14</v>
      </c>
      <c r="U917" s="11"/>
      <c r="V917" s="11"/>
      <c r="W917" s="11"/>
      <c r="X917" s="11"/>
      <c r="Y917" s="11"/>
      <c r="Z917" s="4">
        <f>SUM(Tabel1[[#This Row],[Bez - Invaliden algemeen]:[Bez - Overig gereserveerd]])</f>
        <v>0</v>
      </c>
      <c r="AA917" s="4"/>
      <c r="AB917" s="4"/>
      <c r="AC917" s="11"/>
      <c r="AD917" s="11">
        <f>SUM(Tabel1[[#This Row],[Bez - fout, canadees]:[Bez - fout, anders]])</f>
        <v>0</v>
      </c>
      <c r="AE917" s="4"/>
      <c r="AF917" s="11"/>
      <c r="AG917" s="11"/>
      <c r="AH917" s="11">
        <f>SUM(Tabel1[[#This Row],[Bez - Obstakel, openbaar]:[Bez - Obstakel, doelgroep]])</f>
        <v>0</v>
      </c>
      <c r="AI917" s="4"/>
      <c r="AJ917" s="11">
        <f>SUM(Tabel1[[#This Row],[Bez - doelgroep totaal]]+Tabel1[[#This Row],[Bez - Openbaar]]+Tabel1[[#This Row],[Bez - Foutparkeerders]]+Tabel1[[#This Row],[Bez - Obstakels]])</f>
        <v>14</v>
      </c>
      <c r="AK917" s="41">
        <f>Tabel1[[#This Row],[Bez - Openbaar]]/Tabel1[[#This Row],[Totale openbare capaciteit]]</f>
        <v>0.82352941176470584</v>
      </c>
      <c r="AL917" s="41">
        <f>Tabel1[[#This Row],[Bez - doelgroep totaal]]/Tabel1[[#This Row],[Totale doelgroep capaciteit]]</f>
        <v>0</v>
      </c>
      <c r="AM917" s="41">
        <f>Tabel1[[#This Row],[Totale bezetting]]/Tabel1[[#This Row],[Totale capaciteit]]</f>
        <v>0.77777777777777779</v>
      </c>
      <c r="AN917" s="41" t="str">
        <f>Tabel1[[#This Row],[Datum]]&amp;Tabel1[[#This Row],[Meetmoment]]&amp;Tabel1[[#This Row],[Sectienummer]]</f>
        <v>4447414:00-16:0069</v>
      </c>
      <c r="AO917" s="33">
        <v>2</v>
      </c>
      <c r="AP917" s="33">
        <v>2</v>
      </c>
      <c r="AQ917" s="33">
        <v>7</v>
      </c>
      <c r="AR917" s="33">
        <v>3</v>
      </c>
      <c r="AS917" s="33"/>
      <c r="AT917" s="33">
        <f>SUM(Tabel1[[#This Row],[Motief - Bezoekers/kortparkeerders]:[Motief - Overig]])</f>
        <v>14</v>
      </c>
      <c r="AU917" s="43">
        <v>6</v>
      </c>
      <c r="AV917" s="43">
        <v>1</v>
      </c>
      <c r="AW917" s="43">
        <v>4</v>
      </c>
      <c r="AX917" s="43">
        <v>1</v>
      </c>
      <c r="AY917" s="43"/>
      <c r="AZ917" s="43">
        <v>1</v>
      </c>
      <c r="BA917" s="43"/>
      <c r="BB917" s="43">
        <v>1</v>
      </c>
      <c r="BC917" s="44">
        <f>SUM(Tabel1[[#This Row],[Herkomst - Eigen woonplaats]:[Herkomst - Onbekend]])</f>
        <v>14</v>
      </c>
    </row>
    <row r="918" spans="1:55" s="2" customFormat="1" x14ac:dyDescent="0.25">
      <c r="A918" s="1">
        <v>69</v>
      </c>
      <c r="B918" t="s">
        <v>49</v>
      </c>
      <c r="C918" s="8">
        <v>44474</v>
      </c>
      <c r="D918" s="1" t="s">
        <v>80</v>
      </c>
      <c r="E918" s="4">
        <v>18</v>
      </c>
      <c r="F918" s="4"/>
      <c r="G918" s="4"/>
      <c r="H918" s="4"/>
      <c r="I918" s="4"/>
      <c r="J918" s="4"/>
      <c r="K918" s="4">
        <f>SUM(Tabel1[[#This Row],[cap_gemarkeerd_langs]:[cap_canadees]])</f>
        <v>18</v>
      </c>
      <c r="L918" s="4"/>
      <c r="M918" s="4"/>
      <c r="N918" s="4"/>
      <c r="O918" s="4"/>
      <c r="P918" s="4"/>
      <c r="Q918" s="4"/>
      <c r="R918" s="4">
        <f>SUM(Tabel1[[#This Row],[Cap - Invaliden algemeen]:[Cap - Overig gereserveerd]])</f>
        <v>0</v>
      </c>
      <c r="S918" s="4">
        <f>Tabel1[[#This Row],[Totale openbare capaciteit]]+Tabel1[[#This Row],[Totale doelgroep capaciteit]]</f>
        <v>18</v>
      </c>
      <c r="T918" s="11">
        <v>18</v>
      </c>
      <c r="U918" s="11"/>
      <c r="V918" s="11"/>
      <c r="W918" s="11"/>
      <c r="X918" s="11"/>
      <c r="Y918" s="11"/>
      <c r="Z918" s="4">
        <f>SUM(Tabel1[[#This Row],[Bez - Invaliden algemeen]:[Bez - Overig gereserveerd]])</f>
        <v>0</v>
      </c>
      <c r="AA918" s="4"/>
      <c r="AB918" s="4">
        <v>1</v>
      </c>
      <c r="AC918" s="11"/>
      <c r="AD918" s="11">
        <f>SUM(Tabel1[[#This Row],[Bez - fout, canadees]:[Bez - fout, anders]])</f>
        <v>1</v>
      </c>
      <c r="AE918" s="4"/>
      <c r="AF918" s="11"/>
      <c r="AG918" s="11"/>
      <c r="AH918" s="11">
        <f>SUM(Tabel1[[#This Row],[Bez - Obstakel, openbaar]:[Bez - Obstakel, doelgroep]])</f>
        <v>0</v>
      </c>
      <c r="AI918" s="4"/>
      <c r="AJ918" s="11">
        <f>SUM(Tabel1[[#This Row],[Bez - doelgroep totaal]]+Tabel1[[#This Row],[Bez - Openbaar]]+Tabel1[[#This Row],[Bez - Foutparkeerders]]+Tabel1[[#This Row],[Bez - Obstakels]])</f>
        <v>19</v>
      </c>
      <c r="AK918" s="41">
        <f>Tabel1[[#This Row],[Bez - Openbaar]]/Tabel1[[#This Row],[Totale openbare capaciteit]]</f>
        <v>1</v>
      </c>
      <c r="AL918" s="41" t="e">
        <f>Tabel1[[#This Row],[Bez - doelgroep totaal]]/Tabel1[[#This Row],[Totale doelgroep capaciteit]]</f>
        <v>#DIV/0!</v>
      </c>
      <c r="AM918" s="41">
        <f>Tabel1[[#This Row],[Totale bezetting]]/Tabel1[[#This Row],[Totale capaciteit]]</f>
        <v>1.0555555555555556</v>
      </c>
      <c r="AN918" s="41" t="str">
        <f>Tabel1[[#This Row],[Datum]]&amp;Tabel1[[#This Row],[Meetmoment]]&amp;Tabel1[[#This Row],[Sectienummer]]</f>
        <v>4447419:00-21:0069</v>
      </c>
      <c r="AO918" s="33">
        <v>3</v>
      </c>
      <c r="AP918" s="33">
        <v>1</v>
      </c>
      <c r="AQ918" s="33">
        <v>12</v>
      </c>
      <c r="AR918" s="33">
        <v>3</v>
      </c>
      <c r="AS918" s="33"/>
      <c r="AT918" s="33">
        <f>SUM(Tabel1[[#This Row],[Motief - Bezoekers/kortparkeerders]:[Motief - Overig]])</f>
        <v>19</v>
      </c>
      <c r="AU918" s="43">
        <v>12</v>
      </c>
      <c r="AV918" s="43"/>
      <c r="AW918" s="43">
        <v>4</v>
      </c>
      <c r="AX918" s="43">
        <v>2</v>
      </c>
      <c r="AY918" s="43"/>
      <c r="AZ918" s="43">
        <v>1</v>
      </c>
      <c r="BA918" s="43"/>
      <c r="BB918" s="43"/>
      <c r="BC918" s="44">
        <f>SUM(Tabel1[[#This Row],[Herkomst - Eigen woonplaats]:[Herkomst - Onbekend]])</f>
        <v>19</v>
      </c>
    </row>
    <row r="919" spans="1:55" s="2" customFormat="1" x14ac:dyDescent="0.25">
      <c r="A919" s="1">
        <v>69</v>
      </c>
      <c r="B919" t="s">
        <v>49</v>
      </c>
      <c r="C919" s="8">
        <v>44475</v>
      </c>
      <c r="D919" s="1" t="s">
        <v>77</v>
      </c>
      <c r="E919" s="4">
        <v>18</v>
      </c>
      <c r="F919" s="4"/>
      <c r="G919" s="4"/>
      <c r="H919" s="4"/>
      <c r="I919" s="4"/>
      <c r="J919" s="4"/>
      <c r="K919" s="4">
        <f>SUM(Tabel1[[#This Row],[cap_gemarkeerd_langs]:[cap_canadees]])</f>
        <v>18</v>
      </c>
      <c r="L919" s="4"/>
      <c r="M919" s="4"/>
      <c r="N919" s="4"/>
      <c r="O919" s="4"/>
      <c r="P919" s="4"/>
      <c r="Q919" s="4"/>
      <c r="R919" s="4">
        <f>SUM(Tabel1[[#This Row],[Cap - Invaliden algemeen]:[Cap - Overig gereserveerd]])</f>
        <v>0</v>
      </c>
      <c r="S919" s="4">
        <f>Tabel1[[#This Row],[Totale openbare capaciteit]]+Tabel1[[#This Row],[Totale doelgroep capaciteit]]</f>
        <v>18</v>
      </c>
      <c r="T919" s="11">
        <v>18</v>
      </c>
      <c r="U919" s="11"/>
      <c r="V919" s="11"/>
      <c r="W919" s="11"/>
      <c r="X919" s="11"/>
      <c r="Y919" s="11"/>
      <c r="Z919" s="4">
        <f>SUM(Tabel1[[#This Row],[Bez - Invaliden algemeen]:[Bez - Overig gereserveerd]])</f>
        <v>0</v>
      </c>
      <c r="AA919" s="4"/>
      <c r="AB919" s="4">
        <v>1</v>
      </c>
      <c r="AC919" s="11"/>
      <c r="AD919" s="11">
        <f>SUM(Tabel1[[#This Row],[Bez - fout, canadees]:[Bez - fout, anders]])</f>
        <v>1</v>
      </c>
      <c r="AE919" s="4"/>
      <c r="AF919" s="11"/>
      <c r="AG919" s="11"/>
      <c r="AH919" s="11">
        <f>SUM(Tabel1[[#This Row],[Bez - Obstakel, openbaar]:[Bez - Obstakel, doelgroep]])</f>
        <v>0</v>
      </c>
      <c r="AI919" s="4"/>
      <c r="AJ919" s="11">
        <f>SUM(Tabel1[[#This Row],[Bez - doelgroep totaal]]+Tabel1[[#This Row],[Bez - Openbaar]]+Tabel1[[#This Row],[Bez - Foutparkeerders]]+Tabel1[[#This Row],[Bez - Obstakels]])</f>
        <v>19</v>
      </c>
      <c r="AK919" s="41">
        <f>Tabel1[[#This Row],[Bez - Openbaar]]/Tabel1[[#This Row],[Totale openbare capaciteit]]</f>
        <v>1</v>
      </c>
      <c r="AL919" s="41" t="e">
        <f>Tabel1[[#This Row],[Bez - doelgroep totaal]]/Tabel1[[#This Row],[Totale doelgroep capaciteit]]</f>
        <v>#DIV/0!</v>
      </c>
      <c r="AM919" s="41">
        <f>Tabel1[[#This Row],[Totale bezetting]]/Tabel1[[#This Row],[Totale capaciteit]]</f>
        <v>1.0555555555555556</v>
      </c>
      <c r="AN919" s="41" t="str">
        <f>Tabel1[[#This Row],[Datum]]&amp;Tabel1[[#This Row],[Meetmoment]]&amp;Tabel1[[#This Row],[Sectienummer]]</f>
        <v>4447500:00-02:0069</v>
      </c>
      <c r="AO919" s="33"/>
      <c r="AP919" s="33"/>
      <c r="AQ919" s="33">
        <v>12</v>
      </c>
      <c r="AR919" s="33">
        <v>7</v>
      </c>
      <c r="AS919" s="33"/>
      <c r="AT919" s="33">
        <f>SUM(Tabel1[[#This Row],[Motief - Bezoekers/kortparkeerders]:[Motief - Overig]])</f>
        <v>19</v>
      </c>
      <c r="AU919" s="43">
        <v>9</v>
      </c>
      <c r="AV919" s="43">
        <v>1</v>
      </c>
      <c r="AW919" s="43">
        <v>5</v>
      </c>
      <c r="AX919" s="43">
        <v>2</v>
      </c>
      <c r="AY919" s="43">
        <v>1</v>
      </c>
      <c r="AZ919" s="43">
        <v>1</v>
      </c>
      <c r="BA919" s="43"/>
      <c r="BB919" s="43"/>
      <c r="BC919" s="44">
        <f>SUM(Tabel1[[#This Row],[Herkomst - Eigen woonplaats]:[Herkomst - Onbekend]])</f>
        <v>19</v>
      </c>
    </row>
    <row r="920" spans="1:55" s="2" customFormat="1" x14ac:dyDescent="0.25">
      <c r="A920" s="1">
        <v>70</v>
      </c>
      <c r="B920" t="s">
        <v>73</v>
      </c>
      <c r="C920" s="8">
        <v>44415</v>
      </c>
      <c r="D920" s="1" t="s">
        <v>78</v>
      </c>
      <c r="E920" s="4">
        <v>3</v>
      </c>
      <c r="F920" s="4"/>
      <c r="G920" s="4"/>
      <c r="H920" s="4"/>
      <c r="I920" s="4"/>
      <c r="J920" s="4"/>
      <c r="K920" s="4">
        <f>SUM(Tabel1[[#This Row],[cap_gemarkeerd_langs]:[cap_canadees]])</f>
        <v>3</v>
      </c>
      <c r="L920" s="4">
        <v>1</v>
      </c>
      <c r="M920" s="4"/>
      <c r="N920" s="4"/>
      <c r="O920" s="4"/>
      <c r="P920" s="4"/>
      <c r="Q920" s="4" t="s">
        <v>90</v>
      </c>
      <c r="R920" s="4">
        <f>SUM(Tabel1[[#This Row],[Cap - Invaliden algemeen]:[Cap - Overig gereserveerd]])</f>
        <v>1</v>
      </c>
      <c r="S920" s="4">
        <f>Tabel1[[#This Row],[Totale openbare capaciteit]]+Tabel1[[#This Row],[Totale doelgroep capaciteit]]</f>
        <v>4</v>
      </c>
      <c r="T920" s="11">
        <v>2</v>
      </c>
      <c r="U920" s="11">
        <v>1</v>
      </c>
      <c r="V920" s="11"/>
      <c r="W920" s="11"/>
      <c r="X920" s="11"/>
      <c r="Y920" s="11"/>
      <c r="Z920" s="4">
        <f>SUM(Tabel1[[#This Row],[Bez - Invaliden algemeen]:[Bez - Overig gereserveerd]])</f>
        <v>1</v>
      </c>
      <c r="AA920" s="4"/>
      <c r="AB920" s="4"/>
      <c r="AC920" s="11"/>
      <c r="AD920" s="11">
        <f>SUM(Tabel1[[#This Row],[Bez - fout, canadees]:[Bez - fout, anders]])</f>
        <v>0</v>
      </c>
      <c r="AE920" s="4"/>
      <c r="AF920" s="11"/>
      <c r="AG920" s="11"/>
      <c r="AH920" s="11">
        <f>SUM(Tabel1[[#This Row],[Bez - Obstakel, openbaar]:[Bez - Obstakel, doelgroep]])</f>
        <v>0</v>
      </c>
      <c r="AI920" s="4"/>
      <c r="AJ920" s="11">
        <f>SUM(Tabel1[[#This Row],[Bez - doelgroep totaal]]+Tabel1[[#This Row],[Bez - Openbaar]]+Tabel1[[#This Row],[Bez - Foutparkeerders]]+Tabel1[[#This Row],[Bez - Obstakels]])</f>
        <v>3</v>
      </c>
      <c r="AK920" s="41">
        <f>Tabel1[[#This Row],[Bez - Openbaar]]/Tabel1[[#This Row],[Totale openbare capaciteit]]</f>
        <v>0.66666666666666663</v>
      </c>
      <c r="AL920" s="41">
        <f>Tabel1[[#This Row],[Bez - doelgroep totaal]]/Tabel1[[#This Row],[Totale doelgroep capaciteit]]</f>
        <v>1</v>
      </c>
      <c r="AM920" s="41">
        <f>Tabel1[[#This Row],[Totale bezetting]]/Tabel1[[#This Row],[Totale capaciteit]]</f>
        <v>0.75</v>
      </c>
      <c r="AN920" s="41" t="str">
        <f>Tabel1[[#This Row],[Datum]]&amp;Tabel1[[#This Row],[Meetmoment]]&amp;Tabel1[[#This Row],[Sectienummer]]</f>
        <v>4441510:00-12:0070</v>
      </c>
      <c r="AO920" s="33">
        <v>3</v>
      </c>
      <c r="AP920" s="33"/>
      <c r="AQ920" s="33"/>
      <c r="AR920" s="33"/>
      <c r="AS920" s="33"/>
      <c r="AT920" s="33">
        <f>SUM(Tabel1[[#This Row],[Motief - Bezoekers/kortparkeerders]:[Motief - Overig]])</f>
        <v>3</v>
      </c>
      <c r="AU920" s="43">
        <v>1</v>
      </c>
      <c r="AV920" s="43"/>
      <c r="AW920" s="43">
        <v>1</v>
      </c>
      <c r="AX920" s="43"/>
      <c r="AY920" s="43"/>
      <c r="AZ920" s="43">
        <v>1</v>
      </c>
      <c r="BA920" s="43"/>
      <c r="BB920" s="43"/>
      <c r="BC920" s="44">
        <f>SUM(Tabel1[[#This Row],[Herkomst - Eigen woonplaats]:[Herkomst - Onbekend]])</f>
        <v>3</v>
      </c>
    </row>
    <row r="921" spans="1:55" s="2" customFormat="1" x14ac:dyDescent="0.25">
      <c r="A921" s="1">
        <v>70</v>
      </c>
      <c r="B921" t="s">
        <v>73</v>
      </c>
      <c r="C921" s="8">
        <v>44415</v>
      </c>
      <c r="D921" s="1" t="s">
        <v>80</v>
      </c>
      <c r="E921" s="4">
        <v>3</v>
      </c>
      <c r="F921" s="4"/>
      <c r="G921" s="4"/>
      <c r="H921" s="4"/>
      <c r="I921" s="4"/>
      <c r="J921" s="4"/>
      <c r="K921" s="4">
        <f>SUM(Tabel1[[#This Row],[cap_gemarkeerd_langs]:[cap_canadees]])</f>
        <v>3</v>
      </c>
      <c r="L921" s="4">
        <v>1</v>
      </c>
      <c r="M921" s="4"/>
      <c r="N921" s="4"/>
      <c r="O921" s="4"/>
      <c r="P921" s="4"/>
      <c r="Q921" s="4" t="s">
        <v>90</v>
      </c>
      <c r="R921" s="4">
        <f>SUM(Tabel1[[#This Row],[Cap - Invaliden algemeen]:[Cap - Overig gereserveerd]])</f>
        <v>1</v>
      </c>
      <c r="S921" s="4">
        <f>Tabel1[[#This Row],[Totale openbare capaciteit]]+Tabel1[[#This Row],[Totale doelgroep capaciteit]]</f>
        <v>4</v>
      </c>
      <c r="T921" s="11">
        <v>3</v>
      </c>
      <c r="U921" s="11"/>
      <c r="V921" s="11"/>
      <c r="W921" s="11"/>
      <c r="X921" s="11"/>
      <c r="Y921" s="11"/>
      <c r="Z921" s="4">
        <f>SUM(Tabel1[[#This Row],[Bez - Invaliden algemeen]:[Bez - Overig gereserveerd]])</f>
        <v>0</v>
      </c>
      <c r="AA921" s="4"/>
      <c r="AB921" s="4"/>
      <c r="AC921" s="11"/>
      <c r="AD921" s="11">
        <f>SUM(Tabel1[[#This Row],[Bez - fout, canadees]:[Bez - fout, anders]])</f>
        <v>0</v>
      </c>
      <c r="AE921" s="4"/>
      <c r="AF921" s="11"/>
      <c r="AG921" s="11"/>
      <c r="AH921" s="11">
        <f>SUM(Tabel1[[#This Row],[Bez - Obstakel, openbaar]:[Bez - Obstakel, doelgroep]])</f>
        <v>0</v>
      </c>
      <c r="AI921" s="4"/>
      <c r="AJ921" s="11">
        <f>SUM(Tabel1[[#This Row],[Bez - doelgroep totaal]]+Tabel1[[#This Row],[Bez - Openbaar]]+Tabel1[[#This Row],[Bez - Foutparkeerders]]+Tabel1[[#This Row],[Bez - Obstakels]])</f>
        <v>3</v>
      </c>
      <c r="AK921" s="41">
        <f>Tabel1[[#This Row],[Bez - Openbaar]]/Tabel1[[#This Row],[Totale openbare capaciteit]]</f>
        <v>1</v>
      </c>
      <c r="AL921" s="41">
        <f>Tabel1[[#This Row],[Bez - doelgroep totaal]]/Tabel1[[#This Row],[Totale doelgroep capaciteit]]</f>
        <v>0</v>
      </c>
      <c r="AM921" s="41">
        <f>Tabel1[[#This Row],[Totale bezetting]]/Tabel1[[#This Row],[Totale capaciteit]]</f>
        <v>0.75</v>
      </c>
      <c r="AN921" s="41" t="str">
        <f>Tabel1[[#This Row],[Datum]]&amp;Tabel1[[#This Row],[Meetmoment]]&amp;Tabel1[[#This Row],[Sectienummer]]</f>
        <v>4441519:00-21:0070</v>
      </c>
      <c r="AO921" s="33">
        <v>2</v>
      </c>
      <c r="AP921" s="33"/>
      <c r="AQ921" s="33">
        <v>1</v>
      </c>
      <c r="AR921" s="33"/>
      <c r="AS921" s="33"/>
      <c r="AT921" s="33">
        <f>SUM(Tabel1[[#This Row],[Motief - Bezoekers/kortparkeerders]:[Motief - Overig]])</f>
        <v>3</v>
      </c>
      <c r="AU921" s="43">
        <v>1</v>
      </c>
      <c r="AV921" s="43">
        <v>1</v>
      </c>
      <c r="AW921" s="43"/>
      <c r="AX921" s="43"/>
      <c r="AY921" s="43">
        <v>1</v>
      </c>
      <c r="AZ921" s="43"/>
      <c r="BA921" s="43"/>
      <c r="BB921" s="43"/>
      <c r="BC921" s="44">
        <f>SUM(Tabel1[[#This Row],[Herkomst - Eigen woonplaats]:[Herkomst - Onbekend]])</f>
        <v>3</v>
      </c>
    </row>
    <row r="922" spans="1:55" s="2" customFormat="1" x14ac:dyDescent="0.25">
      <c r="A922" s="1">
        <v>70</v>
      </c>
      <c r="B922" t="s">
        <v>73</v>
      </c>
      <c r="C922" s="8">
        <v>44416</v>
      </c>
      <c r="D922" s="1" t="s">
        <v>77</v>
      </c>
      <c r="E922" s="4">
        <v>3</v>
      </c>
      <c r="F922" s="4"/>
      <c r="G922" s="4"/>
      <c r="H922" s="4"/>
      <c r="I922" s="4"/>
      <c r="J922" s="4"/>
      <c r="K922" s="4">
        <f>SUM(Tabel1[[#This Row],[cap_gemarkeerd_langs]:[cap_canadees]])</f>
        <v>3</v>
      </c>
      <c r="L922" s="4">
        <v>1</v>
      </c>
      <c r="M922" s="4"/>
      <c r="N922" s="4"/>
      <c r="O922" s="4"/>
      <c r="P922" s="4"/>
      <c r="Q922" s="4" t="s">
        <v>90</v>
      </c>
      <c r="R922" s="4">
        <f>SUM(Tabel1[[#This Row],[Cap - Invaliden algemeen]:[Cap - Overig gereserveerd]])</f>
        <v>1</v>
      </c>
      <c r="S922" s="4">
        <f>Tabel1[[#This Row],[Totale openbare capaciteit]]+Tabel1[[#This Row],[Totale doelgroep capaciteit]]</f>
        <v>4</v>
      </c>
      <c r="T922" s="11">
        <v>1</v>
      </c>
      <c r="U922" s="11"/>
      <c r="V922" s="11"/>
      <c r="W922" s="11"/>
      <c r="X922" s="11"/>
      <c r="Y922" s="11"/>
      <c r="Z922" s="4">
        <f>SUM(Tabel1[[#This Row],[Bez - Invaliden algemeen]:[Bez - Overig gereserveerd]])</f>
        <v>0</v>
      </c>
      <c r="AA922" s="4"/>
      <c r="AB922" s="4"/>
      <c r="AC922" s="11"/>
      <c r="AD922" s="11">
        <f>SUM(Tabel1[[#This Row],[Bez - fout, canadees]:[Bez - fout, anders]])</f>
        <v>0</v>
      </c>
      <c r="AE922" s="4"/>
      <c r="AF922" s="11"/>
      <c r="AG922" s="11"/>
      <c r="AH922" s="11">
        <f>SUM(Tabel1[[#This Row],[Bez - Obstakel, openbaar]:[Bez - Obstakel, doelgroep]])</f>
        <v>0</v>
      </c>
      <c r="AI922" s="4"/>
      <c r="AJ922" s="11">
        <f>SUM(Tabel1[[#This Row],[Bez - doelgroep totaal]]+Tabel1[[#This Row],[Bez - Openbaar]]+Tabel1[[#This Row],[Bez - Foutparkeerders]]+Tabel1[[#This Row],[Bez - Obstakels]])</f>
        <v>1</v>
      </c>
      <c r="AK922" s="41">
        <f>Tabel1[[#This Row],[Bez - Openbaar]]/Tabel1[[#This Row],[Totale openbare capaciteit]]</f>
        <v>0.33333333333333331</v>
      </c>
      <c r="AL922" s="41">
        <f>Tabel1[[#This Row],[Bez - doelgroep totaal]]/Tabel1[[#This Row],[Totale doelgroep capaciteit]]</f>
        <v>0</v>
      </c>
      <c r="AM922" s="41">
        <f>Tabel1[[#This Row],[Totale bezetting]]/Tabel1[[#This Row],[Totale capaciteit]]</f>
        <v>0.25</v>
      </c>
      <c r="AN922" s="41" t="str">
        <f>Tabel1[[#This Row],[Datum]]&amp;Tabel1[[#This Row],[Meetmoment]]&amp;Tabel1[[#This Row],[Sectienummer]]</f>
        <v>4441600:00-02:0070</v>
      </c>
      <c r="AO922" s="33"/>
      <c r="AP922" s="33"/>
      <c r="AQ922" s="33">
        <v>1</v>
      </c>
      <c r="AR922" s="33"/>
      <c r="AS922" s="33"/>
      <c r="AT922" s="33">
        <f>SUM(Tabel1[[#This Row],[Motief - Bezoekers/kortparkeerders]:[Motief - Overig]])</f>
        <v>1</v>
      </c>
      <c r="AU922" s="43">
        <v>1</v>
      </c>
      <c r="AV922" s="43"/>
      <c r="AW922" s="43"/>
      <c r="AX922" s="43"/>
      <c r="AY922" s="43"/>
      <c r="AZ922" s="43"/>
      <c r="BA922" s="43"/>
      <c r="BB922" s="43"/>
      <c r="BC922" s="44">
        <f>SUM(Tabel1[[#This Row],[Herkomst - Eigen woonplaats]:[Herkomst - Onbekend]])</f>
        <v>1</v>
      </c>
    </row>
    <row r="923" spans="1:55" s="2" customFormat="1" x14ac:dyDescent="0.25">
      <c r="A923" s="1">
        <v>70</v>
      </c>
      <c r="B923" s="1" t="s">
        <v>73</v>
      </c>
      <c r="C923" s="8">
        <v>44429</v>
      </c>
      <c r="D923" s="1" t="s">
        <v>79</v>
      </c>
      <c r="E923" s="4">
        <v>3</v>
      </c>
      <c r="F923" s="4"/>
      <c r="G923" s="4"/>
      <c r="H923" s="4"/>
      <c r="I923" s="4"/>
      <c r="J923" s="4"/>
      <c r="K923" s="4">
        <f>SUM(Tabel1[[#This Row],[cap_gemarkeerd_langs]:[cap_canadees]])</f>
        <v>3</v>
      </c>
      <c r="L923" s="4">
        <v>1</v>
      </c>
      <c r="M923" s="4"/>
      <c r="N923" s="4"/>
      <c r="O923" s="4"/>
      <c r="P923" s="4"/>
      <c r="Q923" s="4" t="s">
        <v>90</v>
      </c>
      <c r="R923" s="4">
        <f>SUM(Tabel1[[#This Row],[Cap - Invaliden algemeen]:[Cap - Overig gereserveerd]])</f>
        <v>1</v>
      </c>
      <c r="S923" s="4">
        <f>Tabel1[[#This Row],[Totale openbare capaciteit]]+Tabel1[[#This Row],[Totale doelgroep capaciteit]]</f>
        <v>4</v>
      </c>
      <c r="T923" s="11">
        <v>3</v>
      </c>
      <c r="U923" s="11">
        <v>1</v>
      </c>
      <c r="V923" s="11"/>
      <c r="W923" s="11"/>
      <c r="X923" s="11"/>
      <c r="Y923" s="11"/>
      <c r="Z923" s="4">
        <f>SUM(Tabel1[[#This Row],[Bez - Invaliden algemeen]:[Bez - Overig gereserveerd]])</f>
        <v>1</v>
      </c>
      <c r="AA923" s="4"/>
      <c r="AB923" s="4"/>
      <c r="AC923" s="11"/>
      <c r="AD923" s="11">
        <f>SUM(Tabel1[[#This Row],[Bez - fout, canadees]:[Bez - fout, anders]])</f>
        <v>0</v>
      </c>
      <c r="AE923" s="11"/>
      <c r="AF923" s="11"/>
      <c r="AG923" s="11"/>
      <c r="AH923" s="11">
        <f>SUM(Tabel1[[#This Row],[Bez - Obstakel, openbaar]:[Bez - Obstakel, doelgroep]])</f>
        <v>0</v>
      </c>
      <c r="AI923" s="4"/>
      <c r="AJ923" s="11">
        <f>SUM(Tabel1[[#This Row],[Bez - doelgroep totaal]]+Tabel1[[#This Row],[Bez - Openbaar]]+Tabel1[[#This Row],[Bez - Foutparkeerders]]+Tabel1[[#This Row],[Bez - Obstakels]])</f>
        <v>4</v>
      </c>
      <c r="AK923" s="41">
        <f>Tabel1[[#This Row],[Bez - Openbaar]]/Tabel1[[#This Row],[Totale openbare capaciteit]]</f>
        <v>1</v>
      </c>
      <c r="AL923" s="41">
        <f>Tabel1[[#This Row],[Bez - doelgroep totaal]]/Tabel1[[#This Row],[Totale doelgroep capaciteit]]</f>
        <v>1</v>
      </c>
      <c r="AM923" s="41">
        <f>Tabel1[[#This Row],[Totale bezetting]]/Tabel1[[#This Row],[Totale capaciteit]]</f>
        <v>1</v>
      </c>
      <c r="AN923" s="41" t="str">
        <f>Tabel1[[#This Row],[Datum]]&amp;Tabel1[[#This Row],[Meetmoment]]&amp;Tabel1[[#This Row],[Sectienummer]]</f>
        <v>4442914:00-16:0070</v>
      </c>
      <c r="AO923" s="33">
        <v>4</v>
      </c>
      <c r="AP923" s="33"/>
      <c r="AQ923" s="33"/>
      <c r="AR923" s="33"/>
      <c r="AS923" s="33"/>
      <c r="AT923" s="33">
        <f>SUM(Tabel1[[#This Row],[Motief - Bezoekers/kortparkeerders]:[Motief - Overig]])</f>
        <v>4</v>
      </c>
      <c r="AU923" s="43">
        <v>1</v>
      </c>
      <c r="AV923" s="43"/>
      <c r="AW923" s="43"/>
      <c r="AX923" s="43"/>
      <c r="AY923" s="43">
        <v>2</v>
      </c>
      <c r="AZ923" s="43">
        <v>1</v>
      </c>
      <c r="BA923" s="43"/>
      <c r="BB923" s="43"/>
      <c r="BC923" s="44">
        <f>SUM(Tabel1[[#This Row],[Herkomst - Eigen woonplaats]:[Herkomst - Onbekend]])</f>
        <v>4</v>
      </c>
    </row>
    <row r="924" spans="1:55" s="2" customFormat="1" x14ac:dyDescent="0.25">
      <c r="A924" s="1">
        <v>70</v>
      </c>
      <c r="B924" t="s">
        <v>73</v>
      </c>
      <c r="C924" s="8">
        <v>44450</v>
      </c>
      <c r="D924" s="1" t="s">
        <v>78</v>
      </c>
      <c r="E924" s="4">
        <v>3</v>
      </c>
      <c r="F924" s="4"/>
      <c r="G924" s="4"/>
      <c r="H924" s="4"/>
      <c r="I924" s="4"/>
      <c r="J924" s="4"/>
      <c r="K924" s="4">
        <f>SUM(Tabel1[[#This Row],[cap_gemarkeerd_langs]:[cap_canadees]])</f>
        <v>3</v>
      </c>
      <c r="L924" s="4">
        <v>1</v>
      </c>
      <c r="M924" s="4"/>
      <c r="N924" s="4"/>
      <c r="O924" s="4"/>
      <c r="P924" s="4"/>
      <c r="Q924" s="4" t="s">
        <v>90</v>
      </c>
      <c r="R924" s="4">
        <f>SUM(Tabel1[[#This Row],[Cap - Invaliden algemeen]:[Cap - Overig gereserveerd]])</f>
        <v>1</v>
      </c>
      <c r="S924" s="4">
        <f>Tabel1[[#This Row],[Totale openbare capaciteit]]+Tabel1[[#This Row],[Totale doelgroep capaciteit]]</f>
        <v>4</v>
      </c>
      <c r="T924" s="11">
        <v>2</v>
      </c>
      <c r="U924" s="11"/>
      <c r="V924" s="11"/>
      <c r="W924" s="11"/>
      <c r="X924" s="11"/>
      <c r="Y924" s="11"/>
      <c r="Z924" s="4">
        <f>SUM(Tabel1[[#This Row],[Bez - Invaliden algemeen]:[Bez - Overig gereserveerd]])</f>
        <v>0</v>
      </c>
      <c r="AA924" s="4"/>
      <c r="AB924" s="4"/>
      <c r="AC924" s="11"/>
      <c r="AD924" s="11">
        <f>SUM(Tabel1[[#This Row],[Bez - fout, canadees]:[Bez - fout, anders]])</f>
        <v>0</v>
      </c>
      <c r="AE924" s="4"/>
      <c r="AF924" s="11"/>
      <c r="AG924" s="11"/>
      <c r="AH924" s="11">
        <f>SUM(Tabel1[[#This Row],[Bez - Obstakel, openbaar]:[Bez - Obstakel, doelgroep]])</f>
        <v>0</v>
      </c>
      <c r="AI924" s="4"/>
      <c r="AJ924" s="11">
        <f>SUM(Tabel1[[#This Row],[Bez - doelgroep totaal]]+Tabel1[[#This Row],[Bez - Openbaar]]+Tabel1[[#This Row],[Bez - Foutparkeerders]]+Tabel1[[#This Row],[Bez - Obstakels]])</f>
        <v>2</v>
      </c>
      <c r="AK924" s="41">
        <f>Tabel1[[#This Row],[Bez - Openbaar]]/Tabel1[[#This Row],[Totale openbare capaciteit]]</f>
        <v>0.66666666666666663</v>
      </c>
      <c r="AL924" s="41">
        <f>Tabel1[[#This Row],[Bez - doelgroep totaal]]/Tabel1[[#This Row],[Totale doelgroep capaciteit]]</f>
        <v>0</v>
      </c>
      <c r="AM924" s="41">
        <f>Tabel1[[#This Row],[Totale bezetting]]/Tabel1[[#This Row],[Totale capaciteit]]</f>
        <v>0.5</v>
      </c>
      <c r="AN924" s="41" t="str">
        <f>Tabel1[[#This Row],[Datum]]&amp;Tabel1[[#This Row],[Meetmoment]]&amp;Tabel1[[#This Row],[Sectienummer]]</f>
        <v>4445010:00-12:0070</v>
      </c>
      <c r="AO924" s="33">
        <v>1</v>
      </c>
      <c r="AP924" s="33"/>
      <c r="AQ924" s="33">
        <v>1</v>
      </c>
      <c r="AR924" s="33"/>
      <c r="AS924" s="33"/>
      <c r="AT924" s="33">
        <f>SUM(Tabel1[[#This Row],[Motief - Bezoekers/kortparkeerders]:[Motief - Overig]])</f>
        <v>2</v>
      </c>
      <c r="AU924" s="43"/>
      <c r="AV924" s="43"/>
      <c r="AW924" s="43">
        <v>1</v>
      </c>
      <c r="AX924" s="43"/>
      <c r="AY924" s="43">
        <v>1</v>
      </c>
      <c r="AZ924" s="43"/>
      <c r="BA924" s="43"/>
      <c r="BB924" s="43"/>
      <c r="BC924" s="44">
        <f>SUM(Tabel1[[#This Row],[Herkomst - Eigen woonplaats]:[Herkomst - Onbekend]])</f>
        <v>2</v>
      </c>
    </row>
    <row r="925" spans="1:55" s="2" customFormat="1" x14ac:dyDescent="0.25">
      <c r="A925" s="1">
        <v>70</v>
      </c>
      <c r="B925" t="s">
        <v>73</v>
      </c>
      <c r="C925" s="8">
        <v>44450</v>
      </c>
      <c r="D925" s="1" t="s">
        <v>79</v>
      </c>
      <c r="E925" s="4">
        <v>3</v>
      </c>
      <c r="F925" s="4"/>
      <c r="G925" s="4"/>
      <c r="H925" s="4"/>
      <c r="I925" s="4"/>
      <c r="J925" s="4"/>
      <c r="K925" s="4">
        <f>SUM(Tabel1[[#This Row],[cap_gemarkeerd_langs]:[cap_canadees]])</f>
        <v>3</v>
      </c>
      <c r="L925" s="4">
        <v>1</v>
      </c>
      <c r="M925" s="4"/>
      <c r="N925" s="4"/>
      <c r="O925" s="4"/>
      <c r="P925" s="4"/>
      <c r="Q925" s="4" t="s">
        <v>90</v>
      </c>
      <c r="R925" s="4">
        <f>SUM(Tabel1[[#This Row],[Cap - Invaliden algemeen]:[Cap - Overig gereserveerd]])</f>
        <v>1</v>
      </c>
      <c r="S925" s="4">
        <f>Tabel1[[#This Row],[Totale openbare capaciteit]]+Tabel1[[#This Row],[Totale doelgroep capaciteit]]</f>
        <v>4</v>
      </c>
      <c r="T925" s="11">
        <v>3</v>
      </c>
      <c r="U925" s="11"/>
      <c r="V925" s="11"/>
      <c r="W925" s="11"/>
      <c r="X925" s="11"/>
      <c r="Y925" s="11"/>
      <c r="Z925" s="4">
        <f>SUM(Tabel1[[#This Row],[Bez - Invaliden algemeen]:[Bez - Overig gereserveerd]])</f>
        <v>0</v>
      </c>
      <c r="AA925" s="4"/>
      <c r="AB925" s="4"/>
      <c r="AC925" s="11"/>
      <c r="AD925" s="11">
        <f>SUM(Tabel1[[#This Row],[Bez - fout, canadees]:[Bez - fout, anders]])</f>
        <v>0</v>
      </c>
      <c r="AE925" s="4"/>
      <c r="AF925" s="11"/>
      <c r="AG925" s="11"/>
      <c r="AH925" s="11">
        <f>SUM(Tabel1[[#This Row],[Bez - Obstakel, openbaar]:[Bez - Obstakel, doelgroep]])</f>
        <v>0</v>
      </c>
      <c r="AI925" s="4"/>
      <c r="AJ925" s="11">
        <f>SUM(Tabel1[[#This Row],[Bez - doelgroep totaal]]+Tabel1[[#This Row],[Bez - Openbaar]]+Tabel1[[#This Row],[Bez - Foutparkeerders]]+Tabel1[[#This Row],[Bez - Obstakels]])</f>
        <v>3</v>
      </c>
      <c r="AK925" s="41">
        <f>Tabel1[[#This Row],[Bez - Openbaar]]/Tabel1[[#This Row],[Totale openbare capaciteit]]</f>
        <v>1</v>
      </c>
      <c r="AL925" s="41">
        <f>Tabel1[[#This Row],[Bez - doelgroep totaal]]/Tabel1[[#This Row],[Totale doelgroep capaciteit]]</f>
        <v>0</v>
      </c>
      <c r="AM925" s="41">
        <f>Tabel1[[#This Row],[Totale bezetting]]/Tabel1[[#This Row],[Totale capaciteit]]</f>
        <v>0.75</v>
      </c>
      <c r="AN925" s="41" t="str">
        <f>Tabel1[[#This Row],[Datum]]&amp;Tabel1[[#This Row],[Meetmoment]]&amp;Tabel1[[#This Row],[Sectienummer]]</f>
        <v>4445014:00-16:0070</v>
      </c>
      <c r="AO925" s="33">
        <v>1</v>
      </c>
      <c r="AP925" s="33"/>
      <c r="AQ925" s="33">
        <v>2</v>
      </c>
      <c r="AR925" s="33"/>
      <c r="AS925" s="33"/>
      <c r="AT925" s="33">
        <f>SUM(Tabel1[[#This Row],[Motief - Bezoekers/kortparkeerders]:[Motief - Overig]])</f>
        <v>3</v>
      </c>
      <c r="AU925" s="43">
        <v>2</v>
      </c>
      <c r="AV925" s="43"/>
      <c r="AW925" s="43">
        <v>1</v>
      </c>
      <c r="AX925" s="43"/>
      <c r="AY925" s="43"/>
      <c r="AZ925" s="43"/>
      <c r="BA925" s="43"/>
      <c r="BB925" s="43"/>
      <c r="BC925" s="44">
        <f>SUM(Tabel1[[#This Row],[Herkomst - Eigen woonplaats]:[Herkomst - Onbekend]])</f>
        <v>3</v>
      </c>
    </row>
    <row r="926" spans="1:55" s="2" customFormat="1" x14ac:dyDescent="0.25">
      <c r="A926" s="1">
        <v>70</v>
      </c>
      <c r="B926" t="s">
        <v>73</v>
      </c>
      <c r="C926" s="8">
        <v>44450</v>
      </c>
      <c r="D926" s="1" t="s">
        <v>80</v>
      </c>
      <c r="E926" s="4">
        <v>3</v>
      </c>
      <c r="F926" s="4"/>
      <c r="G926" s="4"/>
      <c r="H926" s="4"/>
      <c r="I926" s="4"/>
      <c r="J926" s="4"/>
      <c r="K926" s="4">
        <f>SUM(Tabel1[[#This Row],[cap_gemarkeerd_langs]:[cap_canadees]])</f>
        <v>3</v>
      </c>
      <c r="L926" s="4">
        <v>1</v>
      </c>
      <c r="M926" s="4"/>
      <c r="N926" s="4"/>
      <c r="O926" s="4"/>
      <c r="P926" s="4"/>
      <c r="Q926" s="4" t="s">
        <v>90</v>
      </c>
      <c r="R926" s="4">
        <f>SUM(Tabel1[[#This Row],[Cap - Invaliden algemeen]:[Cap - Overig gereserveerd]])</f>
        <v>1</v>
      </c>
      <c r="S926" s="4">
        <f>Tabel1[[#This Row],[Totale openbare capaciteit]]+Tabel1[[#This Row],[Totale doelgroep capaciteit]]</f>
        <v>4</v>
      </c>
      <c r="T926" s="11">
        <v>3</v>
      </c>
      <c r="U926" s="11">
        <v>1</v>
      </c>
      <c r="V926" s="11"/>
      <c r="W926" s="11"/>
      <c r="X926" s="11"/>
      <c r="Y926" s="11"/>
      <c r="Z926" s="4">
        <f>SUM(Tabel1[[#This Row],[Bez - Invaliden algemeen]:[Bez - Overig gereserveerd]])</f>
        <v>1</v>
      </c>
      <c r="AA926" s="4"/>
      <c r="AB926" s="4"/>
      <c r="AC926" s="11"/>
      <c r="AD926" s="11">
        <f>SUM(Tabel1[[#This Row],[Bez - fout, canadees]:[Bez - fout, anders]])</f>
        <v>0</v>
      </c>
      <c r="AE926" s="4"/>
      <c r="AF926" s="11"/>
      <c r="AG926" s="11"/>
      <c r="AH926" s="11">
        <f>SUM(Tabel1[[#This Row],[Bez - Obstakel, openbaar]:[Bez - Obstakel, doelgroep]])</f>
        <v>0</v>
      </c>
      <c r="AI926" s="4"/>
      <c r="AJ926" s="11">
        <f>SUM(Tabel1[[#This Row],[Bez - doelgroep totaal]]+Tabel1[[#This Row],[Bez - Openbaar]]+Tabel1[[#This Row],[Bez - Foutparkeerders]]+Tabel1[[#This Row],[Bez - Obstakels]])</f>
        <v>4</v>
      </c>
      <c r="AK926" s="41">
        <f>Tabel1[[#This Row],[Bez - Openbaar]]/Tabel1[[#This Row],[Totale openbare capaciteit]]</f>
        <v>1</v>
      </c>
      <c r="AL926" s="41">
        <f>Tabel1[[#This Row],[Bez - doelgroep totaal]]/Tabel1[[#This Row],[Totale doelgroep capaciteit]]</f>
        <v>1</v>
      </c>
      <c r="AM926" s="41">
        <f>Tabel1[[#This Row],[Totale bezetting]]/Tabel1[[#This Row],[Totale capaciteit]]</f>
        <v>1</v>
      </c>
      <c r="AN926" s="41" t="str">
        <f>Tabel1[[#This Row],[Datum]]&amp;Tabel1[[#This Row],[Meetmoment]]&amp;Tabel1[[#This Row],[Sectienummer]]</f>
        <v>4445019:00-21:0070</v>
      </c>
      <c r="AO926" s="33">
        <v>1</v>
      </c>
      <c r="AP926" s="33"/>
      <c r="AQ926" s="33">
        <v>3</v>
      </c>
      <c r="AR926" s="33"/>
      <c r="AS926" s="33"/>
      <c r="AT926" s="33">
        <f>SUM(Tabel1[[#This Row],[Motief - Bezoekers/kortparkeerders]:[Motief - Overig]])</f>
        <v>4</v>
      </c>
      <c r="AU926" s="43">
        <v>2</v>
      </c>
      <c r="AV926" s="43">
        <v>1</v>
      </c>
      <c r="AW926" s="43">
        <v>1</v>
      </c>
      <c r="AX926" s="43"/>
      <c r="AY926" s="43"/>
      <c r="AZ926" s="43"/>
      <c r="BA926" s="43"/>
      <c r="BB926" s="43"/>
      <c r="BC926" s="44">
        <f>SUM(Tabel1[[#This Row],[Herkomst - Eigen woonplaats]:[Herkomst - Onbekend]])</f>
        <v>4</v>
      </c>
    </row>
    <row r="927" spans="1:55" s="2" customFormat="1" x14ac:dyDescent="0.25">
      <c r="A927" s="1">
        <v>70</v>
      </c>
      <c r="B927" t="s">
        <v>73</v>
      </c>
      <c r="C927" s="8">
        <v>44451</v>
      </c>
      <c r="D927" s="1" t="s">
        <v>77</v>
      </c>
      <c r="E927" s="4">
        <v>3</v>
      </c>
      <c r="F927" s="4"/>
      <c r="G927" s="4"/>
      <c r="H927" s="4"/>
      <c r="I927" s="4"/>
      <c r="J927" s="4"/>
      <c r="K927" s="4">
        <f>SUM(Tabel1[[#This Row],[cap_gemarkeerd_langs]:[cap_canadees]])</f>
        <v>3</v>
      </c>
      <c r="L927" s="4">
        <v>1</v>
      </c>
      <c r="M927" s="4"/>
      <c r="N927" s="4"/>
      <c r="O927" s="4"/>
      <c r="P927" s="4"/>
      <c r="Q927" s="4" t="s">
        <v>90</v>
      </c>
      <c r="R927" s="4">
        <f>SUM(Tabel1[[#This Row],[Cap - Invaliden algemeen]:[Cap - Overig gereserveerd]])</f>
        <v>1</v>
      </c>
      <c r="S927" s="4">
        <f>Tabel1[[#This Row],[Totale openbare capaciteit]]+Tabel1[[#This Row],[Totale doelgroep capaciteit]]</f>
        <v>4</v>
      </c>
      <c r="T927" s="11">
        <v>3</v>
      </c>
      <c r="U927" s="11"/>
      <c r="V927" s="11"/>
      <c r="W927" s="11"/>
      <c r="X927" s="11"/>
      <c r="Y927" s="11"/>
      <c r="Z927" s="4">
        <f>SUM(Tabel1[[#This Row],[Bez - Invaliden algemeen]:[Bez - Overig gereserveerd]])</f>
        <v>0</v>
      </c>
      <c r="AA927" s="4"/>
      <c r="AB927" s="4"/>
      <c r="AC927" s="11"/>
      <c r="AD927" s="11">
        <f>SUM(Tabel1[[#This Row],[Bez - fout, canadees]:[Bez - fout, anders]])</f>
        <v>0</v>
      </c>
      <c r="AE927" s="4"/>
      <c r="AF927" s="11"/>
      <c r="AG927" s="11"/>
      <c r="AH927" s="11">
        <f>SUM(Tabel1[[#This Row],[Bez - Obstakel, openbaar]:[Bez - Obstakel, doelgroep]])</f>
        <v>0</v>
      </c>
      <c r="AI927" s="4"/>
      <c r="AJ927" s="11">
        <f>SUM(Tabel1[[#This Row],[Bez - doelgroep totaal]]+Tabel1[[#This Row],[Bez - Openbaar]]+Tabel1[[#This Row],[Bez - Foutparkeerders]]+Tabel1[[#This Row],[Bez - Obstakels]])</f>
        <v>3</v>
      </c>
      <c r="AK927" s="41">
        <f>Tabel1[[#This Row],[Bez - Openbaar]]/Tabel1[[#This Row],[Totale openbare capaciteit]]</f>
        <v>1</v>
      </c>
      <c r="AL927" s="41">
        <f>Tabel1[[#This Row],[Bez - doelgroep totaal]]/Tabel1[[#This Row],[Totale doelgroep capaciteit]]</f>
        <v>0</v>
      </c>
      <c r="AM927" s="41">
        <f>Tabel1[[#This Row],[Totale bezetting]]/Tabel1[[#This Row],[Totale capaciteit]]</f>
        <v>0.75</v>
      </c>
      <c r="AN927" s="41" t="str">
        <f>Tabel1[[#This Row],[Datum]]&amp;Tabel1[[#This Row],[Meetmoment]]&amp;Tabel1[[#This Row],[Sectienummer]]</f>
        <v>4445100:00-02:0070</v>
      </c>
      <c r="AO927" s="33"/>
      <c r="AP927" s="33"/>
      <c r="AQ927" s="33">
        <v>3</v>
      </c>
      <c r="AR927" s="33"/>
      <c r="AS927" s="33"/>
      <c r="AT927" s="33">
        <f>SUM(Tabel1[[#This Row],[Motief - Bezoekers/kortparkeerders]:[Motief - Overig]])</f>
        <v>3</v>
      </c>
      <c r="AU927" s="43">
        <v>2</v>
      </c>
      <c r="AV927" s="43"/>
      <c r="AW927" s="43">
        <v>1</v>
      </c>
      <c r="AX927" s="43"/>
      <c r="AY927" s="43"/>
      <c r="AZ927" s="43"/>
      <c r="BA927" s="43"/>
      <c r="BB927" s="43"/>
      <c r="BC927" s="44">
        <f>SUM(Tabel1[[#This Row],[Herkomst - Eigen woonplaats]:[Herkomst - Onbekend]])</f>
        <v>3</v>
      </c>
    </row>
    <row r="928" spans="1:55" s="2" customFormat="1" x14ac:dyDescent="0.25">
      <c r="A928" s="1">
        <v>70</v>
      </c>
      <c r="B928" t="s">
        <v>73</v>
      </c>
      <c r="C928" s="8">
        <v>44474</v>
      </c>
      <c r="D928" s="1" t="s">
        <v>78</v>
      </c>
      <c r="E928" s="4">
        <v>3</v>
      </c>
      <c r="F928" s="4"/>
      <c r="G928" s="4"/>
      <c r="H928" s="4"/>
      <c r="I928" s="4"/>
      <c r="J928" s="4"/>
      <c r="K928" s="4">
        <f>SUM(Tabel1[[#This Row],[cap_gemarkeerd_langs]:[cap_canadees]])</f>
        <v>3</v>
      </c>
      <c r="L928" s="4">
        <v>1</v>
      </c>
      <c r="M928" s="4"/>
      <c r="N928" s="4"/>
      <c r="O928" s="4"/>
      <c r="P928" s="4"/>
      <c r="Q928" s="4" t="s">
        <v>90</v>
      </c>
      <c r="R928" s="4">
        <f>SUM(Tabel1[[#This Row],[Cap - Invaliden algemeen]:[Cap - Overig gereserveerd]])</f>
        <v>1</v>
      </c>
      <c r="S928" s="4">
        <f>Tabel1[[#This Row],[Totale openbare capaciteit]]+Tabel1[[#This Row],[Totale doelgroep capaciteit]]</f>
        <v>4</v>
      </c>
      <c r="T928" s="11">
        <v>1</v>
      </c>
      <c r="U928" s="11"/>
      <c r="V928" s="11"/>
      <c r="W928" s="11"/>
      <c r="X928" s="11"/>
      <c r="Y928" s="11"/>
      <c r="Z928" s="4">
        <f>SUM(Tabel1[[#This Row],[Bez - Invaliden algemeen]:[Bez - Overig gereserveerd]])</f>
        <v>0</v>
      </c>
      <c r="AA928" s="4"/>
      <c r="AB928" s="4"/>
      <c r="AC928" s="11"/>
      <c r="AD928" s="11">
        <f>SUM(Tabel1[[#This Row],[Bez - fout, canadees]:[Bez - fout, anders]])</f>
        <v>0</v>
      </c>
      <c r="AE928" s="4"/>
      <c r="AF928" s="11"/>
      <c r="AG928" s="11"/>
      <c r="AH928" s="11">
        <f>SUM(Tabel1[[#This Row],[Bez - Obstakel, openbaar]:[Bez - Obstakel, doelgroep]])</f>
        <v>0</v>
      </c>
      <c r="AI928" s="4"/>
      <c r="AJ928" s="11">
        <f>SUM(Tabel1[[#This Row],[Bez - doelgroep totaal]]+Tabel1[[#This Row],[Bez - Openbaar]]+Tabel1[[#This Row],[Bez - Foutparkeerders]]+Tabel1[[#This Row],[Bez - Obstakels]])</f>
        <v>1</v>
      </c>
      <c r="AK928" s="41">
        <f>Tabel1[[#This Row],[Bez - Openbaar]]/Tabel1[[#This Row],[Totale openbare capaciteit]]</f>
        <v>0.33333333333333331</v>
      </c>
      <c r="AL928" s="41">
        <f>Tabel1[[#This Row],[Bez - doelgroep totaal]]/Tabel1[[#This Row],[Totale doelgroep capaciteit]]</f>
        <v>0</v>
      </c>
      <c r="AM928" s="41">
        <f>Tabel1[[#This Row],[Totale bezetting]]/Tabel1[[#This Row],[Totale capaciteit]]</f>
        <v>0.25</v>
      </c>
      <c r="AN928" s="41" t="str">
        <f>Tabel1[[#This Row],[Datum]]&amp;Tabel1[[#This Row],[Meetmoment]]&amp;Tabel1[[#This Row],[Sectienummer]]</f>
        <v>4447410:00-12:0070</v>
      </c>
      <c r="AO928" s="33">
        <v>1</v>
      </c>
      <c r="AP928" s="33"/>
      <c r="AQ928" s="33"/>
      <c r="AR928" s="33"/>
      <c r="AS928" s="33"/>
      <c r="AT928" s="33">
        <f>SUM(Tabel1[[#This Row],[Motief - Bezoekers/kortparkeerders]:[Motief - Overig]])</f>
        <v>1</v>
      </c>
      <c r="AU928" s="43">
        <v>1</v>
      </c>
      <c r="AV928" s="43"/>
      <c r="AW928" s="43"/>
      <c r="AX928" s="43"/>
      <c r="AY928" s="43"/>
      <c r="AZ928" s="43"/>
      <c r="BA928" s="43"/>
      <c r="BB928" s="43"/>
      <c r="BC928" s="44">
        <f>SUM(Tabel1[[#This Row],[Herkomst - Eigen woonplaats]:[Herkomst - Onbekend]])</f>
        <v>1</v>
      </c>
    </row>
    <row r="929" spans="1:55" s="2" customFormat="1" x14ac:dyDescent="0.25">
      <c r="A929" s="1">
        <v>70</v>
      </c>
      <c r="B929" t="s">
        <v>73</v>
      </c>
      <c r="C929" s="8">
        <v>44474</v>
      </c>
      <c r="D929" s="1" t="s">
        <v>79</v>
      </c>
      <c r="E929" s="4">
        <v>3</v>
      </c>
      <c r="F929" s="4"/>
      <c r="G929" s="4"/>
      <c r="H929" s="4"/>
      <c r="I929" s="4"/>
      <c r="J929" s="4"/>
      <c r="K929" s="4">
        <f>SUM(Tabel1[[#This Row],[cap_gemarkeerd_langs]:[cap_canadees]])</f>
        <v>3</v>
      </c>
      <c r="L929" s="4">
        <v>1</v>
      </c>
      <c r="M929" s="4"/>
      <c r="N929" s="4"/>
      <c r="O929" s="4"/>
      <c r="P929" s="4"/>
      <c r="Q929" s="4" t="s">
        <v>90</v>
      </c>
      <c r="R929" s="4">
        <f>SUM(Tabel1[[#This Row],[Cap - Invaliden algemeen]:[Cap - Overig gereserveerd]])</f>
        <v>1</v>
      </c>
      <c r="S929" s="4">
        <f>Tabel1[[#This Row],[Totale openbare capaciteit]]+Tabel1[[#This Row],[Totale doelgroep capaciteit]]</f>
        <v>4</v>
      </c>
      <c r="T929" s="11">
        <v>1</v>
      </c>
      <c r="U929" s="11"/>
      <c r="V929" s="11"/>
      <c r="W929" s="11"/>
      <c r="X929" s="11"/>
      <c r="Y929" s="11"/>
      <c r="Z929" s="4">
        <f>SUM(Tabel1[[#This Row],[Bez - Invaliden algemeen]:[Bez - Overig gereserveerd]])</f>
        <v>0</v>
      </c>
      <c r="AA929" s="4"/>
      <c r="AB929" s="4"/>
      <c r="AC929" s="11"/>
      <c r="AD929" s="11">
        <f>SUM(Tabel1[[#This Row],[Bez - fout, canadees]:[Bez - fout, anders]])</f>
        <v>0</v>
      </c>
      <c r="AE929" s="4"/>
      <c r="AF929" s="11"/>
      <c r="AG929" s="11"/>
      <c r="AH929" s="11">
        <f>SUM(Tabel1[[#This Row],[Bez - Obstakel, openbaar]:[Bez - Obstakel, doelgroep]])</f>
        <v>0</v>
      </c>
      <c r="AI929" s="4"/>
      <c r="AJ929" s="11">
        <f>SUM(Tabel1[[#This Row],[Bez - doelgroep totaal]]+Tabel1[[#This Row],[Bez - Openbaar]]+Tabel1[[#This Row],[Bez - Foutparkeerders]]+Tabel1[[#This Row],[Bez - Obstakels]])</f>
        <v>1</v>
      </c>
      <c r="AK929" s="41">
        <f>Tabel1[[#This Row],[Bez - Openbaar]]/Tabel1[[#This Row],[Totale openbare capaciteit]]</f>
        <v>0.33333333333333331</v>
      </c>
      <c r="AL929" s="41">
        <f>Tabel1[[#This Row],[Bez - doelgroep totaal]]/Tabel1[[#This Row],[Totale doelgroep capaciteit]]</f>
        <v>0</v>
      </c>
      <c r="AM929" s="41">
        <f>Tabel1[[#This Row],[Totale bezetting]]/Tabel1[[#This Row],[Totale capaciteit]]</f>
        <v>0.25</v>
      </c>
      <c r="AN929" s="41" t="str">
        <f>Tabel1[[#This Row],[Datum]]&amp;Tabel1[[#This Row],[Meetmoment]]&amp;Tabel1[[#This Row],[Sectienummer]]</f>
        <v>4447414:00-16:0070</v>
      </c>
      <c r="AO929" s="33">
        <v>1</v>
      </c>
      <c r="AP929" s="33"/>
      <c r="AQ929" s="33"/>
      <c r="AR929" s="33"/>
      <c r="AS929" s="33"/>
      <c r="AT929" s="33">
        <f>SUM(Tabel1[[#This Row],[Motief - Bezoekers/kortparkeerders]:[Motief - Overig]])</f>
        <v>1</v>
      </c>
      <c r="AU929" s="43">
        <v>1</v>
      </c>
      <c r="AV929" s="43"/>
      <c r="AW929" s="43"/>
      <c r="AX929" s="43"/>
      <c r="AY929" s="43"/>
      <c r="AZ929" s="43"/>
      <c r="BA929" s="43"/>
      <c r="BB929" s="43"/>
      <c r="BC929" s="44">
        <f>SUM(Tabel1[[#This Row],[Herkomst - Eigen woonplaats]:[Herkomst - Onbekend]])</f>
        <v>1</v>
      </c>
    </row>
    <row r="930" spans="1:55" s="2" customFormat="1" x14ac:dyDescent="0.25">
      <c r="A930" s="1">
        <v>70</v>
      </c>
      <c r="B930" t="s">
        <v>73</v>
      </c>
      <c r="C930" s="8">
        <v>44474</v>
      </c>
      <c r="D930" s="1" t="s">
        <v>80</v>
      </c>
      <c r="E930" s="4">
        <v>3</v>
      </c>
      <c r="F930" s="4"/>
      <c r="G930" s="4"/>
      <c r="H930" s="4"/>
      <c r="I930" s="4"/>
      <c r="J930" s="4"/>
      <c r="K930" s="4">
        <f>SUM(Tabel1[[#This Row],[cap_gemarkeerd_langs]:[cap_canadees]])</f>
        <v>3</v>
      </c>
      <c r="L930" s="4">
        <v>1</v>
      </c>
      <c r="M930" s="4"/>
      <c r="N930" s="4"/>
      <c r="O930" s="4"/>
      <c r="P930" s="4"/>
      <c r="Q930" s="4" t="s">
        <v>90</v>
      </c>
      <c r="R930" s="4">
        <f>SUM(Tabel1[[#This Row],[Cap - Invaliden algemeen]:[Cap - Overig gereserveerd]])</f>
        <v>1</v>
      </c>
      <c r="S930" s="4">
        <f>Tabel1[[#This Row],[Totale openbare capaciteit]]+Tabel1[[#This Row],[Totale doelgroep capaciteit]]</f>
        <v>4</v>
      </c>
      <c r="T930" s="11">
        <v>3</v>
      </c>
      <c r="U930" s="11">
        <v>1</v>
      </c>
      <c r="V930" s="11"/>
      <c r="W930" s="11"/>
      <c r="X930" s="11"/>
      <c r="Y930" s="11"/>
      <c r="Z930" s="4">
        <f>SUM(Tabel1[[#This Row],[Bez - Invaliden algemeen]:[Bez - Overig gereserveerd]])</f>
        <v>1</v>
      </c>
      <c r="AA930" s="4"/>
      <c r="AB930" s="4"/>
      <c r="AC930" s="11"/>
      <c r="AD930" s="11">
        <f>SUM(Tabel1[[#This Row],[Bez - fout, canadees]:[Bez - fout, anders]])</f>
        <v>0</v>
      </c>
      <c r="AE930" s="4"/>
      <c r="AF930" s="11"/>
      <c r="AG930" s="11"/>
      <c r="AH930" s="11">
        <f>SUM(Tabel1[[#This Row],[Bez - Obstakel, openbaar]:[Bez - Obstakel, doelgroep]])</f>
        <v>0</v>
      </c>
      <c r="AI930" s="4"/>
      <c r="AJ930" s="11">
        <f>SUM(Tabel1[[#This Row],[Bez - doelgroep totaal]]+Tabel1[[#This Row],[Bez - Openbaar]]+Tabel1[[#This Row],[Bez - Foutparkeerders]]+Tabel1[[#This Row],[Bez - Obstakels]])</f>
        <v>4</v>
      </c>
      <c r="AK930" s="41">
        <f>Tabel1[[#This Row],[Bez - Openbaar]]/Tabel1[[#This Row],[Totale openbare capaciteit]]</f>
        <v>1</v>
      </c>
      <c r="AL930" s="41">
        <f>Tabel1[[#This Row],[Bez - doelgroep totaal]]/Tabel1[[#This Row],[Totale doelgroep capaciteit]]</f>
        <v>1</v>
      </c>
      <c r="AM930" s="41">
        <f>Tabel1[[#This Row],[Totale bezetting]]/Tabel1[[#This Row],[Totale capaciteit]]</f>
        <v>1</v>
      </c>
      <c r="AN930" s="41" t="str">
        <f>Tabel1[[#This Row],[Datum]]&amp;Tabel1[[#This Row],[Meetmoment]]&amp;Tabel1[[#This Row],[Sectienummer]]</f>
        <v>4447419:00-21:0070</v>
      </c>
      <c r="AO930" s="33">
        <v>1</v>
      </c>
      <c r="AP930" s="33"/>
      <c r="AQ930" s="33">
        <v>3</v>
      </c>
      <c r="AR930" s="33"/>
      <c r="AS930" s="33"/>
      <c r="AT930" s="33">
        <f>SUM(Tabel1[[#This Row],[Motief - Bezoekers/kortparkeerders]:[Motief - Overig]])</f>
        <v>4</v>
      </c>
      <c r="AU930" s="43">
        <v>1</v>
      </c>
      <c r="AV930" s="43">
        <v>1</v>
      </c>
      <c r="AW930" s="43">
        <v>1</v>
      </c>
      <c r="AX930" s="43">
        <v>1</v>
      </c>
      <c r="AY930" s="43"/>
      <c r="AZ930" s="43"/>
      <c r="BA930" s="43"/>
      <c r="BB930" s="43"/>
      <c r="BC930" s="44">
        <f>SUM(Tabel1[[#This Row],[Herkomst - Eigen woonplaats]:[Herkomst - Onbekend]])</f>
        <v>4</v>
      </c>
    </row>
    <row r="931" spans="1:55" s="2" customFormat="1" x14ac:dyDescent="0.25">
      <c r="A931" s="1">
        <v>70</v>
      </c>
      <c r="B931" t="s">
        <v>73</v>
      </c>
      <c r="C931" s="8">
        <v>44475</v>
      </c>
      <c r="D931" s="1" t="s">
        <v>77</v>
      </c>
      <c r="E931" s="4">
        <v>3</v>
      </c>
      <c r="F931" s="4"/>
      <c r="G931" s="4"/>
      <c r="H931" s="4"/>
      <c r="I931" s="4"/>
      <c r="J931" s="4"/>
      <c r="K931" s="4">
        <f>SUM(Tabel1[[#This Row],[cap_gemarkeerd_langs]:[cap_canadees]])</f>
        <v>3</v>
      </c>
      <c r="L931" s="4">
        <v>1</v>
      </c>
      <c r="M931" s="4"/>
      <c r="N931" s="4"/>
      <c r="O931" s="4"/>
      <c r="P931" s="4"/>
      <c r="Q931" s="4" t="s">
        <v>90</v>
      </c>
      <c r="R931" s="4">
        <f>SUM(Tabel1[[#This Row],[Cap - Invaliden algemeen]:[Cap - Overig gereserveerd]])</f>
        <v>1</v>
      </c>
      <c r="S931" s="4">
        <f>Tabel1[[#This Row],[Totale openbare capaciteit]]+Tabel1[[#This Row],[Totale doelgroep capaciteit]]</f>
        <v>4</v>
      </c>
      <c r="T931" s="11">
        <v>3</v>
      </c>
      <c r="U931" s="11">
        <v>1</v>
      </c>
      <c r="V931" s="11"/>
      <c r="W931" s="11"/>
      <c r="X931" s="11"/>
      <c r="Y931" s="11"/>
      <c r="Z931" s="4">
        <f>SUM(Tabel1[[#This Row],[Bez - Invaliden algemeen]:[Bez - Overig gereserveerd]])</f>
        <v>1</v>
      </c>
      <c r="AA931" s="4"/>
      <c r="AB931" s="4"/>
      <c r="AC931" s="11"/>
      <c r="AD931" s="11">
        <f>SUM(Tabel1[[#This Row],[Bez - fout, canadees]:[Bez - fout, anders]])</f>
        <v>0</v>
      </c>
      <c r="AE931" s="4"/>
      <c r="AF931" s="11"/>
      <c r="AG931" s="11"/>
      <c r="AH931" s="11">
        <f>SUM(Tabel1[[#This Row],[Bez - Obstakel, openbaar]:[Bez - Obstakel, doelgroep]])</f>
        <v>0</v>
      </c>
      <c r="AI931" s="4"/>
      <c r="AJ931" s="11">
        <f>SUM(Tabel1[[#This Row],[Bez - doelgroep totaal]]+Tabel1[[#This Row],[Bez - Openbaar]]+Tabel1[[#This Row],[Bez - Foutparkeerders]]+Tabel1[[#This Row],[Bez - Obstakels]])</f>
        <v>4</v>
      </c>
      <c r="AK931" s="41">
        <f>Tabel1[[#This Row],[Bez - Openbaar]]/Tabel1[[#This Row],[Totale openbare capaciteit]]</f>
        <v>1</v>
      </c>
      <c r="AL931" s="41">
        <f>Tabel1[[#This Row],[Bez - doelgroep totaal]]/Tabel1[[#This Row],[Totale doelgroep capaciteit]]</f>
        <v>1</v>
      </c>
      <c r="AM931" s="41">
        <f>Tabel1[[#This Row],[Totale bezetting]]/Tabel1[[#This Row],[Totale capaciteit]]</f>
        <v>1</v>
      </c>
      <c r="AN931" s="41" t="str">
        <f>Tabel1[[#This Row],[Datum]]&amp;Tabel1[[#This Row],[Meetmoment]]&amp;Tabel1[[#This Row],[Sectienummer]]</f>
        <v>4447500:00-02:0070</v>
      </c>
      <c r="AO931" s="33"/>
      <c r="AP931" s="33"/>
      <c r="AQ931" s="33">
        <v>3</v>
      </c>
      <c r="AR931" s="33">
        <v>1</v>
      </c>
      <c r="AS931" s="33"/>
      <c r="AT931" s="33">
        <f>SUM(Tabel1[[#This Row],[Motief - Bezoekers/kortparkeerders]:[Motief - Overig]])</f>
        <v>4</v>
      </c>
      <c r="AU931" s="43">
        <v>1</v>
      </c>
      <c r="AV931" s="43">
        <v>1</v>
      </c>
      <c r="AW931" s="43">
        <v>1</v>
      </c>
      <c r="AX931" s="43"/>
      <c r="AY931" s="43"/>
      <c r="AZ931" s="43"/>
      <c r="BA931" s="43"/>
      <c r="BB931" s="43">
        <v>1</v>
      </c>
      <c r="BC931" s="44">
        <f>SUM(Tabel1[[#This Row],[Herkomst - Eigen woonplaats]:[Herkomst - Onbekend]])</f>
        <v>4</v>
      </c>
    </row>
    <row r="932" spans="1:55" s="2" customFormat="1" x14ac:dyDescent="0.25">
      <c r="A932" s="1">
        <v>71</v>
      </c>
      <c r="B932" t="s">
        <v>54</v>
      </c>
      <c r="C932" s="8">
        <v>44415</v>
      </c>
      <c r="D932" s="1" t="s">
        <v>78</v>
      </c>
      <c r="E932" s="4"/>
      <c r="F932" s="4"/>
      <c r="G932" s="4"/>
      <c r="H932" s="4">
        <v>78</v>
      </c>
      <c r="I932" s="4"/>
      <c r="J932" s="4"/>
      <c r="K932" s="4">
        <f>SUM(Tabel1[[#This Row],[cap_gemarkeerd_langs]:[cap_canadees]])</f>
        <v>78</v>
      </c>
      <c r="L932" s="4"/>
      <c r="M932" s="4">
        <v>1</v>
      </c>
      <c r="N932" s="4"/>
      <c r="O932" s="4"/>
      <c r="P932" s="4"/>
      <c r="Q932" s="4"/>
      <c r="R932" s="4">
        <f>SUM(Tabel1[[#This Row],[Cap - Invaliden algemeen]:[Cap - Overig gereserveerd]])</f>
        <v>1</v>
      </c>
      <c r="S932" s="4">
        <f>Tabel1[[#This Row],[Totale openbare capaciteit]]+Tabel1[[#This Row],[Totale doelgroep capaciteit]]</f>
        <v>79</v>
      </c>
      <c r="T932" s="11">
        <v>52</v>
      </c>
      <c r="U932" s="11"/>
      <c r="V932" s="11"/>
      <c r="W932" s="11"/>
      <c r="X932" s="11"/>
      <c r="Y932" s="11"/>
      <c r="Z932" s="4">
        <f>SUM(Tabel1[[#This Row],[Bez - Invaliden algemeen]:[Bez - Overig gereserveerd]])</f>
        <v>0</v>
      </c>
      <c r="AA932" s="4"/>
      <c r="AB932" s="4"/>
      <c r="AC932" s="11"/>
      <c r="AD932" s="11">
        <f>SUM(Tabel1[[#This Row],[Bez - fout, canadees]:[Bez - fout, anders]])</f>
        <v>0</v>
      </c>
      <c r="AE932" s="4"/>
      <c r="AF932" s="11"/>
      <c r="AG932" s="11"/>
      <c r="AH932" s="11">
        <f>SUM(Tabel1[[#This Row],[Bez - Obstakel, openbaar]:[Bez - Obstakel, doelgroep]])</f>
        <v>0</v>
      </c>
      <c r="AI932" s="4"/>
      <c r="AJ932" s="11">
        <f>SUM(Tabel1[[#This Row],[Bez - doelgroep totaal]]+Tabel1[[#This Row],[Bez - Openbaar]]+Tabel1[[#This Row],[Bez - Foutparkeerders]]+Tabel1[[#This Row],[Bez - Obstakels]])</f>
        <v>52</v>
      </c>
      <c r="AK932" s="41">
        <f>Tabel1[[#This Row],[Bez - Openbaar]]/Tabel1[[#This Row],[Totale openbare capaciteit]]</f>
        <v>0.66666666666666663</v>
      </c>
      <c r="AL932" s="41">
        <f>Tabel1[[#This Row],[Bez - doelgroep totaal]]/Tabel1[[#This Row],[Totale doelgroep capaciteit]]</f>
        <v>0</v>
      </c>
      <c r="AM932" s="41">
        <f>Tabel1[[#This Row],[Totale bezetting]]/Tabel1[[#This Row],[Totale capaciteit]]</f>
        <v>0.65822784810126578</v>
      </c>
      <c r="AN932" s="41" t="str">
        <f>Tabel1[[#This Row],[Datum]]&amp;Tabel1[[#This Row],[Meetmoment]]&amp;Tabel1[[#This Row],[Sectienummer]]</f>
        <v>4441510:00-12:0071</v>
      </c>
      <c r="AO932" s="33">
        <v>8</v>
      </c>
      <c r="AP932" s="33">
        <v>5</v>
      </c>
      <c r="AQ932" s="33">
        <v>23</v>
      </c>
      <c r="AR932" s="33">
        <v>16</v>
      </c>
      <c r="AS932" s="33"/>
      <c r="AT932" s="33">
        <f>SUM(Tabel1[[#This Row],[Motief - Bezoekers/kortparkeerders]:[Motief - Overig]])</f>
        <v>52</v>
      </c>
      <c r="AU932" s="43">
        <v>19</v>
      </c>
      <c r="AV932" s="43">
        <v>4</v>
      </c>
      <c r="AW932" s="43">
        <v>19</v>
      </c>
      <c r="AX932" s="43">
        <v>2</v>
      </c>
      <c r="AY932" s="43">
        <v>2</v>
      </c>
      <c r="AZ932" s="43">
        <v>1</v>
      </c>
      <c r="BA932" s="43">
        <v>3</v>
      </c>
      <c r="BB932" s="43">
        <v>2</v>
      </c>
      <c r="BC932" s="44">
        <f>SUM(Tabel1[[#This Row],[Herkomst - Eigen woonplaats]:[Herkomst - Onbekend]])</f>
        <v>52</v>
      </c>
    </row>
    <row r="933" spans="1:55" s="2" customFormat="1" x14ac:dyDescent="0.25">
      <c r="A933" s="1">
        <v>71</v>
      </c>
      <c r="B933" t="s">
        <v>54</v>
      </c>
      <c r="C933" s="8">
        <v>44415</v>
      </c>
      <c r="D933" s="1" t="s">
        <v>79</v>
      </c>
      <c r="E933" s="4"/>
      <c r="F933" s="4"/>
      <c r="G933" s="4"/>
      <c r="H933" s="4">
        <v>78</v>
      </c>
      <c r="I933" s="4"/>
      <c r="J933" s="4"/>
      <c r="K933" s="4">
        <f>SUM(Tabel1[[#This Row],[cap_gemarkeerd_langs]:[cap_canadees]])</f>
        <v>78</v>
      </c>
      <c r="L933" s="4"/>
      <c r="M933" s="4">
        <v>1</v>
      </c>
      <c r="N933" s="4"/>
      <c r="O933" s="4"/>
      <c r="P933" s="4"/>
      <c r="Q933" s="4"/>
      <c r="R933" s="4">
        <f>SUM(Tabel1[[#This Row],[Cap - Invaliden algemeen]:[Cap - Overig gereserveerd]])</f>
        <v>1</v>
      </c>
      <c r="S933" s="4">
        <f>Tabel1[[#This Row],[Totale openbare capaciteit]]+Tabel1[[#This Row],[Totale doelgroep capaciteit]]</f>
        <v>79</v>
      </c>
      <c r="T933" s="11">
        <v>66</v>
      </c>
      <c r="U933" s="11"/>
      <c r="V933" s="11"/>
      <c r="W933" s="11"/>
      <c r="X933" s="11"/>
      <c r="Y933" s="11"/>
      <c r="Z933" s="4">
        <f>SUM(Tabel1[[#This Row],[Bez - Invaliden algemeen]:[Bez - Overig gereserveerd]])</f>
        <v>0</v>
      </c>
      <c r="AA933" s="4"/>
      <c r="AB933" s="4"/>
      <c r="AC933" s="11"/>
      <c r="AD933" s="11">
        <f>SUM(Tabel1[[#This Row],[Bez - fout, canadees]:[Bez - fout, anders]])</f>
        <v>0</v>
      </c>
      <c r="AE933" s="4"/>
      <c r="AF933" s="11"/>
      <c r="AG933" s="11"/>
      <c r="AH933" s="11">
        <f>SUM(Tabel1[[#This Row],[Bez - Obstakel, openbaar]:[Bez - Obstakel, doelgroep]])</f>
        <v>0</v>
      </c>
      <c r="AI933" s="4"/>
      <c r="AJ933" s="11">
        <f>SUM(Tabel1[[#This Row],[Bez - doelgroep totaal]]+Tabel1[[#This Row],[Bez - Openbaar]]+Tabel1[[#This Row],[Bez - Foutparkeerders]]+Tabel1[[#This Row],[Bez - Obstakels]])</f>
        <v>66</v>
      </c>
      <c r="AK933" s="41">
        <f>Tabel1[[#This Row],[Bez - Openbaar]]/Tabel1[[#This Row],[Totale openbare capaciteit]]</f>
        <v>0.84615384615384615</v>
      </c>
      <c r="AL933" s="41">
        <f>Tabel1[[#This Row],[Bez - doelgroep totaal]]/Tabel1[[#This Row],[Totale doelgroep capaciteit]]</f>
        <v>0</v>
      </c>
      <c r="AM933" s="41">
        <f>Tabel1[[#This Row],[Totale bezetting]]/Tabel1[[#This Row],[Totale capaciteit]]</f>
        <v>0.83544303797468356</v>
      </c>
      <c r="AN933" s="41" t="str">
        <f>Tabel1[[#This Row],[Datum]]&amp;Tabel1[[#This Row],[Meetmoment]]&amp;Tabel1[[#This Row],[Sectienummer]]</f>
        <v>4441514:00-16:0071</v>
      </c>
      <c r="AO933" s="33">
        <v>14</v>
      </c>
      <c r="AP933" s="33">
        <v>7</v>
      </c>
      <c r="AQ933" s="33">
        <v>25</v>
      </c>
      <c r="AR933" s="33">
        <v>20</v>
      </c>
      <c r="AS933" s="33"/>
      <c r="AT933" s="33">
        <f>SUM(Tabel1[[#This Row],[Motief - Bezoekers/kortparkeerders]:[Motief - Overig]])</f>
        <v>66</v>
      </c>
      <c r="AU933" s="43">
        <v>17</v>
      </c>
      <c r="AV933" s="43">
        <v>5</v>
      </c>
      <c r="AW933" s="43">
        <v>29</v>
      </c>
      <c r="AX933" s="43">
        <v>3</v>
      </c>
      <c r="AY933" s="43">
        <v>3</v>
      </c>
      <c r="AZ933" s="43">
        <v>4</v>
      </c>
      <c r="BA933" s="43">
        <v>4</v>
      </c>
      <c r="BB933" s="43">
        <v>1</v>
      </c>
      <c r="BC933" s="44">
        <f>SUM(Tabel1[[#This Row],[Herkomst - Eigen woonplaats]:[Herkomst - Onbekend]])</f>
        <v>66</v>
      </c>
    </row>
    <row r="934" spans="1:55" s="2" customFormat="1" x14ac:dyDescent="0.25">
      <c r="A934" s="1">
        <v>71</v>
      </c>
      <c r="B934" t="s">
        <v>54</v>
      </c>
      <c r="C934" s="8">
        <v>44415</v>
      </c>
      <c r="D934" s="1" t="s">
        <v>80</v>
      </c>
      <c r="E934" s="4"/>
      <c r="F934" s="4"/>
      <c r="G934" s="4"/>
      <c r="H934" s="4">
        <v>78</v>
      </c>
      <c r="I934" s="4"/>
      <c r="J934" s="4"/>
      <c r="K934" s="4">
        <f>SUM(Tabel1[[#This Row],[cap_gemarkeerd_langs]:[cap_canadees]])</f>
        <v>78</v>
      </c>
      <c r="L934" s="4"/>
      <c r="M934" s="4">
        <v>1</v>
      </c>
      <c r="N934" s="4"/>
      <c r="O934" s="4"/>
      <c r="P934" s="4"/>
      <c r="Q934" s="4"/>
      <c r="R934" s="4">
        <f>SUM(Tabel1[[#This Row],[Cap - Invaliden algemeen]:[Cap - Overig gereserveerd]])</f>
        <v>1</v>
      </c>
      <c r="S934" s="4">
        <f>Tabel1[[#This Row],[Totale openbare capaciteit]]+Tabel1[[#This Row],[Totale doelgroep capaciteit]]</f>
        <v>79</v>
      </c>
      <c r="T934" s="11">
        <v>78</v>
      </c>
      <c r="U934" s="11"/>
      <c r="V934" s="11">
        <v>1</v>
      </c>
      <c r="W934" s="11"/>
      <c r="X934" s="11"/>
      <c r="Y934" s="11"/>
      <c r="Z934" s="4">
        <f>SUM(Tabel1[[#This Row],[Bez - Invaliden algemeen]:[Bez - Overig gereserveerd]])</f>
        <v>1</v>
      </c>
      <c r="AA934" s="4"/>
      <c r="AB934" s="4"/>
      <c r="AC934" s="11"/>
      <c r="AD934" s="11">
        <f>SUM(Tabel1[[#This Row],[Bez - fout, canadees]:[Bez - fout, anders]])</f>
        <v>0</v>
      </c>
      <c r="AE934" s="4"/>
      <c r="AF934" s="11"/>
      <c r="AG934" s="11"/>
      <c r="AH934" s="11">
        <f>SUM(Tabel1[[#This Row],[Bez - Obstakel, openbaar]:[Bez - Obstakel, doelgroep]])</f>
        <v>0</v>
      </c>
      <c r="AI934" s="4"/>
      <c r="AJ934" s="11">
        <f>SUM(Tabel1[[#This Row],[Bez - doelgroep totaal]]+Tabel1[[#This Row],[Bez - Openbaar]]+Tabel1[[#This Row],[Bez - Foutparkeerders]]+Tabel1[[#This Row],[Bez - Obstakels]])</f>
        <v>79</v>
      </c>
      <c r="AK934" s="41">
        <f>Tabel1[[#This Row],[Bez - Openbaar]]/Tabel1[[#This Row],[Totale openbare capaciteit]]</f>
        <v>1</v>
      </c>
      <c r="AL934" s="41">
        <f>Tabel1[[#This Row],[Bez - doelgroep totaal]]/Tabel1[[#This Row],[Totale doelgroep capaciteit]]</f>
        <v>1</v>
      </c>
      <c r="AM934" s="41">
        <f>Tabel1[[#This Row],[Totale bezetting]]/Tabel1[[#This Row],[Totale capaciteit]]</f>
        <v>1</v>
      </c>
      <c r="AN934" s="41" t="str">
        <f>Tabel1[[#This Row],[Datum]]&amp;Tabel1[[#This Row],[Meetmoment]]&amp;Tabel1[[#This Row],[Sectienummer]]</f>
        <v>4441519:00-21:0071</v>
      </c>
      <c r="AO934" s="33">
        <v>9</v>
      </c>
      <c r="AP934" s="33">
        <v>3</v>
      </c>
      <c r="AQ934" s="33">
        <v>46</v>
      </c>
      <c r="AR934" s="33">
        <v>21</v>
      </c>
      <c r="AS934" s="33"/>
      <c r="AT934" s="33">
        <f>SUM(Tabel1[[#This Row],[Motief - Bezoekers/kortparkeerders]:[Motief - Overig]])</f>
        <v>79</v>
      </c>
      <c r="AU934" s="43">
        <v>25</v>
      </c>
      <c r="AV934" s="43">
        <v>2</v>
      </c>
      <c r="AW934" s="43">
        <v>31</v>
      </c>
      <c r="AX934" s="43">
        <v>6</v>
      </c>
      <c r="AY934" s="43">
        <v>4</v>
      </c>
      <c r="AZ934" s="43">
        <v>4</v>
      </c>
      <c r="BA934" s="43">
        <v>7</v>
      </c>
      <c r="BB934" s="43"/>
      <c r="BC934" s="44">
        <f>SUM(Tabel1[[#This Row],[Herkomst - Eigen woonplaats]:[Herkomst - Onbekend]])</f>
        <v>79</v>
      </c>
    </row>
    <row r="935" spans="1:55" s="2" customFormat="1" x14ac:dyDescent="0.25">
      <c r="A935" s="1">
        <v>71</v>
      </c>
      <c r="B935" t="s">
        <v>54</v>
      </c>
      <c r="C935" s="8">
        <v>44416</v>
      </c>
      <c r="D935" s="1" t="s">
        <v>77</v>
      </c>
      <c r="E935" s="4"/>
      <c r="F935" s="4"/>
      <c r="G935" s="4"/>
      <c r="H935" s="4">
        <v>78</v>
      </c>
      <c r="I935" s="4"/>
      <c r="J935" s="4"/>
      <c r="K935" s="4">
        <f>SUM(Tabel1[[#This Row],[cap_gemarkeerd_langs]:[cap_canadees]])</f>
        <v>78</v>
      </c>
      <c r="L935" s="4"/>
      <c r="M935" s="4">
        <v>1</v>
      </c>
      <c r="N935" s="4"/>
      <c r="O935" s="4"/>
      <c r="P935" s="4"/>
      <c r="Q935" s="4"/>
      <c r="R935" s="4">
        <f>SUM(Tabel1[[#This Row],[Cap - Invaliden algemeen]:[Cap - Overig gereserveerd]])</f>
        <v>1</v>
      </c>
      <c r="S935" s="4">
        <f>Tabel1[[#This Row],[Totale openbare capaciteit]]+Tabel1[[#This Row],[Totale doelgroep capaciteit]]</f>
        <v>79</v>
      </c>
      <c r="T935" s="11">
        <v>74</v>
      </c>
      <c r="U935" s="11"/>
      <c r="V935" s="11">
        <v>1</v>
      </c>
      <c r="W935" s="11"/>
      <c r="X935" s="11"/>
      <c r="Y935" s="11"/>
      <c r="Z935" s="4">
        <f>SUM(Tabel1[[#This Row],[Bez - Invaliden algemeen]:[Bez - Overig gereserveerd]])</f>
        <v>1</v>
      </c>
      <c r="AA935" s="4"/>
      <c r="AB935" s="4"/>
      <c r="AC935" s="11"/>
      <c r="AD935" s="11">
        <f>SUM(Tabel1[[#This Row],[Bez - fout, canadees]:[Bez - fout, anders]])</f>
        <v>0</v>
      </c>
      <c r="AE935" s="4"/>
      <c r="AF935" s="11"/>
      <c r="AG935" s="11"/>
      <c r="AH935" s="11">
        <f>SUM(Tabel1[[#This Row],[Bez - Obstakel, openbaar]:[Bez - Obstakel, doelgroep]])</f>
        <v>0</v>
      </c>
      <c r="AI935" s="4"/>
      <c r="AJ935" s="11">
        <f>SUM(Tabel1[[#This Row],[Bez - doelgroep totaal]]+Tabel1[[#This Row],[Bez - Openbaar]]+Tabel1[[#This Row],[Bez - Foutparkeerders]]+Tabel1[[#This Row],[Bez - Obstakels]])</f>
        <v>75</v>
      </c>
      <c r="AK935" s="41">
        <f>Tabel1[[#This Row],[Bez - Openbaar]]/Tabel1[[#This Row],[Totale openbare capaciteit]]</f>
        <v>0.94871794871794868</v>
      </c>
      <c r="AL935" s="41">
        <f>Tabel1[[#This Row],[Bez - doelgroep totaal]]/Tabel1[[#This Row],[Totale doelgroep capaciteit]]</f>
        <v>1</v>
      </c>
      <c r="AM935" s="41">
        <f>Tabel1[[#This Row],[Totale bezetting]]/Tabel1[[#This Row],[Totale capaciteit]]</f>
        <v>0.94936708860759489</v>
      </c>
      <c r="AN935" s="41" t="str">
        <f>Tabel1[[#This Row],[Datum]]&amp;Tabel1[[#This Row],[Meetmoment]]&amp;Tabel1[[#This Row],[Sectienummer]]</f>
        <v>4441600:00-02:0071</v>
      </c>
      <c r="AO935" s="33"/>
      <c r="AP935" s="33"/>
      <c r="AQ935" s="33">
        <v>50</v>
      </c>
      <c r="AR935" s="33">
        <v>25</v>
      </c>
      <c r="AS935" s="33"/>
      <c r="AT935" s="33">
        <f>SUM(Tabel1[[#This Row],[Motief - Bezoekers/kortparkeerders]:[Motief - Overig]])</f>
        <v>75</v>
      </c>
      <c r="AU935" s="43">
        <v>26</v>
      </c>
      <c r="AV935" s="43">
        <v>2</v>
      </c>
      <c r="AW935" s="43">
        <v>30</v>
      </c>
      <c r="AX935" s="43">
        <v>4</v>
      </c>
      <c r="AY935" s="43">
        <v>4</v>
      </c>
      <c r="AZ935" s="43">
        <v>3</v>
      </c>
      <c r="BA935" s="43">
        <v>6</v>
      </c>
      <c r="BB935" s="43"/>
      <c r="BC935" s="44">
        <f>SUM(Tabel1[[#This Row],[Herkomst - Eigen woonplaats]:[Herkomst - Onbekend]])</f>
        <v>75</v>
      </c>
    </row>
    <row r="936" spans="1:55" s="2" customFormat="1" x14ac:dyDescent="0.25">
      <c r="A936" s="1">
        <v>71</v>
      </c>
      <c r="B936" s="1" t="s">
        <v>54</v>
      </c>
      <c r="C936" s="8">
        <v>44429</v>
      </c>
      <c r="D936" s="1" t="s">
        <v>79</v>
      </c>
      <c r="E936" s="4"/>
      <c r="F936" s="4"/>
      <c r="G936" s="4"/>
      <c r="H936" s="4">
        <v>78</v>
      </c>
      <c r="I936" s="4"/>
      <c r="J936" s="4"/>
      <c r="K936" s="4">
        <f>SUM(Tabel1[[#This Row],[cap_gemarkeerd_langs]:[cap_canadees]])</f>
        <v>78</v>
      </c>
      <c r="L936" s="4"/>
      <c r="M936" s="4">
        <v>1</v>
      </c>
      <c r="N936" s="4"/>
      <c r="O936" s="4"/>
      <c r="P936" s="4"/>
      <c r="Q936" s="4"/>
      <c r="R936" s="4">
        <f>SUM(Tabel1[[#This Row],[Cap - Invaliden algemeen]:[Cap - Overig gereserveerd]])</f>
        <v>1</v>
      </c>
      <c r="S936" s="4">
        <f>Tabel1[[#This Row],[Totale openbare capaciteit]]+Tabel1[[#This Row],[Totale doelgroep capaciteit]]</f>
        <v>79</v>
      </c>
      <c r="T936" s="11">
        <v>78</v>
      </c>
      <c r="U936" s="11"/>
      <c r="V936" s="11">
        <v>1</v>
      </c>
      <c r="W936" s="11"/>
      <c r="X936" s="11"/>
      <c r="Y936" s="11"/>
      <c r="Z936" s="4">
        <f>SUM(Tabel1[[#This Row],[Bez - Invaliden algemeen]:[Bez - Overig gereserveerd]])</f>
        <v>1</v>
      </c>
      <c r="AA936" s="4"/>
      <c r="AB936" s="4">
        <v>2</v>
      </c>
      <c r="AC936" s="11"/>
      <c r="AD936" s="11">
        <f>SUM(Tabel1[[#This Row],[Bez - fout, canadees]:[Bez - fout, anders]])</f>
        <v>2</v>
      </c>
      <c r="AE936" s="11"/>
      <c r="AF936" s="11"/>
      <c r="AG936" s="11"/>
      <c r="AH936" s="11">
        <f>SUM(Tabel1[[#This Row],[Bez - Obstakel, openbaar]:[Bez - Obstakel, doelgroep]])</f>
        <v>0</v>
      </c>
      <c r="AI936" s="4"/>
      <c r="AJ936" s="11">
        <f>SUM(Tabel1[[#This Row],[Bez - doelgroep totaal]]+Tabel1[[#This Row],[Bez - Openbaar]]+Tabel1[[#This Row],[Bez - Foutparkeerders]]+Tabel1[[#This Row],[Bez - Obstakels]])</f>
        <v>81</v>
      </c>
      <c r="AK936" s="41">
        <f>Tabel1[[#This Row],[Bez - Openbaar]]/Tabel1[[#This Row],[Totale openbare capaciteit]]</f>
        <v>1</v>
      </c>
      <c r="AL936" s="41">
        <f>Tabel1[[#This Row],[Bez - doelgroep totaal]]/Tabel1[[#This Row],[Totale doelgroep capaciteit]]</f>
        <v>1</v>
      </c>
      <c r="AM936" s="41">
        <f>Tabel1[[#This Row],[Totale bezetting]]/Tabel1[[#This Row],[Totale capaciteit]]</f>
        <v>1.0253164556962024</v>
      </c>
      <c r="AN936" s="41" t="str">
        <f>Tabel1[[#This Row],[Datum]]&amp;Tabel1[[#This Row],[Meetmoment]]&amp;Tabel1[[#This Row],[Sectienummer]]</f>
        <v>4442914:00-16:0071</v>
      </c>
      <c r="AO936" s="33">
        <v>45</v>
      </c>
      <c r="AP936" s="33">
        <v>1</v>
      </c>
      <c r="AQ936" s="33">
        <v>21</v>
      </c>
      <c r="AR936" s="33">
        <v>14</v>
      </c>
      <c r="AS936" s="33"/>
      <c r="AT936" s="33">
        <f>SUM(Tabel1[[#This Row],[Motief - Bezoekers/kortparkeerders]:[Motief - Overig]])</f>
        <v>81</v>
      </c>
      <c r="AU936" s="43">
        <v>24</v>
      </c>
      <c r="AV936" s="43">
        <v>7</v>
      </c>
      <c r="AW936" s="43">
        <v>25</v>
      </c>
      <c r="AX936" s="43">
        <v>11</v>
      </c>
      <c r="AY936" s="43">
        <v>6</v>
      </c>
      <c r="AZ936" s="43">
        <v>2</v>
      </c>
      <c r="BA936" s="43">
        <v>3</v>
      </c>
      <c r="BB936" s="43">
        <v>3</v>
      </c>
      <c r="BC936" s="44">
        <f>SUM(Tabel1[[#This Row],[Herkomst - Eigen woonplaats]:[Herkomst - Onbekend]])</f>
        <v>81</v>
      </c>
    </row>
    <row r="937" spans="1:55" s="2" customFormat="1" x14ac:dyDescent="0.25">
      <c r="A937" s="1">
        <v>71</v>
      </c>
      <c r="B937" t="s">
        <v>54</v>
      </c>
      <c r="C937" s="8">
        <v>44450</v>
      </c>
      <c r="D937" s="1" t="s">
        <v>78</v>
      </c>
      <c r="E937" s="4"/>
      <c r="F937" s="4"/>
      <c r="G937" s="4"/>
      <c r="H937" s="4">
        <v>78</v>
      </c>
      <c r="I937" s="4"/>
      <c r="J937" s="4"/>
      <c r="K937" s="4">
        <f>SUM(Tabel1[[#This Row],[cap_gemarkeerd_langs]:[cap_canadees]])</f>
        <v>78</v>
      </c>
      <c r="L937" s="4"/>
      <c r="M937" s="4">
        <v>1</v>
      </c>
      <c r="N937" s="4"/>
      <c r="O937" s="4"/>
      <c r="P937" s="4"/>
      <c r="Q937" s="4"/>
      <c r="R937" s="4">
        <f>SUM(Tabel1[[#This Row],[Cap - Invaliden algemeen]:[Cap - Overig gereserveerd]])</f>
        <v>1</v>
      </c>
      <c r="S937" s="4">
        <f>Tabel1[[#This Row],[Totale openbare capaciteit]]+Tabel1[[#This Row],[Totale doelgroep capaciteit]]</f>
        <v>79</v>
      </c>
      <c r="T937" s="11">
        <v>54</v>
      </c>
      <c r="U937" s="11"/>
      <c r="V937" s="11"/>
      <c r="W937" s="11"/>
      <c r="X937" s="11"/>
      <c r="Y937" s="11"/>
      <c r="Z937" s="4">
        <f>SUM(Tabel1[[#This Row],[Bez - Invaliden algemeen]:[Bez - Overig gereserveerd]])</f>
        <v>0</v>
      </c>
      <c r="AA937" s="4"/>
      <c r="AB937" s="4"/>
      <c r="AC937" s="11"/>
      <c r="AD937" s="11">
        <f>SUM(Tabel1[[#This Row],[Bez - fout, canadees]:[Bez - fout, anders]])</f>
        <v>0</v>
      </c>
      <c r="AE937" s="4"/>
      <c r="AF937" s="11"/>
      <c r="AG937" s="11"/>
      <c r="AH937" s="11">
        <f>SUM(Tabel1[[#This Row],[Bez - Obstakel, openbaar]:[Bez - Obstakel, doelgroep]])</f>
        <v>0</v>
      </c>
      <c r="AI937" s="4"/>
      <c r="AJ937" s="11">
        <f>SUM(Tabel1[[#This Row],[Bez - doelgroep totaal]]+Tabel1[[#This Row],[Bez - Openbaar]]+Tabel1[[#This Row],[Bez - Foutparkeerders]]+Tabel1[[#This Row],[Bez - Obstakels]])</f>
        <v>54</v>
      </c>
      <c r="AK937" s="41">
        <f>Tabel1[[#This Row],[Bez - Openbaar]]/Tabel1[[#This Row],[Totale openbare capaciteit]]</f>
        <v>0.69230769230769229</v>
      </c>
      <c r="AL937" s="41">
        <f>Tabel1[[#This Row],[Bez - doelgroep totaal]]/Tabel1[[#This Row],[Totale doelgroep capaciteit]]</f>
        <v>0</v>
      </c>
      <c r="AM937" s="41">
        <f>Tabel1[[#This Row],[Totale bezetting]]/Tabel1[[#This Row],[Totale capaciteit]]</f>
        <v>0.68354430379746833</v>
      </c>
      <c r="AN937" s="41" t="str">
        <f>Tabel1[[#This Row],[Datum]]&amp;Tabel1[[#This Row],[Meetmoment]]&amp;Tabel1[[#This Row],[Sectienummer]]</f>
        <v>4445010:00-12:0071</v>
      </c>
      <c r="AO937" s="33">
        <v>7</v>
      </c>
      <c r="AP937" s="33">
        <v>3</v>
      </c>
      <c r="AQ937" s="33">
        <v>25</v>
      </c>
      <c r="AR937" s="33">
        <v>19</v>
      </c>
      <c r="AS937" s="33"/>
      <c r="AT937" s="33">
        <f>SUM(Tabel1[[#This Row],[Motief - Bezoekers/kortparkeerders]:[Motief - Overig]])</f>
        <v>54</v>
      </c>
      <c r="AU937" s="43">
        <v>20</v>
      </c>
      <c r="AV937" s="43">
        <v>2</v>
      </c>
      <c r="AW937" s="43">
        <v>22</v>
      </c>
      <c r="AX937" s="43">
        <v>4</v>
      </c>
      <c r="AY937" s="43">
        <v>3</v>
      </c>
      <c r="AZ937" s="43">
        <v>1</v>
      </c>
      <c r="BA937" s="43">
        <v>2</v>
      </c>
      <c r="BB937" s="43"/>
      <c r="BC937" s="44">
        <f>SUM(Tabel1[[#This Row],[Herkomst - Eigen woonplaats]:[Herkomst - Onbekend]])</f>
        <v>54</v>
      </c>
    </row>
    <row r="938" spans="1:55" s="2" customFormat="1" x14ac:dyDescent="0.25">
      <c r="A938" s="1">
        <v>71</v>
      </c>
      <c r="B938" t="s">
        <v>54</v>
      </c>
      <c r="C938" s="8">
        <v>44450</v>
      </c>
      <c r="D938" s="1" t="s">
        <v>79</v>
      </c>
      <c r="E938" s="4"/>
      <c r="F938" s="4"/>
      <c r="G938" s="4"/>
      <c r="H938" s="4">
        <v>78</v>
      </c>
      <c r="I938" s="4"/>
      <c r="J938" s="4"/>
      <c r="K938" s="4">
        <f>SUM(Tabel1[[#This Row],[cap_gemarkeerd_langs]:[cap_canadees]])</f>
        <v>78</v>
      </c>
      <c r="L938" s="4"/>
      <c r="M938" s="4">
        <v>1</v>
      </c>
      <c r="N938" s="4"/>
      <c r="O938" s="4"/>
      <c r="P938" s="4"/>
      <c r="Q938" s="4"/>
      <c r="R938" s="4">
        <f>SUM(Tabel1[[#This Row],[Cap - Invaliden algemeen]:[Cap - Overig gereserveerd]])</f>
        <v>1</v>
      </c>
      <c r="S938" s="4">
        <f>Tabel1[[#This Row],[Totale openbare capaciteit]]+Tabel1[[#This Row],[Totale doelgroep capaciteit]]</f>
        <v>79</v>
      </c>
      <c r="T938" s="11">
        <v>50</v>
      </c>
      <c r="U938" s="11"/>
      <c r="V938" s="11"/>
      <c r="W938" s="11"/>
      <c r="X938" s="11"/>
      <c r="Y938" s="11"/>
      <c r="Z938" s="4">
        <f>SUM(Tabel1[[#This Row],[Bez - Invaliden algemeen]:[Bez - Overig gereserveerd]])</f>
        <v>0</v>
      </c>
      <c r="AA938" s="4"/>
      <c r="AB938" s="4"/>
      <c r="AC938" s="11"/>
      <c r="AD938" s="11">
        <f>SUM(Tabel1[[#This Row],[Bez - fout, canadees]:[Bez - fout, anders]])</f>
        <v>0</v>
      </c>
      <c r="AE938" s="4"/>
      <c r="AF938" s="11"/>
      <c r="AG938" s="11"/>
      <c r="AH938" s="11">
        <f>SUM(Tabel1[[#This Row],[Bez - Obstakel, openbaar]:[Bez - Obstakel, doelgroep]])</f>
        <v>0</v>
      </c>
      <c r="AI938" s="4"/>
      <c r="AJ938" s="11">
        <f>SUM(Tabel1[[#This Row],[Bez - doelgroep totaal]]+Tabel1[[#This Row],[Bez - Openbaar]]+Tabel1[[#This Row],[Bez - Foutparkeerders]]+Tabel1[[#This Row],[Bez - Obstakels]])</f>
        <v>50</v>
      </c>
      <c r="AK938" s="41">
        <f>Tabel1[[#This Row],[Bez - Openbaar]]/Tabel1[[#This Row],[Totale openbare capaciteit]]</f>
        <v>0.64102564102564108</v>
      </c>
      <c r="AL938" s="41">
        <f>Tabel1[[#This Row],[Bez - doelgroep totaal]]/Tabel1[[#This Row],[Totale doelgroep capaciteit]]</f>
        <v>0</v>
      </c>
      <c r="AM938" s="41">
        <f>Tabel1[[#This Row],[Totale bezetting]]/Tabel1[[#This Row],[Totale capaciteit]]</f>
        <v>0.63291139240506333</v>
      </c>
      <c r="AN938" s="41" t="str">
        <f>Tabel1[[#This Row],[Datum]]&amp;Tabel1[[#This Row],[Meetmoment]]&amp;Tabel1[[#This Row],[Sectienummer]]</f>
        <v>4445014:00-16:0071</v>
      </c>
      <c r="AO938" s="33">
        <v>3</v>
      </c>
      <c r="AP938" s="33">
        <v>4</v>
      </c>
      <c r="AQ938" s="33">
        <v>23</v>
      </c>
      <c r="AR938" s="33">
        <v>20</v>
      </c>
      <c r="AS938" s="33"/>
      <c r="AT938" s="33">
        <f>SUM(Tabel1[[#This Row],[Motief - Bezoekers/kortparkeerders]:[Motief - Overig]])</f>
        <v>50</v>
      </c>
      <c r="AU938" s="43">
        <v>15</v>
      </c>
      <c r="AV938" s="43">
        <v>2</v>
      </c>
      <c r="AW938" s="43">
        <v>21</v>
      </c>
      <c r="AX938" s="43">
        <v>4</v>
      </c>
      <c r="AY938" s="43">
        <v>1</v>
      </c>
      <c r="AZ938" s="43">
        <v>2</v>
      </c>
      <c r="BA938" s="43">
        <v>4</v>
      </c>
      <c r="BB938" s="43">
        <v>1</v>
      </c>
      <c r="BC938" s="44">
        <f>SUM(Tabel1[[#This Row],[Herkomst - Eigen woonplaats]:[Herkomst - Onbekend]])</f>
        <v>50</v>
      </c>
    </row>
    <row r="939" spans="1:55" s="2" customFormat="1" x14ac:dyDescent="0.25">
      <c r="A939" s="1">
        <v>71</v>
      </c>
      <c r="B939" t="s">
        <v>54</v>
      </c>
      <c r="C939" s="8">
        <v>44450</v>
      </c>
      <c r="D939" s="1" t="s">
        <v>80</v>
      </c>
      <c r="E939" s="4"/>
      <c r="F939" s="4"/>
      <c r="G939" s="4"/>
      <c r="H939" s="4">
        <v>78</v>
      </c>
      <c r="I939" s="4"/>
      <c r="J939" s="4"/>
      <c r="K939" s="4">
        <f>SUM(Tabel1[[#This Row],[cap_gemarkeerd_langs]:[cap_canadees]])</f>
        <v>78</v>
      </c>
      <c r="L939" s="4"/>
      <c r="M939" s="4">
        <v>1</v>
      </c>
      <c r="N939" s="4"/>
      <c r="O939" s="4"/>
      <c r="P939" s="4"/>
      <c r="Q939" s="4"/>
      <c r="R939" s="4">
        <f>SUM(Tabel1[[#This Row],[Cap - Invaliden algemeen]:[Cap - Overig gereserveerd]])</f>
        <v>1</v>
      </c>
      <c r="S939" s="4">
        <f>Tabel1[[#This Row],[Totale openbare capaciteit]]+Tabel1[[#This Row],[Totale doelgroep capaciteit]]</f>
        <v>79</v>
      </c>
      <c r="T939" s="11">
        <v>73</v>
      </c>
      <c r="U939" s="11"/>
      <c r="V939" s="11"/>
      <c r="W939" s="11"/>
      <c r="X939" s="11"/>
      <c r="Y939" s="11"/>
      <c r="Z939" s="4">
        <f>SUM(Tabel1[[#This Row],[Bez - Invaliden algemeen]:[Bez - Overig gereserveerd]])</f>
        <v>0</v>
      </c>
      <c r="AA939" s="4">
        <v>1</v>
      </c>
      <c r="AB939" s="4"/>
      <c r="AC939" s="11"/>
      <c r="AD939" s="11">
        <f>SUM(Tabel1[[#This Row],[Bez - fout, canadees]:[Bez - fout, anders]])</f>
        <v>1</v>
      </c>
      <c r="AE939" s="4"/>
      <c r="AF939" s="11"/>
      <c r="AG939" s="11"/>
      <c r="AH939" s="11">
        <f>SUM(Tabel1[[#This Row],[Bez - Obstakel, openbaar]:[Bez - Obstakel, doelgroep]])</f>
        <v>0</v>
      </c>
      <c r="AI939" s="4"/>
      <c r="AJ939" s="11">
        <f>SUM(Tabel1[[#This Row],[Bez - doelgroep totaal]]+Tabel1[[#This Row],[Bez - Openbaar]]+Tabel1[[#This Row],[Bez - Foutparkeerders]]+Tabel1[[#This Row],[Bez - Obstakels]])</f>
        <v>74</v>
      </c>
      <c r="AK939" s="41">
        <f>Tabel1[[#This Row],[Bez - Openbaar]]/Tabel1[[#This Row],[Totale openbare capaciteit]]</f>
        <v>0.9358974358974359</v>
      </c>
      <c r="AL939" s="41">
        <f>Tabel1[[#This Row],[Bez - doelgroep totaal]]/Tabel1[[#This Row],[Totale doelgroep capaciteit]]</f>
        <v>0</v>
      </c>
      <c r="AM939" s="41">
        <f>Tabel1[[#This Row],[Totale bezetting]]/Tabel1[[#This Row],[Totale capaciteit]]</f>
        <v>0.93670886075949367</v>
      </c>
      <c r="AN939" s="41" t="str">
        <f>Tabel1[[#This Row],[Datum]]&amp;Tabel1[[#This Row],[Meetmoment]]&amp;Tabel1[[#This Row],[Sectienummer]]</f>
        <v>4445019:00-21:0071</v>
      </c>
      <c r="AO939" s="33">
        <v>7</v>
      </c>
      <c r="AP939" s="33">
        <v>3</v>
      </c>
      <c r="AQ939" s="33">
        <v>42</v>
      </c>
      <c r="AR939" s="33">
        <v>22</v>
      </c>
      <c r="AS939" s="33"/>
      <c r="AT939" s="33">
        <f>SUM(Tabel1[[#This Row],[Motief - Bezoekers/kortparkeerders]:[Motief - Overig]])</f>
        <v>74</v>
      </c>
      <c r="AU939" s="43">
        <v>20</v>
      </c>
      <c r="AV939" s="43">
        <v>5</v>
      </c>
      <c r="AW939" s="43">
        <v>36</v>
      </c>
      <c r="AX939" s="43">
        <v>4</v>
      </c>
      <c r="AY939" s="43">
        <v>1</v>
      </c>
      <c r="AZ939" s="43">
        <v>2</v>
      </c>
      <c r="BA939" s="43">
        <v>5</v>
      </c>
      <c r="BB939" s="43">
        <v>1</v>
      </c>
      <c r="BC939" s="44">
        <f>SUM(Tabel1[[#This Row],[Herkomst - Eigen woonplaats]:[Herkomst - Onbekend]])</f>
        <v>74</v>
      </c>
    </row>
    <row r="940" spans="1:55" s="2" customFormat="1" x14ac:dyDescent="0.25">
      <c r="A940" s="1">
        <v>71</v>
      </c>
      <c r="B940" t="s">
        <v>54</v>
      </c>
      <c r="C940" s="8">
        <v>44451</v>
      </c>
      <c r="D940" s="1" t="s">
        <v>77</v>
      </c>
      <c r="E940" s="4"/>
      <c r="F940" s="4"/>
      <c r="G940" s="4"/>
      <c r="H940" s="4">
        <v>78</v>
      </c>
      <c r="I940" s="4"/>
      <c r="J940" s="4"/>
      <c r="K940" s="4">
        <f>SUM(Tabel1[[#This Row],[cap_gemarkeerd_langs]:[cap_canadees]])</f>
        <v>78</v>
      </c>
      <c r="L940" s="4"/>
      <c r="M940" s="4">
        <v>1</v>
      </c>
      <c r="N940" s="4"/>
      <c r="O940" s="4"/>
      <c r="P940" s="4"/>
      <c r="Q940" s="4"/>
      <c r="R940" s="4">
        <f>SUM(Tabel1[[#This Row],[Cap - Invaliden algemeen]:[Cap - Overig gereserveerd]])</f>
        <v>1</v>
      </c>
      <c r="S940" s="4">
        <f>Tabel1[[#This Row],[Totale openbare capaciteit]]+Tabel1[[#This Row],[Totale doelgroep capaciteit]]</f>
        <v>79</v>
      </c>
      <c r="T940" s="11">
        <v>73</v>
      </c>
      <c r="U940" s="11"/>
      <c r="V940" s="11"/>
      <c r="W940" s="11"/>
      <c r="X940" s="11"/>
      <c r="Y940" s="11"/>
      <c r="Z940" s="4">
        <f>SUM(Tabel1[[#This Row],[Bez - Invaliden algemeen]:[Bez - Overig gereserveerd]])</f>
        <v>0</v>
      </c>
      <c r="AA940" s="4"/>
      <c r="AB940" s="4"/>
      <c r="AC940" s="11"/>
      <c r="AD940" s="11">
        <f>SUM(Tabel1[[#This Row],[Bez - fout, canadees]:[Bez - fout, anders]])</f>
        <v>0</v>
      </c>
      <c r="AE940" s="4"/>
      <c r="AF940" s="11"/>
      <c r="AG940" s="11"/>
      <c r="AH940" s="11">
        <f>SUM(Tabel1[[#This Row],[Bez - Obstakel, openbaar]:[Bez - Obstakel, doelgroep]])</f>
        <v>0</v>
      </c>
      <c r="AI940" s="4"/>
      <c r="AJ940" s="11">
        <f>SUM(Tabel1[[#This Row],[Bez - doelgroep totaal]]+Tabel1[[#This Row],[Bez - Openbaar]]+Tabel1[[#This Row],[Bez - Foutparkeerders]]+Tabel1[[#This Row],[Bez - Obstakels]])</f>
        <v>73</v>
      </c>
      <c r="AK940" s="41">
        <f>Tabel1[[#This Row],[Bez - Openbaar]]/Tabel1[[#This Row],[Totale openbare capaciteit]]</f>
        <v>0.9358974358974359</v>
      </c>
      <c r="AL940" s="41">
        <f>Tabel1[[#This Row],[Bez - doelgroep totaal]]/Tabel1[[#This Row],[Totale doelgroep capaciteit]]</f>
        <v>0</v>
      </c>
      <c r="AM940" s="41">
        <f>Tabel1[[#This Row],[Totale bezetting]]/Tabel1[[#This Row],[Totale capaciteit]]</f>
        <v>0.92405063291139244</v>
      </c>
      <c r="AN940" s="41" t="str">
        <f>Tabel1[[#This Row],[Datum]]&amp;Tabel1[[#This Row],[Meetmoment]]&amp;Tabel1[[#This Row],[Sectienummer]]</f>
        <v>4445100:00-02:0071</v>
      </c>
      <c r="AO940" s="33"/>
      <c r="AP940" s="33"/>
      <c r="AQ940" s="33">
        <v>48</v>
      </c>
      <c r="AR940" s="33">
        <v>25</v>
      </c>
      <c r="AS940" s="33"/>
      <c r="AT940" s="33">
        <f>SUM(Tabel1[[#This Row],[Motief - Bezoekers/kortparkeerders]:[Motief - Overig]])</f>
        <v>73</v>
      </c>
      <c r="AU940" s="43">
        <v>22</v>
      </c>
      <c r="AV940" s="43">
        <v>3</v>
      </c>
      <c r="AW940" s="43">
        <v>36</v>
      </c>
      <c r="AX940" s="43">
        <v>3</v>
      </c>
      <c r="AY940" s="43">
        <v>2</v>
      </c>
      <c r="AZ940" s="43">
        <v>2</v>
      </c>
      <c r="BA940" s="43">
        <v>4</v>
      </c>
      <c r="BB940" s="43">
        <v>1</v>
      </c>
      <c r="BC940" s="44">
        <f>SUM(Tabel1[[#This Row],[Herkomst - Eigen woonplaats]:[Herkomst - Onbekend]])</f>
        <v>73</v>
      </c>
    </row>
    <row r="941" spans="1:55" s="2" customFormat="1" x14ac:dyDescent="0.25">
      <c r="A941" s="1">
        <v>71</v>
      </c>
      <c r="B941" t="s">
        <v>54</v>
      </c>
      <c r="C941" s="8">
        <v>44474</v>
      </c>
      <c r="D941" s="1" t="s">
        <v>78</v>
      </c>
      <c r="E941" s="4"/>
      <c r="F941" s="4"/>
      <c r="G941" s="4"/>
      <c r="H941" s="4">
        <v>78</v>
      </c>
      <c r="I941" s="4"/>
      <c r="J941" s="4"/>
      <c r="K941" s="4">
        <f>SUM(Tabel1[[#This Row],[cap_gemarkeerd_langs]:[cap_canadees]])</f>
        <v>78</v>
      </c>
      <c r="L941" s="4"/>
      <c r="M941" s="4">
        <v>1</v>
      </c>
      <c r="N941" s="4"/>
      <c r="O941" s="4"/>
      <c r="P941" s="4"/>
      <c r="Q941" s="4"/>
      <c r="R941" s="4">
        <f>SUM(Tabel1[[#This Row],[Cap - Invaliden algemeen]:[Cap - Overig gereserveerd]])</f>
        <v>1</v>
      </c>
      <c r="S941" s="4">
        <f>Tabel1[[#This Row],[Totale openbare capaciteit]]+Tabel1[[#This Row],[Totale doelgroep capaciteit]]</f>
        <v>79</v>
      </c>
      <c r="T941" s="11">
        <v>35</v>
      </c>
      <c r="U941" s="11"/>
      <c r="V941" s="11"/>
      <c r="W941" s="11"/>
      <c r="X941" s="11"/>
      <c r="Y941" s="11"/>
      <c r="Z941" s="4">
        <f>SUM(Tabel1[[#This Row],[Bez - Invaliden algemeen]:[Bez - Overig gereserveerd]])</f>
        <v>0</v>
      </c>
      <c r="AA941" s="4"/>
      <c r="AB941" s="4"/>
      <c r="AC941" s="11"/>
      <c r="AD941" s="11">
        <f>SUM(Tabel1[[#This Row],[Bez - fout, canadees]:[Bez - fout, anders]])</f>
        <v>0</v>
      </c>
      <c r="AE941" s="4"/>
      <c r="AF941" s="11"/>
      <c r="AG941" s="11"/>
      <c r="AH941" s="11">
        <f>SUM(Tabel1[[#This Row],[Bez - Obstakel, openbaar]:[Bez - Obstakel, doelgroep]])</f>
        <v>0</v>
      </c>
      <c r="AI941" s="4"/>
      <c r="AJ941" s="11">
        <f>SUM(Tabel1[[#This Row],[Bez - doelgroep totaal]]+Tabel1[[#This Row],[Bez - Openbaar]]+Tabel1[[#This Row],[Bez - Foutparkeerders]]+Tabel1[[#This Row],[Bez - Obstakels]])</f>
        <v>35</v>
      </c>
      <c r="AK941" s="41">
        <f>Tabel1[[#This Row],[Bez - Openbaar]]/Tabel1[[#This Row],[Totale openbare capaciteit]]</f>
        <v>0.44871794871794873</v>
      </c>
      <c r="AL941" s="41">
        <f>Tabel1[[#This Row],[Bez - doelgroep totaal]]/Tabel1[[#This Row],[Totale doelgroep capaciteit]]</f>
        <v>0</v>
      </c>
      <c r="AM941" s="41">
        <f>Tabel1[[#This Row],[Totale bezetting]]/Tabel1[[#This Row],[Totale capaciteit]]</f>
        <v>0.44303797468354428</v>
      </c>
      <c r="AN941" s="41" t="str">
        <f>Tabel1[[#This Row],[Datum]]&amp;Tabel1[[#This Row],[Meetmoment]]&amp;Tabel1[[#This Row],[Sectienummer]]</f>
        <v>4447410:00-12:0071</v>
      </c>
      <c r="AO941" s="33">
        <v>7</v>
      </c>
      <c r="AP941" s="33">
        <v>2</v>
      </c>
      <c r="AQ941" s="33">
        <v>12</v>
      </c>
      <c r="AR941" s="33">
        <v>14</v>
      </c>
      <c r="AS941" s="33"/>
      <c r="AT941" s="33">
        <f>SUM(Tabel1[[#This Row],[Motief - Bezoekers/kortparkeerders]:[Motief - Overig]])</f>
        <v>35</v>
      </c>
      <c r="AU941" s="43">
        <v>19</v>
      </c>
      <c r="AV941" s="43">
        <v>2</v>
      </c>
      <c r="AW941" s="43">
        <v>8</v>
      </c>
      <c r="AX941" s="43"/>
      <c r="AY941" s="43">
        <v>2</v>
      </c>
      <c r="AZ941" s="43">
        <v>2</v>
      </c>
      <c r="BA941" s="43"/>
      <c r="BB941" s="43">
        <v>2</v>
      </c>
      <c r="BC941" s="44">
        <f>SUM(Tabel1[[#This Row],[Herkomst - Eigen woonplaats]:[Herkomst - Onbekend]])</f>
        <v>35</v>
      </c>
    </row>
    <row r="942" spans="1:55" s="2" customFormat="1" x14ac:dyDescent="0.25">
      <c r="A942" s="1">
        <v>71</v>
      </c>
      <c r="B942" t="s">
        <v>54</v>
      </c>
      <c r="C942" s="8">
        <v>44474</v>
      </c>
      <c r="D942" s="1" t="s">
        <v>79</v>
      </c>
      <c r="E942" s="4"/>
      <c r="F942" s="4"/>
      <c r="G942" s="4"/>
      <c r="H942" s="4">
        <v>78</v>
      </c>
      <c r="I942" s="4"/>
      <c r="J942" s="4"/>
      <c r="K942" s="4">
        <f>SUM(Tabel1[[#This Row],[cap_gemarkeerd_langs]:[cap_canadees]])</f>
        <v>78</v>
      </c>
      <c r="L942" s="4"/>
      <c r="M942" s="4">
        <v>1</v>
      </c>
      <c r="N942" s="4"/>
      <c r="O942" s="4"/>
      <c r="P942" s="4"/>
      <c r="Q942" s="4"/>
      <c r="R942" s="4">
        <f>SUM(Tabel1[[#This Row],[Cap - Invaliden algemeen]:[Cap - Overig gereserveerd]])</f>
        <v>1</v>
      </c>
      <c r="S942" s="4">
        <f>Tabel1[[#This Row],[Totale openbare capaciteit]]+Tabel1[[#This Row],[Totale doelgroep capaciteit]]</f>
        <v>79</v>
      </c>
      <c r="T942" s="11">
        <v>29</v>
      </c>
      <c r="U942" s="11"/>
      <c r="V942" s="11"/>
      <c r="W942" s="11"/>
      <c r="X942" s="11"/>
      <c r="Y942" s="11"/>
      <c r="Z942" s="4">
        <f>SUM(Tabel1[[#This Row],[Bez - Invaliden algemeen]:[Bez - Overig gereserveerd]])</f>
        <v>0</v>
      </c>
      <c r="AA942" s="4"/>
      <c r="AB942" s="4"/>
      <c r="AC942" s="11"/>
      <c r="AD942" s="11">
        <f>SUM(Tabel1[[#This Row],[Bez - fout, canadees]:[Bez - fout, anders]])</f>
        <v>0</v>
      </c>
      <c r="AE942" s="4"/>
      <c r="AF942" s="11"/>
      <c r="AG942" s="11"/>
      <c r="AH942" s="11">
        <f>SUM(Tabel1[[#This Row],[Bez - Obstakel, openbaar]:[Bez - Obstakel, doelgroep]])</f>
        <v>0</v>
      </c>
      <c r="AI942" s="4"/>
      <c r="AJ942" s="11">
        <f>SUM(Tabel1[[#This Row],[Bez - doelgroep totaal]]+Tabel1[[#This Row],[Bez - Openbaar]]+Tabel1[[#This Row],[Bez - Foutparkeerders]]+Tabel1[[#This Row],[Bez - Obstakels]])</f>
        <v>29</v>
      </c>
      <c r="AK942" s="41">
        <f>Tabel1[[#This Row],[Bez - Openbaar]]/Tabel1[[#This Row],[Totale openbare capaciteit]]</f>
        <v>0.37179487179487181</v>
      </c>
      <c r="AL942" s="41">
        <f>Tabel1[[#This Row],[Bez - doelgroep totaal]]/Tabel1[[#This Row],[Totale doelgroep capaciteit]]</f>
        <v>0</v>
      </c>
      <c r="AM942" s="41">
        <f>Tabel1[[#This Row],[Totale bezetting]]/Tabel1[[#This Row],[Totale capaciteit]]</f>
        <v>0.36708860759493672</v>
      </c>
      <c r="AN942" s="41" t="str">
        <f>Tabel1[[#This Row],[Datum]]&amp;Tabel1[[#This Row],[Meetmoment]]&amp;Tabel1[[#This Row],[Sectienummer]]</f>
        <v>4447414:00-16:0071</v>
      </c>
      <c r="AO942" s="33">
        <v>1</v>
      </c>
      <c r="AP942" s="33">
        <v>2</v>
      </c>
      <c r="AQ942" s="33">
        <v>11</v>
      </c>
      <c r="AR942" s="33">
        <v>15</v>
      </c>
      <c r="AS942" s="33"/>
      <c r="AT942" s="33">
        <f>SUM(Tabel1[[#This Row],[Motief - Bezoekers/kortparkeerders]:[Motief - Overig]])</f>
        <v>29</v>
      </c>
      <c r="AU942" s="43">
        <v>17</v>
      </c>
      <c r="AV942" s="43"/>
      <c r="AW942" s="43">
        <v>9</v>
      </c>
      <c r="AX942" s="43">
        <v>1</v>
      </c>
      <c r="AY942" s="43"/>
      <c r="AZ942" s="43">
        <v>2</v>
      </c>
      <c r="BA942" s="43"/>
      <c r="BB942" s="43"/>
      <c r="BC942" s="44">
        <f>SUM(Tabel1[[#This Row],[Herkomst - Eigen woonplaats]:[Herkomst - Onbekend]])</f>
        <v>29</v>
      </c>
    </row>
    <row r="943" spans="1:55" s="2" customFormat="1" x14ac:dyDescent="0.25">
      <c r="A943" s="1">
        <v>71</v>
      </c>
      <c r="B943" t="s">
        <v>54</v>
      </c>
      <c r="C943" s="8">
        <v>44474</v>
      </c>
      <c r="D943" s="1" t="s">
        <v>80</v>
      </c>
      <c r="E943" s="4"/>
      <c r="F943" s="4"/>
      <c r="G943" s="4"/>
      <c r="H943" s="4">
        <v>78</v>
      </c>
      <c r="I943" s="4"/>
      <c r="J943" s="4"/>
      <c r="K943" s="4">
        <f>SUM(Tabel1[[#This Row],[cap_gemarkeerd_langs]:[cap_canadees]])</f>
        <v>78</v>
      </c>
      <c r="L943" s="4"/>
      <c r="M943" s="4">
        <v>1</v>
      </c>
      <c r="N943" s="4"/>
      <c r="O943" s="4"/>
      <c r="P943" s="4"/>
      <c r="Q943" s="4"/>
      <c r="R943" s="4">
        <f>SUM(Tabel1[[#This Row],[Cap - Invaliden algemeen]:[Cap - Overig gereserveerd]])</f>
        <v>1</v>
      </c>
      <c r="S943" s="4">
        <f>Tabel1[[#This Row],[Totale openbare capaciteit]]+Tabel1[[#This Row],[Totale doelgroep capaciteit]]</f>
        <v>79</v>
      </c>
      <c r="T943" s="11">
        <v>53</v>
      </c>
      <c r="U943" s="11"/>
      <c r="V943" s="11">
        <v>1</v>
      </c>
      <c r="W943" s="11"/>
      <c r="X943" s="11"/>
      <c r="Y943" s="11"/>
      <c r="Z943" s="4">
        <f>SUM(Tabel1[[#This Row],[Bez - Invaliden algemeen]:[Bez - Overig gereserveerd]])</f>
        <v>1</v>
      </c>
      <c r="AA943" s="4"/>
      <c r="AB943" s="4"/>
      <c r="AC943" s="11"/>
      <c r="AD943" s="11">
        <f>SUM(Tabel1[[#This Row],[Bez - fout, canadees]:[Bez - fout, anders]])</f>
        <v>0</v>
      </c>
      <c r="AE943" s="4"/>
      <c r="AF943" s="11"/>
      <c r="AG943" s="11"/>
      <c r="AH943" s="11">
        <f>SUM(Tabel1[[#This Row],[Bez - Obstakel, openbaar]:[Bez - Obstakel, doelgroep]])</f>
        <v>0</v>
      </c>
      <c r="AI943" s="4"/>
      <c r="AJ943" s="11">
        <f>SUM(Tabel1[[#This Row],[Bez - doelgroep totaal]]+Tabel1[[#This Row],[Bez - Openbaar]]+Tabel1[[#This Row],[Bez - Foutparkeerders]]+Tabel1[[#This Row],[Bez - Obstakels]])</f>
        <v>54</v>
      </c>
      <c r="AK943" s="41">
        <f>Tabel1[[#This Row],[Bez - Openbaar]]/Tabel1[[#This Row],[Totale openbare capaciteit]]</f>
        <v>0.67948717948717952</v>
      </c>
      <c r="AL943" s="41">
        <f>Tabel1[[#This Row],[Bez - doelgroep totaal]]/Tabel1[[#This Row],[Totale doelgroep capaciteit]]</f>
        <v>1</v>
      </c>
      <c r="AM943" s="41">
        <f>Tabel1[[#This Row],[Totale bezetting]]/Tabel1[[#This Row],[Totale capaciteit]]</f>
        <v>0.68354430379746833</v>
      </c>
      <c r="AN943" s="41" t="str">
        <f>Tabel1[[#This Row],[Datum]]&amp;Tabel1[[#This Row],[Meetmoment]]&amp;Tabel1[[#This Row],[Sectienummer]]</f>
        <v>4447419:00-21:0071</v>
      </c>
      <c r="AO943" s="33">
        <v>4</v>
      </c>
      <c r="AP943" s="33"/>
      <c r="AQ943" s="33">
        <v>33</v>
      </c>
      <c r="AR943" s="33">
        <v>17</v>
      </c>
      <c r="AS943" s="33"/>
      <c r="AT943" s="33">
        <f>SUM(Tabel1[[#This Row],[Motief - Bezoekers/kortparkeerders]:[Motief - Overig]])</f>
        <v>54</v>
      </c>
      <c r="AU943" s="43">
        <v>29</v>
      </c>
      <c r="AV943" s="43">
        <v>1</v>
      </c>
      <c r="AW943" s="43">
        <v>20</v>
      </c>
      <c r="AX943" s="43">
        <v>2</v>
      </c>
      <c r="AY943" s="43"/>
      <c r="AZ943" s="43">
        <v>2</v>
      </c>
      <c r="BA943" s="43"/>
      <c r="BB943" s="43"/>
      <c r="BC943" s="44">
        <f>SUM(Tabel1[[#This Row],[Herkomst - Eigen woonplaats]:[Herkomst - Onbekend]])</f>
        <v>54</v>
      </c>
    </row>
    <row r="944" spans="1:55" s="2" customFormat="1" x14ac:dyDescent="0.25">
      <c r="A944" s="1">
        <v>71</v>
      </c>
      <c r="B944" t="s">
        <v>54</v>
      </c>
      <c r="C944" s="8">
        <v>44475</v>
      </c>
      <c r="D944" s="1" t="s">
        <v>77</v>
      </c>
      <c r="E944" s="4"/>
      <c r="F944" s="4"/>
      <c r="G944" s="4"/>
      <c r="H944" s="4">
        <v>78</v>
      </c>
      <c r="I944" s="4"/>
      <c r="J944" s="4"/>
      <c r="K944" s="4">
        <f>SUM(Tabel1[[#This Row],[cap_gemarkeerd_langs]:[cap_canadees]])</f>
        <v>78</v>
      </c>
      <c r="L944" s="4"/>
      <c r="M944" s="4">
        <v>1</v>
      </c>
      <c r="N944" s="4"/>
      <c r="O944" s="4"/>
      <c r="P944" s="4"/>
      <c r="Q944" s="4"/>
      <c r="R944" s="4">
        <f>SUM(Tabel1[[#This Row],[Cap - Invaliden algemeen]:[Cap - Overig gereserveerd]])</f>
        <v>1</v>
      </c>
      <c r="S944" s="4">
        <f>Tabel1[[#This Row],[Totale openbare capaciteit]]+Tabel1[[#This Row],[Totale doelgroep capaciteit]]</f>
        <v>79</v>
      </c>
      <c r="T944" s="11">
        <v>67</v>
      </c>
      <c r="U944" s="11"/>
      <c r="V944" s="11">
        <v>1</v>
      </c>
      <c r="W944" s="11"/>
      <c r="X944" s="11"/>
      <c r="Y944" s="11"/>
      <c r="Z944" s="4">
        <f>SUM(Tabel1[[#This Row],[Bez - Invaliden algemeen]:[Bez - Overig gereserveerd]])</f>
        <v>1</v>
      </c>
      <c r="AA944" s="4"/>
      <c r="AB944" s="4"/>
      <c r="AC944" s="11"/>
      <c r="AD944" s="11">
        <f>SUM(Tabel1[[#This Row],[Bez - fout, canadees]:[Bez - fout, anders]])</f>
        <v>0</v>
      </c>
      <c r="AE944" s="4"/>
      <c r="AF944" s="11"/>
      <c r="AG944" s="11"/>
      <c r="AH944" s="11">
        <f>SUM(Tabel1[[#This Row],[Bez - Obstakel, openbaar]:[Bez - Obstakel, doelgroep]])</f>
        <v>0</v>
      </c>
      <c r="AI944" s="4"/>
      <c r="AJ944" s="11">
        <f>SUM(Tabel1[[#This Row],[Bez - doelgroep totaal]]+Tabel1[[#This Row],[Bez - Openbaar]]+Tabel1[[#This Row],[Bez - Foutparkeerders]]+Tabel1[[#This Row],[Bez - Obstakels]])</f>
        <v>68</v>
      </c>
      <c r="AK944" s="41">
        <f>Tabel1[[#This Row],[Bez - Openbaar]]/Tabel1[[#This Row],[Totale openbare capaciteit]]</f>
        <v>0.85897435897435892</v>
      </c>
      <c r="AL944" s="41">
        <f>Tabel1[[#This Row],[Bez - doelgroep totaal]]/Tabel1[[#This Row],[Totale doelgroep capaciteit]]</f>
        <v>1</v>
      </c>
      <c r="AM944" s="41">
        <f>Tabel1[[#This Row],[Totale bezetting]]/Tabel1[[#This Row],[Totale capaciteit]]</f>
        <v>0.86075949367088611</v>
      </c>
      <c r="AN944" s="41" t="str">
        <f>Tabel1[[#This Row],[Datum]]&amp;Tabel1[[#This Row],[Meetmoment]]&amp;Tabel1[[#This Row],[Sectienummer]]</f>
        <v>4447500:00-02:0071</v>
      </c>
      <c r="AO944" s="33"/>
      <c r="AP944" s="33"/>
      <c r="AQ944" s="33">
        <v>45</v>
      </c>
      <c r="AR944" s="33">
        <v>23</v>
      </c>
      <c r="AS944" s="33"/>
      <c r="AT944" s="33">
        <f>SUM(Tabel1[[#This Row],[Motief - Bezoekers/kortparkeerders]:[Motief - Overig]])</f>
        <v>68</v>
      </c>
      <c r="AU944" s="43">
        <v>36</v>
      </c>
      <c r="AV944" s="43"/>
      <c r="AW944" s="43">
        <v>25</v>
      </c>
      <c r="AX944" s="43">
        <v>3</v>
      </c>
      <c r="AY944" s="43">
        <v>1</v>
      </c>
      <c r="AZ944" s="43">
        <v>1</v>
      </c>
      <c r="BA944" s="43">
        <v>1</v>
      </c>
      <c r="BB944" s="43">
        <v>1</v>
      </c>
      <c r="BC944" s="44">
        <f>SUM(Tabel1[[#This Row],[Herkomst - Eigen woonplaats]:[Herkomst - Onbekend]])</f>
        <v>68</v>
      </c>
    </row>
    <row r="945" spans="1:55" s="2" customFormat="1" x14ac:dyDescent="0.25">
      <c r="A945" s="1">
        <v>72</v>
      </c>
      <c r="B945" t="s">
        <v>50</v>
      </c>
      <c r="C945" s="8">
        <v>44415</v>
      </c>
      <c r="D945" s="1" t="s">
        <v>78</v>
      </c>
      <c r="E945" s="4">
        <v>11</v>
      </c>
      <c r="F945" s="4"/>
      <c r="G945" s="4"/>
      <c r="H945" s="4"/>
      <c r="I945" s="4"/>
      <c r="J945" s="4"/>
      <c r="K945" s="4">
        <f>SUM(Tabel1[[#This Row],[cap_gemarkeerd_langs]:[cap_canadees]])</f>
        <v>11</v>
      </c>
      <c r="L945" s="4"/>
      <c r="M945" s="4"/>
      <c r="N945" s="4"/>
      <c r="O945" s="4"/>
      <c r="P945" s="4"/>
      <c r="Q945" s="4"/>
      <c r="R945" s="4">
        <f>SUM(Tabel1[[#This Row],[Cap - Invaliden algemeen]:[Cap - Overig gereserveerd]])</f>
        <v>0</v>
      </c>
      <c r="S945" s="4">
        <f>Tabel1[[#This Row],[Totale openbare capaciteit]]+Tabel1[[#This Row],[Totale doelgroep capaciteit]]</f>
        <v>11</v>
      </c>
      <c r="T945" s="11">
        <v>6</v>
      </c>
      <c r="U945" s="11"/>
      <c r="V945" s="11"/>
      <c r="W945" s="11"/>
      <c r="X945" s="11"/>
      <c r="Y945" s="11"/>
      <c r="Z945" s="4">
        <f>SUM(Tabel1[[#This Row],[Bez - Invaliden algemeen]:[Bez - Overig gereserveerd]])</f>
        <v>0</v>
      </c>
      <c r="AA945" s="4"/>
      <c r="AB945" s="4"/>
      <c r="AC945" s="11"/>
      <c r="AD945" s="11">
        <f>SUM(Tabel1[[#This Row],[Bez - fout, canadees]:[Bez - fout, anders]])</f>
        <v>0</v>
      </c>
      <c r="AE945" s="4"/>
      <c r="AF945" s="11"/>
      <c r="AG945" s="11"/>
      <c r="AH945" s="11">
        <f>SUM(Tabel1[[#This Row],[Bez - Obstakel, openbaar]:[Bez - Obstakel, doelgroep]])</f>
        <v>0</v>
      </c>
      <c r="AI945" s="4"/>
      <c r="AJ945" s="11">
        <f>SUM(Tabel1[[#This Row],[Bez - doelgroep totaal]]+Tabel1[[#This Row],[Bez - Openbaar]]+Tabel1[[#This Row],[Bez - Foutparkeerders]]+Tabel1[[#This Row],[Bez - Obstakels]])</f>
        <v>6</v>
      </c>
      <c r="AK945" s="41">
        <f>Tabel1[[#This Row],[Bez - Openbaar]]/Tabel1[[#This Row],[Totale openbare capaciteit]]</f>
        <v>0.54545454545454541</v>
      </c>
      <c r="AL945" s="41" t="e">
        <f>Tabel1[[#This Row],[Bez - doelgroep totaal]]/Tabel1[[#This Row],[Totale doelgroep capaciteit]]</f>
        <v>#DIV/0!</v>
      </c>
      <c r="AM945" s="41">
        <f>Tabel1[[#This Row],[Totale bezetting]]/Tabel1[[#This Row],[Totale capaciteit]]</f>
        <v>0.54545454545454541</v>
      </c>
      <c r="AN945" s="41" t="str">
        <f>Tabel1[[#This Row],[Datum]]&amp;Tabel1[[#This Row],[Meetmoment]]&amp;Tabel1[[#This Row],[Sectienummer]]</f>
        <v>4441510:00-12:0072</v>
      </c>
      <c r="AO945" s="33"/>
      <c r="AP945" s="33"/>
      <c r="AQ945" s="33">
        <v>1</v>
      </c>
      <c r="AR945" s="33">
        <v>5</v>
      </c>
      <c r="AS945" s="33"/>
      <c r="AT945" s="33">
        <f>SUM(Tabel1[[#This Row],[Motief - Bezoekers/kortparkeerders]:[Motief - Overig]])</f>
        <v>6</v>
      </c>
      <c r="AU945" s="43">
        <v>6</v>
      </c>
      <c r="AV945" s="43"/>
      <c r="AW945" s="43"/>
      <c r="AX945" s="43"/>
      <c r="AY945" s="43"/>
      <c r="AZ945" s="43"/>
      <c r="BA945" s="43"/>
      <c r="BB945" s="43"/>
      <c r="BC945" s="44">
        <f>SUM(Tabel1[[#This Row],[Herkomst - Eigen woonplaats]:[Herkomst - Onbekend]])</f>
        <v>6</v>
      </c>
    </row>
    <row r="946" spans="1:55" s="2" customFormat="1" x14ac:dyDescent="0.25">
      <c r="A946" s="1">
        <v>72</v>
      </c>
      <c r="B946" t="s">
        <v>50</v>
      </c>
      <c r="C946" s="8">
        <v>44415</v>
      </c>
      <c r="D946" s="1" t="s">
        <v>79</v>
      </c>
      <c r="E946" s="4">
        <v>11</v>
      </c>
      <c r="F946" s="4"/>
      <c r="G946" s="4"/>
      <c r="H946" s="4"/>
      <c r="I946" s="4"/>
      <c r="J946" s="4"/>
      <c r="K946" s="4">
        <f>SUM(Tabel1[[#This Row],[cap_gemarkeerd_langs]:[cap_canadees]])</f>
        <v>11</v>
      </c>
      <c r="L946" s="4"/>
      <c r="M946" s="4"/>
      <c r="N946" s="4"/>
      <c r="O946" s="4"/>
      <c r="P946" s="4"/>
      <c r="Q946" s="4"/>
      <c r="R946" s="4">
        <f>SUM(Tabel1[[#This Row],[Cap - Invaliden algemeen]:[Cap - Overig gereserveerd]])</f>
        <v>0</v>
      </c>
      <c r="S946" s="4">
        <f>Tabel1[[#This Row],[Totale openbare capaciteit]]+Tabel1[[#This Row],[Totale doelgroep capaciteit]]</f>
        <v>11</v>
      </c>
      <c r="T946" s="11">
        <v>5</v>
      </c>
      <c r="U946" s="11"/>
      <c r="V946" s="11"/>
      <c r="W946" s="11"/>
      <c r="X946" s="11"/>
      <c r="Y946" s="11"/>
      <c r="Z946" s="4">
        <f>SUM(Tabel1[[#This Row],[Bez - Invaliden algemeen]:[Bez - Overig gereserveerd]])</f>
        <v>0</v>
      </c>
      <c r="AA946" s="4"/>
      <c r="AB946" s="4"/>
      <c r="AC946" s="11"/>
      <c r="AD946" s="11">
        <f>SUM(Tabel1[[#This Row],[Bez - fout, canadees]:[Bez - fout, anders]])</f>
        <v>0</v>
      </c>
      <c r="AE946" s="4"/>
      <c r="AF946" s="11"/>
      <c r="AG946" s="11"/>
      <c r="AH946" s="11">
        <f>SUM(Tabel1[[#This Row],[Bez - Obstakel, openbaar]:[Bez - Obstakel, doelgroep]])</f>
        <v>0</v>
      </c>
      <c r="AI946" s="4"/>
      <c r="AJ946" s="11">
        <f>SUM(Tabel1[[#This Row],[Bez - doelgroep totaal]]+Tabel1[[#This Row],[Bez - Openbaar]]+Tabel1[[#This Row],[Bez - Foutparkeerders]]+Tabel1[[#This Row],[Bez - Obstakels]])</f>
        <v>5</v>
      </c>
      <c r="AK946" s="41">
        <f>Tabel1[[#This Row],[Bez - Openbaar]]/Tabel1[[#This Row],[Totale openbare capaciteit]]</f>
        <v>0.45454545454545453</v>
      </c>
      <c r="AL946" s="41" t="e">
        <f>Tabel1[[#This Row],[Bez - doelgroep totaal]]/Tabel1[[#This Row],[Totale doelgroep capaciteit]]</f>
        <v>#DIV/0!</v>
      </c>
      <c r="AM946" s="41">
        <f>Tabel1[[#This Row],[Totale bezetting]]/Tabel1[[#This Row],[Totale capaciteit]]</f>
        <v>0.45454545454545453</v>
      </c>
      <c r="AN946" s="41" t="str">
        <f>Tabel1[[#This Row],[Datum]]&amp;Tabel1[[#This Row],[Meetmoment]]&amp;Tabel1[[#This Row],[Sectienummer]]</f>
        <v>4441514:00-16:0072</v>
      </c>
      <c r="AO946" s="33"/>
      <c r="AP946" s="33"/>
      <c r="AQ946" s="33"/>
      <c r="AR946" s="33">
        <v>5</v>
      </c>
      <c r="AS946" s="33"/>
      <c r="AT946" s="33">
        <f>SUM(Tabel1[[#This Row],[Motief - Bezoekers/kortparkeerders]:[Motief - Overig]])</f>
        <v>5</v>
      </c>
      <c r="AU946" s="43">
        <v>5</v>
      </c>
      <c r="AV946" s="43"/>
      <c r="AW946" s="43"/>
      <c r="AX946" s="43"/>
      <c r="AY946" s="43"/>
      <c r="AZ946" s="43"/>
      <c r="BA946" s="43"/>
      <c r="BB946" s="43"/>
      <c r="BC946" s="44">
        <f>SUM(Tabel1[[#This Row],[Herkomst - Eigen woonplaats]:[Herkomst - Onbekend]])</f>
        <v>5</v>
      </c>
    </row>
    <row r="947" spans="1:55" s="2" customFormat="1" x14ac:dyDescent="0.25">
      <c r="A947" s="1">
        <v>72</v>
      </c>
      <c r="B947" t="s">
        <v>50</v>
      </c>
      <c r="C947" s="8">
        <v>44415</v>
      </c>
      <c r="D947" s="1" t="s">
        <v>80</v>
      </c>
      <c r="E947" s="4">
        <v>11</v>
      </c>
      <c r="F947" s="4"/>
      <c r="G947" s="4"/>
      <c r="H947" s="4"/>
      <c r="I947" s="4"/>
      <c r="J947" s="4"/>
      <c r="K947" s="4">
        <f>SUM(Tabel1[[#This Row],[cap_gemarkeerd_langs]:[cap_canadees]])</f>
        <v>11</v>
      </c>
      <c r="L947" s="4"/>
      <c r="M947" s="4"/>
      <c r="N947" s="4"/>
      <c r="O947" s="4"/>
      <c r="P947" s="4"/>
      <c r="Q947" s="4"/>
      <c r="R947" s="4">
        <f>SUM(Tabel1[[#This Row],[Cap - Invaliden algemeen]:[Cap - Overig gereserveerd]])</f>
        <v>0</v>
      </c>
      <c r="S947" s="4">
        <f>Tabel1[[#This Row],[Totale openbare capaciteit]]+Tabel1[[#This Row],[Totale doelgroep capaciteit]]</f>
        <v>11</v>
      </c>
      <c r="T947" s="11">
        <v>7</v>
      </c>
      <c r="U947" s="11"/>
      <c r="V947" s="11"/>
      <c r="W947" s="11"/>
      <c r="X947" s="11"/>
      <c r="Y947" s="11"/>
      <c r="Z947" s="4">
        <f>SUM(Tabel1[[#This Row],[Bez - Invaliden algemeen]:[Bez - Overig gereserveerd]])</f>
        <v>0</v>
      </c>
      <c r="AA947" s="4"/>
      <c r="AB947" s="4"/>
      <c r="AC947" s="11"/>
      <c r="AD947" s="11">
        <f>SUM(Tabel1[[#This Row],[Bez - fout, canadees]:[Bez - fout, anders]])</f>
        <v>0</v>
      </c>
      <c r="AE947" s="4"/>
      <c r="AF947" s="11"/>
      <c r="AG947" s="11"/>
      <c r="AH947" s="11">
        <f>SUM(Tabel1[[#This Row],[Bez - Obstakel, openbaar]:[Bez - Obstakel, doelgroep]])</f>
        <v>0</v>
      </c>
      <c r="AI947" s="4"/>
      <c r="AJ947" s="11">
        <f>SUM(Tabel1[[#This Row],[Bez - doelgroep totaal]]+Tabel1[[#This Row],[Bez - Openbaar]]+Tabel1[[#This Row],[Bez - Foutparkeerders]]+Tabel1[[#This Row],[Bez - Obstakels]])</f>
        <v>7</v>
      </c>
      <c r="AK947" s="41">
        <f>Tabel1[[#This Row],[Bez - Openbaar]]/Tabel1[[#This Row],[Totale openbare capaciteit]]</f>
        <v>0.63636363636363635</v>
      </c>
      <c r="AL947" s="41" t="e">
        <f>Tabel1[[#This Row],[Bez - doelgroep totaal]]/Tabel1[[#This Row],[Totale doelgroep capaciteit]]</f>
        <v>#DIV/0!</v>
      </c>
      <c r="AM947" s="41">
        <f>Tabel1[[#This Row],[Totale bezetting]]/Tabel1[[#This Row],[Totale capaciteit]]</f>
        <v>0.63636363636363635</v>
      </c>
      <c r="AN947" s="41" t="str">
        <f>Tabel1[[#This Row],[Datum]]&amp;Tabel1[[#This Row],[Meetmoment]]&amp;Tabel1[[#This Row],[Sectienummer]]</f>
        <v>4441519:00-21:0072</v>
      </c>
      <c r="AO947" s="33"/>
      <c r="AP947" s="33"/>
      <c r="AQ947" s="33">
        <v>2</v>
      </c>
      <c r="AR947" s="33">
        <v>5</v>
      </c>
      <c r="AS947" s="33"/>
      <c r="AT947" s="33">
        <f>SUM(Tabel1[[#This Row],[Motief - Bezoekers/kortparkeerders]:[Motief - Overig]])</f>
        <v>7</v>
      </c>
      <c r="AU947" s="43">
        <v>7</v>
      </c>
      <c r="AV947" s="43"/>
      <c r="AW947" s="43"/>
      <c r="AX947" s="43"/>
      <c r="AY947" s="43"/>
      <c r="AZ947" s="43"/>
      <c r="BA947" s="43"/>
      <c r="BB947" s="43"/>
      <c r="BC947" s="44">
        <f>SUM(Tabel1[[#This Row],[Herkomst - Eigen woonplaats]:[Herkomst - Onbekend]])</f>
        <v>7</v>
      </c>
    </row>
    <row r="948" spans="1:55" s="2" customFormat="1" x14ac:dyDescent="0.25">
      <c r="A948" s="1">
        <v>72</v>
      </c>
      <c r="B948" t="s">
        <v>50</v>
      </c>
      <c r="C948" s="8">
        <v>44416</v>
      </c>
      <c r="D948" s="1" t="s">
        <v>77</v>
      </c>
      <c r="E948" s="4">
        <v>11</v>
      </c>
      <c r="F948" s="4"/>
      <c r="G948" s="4"/>
      <c r="H948" s="4"/>
      <c r="I948" s="4"/>
      <c r="J948" s="4"/>
      <c r="K948" s="4">
        <f>SUM(Tabel1[[#This Row],[cap_gemarkeerd_langs]:[cap_canadees]])</f>
        <v>11</v>
      </c>
      <c r="L948" s="4"/>
      <c r="M948" s="4"/>
      <c r="N948" s="4"/>
      <c r="O948" s="4"/>
      <c r="P948" s="4"/>
      <c r="Q948" s="4"/>
      <c r="R948" s="4">
        <f>SUM(Tabel1[[#This Row],[Cap - Invaliden algemeen]:[Cap - Overig gereserveerd]])</f>
        <v>0</v>
      </c>
      <c r="S948" s="4">
        <f>Tabel1[[#This Row],[Totale openbare capaciteit]]+Tabel1[[#This Row],[Totale doelgroep capaciteit]]</f>
        <v>11</v>
      </c>
      <c r="T948" s="11">
        <v>8</v>
      </c>
      <c r="U948" s="11"/>
      <c r="V948" s="11"/>
      <c r="W948" s="11"/>
      <c r="X948" s="11"/>
      <c r="Y948" s="11"/>
      <c r="Z948" s="4">
        <f>SUM(Tabel1[[#This Row],[Bez - Invaliden algemeen]:[Bez - Overig gereserveerd]])</f>
        <v>0</v>
      </c>
      <c r="AA948" s="4"/>
      <c r="AB948" s="4"/>
      <c r="AC948" s="11"/>
      <c r="AD948" s="11">
        <f>SUM(Tabel1[[#This Row],[Bez - fout, canadees]:[Bez - fout, anders]])</f>
        <v>0</v>
      </c>
      <c r="AE948" s="4"/>
      <c r="AF948" s="11"/>
      <c r="AG948" s="11"/>
      <c r="AH948" s="11">
        <f>SUM(Tabel1[[#This Row],[Bez - Obstakel, openbaar]:[Bez - Obstakel, doelgroep]])</f>
        <v>0</v>
      </c>
      <c r="AI948" s="4"/>
      <c r="AJ948" s="11">
        <f>SUM(Tabel1[[#This Row],[Bez - doelgroep totaal]]+Tabel1[[#This Row],[Bez - Openbaar]]+Tabel1[[#This Row],[Bez - Foutparkeerders]]+Tabel1[[#This Row],[Bez - Obstakels]])</f>
        <v>8</v>
      </c>
      <c r="AK948" s="41">
        <f>Tabel1[[#This Row],[Bez - Openbaar]]/Tabel1[[#This Row],[Totale openbare capaciteit]]</f>
        <v>0.72727272727272729</v>
      </c>
      <c r="AL948" s="41" t="e">
        <f>Tabel1[[#This Row],[Bez - doelgroep totaal]]/Tabel1[[#This Row],[Totale doelgroep capaciteit]]</f>
        <v>#DIV/0!</v>
      </c>
      <c r="AM948" s="41">
        <f>Tabel1[[#This Row],[Totale bezetting]]/Tabel1[[#This Row],[Totale capaciteit]]</f>
        <v>0.72727272727272729</v>
      </c>
      <c r="AN948" s="41" t="str">
        <f>Tabel1[[#This Row],[Datum]]&amp;Tabel1[[#This Row],[Meetmoment]]&amp;Tabel1[[#This Row],[Sectienummer]]</f>
        <v>4441600:00-02:0072</v>
      </c>
      <c r="AO948" s="33"/>
      <c r="AP948" s="33"/>
      <c r="AQ948" s="33">
        <v>3</v>
      </c>
      <c r="AR948" s="33">
        <v>5</v>
      </c>
      <c r="AS948" s="33"/>
      <c r="AT948" s="33">
        <f>SUM(Tabel1[[#This Row],[Motief - Bezoekers/kortparkeerders]:[Motief - Overig]])</f>
        <v>8</v>
      </c>
      <c r="AU948" s="43">
        <v>7</v>
      </c>
      <c r="AV948" s="43"/>
      <c r="AW948" s="43"/>
      <c r="AX948" s="43"/>
      <c r="AY948" s="43">
        <v>1</v>
      </c>
      <c r="AZ948" s="43"/>
      <c r="BA948" s="43"/>
      <c r="BB948" s="43"/>
      <c r="BC948" s="44">
        <f>SUM(Tabel1[[#This Row],[Herkomst - Eigen woonplaats]:[Herkomst - Onbekend]])</f>
        <v>8</v>
      </c>
    </row>
    <row r="949" spans="1:55" s="2" customFormat="1" x14ac:dyDescent="0.25">
      <c r="A949" s="1">
        <v>72</v>
      </c>
      <c r="B949" s="1" t="s">
        <v>50</v>
      </c>
      <c r="C949" s="8">
        <v>44429</v>
      </c>
      <c r="D949" s="1" t="s">
        <v>79</v>
      </c>
      <c r="E949" s="4">
        <v>11</v>
      </c>
      <c r="F949" s="4"/>
      <c r="G949" s="4"/>
      <c r="H949" s="4"/>
      <c r="I949" s="4"/>
      <c r="J949" s="4"/>
      <c r="K949" s="4">
        <f>SUM(Tabel1[[#This Row],[cap_gemarkeerd_langs]:[cap_canadees]])</f>
        <v>11</v>
      </c>
      <c r="L949" s="4"/>
      <c r="M949" s="4"/>
      <c r="N949" s="4"/>
      <c r="O949" s="4"/>
      <c r="P949" s="4"/>
      <c r="Q949" s="4"/>
      <c r="R949" s="4">
        <f>SUM(Tabel1[[#This Row],[Cap - Invaliden algemeen]:[Cap - Overig gereserveerd]])</f>
        <v>0</v>
      </c>
      <c r="S949" s="4">
        <f>Tabel1[[#This Row],[Totale openbare capaciteit]]+Tabel1[[#This Row],[Totale doelgroep capaciteit]]</f>
        <v>11</v>
      </c>
      <c r="T949" s="11">
        <v>8</v>
      </c>
      <c r="U949" s="11"/>
      <c r="V949" s="11"/>
      <c r="W949" s="11"/>
      <c r="X949" s="11"/>
      <c r="Y949" s="11"/>
      <c r="Z949" s="4">
        <f>SUM(Tabel1[[#This Row],[Bez - Invaliden algemeen]:[Bez - Overig gereserveerd]])</f>
        <v>0</v>
      </c>
      <c r="AA949" s="4"/>
      <c r="AB949" s="4"/>
      <c r="AC949" s="11"/>
      <c r="AD949" s="11">
        <f>SUM(Tabel1[[#This Row],[Bez - fout, canadees]:[Bez - fout, anders]])</f>
        <v>0</v>
      </c>
      <c r="AE949" s="11"/>
      <c r="AF949" s="11"/>
      <c r="AG949" s="11"/>
      <c r="AH949" s="11">
        <f>SUM(Tabel1[[#This Row],[Bez - Obstakel, openbaar]:[Bez - Obstakel, doelgroep]])</f>
        <v>0</v>
      </c>
      <c r="AI949" s="4"/>
      <c r="AJ949" s="11">
        <f>SUM(Tabel1[[#This Row],[Bez - doelgroep totaal]]+Tabel1[[#This Row],[Bez - Openbaar]]+Tabel1[[#This Row],[Bez - Foutparkeerders]]+Tabel1[[#This Row],[Bez - Obstakels]])</f>
        <v>8</v>
      </c>
      <c r="AK949" s="41">
        <f>Tabel1[[#This Row],[Bez - Openbaar]]/Tabel1[[#This Row],[Totale openbare capaciteit]]</f>
        <v>0.72727272727272729</v>
      </c>
      <c r="AL949" s="41" t="e">
        <f>Tabel1[[#This Row],[Bez - doelgroep totaal]]/Tabel1[[#This Row],[Totale doelgroep capaciteit]]</f>
        <v>#DIV/0!</v>
      </c>
      <c r="AM949" s="41">
        <f>Tabel1[[#This Row],[Totale bezetting]]/Tabel1[[#This Row],[Totale capaciteit]]</f>
        <v>0.72727272727272729</v>
      </c>
      <c r="AN949" s="41" t="str">
        <f>Tabel1[[#This Row],[Datum]]&amp;Tabel1[[#This Row],[Meetmoment]]&amp;Tabel1[[#This Row],[Sectienummer]]</f>
        <v>4442914:00-16:0072</v>
      </c>
      <c r="AO949" s="33">
        <v>2</v>
      </c>
      <c r="AP949" s="33">
        <v>1</v>
      </c>
      <c r="AQ949" s="33"/>
      <c r="AR949" s="33">
        <v>5</v>
      </c>
      <c r="AS949" s="33"/>
      <c r="AT949" s="33">
        <f>SUM(Tabel1[[#This Row],[Motief - Bezoekers/kortparkeerders]:[Motief - Overig]])</f>
        <v>8</v>
      </c>
      <c r="AU949" s="43">
        <v>7</v>
      </c>
      <c r="AV949" s="43"/>
      <c r="AW949" s="43">
        <v>1</v>
      </c>
      <c r="AX949" s="43"/>
      <c r="AY949" s="43"/>
      <c r="AZ949" s="43"/>
      <c r="BA949" s="43"/>
      <c r="BB949" s="43"/>
      <c r="BC949" s="44">
        <f>SUM(Tabel1[[#This Row],[Herkomst - Eigen woonplaats]:[Herkomst - Onbekend]])</f>
        <v>8</v>
      </c>
    </row>
    <row r="950" spans="1:55" s="2" customFormat="1" x14ac:dyDescent="0.25">
      <c r="A950" s="1">
        <v>72</v>
      </c>
      <c r="B950" t="s">
        <v>50</v>
      </c>
      <c r="C950" s="8">
        <v>44450</v>
      </c>
      <c r="D950" s="1" t="s">
        <v>78</v>
      </c>
      <c r="E950" s="4">
        <v>11</v>
      </c>
      <c r="F950" s="4"/>
      <c r="G950" s="4"/>
      <c r="H950" s="4"/>
      <c r="I950" s="4"/>
      <c r="J950" s="4"/>
      <c r="K950" s="4">
        <f>SUM(Tabel1[[#This Row],[cap_gemarkeerd_langs]:[cap_canadees]])</f>
        <v>11</v>
      </c>
      <c r="L950" s="4"/>
      <c r="M950" s="4"/>
      <c r="N950" s="4"/>
      <c r="O950" s="4"/>
      <c r="P950" s="4"/>
      <c r="Q950" s="4"/>
      <c r="R950" s="4">
        <f>SUM(Tabel1[[#This Row],[Cap - Invaliden algemeen]:[Cap - Overig gereserveerd]])</f>
        <v>0</v>
      </c>
      <c r="S950" s="4">
        <f>Tabel1[[#This Row],[Totale openbare capaciteit]]+Tabel1[[#This Row],[Totale doelgroep capaciteit]]</f>
        <v>11</v>
      </c>
      <c r="T950" s="11">
        <v>11</v>
      </c>
      <c r="U950" s="11"/>
      <c r="V950" s="11"/>
      <c r="W950" s="11"/>
      <c r="X950" s="11"/>
      <c r="Y950" s="11"/>
      <c r="Z950" s="4">
        <f>SUM(Tabel1[[#This Row],[Bez - Invaliden algemeen]:[Bez - Overig gereserveerd]])</f>
        <v>0</v>
      </c>
      <c r="AA950" s="4"/>
      <c r="AB950" s="4"/>
      <c r="AC950" s="11"/>
      <c r="AD950" s="11">
        <f>SUM(Tabel1[[#This Row],[Bez - fout, canadees]:[Bez - fout, anders]])</f>
        <v>0</v>
      </c>
      <c r="AE950" s="4"/>
      <c r="AF950" s="11"/>
      <c r="AG950" s="11"/>
      <c r="AH950" s="11">
        <f>SUM(Tabel1[[#This Row],[Bez - Obstakel, openbaar]:[Bez - Obstakel, doelgroep]])</f>
        <v>0</v>
      </c>
      <c r="AI950" s="4"/>
      <c r="AJ950" s="11">
        <f>SUM(Tabel1[[#This Row],[Bez - doelgroep totaal]]+Tabel1[[#This Row],[Bez - Openbaar]]+Tabel1[[#This Row],[Bez - Foutparkeerders]]+Tabel1[[#This Row],[Bez - Obstakels]])</f>
        <v>11</v>
      </c>
      <c r="AK950" s="41">
        <f>Tabel1[[#This Row],[Bez - Openbaar]]/Tabel1[[#This Row],[Totale openbare capaciteit]]</f>
        <v>1</v>
      </c>
      <c r="AL950" s="41" t="e">
        <f>Tabel1[[#This Row],[Bez - doelgroep totaal]]/Tabel1[[#This Row],[Totale doelgroep capaciteit]]</f>
        <v>#DIV/0!</v>
      </c>
      <c r="AM950" s="41">
        <f>Tabel1[[#This Row],[Totale bezetting]]/Tabel1[[#This Row],[Totale capaciteit]]</f>
        <v>1</v>
      </c>
      <c r="AN950" s="41" t="str">
        <f>Tabel1[[#This Row],[Datum]]&amp;Tabel1[[#This Row],[Meetmoment]]&amp;Tabel1[[#This Row],[Sectienummer]]</f>
        <v>4445010:00-12:0072</v>
      </c>
      <c r="AO950" s="33">
        <v>4</v>
      </c>
      <c r="AP950" s="33"/>
      <c r="AQ950" s="33">
        <v>2</v>
      </c>
      <c r="AR950" s="33">
        <v>5</v>
      </c>
      <c r="AS950" s="33"/>
      <c r="AT950" s="33">
        <f>SUM(Tabel1[[#This Row],[Motief - Bezoekers/kortparkeerders]:[Motief - Overig]])</f>
        <v>11</v>
      </c>
      <c r="AU950" s="43">
        <v>7</v>
      </c>
      <c r="AV950" s="43"/>
      <c r="AW950" s="43">
        <v>1</v>
      </c>
      <c r="AX950" s="43"/>
      <c r="AY950" s="43">
        <v>1</v>
      </c>
      <c r="AZ950" s="43">
        <v>2</v>
      </c>
      <c r="BA950" s="43"/>
      <c r="BB950" s="43"/>
      <c r="BC950" s="44">
        <f>SUM(Tabel1[[#This Row],[Herkomst - Eigen woonplaats]:[Herkomst - Onbekend]])</f>
        <v>11</v>
      </c>
    </row>
    <row r="951" spans="1:55" s="2" customFormat="1" x14ac:dyDescent="0.25">
      <c r="A951" s="1">
        <v>72</v>
      </c>
      <c r="B951" t="s">
        <v>50</v>
      </c>
      <c r="C951" s="8">
        <v>44450</v>
      </c>
      <c r="D951" s="1" t="s">
        <v>79</v>
      </c>
      <c r="E951" s="4">
        <v>11</v>
      </c>
      <c r="F951" s="4"/>
      <c r="G951" s="4"/>
      <c r="H951" s="4"/>
      <c r="I951" s="4"/>
      <c r="J951" s="4"/>
      <c r="K951" s="4">
        <f>SUM(Tabel1[[#This Row],[cap_gemarkeerd_langs]:[cap_canadees]])</f>
        <v>11</v>
      </c>
      <c r="L951" s="4"/>
      <c r="M951" s="4"/>
      <c r="N951" s="4"/>
      <c r="O951" s="4"/>
      <c r="P951" s="4"/>
      <c r="Q951" s="4"/>
      <c r="R951" s="4">
        <f>SUM(Tabel1[[#This Row],[Cap - Invaliden algemeen]:[Cap - Overig gereserveerd]])</f>
        <v>0</v>
      </c>
      <c r="S951" s="4">
        <f>Tabel1[[#This Row],[Totale openbare capaciteit]]+Tabel1[[#This Row],[Totale doelgroep capaciteit]]</f>
        <v>11</v>
      </c>
      <c r="T951" s="11">
        <v>10</v>
      </c>
      <c r="U951" s="11"/>
      <c r="V951" s="11"/>
      <c r="W951" s="11"/>
      <c r="X951" s="11"/>
      <c r="Y951" s="11"/>
      <c r="Z951" s="4">
        <f>SUM(Tabel1[[#This Row],[Bez - Invaliden algemeen]:[Bez - Overig gereserveerd]])</f>
        <v>0</v>
      </c>
      <c r="AA951" s="4"/>
      <c r="AB951" s="4"/>
      <c r="AC951" s="11"/>
      <c r="AD951" s="11">
        <f>SUM(Tabel1[[#This Row],[Bez - fout, canadees]:[Bez - fout, anders]])</f>
        <v>0</v>
      </c>
      <c r="AE951" s="4"/>
      <c r="AF951" s="11"/>
      <c r="AG951" s="11"/>
      <c r="AH951" s="11">
        <f>SUM(Tabel1[[#This Row],[Bez - Obstakel, openbaar]:[Bez - Obstakel, doelgroep]])</f>
        <v>0</v>
      </c>
      <c r="AI951" s="4"/>
      <c r="AJ951" s="11">
        <f>SUM(Tabel1[[#This Row],[Bez - doelgroep totaal]]+Tabel1[[#This Row],[Bez - Openbaar]]+Tabel1[[#This Row],[Bez - Foutparkeerders]]+Tabel1[[#This Row],[Bez - Obstakels]])</f>
        <v>10</v>
      </c>
      <c r="AK951" s="41">
        <f>Tabel1[[#This Row],[Bez - Openbaar]]/Tabel1[[#This Row],[Totale openbare capaciteit]]</f>
        <v>0.90909090909090906</v>
      </c>
      <c r="AL951" s="41" t="e">
        <f>Tabel1[[#This Row],[Bez - doelgroep totaal]]/Tabel1[[#This Row],[Totale doelgroep capaciteit]]</f>
        <v>#DIV/0!</v>
      </c>
      <c r="AM951" s="41">
        <f>Tabel1[[#This Row],[Totale bezetting]]/Tabel1[[#This Row],[Totale capaciteit]]</f>
        <v>0.90909090909090906</v>
      </c>
      <c r="AN951" s="41" t="str">
        <f>Tabel1[[#This Row],[Datum]]&amp;Tabel1[[#This Row],[Meetmoment]]&amp;Tabel1[[#This Row],[Sectienummer]]</f>
        <v>4445014:00-16:0072</v>
      </c>
      <c r="AO951" s="33">
        <v>4</v>
      </c>
      <c r="AP951" s="33"/>
      <c r="AQ951" s="33">
        <v>2</v>
      </c>
      <c r="AR951" s="33">
        <v>4</v>
      </c>
      <c r="AS951" s="33"/>
      <c r="AT951" s="33">
        <f>SUM(Tabel1[[#This Row],[Motief - Bezoekers/kortparkeerders]:[Motief - Overig]])</f>
        <v>10</v>
      </c>
      <c r="AU951" s="43">
        <v>5</v>
      </c>
      <c r="AV951" s="43">
        <v>1</v>
      </c>
      <c r="AW951" s="43"/>
      <c r="AX951" s="43">
        <v>1</v>
      </c>
      <c r="AY951" s="43">
        <v>1</v>
      </c>
      <c r="AZ951" s="43">
        <v>2</v>
      </c>
      <c r="BA951" s="43"/>
      <c r="BB951" s="43"/>
      <c r="BC951" s="44">
        <f>SUM(Tabel1[[#This Row],[Herkomst - Eigen woonplaats]:[Herkomst - Onbekend]])</f>
        <v>10</v>
      </c>
    </row>
    <row r="952" spans="1:55" s="2" customFormat="1" x14ac:dyDescent="0.25">
      <c r="A952" s="1">
        <v>72</v>
      </c>
      <c r="B952" t="s">
        <v>50</v>
      </c>
      <c r="C952" s="8">
        <v>44450</v>
      </c>
      <c r="D952" s="1" t="s">
        <v>80</v>
      </c>
      <c r="E952" s="4">
        <v>11</v>
      </c>
      <c r="F952" s="4"/>
      <c r="G952" s="4"/>
      <c r="H952" s="4"/>
      <c r="I952" s="4"/>
      <c r="J952" s="4"/>
      <c r="K952" s="4">
        <f>SUM(Tabel1[[#This Row],[cap_gemarkeerd_langs]:[cap_canadees]])</f>
        <v>11</v>
      </c>
      <c r="L952" s="4"/>
      <c r="M952" s="4"/>
      <c r="N952" s="4"/>
      <c r="O952" s="4"/>
      <c r="P952" s="4"/>
      <c r="Q952" s="4"/>
      <c r="R952" s="4">
        <f>SUM(Tabel1[[#This Row],[Cap - Invaliden algemeen]:[Cap - Overig gereserveerd]])</f>
        <v>0</v>
      </c>
      <c r="S952" s="4">
        <f>Tabel1[[#This Row],[Totale openbare capaciteit]]+Tabel1[[#This Row],[Totale doelgroep capaciteit]]</f>
        <v>11</v>
      </c>
      <c r="T952" s="11">
        <v>7</v>
      </c>
      <c r="U952" s="11"/>
      <c r="V952" s="11"/>
      <c r="W952" s="11"/>
      <c r="X952" s="11"/>
      <c r="Y952" s="11"/>
      <c r="Z952" s="4">
        <f>SUM(Tabel1[[#This Row],[Bez - Invaliden algemeen]:[Bez - Overig gereserveerd]])</f>
        <v>0</v>
      </c>
      <c r="AA952" s="4"/>
      <c r="AB952" s="4"/>
      <c r="AC952" s="11"/>
      <c r="AD952" s="11">
        <f>SUM(Tabel1[[#This Row],[Bez - fout, canadees]:[Bez - fout, anders]])</f>
        <v>0</v>
      </c>
      <c r="AE952" s="4"/>
      <c r="AF952" s="11"/>
      <c r="AG952" s="11"/>
      <c r="AH952" s="11">
        <f>SUM(Tabel1[[#This Row],[Bez - Obstakel, openbaar]:[Bez - Obstakel, doelgroep]])</f>
        <v>0</v>
      </c>
      <c r="AI952" s="4"/>
      <c r="AJ952" s="11">
        <f>SUM(Tabel1[[#This Row],[Bez - doelgroep totaal]]+Tabel1[[#This Row],[Bez - Openbaar]]+Tabel1[[#This Row],[Bez - Foutparkeerders]]+Tabel1[[#This Row],[Bez - Obstakels]])</f>
        <v>7</v>
      </c>
      <c r="AK952" s="41">
        <f>Tabel1[[#This Row],[Bez - Openbaar]]/Tabel1[[#This Row],[Totale openbare capaciteit]]</f>
        <v>0.63636363636363635</v>
      </c>
      <c r="AL952" s="41" t="e">
        <f>Tabel1[[#This Row],[Bez - doelgroep totaal]]/Tabel1[[#This Row],[Totale doelgroep capaciteit]]</f>
        <v>#DIV/0!</v>
      </c>
      <c r="AM952" s="41">
        <f>Tabel1[[#This Row],[Totale bezetting]]/Tabel1[[#This Row],[Totale capaciteit]]</f>
        <v>0.63636363636363635</v>
      </c>
      <c r="AN952" s="41" t="str">
        <f>Tabel1[[#This Row],[Datum]]&amp;Tabel1[[#This Row],[Meetmoment]]&amp;Tabel1[[#This Row],[Sectienummer]]</f>
        <v>4445019:00-21:0072</v>
      </c>
      <c r="AO952" s="33"/>
      <c r="AP952" s="33"/>
      <c r="AQ952" s="33">
        <v>2</v>
      </c>
      <c r="AR952" s="33">
        <v>5</v>
      </c>
      <c r="AS952" s="33"/>
      <c r="AT952" s="33">
        <f>SUM(Tabel1[[#This Row],[Motief - Bezoekers/kortparkeerders]:[Motief - Overig]])</f>
        <v>7</v>
      </c>
      <c r="AU952" s="43">
        <v>6</v>
      </c>
      <c r="AV952" s="43"/>
      <c r="AW952" s="43"/>
      <c r="AX952" s="43"/>
      <c r="AY952" s="43"/>
      <c r="AZ952" s="43">
        <v>1</v>
      </c>
      <c r="BA952" s="43"/>
      <c r="BB952" s="43"/>
      <c r="BC952" s="44">
        <f>SUM(Tabel1[[#This Row],[Herkomst - Eigen woonplaats]:[Herkomst - Onbekend]])</f>
        <v>7</v>
      </c>
    </row>
    <row r="953" spans="1:55" s="2" customFormat="1" x14ac:dyDescent="0.25">
      <c r="A953" s="1">
        <v>72</v>
      </c>
      <c r="B953" t="s">
        <v>50</v>
      </c>
      <c r="C953" s="8">
        <v>44451</v>
      </c>
      <c r="D953" s="1" t="s">
        <v>77</v>
      </c>
      <c r="E953" s="4">
        <v>11</v>
      </c>
      <c r="F953" s="4"/>
      <c r="G953" s="4"/>
      <c r="H953" s="4"/>
      <c r="I953" s="4"/>
      <c r="J953" s="4"/>
      <c r="K953" s="4">
        <f>SUM(Tabel1[[#This Row],[cap_gemarkeerd_langs]:[cap_canadees]])</f>
        <v>11</v>
      </c>
      <c r="L953" s="4"/>
      <c r="M953" s="4"/>
      <c r="N953" s="4"/>
      <c r="O953" s="4"/>
      <c r="P953" s="4"/>
      <c r="Q953" s="4"/>
      <c r="R953" s="4">
        <f>SUM(Tabel1[[#This Row],[Cap - Invaliden algemeen]:[Cap - Overig gereserveerd]])</f>
        <v>0</v>
      </c>
      <c r="S953" s="4">
        <f>Tabel1[[#This Row],[Totale openbare capaciteit]]+Tabel1[[#This Row],[Totale doelgroep capaciteit]]</f>
        <v>11</v>
      </c>
      <c r="T953" s="11">
        <v>8</v>
      </c>
      <c r="U953" s="11"/>
      <c r="V953" s="11"/>
      <c r="W953" s="11"/>
      <c r="X953" s="11"/>
      <c r="Y953" s="11"/>
      <c r="Z953" s="4">
        <f>SUM(Tabel1[[#This Row],[Bez - Invaliden algemeen]:[Bez - Overig gereserveerd]])</f>
        <v>0</v>
      </c>
      <c r="AA953" s="4"/>
      <c r="AB953" s="4"/>
      <c r="AC953" s="11"/>
      <c r="AD953" s="11">
        <f>SUM(Tabel1[[#This Row],[Bez - fout, canadees]:[Bez - fout, anders]])</f>
        <v>0</v>
      </c>
      <c r="AE953" s="4"/>
      <c r="AF953" s="11"/>
      <c r="AG953" s="11"/>
      <c r="AH953" s="11">
        <f>SUM(Tabel1[[#This Row],[Bez - Obstakel, openbaar]:[Bez - Obstakel, doelgroep]])</f>
        <v>0</v>
      </c>
      <c r="AI953" s="4"/>
      <c r="AJ953" s="11">
        <f>SUM(Tabel1[[#This Row],[Bez - doelgroep totaal]]+Tabel1[[#This Row],[Bez - Openbaar]]+Tabel1[[#This Row],[Bez - Foutparkeerders]]+Tabel1[[#This Row],[Bez - Obstakels]])</f>
        <v>8</v>
      </c>
      <c r="AK953" s="41">
        <f>Tabel1[[#This Row],[Bez - Openbaar]]/Tabel1[[#This Row],[Totale openbare capaciteit]]</f>
        <v>0.72727272727272729</v>
      </c>
      <c r="AL953" s="41" t="e">
        <f>Tabel1[[#This Row],[Bez - doelgroep totaal]]/Tabel1[[#This Row],[Totale doelgroep capaciteit]]</f>
        <v>#DIV/0!</v>
      </c>
      <c r="AM953" s="41">
        <f>Tabel1[[#This Row],[Totale bezetting]]/Tabel1[[#This Row],[Totale capaciteit]]</f>
        <v>0.72727272727272729</v>
      </c>
      <c r="AN953" s="41" t="str">
        <f>Tabel1[[#This Row],[Datum]]&amp;Tabel1[[#This Row],[Meetmoment]]&amp;Tabel1[[#This Row],[Sectienummer]]</f>
        <v>4445100:00-02:0072</v>
      </c>
      <c r="AO953" s="33"/>
      <c r="AP953" s="33"/>
      <c r="AQ953" s="33">
        <v>3</v>
      </c>
      <c r="AR953" s="33">
        <v>5</v>
      </c>
      <c r="AS953" s="33"/>
      <c r="AT953" s="33">
        <f>SUM(Tabel1[[#This Row],[Motief - Bezoekers/kortparkeerders]:[Motief - Overig]])</f>
        <v>8</v>
      </c>
      <c r="AU953" s="43">
        <v>6</v>
      </c>
      <c r="AV953" s="43"/>
      <c r="AW953" s="43"/>
      <c r="AX953" s="43"/>
      <c r="AY953" s="43">
        <v>1</v>
      </c>
      <c r="AZ953" s="43">
        <v>1</v>
      </c>
      <c r="BA953" s="43"/>
      <c r="BB953" s="43"/>
      <c r="BC953" s="44">
        <f>SUM(Tabel1[[#This Row],[Herkomst - Eigen woonplaats]:[Herkomst - Onbekend]])</f>
        <v>8</v>
      </c>
    </row>
    <row r="954" spans="1:55" s="2" customFormat="1" x14ac:dyDescent="0.25">
      <c r="A954" s="1">
        <v>72</v>
      </c>
      <c r="B954" t="s">
        <v>50</v>
      </c>
      <c r="C954" s="8">
        <v>44474</v>
      </c>
      <c r="D954" s="1" t="s">
        <v>78</v>
      </c>
      <c r="E954" s="4">
        <v>11</v>
      </c>
      <c r="F954" s="4"/>
      <c r="G954" s="4"/>
      <c r="H954" s="4"/>
      <c r="I954" s="4"/>
      <c r="J954" s="4"/>
      <c r="K954" s="4">
        <f>SUM(Tabel1[[#This Row],[cap_gemarkeerd_langs]:[cap_canadees]])</f>
        <v>11</v>
      </c>
      <c r="L954" s="4"/>
      <c r="M954" s="4"/>
      <c r="N954" s="4"/>
      <c r="O954" s="4"/>
      <c r="P954" s="4"/>
      <c r="Q954" s="4"/>
      <c r="R954" s="4">
        <f>SUM(Tabel1[[#This Row],[Cap - Invaliden algemeen]:[Cap - Overig gereserveerd]])</f>
        <v>0</v>
      </c>
      <c r="S954" s="4">
        <f>Tabel1[[#This Row],[Totale openbare capaciteit]]+Tabel1[[#This Row],[Totale doelgroep capaciteit]]</f>
        <v>11</v>
      </c>
      <c r="T954" s="11">
        <v>6</v>
      </c>
      <c r="U954" s="11"/>
      <c r="V954" s="11"/>
      <c r="W954" s="11"/>
      <c r="X954" s="11"/>
      <c r="Y954" s="11"/>
      <c r="Z954" s="4">
        <f>SUM(Tabel1[[#This Row],[Bez - Invaliden algemeen]:[Bez - Overig gereserveerd]])</f>
        <v>0</v>
      </c>
      <c r="AA954" s="4"/>
      <c r="AB954" s="4"/>
      <c r="AC954" s="11"/>
      <c r="AD954" s="11">
        <f>SUM(Tabel1[[#This Row],[Bez - fout, canadees]:[Bez - fout, anders]])</f>
        <v>0</v>
      </c>
      <c r="AE954" s="4">
        <v>1</v>
      </c>
      <c r="AF954" s="11"/>
      <c r="AG954" s="11"/>
      <c r="AH954" s="11">
        <f>SUM(Tabel1[[#This Row],[Bez - Obstakel, openbaar]:[Bez - Obstakel, doelgroep]])</f>
        <v>1</v>
      </c>
      <c r="AI954" s="4"/>
      <c r="AJ954" s="11">
        <f>SUM(Tabel1[[#This Row],[Bez - doelgroep totaal]]+Tabel1[[#This Row],[Bez - Openbaar]]+Tabel1[[#This Row],[Bez - Foutparkeerders]]+Tabel1[[#This Row],[Bez - Obstakels]])</f>
        <v>7</v>
      </c>
      <c r="AK954" s="41">
        <f>Tabel1[[#This Row],[Bez - Openbaar]]/Tabel1[[#This Row],[Totale openbare capaciteit]]</f>
        <v>0.54545454545454541</v>
      </c>
      <c r="AL954" s="41" t="e">
        <f>Tabel1[[#This Row],[Bez - doelgroep totaal]]/Tabel1[[#This Row],[Totale doelgroep capaciteit]]</f>
        <v>#DIV/0!</v>
      </c>
      <c r="AM954" s="41">
        <f>Tabel1[[#This Row],[Totale bezetting]]/Tabel1[[#This Row],[Totale capaciteit]]</f>
        <v>0.63636363636363635</v>
      </c>
      <c r="AN954" s="41" t="str">
        <f>Tabel1[[#This Row],[Datum]]&amp;Tabel1[[#This Row],[Meetmoment]]&amp;Tabel1[[#This Row],[Sectienummer]]</f>
        <v>4447410:00-12:0072</v>
      </c>
      <c r="AO954" s="33">
        <v>2</v>
      </c>
      <c r="AP954" s="33">
        <v>1</v>
      </c>
      <c r="AQ954" s="33">
        <v>1</v>
      </c>
      <c r="AR954" s="33">
        <v>2</v>
      </c>
      <c r="AS954" s="33"/>
      <c r="AT954" s="33">
        <f>SUM(Tabel1[[#This Row],[Motief - Bezoekers/kortparkeerders]:[Motief - Overig]])</f>
        <v>6</v>
      </c>
      <c r="AU954" s="43">
        <v>3</v>
      </c>
      <c r="AV954" s="43"/>
      <c r="AW954" s="43"/>
      <c r="AX954" s="43">
        <v>1</v>
      </c>
      <c r="AY954" s="43"/>
      <c r="AZ954" s="43">
        <v>1</v>
      </c>
      <c r="BA954" s="43">
        <v>1</v>
      </c>
      <c r="BB954" s="43"/>
      <c r="BC954" s="44">
        <f>SUM(Tabel1[[#This Row],[Herkomst - Eigen woonplaats]:[Herkomst - Onbekend]])</f>
        <v>6</v>
      </c>
    </row>
    <row r="955" spans="1:55" s="2" customFormat="1" x14ac:dyDescent="0.25">
      <c r="A955" s="1">
        <v>72</v>
      </c>
      <c r="B955" t="s">
        <v>50</v>
      </c>
      <c r="C955" s="8">
        <v>44474</v>
      </c>
      <c r="D955" s="1" t="s">
        <v>79</v>
      </c>
      <c r="E955" s="4">
        <v>11</v>
      </c>
      <c r="F955" s="4"/>
      <c r="G955" s="4"/>
      <c r="H955" s="4"/>
      <c r="I955" s="4"/>
      <c r="J955" s="4"/>
      <c r="K955" s="4">
        <f>SUM(Tabel1[[#This Row],[cap_gemarkeerd_langs]:[cap_canadees]])</f>
        <v>11</v>
      </c>
      <c r="L955" s="4"/>
      <c r="M955" s="4"/>
      <c r="N955" s="4"/>
      <c r="O955" s="4"/>
      <c r="P955" s="4"/>
      <c r="Q955" s="4"/>
      <c r="R955" s="4">
        <f>SUM(Tabel1[[#This Row],[Cap - Invaliden algemeen]:[Cap - Overig gereserveerd]])</f>
        <v>0</v>
      </c>
      <c r="S955" s="4">
        <f>Tabel1[[#This Row],[Totale openbare capaciteit]]+Tabel1[[#This Row],[Totale doelgroep capaciteit]]</f>
        <v>11</v>
      </c>
      <c r="T955" s="11">
        <v>3</v>
      </c>
      <c r="U955" s="11"/>
      <c r="V955" s="11"/>
      <c r="W955" s="11"/>
      <c r="X955" s="11"/>
      <c r="Y955" s="11"/>
      <c r="Z955" s="4">
        <f>SUM(Tabel1[[#This Row],[Bez - Invaliden algemeen]:[Bez - Overig gereserveerd]])</f>
        <v>0</v>
      </c>
      <c r="AA955" s="4"/>
      <c r="AB955" s="4"/>
      <c r="AC955" s="11"/>
      <c r="AD955" s="11">
        <f>SUM(Tabel1[[#This Row],[Bez - fout, canadees]:[Bez - fout, anders]])</f>
        <v>0</v>
      </c>
      <c r="AE955" s="4">
        <v>1</v>
      </c>
      <c r="AF955" s="11"/>
      <c r="AG955" s="11"/>
      <c r="AH955" s="11">
        <f>SUM(Tabel1[[#This Row],[Bez - Obstakel, openbaar]:[Bez - Obstakel, doelgroep]])</f>
        <v>1</v>
      </c>
      <c r="AI955" s="4"/>
      <c r="AJ955" s="11">
        <f>SUM(Tabel1[[#This Row],[Bez - doelgroep totaal]]+Tabel1[[#This Row],[Bez - Openbaar]]+Tabel1[[#This Row],[Bez - Foutparkeerders]]+Tabel1[[#This Row],[Bez - Obstakels]])</f>
        <v>4</v>
      </c>
      <c r="AK955" s="41">
        <f>Tabel1[[#This Row],[Bez - Openbaar]]/Tabel1[[#This Row],[Totale openbare capaciteit]]</f>
        <v>0.27272727272727271</v>
      </c>
      <c r="AL955" s="41" t="e">
        <f>Tabel1[[#This Row],[Bez - doelgroep totaal]]/Tabel1[[#This Row],[Totale doelgroep capaciteit]]</f>
        <v>#DIV/0!</v>
      </c>
      <c r="AM955" s="41">
        <f>Tabel1[[#This Row],[Totale bezetting]]/Tabel1[[#This Row],[Totale capaciteit]]</f>
        <v>0.36363636363636365</v>
      </c>
      <c r="AN955" s="41" t="str">
        <f>Tabel1[[#This Row],[Datum]]&amp;Tabel1[[#This Row],[Meetmoment]]&amp;Tabel1[[#This Row],[Sectienummer]]</f>
        <v>4447414:00-16:0072</v>
      </c>
      <c r="AO955" s="33"/>
      <c r="AP955" s="33">
        <v>1</v>
      </c>
      <c r="AQ955" s="33"/>
      <c r="AR955" s="33">
        <v>2</v>
      </c>
      <c r="AS955" s="33"/>
      <c r="AT955" s="33">
        <f>SUM(Tabel1[[#This Row],[Motief - Bezoekers/kortparkeerders]:[Motief - Overig]])</f>
        <v>3</v>
      </c>
      <c r="AU955" s="43">
        <v>3</v>
      </c>
      <c r="AV955" s="43"/>
      <c r="AW955" s="43"/>
      <c r="AX955" s="43"/>
      <c r="AY955" s="43"/>
      <c r="AZ955" s="43"/>
      <c r="BA955" s="43"/>
      <c r="BB955" s="43"/>
      <c r="BC955" s="44">
        <f>SUM(Tabel1[[#This Row],[Herkomst - Eigen woonplaats]:[Herkomst - Onbekend]])</f>
        <v>3</v>
      </c>
    </row>
    <row r="956" spans="1:55" s="2" customFormat="1" x14ac:dyDescent="0.25">
      <c r="A956" s="1">
        <v>72</v>
      </c>
      <c r="B956" t="s">
        <v>50</v>
      </c>
      <c r="C956" s="8">
        <v>44474</v>
      </c>
      <c r="D956" s="1" t="s">
        <v>80</v>
      </c>
      <c r="E956" s="4">
        <v>11</v>
      </c>
      <c r="F956" s="4"/>
      <c r="G956" s="4"/>
      <c r="H956" s="4"/>
      <c r="I956" s="4"/>
      <c r="J956" s="4"/>
      <c r="K956" s="4">
        <f>SUM(Tabel1[[#This Row],[cap_gemarkeerd_langs]:[cap_canadees]])</f>
        <v>11</v>
      </c>
      <c r="L956" s="4"/>
      <c r="M956" s="4"/>
      <c r="N956" s="4"/>
      <c r="O956" s="4"/>
      <c r="P956" s="4"/>
      <c r="Q956" s="4"/>
      <c r="R956" s="4">
        <f>SUM(Tabel1[[#This Row],[Cap - Invaliden algemeen]:[Cap - Overig gereserveerd]])</f>
        <v>0</v>
      </c>
      <c r="S956" s="4">
        <f>Tabel1[[#This Row],[Totale openbare capaciteit]]+Tabel1[[#This Row],[Totale doelgroep capaciteit]]</f>
        <v>11</v>
      </c>
      <c r="T956" s="11">
        <v>3</v>
      </c>
      <c r="U956" s="11"/>
      <c r="V956" s="11"/>
      <c r="W956" s="11"/>
      <c r="X956" s="11"/>
      <c r="Y956" s="11"/>
      <c r="Z956" s="4">
        <f>SUM(Tabel1[[#This Row],[Bez - Invaliden algemeen]:[Bez - Overig gereserveerd]])</f>
        <v>0</v>
      </c>
      <c r="AA956" s="4"/>
      <c r="AB956" s="4"/>
      <c r="AC956" s="11"/>
      <c r="AD956" s="11">
        <f>SUM(Tabel1[[#This Row],[Bez - fout, canadees]:[Bez - fout, anders]])</f>
        <v>0</v>
      </c>
      <c r="AE956" s="4">
        <v>1</v>
      </c>
      <c r="AF956" s="11"/>
      <c r="AG956" s="11"/>
      <c r="AH956" s="11">
        <f>SUM(Tabel1[[#This Row],[Bez - Obstakel, openbaar]:[Bez - Obstakel, doelgroep]])</f>
        <v>1</v>
      </c>
      <c r="AI956" s="4"/>
      <c r="AJ956" s="11">
        <f>SUM(Tabel1[[#This Row],[Bez - doelgroep totaal]]+Tabel1[[#This Row],[Bez - Openbaar]]+Tabel1[[#This Row],[Bez - Foutparkeerders]]+Tabel1[[#This Row],[Bez - Obstakels]])</f>
        <v>4</v>
      </c>
      <c r="AK956" s="41">
        <f>Tabel1[[#This Row],[Bez - Openbaar]]/Tabel1[[#This Row],[Totale openbare capaciteit]]</f>
        <v>0.27272727272727271</v>
      </c>
      <c r="AL956" s="41" t="e">
        <f>Tabel1[[#This Row],[Bez - doelgroep totaal]]/Tabel1[[#This Row],[Totale doelgroep capaciteit]]</f>
        <v>#DIV/0!</v>
      </c>
      <c r="AM956" s="41">
        <f>Tabel1[[#This Row],[Totale bezetting]]/Tabel1[[#This Row],[Totale capaciteit]]</f>
        <v>0.36363636363636365</v>
      </c>
      <c r="AN956" s="41" t="str">
        <f>Tabel1[[#This Row],[Datum]]&amp;Tabel1[[#This Row],[Meetmoment]]&amp;Tabel1[[#This Row],[Sectienummer]]</f>
        <v>4447419:00-21:0072</v>
      </c>
      <c r="AO956" s="33">
        <v>1</v>
      </c>
      <c r="AP956" s="33"/>
      <c r="AQ956" s="33"/>
      <c r="AR956" s="33">
        <v>2</v>
      </c>
      <c r="AS956" s="33"/>
      <c r="AT956" s="33">
        <f>SUM(Tabel1[[#This Row],[Motief - Bezoekers/kortparkeerders]:[Motief - Overig]])</f>
        <v>3</v>
      </c>
      <c r="AU956" s="43">
        <v>2</v>
      </c>
      <c r="AV956" s="43"/>
      <c r="AW956" s="43"/>
      <c r="AX956" s="43"/>
      <c r="AY956" s="43"/>
      <c r="AZ956" s="43">
        <v>1</v>
      </c>
      <c r="BA956" s="43"/>
      <c r="BB956" s="43"/>
      <c r="BC956" s="44">
        <f>SUM(Tabel1[[#This Row],[Herkomst - Eigen woonplaats]:[Herkomst - Onbekend]])</f>
        <v>3</v>
      </c>
    </row>
    <row r="957" spans="1:55" s="2" customFormat="1" x14ac:dyDescent="0.25">
      <c r="A957" s="1">
        <v>72</v>
      </c>
      <c r="B957" t="s">
        <v>50</v>
      </c>
      <c r="C957" s="8">
        <v>44475</v>
      </c>
      <c r="D957" s="1" t="s">
        <v>77</v>
      </c>
      <c r="E957" s="4">
        <v>11</v>
      </c>
      <c r="F957" s="4"/>
      <c r="G957" s="4"/>
      <c r="H957" s="4"/>
      <c r="I957" s="4"/>
      <c r="J957" s="4"/>
      <c r="K957" s="4">
        <f>SUM(Tabel1[[#This Row],[cap_gemarkeerd_langs]:[cap_canadees]])</f>
        <v>11</v>
      </c>
      <c r="L957" s="4"/>
      <c r="M957" s="4"/>
      <c r="N957" s="4"/>
      <c r="O957" s="4"/>
      <c r="P957" s="4"/>
      <c r="Q957" s="4"/>
      <c r="R957" s="4">
        <f>SUM(Tabel1[[#This Row],[Cap - Invaliden algemeen]:[Cap - Overig gereserveerd]])</f>
        <v>0</v>
      </c>
      <c r="S957" s="4">
        <f>Tabel1[[#This Row],[Totale openbare capaciteit]]+Tabel1[[#This Row],[Totale doelgroep capaciteit]]</f>
        <v>11</v>
      </c>
      <c r="T957" s="11">
        <v>4</v>
      </c>
      <c r="U957" s="11"/>
      <c r="V957" s="11"/>
      <c r="W957" s="11"/>
      <c r="X957" s="11"/>
      <c r="Y957" s="11"/>
      <c r="Z957" s="4">
        <f>SUM(Tabel1[[#This Row],[Bez - Invaliden algemeen]:[Bez - Overig gereserveerd]])</f>
        <v>0</v>
      </c>
      <c r="AA957" s="4"/>
      <c r="AB957" s="4"/>
      <c r="AC957" s="11"/>
      <c r="AD957" s="11">
        <f>SUM(Tabel1[[#This Row],[Bez - fout, canadees]:[Bez - fout, anders]])</f>
        <v>0</v>
      </c>
      <c r="AE957" s="4"/>
      <c r="AF957" s="11"/>
      <c r="AG957" s="11"/>
      <c r="AH957" s="11">
        <f>SUM(Tabel1[[#This Row],[Bez - Obstakel, openbaar]:[Bez - Obstakel, doelgroep]])</f>
        <v>0</v>
      </c>
      <c r="AI957" s="4"/>
      <c r="AJ957" s="11">
        <f>SUM(Tabel1[[#This Row],[Bez - doelgroep totaal]]+Tabel1[[#This Row],[Bez - Openbaar]]+Tabel1[[#This Row],[Bez - Foutparkeerders]]+Tabel1[[#This Row],[Bez - Obstakels]])</f>
        <v>4</v>
      </c>
      <c r="AK957" s="41">
        <f>Tabel1[[#This Row],[Bez - Openbaar]]/Tabel1[[#This Row],[Totale openbare capaciteit]]</f>
        <v>0.36363636363636365</v>
      </c>
      <c r="AL957" s="41" t="e">
        <f>Tabel1[[#This Row],[Bez - doelgroep totaal]]/Tabel1[[#This Row],[Totale doelgroep capaciteit]]</f>
        <v>#DIV/0!</v>
      </c>
      <c r="AM957" s="41">
        <f>Tabel1[[#This Row],[Totale bezetting]]/Tabel1[[#This Row],[Totale capaciteit]]</f>
        <v>0.36363636363636365</v>
      </c>
      <c r="AN957" s="41" t="str">
        <f>Tabel1[[#This Row],[Datum]]&amp;Tabel1[[#This Row],[Meetmoment]]&amp;Tabel1[[#This Row],[Sectienummer]]</f>
        <v>4447500:00-02:0072</v>
      </c>
      <c r="AO957" s="33"/>
      <c r="AP957" s="33"/>
      <c r="AQ957" s="33">
        <v>1</v>
      </c>
      <c r="AR957" s="33">
        <v>3</v>
      </c>
      <c r="AS957" s="33"/>
      <c r="AT957" s="33">
        <f>SUM(Tabel1[[#This Row],[Motief - Bezoekers/kortparkeerders]:[Motief - Overig]])</f>
        <v>4</v>
      </c>
      <c r="AU957" s="43">
        <v>3</v>
      </c>
      <c r="AV957" s="43"/>
      <c r="AW957" s="43"/>
      <c r="AX957" s="43"/>
      <c r="AY957" s="43"/>
      <c r="AZ957" s="43">
        <v>1</v>
      </c>
      <c r="BA957" s="43"/>
      <c r="BB957" s="43"/>
      <c r="BC957" s="44">
        <f>SUM(Tabel1[[#This Row],[Herkomst - Eigen woonplaats]:[Herkomst - Onbekend]])</f>
        <v>4</v>
      </c>
    </row>
    <row r="958" spans="1:55" s="2" customFormat="1" x14ac:dyDescent="0.25">
      <c r="A958" s="1">
        <v>73</v>
      </c>
      <c r="B958" t="s">
        <v>68</v>
      </c>
      <c r="C958" s="8">
        <v>44415</v>
      </c>
      <c r="D958" s="1" t="s">
        <v>78</v>
      </c>
      <c r="E958" s="4">
        <v>12</v>
      </c>
      <c r="F958" s="4"/>
      <c r="G958" s="4"/>
      <c r="H958" s="4"/>
      <c r="I958" s="4">
        <v>22</v>
      </c>
      <c r="J958" s="4"/>
      <c r="K958" s="4">
        <f>SUM(Tabel1[[#This Row],[cap_gemarkeerd_langs]:[cap_canadees]])</f>
        <v>34</v>
      </c>
      <c r="L958" s="4">
        <v>2</v>
      </c>
      <c r="M958" s="4"/>
      <c r="N958" s="4"/>
      <c r="O958" s="4"/>
      <c r="P958" s="4"/>
      <c r="Q958" s="4"/>
      <c r="R958" s="4">
        <f>SUM(Tabel1[[#This Row],[Cap - Invaliden algemeen]:[Cap - Overig gereserveerd]])</f>
        <v>2</v>
      </c>
      <c r="S958" s="4">
        <f>Tabel1[[#This Row],[Totale openbare capaciteit]]+Tabel1[[#This Row],[Totale doelgroep capaciteit]]</f>
        <v>36</v>
      </c>
      <c r="T958" s="11">
        <v>33</v>
      </c>
      <c r="U958" s="11">
        <v>1</v>
      </c>
      <c r="V958" s="11"/>
      <c r="W958" s="11"/>
      <c r="X958" s="11"/>
      <c r="Y958" s="11"/>
      <c r="Z958" s="4">
        <f>SUM(Tabel1[[#This Row],[Bez - Invaliden algemeen]:[Bez - Overig gereserveerd]])</f>
        <v>1</v>
      </c>
      <c r="AA958" s="4"/>
      <c r="AB958" s="4"/>
      <c r="AC958" s="11"/>
      <c r="AD958" s="11">
        <f>SUM(Tabel1[[#This Row],[Bez - fout, canadees]:[Bez - fout, anders]])</f>
        <v>0</v>
      </c>
      <c r="AE958" s="4"/>
      <c r="AF958" s="11"/>
      <c r="AG958" s="11"/>
      <c r="AH958" s="11">
        <f>SUM(Tabel1[[#This Row],[Bez - Obstakel, openbaar]:[Bez - Obstakel, doelgroep]])</f>
        <v>0</v>
      </c>
      <c r="AI958" s="4"/>
      <c r="AJ958" s="11">
        <f>SUM(Tabel1[[#This Row],[Bez - doelgroep totaal]]+Tabel1[[#This Row],[Bez - Openbaar]]+Tabel1[[#This Row],[Bez - Foutparkeerders]]+Tabel1[[#This Row],[Bez - Obstakels]])</f>
        <v>34</v>
      </c>
      <c r="AK958" s="41">
        <f>Tabel1[[#This Row],[Bez - Openbaar]]/Tabel1[[#This Row],[Totale openbare capaciteit]]</f>
        <v>0.97058823529411764</v>
      </c>
      <c r="AL958" s="41">
        <f>Tabel1[[#This Row],[Bez - doelgroep totaal]]/Tabel1[[#This Row],[Totale doelgroep capaciteit]]</f>
        <v>0.5</v>
      </c>
      <c r="AM958" s="41">
        <f>Tabel1[[#This Row],[Totale bezetting]]/Tabel1[[#This Row],[Totale capaciteit]]</f>
        <v>0.94444444444444442</v>
      </c>
      <c r="AN958" s="41" t="str">
        <f>Tabel1[[#This Row],[Datum]]&amp;Tabel1[[#This Row],[Meetmoment]]&amp;Tabel1[[#This Row],[Sectienummer]]</f>
        <v>4441510:00-12:0073</v>
      </c>
      <c r="AO958" s="33">
        <v>8</v>
      </c>
      <c r="AP958" s="33">
        <v>4</v>
      </c>
      <c r="AQ958" s="33">
        <v>15</v>
      </c>
      <c r="AR958" s="33">
        <v>7</v>
      </c>
      <c r="AS958" s="33"/>
      <c r="AT958" s="33">
        <f>SUM(Tabel1[[#This Row],[Motief - Bezoekers/kortparkeerders]:[Motief - Overig]])</f>
        <v>34</v>
      </c>
      <c r="AU958" s="43">
        <v>15</v>
      </c>
      <c r="AV958" s="43">
        <v>3</v>
      </c>
      <c r="AW958" s="43">
        <v>5</v>
      </c>
      <c r="AX958" s="43">
        <v>2</v>
      </c>
      <c r="AY958" s="43">
        <v>3</v>
      </c>
      <c r="AZ958" s="43">
        <v>5</v>
      </c>
      <c r="BA958" s="43">
        <v>1</v>
      </c>
      <c r="BB958" s="43"/>
      <c r="BC958" s="44">
        <f>SUM(Tabel1[[#This Row],[Herkomst - Eigen woonplaats]:[Herkomst - Onbekend]])</f>
        <v>34</v>
      </c>
    </row>
    <row r="959" spans="1:55" s="2" customFormat="1" x14ac:dyDescent="0.25">
      <c r="A959" s="1">
        <v>73</v>
      </c>
      <c r="B959" t="s">
        <v>68</v>
      </c>
      <c r="C959" s="8">
        <v>44415</v>
      </c>
      <c r="D959" s="1" t="s">
        <v>79</v>
      </c>
      <c r="E959" s="4">
        <v>12</v>
      </c>
      <c r="F959" s="4"/>
      <c r="G959" s="4"/>
      <c r="H959" s="4"/>
      <c r="I959" s="4">
        <v>22</v>
      </c>
      <c r="J959" s="4"/>
      <c r="K959" s="4">
        <f>SUM(Tabel1[[#This Row],[cap_gemarkeerd_langs]:[cap_canadees]])</f>
        <v>34</v>
      </c>
      <c r="L959" s="4">
        <v>2</v>
      </c>
      <c r="M959" s="4"/>
      <c r="N959" s="4"/>
      <c r="O959" s="4"/>
      <c r="P959" s="4"/>
      <c r="Q959" s="4"/>
      <c r="R959" s="4">
        <f>SUM(Tabel1[[#This Row],[Cap - Invaliden algemeen]:[Cap - Overig gereserveerd]])</f>
        <v>2</v>
      </c>
      <c r="S959" s="4">
        <f>Tabel1[[#This Row],[Totale openbare capaciteit]]+Tabel1[[#This Row],[Totale doelgroep capaciteit]]</f>
        <v>36</v>
      </c>
      <c r="T959" s="11">
        <v>32</v>
      </c>
      <c r="U959" s="11"/>
      <c r="V959" s="11"/>
      <c r="W959" s="11"/>
      <c r="X959" s="11"/>
      <c r="Y959" s="11"/>
      <c r="Z959" s="4">
        <f>SUM(Tabel1[[#This Row],[Bez - Invaliden algemeen]:[Bez - Overig gereserveerd]])</f>
        <v>0</v>
      </c>
      <c r="AA959" s="4"/>
      <c r="AB959" s="4"/>
      <c r="AC959" s="11"/>
      <c r="AD959" s="11">
        <f>SUM(Tabel1[[#This Row],[Bez - fout, canadees]:[Bez - fout, anders]])</f>
        <v>0</v>
      </c>
      <c r="AE959" s="4"/>
      <c r="AF959" s="11"/>
      <c r="AG959" s="11"/>
      <c r="AH959" s="11">
        <f>SUM(Tabel1[[#This Row],[Bez - Obstakel, openbaar]:[Bez - Obstakel, doelgroep]])</f>
        <v>0</v>
      </c>
      <c r="AI959" s="4"/>
      <c r="AJ959" s="11">
        <f>SUM(Tabel1[[#This Row],[Bez - doelgroep totaal]]+Tabel1[[#This Row],[Bez - Openbaar]]+Tabel1[[#This Row],[Bez - Foutparkeerders]]+Tabel1[[#This Row],[Bez - Obstakels]])</f>
        <v>32</v>
      </c>
      <c r="AK959" s="41">
        <f>Tabel1[[#This Row],[Bez - Openbaar]]/Tabel1[[#This Row],[Totale openbare capaciteit]]</f>
        <v>0.94117647058823528</v>
      </c>
      <c r="AL959" s="41">
        <f>Tabel1[[#This Row],[Bez - doelgroep totaal]]/Tabel1[[#This Row],[Totale doelgroep capaciteit]]</f>
        <v>0</v>
      </c>
      <c r="AM959" s="41">
        <f>Tabel1[[#This Row],[Totale bezetting]]/Tabel1[[#This Row],[Totale capaciteit]]</f>
        <v>0.88888888888888884</v>
      </c>
      <c r="AN959" s="41" t="str">
        <f>Tabel1[[#This Row],[Datum]]&amp;Tabel1[[#This Row],[Meetmoment]]&amp;Tabel1[[#This Row],[Sectienummer]]</f>
        <v>4441514:00-16:0073</v>
      </c>
      <c r="AO959" s="33">
        <v>6</v>
      </c>
      <c r="AP959" s="33">
        <v>5</v>
      </c>
      <c r="AQ959" s="33">
        <v>14</v>
      </c>
      <c r="AR959" s="33">
        <v>7</v>
      </c>
      <c r="AS959" s="33"/>
      <c r="AT959" s="33">
        <f>SUM(Tabel1[[#This Row],[Motief - Bezoekers/kortparkeerders]:[Motief - Overig]])</f>
        <v>32</v>
      </c>
      <c r="AU959" s="43">
        <v>13</v>
      </c>
      <c r="AV959" s="43">
        <v>4</v>
      </c>
      <c r="AW959" s="43">
        <v>4</v>
      </c>
      <c r="AX959" s="43">
        <v>3</v>
      </c>
      <c r="AY959" s="43">
        <v>2</v>
      </c>
      <c r="AZ959" s="43">
        <v>4</v>
      </c>
      <c r="BA959" s="43">
        <v>2</v>
      </c>
      <c r="BB959" s="43"/>
      <c r="BC959" s="44">
        <f>SUM(Tabel1[[#This Row],[Herkomst - Eigen woonplaats]:[Herkomst - Onbekend]])</f>
        <v>32</v>
      </c>
    </row>
    <row r="960" spans="1:55" s="2" customFormat="1" x14ac:dyDescent="0.25">
      <c r="A960" s="1">
        <v>73</v>
      </c>
      <c r="B960" t="s">
        <v>68</v>
      </c>
      <c r="C960" s="8">
        <v>44415</v>
      </c>
      <c r="D960" s="1" t="s">
        <v>80</v>
      </c>
      <c r="E960" s="4">
        <v>12</v>
      </c>
      <c r="F960" s="4"/>
      <c r="G960" s="4"/>
      <c r="H960" s="4"/>
      <c r="I960" s="4">
        <v>22</v>
      </c>
      <c r="J960" s="4"/>
      <c r="K960" s="4">
        <f>SUM(Tabel1[[#This Row],[cap_gemarkeerd_langs]:[cap_canadees]])</f>
        <v>34</v>
      </c>
      <c r="L960" s="4">
        <v>2</v>
      </c>
      <c r="M960" s="4"/>
      <c r="N960" s="4"/>
      <c r="O960" s="4"/>
      <c r="P960" s="4"/>
      <c r="Q960" s="4"/>
      <c r="R960" s="4">
        <f>SUM(Tabel1[[#This Row],[Cap - Invaliden algemeen]:[Cap - Overig gereserveerd]])</f>
        <v>2</v>
      </c>
      <c r="S960" s="4">
        <f>Tabel1[[#This Row],[Totale openbare capaciteit]]+Tabel1[[#This Row],[Totale doelgroep capaciteit]]</f>
        <v>36</v>
      </c>
      <c r="T960" s="11">
        <v>34</v>
      </c>
      <c r="U960" s="11">
        <v>1</v>
      </c>
      <c r="V960" s="11"/>
      <c r="W960" s="11"/>
      <c r="X960" s="11"/>
      <c r="Y960" s="11"/>
      <c r="Z960" s="4">
        <f>SUM(Tabel1[[#This Row],[Bez - Invaliden algemeen]:[Bez - Overig gereserveerd]])</f>
        <v>1</v>
      </c>
      <c r="AA960" s="4"/>
      <c r="AB960" s="4"/>
      <c r="AC960" s="11"/>
      <c r="AD960" s="11">
        <f>SUM(Tabel1[[#This Row],[Bez - fout, canadees]:[Bez - fout, anders]])</f>
        <v>0</v>
      </c>
      <c r="AE960" s="4"/>
      <c r="AF960" s="11"/>
      <c r="AG960" s="11"/>
      <c r="AH960" s="11">
        <f>SUM(Tabel1[[#This Row],[Bez - Obstakel, openbaar]:[Bez - Obstakel, doelgroep]])</f>
        <v>0</v>
      </c>
      <c r="AI960" s="4"/>
      <c r="AJ960" s="11">
        <f>SUM(Tabel1[[#This Row],[Bez - doelgroep totaal]]+Tabel1[[#This Row],[Bez - Openbaar]]+Tabel1[[#This Row],[Bez - Foutparkeerders]]+Tabel1[[#This Row],[Bez - Obstakels]])</f>
        <v>35</v>
      </c>
      <c r="AK960" s="41">
        <f>Tabel1[[#This Row],[Bez - Openbaar]]/Tabel1[[#This Row],[Totale openbare capaciteit]]</f>
        <v>1</v>
      </c>
      <c r="AL960" s="41">
        <f>Tabel1[[#This Row],[Bez - doelgroep totaal]]/Tabel1[[#This Row],[Totale doelgroep capaciteit]]</f>
        <v>0.5</v>
      </c>
      <c r="AM960" s="41">
        <f>Tabel1[[#This Row],[Totale bezetting]]/Tabel1[[#This Row],[Totale capaciteit]]</f>
        <v>0.97222222222222221</v>
      </c>
      <c r="AN960" s="41" t="str">
        <f>Tabel1[[#This Row],[Datum]]&amp;Tabel1[[#This Row],[Meetmoment]]&amp;Tabel1[[#This Row],[Sectienummer]]</f>
        <v>4441519:00-21:0073</v>
      </c>
      <c r="AO960" s="33">
        <v>11</v>
      </c>
      <c r="AP960" s="33">
        <v>1</v>
      </c>
      <c r="AQ960" s="33">
        <v>17</v>
      </c>
      <c r="AR960" s="33">
        <v>6</v>
      </c>
      <c r="AS960" s="33"/>
      <c r="AT960" s="33">
        <f>SUM(Tabel1[[#This Row],[Motief - Bezoekers/kortparkeerders]:[Motief - Overig]])</f>
        <v>35</v>
      </c>
      <c r="AU960" s="43">
        <v>12</v>
      </c>
      <c r="AV960" s="43">
        <v>1</v>
      </c>
      <c r="AW960" s="43">
        <v>6</v>
      </c>
      <c r="AX960" s="43">
        <v>7</v>
      </c>
      <c r="AY960" s="43">
        <v>3</v>
      </c>
      <c r="AZ960" s="43">
        <v>2</v>
      </c>
      <c r="BA960" s="43">
        <v>4</v>
      </c>
      <c r="BB960" s="43"/>
      <c r="BC960" s="44">
        <f>SUM(Tabel1[[#This Row],[Herkomst - Eigen woonplaats]:[Herkomst - Onbekend]])</f>
        <v>35</v>
      </c>
    </row>
    <row r="961" spans="1:55" s="2" customFormat="1" x14ac:dyDescent="0.25">
      <c r="A961" s="1">
        <v>73</v>
      </c>
      <c r="B961" t="s">
        <v>68</v>
      </c>
      <c r="C961" s="8">
        <v>44416</v>
      </c>
      <c r="D961" s="1" t="s">
        <v>77</v>
      </c>
      <c r="E961" s="4">
        <v>12</v>
      </c>
      <c r="F961" s="4"/>
      <c r="G961" s="4"/>
      <c r="H961" s="4"/>
      <c r="I961" s="4">
        <v>22</v>
      </c>
      <c r="J961" s="4"/>
      <c r="K961" s="4">
        <f>SUM(Tabel1[[#This Row],[cap_gemarkeerd_langs]:[cap_canadees]])</f>
        <v>34</v>
      </c>
      <c r="L961" s="4">
        <v>2</v>
      </c>
      <c r="M961" s="4"/>
      <c r="N961" s="4"/>
      <c r="O961" s="4"/>
      <c r="P961" s="4"/>
      <c r="Q961" s="4"/>
      <c r="R961" s="4">
        <f>SUM(Tabel1[[#This Row],[Cap - Invaliden algemeen]:[Cap - Overig gereserveerd]])</f>
        <v>2</v>
      </c>
      <c r="S961" s="4">
        <f>Tabel1[[#This Row],[Totale openbare capaciteit]]+Tabel1[[#This Row],[Totale doelgroep capaciteit]]</f>
        <v>36</v>
      </c>
      <c r="T961" s="11">
        <v>28</v>
      </c>
      <c r="U961" s="11"/>
      <c r="V961" s="11"/>
      <c r="W961" s="11"/>
      <c r="X961" s="11"/>
      <c r="Y961" s="11"/>
      <c r="Z961" s="4">
        <f>SUM(Tabel1[[#This Row],[Bez - Invaliden algemeen]:[Bez - Overig gereserveerd]])</f>
        <v>0</v>
      </c>
      <c r="AA961" s="4"/>
      <c r="AB961" s="4"/>
      <c r="AC961" s="11"/>
      <c r="AD961" s="11">
        <f>SUM(Tabel1[[#This Row],[Bez - fout, canadees]:[Bez - fout, anders]])</f>
        <v>0</v>
      </c>
      <c r="AE961" s="4"/>
      <c r="AF961" s="11"/>
      <c r="AG961" s="11"/>
      <c r="AH961" s="11">
        <f>SUM(Tabel1[[#This Row],[Bez - Obstakel, openbaar]:[Bez - Obstakel, doelgroep]])</f>
        <v>0</v>
      </c>
      <c r="AI961" s="4"/>
      <c r="AJ961" s="11">
        <f>SUM(Tabel1[[#This Row],[Bez - doelgroep totaal]]+Tabel1[[#This Row],[Bez - Openbaar]]+Tabel1[[#This Row],[Bez - Foutparkeerders]]+Tabel1[[#This Row],[Bez - Obstakels]])</f>
        <v>28</v>
      </c>
      <c r="AK961" s="41">
        <f>Tabel1[[#This Row],[Bez - Openbaar]]/Tabel1[[#This Row],[Totale openbare capaciteit]]</f>
        <v>0.82352941176470584</v>
      </c>
      <c r="AL961" s="41">
        <f>Tabel1[[#This Row],[Bez - doelgroep totaal]]/Tabel1[[#This Row],[Totale doelgroep capaciteit]]</f>
        <v>0</v>
      </c>
      <c r="AM961" s="41">
        <f>Tabel1[[#This Row],[Totale bezetting]]/Tabel1[[#This Row],[Totale capaciteit]]</f>
        <v>0.77777777777777779</v>
      </c>
      <c r="AN961" s="41" t="str">
        <f>Tabel1[[#This Row],[Datum]]&amp;Tabel1[[#This Row],[Meetmoment]]&amp;Tabel1[[#This Row],[Sectienummer]]</f>
        <v>4441600:00-02:0073</v>
      </c>
      <c r="AO961" s="33"/>
      <c r="AP961" s="33"/>
      <c r="AQ961" s="33">
        <v>19</v>
      </c>
      <c r="AR961" s="33">
        <v>9</v>
      </c>
      <c r="AS961" s="33"/>
      <c r="AT961" s="33">
        <f>SUM(Tabel1[[#This Row],[Motief - Bezoekers/kortparkeerders]:[Motief - Overig]])</f>
        <v>28</v>
      </c>
      <c r="AU961" s="43">
        <v>11</v>
      </c>
      <c r="AV961" s="43">
        <v>2</v>
      </c>
      <c r="AW961" s="43">
        <v>4</v>
      </c>
      <c r="AX961" s="43">
        <v>6</v>
      </c>
      <c r="AY961" s="43">
        <v>2</v>
      </c>
      <c r="AZ961" s="43"/>
      <c r="BA961" s="43">
        <v>3</v>
      </c>
      <c r="BB961" s="43"/>
      <c r="BC961" s="44">
        <f>SUM(Tabel1[[#This Row],[Herkomst - Eigen woonplaats]:[Herkomst - Onbekend]])</f>
        <v>28</v>
      </c>
    </row>
    <row r="962" spans="1:55" s="2" customFormat="1" x14ac:dyDescent="0.25">
      <c r="A962" s="1">
        <v>73</v>
      </c>
      <c r="B962" s="1" t="s">
        <v>68</v>
      </c>
      <c r="C962" s="8">
        <v>44429</v>
      </c>
      <c r="D962" s="1" t="s">
        <v>79</v>
      </c>
      <c r="E962" s="4">
        <v>12</v>
      </c>
      <c r="F962" s="4"/>
      <c r="G962" s="4"/>
      <c r="H962" s="4"/>
      <c r="I962" s="4">
        <v>22</v>
      </c>
      <c r="J962" s="4"/>
      <c r="K962" s="4">
        <f>SUM(Tabel1[[#This Row],[cap_gemarkeerd_langs]:[cap_canadees]])</f>
        <v>34</v>
      </c>
      <c r="L962" s="4">
        <v>2</v>
      </c>
      <c r="M962" s="4"/>
      <c r="N962" s="4"/>
      <c r="O962" s="4"/>
      <c r="P962" s="4"/>
      <c r="Q962" s="4"/>
      <c r="R962" s="4">
        <f>SUM(Tabel1[[#This Row],[Cap - Invaliden algemeen]:[Cap - Overig gereserveerd]])</f>
        <v>2</v>
      </c>
      <c r="S962" s="4">
        <f>Tabel1[[#This Row],[Totale openbare capaciteit]]+Tabel1[[#This Row],[Totale doelgroep capaciteit]]</f>
        <v>36</v>
      </c>
      <c r="T962" s="11">
        <v>33</v>
      </c>
      <c r="U962" s="11">
        <v>2</v>
      </c>
      <c r="V962" s="11"/>
      <c r="W962" s="11"/>
      <c r="X962" s="11"/>
      <c r="Y962" s="11"/>
      <c r="Z962" s="4">
        <f>SUM(Tabel1[[#This Row],[Bez - Invaliden algemeen]:[Bez - Overig gereserveerd]])</f>
        <v>2</v>
      </c>
      <c r="AA962" s="4"/>
      <c r="AB962" s="4"/>
      <c r="AC962" s="11"/>
      <c r="AD962" s="11">
        <f>SUM(Tabel1[[#This Row],[Bez - fout, canadees]:[Bez - fout, anders]])</f>
        <v>0</v>
      </c>
      <c r="AE962" s="11"/>
      <c r="AF962" s="11"/>
      <c r="AG962" s="11"/>
      <c r="AH962" s="11">
        <f>SUM(Tabel1[[#This Row],[Bez - Obstakel, openbaar]:[Bez - Obstakel, doelgroep]])</f>
        <v>0</v>
      </c>
      <c r="AI962" s="4"/>
      <c r="AJ962" s="11">
        <f>SUM(Tabel1[[#This Row],[Bez - doelgroep totaal]]+Tabel1[[#This Row],[Bez - Openbaar]]+Tabel1[[#This Row],[Bez - Foutparkeerders]]+Tabel1[[#This Row],[Bez - Obstakels]])</f>
        <v>35</v>
      </c>
      <c r="AK962" s="41">
        <f>Tabel1[[#This Row],[Bez - Openbaar]]/Tabel1[[#This Row],[Totale openbare capaciteit]]</f>
        <v>0.97058823529411764</v>
      </c>
      <c r="AL962" s="41">
        <f>Tabel1[[#This Row],[Bez - doelgroep totaal]]/Tabel1[[#This Row],[Totale doelgroep capaciteit]]</f>
        <v>1</v>
      </c>
      <c r="AM962" s="41">
        <f>Tabel1[[#This Row],[Totale bezetting]]/Tabel1[[#This Row],[Totale capaciteit]]</f>
        <v>0.97222222222222221</v>
      </c>
      <c r="AN962" s="41" t="str">
        <f>Tabel1[[#This Row],[Datum]]&amp;Tabel1[[#This Row],[Meetmoment]]&amp;Tabel1[[#This Row],[Sectienummer]]</f>
        <v>4442914:00-16:0073</v>
      </c>
      <c r="AO962" s="33">
        <v>26</v>
      </c>
      <c r="AP962" s="33"/>
      <c r="AQ962" s="33">
        <v>7</v>
      </c>
      <c r="AR962" s="33">
        <v>2</v>
      </c>
      <c r="AS962" s="33"/>
      <c r="AT962" s="33">
        <f>SUM(Tabel1[[#This Row],[Motief - Bezoekers/kortparkeerders]:[Motief - Overig]])</f>
        <v>35</v>
      </c>
      <c r="AU962" s="43">
        <v>11</v>
      </c>
      <c r="AV962" s="43">
        <v>5</v>
      </c>
      <c r="AW962" s="43">
        <v>9</v>
      </c>
      <c r="AX962" s="43">
        <v>1</v>
      </c>
      <c r="AY962" s="43">
        <v>3</v>
      </c>
      <c r="AZ962" s="43">
        <v>4</v>
      </c>
      <c r="BA962" s="43">
        <v>1</v>
      </c>
      <c r="BB962" s="43">
        <v>1</v>
      </c>
      <c r="BC962" s="44">
        <f>SUM(Tabel1[[#This Row],[Herkomst - Eigen woonplaats]:[Herkomst - Onbekend]])</f>
        <v>35</v>
      </c>
    </row>
    <row r="963" spans="1:55" s="2" customFormat="1" x14ac:dyDescent="0.25">
      <c r="A963" s="1">
        <v>73</v>
      </c>
      <c r="B963" t="s">
        <v>68</v>
      </c>
      <c r="C963" s="8">
        <v>44450</v>
      </c>
      <c r="D963" s="1" t="s">
        <v>78</v>
      </c>
      <c r="E963" s="4">
        <v>12</v>
      </c>
      <c r="F963" s="4"/>
      <c r="G963" s="4"/>
      <c r="H963" s="4"/>
      <c r="I963" s="4">
        <v>22</v>
      </c>
      <c r="J963" s="4"/>
      <c r="K963" s="4">
        <f>SUM(Tabel1[[#This Row],[cap_gemarkeerd_langs]:[cap_canadees]])</f>
        <v>34</v>
      </c>
      <c r="L963" s="4">
        <v>2</v>
      </c>
      <c r="M963" s="4"/>
      <c r="N963" s="4"/>
      <c r="O963" s="4"/>
      <c r="P963" s="4"/>
      <c r="Q963" s="4"/>
      <c r="R963" s="4">
        <f>SUM(Tabel1[[#This Row],[Cap - Invaliden algemeen]:[Cap - Overig gereserveerd]])</f>
        <v>2</v>
      </c>
      <c r="S963" s="4">
        <f>Tabel1[[#This Row],[Totale openbare capaciteit]]+Tabel1[[#This Row],[Totale doelgroep capaciteit]]</f>
        <v>36</v>
      </c>
      <c r="T963" s="11">
        <v>26</v>
      </c>
      <c r="U963" s="11"/>
      <c r="V963" s="11"/>
      <c r="W963" s="11"/>
      <c r="X963" s="11"/>
      <c r="Y963" s="11"/>
      <c r="Z963" s="4">
        <f>SUM(Tabel1[[#This Row],[Bez - Invaliden algemeen]:[Bez - Overig gereserveerd]])</f>
        <v>0</v>
      </c>
      <c r="AA963" s="4"/>
      <c r="AB963" s="4"/>
      <c r="AC963" s="11"/>
      <c r="AD963" s="11">
        <f>SUM(Tabel1[[#This Row],[Bez - fout, canadees]:[Bez - fout, anders]])</f>
        <v>0</v>
      </c>
      <c r="AE963" s="4"/>
      <c r="AF963" s="11"/>
      <c r="AG963" s="11"/>
      <c r="AH963" s="11">
        <f>SUM(Tabel1[[#This Row],[Bez - Obstakel, openbaar]:[Bez - Obstakel, doelgroep]])</f>
        <v>0</v>
      </c>
      <c r="AI963" s="4"/>
      <c r="AJ963" s="11">
        <f>SUM(Tabel1[[#This Row],[Bez - doelgroep totaal]]+Tabel1[[#This Row],[Bez - Openbaar]]+Tabel1[[#This Row],[Bez - Foutparkeerders]]+Tabel1[[#This Row],[Bez - Obstakels]])</f>
        <v>26</v>
      </c>
      <c r="AK963" s="41">
        <f>Tabel1[[#This Row],[Bez - Openbaar]]/Tabel1[[#This Row],[Totale openbare capaciteit]]</f>
        <v>0.76470588235294112</v>
      </c>
      <c r="AL963" s="41">
        <f>Tabel1[[#This Row],[Bez - doelgroep totaal]]/Tabel1[[#This Row],[Totale doelgroep capaciteit]]</f>
        <v>0</v>
      </c>
      <c r="AM963" s="41">
        <f>Tabel1[[#This Row],[Totale bezetting]]/Tabel1[[#This Row],[Totale capaciteit]]</f>
        <v>0.72222222222222221</v>
      </c>
      <c r="AN963" s="41" t="str">
        <f>Tabel1[[#This Row],[Datum]]&amp;Tabel1[[#This Row],[Meetmoment]]&amp;Tabel1[[#This Row],[Sectienummer]]</f>
        <v>4445010:00-12:0073</v>
      </c>
      <c r="AO963" s="33">
        <v>5</v>
      </c>
      <c r="AP963" s="33">
        <v>1</v>
      </c>
      <c r="AQ963" s="33">
        <v>13</v>
      </c>
      <c r="AR963" s="33">
        <v>7</v>
      </c>
      <c r="AS963" s="33"/>
      <c r="AT963" s="33">
        <f>SUM(Tabel1[[#This Row],[Motief - Bezoekers/kortparkeerders]:[Motief - Overig]])</f>
        <v>26</v>
      </c>
      <c r="AU963" s="43">
        <v>10</v>
      </c>
      <c r="AV963" s="43">
        <v>3</v>
      </c>
      <c r="AW963" s="43">
        <v>3</v>
      </c>
      <c r="AX963" s="43">
        <v>2</v>
      </c>
      <c r="AY963" s="43">
        <v>4</v>
      </c>
      <c r="AZ963" s="43">
        <v>3</v>
      </c>
      <c r="BA963" s="43">
        <v>1</v>
      </c>
      <c r="BB963" s="43"/>
      <c r="BC963" s="44">
        <f>SUM(Tabel1[[#This Row],[Herkomst - Eigen woonplaats]:[Herkomst - Onbekend]])</f>
        <v>26</v>
      </c>
    </row>
    <row r="964" spans="1:55" s="2" customFormat="1" x14ac:dyDescent="0.25">
      <c r="A964" s="1">
        <v>73</v>
      </c>
      <c r="B964" t="s">
        <v>68</v>
      </c>
      <c r="C964" s="8">
        <v>44450</v>
      </c>
      <c r="D964" s="1" t="s">
        <v>79</v>
      </c>
      <c r="E964" s="4">
        <v>12</v>
      </c>
      <c r="F964" s="4"/>
      <c r="G964" s="4"/>
      <c r="H964" s="4"/>
      <c r="I964" s="4">
        <v>22</v>
      </c>
      <c r="J964" s="4"/>
      <c r="K964" s="4">
        <f>SUM(Tabel1[[#This Row],[cap_gemarkeerd_langs]:[cap_canadees]])</f>
        <v>34</v>
      </c>
      <c r="L964" s="4">
        <v>2</v>
      </c>
      <c r="M964" s="4"/>
      <c r="N964" s="4"/>
      <c r="O964" s="4"/>
      <c r="P964" s="4"/>
      <c r="Q964" s="4"/>
      <c r="R964" s="4">
        <f>SUM(Tabel1[[#This Row],[Cap - Invaliden algemeen]:[Cap - Overig gereserveerd]])</f>
        <v>2</v>
      </c>
      <c r="S964" s="4">
        <f>Tabel1[[#This Row],[Totale openbare capaciteit]]+Tabel1[[#This Row],[Totale doelgroep capaciteit]]</f>
        <v>36</v>
      </c>
      <c r="T964" s="11">
        <v>32</v>
      </c>
      <c r="U964" s="11"/>
      <c r="V964" s="11"/>
      <c r="W964" s="11"/>
      <c r="X964" s="11"/>
      <c r="Y964" s="11"/>
      <c r="Z964" s="4">
        <f>SUM(Tabel1[[#This Row],[Bez - Invaliden algemeen]:[Bez - Overig gereserveerd]])</f>
        <v>0</v>
      </c>
      <c r="AA964" s="4"/>
      <c r="AB964" s="4"/>
      <c r="AC964" s="11"/>
      <c r="AD964" s="11">
        <f>SUM(Tabel1[[#This Row],[Bez - fout, canadees]:[Bez - fout, anders]])</f>
        <v>0</v>
      </c>
      <c r="AE964" s="4"/>
      <c r="AF964" s="11"/>
      <c r="AG964" s="11"/>
      <c r="AH964" s="11">
        <f>SUM(Tabel1[[#This Row],[Bez - Obstakel, openbaar]:[Bez - Obstakel, doelgroep]])</f>
        <v>0</v>
      </c>
      <c r="AI964" s="4"/>
      <c r="AJ964" s="11">
        <f>SUM(Tabel1[[#This Row],[Bez - doelgroep totaal]]+Tabel1[[#This Row],[Bez - Openbaar]]+Tabel1[[#This Row],[Bez - Foutparkeerders]]+Tabel1[[#This Row],[Bez - Obstakels]])</f>
        <v>32</v>
      </c>
      <c r="AK964" s="41">
        <f>Tabel1[[#This Row],[Bez - Openbaar]]/Tabel1[[#This Row],[Totale openbare capaciteit]]</f>
        <v>0.94117647058823528</v>
      </c>
      <c r="AL964" s="41">
        <f>Tabel1[[#This Row],[Bez - doelgroep totaal]]/Tabel1[[#This Row],[Totale doelgroep capaciteit]]</f>
        <v>0</v>
      </c>
      <c r="AM964" s="41">
        <f>Tabel1[[#This Row],[Totale bezetting]]/Tabel1[[#This Row],[Totale capaciteit]]</f>
        <v>0.88888888888888884</v>
      </c>
      <c r="AN964" s="41" t="str">
        <f>Tabel1[[#This Row],[Datum]]&amp;Tabel1[[#This Row],[Meetmoment]]&amp;Tabel1[[#This Row],[Sectienummer]]</f>
        <v>4445014:00-16:0073</v>
      </c>
      <c r="AO964" s="33">
        <v>8</v>
      </c>
      <c r="AP964" s="33">
        <v>7</v>
      </c>
      <c r="AQ964" s="33">
        <v>10</v>
      </c>
      <c r="AR964" s="33">
        <v>7</v>
      </c>
      <c r="AS964" s="33"/>
      <c r="AT964" s="33">
        <f>SUM(Tabel1[[#This Row],[Motief - Bezoekers/kortparkeerders]:[Motief - Overig]])</f>
        <v>32</v>
      </c>
      <c r="AU964" s="43">
        <v>4</v>
      </c>
      <c r="AV964" s="43">
        <v>8</v>
      </c>
      <c r="AW964" s="43">
        <v>6</v>
      </c>
      <c r="AX964" s="43">
        <v>4</v>
      </c>
      <c r="AY964" s="43">
        <v>4</v>
      </c>
      <c r="AZ964" s="43">
        <v>3</v>
      </c>
      <c r="BA964" s="43">
        <v>3</v>
      </c>
      <c r="BB964" s="43"/>
      <c r="BC964" s="44">
        <f>SUM(Tabel1[[#This Row],[Herkomst - Eigen woonplaats]:[Herkomst - Onbekend]])</f>
        <v>32</v>
      </c>
    </row>
    <row r="965" spans="1:55" s="2" customFormat="1" x14ac:dyDescent="0.25">
      <c r="A965" s="1">
        <v>73</v>
      </c>
      <c r="B965" t="s">
        <v>68</v>
      </c>
      <c r="C965" s="8">
        <v>44450</v>
      </c>
      <c r="D965" s="1" t="s">
        <v>80</v>
      </c>
      <c r="E965" s="4">
        <v>12</v>
      </c>
      <c r="F965" s="4"/>
      <c r="G965" s="4"/>
      <c r="H965" s="4"/>
      <c r="I965" s="4">
        <v>22</v>
      </c>
      <c r="J965" s="4"/>
      <c r="K965" s="4">
        <f>SUM(Tabel1[[#This Row],[cap_gemarkeerd_langs]:[cap_canadees]])</f>
        <v>34</v>
      </c>
      <c r="L965" s="4">
        <v>2</v>
      </c>
      <c r="M965" s="4"/>
      <c r="N965" s="4"/>
      <c r="O965" s="4"/>
      <c r="P965" s="4"/>
      <c r="Q965" s="4"/>
      <c r="R965" s="4">
        <f>SUM(Tabel1[[#This Row],[Cap - Invaliden algemeen]:[Cap - Overig gereserveerd]])</f>
        <v>2</v>
      </c>
      <c r="S965" s="4">
        <f>Tabel1[[#This Row],[Totale openbare capaciteit]]+Tabel1[[#This Row],[Totale doelgroep capaciteit]]</f>
        <v>36</v>
      </c>
      <c r="T965" s="11">
        <v>30</v>
      </c>
      <c r="U965" s="11">
        <v>2</v>
      </c>
      <c r="V965" s="11"/>
      <c r="W965" s="11"/>
      <c r="X965" s="11"/>
      <c r="Y965" s="11"/>
      <c r="Z965" s="4">
        <f>SUM(Tabel1[[#This Row],[Bez - Invaliden algemeen]:[Bez - Overig gereserveerd]])</f>
        <v>2</v>
      </c>
      <c r="AA965" s="4"/>
      <c r="AB965" s="4"/>
      <c r="AC965" s="11"/>
      <c r="AD965" s="11">
        <f>SUM(Tabel1[[#This Row],[Bez - fout, canadees]:[Bez - fout, anders]])</f>
        <v>0</v>
      </c>
      <c r="AE965" s="4"/>
      <c r="AF965" s="11"/>
      <c r="AG965" s="11"/>
      <c r="AH965" s="11">
        <f>SUM(Tabel1[[#This Row],[Bez - Obstakel, openbaar]:[Bez - Obstakel, doelgroep]])</f>
        <v>0</v>
      </c>
      <c r="AI965" s="4"/>
      <c r="AJ965" s="11">
        <f>SUM(Tabel1[[#This Row],[Bez - doelgroep totaal]]+Tabel1[[#This Row],[Bez - Openbaar]]+Tabel1[[#This Row],[Bez - Foutparkeerders]]+Tabel1[[#This Row],[Bez - Obstakels]])</f>
        <v>32</v>
      </c>
      <c r="AK965" s="41">
        <f>Tabel1[[#This Row],[Bez - Openbaar]]/Tabel1[[#This Row],[Totale openbare capaciteit]]</f>
        <v>0.88235294117647056</v>
      </c>
      <c r="AL965" s="41">
        <f>Tabel1[[#This Row],[Bez - doelgroep totaal]]/Tabel1[[#This Row],[Totale doelgroep capaciteit]]</f>
        <v>1</v>
      </c>
      <c r="AM965" s="41">
        <f>Tabel1[[#This Row],[Totale bezetting]]/Tabel1[[#This Row],[Totale capaciteit]]</f>
        <v>0.88888888888888884</v>
      </c>
      <c r="AN965" s="41" t="str">
        <f>Tabel1[[#This Row],[Datum]]&amp;Tabel1[[#This Row],[Meetmoment]]&amp;Tabel1[[#This Row],[Sectienummer]]</f>
        <v>4445019:00-21:0073</v>
      </c>
      <c r="AO965" s="33">
        <v>7</v>
      </c>
      <c r="AP965" s="33">
        <v>6</v>
      </c>
      <c r="AQ965" s="33">
        <v>12</v>
      </c>
      <c r="AR965" s="33">
        <v>7</v>
      </c>
      <c r="AS965" s="33"/>
      <c r="AT965" s="33">
        <f>SUM(Tabel1[[#This Row],[Motief - Bezoekers/kortparkeerders]:[Motief - Overig]])</f>
        <v>32</v>
      </c>
      <c r="AU965" s="43">
        <v>5</v>
      </c>
      <c r="AV965" s="43">
        <v>5</v>
      </c>
      <c r="AW965" s="43">
        <v>7</v>
      </c>
      <c r="AX965" s="43">
        <v>4</v>
      </c>
      <c r="AY965" s="43">
        <v>4</v>
      </c>
      <c r="AZ965" s="43">
        <v>4</v>
      </c>
      <c r="BA965" s="43">
        <v>3</v>
      </c>
      <c r="BB965" s="43"/>
      <c r="BC965" s="44">
        <f>SUM(Tabel1[[#This Row],[Herkomst - Eigen woonplaats]:[Herkomst - Onbekend]])</f>
        <v>32</v>
      </c>
    </row>
    <row r="966" spans="1:55" s="2" customFormat="1" x14ac:dyDescent="0.25">
      <c r="A966" s="1">
        <v>73</v>
      </c>
      <c r="B966" t="s">
        <v>68</v>
      </c>
      <c r="C966" s="8">
        <v>44451</v>
      </c>
      <c r="D966" s="1" t="s">
        <v>77</v>
      </c>
      <c r="E966" s="4">
        <v>12</v>
      </c>
      <c r="F966" s="4"/>
      <c r="G966" s="4"/>
      <c r="H966" s="4"/>
      <c r="I966" s="4">
        <v>22</v>
      </c>
      <c r="J966" s="4"/>
      <c r="K966" s="4">
        <f>SUM(Tabel1[[#This Row],[cap_gemarkeerd_langs]:[cap_canadees]])</f>
        <v>34</v>
      </c>
      <c r="L966" s="4">
        <v>2</v>
      </c>
      <c r="M966" s="4"/>
      <c r="N966" s="4"/>
      <c r="O966" s="4"/>
      <c r="P966" s="4"/>
      <c r="Q966" s="4"/>
      <c r="R966" s="4">
        <f>SUM(Tabel1[[#This Row],[Cap - Invaliden algemeen]:[Cap - Overig gereserveerd]])</f>
        <v>2</v>
      </c>
      <c r="S966" s="4">
        <f>Tabel1[[#This Row],[Totale openbare capaciteit]]+Tabel1[[#This Row],[Totale doelgroep capaciteit]]</f>
        <v>36</v>
      </c>
      <c r="T966" s="11">
        <v>26</v>
      </c>
      <c r="U966" s="11"/>
      <c r="V966" s="11"/>
      <c r="W966" s="11"/>
      <c r="X966" s="11"/>
      <c r="Y966" s="11"/>
      <c r="Z966" s="4">
        <f>SUM(Tabel1[[#This Row],[Bez - Invaliden algemeen]:[Bez - Overig gereserveerd]])</f>
        <v>0</v>
      </c>
      <c r="AA966" s="4"/>
      <c r="AB966" s="4"/>
      <c r="AC966" s="11"/>
      <c r="AD966" s="11">
        <f>SUM(Tabel1[[#This Row],[Bez - fout, canadees]:[Bez - fout, anders]])</f>
        <v>0</v>
      </c>
      <c r="AE966" s="4"/>
      <c r="AF966" s="11"/>
      <c r="AG966" s="11"/>
      <c r="AH966" s="11">
        <f>SUM(Tabel1[[#This Row],[Bez - Obstakel, openbaar]:[Bez - Obstakel, doelgroep]])</f>
        <v>0</v>
      </c>
      <c r="AI966" s="4"/>
      <c r="AJ966" s="11">
        <f>SUM(Tabel1[[#This Row],[Bez - doelgroep totaal]]+Tabel1[[#This Row],[Bez - Openbaar]]+Tabel1[[#This Row],[Bez - Foutparkeerders]]+Tabel1[[#This Row],[Bez - Obstakels]])</f>
        <v>26</v>
      </c>
      <c r="AK966" s="41">
        <f>Tabel1[[#This Row],[Bez - Openbaar]]/Tabel1[[#This Row],[Totale openbare capaciteit]]</f>
        <v>0.76470588235294112</v>
      </c>
      <c r="AL966" s="41">
        <f>Tabel1[[#This Row],[Bez - doelgroep totaal]]/Tabel1[[#This Row],[Totale doelgroep capaciteit]]</f>
        <v>0</v>
      </c>
      <c r="AM966" s="41">
        <f>Tabel1[[#This Row],[Totale bezetting]]/Tabel1[[#This Row],[Totale capaciteit]]</f>
        <v>0.72222222222222221</v>
      </c>
      <c r="AN966" s="41" t="str">
        <f>Tabel1[[#This Row],[Datum]]&amp;Tabel1[[#This Row],[Meetmoment]]&amp;Tabel1[[#This Row],[Sectienummer]]</f>
        <v>4445100:00-02:0073</v>
      </c>
      <c r="AO966" s="33"/>
      <c r="AP966" s="33"/>
      <c r="AQ966" s="33">
        <v>15</v>
      </c>
      <c r="AR966" s="33">
        <v>11</v>
      </c>
      <c r="AS966" s="33"/>
      <c r="AT966" s="33">
        <f>SUM(Tabel1[[#This Row],[Motief - Bezoekers/kortparkeerders]:[Motief - Overig]])</f>
        <v>26</v>
      </c>
      <c r="AU966" s="43">
        <v>10</v>
      </c>
      <c r="AV966" s="43">
        <v>2</v>
      </c>
      <c r="AW966" s="43">
        <v>6</v>
      </c>
      <c r="AX966" s="43">
        <v>1</v>
      </c>
      <c r="AY966" s="43">
        <v>2</v>
      </c>
      <c r="AZ966" s="43">
        <v>2</v>
      </c>
      <c r="BA966" s="43">
        <v>2</v>
      </c>
      <c r="BB966" s="43">
        <v>1</v>
      </c>
      <c r="BC966" s="44">
        <f>SUM(Tabel1[[#This Row],[Herkomst - Eigen woonplaats]:[Herkomst - Onbekend]])</f>
        <v>26</v>
      </c>
    </row>
    <row r="967" spans="1:55" s="2" customFormat="1" x14ac:dyDescent="0.25">
      <c r="A967" s="1">
        <v>73</v>
      </c>
      <c r="B967" t="s">
        <v>68</v>
      </c>
      <c r="C967" s="8">
        <v>44474</v>
      </c>
      <c r="D967" s="1" t="s">
        <v>78</v>
      </c>
      <c r="E967" s="4">
        <v>12</v>
      </c>
      <c r="F967" s="4"/>
      <c r="G967" s="4"/>
      <c r="H967" s="4"/>
      <c r="I967" s="4">
        <v>22</v>
      </c>
      <c r="J967" s="4"/>
      <c r="K967" s="4">
        <f>SUM(Tabel1[[#This Row],[cap_gemarkeerd_langs]:[cap_canadees]])</f>
        <v>34</v>
      </c>
      <c r="L967" s="4">
        <v>2</v>
      </c>
      <c r="M967" s="4"/>
      <c r="N967" s="4"/>
      <c r="O967" s="4"/>
      <c r="P967" s="4"/>
      <c r="Q967" s="4"/>
      <c r="R967" s="4">
        <f>SUM(Tabel1[[#This Row],[Cap - Invaliden algemeen]:[Cap - Overig gereserveerd]])</f>
        <v>2</v>
      </c>
      <c r="S967" s="4">
        <f>Tabel1[[#This Row],[Totale openbare capaciteit]]+Tabel1[[#This Row],[Totale doelgroep capaciteit]]</f>
        <v>36</v>
      </c>
      <c r="T967" s="11">
        <v>24</v>
      </c>
      <c r="U967" s="11"/>
      <c r="V967" s="11"/>
      <c r="W967" s="11"/>
      <c r="X967" s="11"/>
      <c r="Y967" s="11"/>
      <c r="Z967" s="4">
        <f>SUM(Tabel1[[#This Row],[Bez - Invaliden algemeen]:[Bez - Overig gereserveerd]])</f>
        <v>0</v>
      </c>
      <c r="AA967" s="4"/>
      <c r="AB967" s="4"/>
      <c r="AC967" s="11"/>
      <c r="AD967" s="11">
        <f>SUM(Tabel1[[#This Row],[Bez - fout, canadees]:[Bez - fout, anders]])</f>
        <v>0</v>
      </c>
      <c r="AE967" s="4"/>
      <c r="AF967" s="11"/>
      <c r="AG967" s="11"/>
      <c r="AH967" s="11">
        <f>SUM(Tabel1[[#This Row],[Bez - Obstakel, openbaar]:[Bez - Obstakel, doelgroep]])</f>
        <v>0</v>
      </c>
      <c r="AI967" s="4"/>
      <c r="AJ967" s="11">
        <f>SUM(Tabel1[[#This Row],[Bez - doelgroep totaal]]+Tabel1[[#This Row],[Bez - Openbaar]]+Tabel1[[#This Row],[Bez - Foutparkeerders]]+Tabel1[[#This Row],[Bez - Obstakels]])</f>
        <v>24</v>
      </c>
      <c r="AK967" s="41">
        <f>Tabel1[[#This Row],[Bez - Openbaar]]/Tabel1[[#This Row],[Totale openbare capaciteit]]</f>
        <v>0.70588235294117652</v>
      </c>
      <c r="AL967" s="41">
        <f>Tabel1[[#This Row],[Bez - doelgroep totaal]]/Tabel1[[#This Row],[Totale doelgroep capaciteit]]</f>
        <v>0</v>
      </c>
      <c r="AM967" s="41">
        <f>Tabel1[[#This Row],[Totale bezetting]]/Tabel1[[#This Row],[Totale capaciteit]]</f>
        <v>0.66666666666666663</v>
      </c>
      <c r="AN967" s="41" t="str">
        <f>Tabel1[[#This Row],[Datum]]&amp;Tabel1[[#This Row],[Meetmoment]]&amp;Tabel1[[#This Row],[Sectienummer]]</f>
        <v>4447410:00-12:0073</v>
      </c>
      <c r="AO967" s="33">
        <v>8</v>
      </c>
      <c r="AP967" s="33">
        <v>2</v>
      </c>
      <c r="AQ967" s="33">
        <v>10</v>
      </c>
      <c r="AR967" s="33">
        <v>4</v>
      </c>
      <c r="AS967" s="33"/>
      <c r="AT967" s="33">
        <f>SUM(Tabel1[[#This Row],[Motief - Bezoekers/kortparkeerders]:[Motief - Overig]])</f>
        <v>24</v>
      </c>
      <c r="AU967" s="43">
        <v>9</v>
      </c>
      <c r="AV967" s="43">
        <v>4</v>
      </c>
      <c r="AW967" s="43">
        <v>4</v>
      </c>
      <c r="AX967" s="43">
        <v>4</v>
      </c>
      <c r="AY967" s="43">
        <v>1</v>
      </c>
      <c r="AZ967" s="43">
        <v>2</v>
      </c>
      <c r="BA967" s="43"/>
      <c r="BB967" s="43"/>
      <c r="BC967" s="44">
        <f>SUM(Tabel1[[#This Row],[Herkomst - Eigen woonplaats]:[Herkomst - Onbekend]])</f>
        <v>24</v>
      </c>
    </row>
    <row r="968" spans="1:55" s="2" customFormat="1" x14ac:dyDescent="0.25">
      <c r="A968" s="1">
        <v>73</v>
      </c>
      <c r="B968" t="s">
        <v>68</v>
      </c>
      <c r="C968" s="8">
        <v>44474</v>
      </c>
      <c r="D968" s="1" t="s">
        <v>79</v>
      </c>
      <c r="E968" s="4">
        <v>12</v>
      </c>
      <c r="F968" s="4"/>
      <c r="G968" s="4"/>
      <c r="H968" s="4"/>
      <c r="I968" s="4">
        <v>22</v>
      </c>
      <c r="J968" s="4"/>
      <c r="K968" s="4">
        <f>SUM(Tabel1[[#This Row],[cap_gemarkeerd_langs]:[cap_canadees]])</f>
        <v>34</v>
      </c>
      <c r="L968" s="4">
        <v>2</v>
      </c>
      <c r="M968" s="4"/>
      <c r="N968" s="4"/>
      <c r="O968" s="4"/>
      <c r="P968" s="4"/>
      <c r="Q968" s="4"/>
      <c r="R968" s="4">
        <f>SUM(Tabel1[[#This Row],[Cap - Invaliden algemeen]:[Cap - Overig gereserveerd]])</f>
        <v>2</v>
      </c>
      <c r="S968" s="4">
        <f>Tabel1[[#This Row],[Totale openbare capaciteit]]+Tabel1[[#This Row],[Totale doelgroep capaciteit]]</f>
        <v>36</v>
      </c>
      <c r="T968" s="11">
        <v>24</v>
      </c>
      <c r="U968" s="11"/>
      <c r="V968" s="11"/>
      <c r="W968" s="11"/>
      <c r="X968" s="11"/>
      <c r="Y968" s="11"/>
      <c r="Z968" s="4">
        <f>SUM(Tabel1[[#This Row],[Bez - Invaliden algemeen]:[Bez - Overig gereserveerd]])</f>
        <v>0</v>
      </c>
      <c r="AA968" s="4"/>
      <c r="AB968" s="4"/>
      <c r="AC968" s="11"/>
      <c r="AD968" s="11">
        <f>SUM(Tabel1[[#This Row],[Bez - fout, canadees]:[Bez - fout, anders]])</f>
        <v>0</v>
      </c>
      <c r="AE968" s="4"/>
      <c r="AF968" s="11"/>
      <c r="AG968" s="11"/>
      <c r="AH968" s="11">
        <f>SUM(Tabel1[[#This Row],[Bez - Obstakel, openbaar]:[Bez - Obstakel, doelgroep]])</f>
        <v>0</v>
      </c>
      <c r="AI968" s="4"/>
      <c r="AJ968" s="11">
        <f>SUM(Tabel1[[#This Row],[Bez - doelgroep totaal]]+Tabel1[[#This Row],[Bez - Openbaar]]+Tabel1[[#This Row],[Bez - Foutparkeerders]]+Tabel1[[#This Row],[Bez - Obstakels]])</f>
        <v>24</v>
      </c>
      <c r="AK968" s="41">
        <f>Tabel1[[#This Row],[Bez - Openbaar]]/Tabel1[[#This Row],[Totale openbare capaciteit]]</f>
        <v>0.70588235294117652</v>
      </c>
      <c r="AL968" s="41">
        <f>Tabel1[[#This Row],[Bez - doelgroep totaal]]/Tabel1[[#This Row],[Totale doelgroep capaciteit]]</f>
        <v>0</v>
      </c>
      <c r="AM968" s="41">
        <f>Tabel1[[#This Row],[Totale bezetting]]/Tabel1[[#This Row],[Totale capaciteit]]</f>
        <v>0.66666666666666663</v>
      </c>
      <c r="AN968" s="41" t="str">
        <f>Tabel1[[#This Row],[Datum]]&amp;Tabel1[[#This Row],[Meetmoment]]&amp;Tabel1[[#This Row],[Sectienummer]]</f>
        <v>4447414:00-16:0073</v>
      </c>
      <c r="AO968" s="33">
        <v>6</v>
      </c>
      <c r="AP968" s="33">
        <v>4</v>
      </c>
      <c r="AQ968" s="33">
        <v>9</v>
      </c>
      <c r="AR968" s="33">
        <v>5</v>
      </c>
      <c r="AS968" s="33"/>
      <c r="AT968" s="33">
        <f>SUM(Tabel1[[#This Row],[Motief - Bezoekers/kortparkeerders]:[Motief - Overig]])</f>
        <v>24</v>
      </c>
      <c r="AU968" s="43">
        <v>6</v>
      </c>
      <c r="AV968" s="43">
        <v>5</v>
      </c>
      <c r="AW968" s="43">
        <v>5</v>
      </c>
      <c r="AX968" s="43">
        <v>1</v>
      </c>
      <c r="AY968" s="43"/>
      <c r="AZ968" s="43">
        <v>5</v>
      </c>
      <c r="BA968" s="43">
        <v>1</v>
      </c>
      <c r="BB968" s="43">
        <v>1</v>
      </c>
      <c r="BC968" s="44">
        <f>SUM(Tabel1[[#This Row],[Herkomst - Eigen woonplaats]:[Herkomst - Onbekend]])</f>
        <v>24</v>
      </c>
    </row>
    <row r="969" spans="1:55" s="2" customFormat="1" x14ac:dyDescent="0.25">
      <c r="A969" s="1">
        <v>73</v>
      </c>
      <c r="B969" t="s">
        <v>68</v>
      </c>
      <c r="C969" s="8">
        <v>44474</v>
      </c>
      <c r="D969" s="1" t="s">
        <v>80</v>
      </c>
      <c r="E969" s="4">
        <v>12</v>
      </c>
      <c r="F969" s="4"/>
      <c r="G969" s="4"/>
      <c r="H969" s="4"/>
      <c r="I969" s="4">
        <v>22</v>
      </c>
      <c r="J969" s="4"/>
      <c r="K969" s="4">
        <f>SUM(Tabel1[[#This Row],[cap_gemarkeerd_langs]:[cap_canadees]])</f>
        <v>34</v>
      </c>
      <c r="L969" s="4">
        <v>2</v>
      </c>
      <c r="M969" s="4"/>
      <c r="N969" s="4"/>
      <c r="O969" s="4"/>
      <c r="P969" s="4"/>
      <c r="Q969" s="4"/>
      <c r="R969" s="4">
        <f>SUM(Tabel1[[#This Row],[Cap - Invaliden algemeen]:[Cap - Overig gereserveerd]])</f>
        <v>2</v>
      </c>
      <c r="S969" s="4">
        <f>Tabel1[[#This Row],[Totale openbare capaciteit]]+Tabel1[[#This Row],[Totale doelgroep capaciteit]]</f>
        <v>36</v>
      </c>
      <c r="T969" s="11">
        <v>34</v>
      </c>
      <c r="U969" s="11"/>
      <c r="V969" s="11"/>
      <c r="W969" s="11"/>
      <c r="X969" s="11"/>
      <c r="Y969" s="11"/>
      <c r="Z969" s="4">
        <f>SUM(Tabel1[[#This Row],[Bez - Invaliden algemeen]:[Bez - Overig gereserveerd]])</f>
        <v>0</v>
      </c>
      <c r="AA969" s="4"/>
      <c r="AB969" s="4">
        <v>1</v>
      </c>
      <c r="AC969" s="11"/>
      <c r="AD969" s="11">
        <f>SUM(Tabel1[[#This Row],[Bez - fout, canadees]:[Bez - fout, anders]])</f>
        <v>1</v>
      </c>
      <c r="AE969" s="4"/>
      <c r="AF969" s="11"/>
      <c r="AG969" s="11"/>
      <c r="AH969" s="11">
        <f>SUM(Tabel1[[#This Row],[Bez - Obstakel, openbaar]:[Bez - Obstakel, doelgroep]])</f>
        <v>0</v>
      </c>
      <c r="AI969" s="4"/>
      <c r="AJ969" s="11">
        <f>SUM(Tabel1[[#This Row],[Bez - doelgroep totaal]]+Tabel1[[#This Row],[Bez - Openbaar]]+Tabel1[[#This Row],[Bez - Foutparkeerders]]+Tabel1[[#This Row],[Bez - Obstakels]])</f>
        <v>35</v>
      </c>
      <c r="AK969" s="41">
        <f>Tabel1[[#This Row],[Bez - Openbaar]]/Tabel1[[#This Row],[Totale openbare capaciteit]]</f>
        <v>1</v>
      </c>
      <c r="AL969" s="41">
        <f>Tabel1[[#This Row],[Bez - doelgroep totaal]]/Tabel1[[#This Row],[Totale doelgroep capaciteit]]</f>
        <v>0</v>
      </c>
      <c r="AM969" s="41">
        <f>Tabel1[[#This Row],[Totale bezetting]]/Tabel1[[#This Row],[Totale capaciteit]]</f>
        <v>0.97222222222222221</v>
      </c>
      <c r="AN969" s="41" t="str">
        <f>Tabel1[[#This Row],[Datum]]&amp;Tabel1[[#This Row],[Meetmoment]]&amp;Tabel1[[#This Row],[Sectienummer]]</f>
        <v>4447419:00-21:0073</v>
      </c>
      <c r="AO969" s="33">
        <v>9</v>
      </c>
      <c r="AP969" s="33">
        <v>2</v>
      </c>
      <c r="AQ969" s="33">
        <v>18</v>
      </c>
      <c r="AR969" s="33">
        <v>6</v>
      </c>
      <c r="AS969" s="33"/>
      <c r="AT969" s="33">
        <f>SUM(Tabel1[[#This Row],[Motief - Bezoekers/kortparkeerders]:[Motief - Overig]])</f>
        <v>35</v>
      </c>
      <c r="AU969" s="43">
        <v>10</v>
      </c>
      <c r="AV969" s="43">
        <v>6</v>
      </c>
      <c r="AW969" s="43">
        <v>9</v>
      </c>
      <c r="AX969" s="43">
        <v>4</v>
      </c>
      <c r="AY969" s="43"/>
      <c r="AZ969" s="43">
        <v>5</v>
      </c>
      <c r="BA969" s="43">
        <v>1</v>
      </c>
      <c r="BB969" s="43"/>
      <c r="BC969" s="44">
        <f>SUM(Tabel1[[#This Row],[Herkomst - Eigen woonplaats]:[Herkomst - Onbekend]])</f>
        <v>35</v>
      </c>
    </row>
    <row r="970" spans="1:55" s="2" customFormat="1" x14ac:dyDescent="0.25">
      <c r="A970" s="1">
        <v>73</v>
      </c>
      <c r="B970" t="s">
        <v>68</v>
      </c>
      <c r="C970" s="8">
        <v>44475</v>
      </c>
      <c r="D970" s="1" t="s">
        <v>77</v>
      </c>
      <c r="E970" s="4">
        <v>12</v>
      </c>
      <c r="F970" s="4"/>
      <c r="G970" s="4"/>
      <c r="H970" s="4"/>
      <c r="I970" s="4">
        <v>22</v>
      </c>
      <c r="J970" s="4"/>
      <c r="K970" s="4">
        <f>SUM(Tabel1[[#This Row],[cap_gemarkeerd_langs]:[cap_canadees]])</f>
        <v>34</v>
      </c>
      <c r="L970" s="4">
        <v>2</v>
      </c>
      <c r="M970" s="4"/>
      <c r="N970" s="4"/>
      <c r="O970" s="4"/>
      <c r="P970" s="4"/>
      <c r="Q970" s="4"/>
      <c r="R970" s="4">
        <f>SUM(Tabel1[[#This Row],[Cap - Invaliden algemeen]:[Cap - Overig gereserveerd]])</f>
        <v>2</v>
      </c>
      <c r="S970" s="4">
        <f>Tabel1[[#This Row],[Totale openbare capaciteit]]+Tabel1[[#This Row],[Totale doelgroep capaciteit]]</f>
        <v>36</v>
      </c>
      <c r="T970" s="11">
        <v>31</v>
      </c>
      <c r="U970" s="11"/>
      <c r="V970" s="11"/>
      <c r="W970" s="11"/>
      <c r="X970" s="11"/>
      <c r="Y970" s="11"/>
      <c r="Z970" s="4">
        <f>SUM(Tabel1[[#This Row],[Bez - Invaliden algemeen]:[Bez - Overig gereserveerd]])</f>
        <v>0</v>
      </c>
      <c r="AA970" s="4"/>
      <c r="AB970" s="4"/>
      <c r="AC970" s="11"/>
      <c r="AD970" s="11">
        <f>SUM(Tabel1[[#This Row],[Bez - fout, canadees]:[Bez - fout, anders]])</f>
        <v>0</v>
      </c>
      <c r="AE970" s="4"/>
      <c r="AF970" s="11"/>
      <c r="AG970" s="11"/>
      <c r="AH970" s="11">
        <f>SUM(Tabel1[[#This Row],[Bez - Obstakel, openbaar]:[Bez - Obstakel, doelgroep]])</f>
        <v>0</v>
      </c>
      <c r="AI970" s="4"/>
      <c r="AJ970" s="11">
        <f>SUM(Tabel1[[#This Row],[Bez - doelgroep totaal]]+Tabel1[[#This Row],[Bez - Openbaar]]+Tabel1[[#This Row],[Bez - Foutparkeerders]]+Tabel1[[#This Row],[Bez - Obstakels]])</f>
        <v>31</v>
      </c>
      <c r="AK970" s="41">
        <f>Tabel1[[#This Row],[Bez - Openbaar]]/Tabel1[[#This Row],[Totale openbare capaciteit]]</f>
        <v>0.91176470588235292</v>
      </c>
      <c r="AL970" s="41">
        <f>Tabel1[[#This Row],[Bez - doelgroep totaal]]/Tabel1[[#This Row],[Totale doelgroep capaciteit]]</f>
        <v>0</v>
      </c>
      <c r="AM970" s="41">
        <f>Tabel1[[#This Row],[Totale bezetting]]/Tabel1[[#This Row],[Totale capaciteit]]</f>
        <v>0.86111111111111116</v>
      </c>
      <c r="AN970" s="41" t="str">
        <f>Tabel1[[#This Row],[Datum]]&amp;Tabel1[[#This Row],[Meetmoment]]&amp;Tabel1[[#This Row],[Sectienummer]]</f>
        <v>4447500:00-02:0073</v>
      </c>
      <c r="AO970" s="33"/>
      <c r="AP970" s="33"/>
      <c r="AQ970" s="33">
        <v>20</v>
      </c>
      <c r="AR970" s="33">
        <v>11</v>
      </c>
      <c r="AS970" s="33"/>
      <c r="AT970" s="33">
        <f>SUM(Tabel1[[#This Row],[Motief - Bezoekers/kortparkeerders]:[Motief - Overig]])</f>
        <v>31</v>
      </c>
      <c r="AU970" s="43">
        <v>13</v>
      </c>
      <c r="AV970" s="43">
        <v>3</v>
      </c>
      <c r="AW970" s="43">
        <v>11</v>
      </c>
      <c r="AX970" s="43">
        <v>1</v>
      </c>
      <c r="AY970" s="43"/>
      <c r="AZ970" s="43">
        <v>3</v>
      </c>
      <c r="BA970" s="43"/>
      <c r="BB970" s="43"/>
      <c r="BC970" s="44">
        <f>SUM(Tabel1[[#This Row],[Herkomst - Eigen woonplaats]:[Herkomst - Onbekend]])</f>
        <v>31</v>
      </c>
    </row>
    <row r="971" spans="1:55" s="2" customFormat="1" x14ac:dyDescent="0.25">
      <c r="A971" s="1">
        <v>74</v>
      </c>
      <c r="B971" t="s">
        <v>53</v>
      </c>
      <c r="C971" s="8">
        <v>44415</v>
      </c>
      <c r="D971" s="1" t="s">
        <v>78</v>
      </c>
      <c r="E971" s="4">
        <v>3</v>
      </c>
      <c r="F971" s="4"/>
      <c r="G971" s="4"/>
      <c r="H971" s="4"/>
      <c r="I971" s="4"/>
      <c r="J971" s="4"/>
      <c r="K971" s="4">
        <f>SUM(Tabel1[[#This Row],[cap_gemarkeerd_langs]:[cap_canadees]])</f>
        <v>3</v>
      </c>
      <c r="L971" s="4"/>
      <c r="M971" s="4"/>
      <c r="N971" s="4"/>
      <c r="O971" s="4"/>
      <c r="P971" s="4"/>
      <c r="Q971" s="4"/>
      <c r="R971" s="4">
        <f>SUM(Tabel1[[#This Row],[Cap - Invaliden algemeen]:[Cap - Overig gereserveerd]])</f>
        <v>0</v>
      </c>
      <c r="S971" s="4">
        <f>Tabel1[[#This Row],[Totale openbare capaciteit]]+Tabel1[[#This Row],[Totale doelgroep capaciteit]]</f>
        <v>3</v>
      </c>
      <c r="T971" s="11">
        <v>3</v>
      </c>
      <c r="U971" s="11"/>
      <c r="V971" s="11"/>
      <c r="W971" s="11"/>
      <c r="X971" s="11"/>
      <c r="Y971" s="11"/>
      <c r="Z971" s="4">
        <f>SUM(Tabel1[[#This Row],[Bez - Invaliden algemeen]:[Bez - Overig gereserveerd]])</f>
        <v>0</v>
      </c>
      <c r="AA971" s="4"/>
      <c r="AB971" s="4"/>
      <c r="AC971" s="11"/>
      <c r="AD971" s="11">
        <f>SUM(Tabel1[[#This Row],[Bez - fout, canadees]:[Bez - fout, anders]])</f>
        <v>0</v>
      </c>
      <c r="AE971" s="4"/>
      <c r="AF971" s="11"/>
      <c r="AG971" s="11"/>
      <c r="AH971" s="11">
        <f>SUM(Tabel1[[#This Row],[Bez - Obstakel, openbaar]:[Bez - Obstakel, doelgroep]])</f>
        <v>0</v>
      </c>
      <c r="AI971" s="4"/>
      <c r="AJ971" s="11">
        <f>SUM(Tabel1[[#This Row],[Bez - doelgroep totaal]]+Tabel1[[#This Row],[Bez - Openbaar]]+Tabel1[[#This Row],[Bez - Foutparkeerders]]+Tabel1[[#This Row],[Bez - Obstakels]])</f>
        <v>3</v>
      </c>
      <c r="AK971" s="41">
        <f>Tabel1[[#This Row],[Bez - Openbaar]]/Tabel1[[#This Row],[Totale openbare capaciteit]]</f>
        <v>1</v>
      </c>
      <c r="AL971" s="41" t="e">
        <f>Tabel1[[#This Row],[Bez - doelgroep totaal]]/Tabel1[[#This Row],[Totale doelgroep capaciteit]]</f>
        <v>#DIV/0!</v>
      </c>
      <c r="AM971" s="41">
        <f>Tabel1[[#This Row],[Totale bezetting]]/Tabel1[[#This Row],[Totale capaciteit]]</f>
        <v>1</v>
      </c>
      <c r="AN971" s="41" t="str">
        <f>Tabel1[[#This Row],[Datum]]&amp;Tabel1[[#This Row],[Meetmoment]]&amp;Tabel1[[#This Row],[Sectienummer]]</f>
        <v>4441510:00-12:0074</v>
      </c>
      <c r="AO971" s="33"/>
      <c r="AP971" s="33"/>
      <c r="AQ971" s="33">
        <v>1</v>
      </c>
      <c r="AR971" s="33">
        <v>2</v>
      </c>
      <c r="AS971" s="33"/>
      <c r="AT971" s="33">
        <f>SUM(Tabel1[[#This Row],[Motief - Bezoekers/kortparkeerders]:[Motief - Overig]])</f>
        <v>3</v>
      </c>
      <c r="AU971" s="43">
        <v>3</v>
      </c>
      <c r="AV971" s="43"/>
      <c r="AW971" s="43"/>
      <c r="AX971" s="43"/>
      <c r="AY971" s="43"/>
      <c r="AZ971" s="43"/>
      <c r="BA971" s="43"/>
      <c r="BB971" s="43"/>
      <c r="BC971" s="44">
        <f>SUM(Tabel1[[#This Row],[Herkomst - Eigen woonplaats]:[Herkomst - Onbekend]])</f>
        <v>3</v>
      </c>
    </row>
    <row r="972" spans="1:55" s="2" customFormat="1" x14ac:dyDescent="0.25">
      <c r="A972" s="1">
        <v>74</v>
      </c>
      <c r="B972" t="s">
        <v>53</v>
      </c>
      <c r="C972" s="8">
        <v>44415</v>
      </c>
      <c r="D972" s="1" t="s">
        <v>79</v>
      </c>
      <c r="E972" s="4">
        <v>3</v>
      </c>
      <c r="F972" s="4"/>
      <c r="G972" s="4"/>
      <c r="H972" s="4"/>
      <c r="I972" s="4"/>
      <c r="J972" s="4"/>
      <c r="K972" s="4">
        <f>SUM(Tabel1[[#This Row],[cap_gemarkeerd_langs]:[cap_canadees]])</f>
        <v>3</v>
      </c>
      <c r="L972" s="4"/>
      <c r="M972" s="4"/>
      <c r="N972" s="4"/>
      <c r="O972" s="4"/>
      <c r="P972" s="4"/>
      <c r="Q972" s="4"/>
      <c r="R972" s="4">
        <f>SUM(Tabel1[[#This Row],[Cap - Invaliden algemeen]:[Cap - Overig gereserveerd]])</f>
        <v>0</v>
      </c>
      <c r="S972" s="4">
        <f>Tabel1[[#This Row],[Totale openbare capaciteit]]+Tabel1[[#This Row],[Totale doelgroep capaciteit]]</f>
        <v>3</v>
      </c>
      <c r="T972" s="11">
        <v>3</v>
      </c>
      <c r="U972" s="11"/>
      <c r="V972" s="11"/>
      <c r="W972" s="11"/>
      <c r="X972" s="11"/>
      <c r="Y972" s="11"/>
      <c r="Z972" s="4">
        <f>SUM(Tabel1[[#This Row],[Bez - Invaliden algemeen]:[Bez - Overig gereserveerd]])</f>
        <v>0</v>
      </c>
      <c r="AA972" s="4"/>
      <c r="AB972" s="4"/>
      <c r="AC972" s="11"/>
      <c r="AD972" s="11">
        <f>SUM(Tabel1[[#This Row],[Bez - fout, canadees]:[Bez - fout, anders]])</f>
        <v>0</v>
      </c>
      <c r="AE972" s="4"/>
      <c r="AF972" s="11"/>
      <c r="AG972" s="11"/>
      <c r="AH972" s="11">
        <f>SUM(Tabel1[[#This Row],[Bez - Obstakel, openbaar]:[Bez - Obstakel, doelgroep]])</f>
        <v>0</v>
      </c>
      <c r="AI972" s="4"/>
      <c r="AJ972" s="11">
        <f>SUM(Tabel1[[#This Row],[Bez - doelgroep totaal]]+Tabel1[[#This Row],[Bez - Openbaar]]+Tabel1[[#This Row],[Bez - Foutparkeerders]]+Tabel1[[#This Row],[Bez - Obstakels]])</f>
        <v>3</v>
      </c>
      <c r="AK972" s="41">
        <f>Tabel1[[#This Row],[Bez - Openbaar]]/Tabel1[[#This Row],[Totale openbare capaciteit]]</f>
        <v>1</v>
      </c>
      <c r="AL972" s="41" t="e">
        <f>Tabel1[[#This Row],[Bez - doelgroep totaal]]/Tabel1[[#This Row],[Totale doelgroep capaciteit]]</f>
        <v>#DIV/0!</v>
      </c>
      <c r="AM972" s="41">
        <f>Tabel1[[#This Row],[Totale bezetting]]/Tabel1[[#This Row],[Totale capaciteit]]</f>
        <v>1</v>
      </c>
      <c r="AN972" s="41" t="str">
        <f>Tabel1[[#This Row],[Datum]]&amp;Tabel1[[#This Row],[Meetmoment]]&amp;Tabel1[[#This Row],[Sectienummer]]</f>
        <v>4441514:00-16:0074</v>
      </c>
      <c r="AO972" s="33"/>
      <c r="AP972" s="33"/>
      <c r="AQ972" s="33">
        <v>1</v>
      </c>
      <c r="AR972" s="33">
        <v>2</v>
      </c>
      <c r="AS972" s="33"/>
      <c r="AT972" s="33">
        <f>SUM(Tabel1[[#This Row],[Motief - Bezoekers/kortparkeerders]:[Motief - Overig]])</f>
        <v>3</v>
      </c>
      <c r="AU972" s="43">
        <v>3</v>
      </c>
      <c r="AV972" s="43"/>
      <c r="AW972" s="43"/>
      <c r="AX972" s="43"/>
      <c r="AY972" s="43"/>
      <c r="AZ972" s="43"/>
      <c r="BA972" s="43"/>
      <c r="BB972" s="43"/>
      <c r="BC972" s="44">
        <f>SUM(Tabel1[[#This Row],[Herkomst - Eigen woonplaats]:[Herkomst - Onbekend]])</f>
        <v>3</v>
      </c>
    </row>
    <row r="973" spans="1:55" s="2" customFormat="1" x14ac:dyDescent="0.25">
      <c r="A973" s="1">
        <v>74</v>
      </c>
      <c r="B973" t="s">
        <v>53</v>
      </c>
      <c r="C973" s="8">
        <v>44415</v>
      </c>
      <c r="D973" s="1" t="s">
        <v>80</v>
      </c>
      <c r="E973" s="4">
        <v>3</v>
      </c>
      <c r="F973" s="4"/>
      <c r="G973" s="4"/>
      <c r="H973" s="4"/>
      <c r="I973" s="4"/>
      <c r="J973" s="4"/>
      <c r="K973" s="4">
        <f>SUM(Tabel1[[#This Row],[cap_gemarkeerd_langs]:[cap_canadees]])</f>
        <v>3</v>
      </c>
      <c r="L973" s="4"/>
      <c r="M973" s="4"/>
      <c r="N973" s="4"/>
      <c r="O973" s="4"/>
      <c r="P973" s="4"/>
      <c r="Q973" s="4"/>
      <c r="R973" s="4">
        <f>SUM(Tabel1[[#This Row],[Cap - Invaliden algemeen]:[Cap - Overig gereserveerd]])</f>
        <v>0</v>
      </c>
      <c r="S973" s="4">
        <f>Tabel1[[#This Row],[Totale openbare capaciteit]]+Tabel1[[#This Row],[Totale doelgroep capaciteit]]</f>
        <v>3</v>
      </c>
      <c r="T973" s="11">
        <v>3</v>
      </c>
      <c r="U973" s="11"/>
      <c r="V973" s="11"/>
      <c r="W973" s="11"/>
      <c r="X973" s="11"/>
      <c r="Y973" s="11"/>
      <c r="Z973" s="4">
        <f>SUM(Tabel1[[#This Row],[Bez - Invaliden algemeen]:[Bez - Overig gereserveerd]])</f>
        <v>0</v>
      </c>
      <c r="AA973" s="4"/>
      <c r="AB973" s="4"/>
      <c r="AC973" s="11"/>
      <c r="AD973" s="11">
        <f>SUM(Tabel1[[#This Row],[Bez - fout, canadees]:[Bez - fout, anders]])</f>
        <v>0</v>
      </c>
      <c r="AE973" s="4"/>
      <c r="AF973" s="11"/>
      <c r="AG973" s="11"/>
      <c r="AH973" s="11">
        <f>SUM(Tabel1[[#This Row],[Bez - Obstakel, openbaar]:[Bez - Obstakel, doelgroep]])</f>
        <v>0</v>
      </c>
      <c r="AI973" s="4"/>
      <c r="AJ973" s="11">
        <f>SUM(Tabel1[[#This Row],[Bez - doelgroep totaal]]+Tabel1[[#This Row],[Bez - Openbaar]]+Tabel1[[#This Row],[Bez - Foutparkeerders]]+Tabel1[[#This Row],[Bez - Obstakels]])</f>
        <v>3</v>
      </c>
      <c r="AK973" s="41">
        <f>Tabel1[[#This Row],[Bez - Openbaar]]/Tabel1[[#This Row],[Totale openbare capaciteit]]</f>
        <v>1</v>
      </c>
      <c r="AL973" s="41" t="e">
        <f>Tabel1[[#This Row],[Bez - doelgroep totaal]]/Tabel1[[#This Row],[Totale doelgroep capaciteit]]</f>
        <v>#DIV/0!</v>
      </c>
      <c r="AM973" s="41">
        <f>Tabel1[[#This Row],[Totale bezetting]]/Tabel1[[#This Row],[Totale capaciteit]]</f>
        <v>1</v>
      </c>
      <c r="AN973" s="41" t="str">
        <f>Tabel1[[#This Row],[Datum]]&amp;Tabel1[[#This Row],[Meetmoment]]&amp;Tabel1[[#This Row],[Sectienummer]]</f>
        <v>4441519:00-21:0074</v>
      </c>
      <c r="AO973" s="33"/>
      <c r="AP973" s="33"/>
      <c r="AQ973" s="33">
        <v>1</v>
      </c>
      <c r="AR973" s="33">
        <v>2</v>
      </c>
      <c r="AS973" s="33"/>
      <c r="AT973" s="33">
        <f>SUM(Tabel1[[#This Row],[Motief - Bezoekers/kortparkeerders]:[Motief - Overig]])</f>
        <v>3</v>
      </c>
      <c r="AU973" s="43">
        <v>3</v>
      </c>
      <c r="AV973" s="43"/>
      <c r="AW973" s="43"/>
      <c r="AX973" s="43"/>
      <c r="AY973" s="43"/>
      <c r="AZ973" s="43"/>
      <c r="BA973" s="43"/>
      <c r="BB973" s="43"/>
      <c r="BC973" s="44">
        <f>SUM(Tabel1[[#This Row],[Herkomst - Eigen woonplaats]:[Herkomst - Onbekend]])</f>
        <v>3</v>
      </c>
    </row>
    <row r="974" spans="1:55" s="2" customFormat="1" x14ac:dyDescent="0.25">
      <c r="A974" s="1">
        <v>74</v>
      </c>
      <c r="B974" t="s">
        <v>53</v>
      </c>
      <c r="C974" s="8">
        <v>44416</v>
      </c>
      <c r="D974" s="1" t="s">
        <v>77</v>
      </c>
      <c r="E974" s="4">
        <v>3</v>
      </c>
      <c r="F974" s="4"/>
      <c r="G974" s="4"/>
      <c r="H974" s="4"/>
      <c r="I974" s="4"/>
      <c r="J974" s="4"/>
      <c r="K974" s="4">
        <f>SUM(Tabel1[[#This Row],[cap_gemarkeerd_langs]:[cap_canadees]])</f>
        <v>3</v>
      </c>
      <c r="L974" s="4"/>
      <c r="M974" s="4"/>
      <c r="N974" s="4"/>
      <c r="O974" s="4"/>
      <c r="P974" s="4"/>
      <c r="Q974" s="4"/>
      <c r="R974" s="4">
        <f>SUM(Tabel1[[#This Row],[Cap - Invaliden algemeen]:[Cap - Overig gereserveerd]])</f>
        <v>0</v>
      </c>
      <c r="S974" s="4">
        <f>Tabel1[[#This Row],[Totale openbare capaciteit]]+Tabel1[[#This Row],[Totale doelgroep capaciteit]]</f>
        <v>3</v>
      </c>
      <c r="T974" s="11">
        <v>3</v>
      </c>
      <c r="U974" s="11"/>
      <c r="V974" s="11"/>
      <c r="W974" s="11"/>
      <c r="X974" s="11"/>
      <c r="Y974" s="11"/>
      <c r="Z974" s="4">
        <f>SUM(Tabel1[[#This Row],[Bez - Invaliden algemeen]:[Bez - Overig gereserveerd]])</f>
        <v>0</v>
      </c>
      <c r="AA974" s="4"/>
      <c r="AB974" s="4"/>
      <c r="AC974" s="11"/>
      <c r="AD974" s="11">
        <f>SUM(Tabel1[[#This Row],[Bez - fout, canadees]:[Bez - fout, anders]])</f>
        <v>0</v>
      </c>
      <c r="AE974" s="4"/>
      <c r="AF974" s="11"/>
      <c r="AG974" s="11"/>
      <c r="AH974" s="11">
        <f>SUM(Tabel1[[#This Row],[Bez - Obstakel, openbaar]:[Bez - Obstakel, doelgroep]])</f>
        <v>0</v>
      </c>
      <c r="AI974" s="4"/>
      <c r="AJ974" s="11">
        <f>SUM(Tabel1[[#This Row],[Bez - doelgroep totaal]]+Tabel1[[#This Row],[Bez - Openbaar]]+Tabel1[[#This Row],[Bez - Foutparkeerders]]+Tabel1[[#This Row],[Bez - Obstakels]])</f>
        <v>3</v>
      </c>
      <c r="AK974" s="41">
        <f>Tabel1[[#This Row],[Bez - Openbaar]]/Tabel1[[#This Row],[Totale openbare capaciteit]]</f>
        <v>1</v>
      </c>
      <c r="AL974" s="41" t="e">
        <f>Tabel1[[#This Row],[Bez - doelgroep totaal]]/Tabel1[[#This Row],[Totale doelgroep capaciteit]]</f>
        <v>#DIV/0!</v>
      </c>
      <c r="AM974" s="41">
        <f>Tabel1[[#This Row],[Totale bezetting]]/Tabel1[[#This Row],[Totale capaciteit]]</f>
        <v>1</v>
      </c>
      <c r="AN974" s="41" t="str">
        <f>Tabel1[[#This Row],[Datum]]&amp;Tabel1[[#This Row],[Meetmoment]]&amp;Tabel1[[#This Row],[Sectienummer]]</f>
        <v>4441600:00-02:0074</v>
      </c>
      <c r="AO974" s="33"/>
      <c r="AP974" s="33"/>
      <c r="AQ974" s="33">
        <v>1</v>
      </c>
      <c r="AR974" s="33">
        <v>2</v>
      </c>
      <c r="AS974" s="33"/>
      <c r="AT974" s="33">
        <f>SUM(Tabel1[[#This Row],[Motief - Bezoekers/kortparkeerders]:[Motief - Overig]])</f>
        <v>3</v>
      </c>
      <c r="AU974" s="43">
        <v>3</v>
      </c>
      <c r="AV974" s="43"/>
      <c r="AW974" s="43"/>
      <c r="AX974" s="43"/>
      <c r="AY974" s="43"/>
      <c r="AZ974" s="43"/>
      <c r="BA974" s="43"/>
      <c r="BB974" s="43"/>
      <c r="BC974" s="44">
        <f>SUM(Tabel1[[#This Row],[Herkomst - Eigen woonplaats]:[Herkomst - Onbekend]])</f>
        <v>3</v>
      </c>
    </row>
    <row r="975" spans="1:55" s="2" customFormat="1" x14ac:dyDescent="0.25">
      <c r="A975" s="1">
        <v>74</v>
      </c>
      <c r="B975" s="1" t="s">
        <v>53</v>
      </c>
      <c r="C975" s="8">
        <v>44429</v>
      </c>
      <c r="D975" s="1" t="s">
        <v>79</v>
      </c>
      <c r="E975" s="4">
        <v>3</v>
      </c>
      <c r="F975" s="4"/>
      <c r="G975" s="4"/>
      <c r="H975" s="4"/>
      <c r="I975" s="4"/>
      <c r="J975" s="4"/>
      <c r="K975" s="4">
        <f>SUM(Tabel1[[#This Row],[cap_gemarkeerd_langs]:[cap_canadees]])</f>
        <v>3</v>
      </c>
      <c r="L975" s="4"/>
      <c r="M975" s="4"/>
      <c r="N975" s="4"/>
      <c r="O975" s="4"/>
      <c r="P975" s="4"/>
      <c r="Q975" s="4"/>
      <c r="R975" s="4">
        <f>SUM(Tabel1[[#This Row],[Cap - Invaliden algemeen]:[Cap - Overig gereserveerd]])</f>
        <v>0</v>
      </c>
      <c r="S975" s="4">
        <f>Tabel1[[#This Row],[Totale openbare capaciteit]]+Tabel1[[#This Row],[Totale doelgroep capaciteit]]</f>
        <v>3</v>
      </c>
      <c r="T975" s="11">
        <v>3</v>
      </c>
      <c r="U975" s="11"/>
      <c r="V975" s="11"/>
      <c r="W975" s="11"/>
      <c r="X975" s="11"/>
      <c r="Y975" s="11"/>
      <c r="Z975" s="4">
        <f>SUM(Tabel1[[#This Row],[Bez - Invaliden algemeen]:[Bez - Overig gereserveerd]])</f>
        <v>0</v>
      </c>
      <c r="AA975" s="4"/>
      <c r="AB975" s="4"/>
      <c r="AC975" s="11"/>
      <c r="AD975" s="11">
        <f>SUM(Tabel1[[#This Row],[Bez - fout, canadees]:[Bez - fout, anders]])</f>
        <v>0</v>
      </c>
      <c r="AE975" s="11"/>
      <c r="AF975" s="11"/>
      <c r="AG975" s="11"/>
      <c r="AH975" s="11">
        <f>SUM(Tabel1[[#This Row],[Bez - Obstakel, openbaar]:[Bez - Obstakel, doelgroep]])</f>
        <v>0</v>
      </c>
      <c r="AI975" s="4"/>
      <c r="AJ975" s="11">
        <f>SUM(Tabel1[[#This Row],[Bez - doelgroep totaal]]+Tabel1[[#This Row],[Bez - Openbaar]]+Tabel1[[#This Row],[Bez - Foutparkeerders]]+Tabel1[[#This Row],[Bez - Obstakels]])</f>
        <v>3</v>
      </c>
      <c r="AK975" s="41">
        <f>Tabel1[[#This Row],[Bez - Openbaar]]/Tabel1[[#This Row],[Totale openbare capaciteit]]</f>
        <v>1</v>
      </c>
      <c r="AL975" s="41" t="e">
        <f>Tabel1[[#This Row],[Bez - doelgroep totaal]]/Tabel1[[#This Row],[Totale doelgroep capaciteit]]</f>
        <v>#DIV/0!</v>
      </c>
      <c r="AM975" s="41">
        <f>Tabel1[[#This Row],[Totale bezetting]]/Tabel1[[#This Row],[Totale capaciteit]]</f>
        <v>1</v>
      </c>
      <c r="AN975" s="41" t="str">
        <f>Tabel1[[#This Row],[Datum]]&amp;Tabel1[[#This Row],[Meetmoment]]&amp;Tabel1[[#This Row],[Sectienummer]]</f>
        <v>4442914:00-16:0074</v>
      </c>
      <c r="AO975" s="33"/>
      <c r="AP975" s="33"/>
      <c r="AQ975" s="33">
        <v>1</v>
      </c>
      <c r="AR975" s="33">
        <v>2</v>
      </c>
      <c r="AS975" s="33"/>
      <c r="AT975" s="33">
        <f>SUM(Tabel1[[#This Row],[Motief - Bezoekers/kortparkeerders]:[Motief - Overig]])</f>
        <v>3</v>
      </c>
      <c r="AU975" s="43">
        <v>3</v>
      </c>
      <c r="AV975" s="43"/>
      <c r="AW975" s="43"/>
      <c r="AX975" s="43"/>
      <c r="AY975" s="43"/>
      <c r="AZ975" s="43"/>
      <c r="BA975" s="43"/>
      <c r="BB975" s="43"/>
      <c r="BC975" s="44">
        <f>SUM(Tabel1[[#This Row],[Herkomst - Eigen woonplaats]:[Herkomst - Onbekend]])</f>
        <v>3</v>
      </c>
    </row>
    <row r="976" spans="1:55" s="2" customFormat="1" x14ac:dyDescent="0.25">
      <c r="A976" s="1">
        <v>74</v>
      </c>
      <c r="B976" t="s">
        <v>53</v>
      </c>
      <c r="C976" s="8">
        <v>44450</v>
      </c>
      <c r="D976" s="1" t="s">
        <v>78</v>
      </c>
      <c r="E976" s="4">
        <v>3</v>
      </c>
      <c r="F976" s="4"/>
      <c r="G976" s="4"/>
      <c r="H976" s="4"/>
      <c r="I976" s="4"/>
      <c r="J976" s="4"/>
      <c r="K976" s="4">
        <f>SUM(Tabel1[[#This Row],[cap_gemarkeerd_langs]:[cap_canadees]])</f>
        <v>3</v>
      </c>
      <c r="L976" s="4"/>
      <c r="M976" s="4"/>
      <c r="N976" s="4"/>
      <c r="O976" s="4"/>
      <c r="P976" s="4"/>
      <c r="Q976" s="4"/>
      <c r="R976" s="4">
        <f>SUM(Tabel1[[#This Row],[Cap - Invaliden algemeen]:[Cap - Overig gereserveerd]])</f>
        <v>0</v>
      </c>
      <c r="S976" s="4">
        <f>Tabel1[[#This Row],[Totale openbare capaciteit]]+Tabel1[[#This Row],[Totale doelgroep capaciteit]]</f>
        <v>3</v>
      </c>
      <c r="T976" s="11">
        <v>3</v>
      </c>
      <c r="U976" s="11"/>
      <c r="V976" s="11"/>
      <c r="W976" s="11"/>
      <c r="X976" s="11"/>
      <c r="Y976" s="11"/>
      <c r="Z976" s="4">
        <f>SUM(Tabel1[[#This Row],[Bez - Invaliden algemeen]:[Bez - Overig gereserveerd]])</f>
        <v>0</v>
      </c>
      <c r="AA976" s="4"/>
      <c r="AB976" s="4"/>
      <c r="AC976" s="11"/>
      <c r="AD976" s="11">
        <f>SUM(Tabel1[[#This Row],[Bez - fout, canadees]:[Bez - fout, anders]])</f>
        <v>0</v>
      </c>
      <c r="AE976" s="4"/>
      <c r="AF976" s="11"/>
      <c r="AG976" s="11"/>
      <c r="AH976" s="11">
        <f>SUM(Tabel1[[#This Row],[Bez - Obstakel, openbaar]:[Bez - Obstakel, doelgroep]])</f>
        <v>0</v>
      </c>
      <c r="AI976" s="4"/>
      <c r="AJ976" s="11">
        <f>SUM(Tabel1[[#This Row],[Bez - doelgroep totaal]]+Tabel1[[#This Row],[Bez - Openbaar]]+Tabel1[[#This Row],[Bez - Foutparkeerders]]+Tabel1[[#This Row],[Bez - Obstakels]])</f>
        <v>3</v>
      </c>
      <c r="AK976" s="41">
        <f>Tabel1[[#This Row],[Bez - Openbaar]]/Tabel1[[#This Row],[Totale openbare capaciteit]]</f>
        <v>1</v>
      </c>
      <c r="AL976" s="41" t="e">
        <f>Tabel1[[#This Row],[Bez - doelgroep totaal]]/Tabel1[[#This Row],[Totale doelgroep capaciteit]]</f>
        <v>#DIV/0!</v>
      </c>
      <c r="AM976" s="41">
        <f>Tabel1[[#This Row],[Totale bezetting]]/Tabel1[[#This Row],[Totale capaciteit]]</f>
        <v>1</v>
      </c>
      <c r="AN976" s="41" t="str">
        <f>Tabel1[[#This Row],[Datum]]&amp;Tabel1[[#This Row],[Meetmoment]]&amp;Tabel1[[#This Row],[Sectienummer]]</f>
        <v>4445010:00-12:0074</v>
      </c>
      <c r="AO976" s="33"/>
      <c r="AP976" s="33"/>
      <c r="AQ976" s="33">
        <v>1</v>
      </c>
      <c r="AR976" s="33">
        <v>2</v>
      </c>
      <c r="AS976" s="33"/>
      <c r="AT976" s="33">
        <f>SUM(Tabel1[[#This Row],[Motief - Bezoekers/kortparkeerders]:[Motief - Overig]])</f>
        <v>3</v>
      </c>
      <c r="AU976" s="43">
        <v>3</v>
      </c>
      <c r="AV976" s="43"/>
      <c r="AW976" s="43"/>
      <c r="AX976" s="43"/>
      <c r="AY976" s="43"/>
      <c r="AZ976" s="43"/>
      <c r="BA976" s="43"/>
      <c r="BB976" s="43"/>
      <c r="BC976" s="44">
        <f>SUM(Tabel1[[#This Row],[Herkomst - Eigen woonplaats]:[Herkomst - Onbekend]])</f>
        <v>3</v>
      </c>
    </row>
    <row r="977" spans="1:55" s="2" customFormat="1" x14ac:dyDescent="0.25">
      <c r="A977" s="1">
        <v>74</v>
      </c>
      <c r="B977" t="s">
        <v>53</v>
      </c>
      <c r="C977" s="8">
        <v>44450</v>
      </c>
      <c r="D977" s="1" t="s">
        <v>79</v>
      </c>
      <c r="E977" s="4">
        <v>3</v>
      </c>
      <c r="F977" s="4"/>
      <c r="G977" s="4"/>
      <c r="H977" s="4"/>
      <c r="I977" s="4"/>
      <c r="J977" s="4"/>
      <c r="K977" s="4">
        <f>SUM(Tabel1[[#This Row],[cap_gemarkeerd_langs]:[cap_canadees]])</f>
        <v>3</v>
      </c>
      <c r="L977" s="4"/>
      <c r="M977" s="4"/>
      <c r="N977" s="4"/>
      <c r="O977" s="4"/>
      <c r="P977" s="4"/>
      <c r="Q977" s="4"/>
      <c r="R977" s="4">
        <f>SUM(Tabel1[[#This Row],[Cap - Invaliden algemeen]:[Cap - Overig gereserveerd]])</f>
        <v>0</v>
      </c>
      <c r="S977" s="4">
        <f>Tabel1[[#This Row],[Totale openbare capaciteit]]+Tabel1[[#This Row],[Totale doelgroep capaciteit]]</f>
        <v>3</v>
      </c>
      <c r="T977" s="11">
        <v>3</v>
      </c>
      <c r="U977" s="11"/>
      <c r="V977" s="11"/>
      <c r="W977" s="11"/>
      <c r="X977" s="11"/>
      <c r="Y977" s="11"/>
      <c r="Z977" s="4">
        <f>SUM(Tabel1[[#This Row],[Bez - Invaliden algemeen]:[Bez - Overig gereserveerd]])</f>
        <v>0</v>
      </c>
      <c r="AA977" s="4"/>
      <c r="AB977" s="4">
        <v>1</v>
      </c>
      <c r="AC977" s="11"/>
      <c r="AD977" s="11">
        <f>SUM(Tabel1[[#This Row],[Bez - fout, canadees]:[Bez - fout, anders]])</f>
        <v>1</v>
      </c>
      <c r="AE977" s="4"/>
      <c r="AF977" s="11"/>
      <c r="AG977" s="11"/>
      <c r="AH977" s="11">
        <f>SUM(Tabel1[[#This Row],[Bez - Obstakel, openbaar]:[Bez - Obstakel, doelgroep]])</f>
        <v>0</v>
      </c>
      <c r="AI977" s="4"/>
      <c r="AJ977" s="11">
        <f>SUM(Tabel1[[#This Row],[Bez - doelgroep totaal]]+Tabel1[[#This Row],[Bez - Openbaar]]+Tabel1[[#This Row],[Bez - Foutparkeerders]]+Tabel1[[#This Row],[Bez - Obstakels]])</f>
        <v>4</v>
      </c>
      <c r="AK977" s="41">
        <f>Tabel1[[#This Row],[Bez - Openbaar]]/Tabel1[[#This Row],[Totale openbare capaciteit]]</f>
        <v>1</v>
      </c>
      <c r="AL977" s="41" t="e">
        <f>Tabel1[[#This Row],[Bez - doelgroep totaal]]/Tabel1[[#This Row],[Totale doelgroep capaciteit]]</f>
        <v>#DIV/0!</v>
      </c>
      <c r="AM977" s="41">
        <f>Tabel1[[#This Row],[Totale bezetting]]/Tabel1[[#This Row],[Totale capaciteit]]</f>
        <v>1.3333333333333333</v>
      </c>
      <c r="AN977" s="41" t="str">
        <f>Tabel1[[#This Row],[Datum]]&amp;Tabel1[[#This Row],[Meetmoment]]&amp;Tabel1[[#This Row],[Sectienummer]]</f>
        <v>4445014:00-16:0074</v>
      </c>
      <c r="AO977" s="33"/>
      <c r="AP977" s="33"/>
      <c r="AQ977" s="33">
        <v>1</v>
      </c>
      <c r="AR977" s="33">
        <v>3</v>
      </c>
      <c r="AS977" s="33"/>
      <c r="AT977" s="33">
        <f>SUM(Tabel1[[#This Row],[Motief - Bezoekers/kortparkeerders]:[Motief - Overig]])</f>
        <v>4</v>
      </c>
      <c r="AU977" s="43">
        <v>4</v>
      </c>
      <c r="AV977" s="43"/>
      <c r="AW977" s="43"/>
      <c r="AX977" s="43"/>
      <c r="AY977" s="43"/>
      <c r="AZ977" s="43"/>
      <c r="BA977" s="43"/>
      <c r="BB977" s="43"/>
      <c r="BC977" s="44">
        <f>SUM(Tabel1[[#This Row],[Herkomst - Eigen woonplaats]:[Herkomst - Onbekend]])</f>
        <v>4</v>
      </c>
    </row>
    <row r="978" spans="1:55" s="2" customFormat="1" x14ac:dyDescent="0.25">
      <c r="A978" s="1">
        <v>74</v>
      </c>
      <c r="B978" t="s">
        <v>53</v>
      </c>
      <c r="C978" s="8">
        <v>44450</v>
      </c>
      <c r="D978" s="1" t="s">
        <v>80</v>
      </c>
      <c r="E978" s="4">
        <v>3</v>
      </c>
      <c r="F978" s="4"/>
      <c r="G978" s="4"/>
      <c r="H978" s="4"/>
      <c r="I978" s="4"/>
      <c r="J978" s="4"/>
      <c r="K978" s="4">
        <f>SUM(Tabel1[[#This Row],[cap_gemarkeerd_langs]:[cap_canadees]])</f>
        <v>3</v>
      </c>
      <c r="L978" s="4"/>
      <c r="M978" s="4"/>
      <c r="N978" s="4"/>
      <c r="O978" s="4"/>
      <c r="P978" s="4"/>
      <c r="Q978" s="4"/>
      <c r="R978" s="4">
        <f>SUM(Tabel1[[#This Row],[Cap - Invaliden algemeen]:[Cap - Overig gereserveerd]])</f>
        <v>0</v>
      </c>
      <c r="S978" s="4">
        <f>Tabel1[[#This Row],[Totale openbare capaciteit]]+Tabel1[[#This Row],[Totale doelgroep capaciteit]]</f>
        <v>3</v>
      </c>
      <c r="T978" s="11">
        <v>3</v>
      </c>
      <c r="U978" s="11"/>
      <c r="V978" s="11"/>
      <c r="W978" s="11"/>
      <c r="X978" s="11"/>
      <c r="Y978" s="11"/>
      <c r="Z978" s="4">
        <f>SUM(Tabel1[[#This Row],[Bez - Invaliden algemeen]:[Bez - Overig gereserveerd]])</f>
        <v>0</v>
      </c>
      <c r="AA978" s="4"/>
      <c r="AB978" s="4">
        <v>1</v>
      </c>
      <c r="AC978" s="11"/>
      <c r="AD978" s="11">
        <f>SUM(Tabel1[[#This Row],[Bez - fout, canadees]:[Bez - fout, anders]])</f>
        <v>1</v>
      </c>
      <c r="AE978" s="4"/>
      <c r="AF978" s="11"/>
      <c r="AG978" s="11"/>
      <c r="AH978" s="11">
        <f>SUM(Tabel1[[#This Row],[Bez - Obstakel, openbaar]:[Bez - Obstakel, doelgroep]])</f>
        <v>0</v>
      </c>
      <c r="AI978" s="4"/>
      <c r="AJ978" s="11">
        <f>SUM(Tabel1[[#This Row],[Bez - doelgroep totaal]]+Tabel1[[#This Row],[Bez - Openbaar]]+Tabel1[[#This Row],[Bez - Foutparkeerders]]+Tabel1[[#This Row],[Bez - Obstakels]])</f>
        <v>4</v>
      </c>
      <c r="AK978" s="41">
        <f>Tabel1[[#This Row],[Bez - Openbaar]]/Tabel1[[#This Row],[Totale openbare capaciteit]]</f>
        <v>1</v>
      </c>
      <c r="AL978" s="41" t="e">
        <f>Tabel1[[#This Row],[Bez - doelgroep totaal]]/Tabel1[[#This Row],[Totale doelgroep capaciteit]]</f>
        <v>#DIV/0!</v>
      </c>
      <c r="AM978" s="41">
        <f>Tabel1[[#This Row],[Totale bezetting]]/Tabel1[[#This Row],[Totale capaciteit]]</f>
        <v>1.3333333333333333</v>
      </c>
      <c r="AN978" s="41" t="str">
        <f>Tabel1[[#This Row],[Datum]]&amp;Tabel1[[#This Row],[Meetmoment]]&amp;Tabel1[[#This Row],[Sectienummer]]</f>
        <v>4445019:00-21:0074</v>
      </c>
      <c r="AO978" s="33"/>
      <c r="AP978" s="33"/>
      <c r="AQ978" s="33">
        <v>1</v>
      </c>
      <c r="AR978" s="33">
        <v>3</v>
      </c>
      <c r="AS978" s="33"/>
      <c r="AT978" s="33">
        <f>SUM(Tabel1[[#This Row],[Motief - Bezoekers/kortparkeerders]:[Motief - Overig]])</f>
        <v>4</v>
      </c>
      <c r="AU978" s="43">
        <v>4</v>
      </c>
      <c r="AV978" s="43"/>
      <c r="AW978" s="43"/>
      <c r="AX978" s="43"/>
      <c r="AY978" s="43"/>
      <c r="AZ978" s="43"/>
      <c r="BA978" s="43"/>
      <c r="BB978" s="43"/>
      <c r="BC978" s="44">
        <f>SUM(Tabel1[[#This Row],[Herkomst - Eigen woonplaats]:[Herkomst - Onbekend]])</f>
        <v>4</v>
      </c>
    </row>
    <row r="979" spans="1:55" s="2" customFormat="1" x14ac:dyDescent="0.25">
      <c r="A979" s="1">
        <v>74</v>
      </c>
      <c r="B979" t="s">
        <v>53</v>
      </c>
      <c r="C979" s="8">
        <v>44451</v>
      </c>
      <c r="D979" s="1" t="s">
        <v>77</v>
      </c>
      <c r="E979" s="4">
        <v>3</v>
      </c>
      <c r="F979" s="4"/>
      <c r="G979" s="4"/>
      <c r="H979" s="4"/>
      <c r="I979" s="4"/>
      <c r="J979" s="4"/>
      <c r="K979" s="4">
        <f>SUM(Tabel1[[#This Row],[cap_gemarkeerd_langs]:[cap_canadees]])</f>
        <v>3</v>
      </c>
      <c r="L979" s="4"/>
      <c r="M979" s="4"/>
      <c r="N979" s="4"/>
      <c r="O979" s="4"/>
      <c r="P979" s="4"/>
      <c r="Q979" s="4"/>
      <c r="R979" s="4">
        <f>SUM(Tabel1[[#This Row],[Cap - Invaliden algemeen]:[Cap - Overig gereserveerd]])</f>
        <v>0</v>
      </c>
      <c r="S979" s="4">
        <f>Tabel1[[#This Row],[Totale openbare capaciteit]]+Tabel1[[#This Row],[Totale doelgroep capaciteit]]</f>
        <v>3</v>
      </c>
      <c r="T979" s="11">
        <v>3</v>
      </c>
      <c r="U979" s="11"/>
      <c r="V979" s="11"/>
      <c r="W979" s="11"/>
      <c r="X979" s="11"/>
      <c r="Y979" s="11"/>
      <c r="Z979" s="4">
        <f>SUM(Tabel1[[#This Row],[Bez - Invaliden algemeen]:[Bez - Overig gereserveerd]])</f>
        <v>0</v>
      </c>
      <c r="AA979" s="4"/>
      <c r="AB979" s="4">
        <v>1</v>
      </c>
      <c r="AC979" s="11"/>
      <c r="AD979" s="11">
        <f>SUM(Tabel1[[#This Row],[Bez - fout, canadees]:[Bez - fout, anders]])</f>
        <v>1</v>
      </c>
      <c r="AE979" s="4"/>
      <c r="AF979" s="11"/>
      <c r="AG979" s="11"/>
      <c r="AH979" s="11">
        <f>SUM(Tabel1[[#This Row],[Bez - Obstakel, openbaar]:[Bez - Obstakel, doelgroep]])</f>
        <v>0</v>
      </c>
      <c r="AI979" s="4"/>
      <c r="AJ979" s="11">
        <f>SUM(Tabel1[[#This Row],[Bez - doelgroep totaal]]+Tabel1[[#This Row],[Bez - Openbaar]]+Tabel1[[#This Row],[Bez - Foutparkeerders]]+Tabel1[[#This Row],[Bez - Obstakels]])</f>
        <v>4</v>
      </c>
      <c r="AK979" s="41">
        <f>Tabel1[[#This Row],[Bez - Openbaar]]/Tabel1[[#This Row],[Totale openbare capaciteit]]</f>
        <v>1</v>
      </c>
      <c r="AL979" s="41" t="e">
        <f>Tabel1[[#This Row],[Bez - doelgroep totaal]]/Tabel1[[#This Row],[Totale doelgroep capaciteit]]</f>
        <v>#DIV/0!</v>
      </c>
      <c r="AM979" s="41">
        <f>Tabel1[[#This Row],[Totale bezetting]]/Tabel1[[#This Row],[Totale capaciteit]]</f>
        <v>1.3333333333333333</v>
      </c>
      <c r="AN979" s="41" t="str">
        <f>Tabel1[[#This Row],[Datum]]&amp;Tabel1[[#This Row],[Meetmoment]]&amp;Tabel1[[#This Row],[Sectienummer]]</f>
        <v>4445100:00-02:0074</v>
      </c>
      <c r="AO979" s="33"/>
      <c r="AP979" s="33"/>
      <c r="AQ979" s="33">
        <v>1</v>
      </c>
      <c r="AR979" s="33">
        <v>3</v>
      </c>
      <c r="AS979" s="33"/>
      <c r="AT979" s="33">
        <f>SUM(Tabel1[[#This Row],[Motief - Bezoekers/kortparkeerders]:[Motief - Overig]])</f>
        <v>4</v>
      </c>
      <c r="AU979" s="43">
        <v>4</v>
      </c>
      <c r="AV979" s="43"/>
      <c r="AW979" s="43"/>
      <c r="AX979" s="43"/>
      <c r="AY979" s="43"/>
      <c r="AZ979" s="43"/>
      <c r="BA979" s="43"/>
      <c r="BB979" s="43"/>
      <c r="BC979" s="44">
        <f>SUM(Tabel1[[#This Row],[Herkomst - Eigen woonplaats]:[Herkomst - Onbekend]])</f>
        <v>4</v>
      </c>
    </row>
    <row r="980" spans="1:55" s="2" customFormat="1" x14ac:dyDescent="0.25">
      <c r="A980" s="1">
        <v>74</v>
      </c>
      <c r="B980" t="s">
        <v>53</v>
      </c>
      <c r="C980" s="8">
        <v>44474</v>
      </c>
      <c r="D980" s="1" t="s">
        <v>78</v>
      </c>
      <c r="E980" s="4">
        <v>3</v>
      </c>
      <c r="F980" s="4"/>
      <c r="G980" s="4"/>
      <c r="H980" s="4"/>
      <c r="I980" s="4"/>
      <c r="J980" s="4"/>
      <c r="K980" s="4">
        <f>SUM(Tabel1[[#This Row],[cap_gemarkeerd_langs]:[cap_canadees]])</f>
        <v>3</v>
      </c>
      <c r="L980" s="4"/>
      <c r="M980" s="4"/>
      <c r="N980" s="4"/>
      <c r="O980" s="4"/>
      <c r="P980" s="4"/>
      <c r="Q980" s="4"/>
      <c r="R980" s="4">
        <f>SUM(Tabel1[[#This Row],[Cap - Invaliden algemeen]:[Cap - Overig gereserveerd]])</f>
        <v>0</v>
      </c>
      <c r="S980" s="4">
        <f>Tabel1[[#This Row],[Totale openbare capaciteit]]+Tabel1[[#This Row],[Totale doelgroep capaciteit]]</f>
        <v>3</v>
      </c>
      <c r="T980" s="11">
        <v>1</v>
      </c>
      <c r="U980" s="11"/>
      <c r="V980" s="11"/>
      <c r="W980" s="11"/>
      <c r="X980" s="11"/>
      <c r="Y980" s="11"/>
      <c r="Z980" s="4">
        <f>SUM(Tabel1[[#This Row],[Bez - Invaliden algemeen]:[Bez - Overig gereserveerd]])</f>
        <v>0</v>
      </c>
      <c r="AA980" s="4"/>
      <c r="AB980" s="4"/>
      <c r="AC980" s="11"/>
      <c r="AD980" s="11">
        <f>SUM(Tabel1[[#This Row],[Bez - fout, canadees]:[Bez - fout, anders]])</f>
        <v>0</v>
      </c>
      <c r="AE980" s="4"/>
      <c r="AF980" s="11"/>
      <c r="AG980" s="11"/>
      <c r="AH980" s="11">
        <f>SUM(Tabel1[[#This Row],[Bez - Obstakel, openbaar]:[Bez - Obstakel, doelgroep]])</f>
        <v>0</v>
      </c>
      <c r="AI980" s="4"/>
      <c r="AJ980" s="11">
        <f>SUM(Tabel1[[#This Row],[Bez - doelgroep totaal]]+Tabel1[[#This Row],[Bez - Openbaar]]+Tabel1[[#This Row],[Bez - Foutparkeerders]]+Tabel1[[#This Row],[Bez - Obstakels]])</f>
        <v>1</v>
      </c>
      <c r="AK980" s="41">
        <f>Tabel1[[#This Row],[Bez - Openbaar]]/Tabel1[[#This Row],[Totale openbare capaciteit]]</f>
        <v>0.33333333333333331</v>
      </c>
      <c r="AL980" s="41" t="e">
        <f>Tabel1[[#This Row],[Bez - doelgroep totaal]]/Tabel1[[#This Row],[Totale doelgroep capaciteit]]</f>
        <v>#DIV/0!</v>
      </c>
      <c r="AM980" s="41">
        <f>Tabel1[[#This Row],[Totale bezetting]]/Tabel1[[#This Row],[Totale capaciteit]]</f>
        <v>0.33333333333333331</v>
      </c>
      <c r="AN980" s="41" t="str">
        <f>Tabel1[[#This Row],[Datum]]&amp;Tabel1[[#This Row],[Meetmoment]]&amp;Tabel1[[#This Row],[Sectienummer]]</f>
        <v>4447410:00-12:0074</v>
      </c>
      <c r="AO980" s="33"/>
      <c r="AP980" s="33"/>
      <c r="AQ980" s="33"/>
      <c r="AR980" s="33">
        <v>1</v>
      </c>
      <c r="AS980" s="33"/>
      <c r="AT980" s="33">
        <f>SUM(Tabel1[[#This Row],[Motief - Bezoekers/kortparkeerders]:[Motief - Overig]])</f>
        <v>1</v>
      </c>
      <c r="AU980" s="43">
        <v>1</v>
      </c>
      <c r="AV980" s="43"/>
      <c r="AW980" s="43"/>
      <c r="AX980" s="43"/>
      <c r="AY980" s="43"/>
      <c r="AZ980" s="43"/>
      <c r="BA980" s="43"/>
      <c r="BB980" s="43"/>
      <c r="BC980" s="44">
        <f>SUM(Tabel1[[#This Row],[Herkomst - Eigen woonplaats]:[Herkomst - Onbekend]])</f>
        <v>1</v>
      </c>
    </row>
    <row r="981" spans="1:55" s="2" customFormat="1" x14ac:dyDescent="0.25">
      <c r="A981" s="1">
        <v>74</v>
      </c>
      <c r="B981" t="s">
        <v>53</v>
      </c>
      <c r="C981" s="8">
        <v>44474</v>
      </c>
      <c r="D981" s="1" t="s">
        <v>79</v>
      </c>
      <c r="E981" s="4">
        <v>3</v>
      </c>
      <c r="F981" s="4"/>
      <c r="G981" s="4"/>
      <c r="H981" s="4"/>
      <c r="I981" s="4"/>
      <c r="J981" s="4"/>
      <c r="K981" s="4">
        <f>SUM(Tabel1[[#This Row],[cap_gemarkeerd_langs]:[cap_canadees]])</f>
        <v>3</v>
      </c>
      <c r="L981" s="4"/>
      <c r="M981" s="4"/>
      <c r="N981" s="4"/>
      <c r="O981" s="4"/>
      <c r="P981" s="4"/>
      <c r="Q981" s="4"/>
      <c r="R981" s="4">
        <f>SUM(Tabel1[[#This Row],[Cap - Invaliden algemeen]:[Cap - Overig gereserveerd]])</f>
        <v>0</v>
      </c>
      <c r="S981" s="4">
        <f>Tabel1[[#This Row],[Totale openbare capaciteit]]+Tabel1[[#This Row],[Totale doelgroep capaciteit]]</f>
        <v>3</v>
      </c>
      <c r="T981" s="11">
        <v>2</v>
      </c>
      <c r="U981" s="11"/>
      <c r="V981" s="11"/>
      <c r="W981" s="11"/>
      <c r="X981" s="11"/>
      <c r="Y981" s="11"/>
      <c r="Z981" s="4">
        <f>SUM(Tabel1[[#This Row],[Bez - Invaliden algemeen]:[Bez - Overig gereserveerd]])</f>
        <v>0</v>
      </c>
      <c r="AA981" s="4"/>
      <c r="AB981" s="4"/>
      <c r="AC981" s="11"/>
      <c r="AD981" s="11">
        <f>SUM(Tabel1[[#This Row],[Bez - fout, canadees]:[Bez - fout, anders]])</f>
        <v>0</v>
      </c>
      <c r="AE981" s="4"/>
      <c r="AF981" s="11"/>
      <c r="AG981" s="11"/>
      <c r="AH981" s="11">
        <f>SUM(Tabel1[[#This Row],[Bez - Obstakel, openbaar]:[Bez - Obstakel, doelgroep]])</f>
        <v>0</v>
      </c>
      <c r="AI981" s="4"/>
      <c r="AJ981" s="11">
        <f>SUM(Tabel1[[#This Row],[Bez - doelgroep totaal]]+Tabel1[[#This Row],[Bez - Openbaar]]+Tabel1[[#This Row],[Bez - Foutparkeerders]]+Tabel1[[#This Row],[Bez - Obstakels]])</f>
        <v>2</v>
      </c>
      <c r="AK981" s="41">
        <f>Tabel1[[#This Row],[Bez - Openbaar]]/Tabel1[[#This Row],[Totale openbare capaciteit]]</f>
        <v>0.66666666666666663</v>
      </c>
      <c r="AL981" s="41" t="e">
        <f>Tabel1[[#This Row],[Bez - doelgroep totaal]]/Tabel1[[#This Row],[Totale doelgroep capaciteit]]</f>
        <v>#DIV/0!</v>
      </c>
      <c r="AM981" s="41">
        <f>Tabel1[[#This Row],[Totale bezetting]]/Tabel1[[#This Row],[Totale capaciteit]]</f>
        <v>0.66666666666666663</v>
      </c>
      <c r="AN981" s="41" t="str">
        <f>Tabel1[[#This Row],[Datum]]&amp;Tabel1[[#This Row],[Meetmoment]]&amp;Tabel1[[#This Row],[Sectienummer]]</f>
        <v>4447414:00-16:0074</v>
      </c>
      <c r="AO981" s="33"/>
      <c r="AP981" s="33"/>
      <c r="AQ981" s="33"/>
      <c r="AR981" s="33">
        <v>2</v>
      </c>
      <c r="AS981" s="33"/>
      <c r="AT981" s="33">
        <f>SUM(Tabel1[[#This Row],[Motief - Bezoekers/kortparkeerders]:[Motief - Overig]])</f>
        <v>2</v>
      </c>
      <c r="AU981" s="43">
        <v>2</v>
      </c>
      <c r="AV981" s="43"/>
      <c r="AW981" s="43"/>
      <c r="AX981" s="43"/>
      <c r="AY981" s="43"/>
      <c r="AZ981" s="43"/>
      <c r="BA981" s="43"/>
      <c r="BB981" s="43"/>
      <c r="BC981" s="44">
        <f>SUM(Tabel1[[#This Row],[Herkomst - Eigen woonplaats]:[Herkomst - Onbekend]])</f>
        <v>2</v>
      </c>
    </row>
    <row r="982" spans="1:55" s="2" customFormat="1" x14ac:dyDescent="0.25">
      <c r="A982" s="1">
        <v>74</v>
      </c>
      <c r="B982" t="s">
        <v>53</v>
      </c>
      <c r="C982" s="8">
        <v>44474</v>
      </c>
      <c r="D982" s="1" t="s">
        <v>80</v>
      </c>
      <c r="E982" s="4">
        <v>3</v>
      </c>
      <c r="F982" s="4"/>
      <c r="G982" s="4"/>
      <c r="H982" s="4"/>
      <c r="I982" s="4"/>
      <c r="J982" s="4"/>
      <c r="K982" s="4">
        <f>SUM(Tabel1[[#This Row],[cap_gemarkeerd_langs]:[cap_canadees]])</f>
        <v>3</v>
      </c>
      <c r="L982" s="4"/>
      <c r="M982" s="4"/>
      <c r="N982" s="4"/>
      <c r="O982" s="4"/>
      <c r="P982" s="4"/>
      <c r="Q982" s="4"/>
      <c r="R982" s="4">
        <f>SUM(Tabel1[[#This Row],[Cap - Invaliden algemeen]:[Cap - Overig gereserveerd]])</f>
        <v>0</v>
      </c>
      <c r="S982" s="4">
        <f>Tabel1[[#This Row],[Totale openbare capaciteit]]+Tabel1[[#This Row],[Totale doelgroep capaciteit]]</f>
        <v>3</v>
      </c>
      <c r="T982" s="11">
        <v>3</v>
      </c>
      <c r="U982" s="11"/>
      <c r="V982" s="11"/>
      <c r="W982" s="11"/>
      <c r="X982" s="11"/>
      <c r="Y982" s="11"/>
      <c r="Z982" s="4">
        <f>SUM(Tabel1[[#This Row],[Bez - Invaliden algemeen]:[Bez - Overig gereserveerd]])</f>
        <v>0</v>
      </c>
      <c r="AA982" s="4"/>
      <c r="AB982" s="4"/>
      <c r="AC982" s="11"/>
      <c r="AD982" s="11">
        <f>SUM(Tabel1[[#This Row],[Bez - fout, canadees]:[Bez - fout, anders]])</f>
        <v>0</v>
      </c>
      <c r="AE982" s="4"/>
      <c r="AF982" s="11"/>
      <c r="AG982" s="11"/>
      <c r="AH982" s="11">
        <f>SUM(Tabel1[[#This Row],[Bez - Obstakel, openbaar]:[Bez - Obstakel, doelgroep]])</f>
        <v>0</v>
      </c>
      <c r="AI982" s="4"/>
      <c r="AJ982" s="11">
        <f>SUM(Tabel1[[#This Row],[Bez - doelgroep totaal]]+Tabel1[[#This Row],[Bez - Openbaar]]+Tabel1[[#This Row],[Bez - Foutparkeerders]]+Tabel1[[#This Row],[Bez - Obstakels]])</f>
        <v>3</v>
      </c>
      <c r="AK982" s="41">
        <f>Tabel1[[#This Row],[Bez - Openbaar]]/Tabel1[[#This Row],[Totale openbare capaciteit]]</f>
        <v>1</v>
      </c>
      <c r="AL982" s="41" t="e">
        <f>Tabel1[[#This Row],[Bez - doelgroep totaal]]/Tabel1[[#This Row],[Totale doelgroep capaciteit]]</f>
        <v>#DIV/0!</v>
      </c>
      <c r="AM982" s="41">
        <f>Tabel1[[#This Row],[Totale bezetting]]/Tabel1[[#This Row],[Totale capaciteit]]</f>
        <v>1</v>
      </c>
      <c r="AN982" s="41" t="str">
        <f>Tabel1[[#This Row],[Datum]]&amp;Tabel1[[#This Row],[Meetmoment]]&amp;Tabel1[[#This Row],[Sectienummer]]</f>
        <v>4447419:00-21:0074</v>
      </c>
      <c r="AO982" s="33"/>
      <c r="AP982" s="33"/>
      <c r="AQ982" s="33"/>
      <c r="AR982" s="33">
        <v>3</v>
      </c>
      <c r="AS982" s="33"/>
      <c r="AT982" s="33">
        <f>SUM(Tabel1[[#This Row],[Motief - Bezoekers/kortparkeerders]:[Motief - Overig]])</f>
        <v>3</v>
      </c>
      <c r="AU982" s="43">
        <v>3</v>
      </c>
      <c r="AV982" s="43"/>
      <c r="AW982" s="43"/>
      <c r="AX982" s="43"/>
      <c r="AY982" s="43"/>
      <c r="AZ982" s="43"/>
      <c r="BA982" s="43"/>
      <c r="BB982" s="43"/>
      <c r="BC982" s="44">
        <f>SUM(Tabel1[[#This Row],[Herkomst - Eigen woonplaats]:[Herkomst - Onbekend]])</f>
        <v>3</v>
      </c>
    </row>
    <row r="983" spans="1:55" s="2" customFormat="1" x14ac:dyDescent="0.25">
      <c r="A983" s="1">
        <v>74</v>
      </c>
      <c r="B983" t="s">
        <v>53</v>
      </c>
      <c r="C983" s="8">
        <v>44475</v>
      </c>
      <c r="D983" s="1" t="s">
        <v>77</v>
      </c>
      <c r="E983" s="4">
        <v>3</v>
      </c>
      <c r="F983" s="4"/>
      <c r="G983" s="4"/>
      <c r="H983" s="4"/>
      <c r="I983" s="4"/>
      <c r="J983" s="4"/>
      <c r="K983" s="4">
        <f>SUM(Tabel1[[#This Row],[cap_gemarkeerd_langs]:[cap_canadees]])</f>
        <v>3</v>
      </c>
      <c r="L983" s="4"/>
      <c r="M983" s="4"/>
      <c r="N983" s="4"/>
      <c r="O983" s="4"/>
      <c r="P983" s="4"/>
      <c r="Q983" s="4"/>
      <c r="R983" s="4">
        <f>SUM(Tabel1[[#This Row],[Cap - Invaliden algemeen]:[Cap - Overig gereserveerd]])</f>
        <v>0</v>
      </c>
      <c r="S983" s="4">
        <f>Tabel1[[#This Row],[Totale openbare capaciteit]]+Tabel1[[#This Row],[Totale doelgroep capaciteit]]</f>
        <v>3</v>
      </c>
      <c r="T983" s="11">
        <v>3</v>
      </c>
      <c r="U983" s="11"/>
      <c r="V983" s="11"/>
      <c r="W983" s="11"/>
      <c r="X983" s="11"/>
      <c r="Y983" s="11"/>
      <c r="Z983" s="4">
        <f>SUM(Tabel1[[#This Row],[Bez - Invaliden algemeen]:[Bez - Overig gereserveerd]])</f>
        <v>0</v>
      </c>
      <c r="AA983" s="4"/>
      <c r="AB983" s="4"/>
      <c r="AC983" s="11"/>
      <c r="AD983" s="11">
        <f>SUM(Tabel1[[#This Row],[Bez - fout, canadees]:[Bez - fout, anders]])</f>
        <v>0</v>
      </c>
      <c r="AE983" s="4"/>
      <c r="AF983" s="11"/>
      <c r="AG983" s="11"/>
      <c r="AH983" s="11">
        <f>SUM(Tabel1[[#This Row],[Bez - Obstakel, openbaar]:[Bez - Obstakel, doelgroep]])</f>
        <v>0</v>
      </c>
      <c r="AI983" s="4"/>
      <c r="AJ983" s="11">
        <f>SUM(Tabel1[[#This Row],[Bez - doelgroep totaal]]+Tabel1[[#This Row],[Bez - Openbaar]]+Tabel1[[#This Row],[Bez - Foutparkeerders]]+Tabel1[[#This Row],[Bez - Obstakels]])</f>
        <v>3</v>
      </c>
      <c r="AK983" s="41">
        <f>Tabel1[[#This Row],[Bez - Openbaar]]/Tabel1[[#This Row],[Totale openbare capaciteit]]</f>
        <v>1</v>
      </c>
      <c r="AL983" s="41" t="e">
        <f>Tabel1[[#This Row],[Bez - doelgroep totaal]]/Tabel1[[#This Row],[Totale doelgroep capaciteit]]</f>
        <v>#DIV/0!</v>
      </c>
      <c r="AM983" s="41">
        <f>Tabel1[[#This Row],[Totale bezetting]]/Tabel1[[#This Row],[Totale capaciteit]]</f>
        <v>1</v>
      </c>
      <c r="AN983" s="41" t="str">
        <f>Tabel1[[#This Row],[Datum]]&amp;Tabel1[[#This Row],[Meetmoment]]&amp;Tabel1[[#This Row],[Sectienummer]]</f>
        <v>4447500:00-02:0074</v>
      </c>
      <c r="AO983" s="33"/>
      <c r="AP983" s="33"/>
      <c r="AQ983" s="33"/>
      <c r="AR983" s="33">
        <v>3</v>
      </c>
      <c r="AS983" s="33"/>
      <c r="AT983" s="33">
        <f>SUM(Tabel1[[#This Row],[Motief - Bezoekers/kortparkeerders]:[Motief - Overig]])</f>
        <v>3</v>
      </c>
      <c r="AU983" s="43">
        <v>3</v>
      </c>
      <c r="AV983" s="43"/>
      <c r="AW983" s="43"/>
      <c r="AX983" s="43"/>
      <c r="AY983" s="43"/>
      <c r="AZ983" s="43"/>
      <c r="BA983" s="43"/>
      <c r="BB983" s="43"/>
      <c r="BC983" s="44">
        <f>SUM(Tabel1[[#This Row],[Herkomst - Eigen woonplaats]:[Herkomst - Onbekend]])</f>
        <v>3</v>
      </c>
    </row>
    <row r="984" spans="1:55" s="2" customFormat="1" x14ac:dyDescent="0.25">
      <c r="A984" s="1">
        <v>75</v>
      </c>
      <c r="B984" t="s">
        <v>51</v>
      </c>
      <c r="C984" s="8">
        <v>44415</v>
      </c>
      <c r="D984" s="1" t="s">
        <v>78</v>
      </c>
      <c r="E984" s="4"/>
      <c r="F984" s="4"/>
      <c r="G984" s="4"/>
      <c r="H984" s="4"/>
      <c r="I984" s="4"/>
      <c r="J984" s="4"/>
      <c r="K984" s="4">
        <f>SUM(Tabel1[[#This Row],[cap_gemarkeerd_langs]:[cap_canadees]])</f>
        <v>0</v>
      </c>
      <c r="L984" s="4"/>
      <c r="M984" s="4"/>
      <c r="N984" s="4"/>
      <c r="O984" s="4"/>
      <c r="P984" s="4"/>
      <c r="Q984" s="4"/>
      <c r="R984" s="4">
        <f>SUM(Tabel1[[#This Row],[Cap - Invaliden algemeen]:[Cap - Overig gereserveerd]])</f>
        <v>0</v>
      </c>
      <c r="S984" s="4">
        <f>Tabel1[[#This Row],[Totale openbare capaciteit]]+Tabel1[[#This Row],[Totale doelgroep capaciteit]]</f>
        <v>0</v>
      </c>
      <c r="T984" s="11"/>
      <c r="U984" s="11"/>
      <c r="V984" s="11"/>
      <c r="W984" s="11"/>
      <c r="X984" s="11"/>
      <c r="Y984" s="11"/>
      <c r="Z984" s="4">
        <f>SUM(Tabel1[[#This Row],[Bez - Invaliden algemeen]:[Bez - Overig gereserveerd]])</f>
        <v>0</v>
      </c>
      <c r="AA984" s="4"/>
      <c r="AB984" s="4"/>
      <c r="AC984" s="11"/>
      <c r="AD984" s="11">
        <f>SUM(Tabel1[[#This Row],[Bez - fout, canadees]:[Bez - fout, anders]])</f>
        <v>0</v>
      </c>
      <c r="AE984" s="4"/>
      <c r="AF984" s="11"/>
      <c r="AG984" s="11"/>
      <c r="AH984" s="11">
        <f>SUM(Tabel1[[#This Row],[Bez - Obstakel, openbaar]:[Bez - Obstakel, doelgroep]])</f>
        <v>0</v>
      </c>
      <c r="AI984" s="4"/>
      <c r="AJ984" s="11">
        <f>SUM(Tabel1[[#This Row],[Bez - doelgroep totaal]]+Tabel1[[#This Row],[Bez - Openbaar]]+Tabel1[[#This Row],[Bez - Foutparkeerders]]+Tabel1[[#This Row],[Bez - Obstakels]])</f>
        <v>0</v>
      </c>
      <c r="AK984" s="41" t="e">
        <f>Tabel1[[#This Row],[Bez - Openbaar]]/Tabel1[[#This Row],[Totale openbare capaciteit]]</f>
        <v>#DIV/0!</v>
      </c>
      <c r="AL984" s="41" t="e">
        <f>Tabel1[[#This Row],[Bez - doelgroep totaal]]/Tabel1[[#This Row],[Totale doelgroep capaciteit]]</f>
        <v>#DIV/0!</v>
      </c>
      <c r="AM984" s="41" t="e">
        <f>Tabel1[[#This Row],[Totale bezetting]]/Tabel1[[#This Row],[Totale capaciteit]]</f>
        <v>#DIV/0!</v>
      </c>
      <c r="AN984" s="41" t="str">
        <f>Tabel1[[#This Row],[Datum]]&amp;Tabel1[[#This Row],[Meetmoment]]&amp;Tabel1[[#This Row],[Sectienummer]]</f>
        <v>4441510:00-12:0075</v>
      </c>
      <c r="AO984" s="33"/>
      <c r="AP984" s="33"/>
      <c r="AQ984" s="33"/>
      <c r="AR984" s="33"/>
      <c r="AS984" s="33"/>
      <c r="AT984" s="33">
        <f>SUM(Tabel1[[#This Row],[Motief - Bezoekers/kortparkeerders]:[Motief - Overig]])</f>
        <v>0</v>
      </c>
      <c r="AU984" s="43"/>
      <c r="AV984" s="43"/>
      <c r="AW984" s="43"/>
      <c r="AX984" s="43"/>
      <c r="AY984" s="43"/>
      <c r="AZ984" s="43"/>
      <c r="BA984" s="43"/>
      <c r="BB984" s="43"/>
      <c r="BC984" s="44">
        <f>SUM(Tabel1[[#This Row],[Herkomst - Eigen woonplaats]:[Herkomst - Onbekend]])</f>
        <v>0</v>
      </c>
    </row>
    <row r="985" spans="1:55" s="2" customFormat="1" x14ac:dyDescent="0.25">
      <c r="A985" s="1">
        <v>75</v>
      </c>
      <c r="B985" t="s">
        <v>51</v>
      </c>
      <c r="C985" s="8">
        <v>44415</v>
      </c>
      <c r="D985" s="1" t="s">
        <v>79</v>
      </c>
      <c r="E985" s="4"/>
      <c r="F985" s="4"/>
      <c r="G985" s="4"/>
      <c r="H985" s="4"/>
      <c r="I985" s="4"/>
      <c r="J985" s="4"/>
      <c r="K985" s="4">
        <f>SUM(Tabel1[[#This Row],[cap_gemarkeerd_langs]:[cap_canadees]])</f>
        <v>0</v>
      </c>
      <c r="L985" s="4"/>
      <c r="M985" s="4"/>
      <c r="N985" s="4"/>
      <c r="O985" s="4"/>
      <c r="P985" s="4"/>
      <c r="Q985" s="4"/>
      <c r="R985" s="4">
        <f>SUM(Tabel1[[#This Row],[Cap - Invaliden algemeen]:[Cap - Overig gereserveerd]])</f>
        <v>0</v>
      </c>
      <c r="S985" s="4">
        <f>Tabel1[[#This Row],[Totale openbare capaciteit]]+Tabel1[[#This Row],[Totale doelgroep capaciteit]]</f>
        <v>0</v>
      </c>
      <c r="T985" s="11"/>
      <c r="U985" s="11"/>
      <c r="V985" s="11"/>
      <c r="W985" s="11"/>
      <c r="X985" s="11"/>
      <c r="Y985" s="11"/>
      <c r="Z985" s="4">
        <f>SUM(Tabel1[[#This Row],[Bez - Invaliden algemeen]:[Bez - Overig gereserveerd]])</f>
        <v>0</v>
      </c>
      <c r="AA985" s="4"/>
      <c r="AB985" s="4"/>
      <c r="AC985" s="11"/>
      <c r="AD985" s="11">
        <f>SUM(Tabel1[[#This Row],[Bez - fout, canadees]:[Bez - fout, anders]])</f>
        <v>0</v>
      </c>
      <c r="AE985" s="4"/>
      <c r="AF985" s="11"/>
      <c r="AG985" s="11"/>
      <c r="AH985" s="11">
        <f>SUM(Tabel1[[#This Row],[Bez - Obstakel, openbaar]:[Bez - Obstakel, doelgroep]])</f>
        <v>0</v>
      </c>
      <c r="AI985" s="4"/>
      <c r="AJ985" s="11">
        <f>SUM(Tabel1[[#This Row],[Bez - doelgroep totaal]]+Tabel1[[#This Row],[Bez - Openbaar]]+Tabel1[[#This Row],[Bez - Foutparkeerders]]+Tabel1[[#This Row],[Bez - Obstakels]])</f>
        <v>0</v>
      </c>
      <c r="AK985" s="41" t="e">
        <f>Tabel1[[#This Row],[Bez - Openbaar]]/Tabel1[[#This Row],[Totale openbare capaciteit]]</f>
        <v>#DIV/0!</v>
      </c>
      <c r="AL985" s="41" t="e">
        <f>Tabel1[[#This Row],[Bez - doelgroep totaal]]/Tabel1[[#This Row],[Totale doelgroep capaciteit]]</f>
        <v>#DIV/0!</v>
      </c>
      <c r="AM985" s="41" t="e">
        <f>Tabel1[[#This Row],[Totale bezetting]]/Tabel1[[#This Row],[Totale capaciteit]]</f>
        <v>#DIV/0!</v>
      </c>
      <c r="AN985" s="41" t="str">
        <f>Tabel1[[#This Row],[Datum]]&amp;Tabel1[[#This Row],[Meetmoment]]&amp;Tabel1[[#This Row],[Sectienummer]]</f>
        <v>4441514:00-16:0075</v>
      </c>
      <c r="AO985" s="33"/>
      <c r="AP985" s="33"/>
      <c r="AQ985" s="33"/>
      <c r="AR985" s="33"/>
      <c r="AS985" s="33"/>
      <c r="AT985" s="33">
        <f>SUM(Tabel1[[#This Row],[Motief - Bezoekers/kortparkeerders]:[Motief - Overig]])</f>
        <v>0</v>
      </c>
      <c r="AU985" s="43"/>
      <c r="AV985" s="43"/>
      <c r="AW985" s="43"/>
      <c r="AX985" s="43"/>
      <c r="AY985" s="43"/>
      <c r="AZ985" s="43"/>
      <c r="BA985" s="43"/>
      <c r="BB985" s="43"/>
      <c r="BC985" s="44">
        <f>SUM(Tabel1[[#This Row],[Herkomst - Eigen woonplaats]:[Herkomst - Onbekend]])</f>
        <v>0</v>
      </c>
    </row>
    <row r="986" spans="1:55" s="2" customFormat="1" x14ac:dyDescent="0.25">
      <c r="A986" s="1">
        <v>75</v>
      </c>
      <c r="B986" t="s">
        <v>51</v>
      </c>
      <c r="C986" s="8">
        <v>44415</v>
      </c>
      <c r="D986" s="1" t="s">
        <v>80</v>
      </c>
      <c r="E986" s="4"/>
      <c r="F986" s="4"/>
      <c r="G986" s="4"/>
      <c r="H986" s="4"/>
      <c r="I986" s="4"/>
      <c r="J986" s="4"/>
      <c r="K986" s="4">
        <f>SUM(Tabel1[[#This Row],[cap_gemarkeerd_langs]:[cap_canadees]])</f>
        <v>0</v>
      </c>
      <c r="L986" s="4"/>
      <c r="M986" s="4"/>
      <c r="N986" s="4"/>
      <c r="O986" s="4"/>
      <c r="P986" s="4"/>
      <c r="Q986" s="4"/>
      <c r="R986" s="4">
        <f>SUM(Tabel1[[#This Row],[Cap - Invaliden algemeen]:[Cap - Overig gereserveerd]])</f>
        <v>0</v>
      </c>
      <c r="S986" s="4">
        <f>Tabel1[[#This Row],[Totale openbare capaciteit]]+Tabel1[[#This Row],[Totale doelgroep capaciteit]]</f>
        <v>0</v>
      </c>
      <c r="T986" s="11"/>
      <c r="U986" s="11"/>
      <c r="V986" s="11"/>
      <c r="W986" s="11"/>
      <c r="X986" s="11"/>
      <c r="Y986" s="11"/>
      <c r="Z986" s="4">
        <f>SUM(Tabel1[[#This Row],[Bez - Invaliden algemeen]:[Bez - Overig gereserveerd]])</f>
        <v>0</v>
      </c>
      <c r="AA986" s="4"/>
      <c r="AB986" s="4"/>
      <c r="AC986" s="11"/>
      <c r="AD986" s="11">
        <f>SUM(Tabel1[[#This Row],[Bez - fout, canadees]:[Bez - fout, anders]])</f>
        <v>0</v>
      </c>
      <c r="AE986" s="4"/>
      <c r="AF986" s="11"/>
      <c r="AG986" s="11"/>
      <c r="AH986" s="11">
        <f>SUM(Tabel1[[#This Row],[Bez - Obstakel, openbaar]:[Bez - Obstakel, doelgroep]])</f>
        <v>0</v>
      </c>
      <c r="AI986" s="4"/>
      <c r="AJ986" s="11">
        <f>SUM(Tabel1[[#This Row],[Bez - doelgroep totaal]]+Tabel1[[#This Row],[Bez - Openbaar]]+Tabel1[[#This Row],[Bez - Foutparkeerders]]+Tabel1[[#This Row],[Bez - Obstakels]])</f>
        <v>0</v>
      </c>
      <c r="AK986" s="41" t="e">
        <f>Tabel1[[#This Row],[Bez - Openbaar]]/Tabel1[[#This Row],[Totale openbare capaciteit]]</f>
        <v>#DIV/0!</v>
      </c>
      <c r="AL986" s="41" t="e">
        <f>Tabel1[[#This Row],[Bez - doelgroep totaal]]/Tabel1[[#This Row],[Totale doelgroep capaciteit]]</f>
        <v>#DIV/0!</v>
      </c>
      <c r="AM986" s="41" t="e">
        <f>Tabel1[[#This Row],[Totale bezetting]]/Tabel1[[#This Row],[Totale capaciteit]]</f>
        <v>#DIV/0!</v>
      </c>
      <c r="AN986" s="41" t="str">
        <f>Tabel1[[#This Row],[Datum]]&amp;Tabel1[[#This Row],[Meetmoment]]&amp;Tabel1[[#This Row],[Sectienummer]]</f>
        <v>4441519:00-21:0075</v>
      </c>
      <c r="AO986" s="33"/>
      <c r="AP986" s="33"/>
      <c r="AQ986" s="33"/>
      <c r="AR986" s="33"/>
      <c r="AS986" s="33"/>
      <c r="AT986" s="33">
        <f>SUM(Tabel1[[#This Row],[Motief - Bezoekers/kortparkeerders]:[Motief - Overig]])</f>
        <v>0</v>
      </c>
      <c r="AU986" s="43"/>
      <c r="AV986" s="43"/>
      <c r="AW986" s="43"/>
      <c r="AX986" s="43"/>
      <c r="AY986" s="43"/>
      <c r="AZ986" s="43"/>
      <c r="BA986" s="43"/>
      <c r="BB986" s="43"/>
      <c r="BC986" s="44">
        <f>SUM(Tabel1[[#This Row],[Herkomst - Eigen woonplaats]:[Herkomst - Onbekend]])</f>
        <v>0</v>
      </c>
    </row>
    <row r="987" spans="1:55" s="2" customFormat="1" x14ac:dyDescent="0.25">
      <c r="A987" s="1">
        <v>75</v>
      </c>
      <c r="B987" t="s">
        <v>51</v>
      </c>
      <c r="C987" s="8">
        <v>44416</v>
      </c>
      <c r="D987" s="1" t="s">
        <v>77</v>
      </c>
      <c r="E987" s="4"/>
      <c r="F987" s="4"/>
      <c r="G987" s="4"/>
      <c r="H987" s="4"/>
      <c r="I987" s="4"/>
      <c r="J987" s="4"/>
      <c r="K987" s="4">
        <f>SUM(Tabel1[[#This Row],[cap_gemarkeerd_langs]:[cap_canadees]])</f>
        <v>0</v>
      </c>
      <c r="L987" s="4"/>
      <c r="M987" s="4"/>
      <c r="N987" s="4"/>
      <c r="O987" s="4"/>
      <c r="P987" s="4"/>
      <c r="Q987" s="4"/>
      <c r="R987" s="4">
        <f>SUM(Tabel1[[#This Row],[Cap - Invaliden algemeen]:[Cap - Overig gereserveerd]])</f>
        <v>0</v>
      </c>
      <c r="S987" s="4">
        <f>Tabel1[[#This Row],[Totale openbare capaciteit]]+Tabel1[[#This Row],[Totale doelgroep capaciteit]]</f>
        <v>0</v>
      </c>
      <c r="T987" s="11"/>
      <c r="U987" s="11"/>
      <c r="V987" s="11"/>
      <c r="W987" s="11"/>
      <c r="X987" s="11"/>
      <c r="Y987" s="11"/>
      <c r="Z987" s="4">
        <f>SUM(Tabel1[[#This Row],[Bez - Invaliden algemeen]:[Bez - Overig gereserveerd]])</f>
        <v>0</v>
      </c>
      <c r="AA987" s="4"/>
      <c r="AB987" s="4"/>
      <c r="AC987" s="11"/>
      <c r="AD987" s="11">
        <f>SUM(Tabel1[[#This Row],[Bez - fout, canadees]:[Bez - fout, anders]])</f>
        <v>0</v>
      </c>
      <c r="AE987" s="4"/>
      <c r="AF987" s="11"/>
      <c r="AG987" s="11"/>
      <c r="AH987" s="11">
        <f>SUM(Tabel1[[#This Row],[Bez - Obstakel, openbaar]:[Bez - Obstakel, doelgroep]])</f>
        <v>0</v>
      </c>
      <c r="AI987" s="4"/>
      <c r="AJ987" s="11">
        <f>SUM(Tabel1[[#This Row],[Bez - doelgroep totaal]]+Tabel1[[#This Row],[Bez - Openbaar]]+Tabel1[[#This Row],[Bez - Foutparkeerders]]+Tabel1[[#This Row],[Bez - Obstakels]])</f>
        <v>0</v>
      </c>
      <c r="AK987" s="41" t="e">
        <f>Tabel1[[#This Row],[Bez - Openbaar]]/Tabel1[[#This Row],[Totale openbare capaciteit]]</f>
        <v>#DIV/0!</v>
      </c>
      <c r="AL987" s="41" t="e">
        <f>Tabel1[[#This Row],[Bez - doelgroep totaal]]/Tabel1[[#This Row],[Totale doelgroep capaciteit]]</f>
        <v>#DIV/0!</v>
      </c>
      <c r="AM987" s="41" t="e">
        <f>Tabel1[[#This Row],[Totale bezetting]]/Tabel1[[#This Row],[Totale capaciteit]]</f>
        <v>#DIV/0!</v>
      </c>
      <c r="AN987" s="41" t="str">
        <f>Tabel1[[#This Row],[Datum]]&amp;Tabel1[[#This Row],[Meetmoment]]&amp;Tabel1[[#This Row],[Sectienummer]]</f>
        <v>4441600:00-02:0075</v>
      </c>
      <c r="AO987" s="33"/>
      <c r="AP987" s="33"/>
      <c r="AQ987" s="33"/>
      <c r="AR987" s="33"/>
      <c r="AS987" s="33"/>
      <c r="AT987" s="33">
        <f>SUM(Tabel1[[#This Row],[Motief - Bezoekers/kortparkeerders]:[Motief - Overig]])</f>
        <v>0</v>
      </c>
      <c r="AU987" s="43"/>
      <c r="AV987" s="43"/>
      <c r="AW987" s="43"/>
      <c r="AX987" s="43"/>
      <c r="AY987" s="43"/>
      <c r="AZ987" s="43"/>
      <c r="BA987" s="43"/>
      <c r="BB987" s="43"/>
      <c r="BC987" s="44">
        <f>SUM(Tabel1[[#This Row],[Herkomst - Eigen woonplaats]:[Herkomst - Onbekend]])</f>
        <v>0</v>
      </c>
    </row>
    <row r="988" spans="1:55" s="2" customFormat="1" x14ac:dyDescent="0.25">
      <c r="A988" s="1">
        <v>75</v>
      </c>
      <c r="B988" s="1" t="s">
        <v>51</v>
      </c>
      <c r="C988" s="8">
        <v>44429</v>
      </c>
      <c r="D988" s="1" t="s">
        <v>79</v>
      </c>
      <c r="E988" s="4"/>
      <c r="F988" s="4"/>
      <c r="G988" s="4"/>
      <c r="H988" s="4"/>
      <c r="I988" s="4"/>
      <c r="J988" s="4"/>
      <c r="K988" s="4">
        <f>SUM(Tabel1[[#This Row],[cap_gemarkeerd_langs]:[cap_canadees]])</f>
        <v>0</v>
      </c>
      <c r="L988" s="4"/>
      <c r="M988" s="4"/>
      <c r="N988" s="4"/>
      <c r="O988" s="4"/>
      <c r="P988" s="4"/>
      <c r="Q988" s="4"/>
      <c r="R988" s="4">
        <f>SUM(Tabel1[[#This Row],[Cap - Invaliden algemeen]:[Cap - Overig gereserveerd]])</f>
        <v>0</v>
      </c>
      <c r="S988" s="4">
        <f>Tabel1[[#This Row],[Totale openbare capaciteit]]+Tabel1[[#This Row],[Totale doelgroep capaciteit]]</f>
        <v>0</v>
      </c>
      <c r="T988" s="11"/>
      <c r="U988" s="11"/>
      <c r="V988" s="11"/>
      <c r="W988" s="11"/>
      <c r="X988" s="11"/>
      <c r="Y988" s="11"/>
      <c r="Z988" s="4">
        <f>SUM(Tabel1[[#This Row],[Bez - Invaliden algemeen]:[Bez - Overig gereserveerd]])</f>
        <v>0</v>
      </c>
      <c r="AA988" s="4"/>
      <c r="AB988" s="4"/>
      <c r="AC988" s="11"/>
      <c r="AD988" s="11">
        <f>SUM(Tabel1[[#This Row],[Bez - fout, canadees]:[Bez - fout, anders]])</f>
        <v>0</v>
      </c>
      <c r="AE988" s="11"/>
      <c r="AF988" s="11"/>
      <c r="AG988" s="11"/>
      <c r="AH988" s="11">
        <f>SUM(Tabel1[[#This Row],[Bez - Obstakel, openbaar]:[Bez - Obstakel, doelgroep]])</f>
        <v>0</v>
      </c>
      <c r="AI988" s="4"/>
      <c r="AJ988" s="11">
        <f>SUM(Tabel1[[#This Row],[Bez - doelgroep totaal]]+Tabel1[[#This Row],[Bez - Openbaar]]+Tabel1[[#This Row],[Bez - Foutparkeerders]]+Tabel1[[#This Row],[Bez - Obstakels]])</f>
        <v>0</v>
      </c>
      <c r="AK988" s="41" t="e">
        <f>Tabel1[[#This Row],[Bez - Openbaar]]/Tabel1[[#This Row],[Totale openbare capaciteit]]</f>
        <v>#DIV/0!</v>
      </c>
      <c r="AL988" s="41" t="e">
        <f>Tabel1[[#This Row],[Bez - doelgroep totaal]]/Tabel1[[#This Row],[Totale doelgroep capaciteit]]</f>
        <v>#DIV/0!</v>
      </c>
      <c r="AM988" s="41" t="e">
        <f>Tabel1[[#This Row],[Totale bezetting]]/Tabel1[[#This Row],[Totale capaciteit]]</f>
        <v>#DIV/0!</v>
      </c>
      <c r="AN988" s="41" t="str">
        <f>Tabel1[[#This Row],[Datum]]&amp;Tabel1[[#This Row],[Meetmoment]]&amp;Tabel1[[#This Row],[Sectienummer]]</f>
        <v>4442914:00-16:0075</v>
      </c>
      <c r="AO988" s="33"/>
      <c r="AP988" s="33"/>
      <c r="AQ988" s="33"/>
      <c r="AR988" s="33"/>
      <c r="AS988" s="33"/>
      <c r="AT988" s="33">
        <f>SUM(Tabel1[[#This Row],[Motief - Bezoekers/kortparkeerders]:[Motief - Overig]])</f>
        <v>0</v>
      </c>
      <c r="AU988" s="43"/>
      <c r="AV988" s="43"/>
      <c r="AW988" s="43"/>
      <c r="AX988" s="43"/>
      <c r="AY988" s="43"/>
      <c r="AZ988" s="43"/>
      <c r="BA988" s="43"/>
      <c r="BB988" s="43"/>
      <c r="BC988" s="44">
        <f>SUM(Tabel1[[#This Row],[Herkomst - Eigen woonplaats]:[Herkomst - Onbekend]])</f>
        <v>0</v>
      </c>
    </row>
    <row r="989" spans="1:55" s="2" customFormat="1" x14ac:dyDescent="0.25">
      <c r="A989" s="1">
        <v>75</v>
      </c>
      <c r="B989" t="s">
        <v>51</v>
      </c>
      <c r="C989" s="8">
        <v>44450</v>
      </c>
      <c r="D989" s="1" t="s">
        <v>78</v>
      </c>
      <c r="E989" s="4"/>
      <c r="F989" s="4"/>
      <c r="G989" s="4"/>
      <c r="H989" s="4"/>
      <c r="I989" s="4"/>
      <c r="J989" s="4"/>
      <c r="K989" s="4">
        <f>SUM(Tabel1[[#This Row],[cap_gemarkeerd_langs]:[cap_canadees]])</f>
        <v>0</v>
      </c>
      <c r="L989" s="4"/>
      <c r="M989" s="4"/>
      <c r="N989" s="4"/>
      <c r="O989" s="4"/>
      <c r="P989" s="4"/>
      <c r="Q989" s="4"/>
      <c r="R989" s="4">
        <f>SUM(Tabel1[[#This Row],[Cap - Invaliden algemeen]:[Cap - Overig gereserveerd]])</f>
        <v>0</v>
      </c>
      <c r="S989" s="4">
        <f>Tabel1[[#This Row],[Totale openbare capaciteit]]+Tabel1[[#This Row],[Totale doelgroep capaciteit]]</f>
        <v>0</v>
      </c>
      <c r="T989" s="11"/>
      <c r="U989" s="11"/>
      <c r="V989" s="11"/>
      <c r="W989" s="11"/>
      <c r="X989" s="11"/>
      <c r="Y989" s="11"/>
      <c r="Z989" s="4">
        <f>SUM(Tabel1[[#This Row],[Bez - Invaliden algemeen]:[Bez - Overig gereserveerd]])</f>
        <v>0</v>
      </c>
      <c r="AA989" s="4"/>
      <c r="AB989" s="4"/>
      <c r="AC989" s="11"/>
      <c r="AD989" s="11">
        <f>SUM(Tabel1[[#This Row],[Bez - fout, canadees]:[Bez - fout, anders]])</f>
        <v>0</v>
      </c>
      <c r="AE989" s="4"/>
      <c r="AF989" s="11"/>
      <c r="AG989" s="11"/>
      <c r="AH989" s="11">
        <f>SUM(Tabel1[[#This Row],[Bez - Obstakel, openbaar]:[Bez - Obstakel, doelgroep]])</f>
        <v>0</v>
      </c>
      <c r="AI989" s="4"/>
      <c r="AJ989" s="11">
        <f>SUM(Tabel1[[#This Row],[Bez - doelgroep totaal]]+Tabel1[[#This Row],[Bez - Openbaar]]+Tabel1[[#This Row],[Bez - Foutparkeerders]]+Tabel1[[#This Row],[Bez - Obstakels]])</f>
        <v>0</v>
      </c>
      <c r="AK989" s="41" t="e">
        <f>Tabel1[[#This Row],[Bez - Openbaar]]/Tabel1[[#This Row],[Totale openbare capaciteit]]</f>
        <v>#DIV/0!</v>
      </c>
      <c r="AL989" s="41" t="e">
        <f>Tabel1[[#This Row],[Bez - doelgroep totaal]]/Tabel1[[#This Row],[Totale doelgroep capaciteit]]</f>
        <v>#DIV/0!</v>
      </c>
      <c r="AM989" s="41" t="e">
        <f>Tabel1[[#This Row],[Totale bezetting]]/Tabel1[[#This Row],[Totale capaciteit]]</f>
        <v>#DIV/0!</v>
      </c>
      <c r="AN989" s="41" t="str">
        <f>Tabel1[[#This Row],[Datum]]&amp;Tabel1[[#This Row],[Meetmoment]]&amp;Tabel1[[#This Row],[Sectienummer]]</f>
        <v>4445010:00-12:0075</v>
      </c>
      <c r="AO989" s="33"/>
      <c r="AP989" s="33"/>
      <c r="AQ989" s="33"/>
      <c r="AR989" s="33"/>
      <c r="AS989" s="33"/>
      <c r="AT989" s="33">
        <f>SUM(Tabel1[[#This Row],[Motief - Bezoekers/kortparkeerders]:[Motief - Overig]])</f>
        <v>0</v>
      </c>
      <c r="AU989" s="43"/>
      <c r="AV989" s="43"/>
      <c r="AW989" s="43"/>
      <c r="AX989" s="43"/>
      <c r="AY989" s="43"/>
      <c r="AZ989" s="43"/>
      <c r="BA989" s="43"/>
      <c r="BB989" s="43"/>
      <c r="BC989" s="44">
        <f>SUM(Tabel1[[#This Row],[Herkomst - Eigen woonplaats]:[Herkomst - Onbekend]])</f>
        <v>0</v>
      </c>
    </row>
    <row r="990" spans="1:55" s="2" customFormat="1" x14ac:dyDescent="0.25">
      <c r="A990" s="1">
        <v>75</v>
      </c>
      <c r="B990" t="s">
        <v>51</v>
      </c>
      <c r="C990" s="8">
        <v>44450</v>
      </c>
      <c r="D990" s="1" t="s">
        <v>79</v>
      </c>
      <c r="E990" s="4"/>
      <c r="F990" s="4"/>
      <c r="G990" s="4"/>
      <c r="H990" s="4"/>
      <c r="I990" s="4"/>
      <c r="J990" s="4"/>
      <c r="K990" s="4">
        <f>SUM(Tabel1[[#This Row],[cap_gemarkeerd_langs]:[cap_canadees]])</f>
        <v>0</v>
      </c>
      <c r="L990" s="4"/>
      <c r="M990" s="4"/>
      <c r="N990" s="4"/>
      <c r="O990" s="4"/>
      <c r="P990" s="4"/>
      <c r="Q990" s="4"/>
      <c r="R990" s="4">
        <f>SUM(Tabel1[[#This Row],[Cap - Invaliden algemeen]:[Cap - Overig gereserveerd]])</f>
        <v>0</v>
      </c>
      <c r="S990" s="4">
        <f>Tabel1[[#This Row],[Totale openbare capaciteit]]+Tabel1[[#This Row],[Totale doelgroep capaciteit]]</f>
        <v>0</v>
      </c>
      <c r="T990" s="11"/>
      <c r="U990" s="11"/>
      <c r="V990" s="11"/>
      <c r="W990" s="11"/>
      <c r="X990" s="11"/>
      <c r="Y990" s="11"/>
      <c r="Z990" s="4">
        <f>SUM(Tabel1[[#This Row],[Bez - Invaliden algemeen]:[Bez - Overig gereserveerd]])</f>
        <v>0</v>
      </c>
      <c r="AA990" s="4"/>
      <c r="AB990" s="4"/>
      <c r="AC990" s="11"/>
      <c r="AD990" s="11">
        <f>SUM(Tabel1[[#This Row],[Bez - fout, canadees]:[Bez - fout, anders]])</f>
        <v>0</v>
      </c>
      <c r="AE990" s="4"/>
      <c r="AF990" s="11"/>
      <c r="AG990" s="11"/>
      <c r="AH990" s="11">
        <f>SUM(Tabel1[[#This Row],[Bez - Obstakel, openbaar]:[Bez - Obstakel, doelgroep]])</f>
        <v>0</v>
      </c>
      <c r="AI990" s="4"/>
      <c r="AJ990" s="11">
        <f>SUM(Tabel1[[#This Row],[Bez - doelgroep totaal]]+Tabel1[[#This Row],[Bez - Openbaar]]+Tabel1[[#This Row],[Bez - Foutparkeerders]]+Tabel1[[#This Row],[Bez - Obstakels]])</f>
        <v>0</v>
      </c>
      <c r="AK990" s="41" t="e">
        <f>Tabel1[[#This Row],[Bez - Openbaar]]/Tabel1[[#This Row],[Totale openbare capaciteit]]</f>
        <v>#DIV/0!</v>
      </c>
      <c r="AL990" s="41" t="e">
        <f>Tabel1[[#This Row],[Bez - doelgroep totaal]]/Tabel1[[#This Row],[Totale doelgroep capaciteit]]</f>
        <v>#DIV/0!</v>
      </c>
      <c r="AM990" s="41" t="e">
        <f>Tabel1[[#This Row],[Totale bezetting]]/Tabel1[[#This Row],[Totale capaciteit]]</f>
        <v>#DIV/0!</v>
      </c>
      <c r="AN990" s="41" t="str">
        <f>Tabel1[[#This Row],[Datum]]&amp;Tabel1[[#This Row],[Meetmoment]]&amp;Tabel1[[#This Row],[Sectienummer]]</f>
        <v>4445014:00-16:0075</v>
      </c>
      <c r="AO990" s="33"/>
      <c r="AP990" s="33"/>
      <c r="AQ990" s="33"/>
      <c r="AR990" s="33"/>
      <c r="AS990" s="33"/>
      <c r="AT990" s="33">
        <f>SUM(Tabel1[[#This Row],[Motief - Bezoekers/kortparkeerders]:[Motief - Overig]])</f>
        <v>0</v>
      </c>
      <c r="AU990" s="43"/>
      <c r="AV990" s="43"/>
      <c r="AW990" s="43"/>
      <c r="AX990" s="43"/>
      <c r="AY990" s="43"/>
      <c r="AZ990" s="43"/>
      <c r="BA990" s="43"/>
      <c r="BB990" s="43"/>
      <c r="BC990" s="44">
        <f>SUM(Tabel1[[#This Row],[Herkomst - Eigen woonplaats]:[Herkomst - Onbekend]])</f>
        <v>0</v>
      </c>
    </row>
    <row r="991" spans="1:55" s="2" customFormat="1" x14ac:dyDescent="0.25">
      <c r="A991" s="1">
        <v>75</v>
      </c>
      <c r="B991" t="s">
        <v>51</v>
      </c>
      <c r="C991" s="8">
        <v>44450</v>
      </c>
      <c r="D991" s="1" t="s">
        <v>80</v>
      </c>
      <c r="E991" s="4"/>
      <c r="F991" s="4"/>
      <c r="G991" s="4"/>
      <c r="H991" s="4"/>
      <c r="I991" s="4"/>
      <c r="J991" s="4"/>
      <c r="K991" s="4">
        <f>SUM(Tabel1[[#This Row],[cap_gemarkeerd_langs]:[cap_canadees]])</f>
        <v>0</v>
      </c>
      <c r="L991" s="4"/>
      <c r="M991" s="4"/>
      <c r="N991" s="4"/>
      <c r="O991" s="4"/>
      <c r="P991" s="4"/>
      <c r="Q991" s="4"/>
      <c r="R991" s="4">
        <f>SUM(Tabel1[[#This Row],[Cap - Invaliden algemeen]:[Cap - Overig gereserveerd]])</f>
        <v>0</v>
      </c>
      <c r="S991" s="4">
        <f>Tabel1[[#This Row],[Totale openbare capaciteit]]+Tabel1[[#This Row],[Totale doelgroep capaciteit]]</f>
        <v>0</v>
      </c>
      <c r="T991" s="11"/>
      <c r="U991" s="11"/>
      <c r="V991" s="11"/>
      <c r="W991" s="11"/>
      <c r="X991" s="11"/>
      <c r="Y991" s="11"/>
      <c r="Z991" s="4">
        <f>SUM(Tabel1[[#This Row],[Bez - Invaliden algemeen]:[Bez - Overig gereserveerd]])</f>
        <v>0</v>
      </c>
      <c r="AA991" s="4"/>
      <c r="AB991" s="4"/>
      <c r="AC991" s="11"/>
      <c r="AD991" s="11">
        <f>SUM(Tabel1[[#This Row],[Bez - fout, canadees]:[Bez - fout, anders]])</f>
        <v>0</v>
      </c>
      <c r="AE991" s="4"/>
      <c r="AF991" s="11"/>
      <c r="AG991" s="11"/>
      <c r="AH991" s="11">
        <f>SUM(Tabel1[[#This Row],[Bez - Obstakel, openbaar]:[Bez - Obstakel, doelgroep]])</f>
        <v>0</v>
      </c>
      <c r="AI991" s="4"/>
      <c r="AJ991" s="11">
        <f>SUM(Tabel1[[#This Row],[Bez - doelgroep totaal]]+Tabel1[[#This Row],[Bez - Openbaar]]+Tabel1[[#This Row],[Bez - Foutparkeerders]]+Tabel1[[#This Row],[Bez - Obstakels]])</f>
        <v>0</v>
      </c>
      <c r="AK991" s="41" t="e">
        <f>Tabel1[[#This Row],[Bez - Openbaar]]/Tabel1[[#This Row],[Totale openbare capaciteit]]</f>
        <v>#DIV/0!</v>
      </c>
      <c r="AL991" s="41" t="e">
        <f>Tabel1[[#This Row],[Bez - doelgroep totaal]]/Tabel1[[#This Row],[Totale doelgroep capaciteit]]</f>
        <v>#DIV/0!</v>
      </c>
      <c r="AM991" s="41" t="e">
        <f>Tabel1[[#This Row],[Totale bezetting]]/Tabel1[[#This Row],[Totale capaciteit]]</f>
        <v>#DIV/0!</v>
      </c>
      <c r="AN991" s="41" t="str">
        <f>Tabel1[[#This Row],[Datum]]&amp;Tabel1[[#This Row],[Meetmoment]]&amp;Tabel1[[#This Row],[Sectienummer]]</f>
        <v>4445019:00-21:0075</v>
      </c>
      <c r="AO991" s="33"/>
      <c r="AP991" s="33"/>
      <c r="AQ991" s="33"/>
      <c r="AR991" s="33"/>
      <c r="AS991" s="33"/>
      <c r="AT991" s="33">
        <f>SUM(Tabel1[[#This Row],[Motief - Bezoekers/kortparkeerders]:[Motief - Overig]])</f>
        <v>0</v>
      </c>
      <c r="AU991" s="43"/>
      <c r="AV991" s="43"/>
      <c r="AW991" s="43"/>
      <c r="AX991" s="43"/>
      <c r="AY991" s="43"/>
      <c r="AZ991" s="43"/>
      <c r="BA991" s="43"/>
      <c r="BB991" s="43"/>
      <c r="BC991" s="44">
        <f>SUM(Tabel1[[#This Row],[Herkomst - Eigen woonplaats]:[Herkomst - Onbekend]])</f>
        <v>0</v>
      </c>
    </row>
    <row r="992" spans="1:55" s="2" customFormat="1" x14ac:dyDescent="0.25">
      <c r="A992" s="1">
        <v>75</v>
      </c>
      <c r="B992" t="s">
        <v>51</v>
      </c>
      <c r="C992" s="8">
        <v>44451</v>
      </c>
      <c r="D992" s="1" t="s">
        <v>77</v>
      </c>
      <c r="E992" s="4"/>
      <c r="F992" s="4"/>
      <c r="G992" s="4"/>
      <c r="H992" s="4"/>
      <c r="I992" s="4"/>
      <c r="J992" s="4"/>
      <c r="K992" s="4">
        <f>SUM(Tabel1[[#This Row],[cap_gemarkeerd_langs]:[cap_canadees]])</f>
        <v>0</v>
      </c>
      <c r="L992" s="4"/>
      <c r="M992" s="4"/>
      <c r="N992" s="4"/>
      <c r="O992" s="4"/>
      <c r="P992" s="4"/>
      <c r="Q992" s="4"/>
      <c r="R992" s="4">
        <f>SUM(Tabel1[[#This Row],[Cap - Invaliden algemeen]:[Cap - Overig gereserveerd]])</f>
        <v>0</v>
      </c>
      <c r="S992" s="4">
        <f>Tabel1[[#This Row],[Totale openbare capaciteit]]+Tabel1[[#This Row],[Totale doelgroep capaciteit]]</f>
        <v>0</v>
      </c>
      <c r="T992" s="11"/>
      <c r="U992" s="11"/>
      <c r="V992" s="11"/>
      <c r="W992" s="11"/>
      <c r="X992" s="11"/>
      <c r="Y992" s="11"/>
      <c r="Z992" s="4">
        <f>SUM(Tabel1[[#This Row],[Bez - Invaliden algemeen]:[Bez - Overig gereserveerd]])</f>
        <v>0</v>
      </c>
      <c r="AA992" s="4"/>
      <c r="AB992" s="4"/>
      <c r="AC992" s="11"/>
      <c r="AD992" s="11">
        <f>SUM(Tabel1[[#This Row],[Bez - fout, canadees]:[Bez - fout, anders]])</f>
        <v>0</v>
      </c>
      <c r="AE992" s="4"/>
      <c r="AF992" s="11"/>
      <c r="AG992" s="11"/>
      <c r="AH992" s="11">
        <f>SUM(Tabel1[[#This Row],[Bez - Obstakel, openbaar]:[Bez - Obstakel, doelgroep]])</f>
        <v>0</v>
      </c>
      <c r="AI992" s="4"/>
      <c r="AJ992" s="11">
        <f>SUM(Tabel1[[#This Row],[Bez - doelgroep totaal]]+Tabel1[[#This Row],[Bez - Openbaar]]+Tabel1[[#This Row],[Bez - Foutparkeerders]]+Tabel1[[#This Row],[Bez - Obstakels]])</f>
        <v>0</v>
      </c>
      <c r="AK992" s="41" t="e">
        <f>Tabel1[[#This Row],[Bez - Openbaar]]/Tabel1[[#This Row],[Totale openbare capaciteit]]</f>
        <v>#DIV/0!</v>
      </c>
      <c r="AL992" s="41" t="e">
        <f>Tabel1[[#This Row],[Bez - doelgroep totaal]]/Tabel1[[#This Row],[Totale doelgroep capaciteit]]</f>
        <v>#DIV/0!</v>
      </c>
      <c r="AM992" s="41" t="e">
        <f>Tabel1[[#This Row],[Totale bezetting]]/Tabel1[[#This Row],[Totale capaciteit]]</f>
        <v>#DIV/0!</v>
      </c>
      <c r="AN992" s="41" t="str">
        <f>Tabel1[[#This Row],[Datum]]&amp;Tabel1[[#This Row],[Meetmoment]]&amp;Tabel1[[#This Row],[Sectienummer]]</f>
        <v>4445100:00-02:0075</v>
      </c>
      <c r="AO992" s="33"/>
      <c r="AP992" s="33"/>
      <c r="AQ992" s="33"/>
      <c r="AR992" s="33"/>
      <c r="AS992" s="33"/>
      <c r="AT992" s="33">
        <f>SUM(Tabel1[[#This Row],[Motief - Bezoekers/kortparkeerders]:[Motief - Overig]])</f>
        <v>0</v>
      </c>
      <c r="AU992" s="43"/>
      <c r="AV992" s="43"/>
      <c r="AW992" s="43"/>
      <c r="AX992" s="43"/>
      <c r="AY992" s="43"/>
      <c r="AZ992" s="43"/>
      <c r="BA992" s="43"/>
      <c r="BB992" s="43"/>
      <c r="BC992" s="44">
        <f>SUM(Tabel1[[#This Row],[Herkomst - Eigen woonplaats]:[Herkomst - Onbekend]])</f>
        <v>0</v>
      </c>
    </row>
    <row r="993" spans="1:55" s="2" customFormat="1" x14ac:dyDescent="0.25">
      <c r="A993" s="1">
        <v>75</v>
      </c>
      <c r="B993" t="s">
        <v>51</v>
      </c>
      <c r="C993" s="8">
        <v>44474</v>
      </c>
      <c r="D993" s="1" t="s">
        <v>78</v>
      </c>
      <c r="E993" s="4"/>
      <c r="F993" s="4"/>
      <c r="G993" s="4"/>
      <c r="H993" s="4"/>
      <c r="I993" s="4"/>
      <c r="J993" s="4"/>
      <c r="K993" s="4">
        <f>SUM(Tabel1[[#This Row],[cap_gemarkeerd_langs]:[cap_canadees]])</f>
        <v>0</v>
      </c>
      <c r="L993" s="4"/>
      <c r="M993" s="4"/>
      <c r="N993" s="4"/>
      <c r="O993" s="4"/>
      <c r="P993" s="4"/>
      <c r="Q993" s="4"/>
      <c r="R993" s="4">
        <f>SUM(Tabel1[[#This Row],[Cap - Invaliden algemeen]:[Cap - Overig gereserveerd]])</f>
        <v>0</v>
      </c>
      <c r="S993" s="4">
        <f>Tabel1[[#This Row],[Totale openbare capaciteit]]+Tabel1[[#This Row],[Totale doelgroep capaciteit]]</f>
        <v>0</v>
      </c>
      <c r="T993" s="11"/>
      <c r="U993" s="11"/>
      <c r="V993" s="11"/>
      <c r="W993" s="11"/>
      <c r="X993" s="11"/>
      <c r="Y993" s="11"/>
      <c r="Z993" s="4">
        <f>SUM(Tabel1[[#This Row],[Bez - Invaliden algemeen]:[Bez - Overig gereserveerd]])</f>
        <v>0</v>
      </c>
      <c r="AA993" s="4"/>
      <c r="AB993" s="4"/>
      <c r="AC993" s="11"/>
      <c r="AD993" s="11">
        <f>SUM(Tabel1[[#This Row],[Bez - fout, canadees]:[Bez - fout, anders]])</f>
        <v>0</v>
      </c>
      <c r="AE993" s="4"/>
      <c r="AF993" s="11"/>
      <c r="AG993" s="11"/>
      <c r="AH993" s="11">
        <f>SUM(Tabel1[[#This Row],[Bez - Obstakel, openbaar]:[Bez - Obstakel, doelgroep]])</f>
        <v>0</v>
      </c>
      <c r="AI993" s="4"/>
      <c r="AJ993" s="11">
        <f>SUM(Tabel1[[#This Row],[Bez - doelgroep totaal]]+Tabel1[[#This Row],[Bez - Openbaar]]+Tabel1[[#This Row],[Bez - Foutparkeerders]]+Tabel1[[#This Row],[Bez - Obstakels]])</f>
        <v>0</v>
      </c>
      <c r="AK993" s="41" t="e">
        <f>Tabel1[[#This Row],[Bez - Openbaar]]/Tabel1[[#This Row],[Totale openbare capaciteit]]</f>
        <v>#DIV/0!</v>
      </c>
      <c r="AL993" s="41" t="e">
        <f>Tabel1[[#This Row],[Bez - doelgroep totaal]]/Tabel1[[#This Row],[Totale doelgroep capaciteit]]</f>
        <v>#DIV/0!</v>
      </c>
      <c r="AM993" s="41" t="e">
        <f>Tabel1[[#This Row],[Totale bezetting]]/Tabel1[[#This Row],[Totale capaciteit]]</f>
        <v>#DIV/0!</v>
      </c>
      <c r="AN993" s="41" t="str">
        <f>Tabel1[[#This Row],[Datum]]&amp;Tabel1[[#This Row],[Meetmoment]]&amp;Tabel1[[#This Row],[Sectienummer]]</f>
        <v>4447410:00-12:0075</v>
      </c>
      <c r="AO993" s="33"/>
      <c r="AP993" s="33"/>
      <c r="AQ993" s="33"/>
      <c r="AR993" s="33"/>
      <c r="AS993" s="33"/>
      <c r="AT993" s="33">
        <f>SUM(Tabel1[[#This Row],[Motief - Bezoekers/kortparkeerders]:[Motief - Overig]])</f>
        <v>0</v>
      </c>
      <c r="AU993" s="43"/>
      <c r="AV993" s="43"/>
      <c r="AW993" s="43"/>
      <c r="AX993" s="43"/>
      <c r="AY993" s="43"/>
      <c r="AZ993" s="43"/>
      <c r="BA993" s="43"/>
      <c r="BB993" s="43"/>
      <c r="BC993" s="44">
        <f>SUM(Tabel1[[#This Row],[Herkomst - Eigen woonplaats]:[Herkomst - Onbekend]])</f>
        <v>0</v>
      </c>
    </row>
    <row r="994" spans="1:55" s="2" customFormat="1" x14ac:dyDescent="0.25">
      <c r="A994" s="1">
        <v>75</v>
      </c>
      <c r="B994" t="s">
        <v>51</v>
      </c>
      <c r="C994" s="8">
        <v>44474</v>
      </c>
      <c r="D994" s="1" t="s">
        <v>79</v>
      </c>
      <c r="E994" s="4"/>
      <c r="F994" s="4"/>
      <c r="G994" s="4"/>
      <c r="H994" s="4"/>
      <c r="I994" s="4"/>
      <c r="J994" s="4"/>
      <c r="K994" s="4">
        <f>SUM(Tabel1[[#This Row],[cap_gemarkeerd_langs]:[cap_canadees]])</f>
        <v>0</v>
      </c>
      <c r="L994" s="4"/>
      <c r="M994" s="4"/>
      <c r="N994" s="4"/>
      <c r="O994" s="4"/>
      <c r="P994" s="4"/>
      <c r="Q994" s="4"/>
      <c r="R994" s="4">
        <f>SUM(Tabel1[[#This Row],[Cap - Invaliden algemeen]:[Cap - Overig gereserveerd]])</f>
        <v>0</v>
      </c>
      <c r="S994" s="4">
        <f>Tabel1[[#This Row],[Totale openbare capaciteit]]+Tabel1[[#This Row],[Totale doelgroep capaciteit]]</f>
        <v>0</v>
      </c>
      <c r="T994" s="11"/>
      <c r="U994" s="11"/>
      <c r="V994" s="11"/>
      <c r="W994" s="11"/>
      <c r="X994" s="11"/>
      <c r="Y994" s="11"/>
      <c r="Z994" s="4">
        <f>SUM(Tabel1[[#This Row],[Bez - Invaliden algemeen]:[Bez - Overig gereserveerd]])</f>
        <v>0</v>
      </c>
      <c r="AA994" s="4"/>
      <c r="AB994" s="4"/>
      <c r="AC994" s="11"/>
      <c r="AD994" s="11">
        <f>SUM(Tabel1[[#This Row],[Bez - fout, canadees]:[Bez - fout, anders]])</f>
        <v>0</v>
      </c>
      <c r="AE994" s="4"/>
      <c r="AF994" s="11"/>
      <c r="AG994" s="11"/>
      <c r="AH994" s="11">
        <f>SUM(Tabel1[[#This Row],[Bez - Obstakel, openbaar]:[Bez - Obstakel, doelgroep]])</f>
        <v>0</v>
      </c>
      <c r="AI994" s="4"/>
      <c r="AJ994" s="11">
        <f>SUM(Tabel1[[#This Row],[Bez - doelgroep totaal]]+Tabel1[[#This Row],[Bez - Openbaar]]+Tabel1[[#This Row],[Bez - Foutparkeerders]]+Tabel1[[#This Row],[Bez - Obstakels]])</f>
        <v>0</v>
      </c>
      <c r="AK994" s="41" t="e">
        <f>Tabel1[[#This Row],[Bez - Openbaar]]/Tabel1[[#This Row],[Totale openbare capaciteit]]</f>
        <v>#DIV/0!</v>
      </c>
      <c r="AL994" s="41" t="e">
        <f>Tabel1[[#This Row],[Bez - doelgroep totaal]]/Tabel1[[#This Row],[Totale doelgroep capaciteit]]</f>
        <v>#DIV/0!</v>
      </c>
      <c r="AM994" s="41" t="e">
        <f>Tabel1[[#This Row],[Totale bezetting]]/Tabel1[[#This Row],[Totale capaciteit]]</f>
        <v>#DIV/0!</v>
      </c>
      <c r="AN994" s="41" t="str">
        <f>Tabel1[[#This Row],[Datum]]&amp;Tabel1[[#This Row],[Meetmoment]]&amp;Tabel1[[#This Row],[Sectienummer]]</f>
        <v>4447414:00-16:0075</v>
      </c>
      <c r="AO994" s="33"/>
      <c r="AP994" s="33"/>
      <c r="AQ994" s="33"/>
      <c r="AR994" s="33"/>
      <c r="AS994" s="33"/>
      <c r="AT994" s="33">
        <f>SUM(Tabel1[[#This Row],[Motief - Bezoekers/kortparkeerders]:[Motief - Overig]])</f>
        <v>0</v>
      </c>
      <c r="AU994" s="43"/>
      <c r="AV994" s="43"/>
      <c r="AW994" s="43"/>
      <c r="AX994" s="43"/>
      <c r="AY994" s="43"/>
      <c r="AZ994" s="43"/>
      <c r="BA994" s="43"/>
      <c r="BB994" s="43"/>
      <c r="BC994" s="44">
        <f>SUM(Tabel1[[#This Row],[Herkomst - Eigen woonplaats]:[Herkomst - Onbekend]])</f>
        <v>0</v>
      </c>
    </row>
    <row r="995" spans="1:55" s="2" customFormat="1" x14ac:dyDescent="0.25">
      <c r="A995" s="1">
        <v>75</v>
      </c>
      <c r="B995" t="s">
        <v>51</v>
      </c>
      <c r="C995" s="8">
        <v>44474</v>
      </c>
      <c r="D995" s="1" t="s">
        <v>80</v>
      </c>
      <c r="E995" s="4"/>
      <c r="F995" s="4"/>
      <c r="G995" s="4"/>
      <c r="H995" s="4"/>
      <c r="I995" s="4"/>
      <c r="J995" s="4"/>
      <c r="K995" s="4">
        <f>SUM(Tabel1[[#This Row],[cap_gemarkeerd_langs]:[cap_canadees]])</f>
        <v>0</v>
      </c>
      <c r="L995" s="4"/>
      <c r="M995" s="4"/>
      <c r="N995" s="4"/>
      <c r="O995" s="4"/>
      <c r="P995" s="4"/>
      <c r="Q995" s="4"/>
      <c r="R995" s="4">
        <f>SUM(Tabel1[[#This Row],[Cap - Invaliden algemeen]:[Cap - Overig gereserveerd]])</f>
        <v>0</v>
      </c>
      <c r="S995" s="4">
        <f>Tabel1[[#This Row],[Totale openbare capaciteit]]+Tabel1[[#This Row],[Totale doelgroep capaciteit]]</f>
        <v>0</v>
      </c>
      <c r="T995" s="11"/>
      <c r="U995" s="11"/>
      <c r="V995" s="11"/>
      <c r="W995" s="11"/>
      <c r="X995" s="11"/>
      <c r="Y995" s="11"/>
      <c r="Z995" s="4">
        <f>SUM(Tabel1[[#This Row],[Bez - Invaliden algemeen]:[Bez - Overig gereserveerd]])</f>
        <v>0</v>
      </c>
      <c r="AA995" s="4"/>
      <c r="AB995" s="4"/>
      <c r="AC995" s="11"/>
      <c r="AD995" s="11">
        <f>SUM(Tabel1[[#This Row],[Bez - fout, canadees]:[Bez - fout, anders]])</f>
        <v>0</v>
      </c>
      <c r="AE995" s="4"/>
      <c r="AF995" s="11"/>
      <c r="AG995" s="11"/>
      <c r="AH995" s="11">
        <f>SUM(Tabel1[[#This Row],[Bez - Obstakel, openbaar]:[Bez - Obstakel, doelgroep]])</f>
        <v>0</v>
      </c>
      <c r="AI995" s="4"/>
      <c r="AJ995" s="11">
        <f>SUM(Tabel1[[#This Row],[Bez - doelgroep totaal]]+Tabel1[[#This Row],[Bez - Openbaar]]+Tabel1[[#This Row],[Bez - Foutparkeerders]]+Tabel1[[#This Row],[Bez - Obstakels]])</f>
        <v>0</v>
      </c>
      <c r="AK995" s="41" t="e">
        <f>Tabel1[[#This Row],[Bez - Openbaar]]/Tabel1[[#This Row],[Totale openbare capaciteit]]</f>
        <v>#DIV/0!</v>
      </c>
      <c r="AL995" s="41" t="e">
        <f>Tabel1[[#This Row],[Bez - doelgroep totaal]]/Tabel1[[#This Row],[Totale doelgroep capaciteit]]</f>
        <v>#DIV/0!</v>
      </c>
      <c r="AM995" s="41" t="e">
        <f>Tabel1[[#This Row],[Totale bezetting]]/Tabel1[[#This Row],[Totale capaciteit]]</f>
        <v>#DIV/0!</v>
      </c>
      <c r="AN995" s="41" t="str">
        <f>Tabel1[[#This Row],[Datum]]&amp;Tabel1[[#This Row],[Meetmoment]]&amp;Tabel1[[#This Row],[Sectienummer]]</f>
        <v>4447419:00-21:0075</v>
      </c>
      <c r="AO995" s="33"/>
      <c r="AP995" s="33"/>
      <c r="AQ995" s="33"/>
      <c r="AR995" s="33"/>
      <c r="AS995" s="33"/>
      <c r="AT995" s="33">
        <f>SUM(Tabel1[[#This Row],[Motief - Bezoekers/kortparkeerders]:[Motief - Overig]])</f>
        <v>0</v>
      </c>
      <c r="AU995" s="43"/>
      <c r="AV995" s="43"/>
      <c r="AW995" s="43"/>
      <c r="AX995" s="43"/>
      <c r="AY995" s="43"/>
      <c r="AZ995" s="43"/>
      <c r="BA995" s="43"/>
      <c r="BB995" s="43"/>
      <c r="BC995" s="44">
        <f>SUM(Tabel1[[#This Row],[Herkomst - Eigen woonplaats]:[Herkomst - Onbekend]])</f>
        <v>0</v>
      </c>
    </row>
    <row r="996" spans="1:55" s="2" customFormat="1" x14ac:dyDescent="0.25">
      <c r="A996" s="1">
        <v>75</v>
      </c>
      <c r="B996" t="s">
        <v>51</v>
      </c>
      <c r="C996" s="8">
        <v>44475</v>
      </c>
      <c r="D996" s="1" t="s">
        <v>77</v>
      </c>
      <c r="E996" s="4"/>
      <c r="F996" s="4"/>
      <c r="G996" s="4"/>
      <c r="H996" s="4"/>
      <c r="I996" s="4"/>
      <c r="J996" s="4"/>
      <c r="K996" s="4">
        <f>SUM(Tabel1[[#This Row],[cap_gemarkeerd_langs]:[cap_canadees]])</f>
        <v>0</v>
      </c>
      <c r="L996" s="4"/>
      <c r="M996" s="4"/>
      <c r="N996" s="4"/>
      <c r="O996" s="4"/>
      <c r="P996" s="4"/>
      <c r="Q996" s="4"/>
      <c r="R996" s="4">
        <f>SUM(Tabel1[[#This Row],[Cap - Invaliden algemeen]:[Cap - Overig gereserveerd]])</f>
        <v>0</v>
      </c>
      <c r="S996" s="4">
        <f>Tabel1[[#This Row],[Totale openbare capaciteit]]+Tabel1[[#This Row],[Totale doelgroep capaciteit]]</f>
        <v>0</v>
      </c>
      <c r="T996" s="11"/>
      <c r="U996" s="11"/>
      <c r="V996" s="11"/>
      <c r="W996" s="11"/>
      <c r="X996" s="11"/>
      <c r="Y996" s="11"/>
      <c r="Z996" s="4">
        <f>SUM(Tabel1[[#This Row],[Bez - Invaliden algemeen]:[Bez - Overig gereserveerd]])</f>
        <v>0</v>
      </c>
      <c r="AA996" s="4"/>
      <c r="AB996" s="4"/>
      <c r="AC996" s="11"/>
      <c r="AD996" s="11">
        <f>SUM(Tabel1[[#This Row],[Bez - fout, canadees]:[Bez - fout, anders]])</f>
        <v>0</v>
      </c>
      <c r="AE996" s="4"/>
      <c r="AF996" s="11"/>
      <c r="AG996" s="11"/>
      <c r="AH996" s="11">
        <f>SUM(Tabel1[[#This Row],[Bez - Obstakel, openbaar]:[Bez - Obstakel, doelgroep]])</f>
        <v>0</v>
      </c>
      <c r="AI996" s="4"/>
      <c r="AJ996" s="11">
        <f>SUM(Tabel1[[#This Row],[Bez - doelgroep totaal]]+Tabel1[[#This Row],[Bez - Openbaar]]+Tabel1[[#This Row],[Bez - Foutparkeerders]]+Tabel1[[#This Row],[Bez - Obstakels]])</f>
        <v>0</v>
      </c>
      <c r="AK996" s="41" t="e">
        <f>Tabel1[[#This Row],[Bez - Openbaar]]/Tabel1[[#This Row],[Totale openbare capaciteit]]</f>
        <v>#DIV/0!</v>
      </c>
      <c r="AL996" s="41" t="e">
        <f>Tabel1[[#This Row],[Bez - doelgroep totaal]]/Tabel1[[#This Row],[Totale doelgroep capaciteit]]</f>
        <v>#DIV/0!</v>
      </c>
      <c r="AM996" s="41" t="e">
        <f>Tabel1[[#This Row],[Totale bezetting]]/Tabel1[[#This Row],[Totale capaciteit]]</f>
        <v>#DIV/0!</v>
      </c>
      <c r="AN996" s="41" t="str">
        <f>Tabel1[[#This Row],[Datum]]&amp;Tabel1[[#This Row],[Meetmoment]]&amp;Tabel1[[#This Row],[Sectienummer]]</f>
        <v>4447500:00-02:0075</v>
      </c>
      <c r="AO996" s="33"/>
      <c r="AP996" s="33"/>
      <c r="AQ996" s="33"/>
      <c r="AR996" s="33"/>
      <c r="AS996" s="33"/>
      <c r="AT996" s="33">
        <f>SUM(Tabel1[[#This Row],[Motief - Bezoekers/kortparkeerders]:[Motief - Overig]])</f>
        <v>0</v>
      </c>
      <c r="AU996" s="43"/>
      <c r="AV996" s="43"/>
      <c r="AW996" s="43"/>
      <c r="AX996" s="43"/>
      <c r="AY996" s="43"/>
      <c r="AZ996" s="43"/>
      <c r="BA996" s="43"/>
      <c r="BB996" s="43"/>
      <c r="BC996" s="44">
        <f>SUM(Tabel1[[#This Row],[Herkomst - Eigen woonplaats]:[Herkomst - Onbekend]])</f>
        <v>0</v>
      </c>
    </row>
    <row r="997" spans="1:55" s="2" customFormat="1" x14ac:dyDescent="0.25">
      <c r="A997" s="1">
        <v>76</v>
      </c>
      <c r="B997" t="s">
        <v>56</v>
      </c>
      <c r="C997" s="8">
        <v>44415</v>
      </c>
      <c r="D997" s="1" t="s">
        <v>78</v>
      </c>
      <c r="E997" s="4">
        <v>3</v>
      </c>
      <c r="F997" s="4"/>
      <c r="G997" s="4"/>
      <c r="H997" s="4"/>
      <c r="I997" s="4"/>
      <c r="J997" s="4"/>
      <c r="K997" s="4">
        <f>SUM(Tabel1[[#This Row],[cap_gemarkeerd_langs]:[cap_canadees]])</f>
        <v>3</v>
      </c>
      <c r="L997" s="4"/>
      <c r="M997" s="4">
        <v>1</v>
      </c>
      <c r="N997" s="4"/>
      <c r="O997" s="4">
        <v>1</v>
      </c>
      <c r="P997" s="4"/>
      <c r="Q997" s="4" t="s">
        <v>89</v>
      </c>
      <c r="R997" s="4">
        <f>SUM(Tabel1[[#This Row],[Cap - Invaliden algemeen]:[Cap - Overig gereserveerd]])</f>
        <v>2</v>
      </c>
      <c r="S997" s="4">
        <f>Tabel1[[#This Row],[Totale openbare capaciteit]]+Tabel1[[#This Row],[Totale doelgroep capaciteit]]</f>
        <v>5</v>
      </c>
      <c r="T997" s="11">
        <v>1</v>
      </c>
      <c r="U997" s="11"/>
      <c r="V997" s="11">
        <v>1</v>
      </c>
      <c r="W997" s="11"/>
      <c r="X997" s="11"/>
      <c r="Y997" s="11"/>
      <c r="Z997" s="4">
        <f>SUM(Tabel1[[#This Row],[Bez - Invaliden algemeen]:[Bez - Overig gereserveerd]])</f>
        <v>1</v>
      </c>
      <c r="AA997" s="4"/>
      <c r="AB997" s="4"/>
      <c r="AC997" s="11"/>
      <c r="AD997" s="11">
        <f>SUM(Tabel1[[#This Row],[Bez - fout, canadees]:[Bez - fout, anders]])</f>
        <v>0</v>
      </c>
      <c r="AE997" s="4"/>
      <c r="AF997" s="11"/>
      <c r="AG997" s="11"/>
      <c r="AH997" s="11">
        <f>SUM(Tabel1[[#This Row],[Bez - Obstakel, openbaar]:[Bez - Obstakel, doelgroep]])</f>
        <v>0</v>
      </c>
      <c r="AI997" s="4"/>
      <c r="AJ997" s="11">
        <f>SUM(Tabel1[[#This Row],[Bez - doelgroep totaal]]+Tabel1[[#This Row],[Bez - Openbaar]]+Tabel1[[#This Row],[Bez - Foutparkeerders]]+Tabel1[[#This Row],[Bez - Obstakels]])</f>
        <v>2</v>
      </c>
      <c r="AK997" s="41">
        <f>Tabel1[[#This Row],[Bez - Openbaar]]/Tabel1[[#This Row],[Totale openbare capaciteit]]</f>
        <v>0.33333333333333331</v>
      </c>
      <c r="AL997" s="41">
        <f>Tabel1[[#This Row],[Bez - doelgroep totaal]]/Tabel1[[#This Row],[Totale doelgroep capaciteit]]</f>
        <v>0.5</v>
      </c>
      <c r="AM997" s="41">
        <f>Tabel1[[#This Row],[Totale bezetting]]/Tabel1[[#This Row],[Totale capaciteit]]</f>
        <v>0.4</v>
      </c>
      <c r="AN997" s="41" t="str">
        <f>Tabel1[[#This Row],[Datum]]&amp;Tabel1[[#This Row],[Meetmoment]]&amp;Tabel1[[#This Row],[Sectienummer]]</f>
        <v>4441510:00-12:0076</v>
      </c>
      <c r="AO997" s="33"/>
      <c r="AP997" s="33"/>
      <c r="AQ997" s="33">
        <v>1</v>
      </c>
      <c r="AR997" s="33">
        <v>1</v>
      </c>
      <c r="AS997" s="33"/>
      <c r="AT997" s="33">
        <f>SUM(Tabel1[[#This Row],[Motief - Bezoekers/kortparkeerders]:[Motief - Overig]])</f>
        <v>2</v>
      </c>
      <c r="AU997" s="43">
        <v>2</v>
      </c>
      <c r="AV997" s="43"/>
      <c r="AW997" s="43"/>
      <c r="AX997" s="43"/>
      <c r="AY997" s="43"/>
      <c r="AZ997" s="43"/>
      <c r="BA997" s="43"/>
      <c r="BB997" s="43"/>
      <c r="BC997" s="44">
        <f>SUM(Tabel1[[#This Row],[Herkomst - Eigen woonplaats]:[Herkomst - Onbekend]])</f>
        <v>2</v>
      </c>
    </row>
    <row r="998" spans="1:55" s="2" customFormat="1" x14ac:dyDescent="0.25">
      <c r="A998" s="1">
        <v>76</v>
      </c>
      <c r="B998" t="s">
        <v>56</v>
      </c>
      <c r="C998" s="8">
        <v>44415</v>
      </c>
      <c r="D998" s="1" t="s">
        <v>79</v>
      </c>
      <c r="E998" s="4">
        <v>3</v>
      </c>
      <c r="F998" s="4"/>
      <c r="G998" s="4"/>
      <c r="H998" s="4"/>
      <c r="I998" s="4"/>
      <c r="J998" s="4"/>
      <c r="K998" s="4">
        <f>SUM(Tabel1[[#This Row],[cap_gemarkeerd_langs]:[cap_canadees]])</f>
        <v>3</v>
      </c>
      <c r="L998" s="4"/>
      <c r="M998" s="4">
        <v>1</v>
      </c>
      <c r="N998" s="4"/>
      <c r="O998" s="4">
        <v>1</v>
      </c>
      <c r="P998" s="4"/>
      <c r="Q998" s="4" t="s">
        <v>89</v>
      </c>
      <c r="R998" s="4">
        <f>SUM(Tabel1[[#This Row],[Cap - Invaliden algemeen]:[Cap - Overig gereserveerd]])</f>
        <v>2</v>
      </c>
      <c r="S998" s="4">
        <f>Tabel1[[#This Row],[Totale openbare capaciteit]]+Tabel1[[#This Row],[Totale doelgroep capaciteit]]</f>
        <v>5</v>
      </c>
      <c r="T998" s="11">
        <v>3</v>
      </c>
      <c r="U998" s="11"/>
      <c r="V998" s="11">
        <v>1</v>
      </c>
      <c r="W998" s="11"/>
      <c r="X998" s="11"/>
      <c r="Y998" s="11"/>
      <c r="Z998" s="4">
        <f>SUM(Tabel1[[#This Row],[Bez - Invaliden algemeen]:[Bez - Overig gereserveerd]])</f>
        <v>1</v>
      </c>
      <c r="AA998" s="4"/>
      <c r="AB998" s="4"/>
      <c r="AC998" s="11"/>
      <c r="AD998" s="11">
        <f>SUM(Tabel1[[#This Row],[Bez - fout, canadees]:[Bez - fout, anders]])</f>
        <v>0</v>
      </c>
      <c r="AE998" s="4"/>
      <c r="AF998" s="11"/>
      <c r="AG998" s="11"/>
      <c r="AH998" s="11">
        <f>SUM(Tabel1[[#This Row],[Bez - Obstakel, openbaar]:[Bez - Obstakel, doelgroep]])</f>
        <v>0</v>
      </c>
      <c r="AI998" s="4"/>
      <c r="AJ998" s="11">
        <f>SUM(Tabel1[[#This Row],[Bez - doelgroep totaal]]+Tabel1[[#This Row],[Bez - Openbaar]]+Tabel1[[#This Row],[Bez - Foutparkeerders]]+Tabel1[[#This Row],[Bez - Obstakels]])</f>
        <v>4</v>
      </c>
      <c r="AK998" s="41">
        <f>Tabel1[[#This Row],[Bez - Openbaar]]/Tabel1[[#This Row],[Totale openbare capaciteit]]</f>
        <v>1</v>
      </c>
      <c r="AL998" s="41">
        <f>Tabel1[[#This Row],[Bez - doelgroep totaal]]/Tabel1[[#This Row],[Totale doelgroep capaciteit]]</f>
        <v>0.5</v>
      </c>
      <c r="AM998" s="41">
        <f>Tabel1[[#This Row],[Totale bezetting]]/Tabel1[[#This Row],[Totale capaciteit]]</f>
        <v>0.8</v>
      </c>
      <c r="AN998" s="41" t="str">
        <f>Tabel1[[#This Row],[Datum]]&amp;Tabel1[[#This Row],[Meetmoment]]&amp;Tabel1[[#This Row],[Sectienummer]]</f>
        <v>4441514:00-16:0076</v>
      </c>
      <c r="AO998" s="33">
        <v>2</v>
      </c>
      <c r="AP998" s="33"/>
      <c r="AQ998" s="33">
        <v>1</v>
      </c>
      <c r="AR998" s="33">
        <v>1</v>
      </c>
      <c r="AS998" s="33"/>
      <c r="AT998" s="33">
        <f>SUM(Tabel1[[#This Row],[Motief - Bezoekers/kortparkeerders]:[Motief - Overig]])</f>
        <v>4</v>
      </c>
      <c r="AU998" s="43">
        <v>2</v>
      </c>
      <c r="AV998" s="43">
        <v>1</v>
      </c>
      <c r="AW998" s="43"/>
      <c r="AX998" s="43"/>
      <c r="AY998" s="43"/>
      <c r="AZ998" s="43">
        <v>1</v>
      </c>
      <c r="BA998" s="43"/>
      <c r="BB998" s="43"/>
      <c r="BC998" s="44">
        <f>SUM(Tabel1[[#This Row],[Herkomst - Eigen woonplaats]:[Herkomst - Onbekend]])</f>
        <v>4</v>
      </c>
    </row>
    <row r="999" spans="1:55" s="2" customFormat="1" x14ac:dyDescent="0.25">
      <c r="A999" s="1">
        <v>76</v>
      </c>
      <c r="B999" t="s">
        <v>56</v>
      </c>
      <c r="C999" s="8">
        <v>44415</v>
      </c>
      <c r="D999" s="1" t="s">
        <v>80</v>
      </c>
      <c r="E999" s="4">
        <v>3</v>
      </c>
      <c r="F999" s="4"/>
      <c r="G999" s="4"/>
      <c r="H999" s="4"/>
      <c r="I999" s="4"/>
      <c r="J999" s="4"/>
      <c r="K999" s="4">
        <f>SUM(Tabel1[[#This Row],[cap_gemarkeerd_langs]:[cap_canadees]])</f>
        <v>3</v>
      </c>
      <c r="L999" s="4"/>
      <c r="M999" s="4">
        <v>1</v>
      </c>
      <c r="N999" s="4"/>
      <c r="O999" s="4">
        <v>1</v>
      </c>
      <c r="P999" s="4"/>
      <c r="Q999" s="4" t="s">
        <v>89</v>
      </c>
      <c r="R999" s="4">
        <f>SUM(Tabel1[[#This Row],[Cap - Invaliden algemeen]:[Cap - Overig gereserveerd]])</f>
        <v>2</v>
      </c>
      <c r="S999" s="4">
        <f>Tabel1[[#This Row],[Totale openbare capaciteit]]+Tabel1[[#This Row],[Totale doelgroep capaciteit]]</f>
        <v>5</v>
      </c>
      <c r="T999" s="11">
        <v>3</v>
      </c>
      <c r="U999" s="11"/>
      <c r="V999" s="11">
        <v>1</v>
      </c>
      <c r="W999" s="11"/>
      <c r="X999" s="11"/>
      <c r="Y999" s="11"/>
      <c r="Z999" s="4">
        <f>SUM(Tabel1[[#This Row],[Bez - Invaliden algemeen]:[Bez - Overig gereserveerd]])</f>
        <v>1</v>
      </c>
      <c r="AA999" s="4"/>
      <c r="AB999" s="4"/>
      <c r="AC999" s="11"/>
      <c r="AD999" s="11">
        <f>SUM(Tabel1[[#This Row],[Bez - fout, canadees]:[Bez - fout, anders]])</f>
        <v>0</v>
      </c>
      <c r="AE999" s="4"/>
      <c r="AF999" s="11"/>
      <c r="AG999" s="11"/>
      <c r="AH999" s="11">
        <f>SUM(Tabel1[[#This Row],[Bez - Obstakel, openbaar]:[Bez - Obstakel, doelgroep]])</f>
        <v>0</v>
      </c>
      <c r="AI999" s="4"/>
      <c r="AJ999" s="11">
        <f>SUM(Tabel1[[#This Row],[Bez - doelgroep totaal]]+Tabel1[[#This Row],[Bez - Openbaar]]+Tabel1[[#This Row],[Bez - Foutparkeerders]]+Tabel1[[#This Row],[Bez - Obstakels]])</f>
        <v>4</v>
      </c>
      <c r="AK999" s="41">
        <f>Tabel1[[#This Row],[Bez - Openbaar]]/Tabel1[[#This Row],[Totale openbare capaciteit]]</f>
        <v>1</v>
      </c>
      <c r="AL999" s="41">
        <f>Tabel1[[#This Row],[Bez - doelgroep totaal]]/Tabel1[[#This Row],[Totale doelgroep capaciteit]]</f>
        <v>0.5</v>
      </c>
      <c r="AM999" s="41">
        <f>Tabel1[[#This Row],[Totale bezetting]]/Tabel1[[#This Row],[Totale capaciteit]]</f>
        <v>0.8</v>
      </c>
      <c r="AN999" s="41" t="str">
        <f>Tabel1[[#This Row],[Datum]]&amp;Tabel1[[#This Row],[Meetmoment]]&amp;Tabel1[[#This Row],[Sectienummer]]</f>
        <v>4441519:00-21:0076</v>
      </c>
      <c r="AO999" s="33">
        <v>1</v>
      </c>
      <c r="AP999" s="33"/>
      <c r="AQ999" s="33">
        <v>2</v>
      </c>
      <c r="AR999" s="33">
        <v>1</v>
      </c>
      <c r="AS999" s="33"/>
      <c r="AT999" s="33">
        <f>SUM(Tabel1[[#This Row],[Motief - Bezoekers/kortparkeerders]:[Motief - Overig]])</f>
        <v>4</v>
      </c>
      <c r="AU999" s="43">
        <v>2</v>
      </c>
      <c r="AV999" s="43"/>
      <c r="AW999" s="43">
        <v>1</v>
      </c>
      <c r="AX999" s="43"/>
      <c r="AY999" s="43">
        <v>1</v>
      </c>
      <c r="AZ999" s="43"/>
      <c r="BA999" s="43"/>
      <c r="BB999" s="43"/>
      <c r="BC999" s="44">
        <f>SUM(Tabel1[[#This Row],[Herkomst - Eigen woonplaats]:[Herkomst - Onbekend]])</f>
        <v>4</v>
      </c>
    </row>
    <row r="1000" spans="1:55" s="2" customFormat="1" x14ac:dyDescent="0.25">
      <c r="A1000" s="1">
        <v>76</v>
      </c>
      <c r="B1000" t="s">
        <v>56</v>
      </c>
      <c r="C1000" s="8">
        <v>44416</v>
      </c>
      <c r="D1000" s="1" t="s">
        <v>77</v>
      </c>
      <c r="E1000" s="4">
        <v>3</v>
      </c>
      <c r="F1000" s="4"/>
      <c r="G1000" s="4"/>
      <c r="H1000" s="4"/>
      <c r="I1000" s="4"/>
      <c r="J1000" s="4"/>
      <c r="K1000" s="4">
        <f>SUM(Tabel1[[#This Row],[cap_gemarkeerd_langs]:[cap_canadees]])</f>
        <v>3</v>
      </c>
      <c r="L1000" s="4"/>
      <c r="M1000" s="4">
        <v>1</v>
      </c>
      <c r="N1000" s="4"/>
      <c r="O1000" s="4">
        <v>1</v>
      </c>
      <c r="P1000" s="4"/>
      <c r="Q1000" s="4" t="s">
        <v>89</v>
      </c>
      <c r="R1000" s="4">
        <f>SUM(Tabel1[[#This Row],[Cap - Invaliden algemeen]:[Cap - Overig gereserveerd]])</f>
        <v>2</v>
      </c>
      <c r="S1000" s="4">
        <f>Tabel1[[#This Row],[Totale openbare capaciteit]]+Tabel1[[#This Row],[Totale doelgroep capaciteit]]</f>
        <v>5</v>
      </c>
      <c r="T1000" s="11">
        <v>3</v>
      </c>
      <c r="U1000" s="11"/>
      <c r="V1000" s="11"/>
      <c r="W1000" s="11"/>
      <c r="X1000" s="11"/>
      <c r="Y1000" s="11"/>
      <c r="Z1000" s="4">
        <f>SUM(Tabel1[[#This Row],[Bez - Invaliden algemeen]:[Bez - Overig gereserveerd]])</f>
        <v>0</v>
      </c>
      <c r="AA1000" s="4"/>
      <c r="AB1000" s="4"/>
      <c r="AC1000" s="11"/>
      <c r="AD1000" s="11">
        <f>SUM(Tabel1[[#This Row],[Bez - fout, canadees]:[Bez - fout, anders]])</f>
        <v>0</v>
      </c>
      <c r="AE1000" s="4"/>
      <c r="AF1000" s="11"/>
      <c r="AG1000" s="11"/>
      <c r="AH1000" s="11">
        <f>SUM(Tabel1[[#This Row],[Bez - Obstakel, openbaar]:[Bez - Obstakel, doelgroep]])</f>
        <v>0</v>
      </c>
      <c r="AI1000" s="4"/>
      <c r="AJ1000" s="11">
        <f>SUM(Tabel1[[#This Row],[Bez - doelgroep totaal]]+Tabel1[[#This Row],[Bez - Openbaar]]+Tabel1[[#This Row],[Bez - Foutparkeerders]]+Tabel1[[#This Row],[Bez - Obstakels]])</f>
        <v>3</v>
      </c>
      <c r="AK1000" s="41">
        <f>Tabel1[[#This Row],[Bez - Openbaar]]/Tabel1[[#This Row],[Totale openbare capaciteit]]</f>
        <v>1</v>
      </c>
      <c r="AL1000" s="41">
        <f>Tabel1[[#This Row],[Bez - doelgroep totaal]]/Tabel1[[#This Row],[Totale doelgroep capaciteit]]</f>
        <v>0</v>
      </c>
      <c r="AM1000" s="41">
        <f>Tabel1[[#This Row],[Totale bezetting]]/Tabel1[[#This Row],[Totale capaciteit]]</f>
        <v>0.6</v>
      </c>
      <c r="AN1000" s="41" t="str">
        <f>Tabel1[[#This Row],[Datum]]&amp;Tabel1[[#This Row],[Meetmoment]]&amp;Tabel1[[#This Row],[Sectienummer]]</f>
        <v>4441600:00-02:0076</v>
      </c>
      <c r="AO1000" s="33"/>
      <c r="AP1000" s="33"/>
      <c r="AQ1000" s="33">
        <v>2</v>
      </c>
      <c r="AR1000" s="33">
        <v>1</v>
      </c>
      <c r="AS1000" s="33"/>
      <c r="AT1000" s="33">
        <f>SUM(Tabel1[[#This Row],[Motief - Bezoekers/kortparkeerders]:[Motief - Overig]])</f>
        <v>3</v>
      </c>
      <c r="AU1000" s="43">
        <v>2</v>
      </c>
      <c r="AV1000" s="43"/>
      <c r="AW1000" s="43">
        <v>1</v>
      </c>
      <c r="AX1000" s="43"/>
      <c r="AY1000" s="43"/>
      <c r="AZ1000" s="43"/>
      <c r="BA1000" s="43"/>
      <c r="BB1000" s="43"/>
      <c r="BC1000" s="44">
        <f>SUM(Tabel1[[#This Row],[Herkomst - Eigen woonplaats]:[Herkomst - Onbekend]])</f>
        <v>3</v>
      </c>
    </row>
    <row r="1001" spans="1:55" s="2" customFormat="1" x14ac:dyDescent="0.25">
      <c r="A1001" s="1">
        <v>76</v>
      </c>
      <c r="B1001" s="1" t="s">
        <v>56</v>
      </c>
      <c r="C1001" s="8">
        <v>44429</v>
      </c>
      <c r="D1001" s="1" t="s">
        <v>79</v>
      </c>
      <c r="E1001" s="4">
        <v>3</v>
      </c>
      <c r="F1001" s="4"/>
      <c r="G1001" s="4"/>
      <c r="H1001" s="4"/>
      <c r="I1001" s="4"/>
      <c r="J1001" s="4"/>
      <c r="K1001" s="4">
        <f>SUM(Tabel1[[#This Row],[cap_gemarkeerd_langs]:[cap_canadees]])</f>
        <v>3</v>
      </c>
      <c r="L1001" s="4"/>
      <c r="M1001" s="4">
        <v>1</v>
      </c>
      <c r="N1001" s="4"/>
      <c r="O1001" s="4">
        <v>1</v>
      </c>
      <c r="P1001" s="4"/>
      <c r="Q1001" s="4" t="s">
        <v>89</v>
      </c>
      <c r="R1001" s="4">
        <f>SUM(Tabel1[[#This Row],[Cap - Invaliden algemeen]:[Cap - Overig gereserveerd]])</f>
        <v>2</v>
      </c>
      <c r="S1001" s="4">
        <f>Tabel1[[#This Row],[Totale openbare capaciteit]]+Tabel1[[#This Row],[Totale doelgroep capaciteit]]</f>
        <v>5</v>
      </c>
      <c r="T1001" s="11">
        <v>3</v>
      </c>
      <c r="U1001" s="11"/>
      <c r="V1001" s="11">
        <v>1</v>
      </c>
      <c r="W1001" s="11"/>
      <c r="X1001" s="11"/>
      <c r="Y1001" s="11"/>
      <c r="Z1001" s="4">
        <f>SUM(Tabel1[[#This Row],[Bez - Invaliden algemeen]:[Bez - Overig gereserveerd]])</f>
        <v>1</v>
      </c>
      <c r="AA1001" s="4"/>
      <c r="AB1001" s="4"/>
      <c r="AC1001" s="11"/>
      <c r="AD1001" s="11">
        <f>SUM(Tabel1[[#This Row],[Bez - fout, canadees]:[Bez - fout, anders]])</f>
        <v>0</v>
      </c>
      <c r="AE1001" s="11"/>
      <c r="AF1001" s="11"/>
      <c r="AG1001" s="11"/>
      <c r="AH1001" s="11">
        <f>SUM(Tabel1[[#This Row],[Bez - Obstakel, openbaar]:[Bez - Obstakel, doelgroep]])</f>
        <v>0</v>
      </c>
      <c r="AI1001" s="4"/>
      <c r="AJ1001" s="11">
        <f>SUM(Tabel1[[#This Row],[Bez - doelgroep totaal]]+Tabel1[[#This Row],[Bez - Openbaar]]+Tabel1[[#This Row],[Bez - Foutparkeerders]]+Tabel1[[#This Row],[Bez - Obstakels]])</f>
        <v>4</v>
      </c>
      <c r="AK1001" s="41">
        <f>Tabel1[[#This Row],[Bez - Openbaar]]/Tabel1[[#This Row],[Totale openbare capaciteit]]</f>
        <v>1</v>
      </c>
      <c r="AL1001" s="41">
        <f>Tabel1[[#This Row],[Bez - doelgroep totaal]]/Tabel1[[#This Row],[Totale doelgroep capaciteit]]</f>
        <v>0.5</v>
      </c>
      <c r="AM1001" s="41">
        <f>Tabel1[[#This Row],[Totale bezetting]]/Tabel1[[#This Row],[Totale capaciteit]]</f>
        <v>0.8</v>
      </c>
      <c r="AN1001" s="41" t="str">
        <f>Tabel1[[#This Row],[Datum]]&amp;Tabel1[[#This Row],[Meetmoment]]&amp;Tabel1[[#This Row],[Sectienummer]]</f>
        <v>4442914:00-16:0076</v>
      </c>
      <c r="AO1001" s="33">
        <v>3</v>
      </c>
      <c r="AP1001" s="33"/>
      <c r="AQ1001" s="33"/>
      <c r="AR1001" s="33">
        <v>1</v>
      </c>
      <c r="AS1001" s="33"/>
      <c r="AT1001" s="33">
        <f>SUM(Tabel1[[#This Row],[Motief - Bezoekers/kortparkeerders]:[Motief - Overig]])</f>
        <v>4</v>
      </c>
      <c r="AU1001" s="43">
        <v>1</v>
      </c>
      <c r="AV1001" s="43"/>
      <c r="AW1001" s="43"/>
      <c r="AX1001" s="43">
        <v>2</v>
      </c>
      <c r="AY1001" s="43"/>
      <c r="AZ1001" s="43">
        <v>1</v>
      </c>
      <c r="BA1001" s="43"/>
      <c r="BB1001" s="43"/>
      <c r="BC1001" s="44">
        <f>SUM(Tabel1[[#This Row],[Herkomst - Eigen woonplaats]:[Herkomst - Onbekend]])</f>
        <v>4</v>
      </c>
    </row>
    <row r="1002" spans="1:55" s="2" customFormat="1" x14ac:dyDescent="0.25">
      <c r="A1002" s="1">
        <v>76</v>
      </c>
      <c r="B1002" t="s">
        <v>56</v>
      </c>
      <c r="C1002" s="8">
        <v>44450</v>
      </c>
      <c r="D1002" s="1" t="s">
        <v>78</v>
      </c>
      <c r="E1002" s="4">
        <v>3</v>
      </c>
      <c r="F1002" s="4"/>
      <c r="G1002" s="4"/>
      <c r="H1002" s="4"/>
      <c r="I1002" s="4"/>
      <c r="J1002" s="4"/>
      <c r="K1002" s="4">
        <f>SUM(Tabel1[[#This Row],[cap_gemarkeerd_langs]:[cap_canadees]])</f>
        <v>3</v>
      </c>
      <c r="L1002" s="4"/>
      <c r="M1002" s="4">
        <v>1</v>
      </c>
      <c r="N1002" s="4"/>
      <c r="O1002" s="4">
        <v>1</v>
      </c>
      <c r="P1002" s="4"/>
      <c r="Q1002" s="4" t="s">
        <v>89</v>
      </c>
      <c r="R1002" s="4">
        <f>SUM(Tabel1[[#This Row],[Cap - Invaliden algemeen]:[Cap - Overig gereserveerd]])</f>
        <v>2</v>
      </c>
      <c r="S1002" s="4">
        <f>Tabel1[[#This Row],[Totale openbare capaciteit]]+Tabel1[[#This Row],[Totale doelgroep capaciteit]]</f>
        <v>5</v>
      </c>
      <c r="T1002" s="11"/>
      <c r="U1002" s="11"/>
      <c r="V1002" s="11">
        <v>1</v>
      </c>
      <c r="W1002" s="11"/>
      <c r="X1002" s="11"/>
      <c r="Y1002" s="11"/>
      <c r="Z1002" s="4">
        <f>SUM(Tabel1[[#This Row],[Bez - Invaliden algemeen]:[Bez - Overig gereserveerd]])</f>
        <v>1</v>
      </c>
      <c r="AA1002" s="4">
        <v>1</v>
      </c>
      <c r="AB1002" s="4"/>
      <c r="AC1002" s="11"/>
      <c r="AD1002" s="11">
        <f>SUM(Tabel1[[#This Row],[Bez - fout, canadees]:[Bez - fout, anders]])</f>
        <v>1</v>
      </c>
      <c r="AE1002" s="4"/>
      <c r="AF1002" s="11"/>
      <c r="AG1002" s="11"/>
      <c r="AH1002" s="11">
        <f>SUM(Tabel1[[#This Row],[Bez - Obstakel, openbaar]:[Bez - Obstakel, doelgroep]])</f>
        <v>0</v>
      </c>
      <c r="AI1002" s="4"/>
      <c r="AJ1002" s="11">
        <f>SUM(Tabel1[[#This Row],[Bez - doelgroep totaal]]+Tabel1[[#This Row],[Bez - Openbaar]]+Tabel1[[#This Row],[Bez - Foutparkeerders]]+Tabel1[[#This Row],[Bez - Obstakels]])</f>
        <v>2</v>
      </c>
      <c r="AK1002" s="41">
        <f>Tabel1[[#This Row],[Bez - Openbaar]]/Tabel1[[#This Row],[Totale openbare capaciteit]]</f>
        <v>0</v>
      </c>
      <c r="AL1002" s="41">
        <f>Tabel1[[#This Row],[Bez - doelgroep totaal]]/Tabel1[[#This Row],[Totale doelgroep capaciteit]]</f>
        <v>0.5</v>
      </c>
      <c r="AM1002" s="41">
        <f>Tabel1[[#This Row],[Totale bezetting]]/Tabel1[[#This Row],[Totale capaciteit]]</f>
        <v>0.4</v>
      </c>
      <c r="AN1002" s="41" t="str">
        <f>Tabel1[[#This Row],[Datum]]&amp;Tabel1[[#This Row],[Meetmoment]]&amp;Tabel1[[#This Row],[Sectienummer]]</f>
        <v>4445010:00-12:0076</v>
      </c>
      <c r="AO1002" s="33">
        <v>1</v>
      </c>
      <c r="AP1002" s="33"/>
      <c r="AQ1002" s="33"/>
      <c r="AR1002" s="33">
        <v>1</v>
      </c>
      <c r="AS1002" s="33"/>
      <c r="AT1002" s="33">
        <f>SUM(Tabel1[[#This Row],[Motief - Bezoekers/kortparkeerders]:[Motief - Overig]])</f>
        <v>2</v>
      </c>
      <c r="AU1002" s="43">
        <v>2</v>
      </c>
      <c r="AV1002" s="43"/>
      <c r="AW1002" s="43"/>
      <c r="AX1002" s="43"/>
      <c r="AY1002" s="43"/>
      <c r="AZ1002" s="43"/>
      <c r="BA1002" s="43"/>
      <c r="BB1002" s="43"/>
      <c r="BC1002" s="44">
        <f>SUM(Tabel1[[#This Row],[Herkomst - Eigen woonplaats]:[Herkomst - Onbekend]])</f>
        <v>2</v>
      </c>
    </row>
    <row r="1003" spans="1:55" s="2" customFormat="1" x14ac:dyDescent="0.25">
      <c r="A1003" s="1">
        <v>76</v>
      </c>
      <c r="B1003" t="s">
        <v>56</v>
      </c>
      <c r="C1003" s="8">
        <v>44450</v>
      </c>
      <c r="D1003" s="1" t="s">
        <v>79</v>
      </c>
      <c r="E1003" s="4">
        <v>3</v>
      </c>
      <c r="F1003" s="4"/>
      <c r="G1003" s="4"/>
      <c r="H1003" s="4"/>
      <c r="I1003" s="4"/>
      <c r="J1003" s="4"/>
      <c r="K1003" s="4">
        <f>SUM(Tabel1[[#This Row],[cap_gemarkeerd_langs]:[cap_canadees]])</f>
        <v>3</v>
      </c>
      <c r="L1003" s="4"/>
      <c r="M1003" s="4">
        <v>1</v>
      </c>
      <c r="N1003" s="4"/>
      <c r="O1003" s="4">
        <v>1</v>
      </c>
      <c r="P1003" s="4"/>
      <c r="Q1003" s="4" t="s">
        <v>89</v>
      </c>
      <c r="R1003" s="4">
        <f>SUM(Tabel1[[#This Row],[Cap - Invaliden algemeen]:[Cap - Overig gereserveerd]])</f>
        <v>2</v>
      </c>
      <c r="S1003" s="4">
        <f>Tabel1[[#This Row],[Totale openbare capaciteit]]+Tabel1[[#This Row],[Totale doelgroep capaciteit]]</f>
        <v>5</v>
      </c>
      <c r="T1003" s="11">
        <v>2</v>
      </c>
      <c r="U1003" s="11"/>
      <c r="V1003" s="11">
        <v>1</v>
      </c>
      <c r="W1003" s="11"/>
      <c r="X1003" s="11"/>
      <c r="Y1003" s="11"/>
      <c r="Z1003" s="4">
        <f>SUM(Tabel1[[#This Row],[Bez - Invaliden algemeen]:[Bez - Overig gereserveerd]])</f>
        <v>1</v>
      </c>
      <c r="AA1003" s="4"/>
      <c r="AB1003" s="4"/>
      <c r="AC1003" s="11"/>
      <c r="AD1003" s="11">
        <f>SUM(Tabel1[[#This Row],[Bez - fout, canadees]:[Bez - fout, anders]])</f>
        <v>0</v>
      </c>
      <c r="AE1003" s="4"/>
      <c r="AF1003" s="11"/>
      <c r="AG1003" s="11"/>
      <c r="AH1003" s="11">
        <f>SUM(Tabel1[[#This Row],[Bez - Obstakel, openbaar]:[Bez - Obstakel, doelgroep]])</f>
        <v>0</v>
      </c>
      <c r="AI1003" s="4"/>
      <c r="AJ1003" s="11">
        <f>SUM(Tabel1[[#This Row],[Bez - doelgroep totaal]]+Tabel1[[#This Row],[Bez - Openbaar]]+Tabel1[[#This Row],[Bez - Foutparkeerders]]+Tabel1[[#This Row],[Bez - Obstakels]])</f>
        <v>3</v>
      </c>
      <c r="AK1003" s="41">
        <f>Tabel1[[#This Row],[Bez - Openbaar]]/Tabel1[[#This Row],[Totale openbare capaciteit]]</f>
        <v>0.66666666666666663</v>
      </c>
      <c r="AL1003" s="41">
        <f>Tabel1[[#This Row],[Bez - doelgroep totaal]]/Tabel1[[#This Row],[Totale doelgroep capaciteit]]</f>
        <v>0.5</v>
      </c>
      <c r="AM1003" s="41">
        <f>Tabel1[[#This Row],[Totale bezetting]]/Tabel1[[#This Row],[Totale capaciteit]]</f>
        <v>0.6</v>
      </c>
      <c r="AN1003" s="41" t="str">
        <f>Tabel1[[#This Row],[Datum]]&amp;Tabel1[[#This Row],[Meetmoment]]&amp;Tabel1[[#This Row],[Sectienummer]]</f>
        <v>4445014:00-16:0076</v>
      </c>
      <c r="AO1003" s="33">
        <v>2</v>
      </c>
      <c r="AP1003" s="33"/>
      <c r="AQ1003" s="33"/>
      <c r="AR1003" s="33">
        <v>1</v>
      </c>
      <c r="AS1003" s="33"/>
      <c r="AT1003" s="33">
        <f>SUM(Tabel1[[#This Row],[Motief - Bezoekers/kortparkeerders]:[Motief - Overig]])</f>
        <v>3</v>
      </c>
      <c r="AU1003" s="43">
        <v>1</v>
      </c>
      <c r="AV1003" s="43"/>
      <c r="AW1003" s="43"/>
      <c r="AX1003" s="43">
        <v>1</v>
      </c>
      <c r="AY1003" s="43"/>
      <c r="AZ1003" s="43">
        <v>1</v>
      </c>
      <c r="BA1003" s="43"/>
      <c r="BB1003" s="43"/>
      <c r="BC1003" s="44">
        <f>SUM(Tabel1[[#This Row],[Herkomst - Eigen woonplaats]:[Herkomst - Onbekend]])</f>
        <v>3</v>
      </c>
    </row>
    <row r="1004" spans="1:55" s="2" customFormat="1" x14ac:dyDescent="0.25">
      <c r="A1004" s="1">
        <v>76</v>
      </c>
      <c r="B1004" t="s">
        <v>56</v>
      </c>
      <c r="C1004" s="8">
        <v>44450</v>
      </c>
      <c r="D1004" s="1" t="s">
        <v>80</v>
      </c>
      <c r="E1004" s="4">
        <v>3</v>
      </c>
      <c r="F1004" s="4"/>
      <c r="G1004" s="4"/>
      <c r="H1004" s="4"/>
      <c r="I1004" s="4"/>
      <c r="J1004" s="4"/>
      <c r="K1004" s="4">
        <f>SUM(Tabel1[[#This Row],[cap_gemarkeerd_langs]:[cap_canadees]])</f>
        <v>3</v>
      </c>
      <c r="L1004" s="4"/>
      <c r="M1004" s="4">
        <v>1</v>
      </c>
      <c r="N1004" s="4"/>
      <c r="O1004" s="4">
        <v>1</v>
      </c>
      <c r="P1004" s="4"/>
      <c r="Q1004" s="4" t="s">
        <v>89</v>
      </c>
      <c r="R1004" s="4">
        <f>SUM(Tabel1[[#This Row],[Cap - Invaliden algemeen]:[Cap - Overig gereserveerd]])</f>
        <v>2</v>
      </c>
      <c r="S1004" s="4">
        <f>Tabel1[[#This Row],[Totale openbare capaciteit]]+Tabel1[[#This Row],[Totale doelgroep capaciteit]]</f>
        <v>5</v>
      </c>
      <c r="T1004" s="11">
        <v>2</v>
      </c>
      <c r="U1004" s="11"/>
      <c r="V1004" s="11">
        <v>1</v>
      </c>
      <c r="W1004" s="11"/>
      <c r="X1004" s="11"/>
      <c r="Y1004" s="11"/>
      <c r="Z1004" s="4">
        <f>SUM(Tabel1[[#This Row],[Bez - Invaliden algemeen]:[Bez - Overig gereserveerd]])</f>
        <v>1</v>
      </c>
      <c r="AA1004" s="4"/>
      <c r="AB1004" s="4"/>
      <c r="AC1004" s="11"/>
      <c r="AD1004" s="11">
        <f>SUM(Tabel1[[#This Row],[Bez - fout, canadees]:[Bez - fout, anders]])</f>
        <v>0</v>
      </c>
      <c r="AE1004" s="4"/>
      <c r="AF1004" s="11"/>
      <c r="AG1004" s="11"/>
      <c r="AH1004" s="11">
        <f>SUM(Tabel1[[#This Row],[Bez - Obstakel, openbaar]:[Bez - Obstakel, doelgroep]])</f>
        <v>0</v>
      </c>
      <c r="AI1004" s="4"/>
      <c r="AJ1004" s="11">
        <f>SUM(Tabel1[[#This Row],[Bez - doelgroep totaal]]+Tabel1[[#This Row],[Bez - Openbaar]]+Tabel1[[#This Row],[Bez - Foutparkeerders]]+Tabel1[[#This Row],[Bez - Obstakels]])</f>
        <v>3</v>
      </c>
      <c r="AK1004" s="41">
        <f>Tabel1[[#This Row],[Bez - Openbaar]]/Tabel1[[#This Row],[Totale openbare capaciteit]]</f>
        <v>0.66666666666666663</v>
      </c>
      <c r="AL1004" s="41">
        <f>Tabel1[[#This Row],[Bez - doelgroep totaal]]/Tabel1[[#This Row],[Totale doelgroep capaciteit]]</f>
        <v>0.5</v>
      </c>
      <c r="AM1004" s="41">
        <f>Tabel1[[#This Row],[Totale bezetting]]/Tabel1[[#This Row],[Totale capaciteit]]</f>
        <v>0.6</v>
      </c>
      <c r="AN1004" s="41" t="str">
        <f>Tabel1[[#This Row],[Datum]]&amp;Tabel1[[#This Row],[Meetmoment]]&amp;Tabel1[[#This Row],[Sectienummer]]</f>
        <v>4445019:00-21:0076</v>
      </c>
      <c r="AO1004" s="33">
        <v>2</v>
      </c>
      <c r="AP1004" s="33"/>
      <c r="AQ1004" s="33"/>
      <c r="AR1004" s="33">
        <v>1</v>
      </c>
      <c r="AS1004" s="33"/>
      <c r="AT1004" s="33">
        <f>SUM(Tabel1[[#This Row],[Motief - Bezoekers/kortparkeerders]:[Motief - Overig]])</f>
        <v>3</v>
      </c>
      <c r="AU1004" s="43">
        <v>1</v>
      </c>
      <c r="AV1004" s="43"/>
      <c r="AW1004" s="43"/>
      <c r="AX1004" s="43">
        <v>1</v>
      </c>
      <c r="AY1004" s="43"/>
      <c r="AZ1004" s="43">
        <v>1</v>
      </c>
      <c r="BA1004" s="43"/>
      <c r="BB1004" s="43"/>
      <c r="BC1004" s="44">
        <f>SUM(Tabel1[[#This Row],[Herkomst - Eigen woonplaats]:[Herkomst - Onbekend]])</f>
        <v>3</v>
      </c>
    </row>
    <row r="1005" spans="1:55" s="2" customFormat="1" x14ac:dyDescent="0.25">
      <c r="A1005" s="1">
        <v>76</v>
      </c>
      <c r="B1005" t="s">
        <v>56</v>
      </c>
      <c r="C1005" s="8">
        <v>44451</v>
      </c>
      <c r="D1005" s="1" t="s">
        <v>77</v>
      </c>
      <c r="E1005" s="4">
        <v>3</v>
      </c>
      <c r="F1005" s="4"/>
      <c r="G1005" s="4"/>
      <c r="H1005" s="4"/>
      <c r="I1005" s="4"/>
      <c r="J1005" s="4"/>
      <c r="K1005" s="4">
        <f>SUM(Tabel1[[#This Row],[cap_gemarkeerd_langs]:[cap_canadees]])</f>
        <v>3</v>
      </c>
      <c r="L1005" s="4"/>
      <c r="M1005" s="4">
        <v>1</v>
      </c>
      <c r="N1005" s="4"/>
      <c r="O1005" s="4">
        <v>1</v>
      </c>
      <c r="P1005" s="4"/>
      <c r="Q1005" s="4" t="s">
        <v>89</v>
      </c>
      <c r="R1005" s="4">
        <f>SUM(Tabel1[[#This Row],[Cap - Invaliden algemeen]:[Cap - Overig gereserveerd]])</f>
        <v>2</v>
      </c>
      <c r="S1005" s="4">
        <f>Tabel1[[#This Row],[Totale openbare capaciteit]]+Tabel1[[#This Row],[Totale doelgroep capaciteit]]</f>
        <v>5</v>
      </c>
      <c r="T1005" s="11">
        <v>3</v>
      </c>
      <c r="U1005" s="11"/>
      <c r="V1005" s="11">
        <v>1</v>
      </c>
      <c r="W1005" s="11"/>
      <c r="X1005" s="11"/>
      <c r="Y1005" s="11"/>
      <c r="Z1005" s="4">
        <f>SUM(Tabel1[[#This Row],[Bez - Invaliden algemeen]:[Bez - Overig gereserveerd]])</f>
        <v>1</v>
      </c>
      <c r="AA1005" s="4"/>
      <c r="AB1005" s="4"/>
      <c r="AC1005" s="11"/>
      <c r="AD1005" s="11">
        <f>SUM(Tabel1[[#This Row],[Bez - fout, canadees]:[Bez - fout, anders]])</f>
        <v>0</v>
      </c>
      <c r="AE1005" s="4"/>
      <c r="AF1005" s="11"/>
      <c r="AG1005" s="11"/>
      <c r="AH1005" s="11">
        <f>SUM(Tabel1[[#This Row],[Bez - Obstakel, openbaar]:[Bez - Obstakel, doelgroep]])</f>
        <v>0</v>
      </c>
      <c r="AI1005" s="4"/>
      <c r="AJ1005" s="11">
        <f>SUM(Tabel1[[#This Row],[Bez - doelgroep totaal]]+Tabel1[[#This Row],[Bez - Openbaar]]+Tabel1[[#This Row],[Bez - Foutparkeerders]]+Tabel1[[#This Row],[Bez - Obstakels]])</f>
        <v>4</v>
      </c>
      <c r="AK1005" s="41">
        <f>Tabel1[[#This Row],[Bez - Openbaar]]/Tabel1[[#This Row],[Totale openbare capaciteit]]</f>
        <v>1</v>
      </c>
      <c r="AL1005" s="41">
        <f>Tabel1[[#This Row],[Bez - doelgroep totaal]]/Tabel1[[#This Row],[Totale doelgroep capaciteit]]</f>
        <v>0.5</v>
      </c>
      <c r="AM1005" s="41">
        <f>Tabel1[[#This Row],[Totale bezetting]]/Tabel1[[#This Row],[Totale capaciteit]]</f>
        <v>0.8</v>
      </c>
      <c r="AN1005" s="41" t="str">
        <f>Tabel1[[#This Row],[Datum]]&amp;Tabel1[[#This Row],[Meetmoment]]&amp;Tabel1[[#This Row],[Sectienummer]]</f>
        <v>4445100:00-02:0076</v>
      </c>
      <c r="AO1005" s="33"/>
      <c r="AP1005" s="33"/>
      <c r="AQ1005" s="33"/>
      <c r="AR1005" s="33">
        <v>4</v>
      </c>
      <c r="AS1005" s="33"/>
      <c r="AT1005" s="33">
        <f>SUM(Tabel1[[#This Row],[Motief - Bezoekers/kortparkeerders]:[Motief - Overig]])</f>
        <v>4</v>
      </c>
      <c r="AU1005" s="43">
        <v>1</v>
      </c>
      <c r="AV1005" s="43"/>
      <c r="AW1005" s="43">
        <v>1</v>
      </c>
      <c r="AX1005" s="43">
        <v>1</v>
      </c>
      <c r="AY1005" s="43">
        <v>1</v>
      </c>
      <c r="AZ1005" s="43"/>
      <c r="BA1005" s="43"/>
      <c r="BB1005" s="43"/>
      <c r="BC1005" s="44">
        <f>SUM(Tabel1[[#This Row],[Herkomst - Eigen woonplaats]:[Herkomst - Onbekend]])</f>
        <v>4</v>
      </c>
    </row>
    <row r="1006" spans="1:55" s="2" customFormat="1" x14ac:dyDescent="0.25">
      <c r="A1006" s="1">
        <v>76</v>
      </c>
      <c r="B1006" t="s">
        <v>56</v>
      </c>
      <c r="C1006" s="8">
        <v>44474</v>
      </c>
      <c r="D1006" s="1" t="s">
        <v>78</v>
      </c>
      <c r="E1006" s="4">
        <v>3</v>
      </c>
      <c r="F1006" s="4"/>
      <c r="G1006" s="4"/>
      <c r="H1006" s="4"/>
      <c r="I1006" s="4"/>
      <c r="J1006" s="4"/>
      <c r="K1006" s="4">
        <f>SUM(Tabel1[[#This Row],[cap_gemarkeerd_langs]:[cap_canadees]])</f>
        <v>3</v>
      </c>
      <c r="L1006" s="4"/>
      <c r="M1006" s="4">
        <v>1</v>
      </c>
      <c r="N1006" s="4"/>
      <c r="O1006" s="4">
        <v>1</v>
      </c>
      <c r="P1006" s="4"/>
      <c r="Q1006" s="4" t="s">
        <v>89</v>
      </c>
      <c r="R1006" s="4">
        <f>SUM(Tabel1[[#This Row],[Cap - Invaliden algemeen]:[Cap - Overig gereserveerd]])</f>
        <v>2</v>
      </c>
      <c r="S1006" s="4">
        <f>Tabel1[[#This Row],[Totale openbare capaciteit]]+Tabel1[[#This Row],[Totale doelgroep capaciteit]]</f>
        <v>5</v>
      </c>
      <c r="T1006" s="11">
        <v>1</v>
      </c>
      <c r="U1006" s="11"/>
      <c r="V1006" s="11"/>
      <c r="W1006" s="11"/>
      <c r="X1006" s="11"/>
      <c r="Y1006" s="11"/>
      <c r="Z1006" s="4">
        <f>SUM(Tabel1[[#This Row],[Bez - Invaliden algemeen]:[Bez - Overig gereserveerd]])</f>
        <v>0</v>
      </c>
      <c r="AA1006" s="4"/>
      <c r="AB1006" s="4"/>
      <c r="AC1006" s="11"/>
      <c r="AD1006" s="11">
        <f>SUM(Tabel1[[#This Row],[Bez - fout, canadees]:[Bez - fout, anders]])</f>
        <v>0</v>
      </c>
      <c r="AE1006" s="4"/>
      <c r="AF1006" s="11"/>
      <c r="AG1006" s="11"/>
      <c r="AH1006" s="11">
        <f>SUM(Tabel1[[#This Row],[Bez - Obstakel, openbaar]:[Bez - Obstakel, doelgroep]])</f>
        <v>0</v>
      </c>
      <c r="AI1006" s="4"/>
      <c r="AJ1006" s="11">
        <f>SUM(Tabel1[[#This Row],[Bez - doelgroep totaal]]+Tabel1[[#This Row],[Bez - Openbaar]]+Tabel1[[#This Row],[Bez - Foutparkeerders]]+Tabel1[[#This Row],[Bez - Obstakels]])</f>
        <v>1</v>
      </c>
      <c r="AK1006" s="41">
        <f>Tabel1[[#This Row],[Bez - Openbaar]]/Tabel1[[#This Row],[Totale openbare capaciteit]]</f>
        <v>0.33333333333333331</v>
      </c>
      <c r="AL1006" s="41">
        <f>Tabel1[[#This Row],[Bez - doelgroep totaal]]/Tabel1[[#This Row],[Totale doelgroep capaciteit]]</f>
        <v>0</v>
      </c>
      <c r="AM1006" s="41">
        <f>Tabel1[[#This Row],[Totale bezetting]]/Tabel1[[#This Row],[Totale capaciteit]]</f>
        <v>0.2</v>
      </c>
      <c r="AN1006" s="41" t="str">
        <f>Tabel1[[#This Row],[Datum]]&amp;Tabel1[[#This Row],[Meetmoment]]&amp;Tabel1[[#This Row],[Sectienummer]]</f>
        <v>4447410:00-12:0076</v>
      </c>
      <c r="AO1006" s="33"/>
      <c r="AP1006" s="33">
        <v>1</v>
      </c>
      <c r="AQ1006" s="33"/>
      <c r="AR1006" s="33"/>
      <c r="AS1006" s="33"/>
      <c r="AT1006" s="33">
        <f>SUM(Tabel1[[#This Row],[Motief - Bezoekers/kortparkeerders]:[Motief - Overig]])</f>
        <v>1</v>
      </c>
      <c r="AU1006" s="43">
        <v>1</v>
      </c>
      <c r="AV1006" s="43"/>
      <c r="AW1006" s="43"/>
      <c r="AX1006" s="43"/>
      <c r="AY1006" s="43"/>
      <c r="AZ1006" s="43"/>
      <c r="BA1006" s="43"/>
      <c r="BB1006" s="43"/>
      <c r="BC1006" s="44">
        <f>SUM(Tabel1[[#This Row],[Herkomst - Eigen woonplaats]:[Herkomst - Onbekend]])</f>
        <v>1</v>
      </c>
    </row>
    <row r="1007" spans="1:55" s="2" customFormat="1" x14ac:dyDescent="0.25">
      <c r="A1007" s="1">
        <v>76</v>
      </c>
      <c r="B1007" t="s">
        <v>56</v>
      </c>
      <c r="C1007" s="8">
        <v>44474</v>
      </c>
      <c r="D1007" s="1" t="s">
        <v>79</v>
      </c>
      <c r="E1007" s="4">
        <v>3</v>
      </c>
      <c r="F1007" s="4"/>
      <c r="G1007" s="4"/>
      <c r="H1007" s="4"/>
      <c r="I1007" s="4"/>
      <c r="J1007" s="4"/>
      <c r="K1007" s="4">
        <f>SUM(Tabel1[[#This Row],[cap_gemarkeerd_langs]:[cap_canadees]])</f>
        <v>3</v>
      </c>
      <c r="L1007" s="4"/>
      <c r="M1007" s="4">
        <v>1</v>
      </c>
      <c r="N1007" s="4"/>
      <c r="O1007" s="4">
        <v>1</v>
      </c>
      <c r="P1007" s="4"/>
      <c r="Q1007" s="4" t="s">
        <v>89</v>
      </c>
      <c r="R1007" s="4">
        <f>SUM(Tabel1[[#This Row],[Cap - Invaliden algemeen]:[Cap - Overig gereserveerd]])</f>
        <v>2</v>
      </c>
      <c r="S1007" s="4">
        <f>Tabel1[[#This Row],[Totale openbare capaciteit]]+Tabel1[[#This Row],[Totale doelgroep capaciteit]]</f>
        <v>5</v>
      </c>
      <c r="T1007" s="11">
        <v>1</v>
      </c>
      <c r="U1007" s="11"/>
      <c r="V1007" s="11"/>
      <c r="W1007" s="11"/>
      <c r="X1007" s="11"/>
      <c r="Y1007" s="11"/>
      <c r="Z1007" s="4">
        <f>SUM(Tabel1[[#This Row],[Bez - Invaliden algemeen]:[Bez - Overig gereserveerd]])</f>
        <v>0</v>
      </c>
      <c r="AA1007" s="4"/>
      <c r="AB1007" s="4"/>
      <c r="AC1007" s="11"/>
      <c r="AD1007" s="11">
        <f>SUM(Tabel1[[#This Row],[Bez - fout, canadees]:[Bez - fout, anders]])</f>
        <v>0</v>
      </c>
      <c r="AE1007" s="4"/>
      <c r="AF1007" s="11"/>
      <c r="AG1007" s="11"/>
      <c r="AH1007" s="11">
        <f>SUM(Tabel1[[#This Row],[Bez - Obstakel, openbaar]:[Bez - Obstakel, doelgroep]])</f>
        <v>0</v>
      </c>
      <c r="AI1007" s="4"/>
      <c r="AJ1007" s="11">
        <f>SUM(Tabel1[[#This Row],[Bez - doelgroep totaal]]+Tabel1[[#This Row],[Bez - Openbaar]]+Tabel1[[#This Row],[Bez - Foutparkeerders]]+Tabel1[[#This Row],[Bez - Obstakels]])</f>
        <v>1</v>
      </c>
      <c r="AK1007" s="41">
        <f>Tabel1[[#This Row],[Bez - Openbaar]]/Tabel1[[#This Row],[Totale openbare capaciteit]]</f>
        <v>0.33333333333333331</v>
      </c>
      <c r="AL1007" s="41">
        <f>Tabel1[[#This Row],[Bez - doelgroep totaal]]/Tabel1[[#This Row],[Totale doelgroep capaciteit]]</f>
        <v>0</v>
      </c>
      <c r="AM1007" s="41">
        <f>Tabel1[[#This Row],[Totale bezetting]]/Tabel1[[#This Row],[Totale capaciteit]]</f>
        <v>0.2</v>
      </c>
      <c r="AN1007" s="41" t="str">
        <f>Tabel1[[#This Row],[Datum]]&amp;Tabel1[[#This Row],[Meetmoment]]&amp;Tabel1[[#This Row],[Sectienummer]]</f>
        <v>4447414:00-16:0076</v>
      </c>
      <c r="AO1007" s="33"/>
      <c r="AP1007" s="33">
        <v>1</v>
      </c>
      <c r="AQ1007" s="33"/>
      <c r="AR1007" s="33"/>
      <c r="AS1007" s="33"/>
      <c r="AT1007" s="33">
        <f>SUM(Tabel1[[#This Row],[Motief - Bezoekers/kortparkeerders]:[Motief - Overig]])</f>
        <v>1</v>
      </c>
      <c r="AU1007" s="43">
        <v>1</v>
      </c>
      <c r="AV1007" s="43"/>
      <c r="AW1007" s="43"/>
      <c r="AX1007" s="43"/>
      <c r="AY1007" s="43"/>
      <c r="AZ1007" s="43"/>
      <c r="BA1007" s="43"/>
      <c r="BB1007" s="43"/>
      <c r="BC1007" s="44">
        <f>SUM(Tabel1[[#This Row],[Herkomst - Eigen woonplaats]:[Herkomst - Onbekend]])</f>
        <v>1</v>
      </c>
    </row>
    <row r="1008" spans="1:55" s="2" customFormat="1" x14ac:dyDescent="0.25">
      <c r="A1008" s="1">
        <v>76</v>
      </c>
      <c r="B1008" t="s">
        <v>56</v>
      </c>
      <c r="C1008" s="8">
        <v>44474</v>
      </c>
      <c r="D1008" s="1" t="s">
        <v>80</v>
      </c>
      <c r="E1008" s="4">
        <v>3</v>
      </c>
      <c r="F1008" s="4"/>
      <c r="G1008" s="4"/>
      <c r="H1008" s="4"/>
      <c r="I1008" s="4"/>
      <c r="J1008" s="4"/>
      <c r="K1008" s="4">
        <f>SUM(Tabel1[[#This Row],[cap_gemarkeerd_langs]:[cap_canadees]])</f>
        <v>3</v>
      </c>
      <c r="L1008" s="4"/>
      <c r="M1008" s="4">
        <v>1</v>
      </c>
      <c r="N1008" s="4"/>
      <c r="O1008" s="4">
        <v>1</v>
      </c>
      <c r="P1008" s="4"/>
      <c r="Q1008" s="4" t="s">
        <v>89</v>
      </c>
      <c r="R1008" s="4">
        <f>SUM(Tabel1[[#This Row],[Cap - Invaliden algemeen]:[Cap - Overig gereserveerd]])</f>
        <v>2</v>
      </c>
      <c r="S1008" s="4">
        <f>Tabel1[[#This Row],[Totale openbare capaciteit]]+Tabel1[[#This Row],[Totale doelgroep capaciteit]]</f>
        <v>5</v>
      </c>
      <c r="T1008" s="11">
        <v>3</v>
      </c>
      <c r="U1008" s="11"/>
      <c r="V1008" s="11">
        <v>1</v>
      </c>
      <c r="W1008" s="11"/>
      <c r="X1008" s="11"/>
      <c r="Y1008" s="11"/>
      <c r="Z1008" s="4">
        <f>SUM(Tabel1[[#This Row],[Bez - Invaliden algemeen]:[Bez - Overig gereserveerd]])</f>
        <v>1</v>
      </c>
      <c r="AA1008" s="4"/>
      <c r="AB1008" s="4"/>
      <c r="AC1008" s="11"/>
      <c r="AD1008" s="11">
        <f>SUM(Tabel1[[#This Row],[Bez - fout, canadees]:[Bez - fout, anders]])</f>
        <v>0</v>
      </c>
      <c r="AE1008" s="4"/>
      <c r="AF1008" s="11"/>
      <c r="AG1008" s="11"/>
      <c r="AH1008" s="11">
        <f>SUM(Tabel1[[#This Row],[Bez - Obstakel, openbaar]:[Bez - Obstakel, doelgroep]])</f>
        <v>0</v>
      </c>
      <c r="AI1008" s="4"/>
      <c r="AJ1008" s="11">
        <f>SUM(Tabel1[[#This Row],[Bez - doelgroep totaal]]+Tabel1[[#This Row],[Bez - Openbaar]]+Tabel1[[#This Row],[Bez - Foutparkeerders]]+Tabel1[[#This Row],[Bez - Obstakels]])</f>
        <v>4</v>
      </c>
      <c r="AK1008" s="41">
        <f>Tabel1[[#This Row],[Bez - Openbaar]]/Tabel1[[#This Row],[Totale openbare capaciteit]]</f>
        <v>1</v>
      </c>
      <c r="AL1008" s="41">
        <f>Tabel1[[#This Row],[Bez - doelgroep totaal]]/Tabel1[[#This Row],[Totale doelgroep capaciteit]]</f>
        <v>0.5</v>
      </c>
      <c r="AM1008" s="41">
        <f>Tabel1[[#This Row],[Totale bezetting]]/Tabel1[[#This Row],[Totale capaciteit]]</f>
        <v>0.8</v>
      </c>
      <c r="AN1008" s="41" t="str">
        <f>Tabel1[[#This Row],[Datum]]&amp;Tabel1[[#This Row],[Meetmoment]]&amp;Tabel1[[#This Row],[Sectienummer]]</f>
        <v>4447419:00-21:0076</v>
      </c>
      <c r="AO1008" s="33">
        <v>1</v>
      </c>
      <c r="AP1008" s="33"/>
      <c r="AQ1008" s="33">
        <v>2</v>
      </c>
      <c r="AR1008" s="33">
        <v>1</v>
      </c>
      <c r="AS1008" s="33"/>
      <c r="AT1008" s="33">
        <f>SUM(Tabel1[[#This Row],[Motief - Bezoekers/kortparkeerders]:[Motief - Overig]])</f>
        <v>4</v>
      </c>
      <c r="AU1008" s="43">
        <v>1</v>
      </c>
      <c r="AV1008" s="43"/>
      <c r="AW1008" s="43">
        <v>1</v>
      </c>
      <c r="AX1008" s="43">
        <v>2</v>
      </c>
      <c r="AY1008" s="43"/>
      <c r="AZ1008" s="43"/>
      <c r="BA1008" s="43"/>
      <c r="BB1008" s="43"/>
      <c r="BC1008" s="44">
        <f>SUM(Tabel1[[#This Row],[Herkomst - Eigen woonplaats]:[Herkomst - Onbekend]])</f>
        <v>4</v>
      </c>
    </row>
    <row r="1009" spans="1:55" s="2" customFormat="1" x14ac:dyDescent="0.25">
      <c r="A1009" s="1">
        <v>76</v>
      </c>
      <c r="B1009" t="s">
        <v>56</v>
      </c>
      <c r="C1009" s="8">
        <v>44475</v>
      </c>
      <c r="D1009" s="1" t="s">
        <v>77</v>
      </c>
      <c r="E1009" s="4">
        <v>3</v>
      </c>
      <c r="F1009" s="4"/>
      <c r="G1009" s="4"/>
      <c r="H1009" s="4"/>
      <c r="I1009" s="4"/>
      <c r="J1009" s="4"/>
      <c r="K1009" s="4">
        <f>SUM(Tabel1[[#This Row],[cap_gemarkeerd_langs]:[cap_canadees]])</f>
        <v>3</v>
      </c>
      <c r="L1009" s="4"/>
      <c r="M1009" s="4">
        <v>1</v>
      </c>
      <c r="N1009" s="4"/>
      <c r="O1009" s="4">
        <v>1</v>
      </c>
      <c r="P1009" s="4"/>
      <c r="Q1009" s="4" t="s">
        <v>89</v>
      </c>
      <c r="R1009" s="4">
        <f>SUM(Tabel1[[#This Row],[Cap - Invaliden algemeen]:[Cap - Overig gereserveerd]])</f>
        <v>2</v>
      </c>
      <c r="S1009" s="4">
        <f>Tabel1[[#This Row],[Totale openbare capaciteit]]+Tabel1[[#This Row],[Totale doelgroep capaciteit]]</f>
        <v>5</v>
      </c>
      <c r="T1009" s="11">
        <v>3</v>
      </c>
      <c r="U1009" s="11"/>
      <c r="V1009" s="11">
        <v>1</v>
      </c>
      <c r="W1009" s="11"/>
      <c r="X1009" s="11"/>
      <c r="Y1009" s="11"/>
      <c r="Z1009" s="4">
        <f>SUM(Tabel1[[#This Row],[Bez - Invaliden algemeen]:[Bez - Overig gereserveerd]])</f>
        <v>1</v>
      </c>
      <c r="AA1009" s="4"/>
      <c r="AB1009" s="4"/>
      <c r="AC1009" s="11"/>
      <c r="AD1009" s="11">
        <f>SUM(Tabel1[[#This Row],[Bez - fout, canadees]:[Bez - fout, anders]])</f>
        <v>0</v>
      </c>
      <c r="AE1009" s="4"/>
      <c r="AF1009" s="11"/>
      <c r="AG1009" s="11"/>
      <c r="AH1009" s="11">
        <f>SUM(Tabel1[[#This Row],[Bez - Obstakel, openbaar]:[Bez - Obstakel, doelgroep]])</f>
        <v>0</v>
      </c>
      <c r="AI1009" s="4"/>
      <c r="AJ1009" s="11">
        <f>SUM(Tabel1[[#This Row],[Bez - doelgroep totaal]]+Tabel1[[#This Row],[Bez - Openbaar]]+Tabel1[[#This Row],[Bez - Foutparkeerders]]+Tabel1[[#This Row],[Bez - Obstakels]])</f>
        <v>4</v>
      </c>
      <c r="AK1009" s="41">
        <f>Tabel1[[#This Row],[Bez - Openbaar]]/Tabel1[[#This Row],[Totale openbare capaciteit]]</f>
        <v>1</v>
      </c>
      <c r="AL1009" s="41">
        <f>Tabel1[[#This Row],[Bez - doelgroep totaal]]/Tabel1[[#This Row],[Totale doelgroep capaciteit]]</f>
        <v>0.5</v>
      </c>
      <c r="AM1009" s="41">
        <f>Tabel1[[#This Row],[Totale bezetting]]/Tabel1[[#This Row],[Totale capaciteit]]</f>
        <v>0.8</v>
      </c>
      <c r="AN1009" s="41" t="str">
        <f>Tabel1[[#This Row],[Datum]]&amp;Tabel1[[#This Row],[Meetmoment]]&amp;Tabel1[[#This Row],[Sectienummer]]</f>
        <v>4447500:00-02:0076</v>
      </c>
      <c r="AO1009" s="33"/>
      <c r="AP1009" s="33"/>
      <c r="AQ1009" s="33">
        <v>2</v>
      </c>
      <c r="AR1009" s="33">
        <v>2</v>
      </c>
      <c r="AS1009" s="33"/>
      <c r="AT1009" s="33">
        <f>SUM(Tabel1[[#This Row],[Motief - Bezoekers/kortparkeerders]:[Motief - Overig]])</f>
        <v>4</v>
      </c>
      <c r="AU1009" s="43">
        <v>1</v>
      </c>
      <c r="AV1009" s="43"/>
      <c r="AW1009" s="43">
        <v>1</v>
      </c>
      <c r="AX1009" s="43">
        <v>1</v>
      </c>
      <c r="AY1009" s="43">
        <v>1</v>
      </c>
      <c r="AZ1009" s="43"/>
      <c r="BA1009" s="43"/>
      <c r="BB1009" s="43"/>
      <c r="BC1009" s="44">
        <f>SUM(Tabel1[[#This Row],[Herkomst - Eigen woonplaats]:[Herkomst - Onbekend]])</f>
        <v>4</v>
      </c>
    </row>
    <row r="1010" spans="1:55" s="2" customFormat="1" x14ac:dyDescent="0.25">
      <c r="A1010" s="1">
        <v>77</v>
      </c>
      <c r="B1010" t="s">
        <v>51</v>
      </c>
      <c r="C1010" s="8">
        <v>44415</v>
      </c>
      <c r="D1010" s="1" t="s">
        <v>78</v>
      </c>
      <c r="E1010" s="4">
        <v>2</v>
      </c>
      <c r="F1010" s="4"/>
      <c r="G1010" s="4">
        <v>49</v>
      </c>
      <c r="H1010" s="4"/>
      <c r="I1010" s="4"/>
      <c r="J1010" s="4"/>
      <c r="K1010" s="4">
        <f>SUM(Tabel1[[#This Row],[cap_gemarkeerd_langs]:[cap_canadees]])</f>
        <v>51</v>
      </c>
      <c r="L1010" s="4">
        <v>1</v>
      </c>
      <c r="M1010" s="4">
        <v>2</v>
      </c>
      <c r="N1010" s="4"/>
      <c r="O1010" s="4"/>
      <c r="P1010" s="4"/>
      <c r="Q1010" s="4" t="s">
        <v>88</v>
      </c>
      <c r="R1010" s="4">
        <f>SUM(Tabel1[[#This Row],[Cap - Invaliden algemeen]:[Cap - Overig gereserveerd]])</f>
        <v>3</v>
      </c>
      <c r="S1010" s="4">
        <f>Tabel1[[#This Row],[Totale openbare capaciteit]]+Tabel1[[#This Row],[Totale doelgroep capaciteit]]</f>
        <v>54</v>
      </c>
      <c r="T1010" s="11">
        <v>37</v>
      </c>
      <c r="U1010" s="11"/>
      <c r="V1010" s="11">
        <v>2</v>
      </c>
      <c r="W1010" s="11"/>
      <c r="X1010" s="11"/>
      <c r="Y1010" s="11"/>
      <c r="Z1010" s="4">
        <f>SUM(Tabel1[[#This Row],[Bez - Invaliden algemeen]:[Bez - Overig gereserveerd]])</f>
        <v>2</v>
      </c>
      <c r="AA1010" s="4"/>
      <c r="AB1010" s="4"/>
      <c r="AC1010" s="11"/>
      <c r="AD1010" s="11">
        <f>SUM(Tabel1[[#This Row],[Bez - fout, canadees]:[Bez - fout, anders]])</f>
        <v>0</v>
      </c>
      <c r="AE1010" s="4">
        <v>1</v>
      </c>
      <c r="AF1010" s="11"/>
      <c r="AG1010" s="11"/>
      <c r="AH1010" s="11">
        <f>SUM(Tabel1[[#This Row],[Bez - Obstakel, openbaar]:[Bez - Obstakel, doelgroep]])</f>
        <v>1</v>
      </c>
      <c r="AI1010" s="4"/>
      <c r="AJ1010" s="11">
        <f>SUM(Tabel1[[#This Row],[Bez - doelgroep totaal]]+Tabel1[[#This Row],[Bez - Openbaar]]+Tabel1[[#This Row],[Bez - Foutparkeerders]]+Tabel1[[#This Row],[Bez - Obstakels]])</f>
        <v>40</v>
      </c>
      <c r="AK1010" s="41">
        <f>Tabel1[[#This Row],[Bez - Openbaar]]/Tabel1[[#This Row],[Totale openbare capaciteit]]</f>
        <v>0.72549019607843135</v>
      </c>
      <c r="AL1010" s="41">
        <f>Tabel1[[#This Row],[Bez - doelgroep totaal]]/Tabel1[[#This Row],[Totale doelgroep capaciteit]]</f>
        <v>0.66666666666666663</v>
      </c>
      <c r="AM1010" s="41">
        <f>Tabel1[[#This Row],[Totale bezetting]]/Tabel1[[#This Row],[Totale capaciteit]]</f>
        <v>0.7407407407407407</v>
      </c>
      <c r="AN1010" s="41" t="str">
        <f>Tabel1[[#This Row],[Datum]]&amp;Tabel1[[#This Row],[Meetmoment]]&amp;Tabel1[[#This Row],[Sectienummer]]</f>
        <v>4441510:00-12:0077</v>
      </c>
      <c r="AO1010" s="33"/>
      <c r="AP1010" s="33"/>
      <c r="AQ1010" s="33">
        <v>7</v>
      </c>
      <c r="AR1010" s="33">
        <v>32</v>
      </c>
      <c r="AS1010" s="33"/>
      <c r="AT1010" s="33">
        <f>SUM(Tabel1[[#This Row],[Motief - Bezoekers/kortparkeerders]:[Motief - Overig]])</f>
        <v>39</v>
      </c>
      <c r="AU1010" s="43">
        <v>34</v>
      </c>
      <c r="AV1010" s="43"/>
      <c r="AW1010" s="43">
        <v>1</v>
      </c>
      <c r="AX1010" s="43">
        <v>1</v>
      </c>
      <c r="AY1010" s="43">
        <v>1</v>
      </c>
      <c r="AZ1010" s="43">
        <v>1</v>
      </c>
      <c r="BA1010" s="43"/>
      <c r="BB1010" s="43">
        <v>1</v>
      </c>
      <c r="BC1010" s="44">
        <f>SUM(Tabel1[[#This Row],[Herkomst - Eigen woonplaats]:[Herkomst - Onbekend]])</f>
        <v>39</v>
      </c>
    </row>
    <row r="1011" spans="1:55" s="2" customFormat="1" x14ac:dyDescent="0.25">
      <c r="A1011" s="1">
        <v>77</v>
      </c>
      <c r="B1011" t="s">
        <v>51</v>
      </c>
      <c r="C1011" s="8">
        <v>44415</v>
      </c>
      <c r="D1011" s="1" t="s">
        <v>79</v>
      </c>
      <c r="E1011" s="4">
        <v>2</v>
      </c>
      <c r="F1011" s="4"/>
      <c r="G1011" s="4">
        <v>49</v>
      </c>
      <c r="H1011" s="4"/>
      <c r="I1011" s="4"/>
      <c r="J1011" s="4"/>
      <c r="K1011" s="4">
        <f>SUM(Tabel1[[#This Row],[cap_gemarkeerd_langs]:[cap_canadees]])</f>
        <v>51</v>
      </c>
      <c r="L1011" s="4">
        <v>1</v>
      </c>
      <c r="M1011" s="4">
        <v>2</v>
      </c>
      <c r="N1011" s="4"/>
      <c r="O1011" s="4"/>
      <c r="P1011" s="4"/>
      <c r="Q1011" s="4" t="s">
        <v>88</v>
      </c>
      <c r="R1011" s="4">
        <f>SUM(Tabel1[[#This Row],[Cap - Invaliden algemeen]:[Cap - Overig gereserveerd]])</f>
        <v>3</v>
      </c>
      <c r="S1011" s="4">
        <f>Tabel1[[#This Row],[Totale openbare capaciteit]]+Tabel1[[#This Row],[Totale doelgroep capaciteit]]</f>
        <v>54</v>
      </c>
      <c r="T1011" s="11">
        <v>35</v>
      </c>
      <c r="U1011" s="11"/>
      <c r="V1011" s="11">
        <v>2</v>
      </c>
      <c r="W1011" s="11"/>
      <c r="X1011" s="11"/>
      <c r="Y1011" s="11"/>
      <c r="Z1011" s="4">
        <f>SUM(Tabel1[[#This Row],[Bez - Invaliden algemeen]:[Bez - Overig gereserveerd]])</f>
        <v>2</v>
      </c>
      <c r="AA1011" s="4"/>
      <c r="AB1011" s="4"/>
      <c r="AC1011" s="11"/>
      <c r="AD1011" s="11">
        <f>SUM(Tabel1[[#This Row],[Bez - fout, canadees]:[Bez - fout, anders]])</f>
        <v>0</v>
      </c>
      <c r="AE1011" s="4">
        <v>1</v>
      </c>
      <c r="AF1011" s="11"/>
      <c r="AG1011" s="11"/>
      <c r="AH1011" s="11">
        <f>SUM(Tabel1[[#This Row],[Bez - Obstakel, openbaar]:[Bez - Obstakel, doelgroep]])</f>
        <v>1</v>
      </c>
      <c r="AI1011" s="4"/>
      <c r="AJ1011" s="11">
        <f>SUM(Tabel1[[#This Row],[Bez - doelgroep totaal]]+Tabel1[[#This Row],[Bez - Openbaar]]+Tabel1[[#This Row],[Bez - Foutparkeerders]]+Tabel1[[#This Row],[Bez - Obstakels]])</f>
        <v>38</v>
      </c>
      <c r="AK1011" s="41">
        <f>Tabel1[[#This Row],[Bez - Openbaar]]/Tabel1[[#This Row],[Totale openbare capaciteit]]</f>
        <v>0.68627450980392157</v>
      </c>
      <c r="AL1011" s="41">
        <f>Tabel1[[#This Row],[Bez - doelgroep totaal]]/Tabel1[[#This Row],[Totale doelgroep capaciteit]]</f>
        <v>0.66666666666666663</v>
      </c>
      <c r="AM1011" s="41">
        <f>Tabel1[[#This Row],[Totale bezetting]]/Tabel1[[#This Row],[Totale capaciteit]]</f>
        <v>0.70370370370370372</v>
      </c>
      <c r="AN1011" s="41" t="str">
        <f>Tabel1[[#This Row],[Datum]]&amp;Tabel1[[#This Row],[Meetmoment]]&amp;Tabel1[[#This Row],[Sectienummer]]</f>
        <v>4441514:00-16:0077</v>
      </c>
      <c r="AO1011" s="33">
        <v>3</v>
      </c>
      <c r="AP1011" s="33"/>
      <c r="AQ1011" s="33">
        <v>4</v>
      </c>
      <c r="AR1011" s="33">
        <v>30</v>
      </c>
      <c r="AS1011" s="33"/>
      <c r="AT1011" s="33">
        <f>SUM(Tabel1[[#This Row],[Motief - Bezoekers/kortparkeerders]:[Motief - Overig]])</f>
        <v>37</v>
      </c>
      <c r="AU1011" s="43">
        <v>30</v>
      </c>
      <c r="AV1011" s="43">
        <v>1</v>
      </c>
      <c r="AW1011" s="43">
        <v>1</v>
      </c>
      <c r="AX1011" s="43">
        <v>1</v>
      </c>
      <c r="AY1011" s="43">
        <v>2</v>
      </c>
      <c r="AZ1011" s="43">
        <v>1</v>
      </c>
      <c r="BA1011" s="43"/>
      <c r="BB1011" s="43">
        <v>1</v>
      </c>
      <c r="BC1011" s="44">
        <f>SUM(Tabel1[[#This Row],[Herkomst - Eigen woonplaats]:[Herkomst - Onbekend]])</f>
        <v>37</v>
      </c>
    </row>
    <row r="1012" spans="1:55" s="2" customFormat="1" x14ac:dyDescent="0.25">
      <c r="A1012" s="1">
        <v>77</v>
      </c>
      <c r="B1012" t="s">
        <v>51</v>
      </c>
      <c r="C1012" s="8">
        <v>44415</v>
      </c>
      <c r="D1012" s="1" t="s">
        <v>80</v>
      </c>
      <c r="E1012" s="4">
        <v>2</v>
      </c>
      <c r="F1012" s="4"/>
      <c r="G1012" s="4">
        <v>49</v>
      </c>
      <c r="H1012" s="4"/>
      <c r="I1012" s="4"/>
      <c r="J1012" s="4"/>
      <c r="K1012" s="4">
        <f>SUM(Tabel1[[#This Row],[cap_gemarkeerd_langs]:[cap_canadees]])</f>
        <v>51</v>
      </c>
      <c r="L1012" s="4">
        <v>1</v>
      </c>
      <c r="M1012" s="4">
        <v>2</v>
      </c>
      <c r="N1012" s="4"/>
      <c r="O1012" s="4"/>
      <c r="P1012" s="4"/>
      <c r="Q1012" s="4" t="s">
        <v>88</v>
      </c>
      <c r="R1012" s="4">
        <f>SUM(Tabel1[[#This Row],[Cap - Invaliden algemeen]:[Cap - Overig gereserveerd]])</f>
        <v>3</v>
      </c>
      <c r="S1012" s="4">
        <f>Tabel1[[#This Row],[Totale openbare capaciteit]]+Tabel1[[#This Row],[Totale doelgroep capaciteit]]</f>
        <v>54</v>
      </c>
      <c r="T1012" s="11">
        <v>41</v>
      </c>
      <c r="U1012" s="11">
        <v>1</v>
      </c>
      <c r="V1012" s="11">
        <v>2</v>
      </c>
      <c r="W1012" s="11"/>
      <c r="X1012" s="11"/>
      <c r="Y1012" s="11"/>
      <c r="Z1012" s="4">
        <f>SUM(Tabel1[[#This Row],[Bez - Invaliden algemeen]:[Bez - Overig gereserveerd]])</f>
        <v>3</v>
      </c>
      <c r="AA1012" s="4"/>
      <c r="AB1012" s="4"/>
      <c r="AC1012" s="11"/>
      <c r="AD1012" s="11">
        <f>SUM(Tabel1[[#This Row],[Bez - fout, canadees]:[Bez - fout, anders]])</f>
        <v>0</v>
      </c>
      <c r="AE1012" s="4">
        <v>1</v>
      </c>
      <c r="AF1012" s="11"/>
      <c r="AG1012" s="11"/>
      <c r="AH1012" s="11">
        <f>SUM(Tabel1[[#This Row],[Bez - Obstakel, openbaar]:[Bez - Obstakel, doelgroep]])</f>
        <v>1</v>
      </c>
      <c r="AI1012" s="4"/>
      <c r="AJ1012" s="11">
        <f>SUM(Tabel1[[#This Row],[Bez - doelgroep totaal]]+Tabel1[[#This Row],[Bez - Openbaar]]+Tabel1[[#This Row],[Bez - Foutparkeerders]]+Tabel1[[#This Row],[Bez - Obstakels]])</f>
        <v>45</v>
      </c>
      <c r="AK1012" s="41">
        <f>Tabel1[[#This Row],[Bez - Openbaar]]/Tabel1[[#This Row],[Totale openbare capaciteit]]</f>
        <v>0.80392156862745101</v>
      </c>
      <c r="AL1012" s="41">
        <f>Tabel1[[#This Row],[Bez - doelgroep totaal]]/Tabel1[[#This Row],[Totale doelgroep capaciteit]]</f>
        <v>1</v>
      </c>
      <c r="AM1012" s="41">
        <f>Tabel1[[#This Row],[Totale bezetting]]/Tabel1[[#This Row],[Totale capaciteit]]</f>
        <v>0.83333333333333337</v>
      </c>
      <c r="AN1012" s="41" t="str">
        <f>Tabel1[[#This Row],[Datum]]&amp;Tabel1[[#This Row],[Meetmoment]]&amp;Tabel1[[#This Row],[Sectienummer]]</f>
        <v>4441519:00-21:0077</v>
      </c>
      <c r="AO1012" s="33"/>
      <c r="AP1012" s="33"/>
      <c r="AQ1012" s="33">
        <v>6</v>
      </c>
      <c r="AR1012" s="33">
        <v>38</v>
      </c>
      <c r="AS1012" s="33"/>
      <c r="AT1012" s="33">
        <f>SUM(Tabel1[[#This Row],[Motief - Bezoekers/kortparkeerders]:[Motief - Overig]])</f>
        <v>44</v>
      </c>
      <c r="AU1012" s="43">
        <v>40</v>
      </c>
      <c r="AV1012" s="43"/>
      <c r="AW1012" s="43">
        <v>1</v>
      </c>
      <c r="AX1012" s="43">
        <v>1</v>
      </c>
      <c r="AY1012" s="43">
        <v>1</v>
      </c>
      <c r="AZ1012" s="43"/>
      <c r="BA1012" s="43"/>
      <c r="BB1012" s="43">
        <v>1</v>
      </c>
      <c r="BC1012" s="44">
        <f>SUM(Tabel1[[#This Row],[Herkomst - Eigen woonplaats]:[Herkomst - Onbekend]])</f>
        <v>44</v>
      </c>
    </row>
    <row r="1013" spans="1:55" s="2" customFormat="1" x14ac:dyDescent="0.25">
      <c r="A1013" s="1">
        <v>77</v>
      </c>
      <c r="B1013" t="s">
        <v>51</v>
      </c>
      <c r="C1013" s="8">
        <v>44416</v>
      </c>
      <c r="D1013" s="1" t="s">
        <v>77</v>
      </c>
      <c r="E1013" s="4">
        <v>2</v>
      </c>
      <c r="F1013" s="4"/>
      <c r="G1013" s="4">
        <v>49</v>
      </c>
      <c r="H1013" s="4"/>
      <c r="I1013" s="4"/>
      <c r="J1013" s="4"/>
      <c r="K1013" s="4">
        <f>SUM(Tabel1[[#This Row],[cap_gemarkeerd_langs]:[cap_canadees]])</f>
        <v>51</v>
      </c>
      <c r="L1013" s="4">
        <v>1</v>
      </c>
      <c r="M1013" s="4">
        <v>2</v>
      </c>
      <c r="N1013" s="4"/>
      <c r="O1013" s="4"/>
      <c r="P1013" s="4"/>
      <c r="Q1013" s="4" t="s">
        <v>88</v>
      </c>
      <c r="R1013" s="4">
        <f>SUM(Tabel1[[#This Row],[Cap - Invaliden algemeen]:[Cap - Overig gereserveerd]])</f>
        <v>3</v>
      </c>
      <c r="S1013" s="4">
        <f>Tabel1[[#This Row],[Totale openbare capaciteit]]+Tabel1[[#This Row],[Totale doelgroep capaciteit]]</f>
        <v>54</v>
      </c>
      <c r="T1013" s="11">
        <v>45</v>
      </c>
      <c r="U1013" s="11"/>
      <c r="V1013" s="11">
        <v>2</v>
      </c>
      <c r="W1013" s="11"/>
      <c r="X1013" s="11"/>
      <c r="Y1013" s="11"/>
      <c r="Z1013" s="4">
        <f>SUM(Tabel1[[#This Row],[Bez - Invaliden algemeen]:[Bez - Overig gereserveerd]])</f>
        <v>2</v>
      </c>
      <c r="AA1013" s="4"/>
      <c r="AB1013" s="4"/>
      <c r="AC1013" s="11"/>
      <c r="AD1013" s="11">
        <f>SUM(Tabel1[[#This Row],[Bez - fout, canadees]:[Bez - fout, anders]])</f>
        <v>0</v>
      </c>
      <c r="AE1013" s="4">
        <v>1</v>
      </c>
      <c r="AF1013" s="11"/>
      <c r="AG1013" s="11"/>
      <c r="AH1013" s="11">
        <f>SUM(Tabel1[[#This Row],[Bez - Obstakel, openbaar]:[Bez - Obstakel, doelgroep]])</f>
        <v>1</v>
      </c>
      <c r="AI1013" s="4"/>
      <c r="AJ1013" s="11">
        <f>SUM(Tabel1[[#This Row],[Bez - doelgroep totaal]]+Tabel1[[#This Row],[Bez - Openbaar]]+Tabel1[[#This Row],[Bez - Foutparkeerders]]+Tabel1[[#This Row],[Bez - Obstakels]])</f>
        <v>48</v>
      </c>
      <c r="AK1013" s="41">
        <f>Tabel1[[#This Row],[Bez - Openbaar]]/Tabel1[[#This Row],[Totale openbare capaciteit]]</f>
        <v>0.88235294117647056</v>
      </c>
      <c r="AL1013" s="41">
        <f>Tabel1[[#This Row],[Bez - doelgroep totaal]]/Tabel1[[#This Row],[Totale doelgroep capaciteit]]</f>
        <v>0.66666666666666663</v>
      </c>
      <c r="AM1013" s="41">
        <f>Tabel1[[#This Row],[Totale bezetting]]/Tabel1[[#This Row],[Totale capaciteit]]</f>
        <v>0.88888888888888884</v>
      </c>
      <c r="AN1013" s="41" t="str">
        <f>Tabel1[[#This Row],[Datum]]&amp;Tabel1[[#This Row],[Meetmoment]]&amp;Tabel1[[#This Row],[Sectienummer]]</f>
        <v>4441600:00-02:0077</v>
      </c>
      <c r="AO1013" s="33"/>
      <c r="AP1013" s="33"/>
      <c r="AQ1013" s="33">
        <v>8</v>
      </c>
      <c r="AR1013" s="33">
        <v>39</v>
      </c>
      <c r="AS1013" s="33"/>
      <c r="AT1013" s="33">
        <f>SUM(Tabel1[[#This Row],[Motief - Bezoekers/kortparkeerders]:[Motief - Overig]])</f>
        <v>47</v>
      </c>
      <c r="AU1013" s="43">
        <v>42</v>
      </c>
      <c r="AV1013" s="43"/>
      <c r="AW1013" s="43">
        <v>1</v>
      </c>
      <c r="AX1013" s="43">
        <v>1</v>
      </c>
      <c r="AY1013" s="43">
        <v>2</v>
      </c>
      <c r="AZ1013" s="43"/>
      <c r="BA1013" s="43"/>
      <c r="BB1013" s="43">
        <v>1</v>
      </c>
      <c r="BC1013" s="44">
        <f>SUM(Tabel1[[#This Row],[Herkomst - Eigen woonplaats]:[Herkomst - Onbekend]])</f>
        <v>47</v>
      </c>
    </row>
    <row r="1014" spans="1:55" s="2" customFormat="1" x14ac:dyDescent="0.25">
      <c r="A1014" s="1">
        <v>77</v>
      </c>
      <c r="B1014" s="1" t="s">
        <v>51</v>
      </c>
      <c r="C1014" s="8">
        <v>44429</v>
      </c>
      <c r="D1014" s="1" t="s">
        <v>79</v>
      </c>
      <c r="E1014" s="4">
        <v>2</v>
      </c>
      <c r="F1014" s="4"/>
      <c r="G1014" s="4">
        <v>49</v>
      </c>
      <c r="H1014" s="4"/>
      <c r="I1014" s="4"/>
      <c r="J1014" s="4"/>
      <c r="K1014" s="4">
        <f>SUM(Tabel1[[#This Row],[cap_gemarkeerd_langs]:[cap_canadees]])</f>
        <v>51</v>
      </c>
      <c r="L1014" s="4">
        <v>1</v>
      </c>
      <c r="M1014" s="4">
        <v>2</v>
      </c>
      <c r="N1014" s="4"/>
      <c r="O1014" s="4"/>
      <c r="P1014" s="4"/>
      <c r="Q1014" s="4" t="s">
        <v>88</v>
      </c>
      <c r="R1014" s="4">
        <f>SUM(Tabel1[[#This Row],[Cap - Invaliden algemeen]:[Cap - Overig gereserveerd]])</f>
        <v>3</v>
      </c>
      <c r="S1014" s="4">
        <f>Tabel1[[#This Row],[Totale openbare capaciteit]]+Tabel1[[#This Row],[Totale doelgroep capaciteit]]</f>
        <v>54</v>
      </c>
      <c r="T1014" s="11">
        <v>41</v>
      </c>
      <c r="U1014" s="11"/>
      <c r="V1014" s="11">
        <v>1</v>
      </c>
      <c r="W1014" s="11"/>
      <c r="X1014" s="11"/>
      <c r="Y1014" s="11"/>
      <c r="Z1014" s="4">
        <f>SUM(Tabel1[[#This Row],[Bez - Invaliden algemeen]:[Bez - Overig gereserveerd]])</f>
        <v>1</v>
      </c>
      <c r="AA1014" s="4"/>
      <c r="AB1014" s="4"/>
      <c r="AC1014" s="11"/>
      <c r="AD1014" s="11">
        <f>SUM(Tabel1[[#This Row],[Bez - fout, canadees]:[Bez - fout, anders]])</f>
        <v>0</v>
      </c>
      <c r="AE1014" s="11">
        <v>1</v>
      </c>
      <c r="AF1014" s="11"/>
      <c r="AG1014" s="11"/>
      <c r="AH1014" s="11">
        <f>SUM(Tabel1[[#This Row],[Bez - Obstakel, openbaar]:[Bez - Obstakel, doelgroep]])</f>
        <v>1</v>
      </c>
      <c r="AI1014" s="4"/>
      <c r="AJ1014" s="11">
        <f>SUM(Tabel1[[#This Row],[Bez - doelgroep totaal]]+Tabel1[[#This Row],[Bez - Openbaar]]+Tabel1[[#This Row],[Bez - Foutparkeerders]]+Tabel1[[#This Row],[Bez - Obstakels]])</f>
        <v>43</v>
      </c>
      <c r="AK1014" s="41">
        <f>Tabel1[[#This Row],[Bez - Openbaar]]/Tabel1[[#This Row],[Totale openbare capaciteit]]</f>
        <v>0.80392156862745101</v>
      </c>
      <c r="AL1014" s="41">
        <f>Tabel1[[#This Row],[Bez - doelgroep totaal]]/Tabel1[[#This Row],[Totale doelgroep capaciteit]]</f>
        <v>0.33333333333333331</v>
      </c>
      <c r="AM1014" s="41">
        <f>Tabel1[[#This Row],[Totale bezetting]]/Tabel1[[#This Row],[Totale capaciteit]]</f>
        <v>0.79629629629629628</v>
      </c>
      <c r="AN1014" s="41" t="str">
        <f>Tabel1[[#This Row],[Datum]]&amp;Tabel1[[#This Row],[Meetmoment]]&amp;Tabel1[[#This Row],[Sectienummer]]</f>
        <v>4442914:00-16:0077</v>
      </c>
      <c r="AO1014" s="33">
        <v>8</v>
      </c>
      <c r="AP1014" s="33"/>
      <c r="AQ1014" s="33">
        <v>3</v>
      </c>
      <c r="AR1014" s="33">
        <v>31</v>
      </c>
      <c r="AS1014" s="33"/>
      <c r="AT1014" s="33">
        <f>SUM(Tabel1[[#This Row],[Motief - Bezoekers/kortparkeerders]:[Motief - Overig]])</f>
        <v>42</v>
      </c>
      <c r="AU1014" s="43">
        <v>33</v>
      </c>
      <c r="AV1014" s="43">
        <v>3</v>
      </c>
      <c r="AW1014" s="43"/>
      <c r="AX1014" s="43">
        <v>1</v>
      </c>
      <c r="AY1014" s="43">
        <v>2</v>
      </c>
      <c r="AZ1014" s="43">
        <v>1</v>
      </c>
      <c r="BA1014" s="43"/>
      <c r="BB1014" s="43">
        <v>2</v>
      </c>
      <c r="BC1014" s="44">
        <f>SUM(Tabel1[[#This Row],[Herkomst - Eigen woonplaats]:[Herkomst - Onbekend]])</f>
        <v>42</v>
      </c>
    </row>
    <row r="1015" spans="1:55" s="2" customFormat="1" x14ac:dyDescent="0.25">
      <c r="A1015" s="1">
        <v>77</v>
      </c>
      <c r="B1015" t="s">
        <v>51</v>
      </c>
      <c r="C1015" s="8">
        <v>44450</v>
      </c>
      <c r="D1015" s="1" t="s">
        <v>78</v>
      </c>
      <c r="E1015" s="4">
        <v>2</v>
      </c>
      <c r="F1015" s="4"/>
      <c r="G1015" s="4">
        <v>49</v>
      </c>
      <c r="H1015" s="4"/>
      <c r="I1015" s="4"/>
      <c r="J1015" s="4"/>
      <c r="K1015" s="4">
        <f>SUM(Tabel1[[#This Row],[cap_gemarkeerd_langs]:[cap_canadees]])</f>
        <v>51</v>
      </c>
      <c r="L1015" s="4">
        <v>1</v>
      </c>
      <c r="M1015" s="4">
        <v>2</v>
      </c>
      <c r="N1015" s="4"/>
      <c r="O1015" s="4"/>
      <c r="P1015" s="4"/>
      <c r="Q1015" s="4" t="s">
        <v>88</v>
      </c>
      <c r="R1015" s="4">
        <f>SUM(Tabel1[[#This Row],[Cap - Invaliden algemeen]:[Cap - Overig gereserveerd]])</f>
        <v>3</v>
      </c>
      <c r="S1015" s="4">
        <f>Tabel1[[#This Row],[Totale openbare capaciteit]]+Tabel1[[#This Row],[Totale doelgroep capaciteit]]</f>
        <v>54</v>
      </c>
      <c r="T1015" s="11">
        <v>40</v>
      </c>
      <c r="U1015" s="11"/>
      <c r="V1015" s="11">
        <v>1</v>
      </c>
      <c r="W1015" s="11"/>
      <c r="X1015" s="11"/>
      <c r="Y1015" s="11"/>
      <c r="Z1015" s="4">
        <f>SUM(Tabel1[[#This Row],[Bez - Invaliden algemeen]:[Bez - Overig gereserveerd]])</f>
        <v>1</v>
      </c>
      <c r="AA1015" s="4"/>
      <c r="AB1015" s="4"/>
      <c r="AC1015" s="11"/>
      <c r="AD1015" s="11">
        <f>SUM(Tabel1[[#This Row],[Bez - fout, canadees]:[Bez - fout, anders]])</f>
        <v>0</v>
      </c>
      <c r="AE1015" s="4">
        <v>1</v>
      </c>
      <c r="AF1015" s="11"/>
      <c r="AG1015" s="11"/>
      <c r="AH1015" s="11">
        <f>SUM(Tabel1[[#This Row],[Bez - Obstakel, openbaar]:[Bez - Obstakel, doelgroep]])</f>
        <v>1</v>
      </c>
      <c r="AI1015" s="4"/>
      <c r="AJ1015" s="11">
        <f>SUM(Tabel1[[#This Row],[Bez - doelgroep totaal]]+Tabel1[[#This Row],[Bez - Openbaar]]+Tabel1[[#This Row],[Bez - Foutparkeerders]]+Tabel1[[#This Row],[Bez - Obstakels]])</f>
        <v>42</v>
      </c>
      <c r="AK1015" s="41">
        <f>Tabel1[[#This Row],[Bez - Openbaar]]/Tabel1[[#This Row],[Totale openbare capaciteit]]</f>
        <v>0.78431372549019607</v>
      </c>
      <c r="AL1015" s="41">
        <f>Tabel1[[#This Row],[Bez - doelgroep totaal]]/Tabel1[[#This Row],[Totale doelgroep capaciteit]]</f>
        <v>0.33333333333333331</v>
      </c>
      <c r="AM1015" s="41">
        <f>Tabel1[[#This Row],[Totale bezetting]]/Tabel1[[#This Row],[Totale capaciteit]]</f>
        <v>0.77777777777777779</v>
      </c>
      <c r="AN1015" s="41" t="str">
        <f>Tabel1[[#This Row],[Datum]]&amp;Tabel1[[#This Row],[Meetmoment]]&amp;Tabel1[[#This Row],[Sectienummer]]</f>
        <v>4445010:00-12:0077</v>
      </c>
      <c r="AO1015" s="33">
        <v>1</v>
      </c>
      <c r="AP1015" s="33"/>
      <c r="AQ1015" s="33">
        <v>3</v>
      </c>
      <c r="AR1015" s="33">
        <v>37</v>
      </c>
      <c r="AS1015" s="33"/>
      <c r="AT1015" s="33">
        <f>SUM(Tabel1[[#This Row],[Motief - Bezoekers/kortparkeerders]:[Motief - Overig]])</f>
        <v>41</v>
      </c>
      <c r="AU1015" s="43">
        <v>38</v>
      </c>
      <c r="AV1015" s="43">
        <v>1</v>
      </c>
      <c r="AW1015" s="43"/>
      <c r="AX1015" s="43"/>
      <c r="AY1015" s="43">
        <v>1</v>
      </c>
      <c r="AZ1015" s="43">
        <v>1</v>
      </c>
      <c r="BA1015" s="43"/>
      <c r="BB1015" s="43"/>
      <c r="BC1015" s="44">
        <f>SUM(Tabel1[[#This Row],[Herkomst - Eigen woonplaats]:[Herkomst - Onbekend]])</f>
        <v>41</v>
      </c>
    </row>
    <row r="1016" spans="1:55" s="2" customFormat="1" x14ac:dyDescent="0.25">
      <c r="A1016" s="1">
        <v>77</v>
      </c>
      <c r="B1016" t="s">
        <v>51</v>
      </c>
      <c r="C1016" s="8">
        <v>44450</v>
      </c>
      <c r="D1016" s="1" t="s">
        <v>79</v>
      </c>
      <c r="E1016" s="4">
        <v>2</v>
      </c>
      <c r="F1016" s="4"/>
      <c r="G1016" s="4">
        <v>49</v>
      </c>
      <c r="H1016" s="4"/>
      <c r="I1016" s="4"/>
      <c r="J1016" s="4"/>
      <c r="K1016" s="4">
        <f>SUM(Tabel1[[#This Row],[cap_gemarkeerd_langs]:[cap_canadees]])</f>
        <v>51</v>
      </c>
      <c r="L1016" s="4">
        <v>1</v>
      </c>
      <c r="M1016" s="4">
        <v>2</v>
      </c>
      <c r="N1016" s="4"/>
      <c r="O1016" s="4"/>
      <c r="P1016" s="4"/>
      <c r="Q1016" s="4" t="s">
        <v>88</v>
      </c>
      <c r="R1016" s="4">
        <f>SUM(Tabel1[[#This Row],[Cap - Invaliden algemeen]:[Cap - Overig gereserveerd]])</f>
        <v>3</v>
      </c>
      <c r="S1016" s="4">
        <f>Tabel1[[#This Row],[Totale openbare capaciteit]]+Tabel1[[#This Row],[Totale doelgroep capaciteit]]</f>
        <v>54</v>
      </c>
      <c r="T1016" s="11">
        <v>43</v>
      </c>
      <c r="U1016" s="11">
        <v>1</v>
      </c>
      <c r="V1016" s="11">
        <v>2</v>
      </c>
      <c r="W1016" s="11"/>
      <c r="X1016" s="11"/>
      <c r="Y1016" s="11"/>
      <c r="Z1016" s="4">
        <f>SUM(Tabel1[[#This Row],[Bez - Invaliden algemeen]:[Bez - Overig gereserveerd]])</f>
        <v>3</v>
      </c>
      <c r="AA1016" s="4"/>
      <c r="AB1016" s="4"/>
      <c r="AC1016" s="11"/>
      <c r="AD1016" s="11">
        <f>SUM(Tabel1[[#This Row],[Bez - fout, canadees]:[Bez - fout, anders]])</f>
        <v>0</v>
      </c>
      <c r="AE1016" s="4">
        <v>1</v>
      </c>
      <c r="AF1016" s="11"/>
      <c r="AG1016" s="11"/>
      <c r="AH1016" s="11">
        <f>SUM(Tabel1[[#This Row],[Bez - Obstakel, openbaar]:[Bez - Obstakel, doelgroep]])</f>
        <v>1</v>
      </c>
      <c r="AI1016" s="4"/>
      <c r="AJ1016" s="11">
        <f>SUM(Tabel1[[#This Row],[Bez - doelgroep totaal]]+Tabel1[[#This Row],[Bez - Openbaar]]+Tabel1[[#This Row],[Bez - Foutparkeerders]]+Tabel1[[#This Row],[Bez - Obstakels]])</f>
        <v>47</v>
      </c>
      <c r="AK1016" s="41">
        <f>Tabel1[[#This Row],[Bez - Openbaar]]/Tabel1[[#This Row],[Totale openbare capaciteit]]</f>
        <v>0.84313725490196079</v>
      </c>
      <c r="AL1016" s="41">
        <f>Tabel1[[#This Row],[Bez - doelgroep totaal]]/Tabel1[[#This Row],[Totale doelgroep capaciteit]]</f>
        <v>1</v>
      </c>
      <c r="AM1016" s="41">
        <f>Tabel1[[#This Row],[Totale bezetting]]/Tabel1[[#This Row],[Totale capaciteit]]</f>
        <v>0.87037037037037035</v>
      </c>
      <c r="AN1016" s="41" t="str">
        <f>Tabel1[[#This Row],[Datum]]&amp;Tabel1[[#This Row],[Meetmoment]]&amp;Tabel1[[#This Row],[Sectienummer]]</f>
        <v>4445014:00-16:0077</v>
      </c>
      <c r="AO1016" s="33">
        <v>5</v>
      </c>
      <c r="AP1016" s="33"/>
      <c r="AQ1016" s="33">
        <v>5</v>
      </c>
      <c r="AR1016" s="33">
        <v>36</v>
      </c>
      <c r="AS1016" s="33"/>
      <c r="AT1016" s="33">
        <f>SUM(Tabel1[[#This Row],[Motief - Bezoekers/kortparkeerders]:[Motief - Overig]])</f>
        <v>46</v>
      </c>
      <c r="AU1016" s="43">
        <v>39</v>
      </c>
      <c r="AV1016" s="43">
        <v>2</v>
      </c>
      <c r="AW1016" s="43">
        <v>1</v>
      </c>
      <c r="AX1016" s="43"/>
      <c r="AY1016" s="43">
        <v>1</v>
      </c>
      <c r="AZ1016" s="43">
        <v>1</v>
      </c>
      <c r="BA1016" s="43">
        <v>1</v>
      </c>
      <c r="BB1016" s="43">
        <v>1</v>
      </c>
      <c r="BC1016" s="44">
        <f>SUM(Tabel1[[#This Row],[Herkomst - Eigen woonplaats]:[Herkomst - Onbekend]])</f>
        <v>46</v>
      </c>
    </row>
    <row r="1017" spans="1:55" s="2" customFormat="1" x14ac:dyDescent="0.25">
      <c r="A1017" s="1">
        <v>77</v>
      </c>
      <c r="B1017" t="s">
        <v>51</v>
      </c>
      <c r="C1017" s="8">
        <v>44450</v>
      </c>
      <c r="D1017" s="1" t="s">
        <v>80</v>
      </c>
      <c r="E1017" s="4">
        <v>2</v>
      </c>
      <c r="F1017" s="4"/>
      <c r="G1017" s="4">
        <v>49</v>
      </c>
      <c r="H1017" s="4"/>
      <c r="I1017" s="4"/>
      <c r="J1017" s="4"/>
      <c r="K1017" s="4">
        <f>SUM(Tabel1[[#This Row],[cap_gemarkeerd_langs]:[cap_canadees]])</f>
        <v>51</v>
      </c>
      <c r="L1017" s="4">
        <v>1</v>
      </c>
      <c r="M1017" s="4">
        <v>2</v>
      </c>
      <c r="N1017" s="4"/>
      <c r="O1017" s="4"/>
      <c r="P1017" s="4"/>
      <c r="Q1017" s="4" t="s">
        <v>88</v>
      </c>
      <c r="R1017" s="4">
        <f>SUM(Tabel1[[#This Row],[Cap - Invaliden algemeen]:[Cap - Overig gereserveerd]])</f>
        <v>3</v>
      </c>
      <c r="S1017" s="4">
        <f>Tabel1[[#This Row],[Totale openbare capaciteit]]+Tabel1[[#This Row],[Totale doelgroep capaciteit]]</f>
        <v>54</v>
      </c>
      <c r="T1017" s="11">
        <v>40</v>
      </c>
      <c r="U1017" s="11">
        <v>1</v>
      </c>
      <c r="V1017" s="11">
        <v>2</v>
      </c>
      <c r="W1017" s="11"/>
      <c r="X1017" s="11"/>
      <c r="Y1017" s="11"/>
      <c r="Z1017" s="4">
        <f>SUM(Tabel1[[#This Row],[Bez - Invaliden algemeen]:[Bez - Overig gereserveerd]])</f>
        <v>3</v>
      </c>
      <c r="AA1017" s="4"/>
      <c r="AB1017" s="4"/>
      <c r="AC1017" s="11"/>
      <c r="AD1017" s="11">
        <f>SUM(Tabel1[[#This Row],[Bez - fout, canadees]:[Bez - fout, anders]])</f>
        <v>0</v>
      </c>
      <c r="AE1017" s="4">
        <v>1</v>
      </c>
      <c r="AF1017" s="11"/>
      <c r="AG1017" s="11"/>
      <c r="AH1017" s="11">
        <f>SUM(Tabel1[[#This Row],[Bez - Obstakel, openbaar]:[Bez - Obstakel, doelgroep]])</f>
        <v>1</v>
      </c>
      <c r="AI1017" s="4"/>
      <c r="AJ1017" s="11">
        <f>SUM(Tabel1[[#This Row],[Bez - doelgroep totaal]]+Tabel1[[#This Row],[Bez - Openbaar]]+Tabel1[[#This Row],[Bez - Foutparkeerders]]+Tabel1[[#This Row],[Bez - Obstakels]])</f>
        <v>44</v>
      </c>
      <c r="AK1017" s="41">
        <f>Tabel1[[#This Row],[Bez - Openbaar]]/Tabel1[[#This Row],[Totale openbare capaciteit]]</f>
        <v>0.78431372549019607</v>
      </c>
      <c r="AL1017" s="41">
        <f>Tabel1[[#This Row],[Bez - doelgroep totaal]]/Tabel1[[#This Row],[Totale doelgroep capaciteit]]</f>
        <v>1</v>
      </c>
      <c r="AM1017" s="41">
        <f>Tabel1[[#This Row],[Totale bezetting]]/Tabel1[[#This Row],[Totale capaciteit]]</f>
        <v>0.81481481481481477</v>
      </c>
      <c r="AN1017" s="41" t="str">
        <f>Tabel1[[#This Row],[Datum]]&amp;Tabel1[[#This Row],[Meetmoment]]&amp;Tabel1[[#This Row],[Sectienummer]]</f>
        <v>4445019:00-21:0077</v>
      </c>
      <c r="AO1017" s="33"/>
      <c r="AP1017" s="33"/>
      <c r="AQ1017" s="33">
        <v>7</v>
      </c>
      <c r="AR1017" s="33">
        <v>36</v>
      </c>
      <c r="AS1017" s="33"/>
      <c r="AT1017" s="33">
        <f>SUM(Tabel1[[#This Row],[Motief - Bezoekers/kortparkeerders]:[Motief - Overig]])</f>
        <v>43</v>
      </c>
      <c r="AU1017" s="43">
        <v>39</v>
      </c>
      <c r="AV1017" s="43">
        <v>1</v>
      </c>
      <c r="AW1017" s="43"/>
      <c r="AX1017" s="43">
        <v>1</v>
      </c>
      <c r="AY1017" s="43">
        <v>1</v>
      </c>
      <c r="AZ1017" s="43"/>
      <c r="BA1017" s="43">
        <v>1</v>
      </c>
      <c r="BB1017" s="43"/>
      <c r="BC1017" s="44">
        <f>SUM(Tabel1[[#This Row],[Herkomst - Eigen woonplaats]:[Herkomst - Onbekend]])</f>
        <v>43</v>
      </c>
    </row>
    <row r="1018" spans="1:55" s="2" customFormat="1" x14ac:dyDescent="0.25">
      <c r="A1018" s="1">
        <v>77</v>
      </c>
      <c r="B1018" t="s">
        <v>51</v>
      </c>
      <c r="C1018" s="8">
        <v>44451</v>
      </c>
      <c r="D1018" s="1" t="s">
        <v>77</v>
      </c>
      <c r="E1018" s="4">
        <v>2</v>
      </c>
      <c r="F1018" s="4"/>
      <c r="G1018" s="4">
        <v>49</v>
      </c>
      <c r="H1018" s="4"/>
      <c r="I1018" s="4"/>
      <c r="J1018" s="4"/>
      <c r="K1018" s="4">
        <f>SUM(Tabel1[[#This Row],[cap_gemarkeerd_langs]:[cap_canadees]])</f>
        <v>51</v>
      </c>
      <c r="L1018" s="4">
        <v>1</v>
      </c>
      <c r="M1018" s="4">
        <v>2</v>
      </c>
      <c r="N1018" s="4"/>
      <c r="O1018" s="4"/>
      <c r="P1018" s="4"/>
      <c r="Q1018" s="4" t="s">
        <v>88</v>
      </c>
      <c r="R1018" s="4">
        <f>SUM(Tabel1[[#This Row],[Cap - Invaliden algemeen]:[Cap - Overig gereserveerd]])</f>
        <v>3</v>
      </c>
      <c r="S1018" s="4">
        <f>Tabel1[[#This Row],[Totale openbare capaciteit]]+Tabel1[[#This Row],[Totale doelgroep capaciteit]]</f>
        <v>54</v>
      </c>
      <c r="T1018" s="11">
        <v>48</v>
      </c>
      <c r="U1018" s="11"/>
      <c r="V1018" s="11">
        <v>1</v>
      </c>
      <c r="W1018" s="11"/>
      <c r="X1018" s="11"/>
      <c r="Y1018" s="11"/>
      <c r="Z1018" s="4">
        <f>SUM(Tabel1[[#This Row],[Bez - Invaliden algemeen]:[Bez - Overig gereserveerd]])</f>
        <v>1</v>
      </c>
      <c r="AA1018" s="4"/>
      <c r="AB1018" s="4"/>
      <c r="AC1018" s="11"/>
      <c r="AD1018" s="11">
        <f>SUM(Tabel1[[#This Row],[Bez - fout, canadees]:[Bez - fout, anders]])</f>
        <v>0</v>
      </c>
      <c r="AE1018" s="4">
        <v>1</v>
      </c>
      <c r="AF1018" s="11"/>
      <c r="AG1018" s="11"/>
      <c r="AH1018" s="11">
        <f>SUM(Tabel1[[#This Row],[Bez - Obstakel, openbaar]:[Bez - Obstakel, doelgroep]])</f>
        <v>1</v>
      </c>
      <c r="AI1018" s="4"/>
      <c r="AJ1018" s="11">
        <f>SUM(Tabel1[[#This Row],[Bez - doelgroep totaal]]+Tabel1[[#This Row],[Bez - Openbaar]]+Tabel1[[#This Row],[Bez - Foutparkeerders]]+Tabel1[[#This Row],[Bez - Obstakels]])</f>
        <v>50</v>
      </c>
      <c r="AK1018" s="41">
        <f>Tabel1[[#This Row],[Bez - Openbaar]]/Tabel1[[#This Row],[Totale openbare capaciteit]]</f>
        <v>0.94117647058823528</v>
      </c>
      <c r="AL1018" s="41">
        <f>Tabel1[[#This Row],[Bez - doelgroep totaal]]/Tabel1[[#This Row],[Totale doelgroep capaciteit]]</f>
        <v>0.33333333333333331</v>
      </c>
      <c r="AM1018" s="41">
        <f>Tabel1[[#This Row],[Totale bezetting]]/Tabel1[[#This Row],[Totale capaciteit]]</f>
        <v>0.92592592592592593</v>
      </c>
      <c r="AN1018" s="41" t="str">
        <f>Tabel1[[#This Row],[Datum]]&amp;Tabel1[[#This Row],[Meetmoment]]&amp;Tabel1[[#This Row],[Sectienummer]]</f>
        <v>4445100:00-02:0077</v>
      </c>
      <c r="AO1018" s="33"/>
      <c r="AP1018" s="33"/>
      <c r="AQ1018" s="33">
        <v>7</v>
      </c>
      <c r="AR1018" s="33">
        <v>42</v>
      </c>
      <c r="AS1018" s="33"/>
      <c r="AT1018" s="33">
        <f>SUM(Tabel1[[#This Row],[Motief - Bezoekers/kortparkeerders]:[Motief - Overig]])</f>
        <v>49</v>
      </c>
      <c r="AU1018" s="43">
        <v>44</v>
      </c>
      <c r="AV1018" s="43">
        <v>1</v>
      </c>
      <c r="AW1018" s="43">
        <v>1</v>
      </c>
      <c r="AX1018" s="43">
        <v>1</v>
      </c>
      <c r="AY1018" s="43">
        <v>1</v>
      </c>
      <c r="AZ1018" s="43"/>
      <c r="BA1018" s="43">
        <v>1</v>
      </c>
      <c r="BB1018" s="43"/>
      <c r="BC1018" s="44">
        <f>SUM(Tabel1[[#This Row],[Herkomst - Eigen woonplaats]:[Herkomst - Onbekend]])</f>
        <v>49</v>
      </c>
    </row>
    <row r="1019" spans="1:55" s="2" customFormat="1" x14ac:dyDescent="0.25">
      <c r="A1019" s="1">
        <v>77</v>
      </c>
      <c r="B1019" t="s">
        <v>51</v>
      </c>
      <c r="C1019" s="8">
        <v>44475</v>
      </c>
      <c r="D1019" s="1" t="s">
        <v>77</v>
      </c>
      <c r="E1019" s="4">
        <v>2</v>
      </c>
      <c r="F1019" s="4"/>
      <c r="G1019" s="4">
        <v>49</v>
      </c>
      <c r="H1019" s="4"/>
      <c r="I1019" s="4"/>
      <c r="J1019" s="4"/>
      <c r="K1019" s="4">
        <f>SUM(Tabel1[[#This Row],[cap_gemarkeerd_langs]:[cap_canadees]])</f>
        <v>51</v>
      </c>
      <c r="L1019" s="4">
        <v>1</v>
      </c>
      <c r="M1019" s="4">
        <v>2</v>
      </c>
      <c r="N1019" s="4"/>
      <c r="O1019" s="4"/>
      <c r="P1019" s="4"/>
      <c r="Q1019" s="4" t="s">
        <v>88</v>
      </c>
      <c r="R1019" s="4">
        <f>SUM(Tabel1[[#This Row],[Cap - Invaliden algemeen]:[Cap - Overig gereserveerd]])</f>
        <v>3</v>
      </c>
      <c r="S1019" s="4">
        <f>Tabel1[[#This Row],[Totale openbare capaciteit]]+Tabel1[[#This Row],[Totale doelgroep capaciteit]]</f>
        <v>54</v>
      </c>
      <c r="T1019" s="11">
        <v>49</v>
      </c>
      <c r="U1019" s="11">
        <v>1</v>
      </c>
      <c r="V1019" s="11">
        <v>2</v>
      </c>
      <c r="W1019" s="11"/>
      <c r="X1019" s="11"/>
      <c r="Y1019" s="11"/>
      <c r="Z1019" s="4">
        <f>SUM(Tabel1[[#This Row],[Bez - Invaliden algemeen]:[Bez - Overig gereserveerd]])</f>
        <v>3</v>
      </c>
      <c r="AA1019" s="4"/>
      <c r="AB1019" s="4">
        <v>6</v>
      </c>
      <c r="AC1019" s="11"/>
      <c r="AD1019" s="11">
        <f>SUM(Tabel1[[#This Row],[Bez - fout, canadees]:[Bez - fout, anders]])</f>
        <v>6</v>
      </c>
      <c r="AE1019" s="4">
        <v>2</v>
      </c>
      <c r="AF1019" s="11"/>
      <c r="AG1019" s="11"/>
      <c r="AH1019" s="11">
        <f>SUM(Tabel1[[#This Row],[Bez - Obstakel, openbaar]:[Bez - Obstakel, doelgroep]])</f>
        <v>2</v>
      </c>
      <c r="AI1019" s="4"/>
      <c r="AJ1019" s="11">
        <f>SUM(Tabel1[[#This Row],[Bez - doelgroep totaal]]+Tabel1[[#This Row],[Bez - Openbaar]]+Tabel1[[#This Row],[Bez - Foutparkeerders]]+Tabel1[[#This Row],[Bez - Obstakels]])</f>
        <v>60</v>
      </c>
      <c r="AK1019" s="41">
        <f>Tabel1[[#This Row],[Bez - Openbaar]]/Tabel1[[#This Row],[Totale openbare capaciteit]]</f>
        <v>0.96078431372549022</v>
      </c>
      <c r="AL1019" s="41">
        <f>Tabel1[[#This Row],[Bez - doelgroep totaal]]/Tabel1[[#This Row],[Totale doelgroep capaciteit]]</f>
        <v>1</v>
      </c>
      <c r="AM1019" s="41">
        <f>Tabel1[[#This Row],[Totale bezetting]]/Tabel1[[#This Row],[Totale capaciteit]]</f>
        <v>1.1111111111111112</v>
      </c>
      <c r="AN1019" s="41" t="str">
        <f>Tabel1[[#This Row],[Datum]]&amp;Tabel1[[#This Row],[Meetmoment]]&amp;Tabel1[[#This Row],[Sectienummer]]</f>
        <v>4447500:00-02:0077</v>
      </c>
      <c r="AO1019" s="33"/>
      <c r="AP1019" s="33"/>
      <c r="AQ1019" s="33">
        <v>16</v>
      </c>
      <c r="AR1019" s="33">
        <v>42</v>
      </c>
      <c r="AS1019" s="33"/>
      <c r="AT1019" s="33">
        <f>SUM(Tabel1[[#This Row],[Motief - Bezoekers/kortparkeerders]:[Motief - Overig]])</f>
        <v>58</v>
      </c>
      <c r="AU1019" s="43">
        <v>52</v>
      </c>
      <c r="AV1019" s="43"/>
      <c r="AW1019" s="43">
        <v>1</v>
      </c>
      <c r="AX1019" s="43">
        <v>1</v>
      </c>
      <c r="AY1019" s="43">
        <v>1</v>
      </c>
      <c r="AZ1019" s="43">
        <v>2</v>
      </c>
      <c r="BA1019" s="43">
        <v>1</v>
      </c>
      <c r="BB1019" s="43"/>
      <c r="BC1019" s="44">
        <f>SUM(Tabel1[[#This Row],[Herkomst - Eigen woonplaats]:[Herkomst - Onbekend]])</f>
        <v>58</v>
      </c>
    </row>
    <row r="1020" spans="1:55" s="2" customFormat="1" x14ac:dyDescent="0.25">
      <c r="A1020" s="1">
        <v>78</v>
      </c>
      <c r="B1020" t="s">
        <v>56</v>
      </c>
      <c r="C1020" s="8">
        <v>44415</v>
      </c>
      <c r="D1020" s="1" t="s">
        <v>78</v>
      </c>
      <c r="E1020" s="4">
        <v>23</v>
      </c>
      <c r="F1020" s="4"/>
      <c r="G1020" s="4"/>
      <c r="H1020" s="4"/>
      <c r="I1020" s="4"/>
      <c r="J1020" s="4"/>
      <c r="K1020" s="4">
        <f>SUM(Tabel1[[#This Row],[cap_gemarkeerd_langs]:[cap_canadees]])</f>
        <v>23</v>
      </c>
      <c r="L1020" s="4"/>
      <c r="M1020" s="4"/>
      <c r="N1020" s="4"/>
      <c r="O1020" s="4"/>
      <c r="P1020" s="4"/>
      <c r="Q1020" s="4"/>
      <c r="R1020" s="4">
        <f>SUM(Tabel1[[#This Row],[Cap - Invaliden algemeen]:[Cap - Overig gereserveerd]])</f>
        <v>0</v>
      </c>
      <c r="S1020" s="4">
        <f>Tabel1[[#This Row],[Totale openbare capaciteit]]+Tabel1[[#This Row],[Totale doelgroep capaciteit]]</f>
        <v>23</v>
      </c>
      <c r="T1020" s="11">
        <v>22</v>
      </c>
      <c r="U1020" s="11"/>
      <c r="V1020" s="11"/>
      <c r="W1020" s="11"/>
      <c r="X1020" s="11"/>
      <c r="Y1020" s="11"/>
      <c r="Z1020" s="4">
        <f>SUM(Tabel1[[#This Row],[Bez - Invaliden algemeen]:[Bez - Overig gereserveerd]])</f>
        <v>0</v>
      </c>
      <c r="AA1020" s="4"/>
      <c r="AB1020" s="4"/>
      <c r="AC1020" s="11"/>
      <c r="AD1020" s="11">
        <f>SUM(Tabel1[[#This Row],[Bez - fout, canadees]:[Bez - fout, anders]])</f>
        <v>0</v>
      </c>
      <c r="AE1020" s="4"/>
      <c r="AF1020" s="11"/>
      <c r="AG1020" s="11"/>
      <c r="AH1020" s="11">
        <f>SUM(Tabel1[[#This Row],[Bez - Obstakel, openbaar]:[Bez - Obstakel, doelgroep]])</f>
        <v>0</v>
      </c>
      <c r="AI1020" s="4"/>
      <c r="AJ1020" s="11">
        <f>SUM(Tabel1[[#This Row],[Bez - doelgroep totaal]]+Tabel1[[#This Row],[Bez - Openbaar]]+Tabel1[[#This Row],[Bez - Foutparkeerders]]+Tabel1[[#This Row],[Bez - Obstakels]])</f>
        <v>22</v>
      </c>
      <c r="AK1020" s="41">
        <f>Tabel1[[#This Row],[Bez - Openbaar]]/Tabel1[[#This Row],[Totale openbare capaciteit]]</f>
        <v>0.95652173913043481</v>
      </c>
      <c r="AL1020" s="41" t="e">
        <f>Tabel1[[#This Row],[Bez - doelgroep totaal]]/Tabel1[[#This Row],[Totale doelgroep capaciteit]]</f>
        <v>#DIV/0!</v>
      </c>
      <c r="AM1020" s="41">
        <f>Tabel1[[#This Row],[Totale bezetting]]/Tabel1[[#This Row],[Totale capaciteit]]</f>
        <v>0.95652173913043481</v>
      </c>
      <c r="AN1020" s="41" t="str">
        <f>Tabel1[[#This Row],[Datum]]&amp;Tabel1[[#This Row],[Meetmoment]]&amp;Tabel1[[#This Row],[Sectienummer]]</f>
        <v>4441510:00-12:0078</v>
      </c>
      <c r="AO1020" s="33">
        <v>5</v>
      </c>
      <c r="AP1020" s="33"/>
      <c r="AQ1020" s="33">
        <v>4</v>
      </c>
      <c r="AR1020" s="33">
        <v>13</v>
      </c>
      <c r="AS1020" s="33"/>
      <c r="AT1020" s="33">
        <f>SUM(Tabel1[[#This Row],[Motief - Bezoekers/kortparkeerders]:[Motief - Overig]])</f>
        <v>22</v>
      </c>
      <c r="AU1020" s="43">
        <v>14</v>
      </c>
      <c r="AV1020" s="43">
        <v>1</v>
      </c>
      <c r="AW1020" s="43">
        <v>6</v>
      </c>
      <c r="AX1020" s="43"/>
      <c r="AY1020" s="43"/>
      <c r="AZ1020" s="43"/>
      <c r="BA1020" s="43">
        <v>1</v>
      </c>
      <c r="BB1020" s="43"/>
      <c r="BC1020" s="44">
        <f>SUM(Tabel1[[#This Row],[Herkomst - Eigen woonplaats]:[Herkomst - Onbekend]])</f>
        <v>22</v>
      </c>
    </row>
    <row r="1021" spans="1:55" s="2" customFormat="1" x14ac:dyDescent="0.25">
      <c r="A1021" s="1">
        <v>78</v>
      </c>
      <c r="B1021" t="s">
        <v>56</v>
      </c>
      <c r="C1021" s="8">
        <v>44415</v>
      </c>
      <c r="D1021" s="1" t="s">
        <v>79</v>
      </c>
      <c r="E1021" s="4">
        <v>23</v>
      </c>
      <c r="F1021" s="4"/>
      <c r="G1021" s="4"/>
      <c r="H1021" s="4"/>
      <c r="I1021" s="4"/>
      <c r="J1021" s="4"/>
      <c r="K1021" s="4">
        <f>SUM(Tabel1[[#This Row],[cap_gemarkeerd_langs]:[cap_canadees]])</f>
        <v>23</v>
      </c>
      <c r="L1021" s="4"/>
      <c r="M1021" s="4"/>
      <c r="N1021" s="4"/>
      <c r="O1021" s="4"/>
      <c r="P1021" s="4"/>
      <c r="Q1021" s="4"/>
      <c r="R1021" s="4">
        <f>SUM(Tabel1[[#This Row],[Cap - Invaliden algemeen]:[Cap - Overig gereserveerd]])</f>
        <v>0</v>
      </c>
      <c r="S1021" s="4">
        <f>Tabel1[[#This Row],[Totale openbare capaciteit]]+Tabel1[[#This Row],[Totale doelgroep capaciteit]]</f>
        <v>23</v>
      </c>
      <c r="T1021" s="11">
        <v>21</v>
      </c>
      <c r="U1021" s="11"/>
      <c r="V1021" s="11"/>
      <c r="W1021" s="11"/>
      <c r="X1021" s="11"/>
      <c r="Y1021" s="11"/>
      <c r="Z1021" s="4">
        <f>SUM(Tabel1[[#This Row],[Bez - Invaliden algemeen]:[Bez - Overig gereserveerd]])</f>
        <v>0</v>
      </c>
      <c r="AA1021" s="4">
        <v>1</v>
      </c>
      <c r="AB1021" s="4"/>
      <c r="AC1021" s="11"/>
      <c r="AD1021" s="11">
        <f>SUM(Tabel1[[#This Row],[Bez - fout, canadees]:[Bez - fout, anders]])</f>
        <v>1</v>
      </c>
      <c r="AE1021" s="4"/>
      <c r="AF1021" s="11"/>
      <c r="AG1021" s="11"/>
      <c r="AH1021" s="11">
        <f>SUM(Tabel1[[#This Row],[Bez - Obstakel, openbaar]:[Bez - Obstakel, doelgroep]])</f>
        <v>0</v>
      </c>
      <c r="AI1021" s="4"/>
      <c r="AJ1021" s="11">
        <f>SUM(Tabel1[[#This Row],[Bez - doelgroep totaal]]+Tabel1[[#This Row],[Bez - Openbaar]]+Tabel1[[#This Row],[Bez - Foutparkeerders]]+Tabel1[[#This Row],[Bez - Obstakels]])</f>
        <v>22</v>
      </c>
      <c r="AK1021" s="41">
        <f>Tabel1[[#This Row],[Bez - Openbaar]]/Tabel1[[#This Row],[Totale openbare capaciteit]]</f>
        <v>0.91304347826086951</v>
      </c>
      <c r="AL1021" s="41" t="e">
        <f>Tabel1[[#This Row],[Bez - doelgroep totaal]]/Tabel1[[#This Row],[Totale doelgroep capaciteit]]</f>
        <v>#DIV/0!</v>
      </c>
      <c r="AM1021" s="41">
        <f>Tabel1[[#This Row],[Totale bezetting]]/Tabel1[[#This Row],[Totale capaciteit]]</f>
        <v>0.95652173913043481</v>
      </c>
      <c r="AN1021" s="41" t="str">
        <f>Tabel1[[#This Row],[Datum]]&amp;Tabel1[[#This Row],[Meetmoment]]&amp;Tabel1[[#This Row],[Sectienummer]]</f>
        <v>4441514:00-16:0078</v>
      </c>
      <c r="AO1021" s="33">
        <v>3</v>
      </c>
      <c r="AP1021" s="33"/>
      <c r="AQ1021" s="33">
        <v>5</v>
      </c>
      <c r="AR1021" s="33">
        <v>14</v>
      </c>
      <c r="AS1021" s="33"/>
      <c r="AT1021" s="33">
        <f>SUM(Tabel1[[#This Row],[Motief - Bezoekers/kortparkeerders]:[Motief - Overig]])</f>
        <v>22</v>
      </c>
      <c r="AU1021" s="43">
        <v>13</v>
      </c>
      <c r="AV1021" s="43">
        <v>2</v>
      </c>
      <c r="AW1021" s="43">
        <v>5</v>
      </c>
      <c r="AX1021" s="43">
        <v>2</v>
      </c>
      <c r="AY1021" s="43"/>
      <c r="AZ1021" s="43"/>
      <c r="BA1021" s="43"/>
      <c r="BB1021" s="43"/>
      <c r="BC1021" s="44">
        <f>SUM(Tabel1[[#This Row],[Herkomst - Eigen woonplaats]:[Herkomst - Onbekend]])</f>
        <v>22</v>
      </c>
    </row>
    <row r="1022" spans="1:55" s="2" customFormat="1" x14ac:dyDescent="0.25">
      <c r="A1022" s="1">
        <v>78</v>
      </c>
      <c r="B1022" t="s">
        <v>56</v>
      </c>
      <c r="C1022" s="8">
        <v>44415</v>
      </c>
      <c r="D1022" s="1" t="s">
        <v>80</v>
      </c>
      <c r="E1022" s="4">
        <v>23</v>
      </c>
      <c r="F1022" s="4"/>
      <c r="G1022" s="4"/>
      <c r="H1022" s="4"/>
      <c r="I1022" s="4"/>
      <c r="J1022" s="4"/>
      <c r="K1022" s="4">
        <f>SUM(Tabel1[[#This Row],[cap_gemarkeerd_langs]:[cap_canadees]])</f>
        <v>23</v>
      </c>
      <c r="L1022" s="4"/>
      <c r="M1022" s="4"/>
      <c r="N1022" s="4"/>
      <c r="O1022" s="4"/>
      <c r="P1022" s="4"/>
      <c r="Q1022" s="4"/>
      <c r="R1022" s="4">
        <f>SUM(Tabel1[[#This Row],[Cap - Invaliden algemeen]:[Cap - Overig gereserveerd]])</f>
        <v>0</v>
      </c>
      <c r="S1022" s="4">
        <f>Tabel1[[#This Row],[Totale openbare capaciteit]]+Tabel1[[#This Row],[Totale doelgroep capaciteit]]</f>
        <v>23</v>
      </c>
      <c r="T1022" s="11">
        <v>20</v>
      </c>
      <c r="U1022" s="11"/>
      <c r="V1022" s="11"/>
      <c r="W1022" s="11"/>
      <c r="X1022" s="11"/>
      <c r="Y1022" s="11"/>
      <c r="Z1022" s="4">
        <f>SUM(Tabel1[[#This Row],[Bez - Invaliden algemeen]:[Bez - Overig gereserveerd]])</f>
        <v>0</v>
      </c>
      <c r="AA1022" s="4">
        <v>1</v>
      </c>
      <c r="AB1022" s="4"/>
      <c r="AC1022" s="11"/>
      <c r="AD1022" s="11">
        <f>SUM(Tabel1[[#This Row],[Bez - fout, canadees]:[Bez - fout, anders]])</f>
        <v>1</v>
      </c>
      <c r="AE1022" s="4"/>
      <c r="AF1022" s="11"/>
      <c r="AG1022" s="11"/>
      <c r="AH1022" s="11">
        <f>SUM(Tabel1[[#This Row],[Bez - Obstakel, openbaar]:[Bez - Obstakel, doelgroep]])</f>
        <v>0</v>
      </c>
      <c r="AI1022" s="4"/>
      <c r="AJ1022" s="11">
        <f>SUM(Tabel1[[#This Row],[Bez - doelgroep totaal]]+Tabel1[[#This Row],[Bez - Openbaar]]+Tabel1[[#This Row],[Bez - Foutparkeerders]]+Tabel1[[#This Row],[Bez - Obstakels]])</f>
        <v>21</v>
      </c>
      <c r="AK1022" s="41">
        <f>Tabel1[[#This Row],[Bez - Openbaar]]/Tabel1[[#This Row],[Totale openbare capaciteit]]</f>
        <v>0.86956521739130432</v>
      </c>
      <c r="AL1022" s="41" t="e">
        <f>Tabel1[[#This Row],[Bez - doelgroep totaal]]/Tabel1[[#This Row],[Totale doelgroep capaciteit]]</f>
        <v>#DIV/0!</v>
      </c>
      <c r="AM1022" s="41">
        <f>Tabel1[[#This Row],[Totale bezetting]]/Tabel1[[#This Row],[Totale capaciteit]]</f>
        <v>0.91304347826086951</v>
      </c>
      <c r="AN1022" s="41" t="str">
        <f>Tabel1[[#This Row],[Datum]]&amp;Tabel1[[#This Row],[Meetmoment]]&amp;Tabel1[[#This Row],[Sectienummer]]</f>
        <v>4441519:00-21:0078</v>
      </c>
      <c r="AO1022" s="33">
        <v>2</v>
      </c>
      <c r="AP1022" s="33"/>
      <c r="AQ1022" s="33">
        <v>5</v>
      </c>
      <c r="AR1022" s="33">
        <v>14</v>
      </c>
      <c r="AS1022" s="33"/>
      <c r="AT1022" s="33">
        <f>SUM(Tabel1[[#This Row],[Motief - Bezoekers/kortparkeerders]:[Motief - Overig]])</f>
        <v>21</v>
      </c>
      <c r="AU1022" s="43">
        <v>14</v>
      </c>
      <c r="AV1022" s="43">
        <v>1</v>
      </c>
      <c r="AW1022" s="43">
        <v>5</v>
      </c>
      <c r="AX1022" s="43">
        <v>1</v>
      </c>
      <c r="AY1022" s="43"/>
      <c r="AZ1022" s="43"/>
      <c r="BA1022" s="43"/>
      <c r="BB1022" s="43"/>
      <c r="BC1022" s="44">
        <f>SUM(Tabel1[[#This Row],[Herkomst - Eigen woonplaats]:[Herkomst - Onbekend]])</f>
        <v>21</v>
      </c>
    </row>
    <row r="1023" spans="1:55" s="2" customFormat="1" x14ac:dyDescent="0.25">
      <c r="A1023" s="1">
        <v>78</v>
      </c>
      <c r="B1023" t="s">
        <v>56</v>
      </c>
      <c r="C1023" s="8">
        <v>44416</v>
      </c>
      <c r="D1023" s="1" t="s">
        <v>77</v>
      </c>
      <c r="E1023" s="4">
        <v>23</v>
      </c>
      <c r="F1023" s="4"/>
      <c r="G1023" s="4"/>
      <c r="H1023" s="4"/>
      <c r="I1023" s="4"/>
      <c r="J1023" s="4"/>
      <c r="K1023" s="4">
        <f>SUM(Tabel1[[#This Row],[cap_gemarkeerd_langs]:[cap_canadees]])</f>
        <v>23</v>
      </c>
      <c r="L1023" s="4"/>
      <c r="M1023" s="4"/>
      <c r="N1023" s="4"/>
      <c r="O1023" s="4"/>
      <c r="P1023" s="4"/>
      <c r="Q1023" s="4"/>
      <c r="R1023" s="4">
        <f>SUM(Tabel1[[#This Row],[Cap - Invaliden algemeen]:[Cap - Overig gereserveerd]])</f>
        <v>0</v>
      </c>
      <c r="S1023" s="4">
        <f>Tabel1[[#This Row],[Totale openbare capaciteit]]+Tabel1[[#This Row],[Totale doelgroep capaciteit]]</f>
        <v>23</v>
      </c>
      <c r="T1023" s="11">
        <v>22</v>
      </c>
      <c r="U1023" s="11"/>
      <c r="V1023" s="11"/>
      <c r="W1023" s="11"/>
      <c r="X1023" s="11"/>
      <c r="Y1023" s="11"/>
      <c r="Z1023" s="4">
        <f>SUM(Tabel1[[#This Row],[Bez - Invaliden algemeen]:[Bez - Overig gereserveerd]])</f>
        <v>0</v>
      </c>
      <c r="AA1023" s="4"/>
      <c r="AB1023" s="4"/>
      <c r="AC1023" s="11"/>
      <c r="AD1023" s="11">
        <f>SUM(Tabel1[[#This Row],[Bez - fout, canadees]:[Bez - fout, anders]])</f>
        <v>0</v>
      </c>
      <c r="AE1023" s="4"/>
      <c r="AF1023" s="11"/>
      <c r="AG1023" s="11"/>
      <c r="AH1023" s="11">
        <f>SUM(Tabel1[[#This Row],[Bez - Obstakel, openbaar]:[Bez - Obstakel, doelgroep]])</f>
        <v>0</v>
      </c>
      <c r="AI1023" s="4"/>
      <c r="AJ1023" s="11">
        <f>SUM(Tabel1[[#This Row],[Bez - doelgroep totaal]]+Tabel1[[#This Row],[Bez - Openbaar]]+Tabel1[[#This Row],[Bez - Foutparkeerders]]+Tabel1[[#This Row],[Bez - Obstakels]])</f>
        <v>22</v>
      </c>
      <c r="AK1023" s="41">
        <f>Tabel1[[#This Row],[Bez - Openbaar]]/Tabel1[[#This Row],[Totale openbare capaciteit]]</f>
        <v>0.95652173913043481</v>
      </c>
      <c r="AL1023" s="41" t="e">
        <f>Tabel1[[#This Row],[Bez - doelgroep totaal]]/Tabel1[[#This Row],[Totale doelgroep capaciteit]]</f>
        <v>#DIV/0!</v>
      </c>
      <c r="AM1023" s="41">
        <f>Tabel1[[#This Row],[Totale bezetting]]/Tabel1[[#This Row],[Totale capaciteit]]</f>
        <v>0.95652173913043481</v>
      </c>
      <c r="AN1023" s="41" t="str">
        <f>Tabel1[[#This Row],[Datum]]&amp;Tabel1[[#This Row],[Meetmoment]]&amp;Tabel1[[#This Row],[Sectienummer]]</f>
        <v>4441600:00-02:0078</v>
      </c>
      <c r="AO1023" s="33"/>
      <c r="AP1023" s="33"/>
      <c r="AQ1023" s="33">
        <v>6</v>
      </c>
      <c r="AR1023" s="33">
        <v>16</v>
      </c>
      <c r="AS1023" s="33"/>
      <c r="AT1023" s="33">
        <f>SUM(Tabel1[[#This Row],[Motief - Bezoekers/kortparkeerders]:[Motief - Overig]])</f>
        <v>22</v>
      </c>
      <c r="AU1023" s="43">
        <v>14</v>
      </c>
      <c r="AV1023" s="43">
        <v>1</v>
      </c>
      <c r="AW1023" s="43">
        <v>6</v>
      </c>
      <c r="AX1023" s="43">
        <v>1</v>
      </c>
      <c r="AY1023" s="43"/>
      <c r="AZ1023" s="43"/>
      <c r="BA1023" s="43"/>
      <c r="BB1023" s="43"/>
      <c r="BC1023" s="44">
        <f>SUM(Tabel1[[#This Row],[Herkomst - Eigen woonplaats]:[Herkomst - Onbekend]])</f>
        <v>22</v>
      </c>
    </row>
    <row r="1024" spans="1:55" s="2" customFormat="1" x14ac:dyDescent="0.25">
      <c r="A1024" s="1">
        <v>78</v>
      </c>
      <c r="B1024" s="1" t="s">
        <v>56</v>
      </c>
      <c r="C1024" s="8">
        <v>44429</v>
      </c>
      <c r="D1024" s="1" t="s">
        <v>79</v>
      </c>
      <c r="E1024" s="4">
        <v>23</v>
      </c>
      <c r="F1024" s="4"/>
      <c r="G1024" s="4"/>
      <c r="H1024" s="4"/>
      <c r="I1024" s="4"/>
      <c r="J1024" s="4"/>
      <c r="K1024" s="4">
        <f>SUM(Tabel1[[#This Row],[cap_gemarkeerd_langs]:[cap_canadees]])</f>
        <v>23</v>
      </c>
      <c r="L1024" s="4"/>
      <c r="M1024" s="4"/>
      <c r="N1024" s="4"/>
      <c r="O1024" s="4"/>
      <c r="P1024" s="4"/>
      <c r="Q1024" s="4"/>
      <c r="R1024" s="4">
        <f>SUM(Tabel1[[#This Row],[Cap - Invaliden algemeen]:[Cap - Overig gereserveerd]])</f>
        <v>0</v>
      </c>
      <c r="S1024" s="4">
        <f>Tabel1[[#This Row],[Totale openbare capaciteit]]+Tabel1[[#This Row],[Totale doelgroep capaciteit]]</f>
        <v>23</v>
      </c>
      <c r="T1024" s="11">
        <v>23</v>
      </c>
      <c r="U1024" s="11"/>
      <c r="V1024" s="11"/>
      <c r="W1024" s="11"/>
      <c r="X1024" s="11"/>
      <c r="Y1024" s="11"/>
      <c r="Z1024" s="4">
        <f>SUM(Tabel1[[#This Row],[Bez - Invaliden algemeen]:[Bez - Overig gereserveerd]])</f>
        <v>0</v>
      </c>
      <c r="AA1024" s="4"/>
      <c r="AB1024" s="4"/>
      <c r="AC1024" s="11"/>
      <c r="AD1024" s="11">
        <f>SUM(Tabel1[[#This Row],[Bez - fout, canadees]:[Bez - fout, anders]])</f>
        <v>0</v>
      </c>
      <c r="AE1024" s="11"/>
      <c r="AF1024" s="11"/>
      <c r="AG1024" s="11"/>
      <c r="AH1024" s="11">
        <f>SUM(Tabel1[[#This Row],[Bez - Obstakel, openbaar]:[Bez - Obstakel, doelgroep]])</f>
        <v>0</v>
      </c>
      <c r="AI1024" s="4"/>
      <c r="AJ1024" s="11">
        <f>SUM(Tabel1[[#This Row],[Bez - doelgroep totaal]]+Tabel1[[#This Row],[Bez - Openbaar]]+Tabel1[[#This Row],[Bez - Foutparkeerders]]+Tabel1[[#This Row],[Bez - Obstakels]])</f>
        <v>23</v>
      </c>
      <c r="AK1024" s="41">
        <f>Tabel1[[#This Row],[Bez - Openbaar]]/Tabel1[[#This Row],[Totale openbare capaciteit]]</f>
        <v>1</v>
      </c>
      <c r="AL1024" s="41" t="e">
        <f>Tabel1[[#This Row],[Bez - doelgroep totaal]]/Tabel1[[#This Row],[Totale doelgroep capaciteit]]</f>
        <v>#DIV/0!</v>
      </c>
      <c r="AM1024" s="41">
        <f>Tabel1[[#This Row],[Totale bezetting]]/Tabel1[[#This Row],[Totale capaciteit]]</f>
        <v>1</v>
      </c>
      <c r="AN1024" s="41" t="str">
        <f>Tabel1[[#This Row],[Datum]]&amp;Tabel1[[#This Row],[Meetmoment]]&amp;Tabel1[[#This Row],[Sectienummer]]</f>
        <v>4442914:00-16:0078</v>
      </c>
      <c r="AO1024" s="33">
        <v>14</v>
      </c>
      <c r="AP1024" s="33"/>
      <c r="AQ1024" s="33">
        <v>2</v>
      </c>
      <c r="AR1024" s="33">
        <v>7</v>
      </c>
      <c r="AS1024" s="33"/>
      <c r="AT1024" s="33">
        <f>SUM(Tabel1[[#This Row],[Motief - Bezoekers/kortparkeerders]:[Motief - Overig]])</f>
        <v>23</v>
      </c>
      <c r="AU1024" s="43">
        <v>11</v>
      </c>
      <c r="AV1024" s="43">
        <v>2</v>
      </c>
      <c r="AW1024" s="43">
        <v>5</v>
      </c>
      <c r="AX1024" s="43">
        <v>2</v>
      </c>
      <c r="AY1024" s="43">
        <v>2</v>
      </c>
      <c r="AZ1024" s="43"/>
      <c r="BA1024" s="43">
        <v>1</v>
      </c>
      <c r="BB1024" s="43"/>
      <c r="BC1024" s="44">
        <f>SUM(Tabel1[[#This Row],[Herkomst - Eigen woonplaats]:[Herkomst - Onbekend]])</f>
        <v>23</v>
      </c>
    </row>
    <row r="1025" spans="1:55" s="2" customFormat="1" x14ac:dyDescent="0.25">
      <c r="A1025" s="1">
        <v>78</v>
      </c>
      <c r="B1025" t="s">
        <v>56</v>
      </c>
      <c r="C1025" s="8">
        <v>44450</v>
      </c>
      <c r="D1025" s="1" t="s">
        <v>78</v>
      </c>
      <c r="E1025" s="4">
        <v>23</v>
      </c>
      <c r="F1025" s="4"/>
      <c r="G1025" s="4"/>
      <c r="H1025" s="4"/>
      <c r="I1025" s="4"/>
      <c r="J1025" s="4"/>
      <c r="K1025" s="4">
        <f>SUM(Tabel1[[#This Row],[cap_gemarkeerd_langs]:[cap_canadees]])</f>
        <v>23</v>
      </c>
      <c r="L1025" s="4"/>
      <c r="M1025" s="4"/>
      <c r="N1025" s="4"/>
      <c r="O1025" s="4"/>
      <c r="P1025" s="4"/>
      <c r="Q1025" s="4"/>
      <c r="R1025" s="4">
        <f>SUM(Tabel1[[#This Row],[Cap - Invaliden algemeen]:[Cap - Overig gereserveerd]])</f>
        <v>0</v>
      </c>
      <c r="S1025" s="4">
        <f>Tabel1[[#This Row],[Totale openbare capaciteit]]+Tabel1[[#This Row],[Totale doelgroep capaciteit]]</f>
        <v>23</v>
      </c>
      <c r="T1025" s="11">
        <v>19</v>
      </c>
      <c r="U1025" s="11"/>
      <c r="V1025" s="11"/>
      <c r="W1025" s="11"/>
      <c r="X1025" s="11"/>
      <c r="Y1025" s="11"/>
      <c r="Z1025" s="4">
        <f>SUM(Tabel1[[#This Row],[Bez - Invaliden algemeen]:[Bez - Overig gereserveerd]])</f>
        <v>0</v>
      </c>
      <c r="AA1025" s="4">
        <v>1</v>
      </c>
      <c r="AB1025" s="4"/>
      <c r="AC1025" s="11"/>
      <c r="AD1025" s="11">
        <f>SUM(Tabel1[[#This Row],[Bez - fout, canadees]:[Bez - fout, anders]])</f>
        <v>1</v>
      </c>
      <c r="AE1025" s="4"/>
      <c r="AF1025" s="11"/>
      <c r="AG1025" s="11"/>
      <c r="AH1025" s="11">
        <f>SUM(Tabel1[[#This Row],[Bez - Obstakel, openbaar]:[Bez - Obstakel, doelgroep]])</f>
        <v>0</v>
      </c>
      <c r="AI1025" s="4"/>
      <c r="AJ1025" s="11">
        <f>SUM(Tabel1[[#This Row],[Bez - doelgroep totaal]]+Tabel1[[#This Row],[Bez - Openbaar]]+Tabel1[[#This Row],[Bez - Foutparkeerders]]+Tabel1[[#This Row],[Bez - Obstakels]])</f>
        <v>20</v>
      </c>
      <c r="AK1025" s="41">
        <f>Tabel1[[#This Row],[Bez - Openbaar]]/Tabel1[[#This Row],[Totale openbare capaciteit]]</f>
        <v>0.82608695652173914</v>
      </c>
      <c r="AL1025" s="41" t="e">
        <f>Tabel1[[#This Row],[Bez - doelgroep totaal]]/Tabel1[[#This Row],[Totale doelgroep capaciteit]]</f>
        <v>#DIV/0!</v>
      </c>
      <c r="AM1025" s="41">
        <f>Tabel1[[#This Row],[Totale bezetting]]/Tabel1[[#This Row],[Totale capaciteit]]</f>
        <v>0.86956521739130432</v>
      </c>
      <c r="AN1025" s="41" t="str">
        <f>Tabel1[[#This Row],[Datum]]&amp;Tabel1[[#This Row],[Meetmoment]]&amp;Tabel1[[#This Row],[Sectienummer]]</f>
        <v>4445010:00-12:0078</v>
      </c>
      <c r="AO1025" s="33">
        <v>4</v>
      </c>
      <c r="AP1025" s="33">
        <v>1</v>
      </c>
      <c r="AQ1025" s="33">
        <v>2</v>
      </c>
      <c r="AR1025" s="33">
        <v>13</v>
      </c>
      <c r="AS1025" s="33"/>
      <c r="AT1025" s="33">
        <f>SUM(Tabel1[[#This Row],[Motief - Bezoekers/kortparkeerders]:[Motief - Overig]])</f>
        <v>20</v>
      </c>
      <c r="AU1025" s="43">
        <v>13</v>
      </c>
      <c r="AV1025" s="43">
        <v>1</v>
      </c>
      <c r="AW1025" s="43">
        <v>4</v>
      </c>
      <c r="AX1025" s="43"/>
      <c r="AY1025" s="43">
        <v>2</v>
      </c>
      <c r="AZ1025" s="43"/>
      <c r="BA1025" s="43"/>
      <c r="BB1025" s="43"/>
      <c r="BC1025" s="44">
        <f>SUM(Tabel1[[#This Row],[Herkomst - Eigen woonplaats]:[Herkomst - Onbekend]])</f>
        <v>20</v>
      </c>
    </row>
    <row r="1026" spans="1:55" s="2" customFormat="1" x14ac:dyDescent="0.25">
      <c r="A1026" s="1">
        <v>78</v>
      </c>
      <c r="B1026" t="s">
        <v>56</v>
      </c>
      <c r="C1026" s="8">
        <v>44450</v>
      </c>
      <c r="D1026" s="1" t="s">
        <v>79</v>
      </c>
      <c r="E1026" s="4">
        <v>23</v>
      </c>
      <c r="F1026" s="4"/>
      <c r="G1026" s="4"/>
      <c r="H1026" s="4"/>
      <c r="I1026" s="4"/>
      <c r="J1026" s="4"/>
      <c r="K1026" s="4">
        <f>SUM(Tabel1[[#This Row],[cap_gemarkeerd_langs]:[cap_canadees]])</f>
        <v>23</v>
      </c>
      <c r="L1026" s="4"/>
      <c r="M1026" s="4"/>
      <c r="N1026" s="4"/>
      <c r="O1026" s="4"/>
      <c r="P1026" s="4"/>
      <c r="Q1026" s="4"/>
      <c r="R1026" s="4">
        <f>SUM(Tabel1[[#This Row],[Cap - Invaliden algemeen]:[Cap - Overig gereserveerd]])</f>
        <v>0</v>
      </c>
      <c r="S1026" s="4">
        <f>Tabel1[[#This Row],[Totale openbare capaciteit]]+Tabel1[[#This Row],[Totale doelgroep capaciteit]]</f>
        <v>23</v>
      </c>
      <c r="T1026" s="11">
        <v>21</v>
      </c>
      <c r="U1026" s="11"/>
      <c r="V1026" s="11"/>
      <c r="W1026" s="11"/>
      <c r="X1026" s="11"/>
      <c r="Y1026" s="11"/>
      <c r="Z1026" s="4">
        <f>SUM(Tabel1[[#This Row],[Bez - Invaliden algemeen]:[Bez - Overig gereserveerd]])</f>
        <v>0</v>
      </c>
      <c r="AA1026" s="4"/>
      <c r="AB1026" s="4"/>
      <c r="AC1026" s="11"/>
      <c r="AD1026" s="11">
        <f>SUM(Tabel1[[#This Row],[Bez - fout, canadees]:[Bez - fout, anders]])</f>
        <v>0</v>
      </c>
      <c r="AE1026" s="4"/>
      <c r="AF1026" s="11"/>
      <c r="AG1026" s="11"/>
      <c r="AH1026" s="11">
        <f>SUM(Tabel1[[#This Row],[Bez - Obstakel, openbaar]:[Bez - Obstakel, doelgroep]])</f>
        <v>0</v>
      </c>
      <c r="AI1026" s="4"/>
      <c r="AJ1026" s="11">
        <f>SUM(Tabel1[[#This Row],[Bez - doelgroep totaal]]+Tabel1[[#This Row],[Bez - Openbaar]]+Tabel1[[#This Row],[Bez - Foutparkeerders]]+Tabel1[[#This Row],[Bez - Obstakels]])</f>
        <v>21</v>
      </c>
      <c r="AK1026" s="41">
        <f>Tabel1[[#This Row],[Bez - Openbaar]]/Tabel1[[#This Row],[Totale openbare capaciteit]]</f>
        <v>0.91304347826086951</v>
      </c>
      <c r="AL1026" s="41" t="e">
        <f>Tabel1[[#This Row],[Bez - doelgroep totaal]]/Tabel1[[#This Row],[Totale doelgroep capaciteit]]</f>
        <v>#DIV/0!</v>
      </c>
      <c r="AM1026" s="41">
        <f>Tabel1[[#This Row],[Totale bezetting]]/Tabel1[[#This Row],[Totale capaciteit]]</f>
        <v>0.91304347826086951</v>
      </c>
      <c r="AN1026" s="41" t="str">
        <f>Tabel1[[#This Row],[Datum]]&amp;Tabel1[[#This Row],[Meetmoment]]&amp;Tabel1[[#This Row],[Sectienummer]]</f>
        <v>4445014:00-16:0078</v>
      </c>
      <c r="AO1026" s="33">
        <v>2</v>
      </c>
      <c r="AP1026" s="33">
        <v>1</v>
      </c>
      <c r="AQ1026" s="33">
        <v>6</v>
      </c>
      <c r="AR1026" s="33">
        <v>12</v>
      </c>
      <c r="AS1026" s="33"/>
      <c r="AT1026" s="33">
        <f>SUM(Tabel1[[#This Row],[Motief - Bezoekers/kortparkeerders]:[Motief - Overig]])</f>
        <v>21</v>
      </c>
      <c r="AU1026" s="43">
        <v>13</v>
      </c>
      <c r="AV1026" s="43">
        <v>2</v>
      </c>
      <c r="AW1026" s="43">
        <v>3</v>
      </c>
      <c r="AX1026" s="43">
        <v>1</v>
      </c>
      <c r="AY1026" s="43">
        <v>2</v>
      </c>
      <c r="AZ1026" s="43"/>
      <c r="BA1026" s="43"/>
      <c r="BB1026" s="43"/>
      <c r="BC1026" s="44">
        <f>SUM(Tabel1[[#This Row],[Herkomst - Eigen woonplaats]:[Herkomst - Onbekend]])</f>
        <v>21</v>
      </c>
    </row>
    <row r="1027" spans="1:55" s="2" customFormat="1" x14ac:dyDescent="0.25">
      <c r="A1027" s="1">
        <v>78</v>
      </c>
      <c r="B1027" t="s">
        <v>56</v>
      </c>
      <c r="C1027" s="8">
        <v>44450</v>
      </c>
      <c r="D1027" s="1" t="s">
        <v>80</v>
      </c>
      <c r="E1027" s="4">
        <v>23</v>
      </c>
      <c r="F1027" s="4"/>
      <c r="G1027" s="4"/>
      <c r="H1027" s="4"/>
      <c r="I1027" s="4"/>
      <c r="J1027" s="4"/>
      <c r="K1027" s="4">
        <f>SUM(Tabel1[[#This Row],[cap_gemarkeerd_langs]:[cap_canadees]])</f>
        <v>23</v>
      </c>
      <c r="L1027" s="4"/>
      <c r="M1027" s="4"/>
      <c r="N1027" s="4"/>
      <c r="O1027" s="4"/>
      <c r="P1027" s="4"/>
      <c r="Q1027" s="4"/>
      <c r="R1027" s="4">
        <f>SUM(Tabel1[[#This Row],[Cap - Invaliden algemeen]:[Cap - Overig gereserveerd]])</f>
        <v>0</v>
      </c>
      <c r="S1027" s="4">
        <f>Tabel1[[#This Row],[Totale openbare capaciteit]]+Tabel1[[#This Row],[Totale doelgroep capaciteit]]</f>
        <v>23</v>
      </c>
      <c r="T1027" s="11">
        <v>23</v>
      </c>
      <c r="U1027" s="11"/>
      <c r="V1027" s="11"/>
      <c r="W1027" s="11"/>
      <c r="X1027" s="11"/>
      <c r="Y1027" s="11"/>
      <c r="Z1027" s="4">
        <f>SUM(Tabel1[[#This Row],[Bez - Invaliden algemeen]:[Bez - Overig gereserveerd]])</f>
        <v>0</v>
      </c>
      <c r="AA1027" s="4">
        <v>1</v>
      </c>
      <c r="AB1027" s="4"/>
      <c r="AC1027" s="11"/>
      <c r="AD1027" s="11">
        <f>SUM(Tabel1[[#This Row],[Bez - fout, canadees]:[Bez - fout, anders]])</f>
        <v>1</v>
      </c>
      <c r="AE1027" s="4"/>
      <c r="AF1027" s="11"/>
      <c r="AG1027" s="11"/>
      <c r="AH1027" s="11">
        <f>SUM(Tabel1[[#This Row],[Bez - Obstakel, openbaar]:[Bez - Obstakel, doelgroep]])</f>
        <v>0</v>
      </c>
      <c r="AI1027" s="4"/>
      <c r="AJ1027" s="11">
        <f>SUM(Tabel1[[#This Row],[Bez - doelgroep totaal]]+Tabel1[[#This Row],[Bez - Openbaar]]+Tabel1[[#This Row],[Bez - Foutparkeerders]]+Tabel1[[#This Row],[Bez - Obstakels]])</f>
        <v>24</v>
      </c>
      <c r="AK1027" s="41">
        <f>Tabel1[[#This Row],[Bez - Openbaar]]/Tabel1[[#This Row],[Totale openbare capaciteit]]</f>
        <v>1</v>
      </c>
      <c r="AL1027" s="41" t="e">
        <f>Tabel1[[#This Row],[Bez - doelgroep totaal]]/Tabel1[[#This Row],[Totale doelgroep capaciteit]]</f>
        <v>#DIV/0!</v>
      </c>
      <c r="AM1027" s="41">
        <f>Tabel1[[#This Row],[Totale bezetting]]/Tabel1[[#This Row],[Totale capaciteit]]</f>
        <v>1.0434782608695652</v>
      </c>
      <c r="AN1027" s="41" t="str">
        <f>Tabel1[[#This Row],[Datum]]&amp;Tabel1[[#This Row],[Meetmoment]]&amp;Tabel1[[#This Row],[Sectienummer]]</f>
        <v>4445019:00-21:0078</v>
      </c>
      <c r="AO1027" s="33">
        <v>2</v>
      </c>
      <c r="AP1027" s="33"/>
      <c r="AQ1027" s="33">
        <v>9</v>
      </c>
      <c r="AR1027" s="33">
        <v>13</v>
      </c>
      <c r="AS1027" s="33"/>
      <c r="AT1027" s="33">
        <f>SUM(Tabel1[[#This Row],[Motief - Bezoekers/kortparkeerders]:[Motief - Overig]])</f>
        <v>24</v>
      </c>
      <c r="AU1027" s="43">
        <v>15</v>
      </c>
      <c r="AV1027" s="43">
        <v>2</v>
      </c>
      <c r="AW1027" s="43">
        <v>4</v>
      </c>
      <c r="AX1027" s="43">
        <v>1</v>
      </c>
      <c r="AY1027" s="43">
        <v>2</v>
      </c>
      <c r="AZ1027" s="43"/>
      <c r="BA1027" s="43"/>
      <c r="BB1027" s="43"/>
      <c r="BC1027" s="44">
        <f>SUM(Tabel1[[#This Row],[Herkomst - Eigen woonplaats]:[Herkomst - Onbekend]])</f>
        <v>24</v>
      </c>
    </row>
    <row r="1028" spans="1:55" s="2" customFormat="1" x14ac:dyDescent="0.25">
      <c r="A1028" s="1">
        <v>78</v>
      </c>
      <c r="B1028" t="s">
        <v>56</v>
      </c>
      <c r="C1028" s="8">
        <v>44451</v>
      </c>
      <c r="D1028" s="1" t="s">
        <v>77</v>
      </c>
      <c r="E1028" s="4">
        <v>23</v>
      </c>
      <c r="F1028" s="4"/>
      <c r="G1028" s="4"/>
      <c r="H1028" s="4"/>
      <c r="I1028" s="4"/>
      <c r="J1028" s="4"/>
      <c r="K1028" s="4">
        <f>SUM(Tabel1[[#This Row],[cap_gemarkeerd_langs]:[cap_canadees]])</f>
        <v>23</v>
      </c>
      <c r="L1028" s="4"/>
      <c r="M1028" s="4"/>
      <c r="N1028" s="4"/>
      <c r="O1028" s="4"/>
      <c r="P1028" s="4"/>
      <c r="Q1028" s="4"/>
      <c r="R1028" s="4">
        <f>SUM(Tabel1[[#This Row],[Cap - Invaliden algemeen]:[Cap - Overig gereserveerd]])</f>
        <v>0</v>
      </c>
      <c r="S1028" s="4">
        <f>Tabel1[[#This Row],[Totale openbare capaciteit]]+Tabel1[[#This Row],[Totale doelgroep capaciteit]]</f>
        <v>23</v>
      </c>
      <c r="T1028" s="11">
        <v>23</v>
      </c>
      <c r="U1028" s="11"/>
      <c r="V1028" s="11"/>
      <c r="W1028" s="11"/>
      <c r="X1028" s="11"/>
      <c r="Y1028" s="11"/>
      <c r="Z1028" s="4">
        <f>SUM(Tabel1[[#This Row],[Bez - Invaliden algemeen]:[Bez - Overig gereserveerd]])</f>
        <v>0</v>
      </c>
      <c r="AA1028" s="4"/>
      <c r="AB1028" s="4"/>
      <c r="AC1028" s="11"/>
      <c r="AD1028" s="11">
        <f>SUM(Tabel1[[#This Row],[Bez - fout, canadees]:[Bez - fout, anders]])</f>
        <v>0</v>
      </c>
      <c r="AE1028" s="4"/>
      <c r="AF1028" s="11"/>
      <c r="AG1028" s="11"/>
      <c r="AH1028" s="11">
        <f>SUM(Tabel1[[#This Row],[Bez - Obstakel, openbaar]:[Bez - Obstakel, doelgroep]])</f>
        <v>0</v>
      </c>
      <c r="AI1028" s="4"/>
      <c r="AJ1028" s="11">
        <f>SUM(Tabel1[[#This Row],[Bez - doelgroep totaal]]+Tabel1[[#This Row],[Bez - Openbaar]]+Tabel1[[#This Row],[Bez - Foutparkeerders]]+Tabel1[[#This Row],[Bez - Obstakels]])</f>
        <v>23</v>
      </c>
      <c r="AK1028" s="41">
        <f>Tabel1[[#This Row],[Bez - Openbaar]]/Tabel1[[#This Row],[Totale openbare capaciteit]]</f>
        <v>1</v>
      </c>
      <c r="AL1028" s="41" t="e">
        <f>Tabel1[[#This Row],[Bez - doelgroep totaal]]/Tabel1[[#This Row],[Totale doelgroep capaciteit]]</f>
        <v>#DIV/0!</v>
      </c>
      <c r="AM1028" s="41">
        <f>Tabel1[[#This Row],[Totale bezetting]]/Tabel1[[#This Row],[Totale capaciteit]]</f>
        <v>1</v>
      </c>
      <c r="AN1028" s="41" t="str">
        <f>Tabel1[[#This Row],[Datum]]&amp;Tabel1[[#This Row],[Meetmoment]]&amp;Tabel1[[#This Row],[Sectienummer]]</f>
        <v>4445100:00-02:0078</v>
      </c>
      <c r="AO1028" s="33"/>
      <c r="AP1028" s="33"/>
      <c r="AQ1028" s="33">
        <v>9</v>
      </c>
      <c r="AR1028" s="33">
        <v>14</v>
      </c>
      <c r="AS1028" s="33"/>
      <c r="AT1028" s="33">
        <f>SUM(Tabel1[[#This Row],[Motief - Bezoekers/kortparkeerders]:[Motief - Overig]])</f>
        <v>23</v>
      </c>
      <c r="AU1028" s="43">
        <v>14</v>
      </c>
      <c r="AV1028" s="43">
        <v>2</v>
      </c>
      <c r="AW1028" s="43">
        <v>5</v>
      </c>
      <c r="AX1028" s="43">
        <v>1</v>
      </c>
      <c r="AY1028" s="43">
        <v>1</v>
      </c>
      <c r="AZ1028" s="43"/>
      <c r="BA1028" s="43"/>
      <c r="BB1028" s="43"/>
      <c r="BC1028" s="44">
        <f>SUM(Tabel1[[#This Row],[Herkomst - Eigen woonplaats]:[Herkomst - Onbekend]])</f>
        <v>23</v>
      </c>
    </row>
    <row r="1029" spans="1:55" s="2" customFormat="1" x14ac:dyDescent="0.25">
      <c r="A1029" s="1">
        <v>78</v>
      </c>
      <c r="B1029" t="s">
        <v>56</v>
      </c>
      <c r="C1029" s="8">
        <v>44474</v>
      </c>
      <c r="D1029" s="1" t="s">
        <v>78</v>
      </c>
      <c r="E1029" s="4">
        <v>23</v>
      </c>
      <c r="F1029" s="4"/>
      <c r="G1029" s="4"/>
      <c r="H1029" s="4"/>
      <c r="I1029" s="4"/>
      <c r="J1029" s="4"/>
      <c r="K1029" s="4">
        <f>SUM(Tabel1[[#This Row],[cap_gemarkeerd_langs]:[cap_canadees]])</f>
        <v>23</v>
      </c>
      <c r="L1029" s="4"/>
      <c r="M1029" s="4"/>
      <c r="N1029" s="4"/>
      <c r="O1029" s="4"/>
      <c r="P1029" s="4"/>
      <c r="Q1029" s="4"/>
      <c r="R1029" s="4">
        <f>SUM(Tabel1[[#This Row],[Cap - Invaliden algemeen]:[Cap - Overig gereserveerd]])</f>
        <v>0</v>
      </c>
      <c r="S1029" s="4">
        <f>Tabel1[[#This Row],[Totale openbare capaciteit]]+Tabel1[[#This Row],[Totale doelgroep capaciteit]]</f>
        <v>23</v>
      </c>
      <c r="T1029" s="11">
        <v>19</v>
      </c>
      <c r="U1029" s="11"/>
      <c r="V1029" s="11"/>
      <c r="W1029" s="11"/>
      <c r="X1029" s="11"/>
      <c r="Y1029" s="11"/>
      <c r="Z1029" s="4">
        <f>SUM(Tabel1[[#This Row],[Bez - Invaliden algemeen]:[Bez - Overig gereserveerd]])</f>
        <v>0</v>
      </c>
      <c r="AA1029" s="4"/>
      <c r="AB1029" s="4"/>
      <c r="AC1029" s="11"/>
      <c r="AD1029" s="11">
        <f>SUM(Tabel1[[#This Row],[Bez - fout, canadees]:[Bez - fout, anders]])</f>
        <v>0</v>
      </c>
      <c r="AE1029" s="4"/>
      <c r="AF1029" s="11"/>
      <c r="AG1029" s="11"/>
      <c r="AH1029" s="11">
        <f>SUM(Tabel1[[#This Row],[Bez - Obstakel, openbaar]:[Bez - Obstakel, doelgroep]])</f>
        <v>0</v>
      </c>
      <c r="AI1029" s="4"/>
      <c r="AJ1029" s="11">
        <f>SUM(Tabel1[[#This Row],[Bez - doelgroep totaal]]+Tabel1[[#This Row],[Bez - Openbaar]]+Tabel1[[#This Row],[Bez - Foutparkeerders]]+Tabel1[[#This Row],[Bez - Obstakels]])</f>
        <v>19</v>
      </c>
      <c r="AK1029" s="41">
        <f>Tabel1[[#This Row],[Bez - Openbaar]]/Tabel1[[#This Row],[Totale openbare capaciteit]]</f>
        <v>0.82608695652173914</v>
      </c>
      <c r="AL1029" s="41" t="e">
        <f>Tabel1[[#This Row],[Bez - doelgroep totaal]]/Tabel1[[#This Row],[Totale doelgroep capaciteit]]</f>
        <v>#DIV/0!</v>
      </c>
      <c r="AM1029" s="41">
        <f>Tabel1[[#This Row],[Totale bezetting]]/Tabel1[[#This Row],[Totale capaciteit]]</f>
        <v>0.82608695652173914</v>
      </c>
      <c r="AN1029" s="41" t="str">
        <f>Tabel1[[#This Row],[Datum]]&amp;Tabel1[[#This Row],[Meetmoment]]&amp;Tabel1[[#This Row],[Sectienummer]]</f>
        <v>4447410:00-12:0078</v>
      </c>
      <c r="AO1029" s="33">
        <v>4</v>
      </c>
      <c r="AP1029" s="33">
        <v>2</v>
      </c>
      <c r="AQ1029" s="33">
        <v>5</v>
      </c>
      <c r="AR1029" s="33">
        <v>8</v>
      </c>
      <c r="AS1029" s="33"/>
      <c r="AT1029" s="33">
        <f>SUM(Tabel1[[#This Row],[Motief - Bezoekers/kortparkeerders]:[Motief - Overig]])</f>
        <v>19</v>
      </c>
      <c r="AU1029" s="43">
        <v>7</v>
      </c>
      <c r="AV1029" s="43">
        <v>1</v>
      </c>
      <c r="AW1029" s="43">
        <v>8</v>
      </c>
      <c r="AX1029" s="43">
        <v>1</v>
      </c>
      <c r="AY1029" s="43">
        <v>1</v>
      </c>
      <c r="AZ1029" s="43"/>
      <c r="BA1029" s="43">
        <v>1</v>
      </c>
      <c r="BB1029" s="43"/>
      <c r="BC1029" s="44">
        <f>SUM(Tabel1[[#This Row],[Herkomst - Eigen woonplaats]:[Herkomst - Onbekend]])</f>
        <v>19</v>
      </c>
    </row>
    <row r="1030" spans="1:55" s="2" customFormat="1" x14ac:dyDescent="0.25">
      <c r="A1030" s="1">
        <v>78</v>
      </c>
      <c r="B1030" t="s">
        <v>56</v>
      </c>
      <c r="C1030" s="8">
        <v>44474</v>
      </c>
      <c r="D1030" s="1" t="s">
        <v>79</v>
      </c>
      <c r="E1030" s="4">
        <v>23</v>
      </c>
      <c r="F1030" s="4"/>
      <c r="G1030" s="4"/>
      <c r="H1030" s="4"/>
      <c r="I1030" s="4"/>
      <c r="J1030" s="4"/>
      <c r="K1030" s="4">
        <f>SUM(Tabel1[[#This Row],[cap_gemarkeerd_langs]:[cap_canadees]])</f>
        <v>23</v>
      </c>
      <c r="L1030" s="4"/>
      <c r="M1030" s="4"/>
      <c r="N1030" s="4"/>
      <c r="O1030" s="4"/>
      <c r="P1030" s="4"/>
      <c r="Q1030" s="4"/>
      <c r="R1030" s="4">
        <f>SUM(Tabel1[[#This Row],[Cap - Invaliden algemeen]:[Cap - Overig gereserveerd]])</f>
        <v>0</v>
      </c>
      <c r="S1030" s="4">
        <f>Tabel1[[#This Row],[Totale openbare capaciteit]]+Tabel1[[#This Row],[Totale doelgroep capaciteit]]</f>
        <v>23</v>
      </c>
      <c r="T1030" s="11">
        <v>22</v>
      </c>
      <c r="U1030" s="11"/>
      <c r="V1030" s="11"/>
      <c r="W1030" s="11"/>
      <c r="X1030" s="11"/>
      <c r="Y1030" s="11"/>
      <c r="Z1030" s="4">
        <f>SUM(Tabel1[[#This Row],[Bez - Invaliden algemeen]:[Bez - Overig gereserveerd]])</f>
        <v>0</v>
      </c>
      <c r="AA1030" s="4"/>
      <c r="AB1030" s="4"/>
      <c r="AC1030" s="11"/>
      <c r="AD1030" s="11">
        <f>SUM(Tabel1[[#This Row],[Bez - fout, canadees]:[Bez - fout, anders]])</f>
        <v>0</v>
      </c>
      <c r="AE1030" s="4"/>
      <c r="AF1030" s="11"/>
      <c r="AG1030" s="11"/>
      <c r="AH1030" s="11">
        <f>SUM(Tabel1[[#This Row],[Bez - Obstakel, openbaar]:[Bez - Obstakel, doelgroep]])</f>
        <v>0</v>
      </c>
      <c r="AI1030" s="4"/>
      <c r="AJ1030" s="11">
        <f>SUM(Tabel1[[#This Row],[Bez - doelgroep totaal]]+Tabel1[[#This Row],[Bez - Openbaar]]+Tabel1[[#This Row],[Bez - Foutparkeerders]]+Tabel1[[#This Row],[Bez - Obstakels]])</f>
        <v>22</v>
      </c>
      <c r="AK1030" s="41">
        <f>Tabel1[[#This Row],[Bez - Openbaar]]/Tabel1[[#This Row],[Totale openbare capaciteit]]</f>
        <v>0.95652173913043481</v>
      </c>
      <c r="AL1030" s="41" t="e">
        <f>Tabel1[[#This Row],[Bez - doelgroep totaal]]/Tabel1[[#This Row],[Totale doelgroep capaciteit]]</f>
        <v>#DIV/0!</v>
      </c>
      <c r="AM1030" s="41">
        <f>Tabel1[[#This Row],[Totale bezetting]]/Tabel1[[#This Row],[Totale capaciteit]]</f>
        <v>0.95652173913043481</v>
      </c>
      <c r="AN1030" s="41" t="str">
        <f>Tabel1[[#This Row],[Datum]]&amp;Tabel1[[#This Row],[Meetmoment]]&amp;Tabel1[[#This Row],[Sectienummer]]</f>
        <v>4447414:00-16:0078</v>
      </c>
      <c r="AO1030" s="33">
        <v>3</v>
      </c>
      <c r="AP1030" s="33">
        <v>2</v>
      </c>
      <c r="AQ1030" s="33">
        <v>5</v>
      </c>
      <c r="AR1030" s="33">
        <v>12</v>
      </c>
      <c r="AS1030" s="33"/>
      <c r="AT1030" s="33">
        <f>SUM(Tabel1[[#This Row],[Motief - Bezoekers/kortparkeerders]:[Motief - Overig]])</f>
        <v>22</v>
      </c>
      <c r="AU1030" s="43">
        <v>12</v>
      </c>
      <c r="AV1030" s="43">
        <v>1</v>
      </c>
      <c r="AW1030" s="43">
        <v>8</v>
      </c>
      <c r="AX1030" s="43"/>
      <c r="AY1030" s="43"/>
      <c r="AZ1030" s="43">
        <v>1</v>
      </c>
      <c r="BA1030" s="43"/>
      <c r="BB1030" s="43"/>
      <c r="BC1030" s="44">
        <f>SUM(Tabel1[[#This Row],[Herkomst - Eigen woonplaats]:[Herkomst - Onbekend]])</f>
        <v>22</v>
      </c>
    </row>
    <row r="1031" spans="1:55" s="2" customFormat="1" x14ac:dyDescent="0.25">
      <c r="A1031" s="1">
        <v>78</v>
      </c>
      <c r="B1031" t="s">
        <v>56</v>
      </c>
      <c r="C1031" s="8">
        <v>44474</v>
      </c>
      <c r="D1031" s="1" t="s">
        <v>80</v>
      </c>
      <c r="E1031" s="4">
        <v>23</v>
      </c>
      <c r="F1031" s="4"/>
      <c r="G1031" s="4"/>
      <c r="H1031" s="4"/>
      <c r="I1031" s="4"/>
      <c r="J1031" s="4"/>
      <c r="K1031" s="4">
        <f>SUM(Tabel1[[#This Row],[cap_gemarkeerd_langs]:[cap_canadees]])</f>
        <v>23</v>
      </c>
      <c r="L1031" s="4"/>
      <c r="M1031" s="4"/>
      <c r="N1031" s="4"/>
      <c r="O1031" s="4"/>
      <c r="P1031" s="4"/>
      <c r="Q1031" s="4"/>
      <c r="R1031" s="4">
        <f>SUM(Tabel1[[#This Row],[Cap - Invaliden algemeen]:[Cap - Overig gereserveerd]])</f>
        <v>0</v>
      </c>
      <c r="S1031" s="4">
        <f>Tabel1[[#This Row],[Totale openbare capaciteit]]+Tabel1[[#This Row],[Totale doelgroep capaciteit]]</f>
        <v>23</v>
      </c>
      <c r="T1031" s="11">
        <v>23</v>
      </c>
      <c r="U1031" s="11"/>
      <c r="V1031" s="11"/>
      <c r="W1031" s="11"/>
      <c r="X1031" s="11"/>
      <c r="Y1031" s="11"/>
      <c r="Z1031" s="4">
        <f>SUM(Tabel1[[#This Row],[Bez - Invaliden algemeen]:[Bez - Overig gereserveerd]])</f>
        <v>0</v>
      </c>
      <c r="AA1031" s="4"/>
      <c r="AB1031" s="4"/>
      <c r="AC1031" s="11"/>
      <c r="AD1031" s="11">
        <f>SUM(Tabel1[[#This Row],[Bez - fout, canadees]:[Bez - fout, anders]])</f>
        <v>0</v>
      </c>
      <c r="AE1031" s="4"/>
      <c r="AF1031" s="11"/>
      <c r="AG1031" s="11"/>
      <c r="AH1031" s="11">
        <f>SUM(Tabel1[[#This Row],[Bez - Obstakel, openbaar]:[Bez - Obstakel, doelgroep]])</f>
        <v>0</v>
      </c>
      <c r="AI1031" s="4"/>
      <c r="AJ1031" s="11">
        <f>SUM(Tabel1[[#This Row],[Bez - doelgroep totaal]]+Tabel1[[#This Row],[Bez - Openbaar]]+Tabel1[[#This Row],[Bez - Foutparkeerders]]+Tabel1[[#This Row],[Bez - Obstakels]])</f>
        <v>23</v>
      </c>
      <c r="AK1031" s="41">
        <f>Tabel1[[#This Row],[Bez - Openbaar]]/Tabel1[[#This Row],[Totale openbare capaciteit]]</f>
        <v>1</v>
      </c>
      <c r="AL1031" s="41" t="e">
        <f>Tabel1[[#This Row],[Bez - doelgroep totaal]]/Tabel1[[#This Row],[Totale doelgroep capaciteit]]</f>
        <v>#DIV/0!</v>
      </c>
      <c r="AM1031" s="41">
        <f>Tabel1[[#This Row],[Totale bezetting]]/Tabel1[[#This Row],[Totale capaciteit]]</f>
        <v>1</v>
      </c>
      <c r="AN1031" s="41" t="str">
        <f>Tabel1[[#This Row],[Datum]]&amp;Tabel1[[#This Row],[Meetmoment]]&amp;Tabel1[[#This Row],[Sectienummer]]</f>
        <v>4447419:00-21:0078</v>
      </c>
      <c r="AO1031" s="33">
        <v>2</v>
      </c>
      <c r="AP1031" s="33"/>
      <c r="AQ1031" s="33">
        <v>9</v>
      </c>
      <c r="AR1031" s="33">
        <v>12</v>
      </c>
      <c r="AS1031" s="33"/>
      <c r="AT1031" s="33">
        <f>SUM(Tabel1[[#This Row],[Motief - Bezoekers/kortparkeerders]:[Motief - Overig]])</f>
        <v>23</v>
      </c>
      <c r="AU1031" s="43">
        <v>10</v>
      </c>
      <c r="AV1031" s="43">
        <v>3</v>
      </c>
      <c r="AW1031" s="43">
        <v>8</v>
      </c>
      <c r="AX1031" s="43"/>
      <c r="AY1031" s="43"/>
      <c r="AZ1031" s="43"/>
      <c r="BA1031" s="43"/>
      <c r="BB1031" s="43">
        <v>2</v>
      </c>
      <c r="BC1031" s="44">
        <f>SUM(Tabel1[[#This Row],[Herkomst - Eigen woonplaats]:[Herkomst - Onbekend]])</f>
        <v>23</v>
      </c>
    </row>
    <row r="1032" spans="1:55" s="2" customFormat="1" x14ac:dyDescent="0.25">
      <c r="A1032" s="1">
        <v>78</v>
      </c>
      <c r="B1032" t="s">
        <v>56</v>
      </c>
      <c r="C1032" s="8">
        <v>44475</v>
      </c>
      <c r="D1032" s="1" t="s">
        <v>77</v>
      </c>
      <c r="E1032" s="4">
        <v>23</v>
      </c>
      <c r="F1032" s="4"/>
      <c r="G1032" s="4"/>
      <c r="H1032" s="4"/>
      <c r="I1032" s="4"/>
      <c r="J1032" s="4"/>
      <c r="K1032" s="4">
        <f>SUM(Tabel1[[#This Row],[cap_gemarkeerd_langs]:[cap_canadees]])</f>
        <v>23</v>
      </c>
      <c r="L1032" s="4"/>
      <c r="M1032" s="4"/>
      <c r="N1032" s="4"/>
      <c r="O1032" s="4"/>
      <c r="P1032" s="4"/>
      <c r="Q1032" s="4"/>
      <c r="R1032" s="4">
        <f>SUM(Tabel1[[#This Row],[Cap - Invaliden algemeen]:[Cap - Overig gereserveerd]])</f>
        <v>0</v>
      </c>
      <c r="S1032" s="4">
        <f>Tabel1[[#This Row],[Totale openbare capaciteit]]+Tabel1[[#This Row],[Totale doelgroep capaciteit]]</f>
        <v>23</v>
      </c>
      <c r="T1032" s="11">
        <v>23</v>
      </c>
      <c r="U1032" s="11"/>
      <c r="V1032" s="11"/>
      <c r="W1032" s="11"/>
      <c r="X1032" s="11"/>
      <c r="Y1032" s="11"/>
      <c r="Z1032" s="4">
        <f>SUM(Tabel1[[#This Row],[Bez - Invaliden algemeen]:[Bez - Overig gereserveerd]])</f>
        <v>0</v>
      </c>
      <c r="AA1032" s="4">
        <v>1</v>
      </c>
      <c r="AB1032" s="4"/>
      <c r="AC1032" s="11"/>
      <c r="AD1032" s="11">
        <f>SUM(Tabel1[[#This Row],[Bez - fout, canadees]:[Bez - fout, anders]])</f>
        <v>1</v>
      </c>
      <c r="AE1032" s="4"/>
      <c r="AF1032" s="11"/>
      <c r="AG1032" s="11"/>
      <c r="AH1032" s="11">
        <f>SUM(Tabel1[[#This Row],[Bez - Obstakel, openbaar]:[Bez - Obstakel, doelgroep]])</f>
        <v>0</v>
      </c>
      <c r="AI1032" s="4"/>
      <c r="AJ1032" s="11">
        <f>SUM(Tabel1[[#This Row],[Bez - doelgroep totaal]]+Tabel1[[#This Row],[Bez - Openbaar]]+Tabel1[[#This Row],[Bez - Foutparkeerders]]+Tabel1[[#This Row],[Bez - Obstakels]])</f>
        <v>24</v>
      </c>
      <c r="AK1032" s="41">
        <f>Tabel1[[#This Row],[Bez - Openbaar]]/Tabel1[[#This Row],[Totale openbare capaciteit]]</f>
        <v>1</v>
      </c>
      <c r="AL1032" s="41" t="e">
        <f>Tabel1[[#This Row],[Bez - doelgroep totaal]]/Tabel1[[#This Row],[Totale doelgroep capaciteit]]</f>
        <v>#DIV/0!</v>
      </c>
      <c r="AM1032" s="41">
        <f>Tabel1[[#This Row],[Totale bezetting]]/Tabel1[[#This Row],[Totale capaciteit]]</f>
        <v>1.0434782608695652</v>
      </c>
      <c r="AN1032" s="41" t="str">
        <f>Tabel1[[#This Row],[Datum]]&amp;Tabel1[[#This Row],[Meetmoment]]&amp;Tabel1[[#This Row],[Sectienummer]]</f>
        <v>4447500:00-02:0078</v>
      </c>
      <c r="AO1032" s="33"/>
      <c r="AP1032" s="33"/>
      <c r="AQ1032" s="33">
        <v>9</v>
      </c>
      <c r="AR1032" s="33">
        <v>15</v>
      </c>
      <c r="AS1032" s="33"/>
      <c r="AT1032" s="33">
        <f>SUM(Tabel1[[#This Row],[Motief - Bezoekers/kortparkeerders]:[Motief - Overig]])</f>
        <v>24</v>
      </c>
      <c r="AU1032" s="43">
        <v>11</v>
      </c>
      <c r="AV1032" s="43">
        <v>3</v>
      </c>
      <c r="AW1032" s="43">
        <v>9</v>
      </c>
      <c r="AX1032" s="43"/>
      <c r="AY1032" s="43"/>
      <c r="AZ1032" s="43"/>
      <c r="BA1032" s="43"/>
      <c r="BB1032" s="43">
        <v>1</v>
      </c>
      <c r="BC1032" s="44">
        <f>SUM(Tabel1[[#This Row],[Herkomst - Eigen woonplaats]:[Herkomst - Onbekend]])</f>
        <v>24</v>
      </c>
    </row>
    <row r="1033" spans="1:55" s="2" customFormat="1" x14ac:dyDescent="0.25">
      <c r="A1033" s="1">
        <v>79</v>
      </c>
      <c r="B1033" t="s">
        <v>56</v>
      </c>
      <c r="C1033" s="8">
        <v>44415</v>
      </c>
      <c r="D1033" s="1" t="s">
        <v>78</v>
      </c>
      <c r="E1033" s="4"/>
      <c r="F1033" s="4"/>
      <c r="G1033" s="4">
        <v>132</v>
      </c>
      <c r="H1033" s="4"/>
      <c r="I1033" s="4"/>
      <c r="J1033" s="4"/>
      <c r="K1033" s="4">
        <f>SUM(Tabel1[[#This Row],[cap_gemarkeerd_langs]:[cap_canadees]])</f>
        <v>132</v>
      </c>
      <c r="L1033" s="4"/>
      <c r="M1033" s="4"/>
      <c r="N1033" s="4"/>
      <c r="O1033" s="4"/>
      <c r="P1033" s="4"/>
      <c r="Q1033" s="4"/>
      <c r="R1033" s="4">
        <f>SUM(Tabel1[[#This Row],[Cap - Invaliden algemeen]:[Cap - Overig gereserveerd]])</f>
        <v>0</v>
      </c>
      <c r="S1033" s="4">
        <f>Tabel1[[#This Row],[Totale openbare capaciteit]]+Tabel1[[#This Row],[Totale doelgroep capaciteit]]</f>
        <v>132</v>
      </c>
      <c r="T1033" s="11">
        <v>55</v>
      </c>
      <c r="U1033" s="11"/>
      <c r="V1033" s="11"/>
      <c r="W1033" s="11"/>
      <c r="X1033" s="11"/>
      <c r="Y1033" s="11"/>
      <c r="Z1033" s="4">
        <f>SUM(Tabel1[[#This Row],[Bez - Invaliden algemeen]:[Bez - Overig gereserveerd]])</f>
        <v>0</v>
      </c>
      <c r="AA1033" s="4"/>
      <c r="AB1033" s="4"/>
      <c r="AC1033" s="11"/>
      <c r="AD1033" s="11">
        <f>SUM(Tabel1[[#This Row],[Bez - fout, canadees]:[Bez - fout, anders]])</f>
        <v>0</v>
      </c>
      <c r="AE1033" s="4"/>
      <c r="AF1033" s="11"/>
      <c r="AG1033" s="11"/>
      <c r="AH1033" s="11">
        <f>SUM(Tabel1[[#This Row],[Bez - Obstakel, openbaar]:[Bez - Obstakel, doelgroep]])</f>
        <v>0</v>
      </c>
      <c r="AI1033" s="4"/>
      <c r="AJ1033" s="11">
        <f>SUM(Tabel1[[#This Row],[Bez - doelgroep totaal]]+Tabel1[[#This Row],[Bez - Openbaar]]+Tabel1[[#This Row],[Bez - Foutparkeerders]]+Tabel1[[#This Row],[Bez - Obstakels]])</f>
        <v>55</v>
      </c>
      <c r="AK1033" s="41">
        <f>Tabel1[[#This Row],[Bez - Openbaar]]/Tabel1[[#This Row],[Totale openbare capaciteit]]</f>
        <v>0.41666666666666669</v>
      </c>
      <c r="AL1033" s="41" t="e">
        <f>Tabel1[[#This Row],[Bez - doelgroep totaal]]/Tabel1[[#This Row],[Totale doelgroep capaciteit]]</f>
        <v>#DIV/0!</v>
      </c>
      <c r="AM1033" s="41">
        <f>Tabel1[[#This Row],[Totale bezetting]]/Tabel1[[#This Row],[Totale capaciteit]]</f>
        <v>0.41666666666666669</v>
      </c>
      <c r="AN1033" s="41" t="str">
        <f>Tabel1[[#This Row],[Datum]]&amp;Tabel1[[#This Row],[Meetmoment]]&amp;Tabel1[[#This Row],[Sectienummer]]</f>
        <v>4441510:00-12:0079</v>
      </c>
      <c r="AO1033" s="33">
        <v>14</v>
      </c>
      <c r="AP1033" s="33">
        <v>4</v>
      </c>
      <c r="AQ1033" s="33">
        <v>18</v>
      </c>
      <c r="AR1033" s="33">
        <v>19</v>
      </c>
      <c r="AS1033" s="33"/>
      <c r="AT1033" s="33">
        <f>SUM(Tabel1[[#This Row],[Motief - Bezoekers/kortparkeerders]:[Motief - Overig]])</f>
        <v>55</v>
      </c>
      <c r="AU1033" s="43">
        <v>9</v>
      </c>
      <c r="AV1033" s="43">
        <v>2</v>
      </c>
      <c r="AW1033" s="43">
        <v>32</v>
      </c>
      <c r="AX1033" s="43">
        <v>2</v>
      </c>
      <c r="AY1033" s="43">
        <v>2</v>
      </c>
      <c r="AZ1033" s="43">
        <v>4</v>
      </c>
      <c r="BA1033" s="43">
        <v>4</v>
      </c>
      <c r="BB1033" s="43"/>
      <c r="BC1033" s="44">
        <f>SUM(Tabel1[[#This Row],[Herkomst - Eigen woonplaats]:[Herkomst - Onbekend]])</f>
        <v>55</v>
      </c>
    </row>
    <row r="1034" spans="1:55" s="2" customFormat="1" x14ac:dyDescent="0.25">
      <c r="A1034" s="1">
        <v>79</v>
      </c>
      <c r="B1034" t="s">
        <v>56</v>
      </c>
      <c r="C1034" s="8">
        <v>44415</v>
      </c>
      <c r="D1034" s="1" t="s">
        <v>80</v>
      </c>
      <c r="E1034" s="4"/>
      <c r="F1034" s="4"/>
      <c r="G1034" s="4">
        <v>132</v>
      </c>
      <c r="H1034" s="4"/>
      <c r="I1034" s="4"/>
      <c r="J1034" s="4"/>
      <c r="K1034" s="4">
        <f>SUM(Tabel1[[#This Row],[cap_gemarkeerd_langs]:[cap_canadees]])</f>
        <v>132</v>
      </c>
      <c r="L1034" s="4"/>
      <c r="M1034" s="4"/>
      <c r="N1034" s="4"/>
      <c r="O1034" s="4"/>
      <c r="P1034" s="4"/>
      <c r="Q1034" s="4"/>
      <c r="R1034" s="4">
        <f>SUM(Tabel1[[#This Row],[Cap - Invaliden algemeen]:[Cap - Overig gereserveerd]])</f>
        <v>0</v>
      </c>
      <c r="S1034" s="4">
        <f>Tabel1[[#This Row],[Totale openbare capaciteit]]+Tabel1[[#This Row],[Totale doelgroep capaciteit]]</f>
        <v>132</v>
      </c>
      <c r="T1034" s="11">
        <v>57</v>
      </c>
      <c r="U1034" s="11"/>
      <c r="V1034" s="11"/>
      <c r="W1034" s="11"/>
      <c r="X1034" s="11"/>
      <c r="Y1034" s="11"/>
      <c r="Z1034" s="4">
        <f>SUM(Tabel1[[#This Row],[Bez - Invaliden algemeen]:[Bez - Overig gereserveerd]])</f>
        <v>0</v>
      </c>
      <c r="AA1034" s="4"/>
      <c r="AB1034" s="4"/>
      <c r="AC1034" s="11"/>
      <c r="AD1034" s="11">
        <f>SUM(Tabel1[[#This Row],[Bez - fout, canadees]:[Bez - fout, anders]])</f>
        <v>0</v>
      </c>
      <c r="AE1034" s="4"/>
      <c r="AF1034" s="11"/>
      <c r="AG1034" s="11"/>
      <c r="AH1034" s="11">
        <f>SUM(Tabel1[[#This Row],[Bez - Obstakel, openbaar]:[Bez - Obstakel, doelgroep]])</f>
        <v>0</v>
      </c>
      <c r="AI1034" s="4"/>
      <c r="AJ1034" s="11">
        <f>SUM(Tabel1[[#This Row],[Bez - doelgroep totaal]]+Tabel1[[#This Row],[Bez - Openbaar]]+Tabel1[[#This Row],[Bez - Foutparkeerders]]+Tabel1[[#This Row],[Bez - Obstakels]])</f>
        <v>57</v>
      </c>
      <c r="AK1034" s="41">
        <f>Tabel1[[#This Row],[Bez - Openbaar]]/Tabel1[[#This Row],[Totale openbare capaciteit]]</f>
        <v>0.43181818181818182</v>
      </c>
      <c r="AL1034" s="41" t="e">
        <f>Tabel1[[#This Row],[Bez - doelgroep totaal]]/Tabel1[[#This Row],[Totale doelgroep capaciteit]]</f>
        <v>#DIV/0!</v>
      </c>
      <c r="AM1034" s="41">
        <f>Tabel1[[#This Row],[Totale bezetting]]/Tabel1[[#This Row],[Totale capaciteit]]</f>
        <v>0.43181818181818182</v>
      </c>
      <c r="AN1034" s="41" t="str">
        <f>Tabel1[[#This Row],[Datum]]&amp;Tabel1[[#This Row],[Meetmoment]]&amp;Tabel1[[#This Row],[Sectienummer]]</f>
        <v>4441519:00-21:0079</v>
      </c>
      <c r="AO1034" s="33">
        <v>6</v>
      </c>
      <c r="AP1034" s="33">
        <v>1</v>
      </c>
      <c r="AQ1034" s="33">
        <v>30</v>
      </c>
      <c r="AR1034" s="33">
        <v>20</v>
      </c>
      <c r="AS1034" s="33"/>
      <c r="AT1034" s="33">
        <f>SUM(Tabel1[[#This Row],[Motief - Bezoekers/kortparkeerders]:[Motief - Overig]])</f>
        <v>57</v>
      </c>
      <c r="AU1034" s="43">
        <v>9</v>
      </c>
      <c r="AV1034" s="43">
        <v>3</v>
      </c>
      <c r="AW1034" s="43">
        <v>35</v>
      </c>
      <c r="AX1034" s="43">
        <v>2</v>
      </c>
      <c r="AY1034" s="43">
        <v>3</v>
      </c>
      <c r="AZ1034" s="43">
        <v>3</v>
      </c>
      <c r="BA1034" s="43">
        <v>2</v>
      </c>
      <c r="BB1034" s="43"/>
      <c r="BC1034" s="44">
        <f>SUM(Tabel1[[#This Row],[Herkomst - Eigen woonplaats]:[Herkomst - Onbekend]])</f>
        <v>57</v>
      </c>
    </row>
    <row r="1035" spans="1:55" s="2" customFormat="1" x14ac:dyDescent="0.25">
      <c r="A1035" s="1">
        <v>79</v>
      </c>
      <c r="B1035" t="s">
        <v>56</v>
      </c>
      <c r="C1035" s="8">
        <v>44416</v>
      </c>
      <c r="D1035" s="1" t="s">
        <v>77</v>
      </c>
      <c r="E1035" s="4"/>
      <c r="F1035" s="4"/>
      <c r="G1035" s="4">
        <v>132</v>
      </c>
      <c r="H1035" s="4"/>
      <c r="I1035" s="4"/>
      <c r="J1035" s="4"/>
      <c r="K1035" s="4">
        <f>SUM(Tabel1[[#This Row],[cap_gemarkeerd_langs]:[cap_canadees]])</f>
        <v>132</v>
      </c>
      <c r="L1035" s="4"/>
      <c r="M1035" s="4"/>
      <c r="N1035" s="4"/>
      <c r="O1035" s="4"/>
      <c r="P1035" s="4"/>
      <c r="Q1035" s="4"/>
      <c r="R1035" s="4">
        <f>SUM(Tabel1[[#This Row],[Cap - Invaliden algemeen]:[Cap - Overig gereserveerd]])</f>
        <v>0</v>
      </c>
      <c r="S1035" s="4">
        <f>Tabel1[[#This Row],[Totale openbare capaciteit]]+Tabel1[[#This Row],[Totale doelgroep capaciteit]]</f>
        <v>132</v>
      </c>
      <c r="T1035" s="11">
        <v>60</v>
      </c>
      <c r="U1035" s="11"/>
      <c r="V1035" s="11"/>
      <c r="W1035" s="11"/>
      <c r="X1035" s="11"/>
      <c r="Y1035" s="11"/>
      <c r="Z1035" s="4">
        <f>SUM(Tabel1[[#This Row],[Bez - Invaliden algemeen]:[Bez - Overig gereserveerd]])</f>
        <v>0</v>
      </c>
      <c r="AA1035" s="4"/>
      <c r="AB1035" s="4"/>
      <c r="AC1035" s="11"/>
      <c r="AD1035" s="11">
        <f>SUM(Tabel1[[#This Row],[Bez - fout, canadees]:[Bez - fout, anders]])</f>
        <v>0</v>
      </c>
      <c r="AE1035" s="4"/>
      <c r="AF1035" s="11"/>
      <c r="AG1035" s="11"/>
      <c r="AH1035" s="11">
        <f>SUM(Tabel1[[#This Row],[Bez - Obstakel, openbaar]:[Bez - Obstakel, doelgroep]])</f>
        <v>0</v>
      </c>
      <c r="AI1035" s="4"/>
      <c r="AJ1035" s="11">
        <f>SUM(Tabel1[[#This Row],[Bez - doelgroep totaal]]+Tabel1[[#This Row],[Bez - Openbaar]]+Tabel1[[#This Row],[Bez - Foutparkeerders]]+Tabel1[[#This Row],[Bez - Obstakels]])</f>
        <v>60</v>
      </c>
      <c r="AK1035" s="41">
        <f>Tabel1[[#This Row],[Bez - Openbaar]]/Tabel1[[#This Row],[Totale openbare capaciteit]]</f>
        <v>0.45454545454545453</v>
      </c>
      <c r="AL1035" s="41" t="e">
        <f>Tabel1[[#This Row],[Bez - doelgroep totaal]]/Tabel1[[#This Row],[Totale doelgroep capaciteit]]</f>
        <v>#DIV/0!</v>
      </c>
      <c r="AM1035" s="41">
        <f>Tabel1[[#This Row],[Totale bezetting]]/Tabel1[[#This Row],[Totale capaciteit]]</f>
        <v>0.45454545454545453</v>
      </c>
      <c r="AN1035" s="41" t="str">
        <f>Tabel1[[#This Row],[Datum]]&amp;Tabel1[[#This Row],[Meetmoment]]&amp;Tabel1[[#This Row],[Sectienummer]]</f>
        <v>4441600:00-02:0079</v>
      </c>
      <c r="AO1035" s="33"/>
      <c r="AP1035" s="33"/>
      <c r="AQ1035" s="33">
        <v>36</v>
      </c>
      <c r="AR1035" s="33">
        <v>24</v>
      </c>
      <c r="AS1035" s="33"/>
      <c r="AT1035" s="33">
        <f>SUM(Tabel1[[#This Row],[Motief - Bezoekers/kortparkeerders]:[Motief - Overig]])</f>
        <v>60</v>
      </c>
      <c r="AU1035" s="43">
        <v>9</v>
      </c>
      <c r="AV1035" s="43">
        <v>2</v>
      </c>
      <c r="AW1035" s="43">
        <v>36</v>
      </c>
      <c r="AX1035" s="43">
        <v>2</v>
      </c>
      <c r="AY1035" s="43">
        <v>4</v>
      </c>
      <c r="AZ1035" s="43">
        <v>6</v>
      </c>
      <c r="BA1035" s="43">
        <v>1</v>
      </c>
      <c r="BB1035" s="43"/>
      <c r="BC1035" s="44">
        <f>SUM(Tabel1[[#This Row],[Herkomst - Eigen woonplaats]:[Herkomst - Onbekend]])</f>
        <v>60</v>
      </c>
    </row>
    <row r="1036" spans="1:55" s="2" customFormat="1" x14ac:dyDescent="0.25">
      <c r="A1036" s="1">
        <v>79</v>
      </c>
      <c r="B1036" s="1" t="s">
        <v>56</v>
      </c>
      <c r="C1036" s="8">
        <v>44429</v>
      </c>
      <c r="D1036" s="1" t="s">
        <v>79</v>
      </c>
      <c r="E1036" s="4"/>
      <c r="F1036" s="4"/>
      <c r="G1036" s="4">
        <v>132</v>
      </c>
      <c r="H1036" s="4"/>
      <c r="I1036" s="4"/>
      <c r="J1036" s="4"/>
      <c r="K1036" s="4">
        <f>SUM(Tabel1[[#This Row],[cap_gemarkeerd_langs]:[cap_canadees]])</f>
        <v>132</v>
      </c>
      <c r="L1036" s="4"/>
      <c r="M1036" s="4"/>
      <c r="N1036" s="4"/>
      <c r="O1036" s="4"/>
      <c r="P1036" s="4"/>
      <c r="Q1036" s="4"/>
      <c r="R1036" s="4">
        <f>SUM(Tabel1[[#This Row],[Cap - Invaliden algemeen]:[Cap - Overig gereserveerd]])</f>
        <v>0</v>
      </c>
      <c r="S1036" s="4">
        <f>Tabel1[[#This Row],[Totale openbare capaciteit]]+Tabel1[[#This Row],[Totale doelgroep capaciteit]]</f>
        <v>132</v>
      </c>
      <c r="T1036" s="11">
        <v>63</v>
      </c>
      <c r="U1036" s="11"/>
      <c r="V1036" s="11"/>
      <c r="W1036" s="11"/>
      <c r="X1036" s="11"/>
      <c r="Y1036" s="11"/>
      <c r="Z1036" s="4">
        <f>SUM(Tabel1[[#This Row],[Bez - Invaliden algemeen]:[Bez - Overig gereserveerd]])</f>
        <v>0</v>
      </c>
      <c r="AA1036" s="4"/>
      <c r="AB1036" s="4"/>
      <c r="AC1036" s="11"/>
      <c r="AD1036" s="11">
        <f>SUM(Tabel1[[#This Row],[Bez - fout, canadees]:[Bez - fout, anders]])</f>
        <v>0</v>
      </c>
      <c r="AE1036" s="11"/>
      <c r="AF1036" s="11"/>
      <c r="AG1036" s="11"/>
      <c r="AH1036" s="11">
        <f>SUM(Tabel1[[#This Row],[Bez - Obstakel, openbaar]:[Bez - Obstakel, doelgroep]])</f>
        <v>0</v>
      </c>
      <c r="AI1036" s="4"/>
      <c r="AJ1036" s="11">
        <f>SUM(Tabel1[[#This Row],[Bez - doelgroep totaal]]+Tabel1[[#This Row],[Bez - Openbaar]]+Tabel1[[#This Row],[Bez - Foutparkeerders]]+Tabel1[[#This Row],[Bez - Obstakels]])</f>
        <v>63</v>
      </c>
      <c r="AK1036" s="41">
        <f>Tabel1[[#This Row],[Bez - Openbaar]]/Tabel1[[#This Row],[Totale openbare capaciteit]]</f>
        <v>0.47727272727272729</v>
      </c>
      <c r="AL1036" s="41" t="e">
        <f>Tabel1[[#This Row],[Bez - doelgroep totaal]]/Tabel1[[#This Row],[Totale doelgroep capaciteit]]</f>
        <v>#DIV/0!</v>
      </c>
      <c r="AM1036" s="41">
        <f>Tabel1[[#This Row],[Totale bezetting]]/Tabel1[[#This Row],[Totale capaciteit]]</f>
        <v>0.47727272727272729</v>
      </c>
      <c r="AN1036" s="41" t="str">
        <f>Tabel1[[#This Row],[Datum]]&amp;Tabel1[[#This Row],[Meetmoment]]&amp;Tabel1[[#This Row],[Sectienummer]]</f>
        <v>4442914:00-16:0079</v>
      </c>
      <c r="AO1036" s="33">
        <v>33</v>
      </c>
      <c r="AP1036" s="33">
        <v>1</v>
      </c>
      <c r="AQ1036" s="33">
        <v>12</v>
      </c>
      <c r="AR1036" s="33">
        <v>17</v>
      </c>
      <c r="AS1036" s="33"/>
      <c r="AT1036" s="33">
        <f>SUM(Tabel1[[#This Row],[Motief - Bezoekers/kortparkeerders]:[Motief - Overig]])</f>
        <v>63</v>
      </c>
      <c r="AU1036" s="43">
        <v>11</v>
      </c>
      <c r="AV1036" s="43">
        <v>1</v>
      </c>
      <c r="AW1036" s="43">
        <v>31</v>
      </c>
      <c r="AX1036" s="43">
        <v>10</v>
      </c>
      <c r="AY1036" s="43">
        <v>4</v>
      </c>
      <c r="AZ1036" s="43">
        <v>3</v>
      </c>
      <c r="BA1036" s="43">
        <v>3</v>
      </c>
      <c r="BB1036" s="43"/>
      <c r="BC1036" s="44">
        <f>SUM(Tabel1[[#This Row],[Herkomst - Eigen woonplaats]:[Herkomst - Onbekend]])</f>
        <v>63</v>
      </c>
    </row>
    <row r="1037" spans="1:55" s="2" customFormat="1" x14ac:dyDescent="0.25">
      <c r="A1037" s="1">
        <v>79</v>
      </c>
      <c r="B1037" t="s">
        <v>56</v>
      </c>
      <c r="C1037" s="8">
        <v>44450</v>
      </c>
      <c r="D1037" s="1" t="s">
        <v>78</v>
      </c>
      <c r="E1037" s="4"/>
      <c r="F1037" s="4"/>
      <c r="G1037" s="4">
        <v>132</v>
      </c>
      <c r="H1037" s="4"/>
      <c r="I1037" s="4"/>
      <c r="J1037" s="4"/>
      <c r="K1037" s="4">
        <f>SUM(Tabel1[[#This Row],[cap_gemarkeerd_langs]:[cap_canadees]])</f>
        <v>132</v>
      </c>
      <c r="L1037" s="4"/>
      <c r="M1037" s="4"/>
      <c r="N1037" s="4"/>
      <c r="O1037" s="4"/>
      <c r="P1037" s="4"/>
      <c r="Q1037" s="4"/>
      <c r="R1037" s="4">
        <f>SUM(Tabel1[[#This Row],[Cap - Invaliden algemeen]:[Cap - Overig gereserveerd]])</f>
        <v>0</v>
      </c>
      <c r="S1037" s="4">
        <f>Tabel1[[#This Row],[Totale openbare capaciteit]]+Tabel1[[#This Row],[Totale doelgroep capaciteit]]</f>
        <v>132</v>
      </c>
      <c r="T1037" s="11">
        <v>49</v>
      </c>
      <c r="U1037" s="11"/>
      <c r="V1037" s="11"/>
      <c r="W1037" s="11"/>
      <c r="X1037" s="11"/>
      <c r="Y1037" s="11"/>
      <c r="Z1037" s="4">
        <f>SUM(Tabel1[[#This Row],[Bez - Invaliden algemeen]:[Bez - Overig gereserveerd]])</f>
        <v>0</v>
      </c>
      <c r="AA1037" s="4"/>
      <c r="AB1037" s="4"/>
      <c r="AC1037" s="11"/>
      <c r="AD1037" s="11">
        <f>SUM(Tabel1[[#This Row],[Bez - fout, canadees]:[Bez - fout, anders]])</f>
        <v>0</v>
      </c>
      <c r="AE1037" s="4"/>
      <c r="AF1037" s="11"/>
      <c r="AG1037" s="11"/>
      <c r="AH1037" s="11">
        <f>SUM(Tabel1[[#This Row],[Bez - Obstakel, openbaar]:[Bez - Obstakel, doelgroep]])</f>
        <v>0</v>
      </c>
      <c r="AI1037" s="4"/>
      <c r="AJ1037" s="11">
        <f>SUM(Tabel1[[#This Row],[Bez - doelgroep totaal]]+Tabel1[[#This Row],[Bez - Openbaar]]+Tabel1[[#This Row],[Bez - Foutparkeerders]]+Tabel1[[#This Row],[Bez - Obstakels]])</f>
        <v>49</v>
      </c>
      <c r="AK1037" s="41">
        <f>Tabel1[[#This Row],[Bez - Openbaar]]/Tabel1[[#This Row],[Totale openbare capaciteit]]</f>
        <v>0.37121212121212122</v>
      </c>
      <c r="AL1037" s="41" t="e">
        <f>Tabel1[[#This Row],[Bez - doelgroep totaal]]/Tabel1[[#This Row],[Totale doelgroep capaciteit]]</f>
        <v>#DIV/0!</v>
      </c>
      <c r="AM1037" s="41">
        <f>Tabel1[[#This Row],[Totale bezetting]]/Tabel1[[#This Row],[Totale capaciteit]]</f>
        <v>0.37121212121212122</v>
      </c>
      <c r="AN1037" s="41" t="str">
        <f>Tabel1[[#This Row],[Datum]]&amp;Tabel1[[#This Row],[Meetmoment]]&amp;Tabel1[[#This Row],[Sectienummer]]</f>
        <v>4445010:00-12:0079</v>
      </c>
      <c r="AO1037" s="33">
        <v>6</v>
      </c>
      <c r="AP1037" s="33">
        <v>7</v>
      </c>
      <c r="AQ1037" s="33">
        <v>17</v>
      </c>
      <c r="AR1037" s="33">
        <v>19</v>
      </c>
      <c r="AS1037" s="33"/>
      <c r="AT1037" s="33">
        <f>SUM(Tabel1[[#This Row],[Motief - Bezoekers/kortparkeerders]:[Motief - Overig]])</f>
        <v>49</v>
      </c>
      <c r="AU1037" s="43">
        <v>7</v>
      </c>
      <c r="AV1037" s="43">
        <v>3</v>
      </c>
      <c r="AW1037" s="43">
        <v>22</v>
      </c>
      <c r="AX1037" s="43">
        <v>4</v>
      </c>
      <c r="AY1037" s="43">
        <v>3</v>
      </c>
      <c r="AZ1037" s="43">
        <v>5</v>
      </c>
      <c r="BA1037" s="43">
        <v>4</v>
      </c>
      <c r="BB1037" s="43">
        <v>1</v>
      </c>
      <c r="BC1037" s="44">
        <f>SUM(Tabel1[[#This Row],[Herkomst - Eigen woonplaats]:[Herkomst - Onbekend]])</f>
        <v>49</v>
      </c>
    </row>
    <row r="1038" spans="1:55" s="2" customFormat="1" x14ac:dyDescent="0.25">
      <c r="A1038" s="1">
        <v>79</v>
      </c>
      <c r="B1038" t="s">
        <v>56</v>
      </c>
      <c r="C1038" s="8">
        <v>44450</v>
      </c>
      <c r="D1038" s="1" t="s">
        <v>79</v>
      </c>
      <c r="E1038" s="4"/>
      <c r="F1038" s="4"/>
      <c r="G1038" s="4">
        <v>132</v>
      </c>
      <c r="H1038" s="4"/>
      <c r="I1038" s="4"/>
      <c r="J1038" s="4"/>
      <c r="K1038" s="4">
        <f>SUM(Tabel1[[#This Row],[cap_gemarkeerd_langs]:[cap_canadees]])</f>
        <v>132</v>
      </c>
      <c r="L1038" s="4"/>
      <c r="M1038" s="4"/>
      <c r="N1038" s="4"/>
      <c r="O1038" s="4"/>
      <c r="P1038" s="4"/>
      <c r="Q1038" s="4"/>
      <c r="R1038" s="4">
        <f>SUM(Tabel1[[#This Row],[Cap - Invaliden algemeen]:[Cap - Overig gereserveerd]])</f>
        <v>0</v>
      </c>
      <c r="S1038" s="4">
        <f>Tabel1[[#This Row],[Totale openbare capaciteit]]+Tabel1[[#This Row],[Totale doelgroep capaciteit]]</f>
        <v>132</v>
      </c>
      <c r="T1038" s="11">
        <v>54</v>
      </c>
      <c r="U1038" s="11"/>
      <c r="V1038" s="11"/>
      <c r="W1038" s="11"/>
      <c r="X1038" s="11"/>
      <c r="Y1038" s="11"/>
      <c r="Z1038" s="4">
        <f>SUM(Tabel1[[#This Row],[Bez - Invaliden algemeen]:[Bez - Overig gereserveerd]])</f>
        <v>0</v>
      </c>
      <c r="AA1038" s="4"/>
      <c r="AB1038" s="4"/>
      <c r="AC1038" s="11"/>
      <c r="AD1038" s="11">
        <f>SUM(Tabel1[[#This Row],[Bez - fout, canadees]:[Bez - fout, anders]])</f>
        <v>0</v>
      </c>
      <c r="AE1038" s="4"/>
      <c r="AF1038" s="11"/>
      <c r="AG1038" s="11"/>
      <c r="AH1038" s="11">
        <f>SUM(Tabel1[[#This Row],[Bez - Obstakel, openbaar]:[Bez - Obstakel, doelgroep]])</f>
        <v>0</v>
      </c>
      <c r="AI1038" s="4"/>
      <c r="AJ1038" s="11">
        <f>SUM(Tabel1[[#This Row],[Bez - doelgroep totaal]]+Tabel1[[#This Row],[Bez - Openbaar]]+Tabel1[[#This Row],[Bez - Foutparkeerders]]+Tabel1[[#This Row],[Bez - Obstakels]])</f>
        <v>54</v>
      </c>
      <c r="AK1038" s="41">
        <f>Tabel1[[#This Row],[Bez - Openbaar]]/Tabel1[[#This Row],[Totale openbare capaciteit]]</f>
        <v>0.40909090909090912</v>
      </c>
      <c r="AL1038" s="41" t="e">
        <f>Tabel1[[#This Row],[Bez - doelgroep totaal]]/Tabel1[[#This Row],[Totale doelgroep capaciteit]]</f>
        <v>#DIV/0!</v>
      </c>
      <c r="AM1038" s="41">
        <f>Tabel1[[#This Row],[Totale bezetting]]/Tabel1[[#This Row],[Totale capaciteit]]</f>
        <v>0.40909090909090912</v>
      </c>
      <c r="AN1038" s="41" t="str">
        <f>Tabel1[[#This Row],[Datum]]&amp;Tabel1[[#This Row],[Meetmoment]]&amp;Tabel1[[#This Row],[Sectienummer]]</f>
        <v>4445014:00-16:0079</v>
      </c>
      <c r="AO1038" s="33">
        <v>4</v>
      </c>
      <c r="AP1038" s="33">
        <v>8</v>
      </c>
      <c r="AQ1038" s="33">
        <v>22</v>
      </c>
      <c r="AR1038" s="33">
        <v>20</v>
      </c>
      <c r="AS1038" s="33"/>
      <c r="AT1038" s="33">
        <f>SUM(Tabel1[[#This Row],[Motief - Bezoekers/kortparkeerders]:[Motief - Overig]])</f>
        <v>54</v>
      </c>
      <c r="AU1038" s="43">
        <v>7</v>
      </c>
      <c r="AV1038" s="43">
        <v>2</v>
      </c>
      <c r="AW1038" s="43">
        <v>28</v>
      </c>
      <c r="AX1038" s="43">
        <v>4</v>
      </c>
      <c r="AY1038" s="43">
        <v>4</v>
      </c>
      <c r="AZ1038" s="43">
        <v>4</v>
      </c>
      <c r="BA1038" s="43">
        <v>5</v>
      </c>
      <c r="BB1038" s="43"/>
      <c r="BC1038" s="44">
        <f>SUM(Tabel1[[#This Row],[Herkomst - Eigen woonplaats]:[Herkomst - Onbekend]])</f>
        <v>54</v>
      </c>
    </row>
    <row r="1039" spans="1:55" s="2" customFormat="1" x14ac:dyDescent="0.25">
      <c r="A1039" s="1">
        <v>79</v>
      </c>
      <c r="B1039" t="s">
        <v>56</v>
      </c>
      <c r="C1039" s="8">
        <v>44450</v>
      </c>
      <c r="D1039" s="1" t="s">
        <v>80</v>
      </c>
      <c r="E1039" s="4"/>
      <c r="F1039" s="4"/>
      <c r="G1039" s="4">
        <v>132</v>
      </c>
      <c r="H1039" s="4"/>
      <c r="I1039" s="4"/>
      <c r="J1039" s="4"/>
      <c r="K1039" s="4">
        <f>SUM(Tabel1[[#This Row],[cap_gemarkeerd_langs]:[cap_canadees]])</f>
        <v>132</v>
      </c>
      <c r="L1039" s="4"/>
      <c r="M1039" s="4"/>
      <c r="N1039" s="4"/>
      <c r="O1039" s="4"/>
      <c r="P1039" s="4"/>
      <c r="Q1039" s="4"/>
      <c r="R1039" s="4">
        <f>SUM(Tabel1[[#This Row],[Cap - Invaliden algemeen]:[Cap - Overig gereserveerd]])</f>
        <v>0</v>
      </c>
      <c r="S1039" s="4">
        <f>Tabel1[[#This Row],[Totale openbare capaciteit]]+Tabel1[[#This Row],[Totale doelgroep capaciteit]]</f>
        <v>132</v>
      </c>
      <c r="T1039" s="11">
        <v>61</v>
      </c>
      <c r="U1039" s="11"/>
      <c r="V1039" s="11"/>
      <c r="W1039" s="11"/>
      <c r="X1039" s="11"/>
      <c r="Y1039" s="11"/>
      <c r="Z1039" s="4">
        <f>SUM(Tabel1[[#This Row],[Bez - Invaliden algemeen]:[Bez - Overig gereserveerd]])</f>
        <v>0</v>
      </c>
      <c r="AA1039" s="4"/>
      <c r="AB1039" s="4"/>
      <c r="AC1039" s="11"/>
      <c r="AD1039" s="11">
        <f>SUM(Tabel1[[#This Row],[Bez - fout, canadees]:[Bez - fout, anders]])</f>
        <v>0</v>
      </c>
      <c r="AE1039" s="4"/>
      <c r="AF1039" s="11"/>
      <c r="AG1039" s="11"/>
      <c r="AH1039" s="11">
        <f>SUM(Tabel1[[#This Row],[Bez - Obstakel, openbaar]:[Bez - Obstakel, doelgroep]])</f>
        <v>0</v>
      </c>
      <c r="AI1039" s="4"/>
      <c r="AJ1039" s="11">
        <f>SUM(Tabel1[[#This Row],[Bez - doelgroep totaal]]+Tabel1[[#This Row],[Bez - Openbaar]]+Tabel1[[#This Row],[Bez - Foutparkeerders]]+Tabel1[[#This Row],[Bez - Obstakels]])</f>
        <v>61</v>
      </c>
      <c r="AK1039" s="41">
        <f>Tabel1[[#This Row],[Bez - Openbaar]]/Tabel1[[#This Row],[Totale openbare capaciteit]]</f>
        <v>0.4621212121212121</v>
      </c>
      <c r="AL1039" s="41" t="e">
        <f>Tabel1[[#This Row],[Bez - doelgroep totaal]]/Tabel1[[#This Row],[Totale doelgroep capaciteit]]</f>
        <v>#DIV/0!</v>
      </c>
      <c r="AM1039" s="41">
        <f>Tabel1[[#This Row],[Totale bezetting]]/Tabel1[[#This Row],[Totale capaciteit]]</f>
        <v>0.4621212121212121</v>
      </c>
      <c r="AN1039" s="41" t="str">
        <f>Tabel1[[#This Row],[Datum]]&amp;Tabel1[[#This Row],[Meetmoment]]&amp;Tabel1[[#This Row],[Sectienummer]]</f>
        <v>4445019:00-21:0079</v>
      </c>
      <c r="AO1039" s="33"/>
      <c r="AP1039" s="33">
        <v>1</v>
      </c>
      <c r="AQ1039" s="33">
        <v>42</v>
      </c>
      <c r="AR1039" s="33">
        <v>18</v>
      </c>
      <c r="AS1039" s="33"/>
      <c r="AT1039" s="33">
        <f>SUM(Tabel1[[#This Row],[Motief - Bezoekers/kortparkeerders]:[Motief - Overig]])</f>
        <v>61</v>
      </c>
      <c r="AU1039" s="43">
        <v>9</v>
      </c>
      <c r="AV1039" s="43">
        <v>2</v>
      </c>
      <c r="AW1039" s="43">
        <v>36</v>
      </c>
      <c r="AX1039" s="43">
        <v>4</v>
      </c>
      <c r="AY1039" s="43">
        <v>3</v>
      </c>
      <c r="AZ1039" s="43">
        <v>2</v>
      </c>
      <c r="BA1039" s="43">
        <v>3</v>
      </c>
      <c r="BB1039" s="43">
        <v>2</v>
      </c>
      <c r="BC1039" s="44">
        <f>SUM(Tabel1[[#This Row],[Herkomst - Eigen woonplaats]:[Herkomst - Onbekend]])</f>
        <v>61</v>
      </c>
    </row>
    <row r="1040" spans="1:55" s="2" customFormat="1" x14ac:dyDescent="0.25">
      <c r="A1040" s="1">
        <v>79</v>
      </c>
      <c r="B1040" t="s">
        <v>56</v>
      </c>
      <c r="C1040" s="8">
        <v>44451</v>
      </c>
      <c r="D1040" s="1" t="s">
        <v>77</v>
      </c>
      <c r="E1040" s="4"/>
      <c r="F1040" s="4"/>
      <c r="G1040" s="4">
        <v>132</v>
      </c>
      <c r="H1040" s="4"/>
      <c r="I1040" s="4"/>
      <c r="J1040" s="4"/>
      <c r="K1040" s="4">
        <f>SUM(Tabel1[[#This Row],[cap_gemarkeerd_langs]:[cap_canadees]])</f>
        <v>132</v>
      </c>
      <c r="L1040" s="4"/>
      <c r="M1040" s="4"/>
      <c r="N1040" s="4"/>
      <c r="O1040" s="4"/>
      <c r="P1040" s="4"/>
      <c r="Q1040" s="4"/>
      <c r="R1040" s="4">
        <f>SUM(Tabel1[[#This Row],[Cap - Invaliden algemeen]:[Cap - Overig gereserveerd]])</f>
        <v>0</v>
      </c>
      <c r="S1040" s="4">
        <f>Tabel1[[#This Row],[Totale openbare capaciteit]]+Tabel1[[#This Row],[Totale doelgroep capaciteit]]</f>
        <v>132</v>
      </c>
      <c r="T1040" s="11">
        <v>57</v>
      </c>
      <c r="U1040" s="11"/>
      <c r="V1040" s="11"/>
      <c r="W1040" s="11"/>
      <c r="X1040" s="11"/>
      <c r="Y1040" s="11"/>
      <c r="Z1040" s="4">
        <f>SUM(Tabel1[[#This Row],[Bez - Invaliden algemeen]:[Bez - Overig gereserveerd]])</f>
        <v>0</v>
      </c>
      <c r="AA1040" s="4"/>
      <c r="AB1040" s="4"/>
      <c r="AC1040" s="11"/>
      <c r="AD1040" s="11">
        <f>SUM(Tabel1[[#This Row],[Bez - fout, canadees]:[Bez - fout, anders]])</f>
        <v>0</v>
      </c>
      <c r="AE1040" s="4"/>
      <c r="AF1040" s="11"/>
      <c r="AG1040" s="11"/>
      <c r="AH1040" s="11">
        <f>SUM(Tabel1[[#This Row],[Bez - Obstakel, openbaar]:[Bez - Obstakel, doelgroep]])</f>
        <v>0</v>
      </c>
      <c r="AI1040" s="4"/>
      <c r="AJ1040" s="11">
        <f>SUM(Tabel1[[#This Row],[Bez - doelgroep totaal]]+Tabel1[[#This Row],[Bez - Openbaar]]+Tabel1[[#This Row],[Bez - Foutparkeerders]]+Tabel1[[#This Row],[Bez - Obstakels]])</f>
        <v>57</v>
      </c>
      <c r="AK1040" s="41">
        <f>Tabel1[[#This Row],[Bez - Openbaar]]/Tabel1[[#This Row],[Totale openbare capaciteit]]</f>
        <v>0.43181818181818182</v>
      </c>
      <c r="AL1040" s="41" t="e">
        <f>Tabel1[[#This Row],[Bez - doelgroep totaal]]/Tabel1[[#This Row],[Totale doelgroep capaciteit]]</f>
        <v>#DIV/0!</v>
      </c>
      <c r="AM1040" s="41">
        <f>Tabel1[[#This Row],[Totale bezetting]]/Tabel1[[#This Row],[Totale capaciteit]]</f>
        <v>0.43181818181818182</v>
      </c>
      <c r="AN1040" s="41" t="str">
        <f>Tabel1[[#This Row],[Datum]]&amp;Tabel1[[#This Row],[Meetmoment]]&amp;Tabel1[[#This Row],[Sectienummer]]</f>
        <v>4445100:00-02:0079</v>
      </c>
      <c r="AO1040" s="33"/>
      <c r="AP1040" s="33"/>
      <c r="AQ1040" s="33">
        <v>40</v>
      </c>
      <c r="AR1040" s="33">
        <v>17</v>
      </c>
      <c r="AS1040" s="33"/>
      <c r="AT1040" s="33">
        <f>SUM(Tabel1[[#This Row],[Motief - Bezoekers/kortparkeerders]:[Motief - Overig]])</f>
        <v>57</v>
      </c>
      <c r="AU1040" s="43">
        <v>6</v>
      </c>
      <c r="AV1040" s="43">
        <v>2</v>
      </c>
      <c r="AW1040" s="43">
        <v>36</v>
      </c>
      <c r="AX1040" s="43">
        <v>3</v>
      </c>
      <c r="AY1040" s="43">
        <v>3</v>
      </c>
      <c r="AZ1040" s="43">
        <v>2</v>
      </c>
      <c r="BA1040" s="43">
        <v>3</v>
      </c>
      <c r="BB1040" s="43">
        <v>2</v>
      </c>
      <c r="BC1040" s="44">
        <f>SUM(Tabel1[[#This Row],[Herkomst - Eigen woonplaats]:[Herkomst - Onbekend]])</f>
        <v>57</v>
      </c>
    </row>
    <row r="1041" spans="1:55" s="2" customFormat="1" x14ac:dyDescent="0.25">
      <c r="A1041" s="1">
        <v>79</v>
      </c>
      <c r="B1041" t="s">
        <v>56</v>
      </c>
      <c r="C1041" s="8">
        <v>44474</v>
      </c>
      <c r="D1041" s="1" t="s">
        <v>78</v>
      </c>
      <c r="E1041" s="4"/>
      <c r="F1041" s="4"/>
      <c r="G1041" s="4">
        <v>132</v>
      </c>
      <c r="H1041" s="4"/>
      <c r="I1041" s="4"/>
      <c r="J1041" s="4"/>
      <c r="K1041" s="4">
        <f>SUM(Tabel1[[#This Row],[cap_gemarkeerd_langs]:[cap_canadees]])</f>
        <v>132</v>
      </c>
      <c r="L1041" s="4"/>
      <c r="M1041" s="4"/>
      <c r="N1041" s="4"/>
      <c r="O1041" s="4"/>
      <c r="P1041" s="4"/>
      <c r="Q1041" s="4"/>
      <c r="R1041" s="4">
        <f>SUM(Tabel1[[#This Row],[Cap - Invaliden algemeen]:[Cap - Overig gereserveerd]])</f>
        <v>0</v>
      </c>
      <c r="S1041" s="4">
        <f>Tabel1[[#This Row],[Totale openbare capaciteit]]+Tabel1[[#This Row],[Totale doelgroep capaciteit]]</f>
        <v>132</v>
      </c>
      <c r="T1041" s="11">
        <v>22</v>
      </c>
      <c r="U1041" s="11"/>
      <c r="V1041" s="11"/>
      <c r="W1041" s="11"/>
      <c r="X1041" s="11"/>
      <c r="Y1041" s="11"/>
      <c r="Z1041" s="4">
        <f>SUM(Tabel1[[#This Row],[Bez - Invaliden algemeen]:[Bez - Overig gereserveerd]])</f>
        <v>0</v>
      </c>
      <c r="AA1041" s="4"/>
      <c r="AB1041" s="4"/>
      <c r="AC1041" s="11"/>
      <c r="AD1041" s="11">
        <f>SUM(Tabel1[[#This Row],[Bez - fout, canadees]:[Bez - fout, anders]])</f>
        <v>0</v>
      </c>
      <c r="AE1041" s="4">
        <v>1</v>
      </c>
      <c r="AF1041" s="11"/>
      <c r="AG1041" s="11"/>
      <c r="AH1041" s="11">
        <f>SUM(Tabel1[[#This Row],[Bez - Obstakel, openbaar]:[Bez - Obstakel, doelgroep]])</f>
        <v>1</v>
      </c>
      <c r="AI1041" s="4"/>
      <c r="AJ1041" s="11">
        <f>SUM(Tabel1[[#This Row],[Bez - doelgroep totaal]]+Tabel1[[#This Row],[Bez - Openbaar]]+Tabel1[[#This Row],[Bez - Foutparkeerders]]+Tabel1[[#This Row],[Bez - Obstakels]])</f>
        <v>23</v>
      </c>
      <c r="AK1041" s="41">
        <f>Tabel1[[#This Row],[Bez - Openbaar]]/Tabel1[[#This Row],[Totale openbare capaciteit]]</f>
        <v>0.16666666666666666</v>
      </c>
      <c r="AL1041" s="41" t="e">
        <f>Tabel1[[#This Row],[Bez - doelgroep totaal]]/Tabel1[[#This Row],[Totale doelgroep capaciteit]]</f>
        <v>#DIV/0!</v>
      </c>
      <c r="AM1041" s="41">
        <f>Tabel1[[#This Row],[Totale bezetting]]/Tabel1[[#This Row],[Totale capaciteit]]</f>
        <v>0.17424242424242425</v>
      </c>
      <c r="AN1041" s="41" t="str">
        <f>Tabel1[[#This Row],[Datum]]&amp;Tabel1[[#This Row],[Meetmoment]]&amp;Tabel1[[#This Row],[Sectienummer]]</f>
        <v>4447410:00-12:0079</v>
      </c>
      <c r="AO1041" s="33">
        <v>4</v>
      </c>
      <c r="AP1041" s="33">
        <v>1</v>
      </c>
      <c r="AQ1041" s="33">
        <v>9</v>
      </c>
      <c r="AR1041" s="33">
        <v>8</v>
      </c>
      <c r="AS1041" s="33"/>
      <c r="AT1041" s="33">
        <f>SUM(Tabel1[[#This Row],[Motief - Bezoekers/kortparkeerders]:[Motief - Overig]])</f>
        <v>22</v>
      </c>
      <c r="AU1041" s="43">
        <v>8</v>
      </c>
      <c r="AV1041" s="43">
        <v>1</v>
      </c>
      <c r="AW1041" s="43">
        <v>9</v>
      </c>
      <c r="AX1041" s="43">
        <v>1</v>
      </c>
      <c r="AY1041" s="43">
        <v>1</v>
      </c>
      <c r="AZ1041" s="43">
        <v>2</v>
      </c>
      <c r="BA1041" s="43"/>
      <c r="BB1041" s="43"/>
      <c r="BC1041" s="44">
        <f>SUM(Tabel1[[#This Row],[Herkomst - Eigen woonplaats]:[Herkomst - Onbekend]])</f>
        <v>22</v>
      </c>
    </row>
    <row r="1042" spans="1:55" s="2" customFormat="1" x14ac:dyDescent="0.25">
      <c r="A1042" s="1">
        <v>79</v>
      </c>
      <c r="B1042" t="s">
        <v>56</v>
      </c>
      <c r="C1042" s="8">
        <v>44474</v>
      </c>
      <c r="D1042" s="1" t="s">
        <v>79</v>
      </c>
      <c r="E1042" s="4"/>
      <c r="F1042" s="4"/>
      <c r="G1042" s="4">
        <v>132</v>
      </c>
      <c r="H1042" s="4"/>
      <c r="I1042" s="4"/>
      <c r="J1042" s="4"/>
      <c r="K1042" s="4">
        <f>SUM(Tabel1[[#This Row],[cap_gemarkeerd_langs]:[cap_canadees]])</f>
        <v>132</v>
      </c>
      <c r="L1042" s="4"/>
      <c r="M1042" s="4"/>
      <c r="N1042" s="4"/>
      <c r="O1042" s="4"/>
      <c r="P1042" s="4"/>
      <c r="Q1042" s="4"/>
      <c r="R1042" s="4">
        <f>SUM(Tabel1[[#This Row],[Cap - Invaliden algemeen]:[Cap - Overig gereserveerd]])</f>
        <v>0</v>
      </c>
      <c r="S1042" s="4">
        <f>Tabel1[[#This Row],[Totale openbare capaciteit]]+Tabel1[[#This Row],[Totale doelgroep capaciteit]]</f>
        <v>132</v>
      </c>
      <c r="T1042" s="11">
        <v>20</v>
      </c>
      <c r="U1042" s="11"/>
      <c r="V1042" s="11"/>
      <c r="W1042" s="11"/>
      <c r="X1042" s="11"/>
      <c r="Y1042" s="11"/>
      <c r="Z1042" s="4">
        <f>SUM(Tabel1[[#This Row],[Bez - Invaliden algemeen]:[Bez - Overig gereserveerd]])</f>
        <v>0</v>
      </c>
      <c r="AA1042" s="4"/>
      <c r="AB1042" s="4">
        <v>2</v>
      </c>
      <c r="AC1042" s="11"/>
      <c r="AD1042" s="11">
        <f>SUM(Tabel1[[#This Row],[Bez - fout, canadees]:[Bez - fout, anders]])</f>
        <v>2</v>
      </c>
      <c r="AE1042" s="4">
        <v>1</v>
      </c>
      <c r="AF1042" s="11"/>
      <c r="AG1042" s="11"/>
      <c r="AH1042" s="11">
        <f>SUM(Tabel1[[#This Row],[Bez - Obstakel, openbaar]:[Bez - Obstakel, doelgroep]])</f>
        <v>1</v>
      </c>
      <c r="AI1042" s="4"/>
      <c r="AJ1042" s="11">
        <f>SUM(Tabel1[[#This Row],[Bez - doelgroep totaal]]+Tabel1[[#This Row],[Bez - Openbaar]]+Tabel1[[#This Row],[Bez - Foutparkeerders]]+Tabel1[[#This Row],[Bez - Obstakels]])</f>
        <v>23</v>
      </c>
      <c r="AK1042" s="41">
        <f>Tabel1[[#This Row],[Bez - Openbaar]]/Tabel1[[#This Row],[Totale openbare capaciteit]]</f>
        <v>0.15151515151515152</v>
      </c>
      <c r="AL1042" s="41" t="e">
        <f>Tabel1[[#This Row],[Bez - doelgroep totaal]]/Tabel1[[#This Row],[Totale doelgroep capaciteit]]</f>
        <v>#DIV/0!</v>
      </c>
      <c r="AM1042" s="41">
        <f>Tabel1[[#This Row],[Totale bezetting]]/Tabel1[[#This Row],[Totale capaciteit]]</f>
        <v>0.17424242424242425</v>
      </c>
      <c r="AN1042" s="41" t="str">
        <f>Tabel1[[#This Row],[Datum]]&amp;Tabel1[[#This Row],[Meetmoment]]&amp;Tabel1[[#This Row],[Sectienummer]]</f>
        <v>4447414:00-16:0079</v>
      </c>
      <c r="AO1042" s="33">
        <v>6</v>
      </c>
      <c r="AP1042" s="33">
        <v>2</v>
      </c>
      <c r="AQ1042" s="33">
        <v>6</v>
      </c>
      <c r="AR1042" s="33">
        <v>8</v>
      </c>
      <c r="AS1042" s="33"/>
      <c r="AT1042" s="33">
        <f>SUM(Tabel1[[#This Row],[Motief - Bezoekers/kortparkeerders]:[Motief - Overig]])</f>
        <v>22</v>
      </c>
      <c r="AU1042" s="43">
        <v>4</v>
      </c>
      <c r="AV1042" s="43">
        <v>1</v>
      </c>
      <c r="AW1042" s="43">
        <v>11</v>
      </c>
      <c r="AX1042" s="43">
        <v>1</v>
      </c>
      <c r="AY1042" s="43">
        <v>1</v>
      </c>
      <c r="AZ1042" s="43">
        <v>4</v>
      </c>
      <c r="BA1042" s="43"/>
      <c r="BB1042" s="43"/>
      <c r="BC1042" s="44">
        <f>SUM(Tabel1[[#This Row],[Herkomst - Eigen woonplaats]:[Herkomst - Onbekend]])</f>
        <v>22</v>
      </c>
    </row>
    <row r="1043" spans="1:55" s="2" customFormat="1" x14ac:dyDescent="0.25">
      <c r="A1043" s="1">
        <v>79</v>
      </c>
      <c r="B1043" t="s">
        <v>56</v>
      </c>
      <c r="C1043" s="8">
        <v>44474</v>
      </c>
      <c r="D1043" s="1" t="s">
        <v>80</v>
      </c>
      <c r="E1043" s="4"/>
      <c r="F1043" s="4"/>
      <c r="G1043" s="4">
        <v>132</v>
      </c>
      <c r="H1043" s="4"/>
      <c r="I1043" s="4"/>
      <c r="J1043" s="4"/>
      <c r="K1043" s="4">
        <f>SUM(Tabel1[[#This Row],[cap_gemarkeerd_langs]:[cap_canadees]])</f>
        <v>132</v>
      </c>
      <c r="L1043" s="4"/>
      <c r="M1043" s="4"/>
      <c r="N1043" s="4"/>
      <c r="O1043" s="4"/>
      <c r="P1043" s="4"/>
      <c r="Q1043" s="4"/>
      <c r="R1043" s="4">
        <f>SUM(Tabel1[[#This Row],[Cap - Invaliden algemeen]:[Cap - Overig gereserveerd]])</f>
        <v>0</v>
      </c>
      <c r="S1043" s="4">
        <f>Tabel1[[#This Row],[Totale openbare capaciteit]]+Tabel1[[#This Row],[Totale doelgroep capaciteit]]</f>
        <v>132</v>
      </c>
      <c r="T1043" s="11">
        <v>39</v>
      </c>
      <c r="U1043" s="11"/>
      <c r="V1043" s="11"/>
      <c r="W1043" s="11"/>
      <c r="X1043" s="11"/>
      <c r="Y1043" s="11"/>
      <c r="Z1043" s="4">
        <f>SUM(Tabel1[[#This Row],[Bez - Invaliden algemeen]:[Bez - Overig gereserveerd]])</f>
        <v>0</v>
      </c>
      <c r="AA1043" s="4"/>
      <c r="AB1043" s="4"/>
      <c r="AC1043" s="11"/>
      <c r="AD1043" s="11">
        <f>SUM(Tabel1[[#This Row],[Bez - fout, canadees]:[Bez - fout, anders]])</f>
        <v>0</v>
      </c>
      <c r="AE1043" s="4">
        <v>1</v>
      </c>
      <c r="AF1043" s="11"/>
      <c r="AG1043" s="11"/>
      <c r="AH1043" s="11">
        <f>SUM(Tabel1[[#This Row],[Bez - Obstakel, openbaar]:[Bez - Obstakel, doelgroep]])</f>
        <v>1</v>
      </c>
      <c r="AI1043" s="4"/>
      <c r="AJ1043" s="11">
        <f>SUM(Tabel1[[#This Row],[Bez - doelgroep totaal]]+Tabel1[[#This Row],[Bez - Openbaar]]+Tabel1[[#This Row],[Bez - Foutparkeerders]]+Tabel1[[#This Row],[Bez - Obstakels]])</f>
        <v>40</v>
      </c>
      <c r="AK1043" s="41">
        <f>Tabel1[[#This Row],[Bez - Openbaar]]/Tabel1[[#This Row],[Totale openbare capaciteit]]</f>
        <v>0.29545454545454547</v>
      </c>
      <c r="AL1043" s="41" t="e">
        <f>Tabel1[[#This Row],[Bez - doelgroep totaal]]/Tabel1[[#This Row],[Totale doelgroep capaciteit]]</f>
        <v>#DIV/0!</v>
      </c>
      <c r="AM1043" s="41">
        <f>Tabel1[[#This Row],[Totale bezetting]]/Tabel1[[#This Row],[Totale capaciteit]]</f>
        <v>0.30303030303030304</v>
      </c>
      <c r="AN1043" s="41" t="str">
        <f>Tabel1[[#This Row],[Datum]]&amp;Tabel1[[#This Row],[Meetmoment]]&amp;Tabel1[[#This Row],[Sectienummer]]</f>
        <v>4447419:00-21:0079</v>
      </c>
      <c r="AO1043" s="33">
        <v>1</v>
      </c>
      <c r="AP1043" s="33"/>
      <c r="AQ1043" s="33">
        <v>24</v>
      </c>
      <c r="AR1043" s="33">
        <v>14</v>
      </c>
      <c r="AS1043" s="33"/>
      <c r="AT1043" s="33">
        <f>SUM(Tabel1[[#This Row],[Motief - Bezoekers/kortparkeerders]:[Motief - Overig]])</f>
        <v>39</v>
      </c>
      <c r="AU1043" s="43">
        <v>6</v>
      </c>
      <c r="AV1043" s="43">
        <v>2</v>
      </c>
      <c r="AW1043" s="43">
        <v>27</v>
      </c>
      <c r="AX1043" s="43">
        <v>1</v>
      </c>
      <c r="AY1043" s="43">
        <v>2</v>
      </c>
      <c r="AZ1043" s="43">
        <v>1</v>
      </c>
      <c r="BA1043" s="43"/>
      <c r="BB1043" s="43"/>
      <c r="BC1043" s="44">
        <f>SUM(Tabel1[[#This Row],[Herkomst - Eigen woonplaats]:[Herkomst - Onbekend]])</f>
        <v>39</v>
      </c>
    </row>
    <row r="1044" spans="1:55" s="2" customFormat="1" x14ac:dyDescent="0.25">
      <c r="A1044" s="1">
        <v>79</v>
      </c>
      <c r="B1044" t="s">
        <v>56</v>
      </c>
      <c r="C1044" s="8">
        <v>44475</v>
      </c>
      <c r="D1044" s="1" t="s">
        <v>77</v>
      </c>
      <c r="E1044" s="4"/>
      <c r="F1044" s="4"/>
      <c r="G1044" s="4">
        <v>132</v>
      </c>
      <c r="H1044" s="4"/>
      <c r="I1044" s="4"/>
      <c r="J1044" s="4"/>
      <c r="K1044" s="4">
        <f>SUM(Tabel1[[#This Row],[cap_gemarkeerd_langs]:[cap_canadees]])</f>
        <v>132</v>
      </c>
      <c r="L1044" s="4"/>
      <c r="M1044" s="4"/>
      <c r="N1044" s="4"/>
      <c r="O1044" s="4"/>
      <c r="P1044" s="4"/>
      <c r="Q1044" s="4"/>
      <c r="R1044" s="4">
        <f>SUM(Tabel1[[#This Row],[Cap - Invaliden algemeen]:[Cap - Overig gereserveerd]])</f>
        <v>0</v>
      </c>
      <c r="S1044" s="4">
        <f>Tabel1[[#This Row],[Totale openbare capaciteit]]+Tabel1[[#This Row],[Totale doelgroep capaciteit]]</f>
        <v>132</v>
      </c>
      <c r="T1044" s="11">
        <v>50</v>
      </c>
      <c r="U1044" s="11"/>
      <c r="V1044" s="11"/>
      <c r="W1044" s="11"/>
      <c r="X1044" s="11"/>
      <c r="Y1044" s="11"/>
      <c r="Z1044" s="4">
        <f>SUM(Tabel1[[#This Row],[Bez - Invaliden algemeen]:[Bez - Overig gereserveerd]])</f>
        <v>0</v>
      </c>
      <c r="AA1044" s="4"/>
      <c r="AB1044" s="4"/>
      <c r="AC1044" s="11"/>
      <c r="AD1044" s="11">
        <f>SUM(Tabel1[[#This Row],[Bez - fout, canadees]:[Bez - fout, anders]])</f>
        <v>0</v>
      </c>
      <c r="AE1044" s="4">
        <v>1</v>
      </c>
      <c r="AF1044" s="11"/>
      <c r="AG1044" s="11"/>
      <c r="AH1044" s="11">
        <f>SUM(Tabel1[[#This Row],[Bez - Obstakel, openbaar]:[Bez - Obstakel, doelgroep]])</f>
        <v>1</v>
      </c>
      <c r="AI1044" s="4"/>
      <c r="AJ1044" s="11">
        <f>SUM(Tabel1[[#This Row],[Bez - doelgroep totaal]]+Tabel1[[#This Row],[Bez - Openbaar]]+Tabel1[[#This Row],[Bez - Foutparkeerders]]+Tabel1[[#This Row],[Bez - Obstakels]])</f>
        <v>51</v>
      </c>
      <c r="AK1044" s="41">
        <f>Tabel1[[#This Row],[Bez - Openbaar]]/Tabel1[[#This Row],[Totale openbare capaciteit]]</f>
        <v>0.37878787878787878</v>
      </c>
      <c r="AL1044" s="41" t="e">
        <f>Tabel1[[#This Row],[Bez - doelgroep totaal]]/Tabel1[[#This Row],[Totale doelgroep capaciteit]]</f>
        <v>#DIV/0!</v>
      </c>
      <c r="AM1044" s="41">
        <f>Tabel1[[#This Row],[Totale bezetting]]/Tabel1[[#This Row],[Totale capaciteit]]</f>
        <v>0.38636363636363635</v>
      </c>
      <c r="AN1044" s="41" t="str">
        <f>Tabel1[[#This Row],[Datum]]&amp;Tabel1[[#This Row],[Meetmoment]]&amp;Tabel1[[#This Row],[Sectienummer]]</f>
        <v>4447500:00-02:0079</v>
      </c>
      <c r="AO1044" s="33"/>
      <c r="AP1044" s="33"/>
      <c r="AQ1044" s="33">
        <v>29</v>
      </c>
      <c r="AR1044" s="33">
        <v>21</v>
      </c>
      <c r="AS1044" s="33"/>
      <c r="AT1044" s="33">
        <f>SUM(Tabel1[[#This Row],[Motief - Bezoekers/kortparkeerders]:[Motief - Overig]])</f>
        <v>50</v>
      </c>
      <c r="AU1044" s="43">
        <v>10</v>
      </c>
      <c r="AV1044" s="43">
        <v>1</v>
      </c>
      <c r="AW1044" s="43">
        <v>31</v>
      </c>
      <c r="AX1044" s="43">
        <v>1</v>
      </c>
      <c r="AY1044" s="43">
        <v>3</v>
      </c>
      <c r="AZ1044" s="43">
        <v>2</v>
      </c>
      <c r="BA1044" s="43">
        <v>2</v>
      </c>
      <c r="BB1044" s="43"/>
      <c r="BC1044" s="44">
        <f>SUM(Tabel1[[#This Row],[Herkomst - Eigen woonplaats]:[Herkomst - Onbekend]])</f>
        <v>50</v>
      </c>
    </row>
    <row r="1045" spans="1:55" s="2" customFormat="1" x14ac:dyDescent="0.25">
      <c r="A1045" s="1">
        <v>80</v>
      </c>
      <c r="B1045" t="s">
        <v>51</v>
      </c>
      <c r="C1045" s="8">
        <v>44415</v>
      </c>
      <c r="D1045" s="1" t="s">
        <v>78</v>
      </c>
      <c r="E1045" s="4"/>
      <c r="F1045" s="4"/>
      <c r="G1045" s="4"/>
      <c r="H1045" s="4"/>
      <c r="I1045" s="4"/>
      <c r="J1045" s="4"/>
      <c r="K1045" s="4">
        <f>SUM(Tabel1[[#This Row],[cap_gemarkeerd_langs]:[cap_canadees]])</f>
        <v>0</v>
      </c>
      <c r="L1045" s="4"/>
      <c r="M1045" s="4"/>
      <c r="N1045" s="4"/>
      <c r="O1045" s="4"/>
      <c r="P1045" s="4"/>
      <c r="Q1045" s="4"/>
      <c r="R1045" s="4">
        <f>SUM(Tabel1[[#This Row],[Cap - Invaliden algemeen]:[Cap - Overig gereserveerd]])</f>
        <v>0</v>
      </c>
      <c r="S1045" s="4">
        <f>Tabel1[[#This Row],[Totale openbare capaciteit]]+Tabel1[[#This Row],[Totale doelgroep capaciteit]]</f>
        <v>0</v>
      </c>
      <c r="T1045" s="11"/>
      <c r="U1045" s="11"/>
      <c r="V1045" s="11"/>
      <c r="W1045" s="11"/>
      <c r="X1045" s="11"/>
      <c r="Y1045" s="11"/>
      <c r="Z1045" s="4">
        <f>SUM(Tabel1[[#This Row],[Bez - Invaliden algemeen]:[Bez - Overig gereserveerd]])</f>
        <v>0</v>
      </c>
      <c r="AA1045" s="4"/>
      <c r="AB1045" s="4"/>
      <c r="AC1045" s="11"/>
      <c r="AD1045" s="11">
        <f>SUM(Tabel1[[#This Row],[Bez - fout, canadees]:[Bez - fout, anders]])</f>
        <v>0</v>
      </c>
      <c r="AE1045" s="4"/>
      <c r="AF1045" s="11"/>
      <c r="AG1045" s="11"/>
      <c r="AH1045" s="11">
        <f>SUM(Tabel1[[#This Row],[Bez - Obstakel, openbaar]:[Bez - Obstakel, doelgroep]])</f>
        <v>0</v>
      </c>
      <c r="AI1045" s="4"/>
      <c r="AJ1045" s="11">
        <f>SUM(Tabel1[[#This Row],[Bez - doelgroep totaal]]+Tabel1[[#This Row],[Bez - Openbaar]]+Tabel1[[#This Row],[Bez - Foutparkeerders]]+Tabel1[[#This Row],[Bez - Obstakels]])</f>
        <v>0</v>
      </c>
      <c r="AK1045" s="41" t="e">
        <f>Tabel1[[#This Row],[Bez - Openbaar]]/Tabel1[[#This Row],[Totale openbare capaciteit]]</f>
        <v>#DIV/0!</v>
      </c>
      <c r="AL1045" s="41" t="e">
        <f>Tabel1[[#This Row],[Bez - doelgroep totaal]]/Tabel1[[#This Row],[Totale doelgroep capaciteit]]</f>
        <v>#DIV/0!</v>
      </c>
      <c r="AM1045" s="41" t="e">
        <f>Tabel1[[#This Row],[Totale bezetting]]/Tabel1[[#This Row],[Totale capaciteit]]</f>
        <v>#DIV/0!</v>
      </c>
      <c r="AN1045" s="41" t="str">
        <f>Tabel1[[#This Row],[Datum]]&amp;Tabel1[[#This Row],[Meetmoment]]&amp;Tabel1[[#This Row],[Sectienummer]]</f>
        <v>4441510:00-12:0080</v>
      </c>
      <c r="AO1045" s="33"/>
      <c r="AP1045" s="33"/>
      <c r="AQ1045" s="33"/>
      <c r="AR1045" s="33"/>
      <c r="AS1045" s="33"/>
      <c r="AT1045" s="33">
        <f>SUM(Tabel1[[#This Row],[Motief - Bezoekers/kortparkeerders]:[Motief - Overig]])</f>
        <v>0</v>
      </c>
      <c r="AU1045" s="43"/>
      <c r="AV1045" s="43"/>
      <c r="AW1045" s="43"/>
      <c r="AX1045" s="43"/>
      <c r="AY1045" s="43"/>
      <c r="AZ1045" s="43"/>
      <c r="BA1045" s="43"/>
      <c r="BB1045" s="43"/>
      <c r="BC1045" s="44">
        <f>SUM(Tabel1[[#This Row],[Herkomst - Eigen woonplaats]:[Herkomst - Onbekend]])</f>
        <v>0</v>
      </c>
    </row>
    <row r="1046" spans="1:55" s="2" customFormat="1" x14ac:dyDescent="0.25">
      <c r="A1046" s="1">
        <v>80</v>
      </c>
      <c r="B1046" t="s">
        <v>51</v>
      </c>
      <c r="C1046" s="8">
        <v>44415</v>
      </c>
      <c r="D1046" s="1" t="s">
        <v>79</v>
      </c>
      <c r="E1046" s="4"/>
      <c r="F1046" s="4"/>
      <c r="G1046" s="4"/>
      <c r="H1046" s="4"/>
      <c r="I1046" s="4"/>
      <c r="J1046" s="4"/>
      <c r="K1046" s="4">
        <f>SUM(Tabel1[[#This Row],[cap_gemarkeerd_langs]:[cap_canadees]])</f>
        <v>0</v>
      </c>
      <c r="L1046" s="4"/>
      <c r="M1046" s="4"/>
      <c r="N1046" s="4"/>
      <c r="O1046" s="4"/>
      <c r="P1046" s="4"/>
      <c r="Q1046" s="4"/>
      <c r="R1046" s="4">
        <f>SUM(Tabel1[[#This Row],[Cap - Invaliden algemeen]:[Cap - Overig gereserveerd]])</f>
        <v>0</v>
      </c>
      <c r="S1046" s="4">
        <f>Tabel1[[#This Row],[Totale openbare capaciteit]]+Tabel1[[#This Row],[Totale doelgroep capaciteit]]</f>
        <v>0</v>
      </c>
      <c r="T1046" s="11"/>
      <c r="U1046" s="11"/>
      <c r="V1046" s="11"/>
      <c r="W1046" s="11"/>
      <c r="X1046" s="11"/>
      <c r="Y1046" s="11"/>
      <c r="Z1046" s="4">
        <f>SUM(Tabel1[[#This Row],[Bez - Invaliden algemeen]:[Bez - Overig gereserveerd]])</f>
        <v>0</v>
      </c>
      <c r="AA1046" s="4"/>
      <c r="AB1046" s="4"/>
      <c r="AC1046" s="11"/>
      <c r="AD1046" s="11">
        <f>SUM(Tabel1[[#This Row],[Bez - fout, canadees]:[Bez - fout, anders]])</f>
        <v>0</v>
      </c>
      <c r="AE1046" s="4"/>
      <c r="AF1046" s="11"/>
      <c r="AG1046" s="11"/>
      <c r="AH1046" s="11">
        <f>SUM(Tabel1[[#This Row],[Bez - Obstakel, openbaar]:[Bez - Obstakel, doelgroep]])</f>
        <v>0</v>
      </c>
      <c r="AI1046" s="4"/>
      <c r="AJ1046" s="11">
        <f>SUM(Tabel1[[#This Row],[Bez - doelgroep totaal]]+Tabel1[[#This Row],[Bez - Openbaar]]+Tabel1[[#This Row],[Bez - Foutparkeerders]]+Tabel1[[#This Row],[Bez - Obstakels]])</f>
        <v>0</v>
      </c>
      <c r="AK1046" s="41" t="e">
        <f>Tabel1[[#This Row],[Bez - Openbaar]]/Tabel1[[#This Row],[Totale openbare capaciteit]]</f>
        <v>#DIV/0!</v>
      </c>
      <c r="AL1046" s="41" t="e">
        <f>Tabel1[[#This Row],[Bez - doelgroep totaal]]/Tabel1[[#This Row],[Totale doelgroep capaciteit]]</f>
        <v>#DIV/0!</v>
      </c>
      <c r="AM1046" s="41" t="e">
        <f>Tabel1[[#This Row],[Totale bezetting]]/Tabel1[[#This Row],[Totale capaciteit]]</f>
        <v>#DIV/0!</v>
      </c>
      <c r="AN1046" s="41" t="str">
        <f>Tabel1[[#This Row],[Datum]]&amp;Tabel1[[#This Row],[Meetmoment]]&amp;Tabel1[[#This Row],[Sectienummer]]</f>
        <v>4441514:00-16:0080</v>
      </c>
      <c r="AO1046" s="33"/>
      <c r="AP1046" s="33"/>
      <c r="AQ1046" s="33"/>
      <c r="AR1046" s="33"/>
      <c r="AS1046" s="33"/>
      <c r="AT1046" s="33">
        <f>SUM(Tabel1[[#This Row],[Motief - Bezoekers/kortparkeerders]:[Motief - Overig]])</f>
        <v>0</v>
      </c>
      <c r="AU1046" s="43"/>
      <c r="AV1046" s="43"/>
      <c r="AW1046" s="43"/>
      <c r="AX1046" s="43"/>
      <c r="AY1046" s="43"/>
      <c r="AZ1046" s="43"/>
      <c r="BA1046" s="43"/>
      <c r="BB1046" s="43"/>
      <c r="BC1046" s="44">
        <f>SUM(Tabel1[[#This Row],[Herkomst - Eigen woonplaats]:[Herkomst - Onbekend]])</f>
        <v>0</v>
      </c>
    </row>
    <row r="1047" spans="1:55" s="2" customFormat="1" x14ac:dyDescent="0.25">
      <c r="A1047" s="1">
        <v>80</v>
      </c>
      <c r="B1047" t="s">
        <v>51</v>
      </c>
      <c r="C1047" s="8">
        <v>44415</v>
      </c>
      <c r="D1047" s="1" t="s">
        <v>80</v>
      </c>
      <c r="E1047" s="4"/>
      <c r="F1047" s="4"/>
      <c r="G1047" s="4"/>
      <c r="H1047" s="4"/>
      <c r="I1047" s="4"/>
      <c r="J1047" s="4"/>
      <c r="K1047" s="4">
        <f>SUM(Tabel1[[#This Row],[cap_gemarkeerd_langs]:[cap_canadees]])</f>
        <v>0</v>
      </c>
      <c r="L1047" s="4"/>
      <c r="M1047" s="4"/>
      <c r="N1047" s="4"/>
      <c r="O1047" s="4"/>
      <c r="P1047" s="4"/>
      <c r="Q1047" s="4"/>
      <c r="R1047" s="4">
        <f>SUM(Tabel1[[#This Row],[Cap - Invaliden algemeen]:[Cap - Overig gereserveerd]])</f>
        <v>0</v>
      </c>
      <c r="S1047" s="4">
        <f>Tabel1[[#This Row],[Totale openbare capaciteit]]+Tabel1[[#This Row],[Totale doelgroep capaciteit]]</f>
        <v>0</v>
      </c>
      <c r="T1047" s="11"/>
      <c r="U1047" s="11"/>
      <c r="V1047" s="11"/>
      <c r="W1047" s="11"/>
      <c r="X1047" s="11"/>
      <c r="Y1047" s="11"/>
      <c r="Z1047" s="4">
        <f>SUM(Tabel1[[#This Row],[Bez - Invaliden algemeen]:[Bez - Overig gereserveerd]])</f>
        <v>0</v>
      </c>
      <c r="AA1047" s="4"/>
      <c r="AB1047" s="4"/>
      <c r="AC1047" s="11"/>
      <c r="AD1047" s="11">
        <f>SUM(Tabel1[[#This Row],[Bez - fout, canadees]:[Bez - fout, anders]])</f>
        <v>0</v>
      </c>
      <c r="AE1047" s="4"/>
      <c r="AF1047" s="11"/>
      <c r="AG1047" s="11"/>
      <c r="AH1047" s="11">
        <f>SUM(Tabel1[[#This Row],[Bez - Obstakel, openbaar]:[Bez - Obstakel, doelgroep]])</f>
        <v>0</v>
      </c>
      <c r="AI1047" s="4"/>
      <c r="AJ1047" s="11">
        <f>SUM(Tabel1[[#This Row],[Bez - doelgroep totaal]]+Tabel1[[#This Row],[Bez - Openbaar]]+Tabel1[[#This Row],[Bez - Foutparkeerders]]+Tabel1[[#This Row],[Bez - Obstakels]])</f>
        <v>0</v>
      </c>
      <c r="AK1047" s="41" t="e">
        <f>Tabel1[[#This Row],[Bez - Openbaar]]/Tabel1[[#This Row],[Totale openbare capaciteit]]</f>
        <v>#DIV/0!</v>
      </c>
      <c r="AL1047" s="41" t="e">
        <f>Tabel1[[#This Row],[Bez - doelgroep totaal]]/Tabel1[[#This Row],[Totale doelgroep capaciteit]]</f>
        <v>#DIV/0!</v>
      </c>
      <c r="AM1047" s="41" t="e">
        <f>Tabel1[[#This Row],[Totale bezetting]]/Tabel1[[#This Row],[Totale capaciteit]]</f>
        <v>#DIV/0!</v>
      </c>
      <c r="AN1047" s="41" t="str">
        <f>Tabel1[[#This Row],[Datum]]&amp;Tabel1[[#This Row],[Meetmoment]]&amp;Tabel1[[#This Row],[Sectienummer]]</f>
        <v>4441519:00-21:0080</v>
      </c>
      <c r="AO1047" s="33"/>
      <c r="AP1047" s="33"/>
      <c r="AQ1047" s="33"/>
      <c r="AR1047" s="33"/>
      <c r="AS1047" s="33"/>
      <c r="AT1047" s="33">
        <f>SUM(Tabel1[[#This Row],[Motief - Bezoekers/kortparkeerders]:[Motief - Overig]])</f>
        <v>0</v>
      </c>
      <c r="AU1047" s="43"/>
      <c r="AV1047" s="43"/>
      <c r="AW1047" s="43"/>
      <c r="AX1047" s="43"/>
      <c r="AY1047" s="43"/>
      <c r="AZ1047" s="43"/>
      <c r="BA1047" s="43"/>
      <c r="BB1047" s="43"/>
      <c r="BC1047" s="44">
        <f>SUM(Tabel1[[#This Row],[Herkomst - Eigen woonplaats]:[Herkomst - Onbekend]])</f>
        <v>0</v>
      </c>
    </row>
    <row r="1048" spans="1:55" s="2" customFormat="1" x14ac:dyDescent="0.25">
      <c r="A1048" s="1">
        <v>80</v>
      </c>
      <c r="B1048" t="s">
        <v>51</v>
      </c>
      <c r="C1048" s="8">
        <v>44416</v>
      </c>
      <c r="D1048" s="1" t="s">
        <v>77</v>
      </c>
      <c r="E1048" s="4"/>
      <c r="F1048" s="4"/>
      <c r="G1048" s="4"/>
      <c r="H1048" s="4"/>
      <c r="I1048" s="4"/>
      <c r="J1048" s="4"/>
      <c r="K1048" s="4">
        <f>SUM(Tabel1[[#This Row],[cap_gemarkeerd_langs]:[cap_canadees]])</f>
        <v>0</v>
      </c>
      <c r="L1048" s="4"/>
      <c r="M1048" s="4"/>
      <c r="N1048" s="4"/>
      <c r="O1048" s="4"/>
      <c r="P1048" s="4"/>
      <c r="Q1048" s="4"/>
      <c r="R1048" s="4">
        <f>SUM(Tabel1[[#This Row],[Cap - Invaliden algemeen]:[Cap - Overig gereserveerd]])</f>
        <v>0</v>
      </c>
      <c r="S1048" s="4">
        <f>Tabel1[[#This Row],[Totale openbare capaciteit]]+Tabel1[[#This Row],[Totale doelgroep capaciteit]]</f>
        <v>0</v>
      </c>
      <c r="T1048" s="11"/>
      <c r="U1048" s="11"/>
      <c r="V1048" s="11"/>
      <c r="W1048" s="11"/>
      <c r="X1048" s="11"/>
      <c r="Y1048" s="11"/>
      <c r="Z1048" s="4">
        <f>SUM(Tabel1[[#This Row],[Bez - Invaliden algemeen]:[Bez - Overig gereserveerd]])</f>
        <v>0</v>
      </c>
      <c r="AA1048" s="4"/>
      <c r="AB1048" s="4"/>
      <c r="AC1048" s="11"/>
      <c r="AD1048" s="11">
        <f>SUM(Tabel1[[#This Row],[Bez - fout, canadees]:[Bez - fout, anders]])</f>
        <v>0</v>
      </c>
      <c r="AE1048" s="4"/>
      <c r="AF1048" s="11"/>
      <c r="AG1048" s="11"/>
      <c r="AH1048" s="11">
        <f>SUM(Tabel1[[#This Row],[Bez - Obstakel, openbaar]:[Bez - Obstakel, doelgroep]])</f>
        <v>0</v>
      </c>
      <c r="AI1048" s="4"/>
      <c r="AJ1048" s="11">
        <f>SUM(Tabel1[[#This Row],[Bez - doelgroep totaal]]+Tabel1[[#This Row],[Bez - Openbaar]]+Tabel1[[#This Row],[Bez - Foutparkeerders]]+Tabel1[[#This Row],[Bez - Obstakels]])</f>
        <v>0</v>
      </c>
      <c r="AK1048" s="41" t="e">
        <f>Tabel1[[#This Row],[Bez - Openbaar]]/Tabel1[[#This Row],[Totale openbare capaciteit]]</f>
        <v>#DIV/0!</v>
      </c>
      <c r="AL1048" s="41" t="e">
        <f>Tabel1[[#This Row],[Bez - doelgroep totaal]]/Tabel1[[#This Row],[Totale doelgroep capaciteit]]</f>
        <v>#DIV/0!</v>
      </c>
      <c r="AM1048" s="41" t="e">
        <f>Tabel1[[#This Row],[Totale bezetting]]/Tabel1[[#This Row],[Totale capaciteit]]</f>
        <v>#DIV/0!</v>
      </c>
      <c r="AN1048" s="41" t="str">
        <f>Tabel1[[#This Row],[Datum]]&amp;Tabel1[[#This Row],[Meetmoment]]&amp;Tabel1[[#This Row],[Sectienummer]]</f>
        <v>4441600:00-02:0080</v>
      </c>
      <c r="AO1048" s="33"/>
      <c r="AP1048" s="33"/>
      <c r="AQ1048" s="33"/>
      <c r="AR1048" s="33"/>
      <c r="AS1048" s="33"/>
      <c r="AT1048" s="33">
        <f>SUM(Tabel1[[#This Row],[Motief - Bezoekers/kortparkeerders]:[Motief - Overig]])</f>
        <v>0</v>
      </c>
      <c r="AU1048" s="43"/>
      <c r="AV1048" s="43"/>
      <c r="AW1048" s="43"/>
      <c r="AX1048" s="43"/>
      <c r="AY1048" s="43"/>
      <c r="AZ1048" s="43"/>
      <c r="BA1048" s="43"/>
      <c r="BB1048" s="43"/>
      <c r="BC1048" s="44">
        <f>SUM(Tabel1[[#This Row],[Herkomst - Eigen woonplaats]:[Herkomst - Onbekend]])</f>
        <v>0</v>
      </c>
    </row>
    <row r="1049" spans="1:55" s="2" customFormat="1" x14ac:dyDescent="0.25">
      <c r="A1049" s="1">
        <v>80</v>
      </c>
      <c r="B1049" s="1" t="s">
        <v>51</v>
      </c>
      <c r="C1049" s="8">
        <v>44429</v>
      </c>
      <c r="D1049" s="1" t="s">
        <v>79</v>
      </c>
      <c r="E1049" s="4"/>
      <c r="F1049" s="4"/>
      <c r="G1049" s="4"/>
      <c r="H1049" s="4"/>
      <c r="I1049" s="4"/>
      <c r="J1049" s="4"/>
      <c r="K1049" s="4">
        <f>SUM(Tabel1[[#This Row],[cap_gemarkeerd_langs]:[cap_canadees]])</f>
        <v>0</v>
      </c>
      <c r="L1049" s="4"/>
      <c r="M1049" s="4"/>
      <c r="N1049" s="4"/>
      <c r="O1049" s="4"/>
      <c r="P1049" s="4"/>
      <c r="Q1049" s="4"/>
      <c r="R1049" s="4">
        <f>SUM(Tabel1[[#This Row],[Cap - Invaliden algemeen]:[Cap - Overig gereserveerd]])</f>
        <v>0</v>
      </c>
      <c r="S1049" s="4">
        <f>Tabel1[[#This Row],[Totale openbare capaciteit]]+Tabel1[[#This Row],[Totale doelgroep capaciteit]]</f>
        <v>0</v>
      </c>
      <c r="T1049" s="11"/>
      <c r="U1049" s="11"/>
      <c r="V1049" s="11"/>
      <c r="W1049" s="11"/>
      <c r="X1049" s="11"/>
      <c r="Y1049" s="11"/>
      <c r="Z1049" s="4">
        <f>SUM(Tabel1[[#This Row],[Bez - Invaliden algemeen]:[Bez - Overig gereserveerd]])</f>
        <v>0</v>
      </c>
      <c r="AA1049" s="4"/>
      <c r="AB1049" s="4"/>
      <c r="AC1049" s="11"/>
      <c r="AD1049" s="11">
        <f>SUM(Tabel1[[#This Row],[Bez - fout, canadees]:[Bez - fout, anders]])</f>
        <v>0</v>
      </c>
      <c r="AE1049" s="11"/>
      <c r="AF1049" s="11"/>
      <c r="AG1049" s="11"/>
      <c r="AH1049" s="11">
        <f>SUM(Tabel1[[#This Row],[Bez - Obstakel, openbaar]:[Bez - Obstakel, doelgroep]])</f>
        <v>0</v>
      </c>
      <c r="AI1049" s="4"/>
      <c r="AJ1049" s="11">
        <f>SUM(Tabel1[[#This Row],[Bez - doelgroep totaal]]+Tabel1[[#This Row],[Bez - Openbaar]]+Tabel1[[#This Row],[Bez - Foutparkeerders]]+Tabel1[[#This Row],[Bez - Obstakels]])</f>
        <v>0</v>
      </c>
      <c r="AK1049" s="41" t="e">
        <f>Tabel1[[#This Row],[Bez - Openbaar]]/Tabel1[[#This Row],[Totale openbare capaciteit]]</f>
        <v>#DIV/0!</v>
      </c>
      <c r="AL1049" s="41" t="e">
        <f>Tabel1[[#This Row],[Bez - doelgroep totaal]]/Tabel1[[#This Row],[Totale doelgroep capaciteit]]</f>
        <v>#DIV/0!</v>
      </c>
      <c r="AM1049" s="41" t="e">
        <f>Tabel1[[#This Row],[Totale bezetting]]/Tabel1[[#This Row],[Totale capaciteit]]</f>
        <v>#DIV/0!</v>
      </c>
      <c r="AN1049" s="41" t="str">
        <f>Tabel1[[#This Row],[Datum]]&amp;Tabel1[[#This Row],[Meetmoment]]&amp;Tabel1[[#This Row],[Sectienummer]]</f>
        <v>4442914:00-16:0080</v>
      </c>
      <c r="AO1049" s="33"/>
      <c r="AP1049" s="33"/>
      <c r="AQ1049" s="33"/>
      <c r="AR1049" s="33"/>
      <c r="AS1049" s="33"/>
      <c r="AT1049" s="33">
        <f>SUM(Tabel1[[#This Row],[Motief - Bezoekers/kortparkeerders]:[Motief - Overig]])</f>
        <v>0</v>
      </c>
      <c r="AU1049" s="43"/>
      <c r="AV1049" s="43"/>
      <c r="AW1049" s="43"/>
      <c r="AX1049" s="43"/>
      <c r="AY1049" s="43"/>
      <c r="AZ1049" s="43"/>
      <c r="BA1049" s="43"/>
      <c r="BB1049" s="43"/>
      <c r="BC1049" s="44">
        <f>SUM(Tabel1[[#This Row],[Herkomst - Eigen woonplaats]:[Herkomst - Onbekend]])</f>
        <v>0</v>
      </c>
    </row>
    <row r="1050" spans="1:55" s="2" customFormat="1" x14ac:dyDescent="0.25">
      <c r="A1050" s="1">
        <v>80</v>
      </c>
      <c r="B1050" t="s">
        <v>51</v>
      </c>
      <c r="C1050" s="8">
        <v>44450</v>
      </c>
      <c r="D1050" s="1" t="s">
        <v>78</v>
      </c>
      <c r="E1050" s="4"/>
      <c r="F1050" s="4"/>
      <c r="G1050" s="4"/>
      <c r="H1050" s="4"/>
      <c r="I1050" s="4"/>
      <c r="J1050" s="4"/>
      <c r="K1050" s="4">
        <f>SUM(Tabel1[[#This Row],[cap_gemarkeerd_langs]:[cap_canadees]])</f>
        <v>0</v>
      </c>
      <c r="L1050" s="4"/>
      <c r="M1050" s="4"/>
      <c r="N1050" s="4"/>
      <c r="O1050" s="4"/>
      <c r="P1050" s="4"/>
      <c r="Q1050" s="4"/>
      <c r="R1050" s="4">
        <f>SUM(Tabel1[[#This Row],[Cap - Invaliden algemeen]:[Cap - Overig gereserveerd]])</f>
        <v>0</v>
      </c>
      <c r="S1050" s="4">
        <f>Tabel1[[#This Row],[Totale openbare capaciteit]]+Tabel1[[#This Row],[Totale doelgroep capaciteit]]</f>
        <v>0</v>
      </c>
      <c r="T1050" s="11"/>
      <c r="U1050" s="11"/>
      <c r="V1050" s="11"/>
      <c r="W1050" s="11"/>
      <c r="X1050" s="11"/>
      <c r="Y1050" s="11"/>
      <c r="Z1050" s="4">
        <f>SUM(Tabel1[[#This Row],[Bez - Invaliden algemeen]:[Bez - Overig gereserveerd]])</f>
        <v>0</v>
      </c>
      <c r="AA1050" s="4"/>
      <c r="AB1050" s="4"/>
      <c r="AC1050" s="11"/>
      <c r="AD1050" s="11">
        <f>SUM(Tabel1[[#This Row],[Bez - fout, canadees]:[Bez - fout, anders]])</f>
        <v>0</v>
      </c>
      <c r="AE1050" s="4"/>
      <c r="AF1050" s="11"/>
      <c r="AG1050" s="11"/>
      <c r="AH1050" s="11">
        <f>SUM(Tabel1[[#This Row],[Bez - Obstakel, openbaar]:[Bez - Obstakel, doelgroep]])</f>
        <v>0</v>
      </c>
      <c r="AI1050" s="4"/>
      <c r="AJ1050" s="11">
        <f>SUM(Tabel1[[#This Row],[Bez - doelgroep totaal]]+Tabel1[[#This Row],[Bez - Openbaar]]+Tabel1[[#This Row],[Bez - Foutparkeerders]]+Tabel1[[#This Row],[Bez - Obstakels]])</f>
        <v>0</v>
      </c>
      <c r="AK1050" s="41" t="e">
        <f>Tabel1[[#This Row],[Bez - Openbaar]]/Tabel1[[#This Row],[Totale openbare capaciteit]]</f>
        <v>#DIV/0!</v>
      </c>
      <c r="AL1050" s="41" t="e">
        <f>Tabel1[[#This Row],[Bez - doelgroep totaal]]/Tabel1[[#This Row],[Totale doelgroep capaciteit]]</f>
        <v>#DIV/0!</v>
      </c>
      <c r="AM1050" s="41" t="e">
        <f>Tabel1[[#This Row],[Totale bezetting]]/Tabel1[[#This Row],[Totale capaciteit]]</f>
        <v>#DIV/0!</v>
      </c>
      <c r="AN1050" s="41" t="str">
        <f>Tabel1[[#This Row],[Datum]]&amp;Tabel1[[#This Row],[Meetmoment]]&amp;Tabel1[[#This Row],[Sectienummer]]</f>
        <v>4445010:00-12:0080</v>
      </c>
      <c r="AO1050" s="33"/>
      <c r="AP1050" s="33"/>
      <c r="AQ1050" s="33"/>
      <c r="AR1050" s="33"/>
      <c r="AS1050" s="33"/>
      <c r="AT1050" s="33">
        <f>SUM(Tabel1[[#This Row],[Motief - Bezoekers/kortparkeerders]:[Motief - Overig]])</f>
        <v>0</v>
      </c>
      <c r="AU1050" s="43"/>
      <c r="AV1050" s="43"/>
      <c r="AW1050" s="43"/>
      <c r="AX1050" s="43"/>
      <c r="AY1050" s="43"/>
      <c r="AZ1050" s="43"/>
      <c r="BA1050" s="43"/>
      <c r="BB1050" s="43"/>
      <c r="BC1050" s="44">
        <f>SUM(Tabel1[[#This Row],[Herkomst - Eigen woonplaats]:[Herkomst - Onbekend]])</f>
        <v>0</v>
      </c>
    </row>
    <row r="1051" spans="1:55" s="2" customFormat="1" x14ac:dyDescent="0.25">
      <c r="A1051" s="1">
        <v>80</v>
      </c>
      <c r="B1051" t="s">
        <v>51</v>
      </c>
      <c r="C1051" s="8">
        <v>44450</v>
      </c>
      <c r="D1051" s="1" t="s">
        <v>79</v>
      </c>
      <c r="E1051" s="4"/>
      <c r="F1051" s="4"/>
      <c r="G1051" s="4"/>
      <c r="H1051" s="4"/>
      <c r="I1051" s="4"/>
      <c r="J1051" s="4"/>
      <c r="K1051" s="4">
        <f>SUM(Tabel1[[#This Row],[cap_gemarkeerd_langs]:[cap_canadees]])</f>
        <v>0</v>
      </c>
      <c r="L1051" s="4"/>
      <c r="M1051" s="4"/>
      <c r="N1051" s="4"/>
      <c r="O1051" s="4"/>
      <c r="P1051" s="4"/>
      <c r="Q1051" s="4"/>
      <c r="R1051" s="4">
        <f>SUM(Tabel1[[#This Row],[Cap - Invaliden algemeen]:[Cap - Overig gereserveerd]])</f>
        <v>0</v>
      </c>
      <c r="S1051" s="4">
        <f>Tabel1[[#This Row],[Totale openbare capaciteit]]+Tabel1[[#This Row],[Totale doelgroep capaciteit]]</f>
        <v>0</v>
      </c>
      <c r="T1051" s="11"/>
      <c r="U1051" s="11"/>
      <c r="V1051" s="11"/>
      <c r="W1051" s="11"/>
      <c r="X1051" s="11"/>
      <c r="Y1051" s="11"/>
      <c r="Z1051" s="4">
        <f>SUM(Tabel1[[#This Row],[Bez - Invaliden algemeen]:[Bez - Overig gereserveerd]])</f>
        <v>0</v>
      </c>
      <c r="AA1051" s="4"/>
      <c r="AB1051" s="4"/>
      <c r="AC1051" s="11"/>
      <c r="AD1051" s="11">
        <f>SUM(Tabel1[[#This Row],[Bez - fout, canadees]:[Bez - fout, anders]])</f>
        <v>0</v>
      </c>
      <c r="AE1051" s="4"/>
      <c r="AF1051" s="11"/>
      <c r="AG1051" s="11"/>
      <c r="AH1051" s="11">
        <f>SUM(Tabel1[[#This Row],[Bez - Obstakel, openbaar]:[Bez - Obstakel, doelgroep]])</f>
        <v>0</v>
      </c>
      <c r="AI1051" s="4"/>
      <c r="AJ1051" s="11">
        <f>SUM(Tabel1[[#This Row],[Bez - doelgroep totaal]]+Tabel1[[#This Row],[Bez - Openbaar]]+Tabel1[[#This Row],[Bez - Foutparkeerders]]+Tabel1[[#This Row],[Bez - Obstakels]])</f>
        <v>0</v>
      </c>
      <c r="AK1051" s="41" t="e">
        <f>Tabel1[[#This Row],[Bez - Openbaar]]/Tabel1[[#This Row],[Totale openbare capaciteit]]</f>
        <v>#DIV/0!</v>
      </c>
      <c r="AL1051" s="41" t="e">
        <f>Tabel1[[#This Row],[Bez - doelgroep totaal]]/Tabel1[[#This Row],[Totale doelgroep capaciteit]]</f>
        <v>#DIV/0!</v>
      </c>
      <c r="AM1051" s="41" t="e">
        <f>Tabel1[[#This Row],[Totale bezetting]]/Tabel1[[#This Row],[Totale capaciteit]]</f>
        <v>#DIV/0!</v>
      </c>
      <c r="AN1051" s="41" t="str">
        <f>Tabel1[[#This Row],[Datum]]&amp;Tabel1[[#This Row],[Meetmoment]]&amp;Tabel1[[#This Row],[Sectienummer]]</f>
        <v>4445014:00-16:0080</v>
      </c>
      <c r="AO1051" s="33"/>
      <c r="AP1051" s="33"/>
      <c r="AQ1051" s="33"/>
      <c r="AR1051" s="33"/>
      <c r="AS1051" s="33"/>
      <c r="AT1051" s="33">
        <f>SUM(Tabel1[[#This Row],[Motief - Bezoekers/kortparkeerders]:[Motief - Overig]])</f>
        <v>0</v>
      </c>
      <c r="AU1051" s="43"/>
      <c r="AV1051" s="43"/>
      <c r="AW1051" s="43"/>
      <c r="AX1051" s="43"/>
      <c r="AY1051" s="43"/>
      <c r="AZ1051" s="43"/>
      <c r="BA1051" s="43"/>
      <c r="BB1051" s="43"/>
      <c r="BC1051" s="44">
        <f>SUM(Tabel1[[#This Row],[Herkomst - Eigen woonplaats]:[Herkomst - Onbekend]])</f>
        <v>0</v>
      </c>
    </row>
    <row r="1052" spans="1:55" s="2" customFormat="1" x14ac:dyDescent="0.25">
      <c r="A1052" s="1">
        <v>80</v>
      </c>
      <c r="B1052" t="s">
        <v>51</v>
      </c>
      <c r="C1052" s="8">
        <v>44450</v>
      </c>
      <c r="D1052" s="1" t="s">
        <v>80</v>
      </c>
      <c r="E1052" s="4"/>
      <c r="F1052" s="4"/>
      <c r="G1052" s="4"/>
      <c r="H1052" s="4"/>
      <c r="I1052" s="4"/>
      <c r="J1052" s="4"/>
      <c r="K1052" s="4">
        <f>SUM(Tabel1[[#This Row],[cap_gemarkeerd_langs]:[cap_canadees]])</f>
        <v>0</v>
      </c>
      <c r="L1052" s="4"/>
      <c r="M1052" s="4"/>
      <c r="N1052" s="4"/>
      <c r="O1052" s="4"/>
      <c r="P1052" s="4"/>
      <c r="Q1052" s="4"/>
      <c r="R1052" s="4">
        <f>SUM(Tabel1[[#This Row],[Cap - Invaliden algemeen]:[Cap - Overig gereserveerd]])</f>
        <v>0</v>
      </c>
      <c r="S1052" s="4">
        <f>Tabel1[[#This Row],[Totale openbare capaciteit]]+Tabel1[[#This Row],[Totale doelgroep capaciteit]]</f>
        <v>0</v>
      </c>
      <c r="T1052" s="11"/>
      <c r="U1052" s="11"/>
      <c r="V1052" s="11"/>
      <c r="W1052" s="11"/>
      <c r="X1052" s="11"/>
      <c r="Y1052" s="11"/>
      <c r="Z1052" s="4">
        <f>SUM(Tabel1[[#This Row],[Bez - Invaliden algemeen]:[Bez - Overig gereserveerd]])</f>
        <v>0</v>
      </c>
      <c r="AA1052" s="4"/>
      <c r="AB1052" s="4"/>
      <c r="AC1052" s="11"/>
      <c r="AD1052" s="11">
        <f>SUM(Tabel1[[#This Row],[Bez - fout, canadees]:[Bez - fout, anders]])</f>
        <v>0</v>
      </c>
      <c r="AE1052" s="4"/>
      <c r="AF1052" s="11"/>
      <c r="AG1052" s="11"/>
      <c r="AH1052" s="11">
        <f>SUM(Tabel1[[#This Row],[Bez - Obstakel, openbaar]:[Bez - Obstakel, doelgroep]])</f>
        <v>0</v>
      </c>
      <c r="AI1052" s="4"/>
      <c r="AJ1052" s="11">
        <f>SUM(Tabel1[[#This Row],[Bez - doelgroep totaal]]+Tabel1[[#This Row],[Bez - Openbaar]]+Tabel1[[#This Row],[Bez - Foutparkeerders]]+Tabel1[[#This Row],[Bez - Obstakels]])</f>
        <v>0</v>
      </c>
      <c r="AK1052" s="41" t="e">
        <f>Tabel1[[#This Row],[Bez - Openbaar]]/Tabel1[[#This Row],[Totale openbare capaciteit]]</f>
        <v>#DIV/0!</v>
      </c>
      <c r="AL1052" s="41" t="e">
        <f>Tabel1[[#This Row],[Bez - doelgroep totaal]]/Tabel1[[#This Row],[Totale doelgroep capaciteit]]</f>
        <v>#DIV/0!</v>
      </c>
      <c r="AM1052" s="41" t="e">
        <f>Tabel1[[#This Row],[Totale bezetting]]/Tabel1[[#This Row],[Totale capaciteit]]</f>
        <v>#DIV/0!</v>
      </c>
      <c r="AN1052" s="41" t="str">
        <f>Tabel1[[#This Row],[Datum]]&amp;Tabel1[[#This Row],[Meetmoment]]&amp;Tabel1[[#This Row],[Sectienummer]]</f>
        <v>4445019:00-21:0080</v>
      </c>
      <c r="AO1052" s="33"/>
      <c r="AP1052" s="33"/>
      <c r="AQ1052" s="33"/>
      <c r="AR1052" s="33"/>
      <c r="AS1052" s="33"/>
      <c r="AT1052" s="33">
        <f>SUM(Tabel1[[#This Row],[Motief - Bezoekers/kortparkeerders]:[Motief - Overig]])</f>
        <v>0</v>
      </c>
      <c r="AU1052" s="43"/>
      <c r="AV1052" s="43"/>
      <c r="AW1052" s="43"/>
      <c r="AX1052" s="43"/>
      <c r="AY1052" s="43"/>
      <c r="AZ1052" s="43"/>
      <c r="BA1052" s="43"/>
      <c r="BB1052" s="43"/>
      <c r="BC1052" s="44">
        <f>SUM(Tabel1[[#This Row],[Herkomst - Eigen woonplaats]:[Herkomst - Onbekend]])</f>
        <v>0</v>
      </c>
    </row>
    <row r="1053" spans="1:55" s="2" customFormat="1" x14ac:dyDescent="0.25">
      <c r="A1053" s="1">
        <v>80</v>
      </c>
      <c r="B1053" t="s">
        <v>51</v>
      </c>
      <c r="C1053" s="8">
        <v>44451</v>
      </c>
      <c r="D1053" s="1" t="s">
        <v>77</v>
      </c>
      <c r="E1053" s="4"/>
      <c r="F1053" s="4"/>
      <c r="G1053" s="4"/>
      <c r="H1053" s="4"/>
      <c r="I1053" s="4"/>
      <c r="J1053" s="4"/>
      <c r="K1053" s="4">
        <f>SUM(Tabel1[[#This Row],[cap_gemarkeerd_langs]:[cap_canadees]])</f>
        <v>0</v>
      </c>
      <c r="L1053" s="4"/>
      <c r="M1053" s="4"/>
      <c r="N1053" s="4"/>
      <c r="O1053" s="4"/>
      <c r="P1053" s="4"/>
      <c r="Q1053" s="4"/>
      <c r="R1053" s="4">
        <f>SUM(Tabel1[[#This Row],[Cap - Invaliden algemeen]:[Cap - Overig gereserveerd]])</f>
        <v>0</v>
      </c>
      <c r="S1053" s="4">
        <f>Tabel1[[#This Row],[Totale openbare capaciteit]]+Tabel1[[#This Row],[Totale doelgroep capaciteit]]</f>
        <v>0</v>
      </c>
      <c r="T1053" s="11"/>
      <c r="U1053" s="11"/>
      <c r="V1053" s="11"/>
      <c r="W1053" s="11"/>
      <c r="X1053" s="11"/>
      <c r="Y1053" s="11"/>
      <c r="Z1053" s="4">
        <f>SUM(Tabel1[[#This Row],[Bez - Invaliden algemeen]:[Bez - Overig gereserveerd]])</f>
        <v>0</v>
      </c>
      <c r="AA1053" s="4"/>
      <c r="AB1053" s="4"/>
      <c r="AC1053" s="11"/>
      <c r="AD1053" s="11">
        <f>SUM(Tabel1[[#This Row],[Bez - fout, canadees]:[Bez - fout, anders]])</f>
        <v>0</v>
      </c>
      <c r="AE1053" s="4"/>
      <c r="AF1053" s="11"/>
      <c r="AG1053" s="11"/>
      <c r="AH1053" s="11">
        <f>SUM(Tabel1[[#This Row],[Bez - Obstakel, openbaar]:[Bez - Obstakel, doelgroep]])</f>
        <v>0</v>
      </c>
      <c r="AI1053" s="4"/>
      <c r="AJ1053" s="11">
        <f>SUM(Tabel1[[#This Row],[Bez - doelgroep totaal]]+Tabel1[[#This Row],[Bez - Openbaar]]+Tabel1[[#This Row],[Bez - Foutparkeerders]]+Tabel1[[#This Row],[Bez - Obstakels]])</f>
        <v>0</v>
      </c>
      <c r="AK1053" s="41" t="e">
        <f>Tabel1[[#This Row],[Bez - Openbaar]]/Tabel1[[#This Row],[Totale openbare capaciteit]]</f>
        <v>#DIV/0!</v>
      </c>
      <c r="AL1053" s="41" t="e">
        <f>Tabel1[[#This Row],[Bez - doelgroep totaal]]/Tabel1[[#This Row],[Totale doelgroep capaciteit]]</f>
        <v>#DIV/0!</v>
      </c>
      <c r="AM1053" s="41" t="e">
        <f>Tabel1[[#This Row],[Totale bezetting]]/Tabel1[[#This Row],[Totale capaciteit]]</f>
        <v>#DIV/0!</v>
      </c>
      <c r="AN1053" s="41" t="str">
        <f>Tabel1[[#This Row],[Datum]]&amp;Tabel1[[#This Row],[Meetmoment]]&amp;Tabel1[[#This Row],[Sectienummer]]</f>
        <v>4445100:00-02:0080</v>
      </c>
      <c r="AO1053" s="33"/>
      <c r="AP1053" s="33"/>
      <c r="AQ1053" s="33"/>
      <c r="AR1053" s="33"/>
      <c r="AS1053" s="33"/>
      <c r="AT1053" s="33">
        <f>SUM(Tabel1[[#This Row],[Motief - Bezoekers/kortparkeerders]:[Motief - Overig]])</f>
        <v>0</v>
      </c>
      <c r="AU1053" s="43"/>
      <c r="AV1053" s="43"/>
      <c r="AW1053" s="43"/>
      <c r="AX1053" s="43"/>
      <c r="AY1053" s="43"/>
      <c r="AZ1053" s="43"/>
      <c r="BA1053" s="43"/>
      <c r="BB1053" s="43"/>
      <c r="BC1053" s="44">
        <f>SUM(Tabel1[[#This Row],[Herkomst - Eigen woonplaats]:[Herkomst - Onbekend]])</f>
        <v>0</v>
      </c>
    </row>
    <row r="1054" spans="1:55" s="2" customFormat="1" x14ac:dyDescent="0.25">
      <c r="A1054" s="1">
        <v>80</v>
      </c>
      <c r="B1054" t="s">
        <v>51</v>
      </c>
      <c r="C1054" s="8">
        <v>44474</v>
      </c>
      <c r="D1054" s="1" t="s">
        <v>78</v>
      </c>
      <c r="E1054" s="4"/>
      <c r="F1054" s="4"/>
      <c r="G1054" s="4"/>
      <c r="H1054" s="4"/>
      <c r="I1054" s="4"/>
      <c r="J1054" s="4"/>
      <c r="K1054" s="4">
        <f>SUM(Tabel1[[#This Row],[cap_gemarkeerd_langs]:[cap_canadees]])</f>
        <v>0</v>
      </c>
      <c r="L1054" s="4"/>
      <c r="M1054" s="4"/>
      <c r="N1054" s="4"/>
      <c r="O1054" s="4"/>
      <c r="P1054" s="4"/>
      <c r="Q1054" s="4"/>
      <c r="R1054" s="4">
        <f>SUM(Tabel1[[#This Row],[Cap - Invaliden algemeen]:[Cap - Overig gereserveerd]])</f>
        <v>0</v>
      </c>
      <c r="S1054" s="4">
        <f>Tabel1[[#This Row],[Totale openbare capaciteit]]+Tabel1[[#This Row],[Totale doelgroep capaciteit]]</f>
        <v>0</v>
      </c>
      <c r="T1054" s="11"/>
      <c r="U1054" s="11"/>
      <c r="V1054" s="11"/>
      <c r="W1054" s="11"/>
      <c r="X1054" s="11"/>
      <c r="Y1054" s="11"/>
      <c r="Z1054" s="4">
        <f>SUM(Tabel1[[#This Row],[Bez - Invaliden algemeen]:[Bez - Overig gereserveerd]])</f>
        <v>0</v>
      </c>
      <c r="AA1054" s="4"/>
      <c r="AB1054" s="4"/>
      <c r="AC1054" s="11"/>
      <c r="AD1054" s="11">
        <f>SUM(Tabel1[[#This Row],[Bez - fout, canadees]:[Bez - fout, anders]])</f>
        <v>0</v>
      </c>
      <c r="AE1054" s="4"/>
      <c r="AF1054" s="11"/>
      <c r="AG1054" s="11"/>
      <c r="AH1054" s="11">
        <f>SUM(Tabel1[[#This Row],[Bez - Obstakel, openbaar]:[Bez - Obstakel, doelgroep]])</f>
        <v>0</v>
      </c>
      <c r="AI1054" s="4"/>
      <c r="AJ1054" s="11">
        <f>SUM(Tabel1[[#This Row],[Bez - doelgroep totaal]]+Tabel1[[#This Row],[Bez - Openbaar]]+Tabel1[[#This Row],[Bez - Foutparkeerders]]+Tabel1[[#This Row],[Bez - Obstakels]])</f>
        <v>0</v>
      </c>
      <c r="AK1054" s="41" t="e">
        <f>Tabel1[[#This Row],[Bez - Openbaar]]/Tabel1[[#This Row],[Totale openbare capaciteit]]</f>
        <v>#DIV/0!</v>
      </c>
      <c r="AL1054" s="41" t="e">
        <f>Tabel1[[#This Row],[Bez - doelgroep totaal]]/Tabel1[[#This Row],[Totale doelgroep capaciteit]]</f>
        <v>#DIV/0!</v>
      </c>
      <c r="AM1054" s="41" t="e">
        <f>Tabel1[[#This Row],[Totale bezetting]]/Tabel1[[#This Row],[Totale capaciteit]]</f>
        <v>#DIV/0!</v>
      </c>
      <c r="AN1054" s="41" t="str">
        <f>Tabel1[[#This Row],[Datum]]&amp;Tabel1[[#This Row],[Meetmoment]]&amp;Tabel1[[#This Row],[Sectienummer]]</f>
        <v>4447410:00-12:0080</v>
      </c>
      <c r="AO1054" s="33"/>
      <c r="AP1054" s="33"/>
      <c r="AQ1054" s="33"/>
      <c r="AR1054" s="33"/>
      <c r="AS1054" s="33"/>
      <c r="AT1054" s="33">
        <f>SUM(Tabel1[[#This Row],[Motief - Bezoekers/kortparkeerders]:[Motief - Overig]])</f>
        <v>0</v>
      </c>
      <c r="AU1054" s="43"/>
      <c r="AV1054" s="43"/>
      <c r="AW1054" s="43"/>
      <c r="AX1054" s="43"/>
      <c r="AY1054" s="43"/>
      <c r="AZ1054" s="43"/>
      <c r="BA1054" s="43"/>
      <c r="BB1054" s="43"/>
      <c r="BC1054" s="44">
        <f>SUM(Tabel1[[#This Row],[Herkomst - Eigen woonplaats]:[Herkomst - Onbekend]])</f>
        <v>0</v>
      </c>
    </row>
    <row r="1055" spans="1:55" s="2" customFormat="1" x14ac:dyDescent="0.25">
      <c r="A1055" s="1">
        <v>80</v>
      </c>
      <c r="B1055" t="s">
        <v>51</v>
      </c>
      <c r="C1055" s="8">
        <v>44474</v>
      </c>
      <c r="D1055" s="1" t="s">
        <v>79</v>
      </c>
      <c r="E1055" s="4"/>
      <c r="F1055" s="4"/>
      <c r="G1055" s="4"/>
      <c r="H1055" s="4"/>
      <c r="I1055" s="4"/>
      <c r="J1055" s="4"/>
      <c r="K1055" s="4">
        <f>SUM(Tabel1[[#This Row],[cap_gemarkeerd_langs]:[cap_canadees]])</f>
        <v>0</v>
      </c>
      <c r="L1055" s="4"/>
      <c r="M1055" s="4"/>
      <c r="N1055" s="4"/>
      <c r="O1055" s="4"/>
      <c r="P1055" s="4"/>
      <c r="Q1055" s="4"/>
      <c r="R1055" s="4">
        <f>SUM(Tabel1[[#This Row],[Cap - Invaliden algemeen]:[Cap - Overig gereserveerd]])</f>
        <v>0</v>
      </c>
      <c r="S1055" s="4">
        <f>Tabel1[[#This Row],[Totale openbare capaciteit]]+Tabel1[[#This Row],[Totale doelgroep capaciteit]]</f>
        <v>0</v>
      </c>
      <c r="T1055" s="11"/>
      <c r="U1055" s="11"/>
      <c r="V1055" s="11"/>
      <c r="W1055" s="11"/>
      <c r="X1055" s="11"/>
      <c r="Y1055" s="11"/>
      <c r="Z1055" s="4">
        <f>SUM(Tabel1[[#This Row],[Bez - Invaliden algemeen]:[Bez - Overig gereserveerd]])</f>
        <v>0</v>
      </c>
      <c r="AA1055" s="4"/>
      <c r="AB1055" s="4"/>
      <c r="AC1055" s="11"/>
      <c r="AD1055" s="11">
        <f>SUM(Tabel1[[#This Row],[Bez - fout, canadees]:[Bez - fout, anders]])</f>
        <v>0</v>
      </c>
      <c r="AE1055" s="4"/>
      <c r="AF1055" s="11"/>
      <c r="AG1055" s="11"/>
      <c r="AH1055" s="11">
        <f>SUM(Tabel1[[#This Row],[Bez - Obstakel, openbaar]:[Bez - Obstakel, doelgroep]])</f>
        <v>0</v>
      </c>
      <c r="AI1055" s="4"/>
      <c r="AJ1055" s="11">
        <f>SUM(Tabel1[[#This Row],[Bez - doelgroep totaal]]+Tabel1[[#This Row],[Bez - Openbaar]]+Tabel1[[#This Row],[Bez - Foutparkeerders]]+Tabel1[[#This Row],[Bez - Obstakels]])</f>
        <v>0</v>
      </c>
      <c r="AK1055" s="41" t="e">
        <f>Tabel1[[#This Row],[Bez - Openbaar]]/Tabel1[[#This Row],[Totale openbare capaciteit]]</f>
        <v>#DIV/0!</v>
      </c>
      <c r="AL1055" s="41" t="e">
        <f>Tabel1[[#This Row],[Bez - doelgroep totaal]]/Tabel1[[#This Row],[Totale doelgroep capaciteit]]</f>
        <v>#DIV/0!</v>
      </c>
      <c r="AM1055" s="41" t="e">
        <f>Tabel1[[#This Row],[Totale bezetting]]/Tabel1[[#This Row],[Totale capaciteit]]</f>
        <v>#DIV/0!</v>
      </c>
      <c r="AN1055" s="41" t="str">
        <f>Tabel1[[#This Row],[Datum]]&amp;Tabel1[[#This Row],[Meetmoment]]&amp;Tabel1[[#This Row],[Sectienummer]]</f>
        <v>4447414:00-16:0080</v>
      </c>
      <c r="AO1055" s="33"/>
      <c r="AP1055" s="33"/>
      <c r="AQ1055" s="33"/>
      <c r="AR1055" s="33"/>
      <c r="AS1055" s="33"/>
      <c r="AT1055" s="33">
        <f>SUM(Tabel1[[#This Row],[Motief - Bezoekers/kortparkeerders]:[Motief - Overig]])</f>
        <v>0</v>
      </c>
      <c r="AU1055" s="43"/>
      <c r="AV1055" s="43"/>
      <c r="AW1055" s="43"/>
      <c r="AX1055" s="43"/>
      <c r="AY1055" s="43"/>
      <c r="AZ1055" s="43"/>
      <c r="BA1055" s="43"/>
      <c r="BB1055" s="43"/>
      <c r="BC1055" s="44">
        <f>SUM(Tabel1[[#This Row],[Herkomst - Eigen woonplaats]:[Herkomst - Onbekend]])</f>
        <v>0</v>
      </c>
    </row>
    <row r="1056" spans="1:55" s="2" customFormat="1" x14ac:dyDescent="0.25">
      <c r="A1056" s="1">
        <v>80</v>
      </c>
      <c r="B1056" t="s">
        <v>51</v>
      </c>
      <c r="C1056" s="8">
        <v>44474</v>
      </c>
      <c r="D1056" s="1" t="s">
        <v>80</v>
      </c>
      <c r="E1056" s="4"/>
      <c r="F1056" s="4"/>
      <c r="G1056" s="4"/>
      <c r="H1056" s="4"/>
      <c r="I1056" s="4"/>
      <c r="J1056" s="4"/>
      <c r="K1056" s="4">
        <f>SUM(Tabel1[[#This Row],[cap_gemarkeerd_langs]:[cap_canadees]])</f>
        <v>0</v>
      </c>
      <c r="L1056" s="4"/>
      <c r="M1056" s="4"/>
      <c r="N1056" s="4"/>
      <c r="O1056" s="4"/>
      <c r="P1056" s="4"/>
      <c r="Q1056" s="4"/>
      <c r="R1056" s="4">
        <f>SUM(Tabel1[[#This Row],[Cap - Invaliden algemeen]:[Cap - Overig gereserveerd]])</f>
        <v>0</v>
      </c>
      <c r="S1056" s="4">
        <f>Tabel1[[#This Row],[Totale openbare capaciteit]]+Tabel1[[#This Row],[Totale doelgroep capaciteit]]</f>
        <v>0</v>
      </c>
      <c r="T1056" s="11"/>
      <c r="U1056" s="11"/>
      <c r="V1056" s="11"/>
      <c r="W1056" s="11"/>
      <c r="X1056" s="11"/>
      <c r="Y1056" s="11"/>
      <c r="Z1056" s="4">
        <f>SUM(Tabel1[[#This Row],[Bez - Invaliden algemeen]:[Bez - Overig gereserveerd]])</f>
        <v>0</v>
      </c>
      <c r="AA1056" s="4"/>
      <c r="AB1056" s="4"/>
      <c r="AC1056" s="11"/>
      <c r="AD1056" s="11">
        <f>SUM(Tabel1[[#This Row],[Bez - fout, canadees]:[Bez - fout, anders]])</f>
        <v>0</v>
      </c>
      <c r="AE1056" s="4"/>
      <c r="AF1056" s="11"/>
      <c r="AG1056" s="11"/>
      <c r="AH1056" s="11">
        <f>SUM(Tabel1[[#This Row],[Bez - Obstakel, openbaar]:[Bez - Obstakel, doelgroep]])</f>
        <v>0</v>
      </c>
      <c r="AI1056" s="4"/>
      <c r="AJ1056" s="11">
        <f>SUM(Tabel1[[#This Row],[Bez - doelgroep totaal]]+Tabel1[[#This Row],[Bez - Openbaar]]+Tabel1[[#This Row],[Bez - Foutparkeerders]]+Tabel1[[#This Row],[Bez - Obstakels]])</f>
        <v>0</v>
      </c>
      <c r="AK1056" s="41" t="e">
        <f>Tabel1[[#This Row],[Bez - Openbaar]]/Tabel1[[#This Row],[Totale openbare capaciteit]]</f>
        <v>#DIV/0!</v>
      </c>
      <c r="AL1056" s="41" t="e">
        <f>Tabel1[[#This Row],[Bez - doelgroep totaal]]/Tabel1[[#This Row],[Totale doelgroep capaciteit]]</f>
        <v>#DIV/0!</v>
      </c>
      <c r="AM1056" s="41" t="e">
        <f>Tabel1[[#This Row],[Totale bezetting]]/Tabel1[[#This Row],[Totale capaciteit]]</f>
        <v>#DIV/0!</v>
      </c>
      <c r="AN1056" s="41" t="str">
        <f>Tabel1[[#This Row],[Datum]]&amp;Tabel1[[#This Row],[Meetmoment]]&amp;Tabel1[[#This Row],[Sectienummer]]</f>
        <v>4447419:00-21:0080</v>
      </c>
      <c r="AO1056" s="33"/>
      <c r="AP1056" s="33"/>
      <c r="AQ1056" s="33"/>
      <c r="AR1056" s="33"/>
      <c r="AS1056" s="33"/>
      <c r="AT1056" s="33">
        <f>SUM(Tabel1[[#This Row],[Motief - Bezoekers/kortparkeerders]:[Motief - Overig]])</f>
        <v>0</v>
      </c>
      <c r="AU1056" s="43"/>
      <c r="AV1056" s="43"/>
      <c r="AW1056" s="43"/>
      <c r="AX1056" s="43"/>
      <c r="AY1056" s="43"/>
      <c r="AZ1056" s="43"/>
      <c r="BA1056" s="43"/>
      <c r="BB1056" s="43"/>
      <c r="BC1056" s="44">
        <f>SUM(Tabel1[[#This Row],[Herkomst - Eigen woonplaats]:[Herkomst - Onbekend]])</f>
        <v>0</v>
      </c>
    </row>
    <row r="1057" spans="1:55" s="2" customFormat="1" x14ac:dyDescent="0.25">
      <c r="A1057" s="1">
        <v>80</v>
      </c>
      <c r="B1057" t="s">
        <v>51</v>
      </c>
      <c r="C1057" s="8">
        <v>44475</v>
      </c>
      <c r="D1057" s="1" t="s">
        <v>77</v>
      </c>
      <c r="E1057" s="4"/>
      <c r="F1057" s="4"/>
      <c r="G1057" s="4"/>
      <c r="H1057" s="4"/>
      <c r="I1057" s="4"/>
      <c r="J1057" s="4"/>
      <c r="K1057" s="4">
        <f>SUM(Tabel1[[#This Row],[cap_gemarkeerd_langs]:[cap_canadees]])</f>
        <v>0</v>
      </c>
      <c r="L1057" s="4"/>
      <c r="M1057" s="4"/>
      <c r="N1057" s="4"/>
      <c r="O1057" s="4"/>
      <c r="P1057" s="4"/>
      <c r="Q1057" s="4"/>
      <c r="R1057" s="4">
        <f>SUM(Tabel1[[#This Row],[Cap - Invaliden algemeen]:[Cap - Overig gereserveerd]])</f>
        <v>0</v>
      </c>
      <c r="S1057" s="4">
        <f>Tabel1[[#This Row],[Totale openbare capaciteit]]+Tabel1[[#This Row],[Totale doelgroep capaciteit]]</f>
        <v>0</v>
      </c>
      <c r="T1057" s="11"/>
      <c r="U1057" s="11"/>
      <c r="V1057" s="11"/>
      <c r="W1057" s="11"/>
      <c r="X1057" s="11"/>
      <c r="Y1057" s="11"/>
      <c r="Z1057" s="4">
        <f>SUM(Tabel1[[#This Row],[Bez - Invaliden algemeen]:[Bez - Overig gereserveerd]])</f>
        <v>0</v>
      </c>
      <c r="AA1057" s="4"/>
      <c r="AB1057" s="4"/>
      <c r="AC1057" s="11"/>
      <c r="AD1057" s="11">
        <f>SUM(Tabel1[[#This Row],[Bez - fout, canadees]:[Bez - fout, anders]])</f>
        <v>0</v>
      </c>
      <c r="AE1057" s="4"/>
      <c r="AF1057" s="11"/>
      <c r="AG1057" s="11"/>
      <c r="AH1057" s="11">
        <f>SUM(Tabel1[[#This Row],[Bez - Obstakel, openbaar]:[Bez - Obstakel, doelgroep]])</f>
        <v>0</v>
      </c>
      <c r="AI1057" s="4"/>
      <c r="AJ1057" s="11">
        <f>SUM(Tabel1[[#This Row],[Bez - doelgroep totaal]]+Tabel1[[#This Row],[Bez - Openbaar]]+Tabel1[[#This Row],[Bez - Foutparkeerders]]+Tabel1[[#This Row],[Bez - Obstakels]])</f>
        <v>0</v>
      </c>
      <c r="AK1057" s="41" t="e">
        <f>Tabel1[[#This Row],[Bez - Openbaar]]/Tabel1[[#This Row],[Totale openbare capaciteit]]</f>
        <v>#DIV/0!</v>
      </c>
      <c r="AL1057" s="41" t="e">
        <f>Tabel1[[#This Row],[Bez - doelgroep totaal]]/Tabel1[[#This Row],[Totale doelgroep capaciteit]]</f>
        <v>#DIV/0!</v>
      </c>
      <c r="AM1057" s="41" t="e">
        <f>Tabel1[[#This Row],[Totale bezetting]]/Tabel1[[#This Row],[Totale capaciteit]]</f>
        <v>#DIV/0!</v>
      </c>
      <c r="AN1057" s="41" t="str">
        <f>Tabel1[[#This Row],[Datum]]&amp;Tabel1[[#This Row],[Meetmoment]]&amp;Tabel1[[#This Row],[Sectienummer]]</f>
        <v>4447500:00-02:0080</v>
      </c>
      <c r="AO1057" s="33"/>
      <c r="AP1057" s="33"/>
      <c r="AQ1057" s="33"/>
      <c r="AR1057" s="33"/>
      <c r="AS1057" s="33"/>
      <c r="AT1057" s="33">
        <f>SUM(Tabel1[[#This Row],[Motief - Bezoekers/kortparkeerders]:[Motief - Overig]])</f>
        <v>0</v>
      </c>
      <c r="AU1057" s="43"/>
      <c r="AV1057" s="43"/>
      <c r="AW1057" s="43"/>
      <c r="AX1057" s="43"/>
      <c r="AY1057" s="43"/>
      <c r="AZ1057" s="43"/>
      <c r="BA1057" s="43"/>
      <c r="BB1057" s="43"/>
      <c r="BC1057" s="44">
        <f>SUM(Tabel1[[#This Row],[Herkomst - Eigen woonplaats]:[Herkomst - Onbekend]])</f>
        <v>0</v>
      </c>
    </row>
    <row r="1058" spans="1:55" s="2" customFormat="1" x14ac:dyDescent="0.25">
      <c r="A1058" s="1">
        <v>81</v>
      </c>
      <c r="B1058" t="s">
        <v>56</v>
      </c>
      <c r="C1058" s="8">
        <v>44415</v>
      </c>
      <c r="D1058" s="1" t="s">
        <v>78</v>
      </c>
      <c r="E1058" s="4">
        <v>14</v>
      </c>
      <c r="F1058" s="4"/>
      <c r="G1058" s="4"/>
      <c r="H1058" s="4"/>
      <c r="I1058" s="4"/>
      <c r="J1058" s="4"/>
      <c r="K1058" s="4">
        <f>SUM(Tabel1[[#This Row],[cap_gemarkeerd_langs]:[cap_canadees]])</f>
        <v>14</v>
      </c>
      <c r="L1058" s="4"/>
      <c r="M1058" s="4">
        <v>1</v>
      </c>
      <c r="N1058" s="4"/>
      <c r="O1058" s="4"/>
      <c r="P1058" s="4"/>
      <c r="Q1058" s="4"/>
      <c r="R1058" s="4">
        <f>SUM(Tabel1[[#This Row],[Cap - Invaliden algemeen]:[Cap - Overig gereserveerd]])</f>
        <v>1</v>
      </c>
      <c r="S1058" s="4">
        <f>Tabel1[[#This Row],[Totale openbare capaciteit]]+Tabel1[[#This Row],[Totale doelgroep capaciteit]]</f>
        <v>15</v>
      </c>
      <c r="T1058" s="11">
        <v>12</v>
      </c>
      <c r="U1058" s="11"/>
      <c r="V1058" s="11">
        <v>1</v>
      </c>
      <c r="W1058" s="11"/>
      <c r="X1058" s="11"/>
      <c r="Y1058" s="11"/>
      <c r="Z1058" s="4">
        <f>SUM(Tabel1[[#This Row],[Bez - Invaliden algemeen]:[Bez - Overig gereserveerd]])</f>
        <v>1</v>
      </c>
      <c r="AA1058" s="4"/>
      <c r="AB1058" s="4"/>
      <c r="AC1058" s="11"/>
      <c r="AD1058" s="11">
        <f>SUM(Tabel1[[#This Row],[Bez - fout, canadees]:[Bez - fout, anders]])</f>
        <v>0</v>
      </c>
      <c r="AE1058" s="4"/>
      <c r="AF1058" s="11"/>
      <c r="AG1058" s="11"/>
      <c r="AH1058" s="11">
        <f>SUM(Tabel1[[#This Row],[Bez - Obstakel, openbaar]:[Bez - Obstakel, doelgroep]])</f>
        <v>0</v>
      </c>
      <c r="AI1058" s="4"/>
      <c r="AJ1058" s="11">
        <f>SUM(Tabel1[[#This Row],[Bez - doelgroep totaal]]+Tabel1[[#This Row],[Bez - Openbaar]]+Tabel1[[#This Row],[Bez - Foutparkeerders]]+Tabel1[[#This Row],[Bez - Obstakels]])</f>
        <v>13</v>
      </c>
      <c r="AK1058" s="41">
        <f>Tabel1[[#This Row],[Bez - Openbaar]]/Tabel1[[#This Row],[Totale openbare capaciteit]]</f>
        <v>0.8571428571428571</v>
      </c>
      <c r="AL1058" s="41">
        <f>Tabel1[[#This Row],[Bez - doelgroep totaal]]/Tabel1[[#This Row],[Totale doelgroep capaciteit]]</f>
        <v>1</v>
      </c>
      <c r="AM1058" s="41">
        <f>Tabel1[[#This Row],[Totale bezetting]]/Tabel1[[#This Row],[Totale capaciteit]]</f>
        <v>0.8666666666666667</v>
      </c>
      <c r="AN1058" s="41" t="str">
        <f>Tabel1[[#This Row],[Datum]]&amp;Tabel1[[#This Row],[Meetmoment]]&amp;Tabel1[[#This Row],[Sectienummer]]</f>
        <v>4441510:00-12:0081</v>
      </c>
      <c r="AO1058" s="33"/>
      <c r="AP1058" s="33">
        <v>2</v>
      </c>
      <c r="AQ1058" s="33">
        <v>7</v>
      </c>
      <c r="AR1058" s="33">
        <v>4</v>
      </c>
      <c r="AS1058" s="33"/>
      <c r="AT1058" s="33">
        <f>SUM(Tabel1[[#This Row],[Motief - Bezoekers/kortparkeerders]:[Motief - Overig]])</f>
        <v>13</v>
      </c>
      <c r="AU1058" s="43">
        <v>9</v>
      </c>
      <c r="AV1058" s="43">
        <v>1</v>
      </c>
      <c r="AW1058" s="43">
        <v>2</v>
      </c>
      <c r="AX1058" s="43">
        <v>1</v>
      </c>
      <c r="AY1058" s="43"/>
      <c r="AZ1058" s="43"/>
      <c r="BA1058" s="43"/>
      <c r="BB1058" s="43"/>
      <c r="BC1058" s="44">
        <f>SUM(Tabel1[[#This Row],[Herkomst - Eigen woonplaats]:[Herkomst - Onbekend]])</f>
        <v>13</v>
      </c>
    </row>
    <row r="1059" spans="1:55" s="2" customFormat="1" x14ac:dyDescent="0.25">
      <c r="A1059" s="1">
        <v>81</v>
      </c>
      <c r="B1059" t="s">
        <v>56</v>
      </c>
      <c r="C1059" s="8">
        <v>44415</v>
      </c>
      <c r="D1059" s="1" t="s">
        <v>79</v>
      </c>
      <c r="E1059" s="4">
        <v>14</v>
      </c>
      <c r="F1059" s="4"/>
      <c r="G1059" s="4"/>
      <c r="H1059" s="4"/>
      <c r="I1059" s="4"/>
      <c r="J1059" s="4"/>
      <c r="K1059" s="4">
        <f>SUM(Tabel1[[#This Row],[cap_gemarkeerd_langs]:[cap_canadees]])</f>
        <v>14</v>
      </c>
      <c r="L1059" s="4"/>
      <c r="M1059" s="4">
        <v>1</v>
      </c>
      <c r="N1059" s="4"/>
      <c r="O1059" s="4"/>
      <c r="P1059" s="4"/>
      <c r="Q1059" s="4"/>
      <c r="R1059" s="4">
        <f>SUM(Tabel1[[#This Row],[Cap - Invaliden algemeen]:[Cap - Overig gereserveerd]])</f>
        <v>1</v>
      </c>
      <c r="S1059" s="4">
        <f>Tabel1[[#This Row],[Totale openbare capaciteit]]+Tabel1[[#This Row],[Totale doelgroep capaciteit]]</f>
        <v>15</v>
      </c>
      <c r="T1059" s="11">
        <v>12</v>
      </c>
      <c r="U1059" s="11"/>
      <c r="V1059" s="11">
        <v>1</v>
      </c>
      <c r="W1059" s="11"/>
      <c r="X1059" s="11"/>
      <c r="Y1059" s="11"/>
      <c r="Z1059" s="4">
        <f>SUM(Tabel1[[#This Row],[Bez - Invaliden algemeen]:[Bez - Overig gereserveerd]])</f>
        <v>1</v>
      </c>
      <c r="AA1059" s="4"/>
      <c r="AB1059" s="4"/>
      <c r="AC1059" s="11"/>
      <c r="AD1059" s="11">
        <f>SUM(Tabel1[[#This Row],[Bez - fout, canadees]:[Bez - fout, anders]])</f>
        <v>0</v>
      </c>
      <c r="AE1059" s="4"/>
      <c r="AF1059" s="11"/>
      <c r="AG1059" s="11"/>
      <c r="AH1059" s="11">
        <f>SUM(Tabel1[[#This Row],[Bez - Obstakel, openbaar]:[Bez - Obstakel, doelgroep]])</f>
        <v>0</v>
      </c>
      <c r="AI1059" s="4"/>
      <c r="AJ1059" s="11">
        <f>SUM(Tabel1[[#This Row],[Bez - doelgroep totaal]]+Tabel1[[#This Row],[Bez - Openbaar]]+Tabel1[[#This Row],[Bez - Foutparkeerders]]+Tabel1[[#This Row],[Bez - Obstakels]])</f>
        <v>13</v>
      </c>
      <c r="AK1059" s="41">
        <f>Tabel1[[#This Row],[Bez - Openbaar]]/Tabel1[[#This Row],[Totale openbare capaciteit]]</f>
        <v>0.8571428571428571</v>
      </c>
      <c r="AL1059" s="41">
        <f>Tabel1[[#This Row],[Bez - doelgroep totaal]]/Tabel1[[#This Row],[Totale doelgroep capaciteit]]</f>
        <v>1</v>
      </c>
      <c r="AM1059" s="41">
        <f>Tabel1[[#This Row],[Totale bezetting]]/Tabel1[[#This Row],[Totale capaciteit]]</f>
        <v>0.8666666666666667</v>
      </c>
      <c r="AN1059" s="41" t="str">
        <f>Tabel1[[#This Row],[Datum]]&amp;Tabel1[[#This Row],[Meetmoment]]&amp;Tabel1[[#This Row],[Sectienummer]]</f>
        <v>4441514:00-16:0081</v>
      </c>
      <c r="AO1059" s="33"/>
      <c r="AP1059" s="33">
        <v>2</v>
      </c>
      <c r="AQ1059" s="33">
        <v>7</v>
      </c>
      <c r="AR1059" s="33">
        <v>4</v>
      </c>
      <c r="AS1059" s="33"/>
      <c r="AT1059" s="33">
        <f>SUM(Tabel1[[#This Row],[Motief - Bezoekers/kortparkeerders]:[Motief - Overig]])</f>
        <v>13</v>
      </c>
      <c r="AU1059" s="43">
        <v>9</v>
      </c>
      <c r="AV1059" s="43">
        <v>1</v>
      </c>
      <c r="AW1059" s="43">
        <v>2</v>
      </c>
      <c r="AX1059" s="43">
        <v>1</v>
      </c>
      <c r="AY1059" s="43"/>
      <c r="AZ1059" s="43"/>
      <c r="BA1059" s="43"/>
      <c r="BB1059" s="43"/>
      <c r="BC1059" s="44">
        <f>SUM(Tabel1[[#This Row],[Herkomst - Eigen woonplaats]:[Herkomst - Onbekend]])</f>
        <v>13</v>
      </c>
    </row>
    <row r="1060" spans="1:55" s="2" customFormat="1" x14ac:dyDescent="0.25">
      <c r="A1060" s="1">
        <v>81</v>
      </c>
      <c r="B1060" t="s">
        <v>56</v>
      </c>
      <c r="C1060" s="8">
        <v>44415</v>
      </c>
      <c r="D1060" s="1" t="s">
        <v>80</v>
      </c>
      <c r="E1060" s="4">
        <v>14</v>
      </c>
      <c r="F1060" s="4"/>
      <c r="G1060" s="4"/>
      <c r="H1060" s="4"/>
      <c r="I1060" s="4"/>
      <c r="J1060" s="4"/>
      <c r="K1060" s="4">
        <f>SUM(Tabel1[[#This Row],[cap_gemarkeerd_langs]:[cap_canadees]])</f>
        <v>14</v>
      </c>
      <c r="L1060" s="4"/>
      <c r="M1060" s="4">
        <v>1</v>
      </c>
      <c r="N1060" s="4"/>
      <c r="O1060" s="4"/>
      <c r="P1060" s="4"/>
      <c r="Q1060" s="4"/>
      <c r="R1060" s="4">
        <f>SUM(Tabel1[[#This Row],[Cap - Invaliden algemeen]:[Cap - Overig gereserveerd]])</f>
        <v>1</v>
      </c>
      <c r="S1060" s="4">
        <f>Tabel1[[#This Row],[Totale openbare capaciteit]]+Tabel1[[#This Row],[Totale doelgroep capaciteit]]</f>
        <v>15</v>
      </c>
      <c r="T1060" s="11">
        <v>12</v>
      </c>
      <c r="U1060" s="11"/>
      <c r="V1060" s="11">
        <v>1</v>
      </c>
      <c r="W1060" s="11"/>
      <c r="X1060" s="11"/>
      <c r="Y1060" s="11"/>
      <c r="Z1060" s="4">
        <f>SUM(Tabel1[[#This Row],[Bez - Invaliden algemeen]:[Bez - Overig gereserveerd]])</f>
        <v>1</v>
      </c>
      <c r="AA1060" s="4"/>
      <c r="AB1060" s="4"/>
      <c r="AC1060" s="11"/>
      <c r="AD1060" s="11">
        <f>SUM(Tabel1[[#This Row],[Bez - fout, canadees]:[Bez - fout, anders]])</f>
        <v>0</v>
      </c>
      <c r="AE1060" s="4"/>
      <c r="AF1060" s="11"/>
      <c r="AG1060" s="11"/>
      <c r="AH1060" s="11">
        <f>SUM(Tabel1[[#This Row],[Bez - Obstakel, openbaar]:[Bez - Obstakel, doelgroep]])</f>
        <v>0</v>
      </c>
      <c r="AI1060" s="4"/>
      <c r="AJ1060" s="11">
        <f>SUM(Tabel1[[#This Row],[Bez - doelgroep totaal]]+Tabel1[[#This Row],[Bez - Openbaar]]+Tabel1[[#This Row],[Bez - Foutparkeerders]]+Tabel1[[#This Row],[Bez - Obstakels]])</f>
        <v>13</v>
      </c>
      <c r="AK1060" s="41">
        <f>Tabel1[[#This Row],[Bez - Openbaar]]/Tabel1[[#This Row],[Totale openbare capaciteit]]</f>
        <v>0.8571428571428571</v>
      </c>
      <c r="AL1060" s="41">
        <f>Tabel1[[#This Row],[Bez - doelgroep totaal]]/Tabel1[[#This Row],[Totale doelgroep capaciteit]]</f>
        <v>1</v>
      </c>
      <c r="AM1060" s="41">
        <f>Tabel1[[#This Row],[Totale bezetting]]/Tabel1[[#This Row],[Totale capaciteit]]</f>
        <v>0.8666666666666667</v>
      </c>
      <c r="AN1060" s="41" t="str">
        <f>Tabel1[[#This Row],[Datum]]&amp;Tabel1[[#This Row],[Meetmoment]]&amp;Tabel1[[#This Row],[Sectienummer]]</f>
        <v>4441519:00-21:0081</v>
      </c>
      <c r="AO1060" s="33">
        <v>1</v>
      </c>
      <c r="AP1060" s="33">
        <v>1</v>
      </c>
      <c r="AQ1060" s="33">
        <v>7</v>
      </c>
      <c r="AR1060" s="33">
        <v>4</v>
      </c>
      <c r="AS1060" s="33"/>
      <c r="AT1060" s="33">
        <f>SUM(Tabel1[[#This Row],[Motief - Bezoekers/kortparkeerders]:[Motief - Overig]])</f>
        <v>13</v>
      </c>
      <c r="AU1060" s="43">
        <v>8</v>
      </c>
      <c r="AV1060" s="43">
        <v>1</v>
      </c>
      <c r="AW1060" s="43">
        <v>2</v>
      </c>
      <c r="AX1060" s="43">
        <v>2</v>
      </c>
      <c r="AY1060" s="43"/>
      <c r="AZ1060" s="43"/>
      <c r="BA1060" s="43"/>
      <c r="BB1060" s="43"/>
      <c r="BC1060" s="44">
        <f>SUM(Tabel1[[#This Row],[Herkomst - Eigen woonplaats]:[Herkomst - Onbekend]])</f>
        <v>13</v>
      </c>
    </row>
    <row r="1061" spans="1:55" s="2" customFormat="1" x14ac:dyDescent="0.25">
      <c r="A1061" s="1">
        <v>81</v>
      </c>
      <c r="B1061" t="s">
        <v>56</v>
      </c>
      <c r="C1061" s="8">
        <v>44416</v>
      </c>
      <c r="D1061" s="1" t="s">
        <v>77</v>
      </c>
      <c r="E1061" s="4">
        <v>14</v>
      </c>
      <c r="F1061" s="4"/>
      <c r="G1061" s="4"/>
      <c r="H1061" s="4"/>
      <c r="I1061" s="4"/>
      <c r="J1061" s="4"/>
      <c r="K1061" s="4">
        <f>SUM(Tabel1[[#This Row],[cap_gemarkeerd_langs]:[cap_canadees]])</f>
        <v>14</v>
      </c>
      <c r="L1061" s="4"/>
      <c r="M1061" s="4">
        <v>1</v>
      </c>
      <c r="N1061" s="4"/>
      <c r="O1061" s="4"/>
      <c r="P1061" s="4"/>
      <c r="Q1061" s="4"/>
      <c r="R1061" s="4">
        <f>SUM(Tabel1[[#This Row],[Cap - Invaliden algemeen]:[Cap - Overig gereserveerd]])</f>
        <v>1</v>
      </c>
      <c r="S1061" s="4">
        <f>Tabel1[[#This Row],[Totale openbare capaciteit]]+Tabel1[[#This Row],[Totale doelgroep capaciteit]]</f>
        <v>15</v>
      </c>
      <c r="T1061" s="11">
        <v>11</v>
      </c>
      <c r="U1061" s="11"/>
      <c r="V1061" s="11">
        <v>1</v>
      </c>
      <c r="W1061" s="11"/>
      <c r="X1061" s="11"/>
      <c r="Y1061" s="11"/>
      <c r="Z1061" s="4">
        <f>SUM(Tabel1[[#This Row],[Bez - Invaliden algemeen]:[Bez - Overig gereserveerd]])</f>
        <v>1</v>
      </c>
      <c r="AA1061" s="4"/>
      <c r="AB1061" s="4"/>
      <c r="AC1061" s="11"/>
      <c r="AD1061" s="11">
        <f>SUM(Tabel1[[#This Row],[Bez - fout, canadees]:[Bez - fout, anders]])</f>
        <v>0</v>
      </c>
      <c r="AE1061" s="4"/>
      <c r="AF1061" s="11"/>
      <c r="AG1061" s="11"/>
      <c r="AH1061" s="11">
        <f>SUM(Tabel1[[#This Row],[Bez - Obstakel, openbaar]:[Bez - Obstakel, doelgroep]])</f>
        <v>0</v>
      </c>
      <c r="AI1061" s="4"/>
      <c r="AJ1061" s="11">
        <f>SUM(Tabel1[[#This Row],[Bez - doelgroep totaal]]+Tabel1[[#This Row],[Bez - Openbaar]]+Tabel1[[#This Row],[Bez - Foutparkeerders]]+Tabel1[[#This Row],[Bez - Obstakels]])</f>
        <v>12</v>
      </c>
      <c r="AK1061" s="41">
        <f>Tabel1[[#This Row],[Bez - Openbaar]]/Tabel1[[#This Row],[Totale openbare capaciteit]]</f>
        <v>0.7857142857142857</v>
      </c>
      <c r="AL1061" s="41">
        <f>Tabel1[[#This Row],[Bez - doelgroep totaal]]/Tabel1[[#This Row],[Totale doelgroep capaciteit]]</f>
        <v>1</v>
      </c>
      <c r="AM1061" s="41">
        <f>Tabel1[[#This Row],[Totale bezetting]]/Tabel1[[#This Row],[Totale capaciteit]]</f>
        <v>0.8</v>
      </c>
      <c r="AN1061" s="41" t="str">
        <f>Tabel1[[#This Row],[Datum]]&amp;Tabel1[[#This Row],[Meetmoment]]&amp;Tabel1[[#This Row],[Sectienummer]]</f>
        <v>4441600:00-02:0081</v>
      </c>
      <c r="AO1061" s="33"/>
      <c r="AP1061" s="33"/>
      <c r="AQ1061" s="33">
        <v>7</v>
      </c>
      <c r="AR1061" s="33">
        <v>5</v>
      </c>
      <c r="AS1061" s="33"/>
      <c r="AT1061" s="33">
        <f>SUM(Tabel1[[#This Row],[Motief - Bezoekers/kortparkeerders]:[Motief - Overig]])</f>
        <v>12</v>
      </c>
      <c r="AU1061" s="43">
        <v>9</v>
      </c>
      <c r="AV1061" s="43"/>
      <c r="AW1061" s="43">
        <v>2</v>
      </c>
      <c r="AX1061" s="43">
        <v>1</v>
      </c>
      <c r="AY1061" s="43"/>
      <c r="AZ1061" s="43"/>
      <c r="BA1061" s="43"/>
      <c r="BB1061" s="43"/>
      <c r="BC1061" s="44">
        <f>SUM(Tabel1[[#This Row],[Herkomst - Eigen woonplaats]:[Herkomst - Onbekend]])</f>
        <v>12</v>
      </c>
    </row>
    <row r="1062" spans="1:55" s="2" customFormat="1" x14ac:dyDescent="0.25">
      <c r="A1062" s="1">
        <v>81</v>
      </c>
      <c r="B1062" s="1" t="s">
        <v>56</v>
      </c>
      <c r="C1062" s="8">
        <v>44429</v>
      </c>
      <c r="D1062" s="1" t="s">
        <v>79</v>
      </c>
      <c r="E1062" s="4">
        <v>14</v>
      </c>
      <c r="F1062" s="4"/>
      <c r="G1062" s="4"/>
      <c r="H1062" s="4"/>
      <c r="I1062" s="4"/>
      <c r="J1062" s="4"/>
      <c r="K1062" s="4">
        <f>SUM(Tabel1[[#This Row],[cap_gemarkeerd_langs]:[cap_canadees]])</f>
        <v>14</v>
      </c>
      <c r="L1062" s="4"/>
      <c r="M1062" s="4">
        <v>1</v>
      </c>
      <c r="N1062" s="4"/>
      <c r="O1062" s="4"/>
      <c r="P1062" s="4"/>
      <c r="Q1062" s="4"/>
      <c r="R1062" s="4">
        <f>SUM(Tabel1[[#This Row],[Cap - Invaliden algemeen]:[Cap - Overig gereserveerd]])</f>
        <v>1</v>
      </c>
      <c r="S1062" s="4">
        <f>Tabel1[[#This Row],[Totale openbare capaciteit]]+Tabel1[[#This Row],[Totale doelgroep capaciteit]]</f>
        <v>15</v>
      </c>
      <c r="T1062" s="11">
        <v>13</v>
      </c>
      <c r="U1062" s="11"/>
      <c r="V1062" s="11">
        <v>1</v>
      </c>
      <c r="W1062" s="11"/>
      <c r="X1062" s="11"/>
      <c r="Y1062" s="11"/>
      <c r="Z1062" s="4">
        <f>SUM(Tabel1[[#This Row],[Bez - Invaliden algemeen]:[Bez - Overig gereserveerd]])</f>
        <v>1</v>
      </c>
      <c r="AA1062" s="4">
        <v>1</v>
      </c>
      <c r="AB1062" s="4"/>
      <c r="AC1062" s="11"/>
      <c r="AD1062" s="11">
        <f>SUM(Tabel1[[#This Row],[Bez - fout, canadees]:[Bez - fout, anders]])</f>
        <v>1</v>
      </c>
      <c r="AE1062" s="11"/>
      <c r="AF1062" s="11"/>
      <c r="AG1062" s="11"/>
      <c r="AH1062" s="11">
        <f>SUM(Tabel1[[#This Row],[Bez - Obstakel, openbaar]:[Bez - Obstakel, doelgroep]])</f>
        <v>0</v>
      </c>
      <c r="AI1062" s="4"/>
      <c r="AJ1062" s="11">
        <f>SUM(Tabel1[[#This Row],[Bez - doelgroep totaal]]+Tabel1[[#This Row],[Bez - Openbaar]]+Tabel1[[#This Row],[Bez - Foutparkeerders]]+Tabel1[[#This Row],[Bez - Obstakels]])</f>
        <v>15</v>
      </c>
      <c r="AK1062" s="41">
        <f>Tabel1[[#This Row],[Bez - Openbaar]]/Tabel1[[#This Row],[Totale openbare capaciteit]]</f>
        <v>0.9285714285714286</v>
      </c>
      <c r="AL1062" s="41">
        <f>Tabel1[[#This Row],[Bez - doelgroep totaal]]/Tabel1[[#This Row],[Totale doelgroep capaciteit]]</f>
        <v>1</v>
      </c>
      <c r="AM1062" s="41">
        <f>Tabel1[[#This Row],[Totale bezetting]]/Tabel1[[#This Row],[Totale capaciteit]]</f>
        <v>1</v>
      </c>
      <c r="AN1062" s="41" t="str">
        <f>Tabel1[[#This Row],[Datum]]&amp;Tabel1[[#This Row],[Meetmoment]]&amp;Tabel1[[#This Row],[Sectienummer]]</f>
        <v>4442914:00-16:0081</v>
      </c>
      <c r="AO1062" s="33">
        <v>9</v>
      </c>
      <c r="AP1062" s="33">
        <v>2</v>
      </c>
      <c r="AQ1062" s="33"/>
      <c r="AR1062" s="33">
        <v>4</v>
      </c>
      <c r="AS1062" s="33"/>
      <c r="AT1062" s="33">
        <f>SUM(Tabel1[[#This Row],[Motief - Bezoekers/kortparkeerders]:[Motief - Overig]])</f>
        <v>15</v>
      </c>
      <c r="AU1062" s="43">
        <v>9</v>
      </c>
      <c r="AV1062" s="43"/>
      <c r="AW1062" s="43"/>
      <c r="AX1062" s="43">
        <v>1</v>
      </c>
      <c r="AY1062" s="43">
        <v>2</v>
      </c>
      <c r="AZ1062" s="43">
        <v>2</v>
      </c>
      <c r="BA1062" s="43"/>
      <c r="BB1062" s="43">
        <v>1</v>
      </c>
      <c r="BC1062" s="44">
        <f>SUM(Tabel1[[#This Row],[Herkomst - Eigen woonplaats]:[Herkomst - Onbekend]])</f>
        <v>15</v>
      </c>
    </row>
    <row r="1063" spans="1:55" s="2" customFormat="1" x14ac:dyDescent="0.25">
      <c r="A1063" s="1">
        <v>81</v>
      </c>
      <c r="B1063" t="s">
        <v>56</v>
      </c>
      <c r="C1063" s="8">
        <v>44450</v>
      </c>
      <c r="D1063" s="1" t="s">
        <v>78</v>
      </c>
      <c r="E1063" s="4">
        <v>14</v>
      </c>
      <c r="F1063" s="4"/>
      <c r="G1063" s="4"/>
      <c r="H1063" s="4"/>
      <c r="I1063" s="4"/>
      <c r="J1063" s="4"/>
      <c r="K1063" s="4">
        <f>SUM(Tabel1[[#This Row],[cap_gemarkeerd_langs]:[cap_canadees]])</f>
        <v>14</v>
      </c>
      <c r="L1063" s="4"/>
      <c r="M1063" s="4">
        <v>1</v>
      </c>
      <c r="N1063" s="4"/>
      <c r="O1063" s="4"/>
      <c r="P1063" s="4"/>
      <c r="Q1063" s="4"/>
      <c r="R1063" s="4">
        <f>SUM(Tabel1[[#This Row],[Cap - Invaliden algemeen]:[Cap - Overig gereserveerd]])</f>
        <v>1</v>
      </c>
      <c r="S1063" s="4">
        <f>Tabel1[[#This Row],[Totale openbare capaciteit]]+Tabel1[[#This Row],[Totale doelgroep capaciteit]]</f>
        <v>15</v>
      </c>
      <c r="T1063" s="11">
        <v>9</v>
      </c>
      <c r="U1063" s="11"/>
      <c r="V1063" s="11">
        <v>1</v>
      </c>
      <c r="W1063" s="11"/>
      <c r="X1063" s="11"/>
      <c r="Y1063" s="11"/>
      <c r="Z1063" s="4">
        <f>SUM(Tabel1[[#This Row],[Bez - Invaliden algemeen]:[Bez - Overig gereserveerd]])</f>
        <v>1</v>
      </c>
      <c r="AA1063" s="4"/>
      <c r="AB1063" s="4"/>
      <c r="AC1063" s="11"/>
      <c r="AD1063" s="11">
        <f>SUM(Tabel1[[#This Row],[Bez - fout, canadees]:[Bez - fout, anders]])</f>
        <v>0</v>
      </c>
      <c r="AE1063" s="4"/>
      <c r="AF1063" s="11"/>
      <c r="AG1063" s="11"/>
      <c r="AH1063" s="11">
        <f>SUM(Tabel1[[#This Row],[Bez - Obstakel, openbaar]:[Bez - Obstakel, doelgroep]])</f>
        <v>0</v>
      </c>
      <c r="AI1063" s="4"/>
      <c r="AJ1063" s="11">
        <f>SUM(Tabel1[[#This Row],[Bez - doelgroep totaal]]+Tabel1[[#This Row],[Bez - Openbaar]]+Tabel1[[#This Row],[Bez - Foutparkeerders]]+Tabel1[[#This Row],[Bez - Obstakels]])</f>
        <v>10</v>
      </c>
      <c r="AK1063" s="41">
        <f>Tabel1[[#This Row],[Bez - Openbaar]]/Tabel1[[#This Row],[Totale openbare capaciteit]]</f>
        <v>0.6428571428571429</v>
      </c>
      <c r="AL1063" s="41">
        <f>Tabel1[[#This Row],[Bez - doelgroep totaal]]/Tabel1[[#This Row],[Totale doelgroep capaciteit]]</f>
        <v>1</v>
      </c>
      <c r="AM1063" s="41">
        <f>Tabel1[[#This Row],[Totale bezetting]]/Tabel1[[#This Row],[Totale capaciteit]]</f>
        <v>0.66666666666666663</v>
      </c>
      <c r="AN1063" s="41" t="str">
        <f>Tabel1[[#This Row],[Datum]]&amp;Tabel1[[#This Row],[Meetmoment]]&amp;Tabel1[[#This Row],[Sectienummer]]</f>
        <v>4445010:00-12:0081</v>
      </c>
      <c r="AO1063" s="33">
        <v>1</v>
      </c>
      <c r="AP1063" s="33">
        <v>3</v>
      </c>
      <c r="AQ1063" s="33">
        <v>2</v>
      </c>
      <c r="AR1063" s="33">
        <v>4</v>
      </c>
      <c r="AS1063" s="33"/>
      <c r="AT1063" s="33">
        <f>SUM(Tabel1[[#This Row],[Motief - Bezoekers/kortparkeerders]:[Motief - Overig]])</f>
        <v>10</v>
      </c>
      <c r="AU1063" s="43">
        <v>4</v>
      </c>
      <c r="AV1063" s="43"/>
      <c r="AW1063" s="43">
        <v>2</v>
      </c>
      <c r="AX1063" s="43"/>
      <c r="AY1063" s="43">
        <v>3</v>
      </c>
      <c r="AZ1063" s="43"/>
      <c r="BA1063" s="43"/>
      <c r="BB1063" s="43">
        <v>1</v>
      </c>
      <c r="BC1063" s="44">
        <f>SUM(Tabel1[[#This Row],[Herkomst - Eigen woonplaats]:[Herkomst - Onbekend]])</f>
        <v>10</v>
      </c>
    </row>
    <row r="1064" spans="1:55" s="2" customFormat="1" x14ac:dyDescent="0.25">
      <c r="A1064" s="1">
        <v>81</v>
      </c>
      <c r="B1064" t="s">
        <v>56</v>
      </c>
      <c r="C1064" s="8">
        <v>44450</v>
      </c>
      <c r="D1064" s="1" t="s">
        <v>79</v>
      </c>
      <c r="E1064" s="4">
        <v>14</v>
      </c>
      <c r="F1064" s="4"/>
      <c r="G1064" s="4"/>
      <c r="H1064" s="4"/>
      <c r="I1064" s="4"/>
      <c r="J1064" s="4"/>
      <c r="K1064" s="4">
        <f>SUM(Tabel1[[#This Row],[cap_gemarkeerd_langs]:[cap_canadees]])</f>
        <v>14</v>
      </c>
      <c r="L1064" s="4"/>
      <c r="M1064" s="4">
        <v>1</v>
      </c>
      <c r="N1064" s="4"/>
      <c r="O1064" s="4"/>
      <c r="P1064" s="4"/>
      <c r="Q1064" s="4"/>
      <c r="R1064" s="4">
        <f>SUM(Tabel1[[#This Row],[Cap - Invaliden algemeen]:[Cap - Overig gereserveerd]])</f>
        <v>1</v>
      </c>
      <c r="S1064" s="4">
        <f>Tabel1[[#This Row],[Totale openbare capaciteit]]+Tabel1[[#This Row],[Totale doelgroep capaciteit]]</f>
        <v>15</v>
      </c>
      <c r="T1064" s="11">
        <v>11</v>
      </c>
      <c r="U1064" s="11"/>
      <c r="V1064" s="11"/>
      <c r="W1064" s="11"/>
      <c r="X1064" s="11"/>
      <c r="Y1064" s="11"/>
      <c r="Z1064" s="4">
        <f>SUM(Tabel1[[#This Row],[Bez - Invaliden algemeen]:[Bez - Overig gereserveerd]])</f>
        <v>0</v>
      </c>
      <c r="AA1064" s="4"/>
      <c r="AB1064" s="4"/>
      <c r="AC1064" s="11"/>
      <c r="AD1064" s="11">
        <f>SUM(Tabel1[[#This Row],[Bez - fout, canadees]:[Bez - fout, anders]])</f>
        <v>0</v>
      </c>
      <c r="AE1064" s="4"/>
      <c r="AF1064" s="11"/>
      <c r="AG1064" s="11"/>
      <c r="AH1064" s="11">
        <f>SUM(Tabel1[[#This Row],[Bez - Obstakel, openbaar]:[Bez - Obstakel, doelgroep]])</f>
        <v>0</v>
      </c>
      <c r="AI1064" s="4"/>
      <c r="AJ1064" s="11">
        <f>SUM(Tabel1[[#This Row],[Bez - doelgroep totaal]]+Tabel1[[#This Row],[Bez - Openbaar]]+Tabel1[[#This Row],[Bez - Foutparkeerders]]+Tabel1[[#This Row],[Bez - Obstakels]])</f>
        <v>11</v>
      </c>
      <c r="AK1064" s="41">
        <f>Tabel1[[#This Row],[Bez - Openbaar]]/Tabel1[[#This Row],[Totale openbare capaciteit]]</f>
        <v>0.7857142857142857</v>
      </c>
      <c r="AL1064" s="41">
        <f>Tabel1[[#This Row],[Bez - doelgroep totaal]]/Tabel1[[#This Row],[Totale doelgroep capaciteit]]</f>
        <v>0</v>
      </c>
      <c r="AM1064" s="41">
        <f>Tabel1[[#This Row],[Totale bezetting]]/Tabel1[[#This Row],[Totale capaciteit]]</f>
        <v>0.73333333333333328</v>
      </c>
      <c r="AN1064" s="41" t="str">
        <f>Tabel1[[#This Row],[Datum]]&amp;Tabel1[[#This Row],[Meetmoment]]&amp;Tabel1[[#This Row],[Sectienummer]]</f>
        <v>4445014:00-16:0081</v>
      </c>
      <c r="AO1064" s="33">
        <v>2</v>
      </c>
      <c r="AP1064" s="33">
        <v>1</v>
      </c>
      <c r="AQ1064" s="33">
        <v>4</v>
      </c>
      <c r="AR1064" s="33">
        <v>4</v>
      </c>
      <c r="AS1064" s="33"/>
      <c r="AT1064" s="33">
        <f>SUM(Tabel1[[#This Row],[Motief - Bezoekers/kortparkeerders]:[Motief - Overig]])</f>
        <v>11</v>
      </c>
      <c r="AU1064" s="43">
        <v>5</v>
      </c>
      <c r="AV1064" s="43">
        <v>1</v>
      </c>
      <c r="AW1064" s="43">
        <v>1</v>
      </c>
      <c r="AX1064" s="43"/>
      <c r="AY1064" s="43">
        <v>1</v>
      </c>
      <c r="AZ1064" s="43"/>
      <c r="BA1064" s="43">
        <v>2</v>
      </c>
      <c r="BB1064" s="43">
        <v>1</v>
      </c>
      <c r="BC1064" s="44">
        <f>SUM(Tabel1[[#This Row],[Herkomst - Eigen woonplaats]:[Herkomst - Onbekend]])</f>
        <v>11</v>
      </c>
    </row>
    <row r="1065" spans="1:55" s="2" customFormat="1" x14ac:dyDescent="0.25">
      <c r="A1065" s="1">
        <v>81</v>
      </c>
      <c r="B1065" t="s">
        <v>56</v>
      </c>
      <c r="C1065" s="8">
        <v>44450</v>
      </c>
      <c r="D1065" s="1" t="s">
        <v>80</v>
      </c>
      <c r="E1065" s="4">
        <v>14</v>
      </c>
      <c r="F1065" s="4"/>
      <c r="G1065" s="4"/>
      <c r="H1065" s="4"/>
      <c r="I1065" s="4"/>
      <c r="J1065" s="4"/>
      <c r="K1065" s="4">
        <f>SUM(Tabel1[[#This Row],[cap_gemarkeerd_langs]:[cap_canadees]])</f>
        <v>14</v>
      </c>
      <c r="L1065" s="4"/>
      <c r="M1065" s="4">
        <v>1</v>
      </c>
      <c r="N1065" s="4"/>
      <c r="O1065" s="4"/>
      <c r="P1065" s="4"/>
      <c r="Q1065" s="4"/>
      <c r="R1065" s="4">
        <f>SUM(Tabel1[[#This Row],[Cap - Invaliden algemeen]:[Cap - Overig gereserveerd]])</f>
        <v>1</v>
      </c>
      <c r="S1065" s="4">
        <f>Tabel1[[#This Row],[Totale openbare capaciteit]]+Tabel1[[#This Row],[Totale doelgroep capaciteit]]</f>
        <v>15</v>
      </c>
      <c r="T1065" s="11">
        <v>13</v>
      </c>
      <c r="U1065" s="11"/>
      <c r="V1065" s="11"/>
      <c r="W1065" s="11"/>
      <c r="X1065" s="11"/>
      <c r="Y1065" s="11"/>
      <c r="Z1065" s="4">
        <f>SUM(Tabel1[[#This Row],[Bez - Invaliden algemeen]:[Bez - Overig gereserveerd]])</f>
        <v>0</v>
      </c>
      <c r="AA1065" s="4"/>
      <c r="AB1065" s="4"/>
      <c r="AC1065" s="11"/>
      <c r="AD1065" s="11">
        <f>SUM(Tabel1[[#This Row],[Bez - fout, canadees]:[Bez - fout, anders]])</f>
        <v>0</v>
      </c>
      <c r="AE1065" s="4"/>
      <c r="AF1065" s="11"/>
      <c r="AG1065" s="11"/>
      <c r="AH1065" s="11">
        <f>SUM(Tabel1[[#This Row],[Bez - Obstakel, openbaar]:[Bez - Obstakel, doelgroep]])</f>
        <v>0</v>
      </c>
      <c r="AI1065" s="4"/>
      <c r="AJ1065" s="11">
        <f>SUM(Tabel1[[#This Row],[Bez - doelgroep totaal]]+Tabel1[[#This Row],[Bez - Openbaar]]+Tabel1[[#This Row],[Bez - Foutparkeerders]]+Tabel1[[#This Row],[Bez - Obstakels]])</f>
        <v>13</v>
      </c>
      <c r="AK1065" s="41">
        <f>Tabel1[[#This Row],[Bez - Openbaar]]/Tabel1[[#This Row],[Totale openbare capaciteit]]</f>
        <v>0.9285714285714286</v>
      </c>
      <c r="AL1065" s="41">
        <f>Tabel1[[#This Row],[Bez - doelgroep totaal]]/Tabel1[[#This Row],[Totale doelgroep capaciteit]]</f>
        <v>0</v>
      </c>
      <c r="AM1065" s="41">
        <f>Tabel1[[#This Row],[Totale bezetting]]/Tabel1[[#This Row],[Totale capaciteit]]</f>
        <v>0.8666666666666667</v>
      </c>
      <c r="AN1065" s="41" t="str">
        <f>Tabel1[[#This Row],[Datum]]&amp;Tabel1[[#This Row],[Meetmoment]]&amp;Tabel1[[#This Row],[Sectienummer]]</f>
        <v>4445019:00-21:0081</v>
      </c>
      <c r="AO1065" s="33">
        <v>1</v>
      </c>
      <c r="AP1065" s="33"/>
      <c r="AQ1065" s="33">
        <v>7</v>
      </c>
      <c r="AR1065" s="33">
        <v>5</v>
      </c>
      <c r="AS1065" s="33"/>
      <c r="AT1065" s="33">
        <f>SUM(Tabel1[[#This Row],[Motief - Bezoekers/kortparkeerders]:[Motief - Overig]])</f>
        <v>13</v>
      </c>
      <c r="AU1065" s="43">
        <v>6</v>
      </c>
      <c r="AV1065" s="43"/>
      <c r="AW1065" s="43">
        <v>3</v>
      </c>
      <c r="AX1065" s="43"/>
      <c r="AY1065" s="43">
        <v>2</v>
      </c>
      <c r="AZ1065" s="43"/>
      <c r="BA1065" s="43">
        <v>1</v>
      </c>
      <c r="BB1065" s="43">
        <v>1</v>
      </c>
      <c r="BC1065" s="44">
        <f>SUM(Tabel1[[#This Row],[Herkomst - Eigen woonplaats]:[Herkomst - Onbekend]])</f>
        <v>13</v>
      </c>
    </row>
    <row r="1066" spans="1:55" s="2" customFormat="1" x14ac:dyDescent="0.25">
      <c r="A1066" s="1">
        <v>81</v>
      </c>
      <c r="B1066" t="s">
        <v>56</v>
      </c>
      <c r="C1066" s="8">
        <v>44451</v>
      </c>
      <c r="D1066" s="1" t="s">
        <v>77</v>
      </c>
      <c r="E1066" s="4">
        <v>14</v>
      </c>
      <c r="F1066" s="4"/>
      <c r="G1066" s="4"/>
      <c r="H1066" s="4"/>
      <c r="I1066" s="4"/>
      <c r="J1066" s="4"/>
      <c r="K1066" s="4">
        <f>SUM(Tabel1[[#This Row],[cap_gemarkeerd_langs]:[cap_canadees]])</f>
        <v>14</v>
      </c>
      <c r="L1066" s="4"/>
      <c r="M1066" s="4">
        <v>1</v>
      </c>
      <c r="N1066" s="4"/>
      <c r="O1066" s="4"/>
      <c r="P1066" s="4"/>
      <c r="Q1066" s="4"/>
      <c r="R1066" s="4">
        <f>SUM(Tabel1[[#This Row],[Cap - Invaliden algemeen]:[Cap - Overig gereserveerd]])</f>
        <v>1</v>
      </c>
      <c r="S1066" s="4">
        <f>Tabel1[[#This Row],[Totale openbare capaciteit]]+Tabel1[[#This Row],[Totale doelgroep capaciteit]]</f>
        <v>15</v>
      </c>
      <c r="T1066" s="11">
        <v>13</v>
      </c>
      <c r="U1066" s="11"/>
      <c r="V1066" s="11"/>
      <c r="W1066" s="11"/>
      <c r="X1066" s="11"/>
      <c r="Y1066" s="11"/>
      <c r="Z1066" s="4">
        <f>SUM(Tabel1[[#This Row],[Bez - Invaliden algemeen]:[Bez - Overig gereserveerd]])</f>
        <v>0</v>
      </c>
      <c r="AA1066" s="4"/>
      <c r="AB1066" s="4"/>
      <c r="AC1066" s="11"/>
      <c r="AD1066" s="11">
        <f>SUM(Tabel1[[#This Row],[Bez - fout, canadees]:[Bez - fout, anders]])</f>
        <v>0</v>
      </c>
      <c r="AE1066" s="4"/>
      <c r="AF1066" s="11"/>
      <c r="AG1066" s="11"/>
      <c r="AH1066" s="11">
        <f>SUM(Tabel1[[#This Row],[Bez - Obstakel, openbaar]:[Bez - Obstakel, doelgroep]])</f>
        <v>0</v>
      </c>
      <c r="AI1066" s="4"/>
      <c r="AJ1066" s="11">
        <f>SUM(Tabel1[[#This Row],[Bez - doelgroep totaal]]+Tabel1[[#This Row],[Bez - Openbaar]]+Tabel1[[#This Row],[Bez - Foutparkeerders]]+Tabel1[[#This Row],[Bez - Obstakels]])</f>
        <v>13</v>
      </c>
      <c r="AK1066" s="41">
        <f>Tabel1[[#This Row],[Bez - Openbaar]]/Tabel1[[#This Row],[Totale openbare capaciteit]]</f>
        <v>0.9285714285714286</v>
      </c>
      <c r="AL1066" s="41">
        <f>Tabel1[[#This Row],[Bez - doelgroep totaal]]/Tabel1[[#This Row],[Totale doelgroep capaciteit]]</f>
        <v>0</v>
      </c>
      <c r="AM1066" s="41">
        <f>Tabel1[[#This Row],[Totale bezetting]]/Tabel1[[#This Row],[Totale capaciteit]]</f>
        <v>0.8666666666666667</v>
      </c>
      <c r="AN1066" s="41" t="str">
        <f>Tabel1[[#This Row],[Datum]]&amp;Tabel1[[#This Row],[Meetmoment]]&amp;Tabel1[[#This Row],[Sectienummer]]</f>
        <v>4445100:00-02:0081</v>
      </c>
      <c r="AO1066" s="33"/>
      <c r="AP1066" s="33"/>
      <c r="AQ1066" s="33">
        <v>7</v>
      </c>
      <c r="AR1066" s="33">
        <v>6</v>
      </c>
      <c r="AS1066" s="33"/>
      <c r="AT1066" s="33">
        <f>SUM(Tabel1[[#This Row],[Motief - Bezoekers/kortparkeerders]:[Motief - Overig]])</f>
        <v>13</v>
      </c>
      <c r="AU1066" s="43">
        <v>6</v>
      </c>
      <c r="AV1066" s="43"/>
      <c r="AW1066" s="43">
        <v>3</v>
      </c>
      <c r="AX1066" s="43"/>
      <c r="AY1066" s="43">
        <v>2</v>
      </c>
      <c r="AZ1066" s="43"/>
      <c r="BA1066" s="43">
        <v>1</v>
      </c>
      <c r="BB1066" s="43">
        <v>1</v>
      </c>
      <c r="BC1066" s="44">
        <f>SUM(Tabel1[[#This Row],[Herkomst - Eigen woonplaats]:[Herkomst - Onbekend]])</f>
        <v>13</v>
      </c>
    </row>
    <row r="1067" spans="1:55" s="2" customFormat="1" x14ac:dyDescent="0.25">
      <c r="A1067" s="1">
        <v>81</v>
      </c>
      <c r="B1067" t="s">
        <v>56</v>
      </c>
      <c r="C1067" s="8">
        <v>44474</v>
      </c>
      <c r="D1067" s="1" t="s">
        <v>78</v>
      </c>
      <c r="E1067" s="4">
        <v>14</v>
      </c>
      <c r="F1067" s="4"/>
      <c r="G1067" s="4"/>
      <c r="H1067" s="4"/>
      <c r="I1067" s="4"/>
      <c r="J1067" s="4"/>
      <c r="K1067" s="4">
        <f>SUM(Tabel1[[#This Row],[cap_gemarkeerd_langs]:[cap_canadees]])</f>
        <v>14</v>
      </c>
      <c r="L1067" s="4"/>
      <c r="M1067" s="4">
        <v>1</v>
      </c>
      <c r="N1067" s="4"/>
      <c r="O1067" s="4"/>
      <c r="P1067" s="4"/>
      <c r="Q1067" s="4"/>
      <c r="R1067" s="4">
        <f>SUM(Tabel1[[#This Row],[Cap - Invaliden algemeen]:[Cap - Overig gereserveerd]])</f>
        <v>1</v>
      </c>
      <c r="S1067" s="4">
        <f>Tabel1[[#This Row],[Totale openbare capaciteit]]+Tabel1[[#This Row],[Totale doelgroep capaciteit]]</f>
        <v>15</v>
      </c>
      <c r="T1067" s="11">
        <v>5</v>
      </c>
      <c r="U1067" s="11"/>
      <c r="V1067" s="11"/>
      <c r="W1067" s="11"/>
      <c r="X1067" s="11"/>
      <c r="Y1067" s="11"/>
      <c r="Z1067" s="4">
        <f>SUM(Tabel1[[#This Row],[Bez - Invaliden algemeen]:[Bez - Overig gereserveerd]])</f>
        <v>0</v>
      </c>
      <c r="AA1067" s="4"/>
      <c r="AB1067" s="4"/>
      <c r="AC1067" s="11"/>
      <c r="AD1067" s="11">
        <f>SUM(Tabel1[[#This Row],[Bez - fout, canadees]:[Bez - fout, anders]])</f>
        <v>0</v>
      </c>
      <c r="AE1067" s="4"/>
      <c r="AF1067" s="11"/>
      <c r="AG1067" s="11"/>
      <c r="AH1067" s="11">
        <f>SUM(Tabel1[[#This Row],[Bez - Obstakel, openbaar]:[Bez - Obstakel, doelgroep]])</f>
        <v>0</v>
      </c>
      <c r="AI1067" s="4"/>
      <c r="AJ1067" s="11">
        <f>SUM(Tabel1[[#This Row],[Bez - doelgroep totaal]]+Tabel1[[#This Row],[Bez - Openbaar]]+Tabel1[[#This Row],[Bez - Foutparkeerders]]+Tabel1[[#This Row],[Bez - Obstakels]])</f>
        <v>5</v>
      </c>
      <c r="AK1067" s="41">
        <f>Tabel1[[#This Row],[Bez - Openbaar]]/Tabel1[[#This Row],[Totale openbare capaciteit]]</f>
        <v>0.35714285714285715</v>
      </c>
      <c r="AL1067" s="41">
        <f>Tabel1[[#This Row],[Bez - doelgroep totaal]]/Tabel1[[#This Row],[Totale doelgroep capaciteit]]</f>
        <v>0</v>
      </c>
      <c r="AM1067" s="41">
        <f>Tabel1[[#This Row],[Totale bezetting]]/Tabel1[[#This Row],[Totale capaciteit]]</f>
        <v>0.33333333333333331</v>
      </c>
      <c r="AN1067" s="41" t="str">
        <f>Tabel1[[#This Row],[Datum]]&amp;Tabel1[[#This Row],[Meetmoment]]&amp;Tabel1[[#This Row],[Sectienummer]]</f>
        <v>4447410:00-12:0081</v>
      </c>
      <c r="AO1067" s="33">
        <v>2</v>
      </c>
      <c r="AP1067" s="33">
        <v>1</v>
      </c>
      <c r="AQ1067" s="33">
        <v>1</v>
      </c>
      <c r="AR1067" s="33">
        <v>1</v>
      </c>
      <c r="AS1067" s="33"/>
      <c r="AT1067" s="33">
        <f>SUM(Tabel1[[#This Row],[Motief - Bezoekers/kortparkeerders]:[Motief - Overig]])</f>
        <v>5</v>
      </c>
      <c r="AU1067" s="43">
        <v>3</v>
      </c>
      <c r="AV1067" s="43">
        <v>1</v>
      </c>
      <c r="AW1067" s="43"/>
      <c r="AX1067" s="43">
        <v>1</v>
      </c>
      <c r="AY1067" s="43"/>
      <c r="AZ1067" s="43"/>
      <c r="BA1067" s="43"/>
      <c r="BB1067" s="43"/>
      <c r="BC1067" s="44">
        <f>SUM(Tabel1[[#This Row],[Herkomst - Eigen woonplaats]:[Herkomst - Onbekend]])</f>
        <v>5</v>
      </c>
    </row>
    <row r="1068" spans="1:55" s="2" customFormat="1" x14ac:dyDescent="0.25">
      <c r="A1068" s="1">
        <v>81</v>
      </c>
      <c r="B1068" t="s">
        <v>56</v>
      </c>
      <c r="C1068" s="8">
        <v>44474</v>
      </c>
      <c r="D1068" s="1" t="s">
        <v>79</v>
      </c>
      <c r="E1068" s="4">
        <v>14</v>
      </c>
      <c r="F1068" s="4"/>
      <c r="G1068" s="4"/>
      <c r="H1068" s="4"/>
      <c r="I1068" s="4"/>
      <c r="J1068" s="4"/>
      <c r="K1068" s="4">
        <f>SUM(Tabel1[[#This Row],[cap_gemarkeerd_langs]:[cap_canadees]])</f>
        <v>14</v>
      </c>
      <c r="L1068" s="4"/>
      <c r="M1068" s="4">
        <v>1</v>
      </c>
      <c r="N1068" s="4"/>
      <c r="O1068" s="4"/>
      <c r="P1068" s="4"/>
      <c r="Q1068" s="4"/>
      <c r="R1068" s="4">
        <f>SUM(Tabel1[[#This Row],[Cap - Invaliden algemeen]:[Cap - Overig gereserveerd]])</f>
        <v>1</v>
      </c>
      <c r="S1068" s="4">
        <f>Tabel1[[#This Row],[Totale openbare capaciteit]]+Tabel1[[#This Row],[Totale doelgroep capaciteit]]</f>
        <v>15</v>
      </c>
      <c r="T1068" s="11">
        <v>10</v>
      </c>
      <c r="U1068" s="11"/>
      <c r="V1068" s="11"/>
      <c r="W1068" s="11"/>
      <c r="X1068" s="11"/>
      <c r="Y1068" s="11"/>
      <c r="Z1068" s="4">
        <f>SUM(Tabel1[[#This Row],[Bez - Invaliden algemeen]:[Bez - Overig gereserveerd]])</f>
        <v>0</v>
      </c>
      <c r="AA1068" s="4"/>
      <c r="AB1068" s="4"/>
      <c r="AC1068" s="11"/>
      <c r="AD1068" s="11">
        <f>SUM(Tabel1[[#This Row],[Bez - fout, canadees]:[Bez - fout, anders]])</f>
        <v>0</v>
      </c>
      <c r="AE1068" s="4"/>
      <c r="AF1068" s="11"/>
      <c r="AG1068" s="11"/>
      <c r="AH1068" s="11">
        <f>SUM(Tabel1[[#This Row],[Bez - Obstakel, openbaar]:[Bez - Obstakel, doelgroep]])</f>
        <v>0</v>
      </c>
      <c r="AI1068" s="4"/>
      <c r="AJ1068" s="11">
        <f>SUM(Tabel1[[#This Row],[Bez - doelgroep totaal]]+Tabel1[[#This Row],[Bez - Openbaar]]+Tabel1[[#This Row],[Bez - Foutparkeerders]]+Tabel1[[#This Row],[Bez - Obstakels]])</f>
        <v>10</v>
      </c>
      <c r="AK1068" s="41">
        <f>Tabel1[[#This Row],[Bez - Openbaar]]/Tabel1[[#This Row],[Totale openbare capaciteit]]</f>
        <v>0.7142857142857143</v>
      </c>
      <c r="AL1068" s="41">
        <f>Tabel1[[#This Row],[Bez - doelgroep totaal]]/Tabel1[[#This Row],[Totale doelgroep capaciteit]]</f>
        <v>0</v>
      </c>
      <c r="AM1068" s="41">
        <f>Tabel1[[#This Row],[Totale bezetting]]/Tabel1[[#This Row],[Totale capaciteit]]</f>
        <v>0.66666666666666663</v>
      </c>
      <c r="AN1068" s="41" t="str">
        <f>Tabel1[[#This Row],[Datum]]&amp;Tabel1[[#This Row],[Meetmoment]]&amp;Tabel1[[#This Row],[Sectienummer]]</f>
        <v>4447414:00-16:0081</v>
      </c>
      <c r="AO1068" s="33">
        <v>2</v>
      </c>
      <c r="AP1068" s="33">
        <v>1</v>
      </c>
      <c r="AQ1068" s="33">
        <v>3</v>
      </c>
      <c r="AR1068" s="33">
        <v>4</v>
      </c>
      <c r="AS1068" s="33"/>
      <c r="AT1068" s="33">
        <f>SUM(Tabel1[[#This Row],[Motief - Bezoekers/kortparkeerders]:[Motief - Overig]])</f>
        <v>10</v>
      </c>
      <c r="AU1068" s="43">
        <v>5</v>
      </c>
      <c r="AV1068" s="43"/>
      <c r="AW1068" s="43">
        <v>2</v>
      </c>
      <c r="AX1068" s="43">
        <v>2</v>
      </c>
      <c r="AY1068" s="43"/>
      <c r="AZ1068" s="43">
        <v>1</v>
      </c>
      <c r="BA1068" s="43"/>
      <c r="BB1068" s="43"/>
      <c r="BC1068" s="44">
        <f>SUM(Tabel1[[#This Row],[Herkomst - Eigen woonplaats]:[Herkomst - Onbekend]])</f>
        <v>10</v>
      </c>
    </row>
    <row r="1069" spans="1:55" s="2" customFormat="1" x14ac:dyDescent="0.25">
      <c r="A1069" s="1">
        <v>81</v>
      </c>
      <c r="B1069" t="s">
        <v>56</v>
      </c>
      <c r="C1069" s="8">
        <v>44474</v>
      </c>
      <c r="D1069" s="1" t="s">
        <v>80</v>
      </c>
      <c r="E1069" s="4">
        <v>14</v>
      </c>
      <c r="F1069" s="4"/>
      <c r="G1069" s="4"/>
      <c r="H1069" s="4"/>
      <c r="I1069" s="4"/>
      <c r="J1069" s="4"/>
      <c r="K1069" s="4">
        <f>SUM(Tabel1[[#This Row],[cap_gemarkeerd_langs]:[cap_canadees]])</f>
        <v>14</v>
      </c>
      <c r="L1069" s="4"/>
      <c r="M1069" s="4">
        <v>1</v>
      </c>
      <c r="N1069" s="4"/>
      <c r="O1069" s="4"/>
      <c r="P1069" s="4"/>
      <c r="Q1069" s="4"/>
      <c r="R1069" s="4">
        <f>SUM(Tabel1[[#This Row],[Cap - Invaliden algemeen]:[Cap - Overig gereserveerd]])</f>
        <v>1</v>
      </c>
      <c r="S1069" s="4">
        <f>Tabel1[[#This Row],[Totale openbare capaciteit]]+Tabel1[[#This Row],[Totale doelgroep capaciteit]]</f>
        <v>15</v>
      </c>
      <c r="T1069" s="11">
        <v>12</v>
      </c>
      <c r="U1069" s="11"/>
      <c r="V1069" s="11"/>
      <c r="W1069" s="11"/>
      <c r="X1069" s="11"/>
      <c r="Y1069" s="11"/>
      <c r="Z1069" s="4">
        <f>SUM(Tabel1[[#This Row],[Bez - Invaliden algemeen]:[Bez - Overig gereserveerd]])</f>
        <v>0</v>
      </c>
      <c r="AA1069" s="4"/>
      <c r="AB1069" s="4"/>
      <c r="AC1069" s="11"/>
      <c r="AD1069" s="11">
        <f>SUM(Tabel1[[#This Row],[Bez - fout, canadees]:[Bez - fout, anders]])</f>
        <v>0</v>
      </c>
      <c r="AE1069" s="4"/>
      <c r="AF1069" s="11"/>
      <c r="AG1069" s="11"/>
      <c r="AH1069" s="11">
        <f>SUM(Tabel1[[#This Row],[Bez - Obstakel, openbaar]:[Bez - Obstakel, doelgroep]])</f>
        <v>0</v>
      </c>
      <c r="AI1069" s="4"/>
      <c r="AJ1069" s="11">
        <f>SUM(Tabel1[[#This Row],[Bez - doelgroep totaal]]+Tabel1[[#This Row],[Bez - Openbaar]]+Tabel1[[#This Row],[Bez - Foutparkeerders]]+Tabel1[[#This Row],[Bez - Obstakels]])</f>
        <v>12</v>
      </c>
      <c r="AK1069" s="41">
        <f>Tabel1[[#This Row],[Bez - Openbaar]]/Tabel1[[#This Row],[Totale openbare capaciteit]]</f>
        <v>0.8571428571428571</v>
      </c>
      <c r="AL1069" s="41">
        <f>Tabel1[[#This Row],[Bez - doelgroep totaal]]/Tabel1[[#This Row],[Totale doelgroep capaciteit]]</f>
        <v>0</v>
      </c>
      <c r="AM1069" s="41">
        <f>Tabel1[[#This Row],[Totale bezetting]]/Tabel1[[#This Row],[Totale capaciteit]]</f>
        <v>0.8</v>
      </c>
      <c r="AN1069" s="41" t="str">
        <f>Tabel1[[#This Row],[Datum]]&amp;Tabel1[[#This Row],[Meetmoment]]&amp;Tabel1[[#This Row],[Sectienummer]]</f>
        <v>4447419:00-21:0081</v>
      </c>
      <c r="AO1069" s="33">
        <v>1</v>
      </c>
      <c r="AP1069" s="33"/>
      <c r="AQ1069" s="33">
        <v>7</v>
      </c>
      <c r="AR1069" s="33">
        <v>4</v>
      </c>
      <c r="AS1069" s="33"/>
      <c r="AT1069" s="33">
        <f>SUM(Tabel1[[#This Row],[Motief - Bezoekers/kortparkeerders]:[Motief - Overig]])</f>
        <v>12</v>
      </c>
      <c r="AU1069" s="43">
        <v>6</v>
      </c>
      <c r="AV1069" s="43"/>
      <c r="AW1069" s="43">
        <v>3</v>
      </c>
      <c r="AX1069" s="43">
        <v>1</v>
      </c>
      <c r="AY1069" s="43">
        <v>1</v>
      </c>
      <c r="AZ1069" s="43">
        <v>1</v>
      </c>
      <c r="BA1069" s="43"/>
      <c r="BB1069" s="43"/>
      <c r="BC1069" s="44">
        <f>SUM(Tabel1[[#This Row],[Herkomst - Eigen woonplaats]:[Herkomst - Onbekend]])</f>
        <v>12</v>
      </c>
    </row>
    <row r="1070" spans="1:55" s="2" customFormat="1" x14ac:dyDescent="0.25">
      <c r="A1070" s="1">
        <v>81</v>
      </c>
      <c r="B1070" t="s">
        <v>56</v>
      </c>
      <c r="C1070" s="8">
        <v>44475</v>
      </c>
      <c r="D1070" s="1" t="s">
        <v>77</v>
      </c>
      <c r="E1070" s="4">
        <v>14</v>
      </c>
      <c r="F1070" s="4"/>
      <c r="G1070" s="4"/>
      <c r="H1070" s="4"/>
      <c r="I1070" s="4"/>
      <c r="J1070" s="4"/>
      <c r="K1070" s="4">
        <f>SUM(Tabel1[[#This Row],[cap_gemarkeerd_langs]:[cap_canadees]])</f>
        <v>14</v>
      </c>
      <c r="L1070" s="4"/>
      <c r="M1070" s="4">
        <v>1</v>
      </c>
      <c r="N1070" s="4"/>
      <c r="O1070" s="4"/>
      <c r="P1070" s="4"/>
      <c r="Q1070" s="4"/>
      <c r="R1070" s="4">
        <f>SUM(Tabel1[[#This Row],[Cap - Invaliden algemeen]:[Cap - Overig gereserveerd]])</f>
        <v>1</v>
      </c>
      <c r="S1070" s="4">
        <f>Tabel1[[#This Row],[Totale openbare capaciteit]]+Tabel1[[#This Row],[Totale doelgroep capaciteit]]</f>
        <v>15</v>
      </c>
      <c r="T1070" s="11">
        <v>12</v>
      </c>
      <c r="U1070" s="11"/>
      <c r="V1070" s="11">
        <v>1</v>
      </c>
      <c r="W1070" s="11"/>
      <c r="X1070" s="11"/>
      <c r="Y1070" s="11"/>
      <c r="Z1070" s="4">
        <f>SUM(Tabel1[[#This Row],[Bez - Invaliden algemeen]:[Bez - Overig gereserveerd]])</f>
        <v>1</v>
      </c>
      <c r="AA1070" s="4"/>
      <c r="AB1070" s="4"/>
      <c r="AC1070" s="11"/>
      <c r="AD1070" s="11">
        <f>SUM(Tabel1[[#This Row],[Bez - fout, canadees]:[Bez - fout, anders]])</f>
        <v>0</v>
      </c>
      <c r="AE1070" s="4"/>
      <c r="AF1070" s="11"/>
      <c r="AG1070" s="11"/>
      <c r="AH1070" s="11">
        <f>SUM(Tabel1[[#This Row],[Bez - Obstakel, openbaar]:[Bez - Obstakel, doelgroep]])</f>
        <v>0</v>
      </c>
      <c r="AI1070" s="4"/>
      <c r="AJ1070" s="11">
        <f>SUM(Tabel1[[#This Row],[Bez - doelgroep totaal]]+Tabel1[[#This Row],[Bez - Openbaar]]+Tabel1[[#This Row],[Bez - Foutparkeerders]]+Tabel1[[#This Row],[Bez - Obstakels]])</f>
        <v>13</v>
      </c>
      <c r="AK1070" s="41">
        <f>Tabel1[[#This Row],[Bez - Openbaar]]/Tabel1[[#This Row],[Totale openbare capaciteit]]</f>
        <v>0.8571428571428571</v>
      </c>
      <c r="AL1070" s="41">
        <f>Tabel1[[#This Row],[Bez - doelgroep totaal]]/Tabel1[[#This Row],[Totale doelgroep capaciteit]]</f>
        <v>1</v>
      </c>
      <c r="AM1070" s="41">
        <f>Tabel1[[#This Row],[Totale bezetting]]/Tabel1[[#This Row],[Totale capaciteit]]</f>
        <v>0.8666666666666667</v>
      </c>
      <c r="AN1070" s="41" t="str">
        <f>Tabel1[[#This Row],[Datum]]&amp;Tabel1[[#This Row],[Meetmoment]]&amp;Tabel1[[#This Row],[Sectienummer]]</f>
        <v>4447500:00-02:0081</v>
      </c>
      <c r="AO1070" s="33"/>
      <c r="AP1070" s="33"/>
      <c r="AQ1070" s="33">
        <v>8</v>
      </c>
      <c r="AR1070" s="33">
        <v>5</v>
      </c>
      <c r="AS1070" s="33"/>
      <c r="AT1070" s="33">
        <f>SUM(Tabel1[[#This Row],[Motief - Bezoekers/kortparkeerders]:[Motief - Overig]])</f>
        <v>13</v>
      </c>
      <c r="AU1070" s="43">
        <v>7</v>
      </c>
      <c r="AV1070" s="43"/>
      <c r="AW1070" s="43">
        <v>3</v>
      </c>
      <c r="AX1070" s="43">
        <v>1</v>
      </c>
      <c r="AY1070" s="43">
        <v>1</v>
      </c>
      <c r="AZ1070" s="43">
        <v>1</v>
      </c>
      <c r="BA1070" s="43"/>
      <c r="BB1070" s="43"/>
      <c r="BC1070" s="44">
        <f>SUM(Tabel1[[#This Row],[Herkomst - Eigen woonplaats]:[Herkomst - Onbekend]])</f>
        <v>13</v>
      </c>
    </row>
    <row r="1071" spans="1:55" s="2" customFormat="1" x14ac:dyDescent="0.25">
      <c r="A1071" s="1">
        <v>82</v>
      </c>
      <c r="B1071" t="s">
        <v>65</v>
      </c>
      <c r="C1071" s="8">
        <v>44415</v>
      </c>
      <c r="D1071" s="1" t="s">
        <v>78</v>
      </c>
      <c r="E1071" s="4">
        <v>7</v>
      </c>
      <c r="F1071" s="4"/>
      <c r="G1071" s="4"/>
      <c r="H1071" s="4"/>
      <c r="I1071" s="4"/>
      <c r="J1071" s="4"/>
      <c r="K1071" s="4">
        <f>SUM(Tabel1[[#This Row],[cap_gemarkeerd_langs]:[cap_canadees]])</f>
        <v>7</v>
      </c>
      <c r="L1071" s="4"/>
      <c r="M1071" s="4"/>
      <c r="N1071" s="4"/>
      <c r="O1071" s="4"/>
      <c r="P1071" s="4"/>
      <c r="Q1071" s="4"/>
      <c r="R1071" s="4">
        <f>SUM(Tabel1[[#This Row],[Cap - Invaliden algemeen]:[Cap - Overig gereserveerd]])</f>
        <v>0</v>
      </c>
      <c r="S1071" s="4">
        <f>Tabel1[[#This Row],[Totale openbare capaciteit]]+Tabel1[[#This Row],[Totale doelgroep capaciteit]]</f>
        <v>7</v>
      </c>
      <c r="T1071" s="11">
        <v>4</v>
      </c>
      <c r="U1071" s="11"/>
      <c r="V1071" s="11"/>
      <c r="W1071" s="11"/>
      <c r="X1071" s="11"/>
      <c r="Y1071" s="11"/>
      <c r="Z1071" s="4">
        <f>SUM(Tabel1[[#This Row],[Bez - Invaliden algemeen]:[Bez - Overig gereserveerd]])</f>
        <v>0</v>
      </c>
      <c r="AA1071" s="4"/>
      <c r="AB1071" s="4"/>
      <c r="AC1071" s="11"/>
      <c r="AD1071" s="11">
        <f>SUM(Tabel1[[#This Row],[Bez - fout, canadees]:[Bez - fout, anders]])</f>
        <v>0</v>
      </c>
      <c r="AE1071" s="4"/>
      <c r="AF1071" s="11"/>
      <c r="AG1071" s="11"/>
      <c r="AH1071" s="11">
        <f>SUM(Tabel1[[#This Row],[Bez - Obstakel, openbaar]:[Bez - Obstakel, doelgroep]])</f>
        <v>0</v>
      </c>
      <c r="AI1071" s="4"/>
      <c r="AJ1071" s="11">
        <f>SUM(Tabel1[[#This Row],[Bez - doelgroep totaal]]+Tabel1[[#This Row],[Bez - Openbaar]]+Tabel1[[#This Row],[Bez - Foutparkeerders]]+Tabel1[[#This Row],[Bez - Obstakels]])</f>
        <v>4</v>
      </c>
      <c r="AK1071" s="41">
        <f>Tabel1[[#This Row],[Bez - Openbaar]]/Tabel1[[#This Row],[Totale openbare capaciteit]]</f>
        <v>0.5714285714285714</v>
      </c>
      <c r="AL1071" s="41" t="e">
        <f>Tabel1[[#This Row],[Bez - doelgroep totaal]]/Tabel1[[#This Row],[Totale doelgroep capaciteit]]</f>
        <v>#DIV/0!</v>
      </c>
      <c r="AM1071" s="41">
        <f>Tabel1[[#This Row],[Totale bezetting]]/Tabel1[[#This Row],[Totale capaciteit]]</f>
        <v>0.5714285714285714</v>
      </c>
      <c r="AN1071" s="41" t="str">
        <f>Tabel1[[#This Row],[Datum]]&amp;Tabel1[[#This Row],[Meetmoment]]&amp;Tabel1[[#This Row],[Sectienummer]]</f>
        <v>4441510:00-12:0082</v>
      </c>
      <c r="AO1071" s="33"/>
      <c r="AP1071" s="33"/>
      <c r="AQ1071" s="33">
        <v>2</v>
      </c>
      <c r="AR1071" s="33">
        <v>2</v>
      </c>
      <c r="AS1071" s="33"/>
      <c r="AT1071" s="33">
        <f>SUM(Tabel1[[#This Row],[Motief - Bezoekers/kortparkeerders]:[Motief - Overig]])</f>
        <v>4</v>
      </c>
      <c r="AU1071" s="43">
        <v>4</v>
      </c>
      <c r="AV1071" s="43"/>
      <c r="AW1071" s="43"/>
      <c r="AX1071" s="43"/>
      <c r="AY1071" s="43"/>
      <c r="AZ1071" s="43"/>
      <c r="BA1071" s="43"/>
      <c r="BB1071" s="43"/>
      <c r="BC1071" s="44">
        <f>SUM(Tabel1[[#This Row],[Herkomst - Eigen woonplaats]:[Herkomst - Onbekend]])</f>
        <v>4</v>
      </c>
    </row>
    <row r="1072" spans="1:55" s="2" customFormat="1" x14ac:dyDescent="0.25">
      <c r="A1072" s="1">
        <v>82</v>
      </c>
      <c r="B1072" t="s">
        <v>65</v>
      </c>
      <c r="C1072" s="8">
        <v>44415</v>
      </c>
      <c r="D1072" s="1" t="s">
        <v>79</v>
      </c>
      <c r="E1072" s="4">
        <v>7</v>
      </c>
      <c r="F1072" s="4"/>
      <c r="G1072" s="4"/>
      <c r="H1072" s="4"/>
      <c r="I1072" s="4"/>
      <c r="J1072" s="4"/>
      <c r="K1072" s="4">
        <f>SUM(Tabel1[[#This Row],[cap_gemarkeerd_langs]:[cap_canadees]])</f>
        <v>7</v>
      </c>
      <c r="L1072" s="4"/>
      <c r="M1072" s="4"/>
      <c r="N1072" s="4"/>
      <c r="O1072" s="4"/>
      <c r="P1072" s="4"/>
      <c r="Q1072" s="4"/>
      <c r="R1072" s="4">
        <f>SUM(Tabel1[[#This Row],[Cap - Invaliden algemeen]:[Cap - Overig gereserveerd]])</f>
        <v>0</v>
      </c>
      <c r="S1072" s="4">
        <f>Tabel1[[#This Row],[Totale openbare capaciteit]]+Tabel1[[#This Row],[Totale doelgroep capaciteit]]</f>
        <v>7</v>
      </c>
      <c r="T1072" s="11">
        <v>5</v>
      </c>
      <c r="U1072" s="11"/>
      <c r="V1072" s="11"/>
      <c r="W1072" s="11"/>
      <c r="X1072" s="11"/>
      <c r="Y1072" s="11"/>
      <c r="Z1072" s="4">
        <f>SUM(Tabel1[[#This Row],[Bez - Invaliden algemeen]:[Bez - Overig gereserveerd]])</f>
        <v>0</v>
      </c>
      <c r="AA1072" s="4"/>
      <c r="AB1072" s="4"/>
      <c r="AC1072" s="11"/>
      <c r="AD1072" s="11">
        <f>SUM(Tabel1[[#This Row],[Bez - fout, canadees]:[Bez - fout, anders]])</f>
        <v>0</v>
      </c>
      <c r="AE1072" s="4"/>
      <c r="AF1072" s="11"/>
      <c r="AG1072" s="11"/>
      <c r="AH1072" s="11">
        <f>SUM(Tabel1[[#This Row],[Bez - Obstakel, openbaar]:[Bez - Obstakel, doelgroep]])</f>
        <v>0</v>
      </c>
      <c r="AI1072" s="4"/>
      <c r="AJ1072" s="11">
        <f>SUM(Tabel1[[#This Row],[Bez - doelgroep totaal]]+Tabel1[[#This Row],[Bez - Openbaar]]+Tabel1[[#This Row],[Bez - Foutparkeerders]]+Tabel1[[#This Row],[Bez - Obstakels]])</f>
        <v>5</v>
      </c>
      <c r="AK1072" s="41">
        <f>Tabel1[[#This Row],[Bez - Openbaar]]/Tabel1[[#This Row],[Totale openbare capaciteit]]</f>
        <v>0.7142857142857143</v>
      </c>
      <c r="AL1072" s="41" t="e">
        <f>Tabel1[[#This Row],[Bez - doelgroep totaal]]/Tabel1[[#This Row],[Totale doelgroep capaciteit]]</f>
        <v>#DIV/0!</v>
      </c>
      <c r="AM1072" s="41">
        <f>Tabel1[[#This Row],[Totale bezetting]]/Tabel1[[#This Row],[Totale capaciteit]]</f>
        <v>0.7142857142857143</v>
      </c>
      <c r="AN1072" s="41" t="str">
        <f>Tabel1[[#This Row],[Datum]]&amp;Tabel1[[#This Row],[Meetmoment]]&amp;Tabel1[[#This Row],[Sectienummer]]</f>
        <v>4441514:00-16:0082</v>
      </c>
      <c r="AO1072" s="33">
        <v>1</v>
      </c>
      <c r="AP1072" s="33"/>
      <c r="AQ1072" s="33">
        <v>2</v>
      </c>
      <c r="AR1072" s="33">
        <v>2</v>
      </c>
      <c r="AS1072" s="33"/>
      <c r="AT1072" s="33">
        <f>SUM(Tabel1[[#This Row],[Motief - Bezoekers/kortparkeerders]:[Motief - Overig]])</f>
        <v>5</v>
      </c>
      <c r="AU1072" s="43">
        <v>4</v>
      </c>
      <c r="AV1072" s="43"/>
      <c r="AW1072" s="43">
        <v>1</v>
      </c>
      <c r="AX1072" s="43"/>
      <c r="AY1072" s="43"/>
      <c r="AZ1072" s="43"/>
      <c r="BA1072" s="43"/>
      <c r="BB1072" s="43"/>
      <c r="BC1072" s="44">
        <f>SUM(Tabel1[[#This Row],[Herkomst - Eigen woonplaats]:[Herkomst - Onbekend]])</f>
        <v>5</v>
      </c>
    </row>
    <row r="1073" spans="1:55" s="2" customFormat="1" x14ac:dyDescent="0.25">
      <c r="A1073" s="1">
        <v>82</v>
      </c>
      <c r="B1073" t="s">
        <v>65</v>
      </c>
      <c r="C1073" s="8">
        <v>44415</v>
      </c>
      <c r="D1073" s="1" t="s">
        <v>80</v>
      </c>
      <c r="E1073" s="4">
        <v>7</v>
      </c>
      <c r="F1073" s="4"/>
      <c r="G1073" s="4"/>
      <c r="H1073" s="4"/>
      <c r="I1073" s="4"/>
      <c r="J1073" s="4"/>
      <c r="K1073" s="4">
        <f>SUM(Tabel1[[#This Row],[cap_gemarkeerd_langs]:[cap_canadees]])</f>
        <v>7</v>
      </c>
      <c r="L1073" s="4"/>
      <c r="M1073" s="4"/>
      <c r="N1073" s="4"/>
      <c r="O1073" s="4"/>
      <c r="P1073" s="4"/>
      <c r="Q1073" s="4"/>
      <c r="R1073" s="4">
        <f>SUM(Tabel1[[#This Row],[Cap - Invaliden algemeen]:[Cap - Overig gereserveerd]])</f>
        <v>0</v>
      </c>
      <c r="S1073" s="4">
        <f>Tabel1[[#This Row],[Totale openbare capaciteit]]+Tabel1[[#This Row],[Totale doelgroep capaciteit]]</f>
        <v>7</v>
      </c>
      <c r="T1073" s="11">
        <v>5</v>
      </c>
      <c r="U1073" s="11"/>
      <c r="V1073" s="11"/>
      <c r="W1073" s="11"/>
      <c r="X1073" s="11"/>
      <c r="Y1073" s="11"/>
      <c r="Z1073" s="4">
        <f>SUM(Tabel1[[#This Row],[Bez - Invaliden algemeen]:[Bez - Overig gereserveerd]])</f>
        <v>0</v>
      </c>
      <c r="AA1073" s="4"/>
      <c r="AB1073" s="4"/>
      <c r="AC1073" s="11"/>
      <c r="AD1073" s="11">
        <f>SUM(Tabel1[[#This Row],[Bez - fout, canadees]:[Bez - fout, anders]])</f>
        <v>0</v>
      </c>
      <c r="AE1073" s="4"/>
      <c r="AF1073" s="11"/>
      <c r="AG1073" s="11"/>
      <c r="AH1073" s="11">
        <f>SUM(Tabel1[[#This Row],[Bez - Obstakel, openbaar]:[Bez - Obstakel, doelgroep]])</f>
        <v>0</v>
      </c>
      <c r="AI1073" s="4"/>
      <c r="AJ1073" s="11">
        <f>SUM(Tabel1[[#This Row],[Bez - doelgroep totaal]]+Tabel1[[#This Row],[Bez - Openbaar]]+Tabel1[[#This Row],[Bez - Foutparkeerders]]+Tabel1[[#This Row],[Bez - Obstakels]])</f>
        <v>5</v>
      </c>
      <c r="AK1073" s="41">
        <f>Tabel1[[#This Row],[Bez - Openbaar]]/Tabel1[[#This Row],[Totale openbare capaciteit]]</f>
        <v>0.7142857142857143</v>
      </c>
      <c r="AL1073" s="41" t="e">
        <f>Tabel1[[#This Row],[Bez - doelgroep totaal]]/Tabel1[[#This Row],[Totale doelgroep capaciteit]]</f>
        <v>#DIV/0!</v>
      </c>
      <c r="AM1073" s="41">
        <f>Tabel1[[#This Row],[Totale bezetting]]/Tabel1[[#This Row],[Totale capaciteit]]</f>
        <v>0.7142857142857143</v>
      </c>
      <c r="AN1073" s="41" t="str">
        <f>Tabel1[[#This Row],[Datum]]&amp;Tabel1[[#This Row],[Meetmoment]]&amp;Tabel1[[#This Row],[Sectienummer]]</f>
        <v>4441519:00-21:0082</v>
      </c>
      <c r="AO1073" s="33">
        <v>1</v>
      </c>
      <c r="AP1073" s="33"/>
      <c r="AQ1073" s="33">
        <v>2</v>
      </c>
      <c r="AR1073" s="33">
        <v>2</v>
      </c>
      <c r="AS1073" s="33"/>
      <c r="AT1073" s="33">
        <f>SUM(Tabel1[[#This Row],[Motief - Bezoekers/kortparkeerders]:[Motief - Overig]])</f>
        <v>5</v>
      </c>
      <c r="AU1073" s="43">
        <v>5</v>
      </c>
      <c r="AV1073" s="43"/>
      <c r="AW1073" s="43"/>
      <c r="AX1073" s="43"/>
      <c r="AY1073" s="43"/>
      <c r="AZ1073" s="43"/>
      <c r="BA1073" s="43"/>
      <c r="BB1073" s="43"/>
      <c r="BC1073" s="44">
        <f>SUM(Tabel1[[#This Row],[Herkomst - Eigen woonplaats]:[Herkomst - Onbekend]])</f>
        <v>5</v>
      </c>
    </row>
    <row r="1074" spans="1:55" s="2" customFormat="1" x14ac:dyDescent="0.25">
      <c r="A1074" s="1">
        <v>82</v>
      </c>
      <c r="B1074" t="s">
        <v>65</v>
      </c>
      <c r="C1074" s="8">
        <v>44416</v>
      </c>
      <c r="D1074" s="1" t="s">
        <v>77</v>
      </c>
      <c r="E1074" s="4">
        <v>7</v>
      </c>
      <c r="F1074" s="4"/>
      <c r="G1074" s="4"/>
      <c r="H1074" s="4"/>
      <c r="I1074" s="4"/>
      <c r="J1074" s="4"/>
      <c r="K1074" s="4">
        <f>SUM(Tabel1[[#This Row],[cap_gemarkeerd_langs]:[cap_canadees]])</f>
        <v>7</v>
      </c>
      <c r="L1074" s="4"/>
      <c r="M1074" s="4"/>
      <c r="N1074" s="4"/>
      <c r="O1074" s="4"/>
      <c r="P1074" s="4"/>
      <c r="Q1074" s="4"/>
      <c r="R1074" s="4">
        <f>SUM(Tabel1[[#This Row],[Cap - Invaliden algemeen]:[Cap - Overig gereserveerd]])</f>
        <v>0</v>
      </c>
      <c r="S1074" s="4">
        <f>Tabel1[[#This Row],[Totale openbare capaciteit]]+Tabel1[[#This Row],[Totale doelgroep capaciteit]]</f>
        <v>7</v>
      </c>
      <c r="T1074" s="11">
        <v>7</v>
      </c>
      <c r="U1074" s="11"/>
      <c r="V1074" s="11"/>
      <c r="W1074" s="11"/>
      <c r="X1074" s="11"/>
      <c r="Y1074" s="11"/>
      <c r="Z1074" s="4">
        <f>SUM(Tabel1[[#This Row],[Bez - Invaliden algemeen]:[Bez - Overig gereserveerd]])</f>
        <v>0</v>
      </c>
      <c r="AA1074" s="4"/>
      <c r="AB1074" s="4"/>
      <c r="AC1074" s="11"/>
      <c r="AD1074" s="11">
        <f>SUM(Tabel1[[#This Row],[Bez - fout, canadees]:[Bez - fout, anders]])</f>
        <v>0</v>
      </c>
      <c r="AE1074" s="4"/>
      <c r="AF1074" s="11"/>
      <c r="AG1074" s="11"/>
      <c r="AH1074" s="11">
        <f>SUM(Tabel1[[#This Row],[Bez - Obstakel, openbaar]:[Bez - Obstakel, doelgroep]])</f>
        <v>0</v>
      </c>
      <c r="AI1074" s="4"/>
      <c r="AJ1074" s="11">
        <f>SUM(Tabel1[[#This Row],[Bez - doelgroep totaal]]+Tabel1[[#This Row],[Bez - Openbaar]]+Tabel1[[#This Row],[Bez - Foutparkeerders]]+Tabel1[[#This Row],[Bez - Obstakels]])</f>
        <v>7</v>
      </c>
      <c r="AK1074" s="41">
        <f>Tabel1[[#This Row],[Bez - Openbaar]]/Tabel1[[#This Row],[Totale openbare capaciteit]]</f>
        <v>1</v>
      </c>
      <c r="AL1074" s="41" t="e">
        <f>Tabel1[[#This Row],[Bez - doelgroep totaal]]/Tabel1[[#This Row],[Totale doelgroep capaciteit]]</f>
        <v>#DIV/0!</v>
      </c>
      <c r="AM1074" s="41">
        <f>Tabel1[[#This Row],[Totale bezetting]]/Tabel1[[#This Row],[Totale capaciteit]]</f>
        <v>1</v>
      </c>
      <c r="AN1074" s="41" t="str">
        <f>Tabel1[[#This Row],[Datum]]&amp;Tabel1[[#This Row],[Meetmoment]]&amp;Tabel1[[#This Row],[Sectienummer]]</f>
        <v>4441600:00-02:0082</v>
      </c>
      <c r="AO1074" s="33"/>
      <c r="AP1074" s="33"/>
      <c r="AQ1074" s="33">
        <v>3</v>
      </c>
      <c r="AR1074" s="33">
        <v>4</v>
      </c>
      <c r="AS1074" s="33"/>
      <c r="AT1074" s="33">
        <f>SUM(Tabel1[[#This Row],[Motief - Bezoekers/kortparkeerders]:[Motief - Overig]])</f>
        <v>7</v>
      </c>
      <c r="AU1074" s="43">
        <v>6</v>
      </c>
      <c r="AV1074" s="43"/>
      <c r="AW1074" s="43"/>
      <c r="AX1074" s="43"/>
      <c r="AY1074" s="43">
        <v>1</v>
      </c>
      <c r="AZ1074" s="43"/>
      <c r="BA1074" s="43"/>
      <c r="BB1074" s="43"/>
      <c r="BC1074" s="44">
        <f>SUM(Tabel1[[#This Row],[Herkomst - Eigen woonplaats]:[Herkomst - Onbekend]])</f>
        <v>7</v>
      </c>
    </row>
    <row r="1075" spans="1:55" s="2" customFormat="1" x14ac:dyDescent="0.25">
      <c r="A1075" s="1">
        <v>82</v>
      </c>
      <c r="B1075" s="1" t="s">
        <v>65</v>
      </c>
      <c r="C1075" s="8">
        <v>44429</v>
      </c>
      <c r="D1075" s="1" t="s">
        <v>79</v>
      </c>
      <c r="E1075" s="4">
        <v>7</v>
      </c>
      <c r="F1075" s="4"/>
      <c r="G1075" s="4"/>
      <c r="H1075" s="4"/>
      <c r="I1075" s="4"/>
      <c r="J1075" s="4"/>
      <c r="K1075" s="4">
        <f>SUM(Tabel1[[#This Row],[cap_gemarkeerd_langs]:[cap_canadees]])</f>
        <v>7</v>
      </c>
      <c r="L1075" s="4"/>
      <c r="M1075" s="4"/>
      <c r="N1075" s="4"/>
      <c r="O1075" s="4"/>
      <c r="P1075" s="4"/>
      <c r="Q1075" s="4"/>
      <c r="R1075" s="4">
        <f>SUM(Tabel1[[#This Row],[Cap - Invaliden algemeen]:[Cap - Overig gereserveerd]])</f>
        <v>0</v>
      </c>
      <c r="S1075" s="4">
        <f>Tabel1[[#This Row],[Totale openbare capaciteit]]+Tabel1[[#This Row],[Totale doelgroep capaciteit]]</f>
        <v>7</v>
      </c>
      <c r="T1075" s="11">
        <v>5</v>
      </c>
      <c r="U1075" s="11"/>
      <c r="V1075" s="11"/>
      <c r="W1075" s="11"/>
      <c r="X1075" s="11"/>
      <c r="Y1075" s="11"/>
      <c r="Z1075" s="4">
        <f>SUM(Tabel1[[#This Row],[Bez - Invaliden algemeen]:[Bez - Overig gereserveerd]])</f>
        <v>0</v>
      </c>
      <c r="AA1075" s="4"/>
      <c r="AB1075" s="4"/>
      <c r="AC1075" s="11"/>
      <c r="AD1075" s="11">
        <f>SUM(Tabel1[[#This Row],[Bez - fout, canadees]:[Bez - fout, anders]])</f>
        <v>0</v>
      </c>
      <c r="AE1075" s="11"/>
      <c r="AF1075" s="11"/>
      <c r="AG1075" s="11"/>
      <c r="AH1075" s="11">
        <f>SUM(Tabel1[[#This Row],[Bez - Obstakel, openbaar]:[Bez - Obstakel, doelgroep]])</f>
        <v>0</v>
      </c>
      <c r="AI1075" s="4"/>
      <c r="AJ1075" s="11">
        <f>SUM(Tabel1[[#This Row],[Bez - doelgroep totaal]]+Tabel1[[#This Row],[Bez - Openbaar]]+Tabel1[[#This Row],[Bez - Foutparkeerders]]+Tabel1[[#This Row],[Bez - Obstakels]])</f>
        <v>5</v>
      </c>
      <c r="AK1075" s="41">
        <f>Tabel1[[#This Row],[Bez - Openbaar]]/Tabel1[[#This Row],[Totale openbare capaciteit]]</f>
        <v>0.7142857142857143</v>
      </c>
      <c r="AL1075" s="41" t="e">
        <f>Tabel1[[#This Row],[Bez - doelgroep totaal]]/Tabel1[[#This Row],[Totale doelgroep capaciteit]]</f>
        <v>#DIV/0!</v>
      </c>
      <c r="AM1075" s="41">
        <f>Tabel1[[#This Row],[Totale bezetting]]/Tabel1[[#This Row],[Totale capaciteit]]</f>
        <v>0.7142857142857143</v>
      </c>
      <c r="AN1075" s="41" t="str">
        <f>Tabel1[[#This Row],[Datum]]&amp;Tabel1[[#This Row],[Meetmoment]]&amp;Tabel1[[#This Row],[Sectienummer]]</f>
        <v>4442914:00-16:0082</v>
      </c>
      <c r="AO1075" s="33">
        <v>3</v>
      </c>
      <c r="AP1075" s="33"/>
      <c r="AQ1075" s="33"/>
      <c r="AR1075" s="33">
        <v>2</v>
      </c>
      <c r="AS1075" s="33"/>
      <c r="AT1075" s="33">
        <f>SUM(Tabel1[[#This Row],[Motief - Bezoekers/kortparkeerders]:[Motief - Overig]])</f>
        <v>5</v>
      </c>
      <c r="AU1075" s="43">
        <v>4</v>
      </c>
      <c r="AV1075" s="43"/>
      <c r="AW1075" s="43"/>
      <c r="AX1075" s="43"/>
      <c r="AY1075" s="43"/>
      <c r="AZ1075" s="43"/>
      <c r="BA1075" s="43"/>
      <c r="BB1075" s="43">
        <v>1</v>
      </c>
      <c r="BC1075" s="44">
        <f>SUM(Tabel1[[#This Row],[Herkomst - Eigen woonplaats]:[Herkomst - Onbekend]])</f>
        <v>5</v>
      </c>
    </row>
    <row r="1076" spans="1:55" s="2" customFormat="1" x14ac:dyDescent="0.25">
      <c r="A1076" s="1">
        <v>82</v>
      </c>
      <c r="B1076" t="s">
        <v>65</v>
      </c>
      <c r="C1076" s="8">
        <v>44450</v>
      </c>
      <c r="D1076" s="1" t="s">
        <v>78</v>
      </c>
      <c r="E1076" s="4">
        <v>7</v>
      </c>
      <c r="F1076" s="4"/>
      <c r="G1076" s="4"/>
      <c r="H1076" s="4"/>
      <c r="I1076" s="4"/>
      <c r="J1076" s="4"/>
      <c r="K1076" s="4">
        <f>SUM(Tabel1[[#This Row],[cap_gemarkeerd_langs]:[cap_canadees]])</f>
        <v>7</v>
      </c>
      <c r="L1076" s="4"/>
      <c r="M1076" s="4"/>
      <c r="N1076" s="4"/>
      <c r="O1076" s="4"/>
      <c r="P1076" s="4"/>
      <c r="Q1076" s="4"/>
      <c r="R1076" s="4">
        <f>SUM(Tabel1[[#This Row],[Cap - Invaliden algemeen]:[Cap - Overig gereserveerd]])</f>
        <v>0</v>
      </c>
      <c r="S1076" s="4">
        <f>Tabel1[[#This Row],[Totale openbare capaciteit]]+Tabel1[[#This Row],[Totale doelgroep capaciteit]]</f>
        <v>7</v>
      </c>
      <c r="T1076" s="11">
        <v>4</v>
      </c>
      <c r="U1076" s="11"/>
      <c r="V1076" s="11"/>
      <c r="W1076" s="11"/>
      <c r="X1076" s="11"/>
      <c r="Y1076" s="11"/>
      <c r="Z1076" s="4">
        <f>SUM(Tabel1[[#This Row],[Bez - Invaliden algemeen]:[Bez - Overig gereserveerd]])</f>
        <v>0</v>
      </c>
      <c r="AA1076" s="4"/>
      <c r="AB1076" s="4"/>
      <c r="AC1076" s="11"/>
      <c r="AD1076" s="11">
        <f>SUM(Tabel1[[#This Row],[Bez - fout, canadees]:[Bez - fout, anders]])</f>
        <v>0</v>
      </c>
      <c r="AE1076" s="4">
        <v>1</v>
      </c>
      <c r="AF1076" s="11"/>
      <c r="AG1076" s="11"/>
      <c r="AH1076" s="11">
        <f>SUM(Tabel1[[#This Row],[Bez - Obstakel, openbaar]:[Bez - Obstakel, doelgroep]])</f>
        <v>1</v>
      </c>
      <c r="AI1076" s="4"/>
      <c r="AJ1076" s="11">
        <f>SUM(Tabel1[[#This Row],[Bez - doelgroep totaal]]+Tabel1[[#This Row],[Bez - Openbaar]]+Tabel1[[#This Row],[Bez - Foutparkeerders]]+Tabel1[[#This Row],[Bez - Obstakels]])</f>
        <v>5</v>
      </c>
      <c r="AK1076" s="41">
        <f>Tabel1[[#This Row],[Bez - Openbaar]]/Tabel1[[#This Row],[Totale openbare capaciteit]]</f>
        <v>0.5714285714285714</v>
      </c>
      <c r="AL1076" s="41" t="e">
        <f>Tabel1[[#This Row],[Bez - doelgroep totaal]]/Tabel1[[#This Row],[Totale doelgroep capaciteit]]</f>
        <v>#DIV/0!</v>
      </c>
      <c r="AM1076" s="41">
        <f>Tabel1[[#This Row],[Totale bezetting]]/Tabel1[[#This Row],[Totale capaciteit]]</f>
        <v>0.7142857142857143</v>
      </c>
      <c r="AN1076" s="41" t="str">
        <f>Tabel1[[#This Row],[Datum]]&amp;Tabel1[[#This Row],[Meetmoment]]&amp;Tabel1[[#This Row],[Sectienummer]]</f>
        <v>4445010:00-12:0082</v>
      </c>
      <c r="AO1076" s="33"/>
      <c r="AP1076" s="33"/>
      <c r="AQ1076" s="33">
        <v>3</v>
      </c>
      <c r="AR1076" s="33">
        <v>1</v>
      </c>
      <c r="AS1076" s="33"/>
      <c r="AT1076" s="33">
        <f>SUM(Tabel1[[#This Row],[Motief - Bezoekers/kortparkeerders]:[Motief - Overig]])</f>
        <v>4</v>
      </c>
      <c r="AU1076" s="43">
        <v>4</v>
      </c>
      <c r="AV1076" s="43"/>
      <c r="AW1076" s="43"/>
      <c r="AX1076" s="43"/>
      <c r="AY1076" s="43"/>
      <c r="AZ1076" s="43"/>
      <c r="BA1076" s="43"/>
      <c r="BB1076" s="43"/>
      <c r="BC1076" s="44">
        <f>SUM(Tabel1[[#This Row],[Herkomst - Eigen woonplaats]:[Herkomst - Onbekend]])</f>
        <v>4</v>
      </c>
    </row>
    <row r="1077" spans="1:55" s="2" customFormat="1" x14ac:dyDescent="0.25">
      <c r="A1077" s="1">
        <v>82</v>
      </c>
      <c r="B1077" t="s">
        <v>65</v>
      </c>
      <c r="C1077" s="8">
        <v>44450</v>
      </c>
      <c r="D1077" s="1" t="s">
        <v>79</v>
      </c>
      <c r="E1077" s="4">
        <v>7</v>
      </c>
      <c r="F1077" s="4"/>
      <c r="G1077" s="4"/>
      <c r="H1077" s="4"/>
      <c r="I1077" s="4"/>
      <c r="J1077" s="4"/>
      <c r="K1077" s="4">
        <f>SUM(Tabel1[[#This Row],[cap_gemarkeerd_langs]:[cap_canadees]])</f>
        <v>7</v>
      </c>
      <c r="L1077" s="4"/>
      <c r="M1077" s="4"/>
      <c r="N1077" s="4"/>
      <c r="O1077" s="4"/>
      <c r="P1077" s="4"/>
      <c r="Q1077" s="4"/>
      <c r="R1077" s="4">
        <f>SUM(Tabel1[[#This Row],[Cap - Invaliden algemeen]:[Cap - Overig gereserveerd]])</f>
        <v>0</v>
      </c>
      <c r="S1077" s="4">
        <f>Tabel1[[#This Row],[Totale openbare capaciteit]]+Tabel1[[#This Row],[Totale doelgroep capaciteit]]</f>
        <v>7</v>
      </c>
      <c r="T1077" s="11">
        <v>5</v>
      </c>
      <c r="U1077" s="11"/>
      <c r="V1077" s="11"/>
      <c r="W1077" s="11"/>
      <c r="X1077" s="11"/>
      <c r="Y1077" s="11"/>
      <c r="Z1077" s="4">
        <f>SUM(Tabel1[[#This Row],[Bez - Invaliden algemeen]:[Bez - Overig gereserveerd]])</f>
        <v>0</v>
      </c>
      <c r="AA1077" s="4"/>
      <c r="AB1077" s="4"/>
      <c r="AC1077" s="11"/>
      <c r="AD1077" s="11">
        <f>SUM(Tabel1[[#This Row],[Bez - fout, canadees]:[Bez - fout, anders]])</f>
        <v>0</v>
      </c>
      <c r="AE1077" s="4"/>
      <c r="AF1077" s="11"/>
      <c r="AG1077" s="11"/>
      <c r="AH1077" s="11">
        <f>SUM(Tabel1[[#This Row],[Bez - Obstakel, openbaar]:[Bez - Obstakel, doelgroep]])</f>
        <v>0</v>
      </c>
      <c r="AI1077" s="4"/>
      <c r="AJ1077" s="11">
        <f>SUM(Tabel1[[#This Row],[Bez - doelgroep totaal]]+Tabel1[[#This Row],[Bez - Openbaar]]+Tabel1[[#This Row],[Bez - Foutparkeerders]]+Tabel1[[#This Row],[Bez - Obstakels]])</f>
        <v>5</v>
      </c>
      <c r="AK1077" s="41">
        <f>Tabel1[[#This Row],[Bez - Openbaar]]/Tabel1[[#This Row],[Totale openbare capaciteit]]</f>
        <v>0.7142857142857143</v>
      </c>
      <c r="AL1077" s="41" t="e">
        <f>Tabel1[[#This Row],[Bez - doelgroep totaal]]/Tabel1[[#This Row],[Totale doelgroep capaciteit]]</f>
        <v>#DIV/0!</v>
      </c>
      <c r="AM1077" s="41">
        <f>Tabel1[[#This Row],[Totale bezetting]]/Tabel1[[#This Row],[Totale capaciteit]]</f>
        <v>0.7142857142857143</v>
      </c>
      <c r="AN1077" s="41" t="str">
        <f>Tabel1[[#This Row],[Datum]]&amp;Tabel1[[#This Row],[Meetmoment]]&amp;Tabel1[[#This Row],[Sectienummer]]</f>
        <v>4445014:00-16:0082</v>
      </c>
      <c r="AO1077" s="33">
        <v>2</v>
      </c>
      <c r="AP1077" s="33"/>
      <c r="AQ1077" s="33">
        <v>2</v>
      </c>
      <c r="AR1077" s="33">
        <v>1</v>
      </c>
      <c r="AS1077" s="33"/>
      <c r="AT1077" s="33">
        <f>SUM(Tabel1[[#This Row],[Motief - Bezoekers/kortparkeerders]:[Motief - Overig]])</f>
        <v>5</v>
      </c>
      <c r="AU1077" s="43">
        <v>4</v>
      </c>
      <c r="AV1077" s="43"/>
      <c r="AW1077" s="43">
        <v>1</v>
      </c>
      <c r="AX1077" s="43"/>
      <c r="AY1077" s="43"/>
      <c r="AZ1077" s="43"/>
      <c r="BA1077" s="43"/>
      <c r="BB1077" s="43"/>
      <c r="BC1077" s="44">
        <f>SUM(Tabel1[[#This Row],[Herkomst - Eigen woonplaats]:[Herkomst - Onbekend]])</f>
        <v>5</v>
      </c>
    </row>
    <row r="1078" spans="1:55" s="2" customFormat="1" x14ac:dyDescent="0.25">
      <c r="A1078" s="1">
        <v>82</v>
      </c>
      <c r="B1078" t="s">
        <v>65</v>
      </c>
      <c r="C1078" s="8">
        <v>44450</v>
      </c>
      <c r="D1078" s="1" t="s">
        <v>80</v>
      </c>
      <c r="E1078" s="4">
        <v>7</v>
      </c>
      <c r="F1078" s="4"/>
      <c r="G1078" s="4"/>
      <c r="H1078" s="4"/>
      <c r="I1078" s="4"/>
      <c r="J1078" s="4"/>
      <c r="K1078" s="4">
        <f>SUM(Tabel1[[#This Row],[cap_gemarkeerd_langs]:[cap_canadees]])</f>
        <v>7</v>
      </c>
      <c r="L1078" s="4"/>
      <c r="M1078" s="4"/>
      <c r="N1078" s="4"/>
      <c r="O1078" s="4"/>
      <c r="P1078" s="4"/>
      <c r="Q1078" s="4"/>
      <c r="R1078" s="4">
        <f>SUM(Tabel1[[#This Row],[Cap - Invaliden algemeen]:[Cap - Overig gereserveerd]])</f>
        <v>0</v>
      </c>
      <c r="S1078" s="4">
        <f>Tabel1[[#This Row],[Totale openbare capaciteit]]+Tabel1[[#This Row],[Totale doelgroep capaciteit]]</f>
        <v>7</v>
      </c>
      <c r="T1078" s="11">
        <v>6</v>
      </c>
      <c r="U1078" s="11"/>
      <c r="V1078" s="11"/>
      <c r="W1078" s="11"/>
      <c r="X1078" s="11"/>
      <c r="Y1078" s="11"/>
      <c r="Z1078" s="4">
        <f>SUM(Tabel1[[#This Row],[Bez - Invaliden algemeen]:[Bez - Overig gereserveerd]])</f>
        <v>0</v>
      </c>
      <c r="AA1078" s="4"/>
      <c r="AB1078" s="4"/>
      <c r="AC1078" s="11"/>
      <c r="AD1078" s="11">
        <f>SUM(Tabel1[[#This Row],[Bez - fout, canadees]:[Bez - fout, anders]])</f>
        <v>0</v>
      </c>
      <c r="AE1078" s="4"/>
      <c r="AF1078" s="11"/>
      <c r="AG1078" s="11"/>
      <c r="AH1078" s="11">
        <f>SUM(Tabel1[[#This Row],[Bez - Obstakel, openbaar]:[Bez - Obstakel, doelgroep]])</f>
        <v>0</v>
      </c>
      <c r="AI1078" s="4"/>
      <c r="AJ1078" s="11">
        <f>SUM(Tabel1[[#This Row],[Bez - doelgroep totaal]]+Tabel1[[#This Row],[Bez - Openbaar]]+Tabel1[[#This Row],[Bez - Foutparkeerders]]+Tabel1[[#This Row],[Bez - Obstakels]])</f>
        <v>6</v>
      </c>
      <c r="AK1078" s="41">
        <f>Tabel1[[#This Row],[Bez - Openbaar]]/Tabel1[[#This Row],[Totale openbare capaciteit]]</f>
        <v>0.8571428571428571</v>
      </c>
      <c r="AL1078" s="41" t="e">
        <f>Tabel1[[#This Row],[Bez - doelgroep totaal]]/Tabel1[[#This Row],[Totale doelgroep capaciteit]]</f>
        <v>#DIV/0!</v>
      </c>
      <c r="AM1078" s="41">
        <f>Tabel1[[#This Row],[Totale bezetting]]/Tabel1[[#This Row],[Totale capaciteit]]</f>
        <v>0.8571428571428571</v>
      </c>
      <c r="AN1078" s="41" t="str">
        <f>Tabel1[[#This Row],[Datum]]&amp;Tabel1[[#This Row],[Meetmoment]]&amp;Tabel1[[#This Row],[Sectienummer]]</f>
        <v>4445019:00-21:0082</v>
      </c>
      <c r="AO1078" s="33">
        <v>1</v>
      </c>
      <c r="AP1078" s="33"/>
      <c r="AQ1078" s="33">
        <v>4</v>
      </c>
      <c r="AR1078" s="33">
        <v>1</v>
      </c>
      <c r="AS1078" s="33"/>
      <c r="AT1078" s="33">
        <f>SUM(Tabel1[[#This Row],[Motief - Bezoekers/kortparkeerders]:[Motief - Overig]])</f>
        <v>6</v>
      </c>
      <c r="AU1078" s="43">
        <v>5</v>
      </c>
      <c r="AV1078" s="43"/>
      <c r="AW1078" s="43"/>
      <c r="AX1078" s="43">
        <v>1</v>
      </c>
      <c r="AY1078" s="43"/>
      <c r="AZ1078" s="43"/>
      <c r="BA1078" s="43"/>
      <c r="BB1078" s="43"/>
      <c r="BC1078" s="44">
        <f>SUM(Tabel1[[#This Row],[Herkomst - Eigen woonplaats]:[Herkomst - Onbekend]])</f>
        <v>6</v>
      </c>
    </row>
    <row r="1079" spans="1:55" s="2" customFormat="1" x14ac:dyDescent="0.25">
      <c r="A1079" s="1">
        <v>82</v>
      </c>
      <c r="B1079" t="s">
        <v>65</v>
      </c>
      <c r="C1079" s="8">
        <v>44451</v>
      </c>
      <c r="D1079" s="1" t="s">
        <v>77</v>
      </c>
      <c r="E1079" s="4">
        <v>7</v>
      </c>
      <c r="F1079" s="4"/>
      <c r="G1079" s="4"/>
      <c r="H1079" s="4"/>
      <c r="I1079" s="4"/>
      <c r="J1079" s="4"/>
      <c r="K1079" s="4">
        <f>SUM(Tabel1[[#This Row],[cap_gemarkeerd_langs]:[cap_canadees]])</f>
        <v>7</v>
      </c>
      <c r="L1079" s="4"/>
      <c r="M1079" s="4"/>
      <c r="N1079" s="4"/>
      <c r="O1079" s="4"/>
      <c r="P1079" s="4"/>
      <c r="Q1079" s="4"/>
      <c r="R1079" s="4">
        <f>SUM(Tabel1[[#This Row],[Cap - Invaliden algemeen]:[Cap - Overig gereserveerd]])</f>
        <v>0</v>
      </c>
      <c r="S1079" s="4">
        <f>Tabel1[[#This Row],[Totale openbare capaciteit]]+Tabel1[[#This Row],[Totale doelgroep capaciteit]]</f>
        <v>7</v>
      </c>
      <c r="T1079" s="11">
        <v>7</v>
      </c>
      <c r="U1079" s="11"/>
      <c r="V1079" s="11"/>
      <c r="W1079" s="11"/>
      <c r="X1079" s="11"/>
      <c r="Y1079" s="11"/>
      <c r="Z1079" s="4">
        <f>SUM(Tabel1[[#This Row],[Bez - Invaliden algemeen]:[Bez - Overig gereserveerd]])</f>
        <v>0</v>
      </c>
      <c r="AA1079" s="4"/>
      <c r="AB1079" s="4"/>
      <c r="AC1079" s="11"/>
      <c r="AD1079" s="11">
        <f>SUM(Tabel1[[#This Row],[Bez - fout, canadees]:[Bez - fout, anders]])</f>
        <v>0</v>
      </c>
      <c r="AE1079" s="4"/>
      <c r="AF1079" s="11"/>
      <c r="AG1079" s="11"/>
      <c r="AH1079" s="11">
        <f>SUM(Tabel1[[#This Row],[Bez - Obstakel, openbaar]:[Bez - Obstakel, doelgroep]])</f>
        <v>0</v>
      </c>
      <c r="AI1079" s="4"/>
      <c r="AJ1079" s="11">
        <f>SUM(Tabel1[[#This Row],[Bez - doelgroep totaal]]+Tabel1[[#This Row],[Bez - Openbaar]]+Tabel1[[#This Row],[Bez - Foutparkeerders]]+Tabel1[[#This Row],[Bez - Obstakels]])</f>
        <v>7</v>
      </c>
      <c r="AK1079" s="41">
        <f>Tabel1[[#This Row],[Bez - Openbaar]]/Tabel1[[#This Row],[Totale openbare capaciteit]]</f>
        <v>1</v>
      </c>
      <c r="AL1079" s="41" t="e">
        <f>Tabel1[[#This Row],[Bez - doelgroep totaal]]/Tabel1[[#This Row],[Totale doelgroep capaciteit]]</f>
        <v>#DIV/0!</v>
      </c>
      <c r="AM1079" s="41">
        <f>Tabel1[[#This Row],[Totale bezetting]]/Tabel1[[#This Row],[Totale capaciteit]]</f>
        <v>1</v>
      </c>
      <c r="AN1079" s="41" t="str">
        <f>Tabel1[[#This Row],[Datum]]&amp;Tabel1[[#This Row],[Meetmoment]]&amp;Tabel1[[#This Row],[Sectienummer]]</f>
        <v>4445100:00-02:0082</v>
      </c>
      <c r="AO1079" s="33"/>
      <c r="AP1079" s="33"/>
      <c r="AQ1079" s="33">
        <v>6</v>
      </c>
      <c r="AR1079" s="33">
        <v>1</v>
      </c>
      <c r="AS1079" s="33"/>
      <c r="AT1079" s="33">
        <f>SUM(Tabel1[[#This Row],[Motief - Bezoekers/kortparkeerders]:[Motief - Overig]])</f>
        <v>7</v>
      </c>
      <c r="AU1079" s="43">
        <v>7</v>
      </c>
      <c r="AV1079" s="43"/>
      <c r="AW1079" s="43"/>
      <c r="AX1079" s="43"/>
      <c r="AY1079" s="43"/>
      <c r="AZ1079" s="43"/>
      <c r="BA1079" s="43"/>
      <c r="BB1079" s="43"/>
      <c r="BC1079" s="44">
        <f>SUM(Tabel1[[#This Row],[Herkomst - Eigen woonplaats]:[Herkomst - Onbekend]])</f>
        <v>7</v>
      </c>
    </row>
    <row r="1080" spans="1:55" s="2" customFormat="1" x14ac:dyDescent="0.25">
      <c r="A1080" s="1">
        <v>82</v>
      </c>
      <c r="B1080" t="s">
        <v>65</v>
      </c>
      <c r="C1080" s="8">
        <v>44474</v>
      </c>
      <c r="D1080" s="1" t="s">
        <v>78</v>
      </c>
      <c r="E1080" s="4">
        <v>7</v>
      </c>
      <c r="F1080" s="4"/>
      <c r="G1080" s="4"/>
      <c r="H1080" s="4"/>
      <c r="I1080" s="4"/>
      <c r="J1080" s="4"/>
      <c r="K1080" s="4">
        <f>SUM(Tabel1[[#This Row],[cap_gemarkeerd_langs]:[cap_canadees]])</f>
        <v>7</v>
      </c>
      <c r="L1080" s="4"/>
      <c r="M1080" s="4"/>
      <c r="N1080" s="4"/>
      <c r="O1080" s="4"/>
      <c r="P1080" s="4"/>
      <c r="Q1080" s="4"/>
      <c r="R1080" s="4">
        <f>SUM(Tabel1[[#This Row],[Cap - Invaliden algemeen]:[Cap - Overig gereserveerd]])</f>
        <v>0</v>
      </c>
      <c r="S1080" s="4">
        <f>Tabel1[[#This Row],[Totale openbare capaciteit]]+Tabel1[[#This Row],[Totale doelgroep capaciteit]]</f>
        <v>7</v>
      </c>
      <c r="T1080" s="11">
        <v>5</v>
      </c>
      <c r="U1080" s="11"/>
      <c r="V1080" s="11"/>
      <c r="W1080" s="11"/>
      <c r="X1080" s="11"/>
      <c r="Y1080" s="11"/>
      <c r="Z1080" s="4">
        <f>SUM(Tabel1[[#This Row],[Bez - Invaliden algemeen]:[Bez - Overig gereserveerd]])</f>
        <v>0</v>
      </c>
      <c r="AA1080" s="4"/>
      <c r="AB1080" s="4"/>
      <c r="AC1080" s="11"/>
      <c r="AD1080" s="11">
        <f>SUM(Tabel1[[#This Row],[Bez - fout, canadees]:[Bez - fout, anders]])</f>
        <v>0</v>
      </c>
      <c r="AE1080" s="4"/>
      <c r="AF1080" s="11"/>
      <c r="AG1080" s="11"/>
      <c r="AH1080" s="11">
        <f>SUM(Tabel1[[#This Row],[Bez - Obstakel, openbaar]:[Bez - Obstakel, doelgroep]])</f>
        <v>0</v>
      </c>
      <c r="AI1080" s="4"/>
      <c r="AJ1080" s="11">
        <f>SUM(Tabel1[[#This Row],[Bez - doelgroep totaal]]+Tabel1[[#This Row],[Bez - Openbaar]]+Tabel1[[#This Row],[Bez - Foutparkeerders]]+Tabel1[[#This Row],[Bez - Obstakels]])</f>
        <v>5</v>
      </c>
      <c r="AK1080" s="41">
        <f>Tabel1[[#This Row],[Bez - Openbaar]]/Tabel1[[#This Row],[Totale openbare capaciteit]]</f>
        <v>0.7142857142857143</v>
      </c>
      <c r="AL1080" s="41" t="e">
        <f>Tabel1[[#This Row],[Bez - doelgroep totaal]]/Tabel1[[#This Row],[Totale doelgroep capaciteit]]</f>
        <v>#DIV/0!</v>
      </c>
      <c r="AM1080" s="41">
        <f>Tabel1[[#This Row],[Totale bezetting]]/Tabel1[[#This Row],[Totale capaciteit]]</f>
        <v>0.7142857142857143</v>
      </c>
      <c r="AN1080" s="41" t="str">
        <f>Tabel1[[#This Row],[Datum]]&amp;Tabel1[[#This Row],[Meetmoment]]&amp;Tabel1[[#This Row],[Sectienummer]]</f>
        <v>4447410:00-12:0082</v>
      </c>
      <c r="AO1080" s="33">
        <v>1</v>
      </c>
      <c r="AP1080" s="33">
        <v>3</v>
      </c>
      <c r="AQ1080" s="33">
        <v>1</v>
      </c>
      <c r="AR1080" s="33"/>
      <c r="AS1080" s="33"/>
      <c r="AT1080" s="33">
        <f>SUM(Tabel1[[#This Row],[Motief - Bezoekers/kortparkeerders]:[Motief - Overig]])</f>
        <v>5</v>
      </c>
      <c r="AU1080" s="43">
        <v>1</v>
      </c>
      <c r="AV1080" s="43"/>
      <c r="AW1080" s="43">
        <v>4</v>
      </c>
      <c r="AX1080" s="43"/>
      <c r="AY1080" s="43"/>
      <c r="AZ1080" s="43"/>
      <c r="BA1080" s="43"/>
      <c r="BB1080" s="43"/>
      <c r="BC1080" s="44">
        <f>SUM(Tabel1[[#This Row],[Herkomst - Eigen woonplaats]:[Herkomst - Onbekend]])</f>
        <v>5</v>
      </c>
    </row>
    <row r="1081" spans="1:55" s="2" customFormat="1" x14ac:dyDescent="0.25">
      <c r="A1081" s="1">
        <v>82</v>
      </c>
      <c r="B1081" t="s">
        <v>65</v>
      </c>
      <c r="C1081" s="8">
        <v>44474</v>
      </c>
      <c r="D1081" s="1" t="s">
        <v>79</v>
      </c>
      <c r="E1081" s="4">
        <v>7</v>
      </c>
      <c r="F1081" s="4"/>
      <c r="G1081" s="4"/>
      <c r="H1081" s="4"/>
      <c r="I1081" s="4"/>
      <c r="J1081" s="4"/>
      <c r="K1081" s="4">
        <f>SUM(Tabel1[[#This Row],[cap_gemarkeerd_langs]:[cap_canadees]])</f>
        <v>7</v>
      </c>
      <c r="L1081" s="4"/>
      <c r="M1081" s="4"/>
      <c r="N1081" s="4"/>
      <c r="O1081" s="4"/>
      <c r="P1081" s="4"/>
      <c r="Q1081" s="4"/>
      <c r="R1081" s="4">
        <f>SUM(Tabel1[[#This Row],[Cap - Invaliden algemeen]:[Cap - Overig gereserveerd]])</f>
        <v>0</v>
      </c>
      <c r="S1081" s="4">
        <f>Tabel1[[#This Row],[Totale openbare capaciteit]]+Tabel1[[#This Row],[Totale doelgroep capaciteit]]</f>
        <v>7</v>
      </c>
      <c r="T1081" s="11">
        <v>6</v>
      </c>
      <c r="U1081" s="11"/>
      <c r="V1081" s="11"/>
      <c r="W1081" s="11"/>
      <c r="X1081" s="11"/>
      <c r="Y1081" s="11"/>
      <c r="Z1081" s="4">
        <f>SUM(Tabel1[[#This Row],[Bez - Invaliden algemeen]:[Bez - Overig gereserveerd]])</f>
        <v>0</v>
      </c>
      <c r="AA1081" s="4"/>
      <c r="AB1081" s="4"/>
      <c r="AC1081" s="11"/>
      <c r="AD1081" s="11">
        <f>SUM(Tabel1[[#This Row],[Bez - fout, canadees]:[Bez - fout, anders]])</f>
        <v>0</v>
      </c>
      <c r="AE1081" s="4"/>
      <c r="AF1081" s="11"/>
      <c r="AG1081" s="11"/>
      <c r="AH1081" s="11">
        <f>SUM(Tabel1[[#This Row],[Bez - Obstakel, openbaar]:[Bez - Obstakel, doelgroep]])</f>
        <v>0</v>
      </c>
      <c r="AI1081" s="4"/>
      <c r="AJ1081" s="11">
        <f>SUM(Tabel1[[#This Row],[Bez - doelgroep totaal]]+Tabel1[[#This Row],[Bez - Openbaar]]+Tabel1[[#This Row],[Bez - Foutparkeerders]]+Tabel1[[#This Row],[Bez - Obstakels]])</f>
        <v>6</v>
      </c>
      <c r="AK1081" s="41">
        <f>Tabel1[[#This Row],[Bez - Openbaar]]/Tabel1[[#This Row],[Totale openbare capaciteit]]</f>
        <v>0.8571428571428571</v>
      </c>
      <c r="AL1081" s="41" t="e">
        <f>Tabel1[[#This Row],[Bez - doelgroep totaal]]/Tabel1[[#This Row],[Totale doelgroep capaciteit]]</f>
        <v>#DIV/0!</v>
      </c>
      <c r="AM1081" s="41">
        <f>Tabel1[[#This Row],[Totale bezetting]]/Tabel1[[#This Row],[Totale capaciteit]]</f>
        <v>0.8571428571428571</v>
      </c>
      <c r="AN1081" s="41" t="str">
        <f>Tabel1[[#This Row],[Datum]]&amp;Tabel1[[#This Row],[Meetmoment]]&amp;Tabel1[[#This Row],[Sectienummer]]</f>
        <v>4447414:00-16:0082</v>
      </c>
      <c r="AO1081" s="33">
        <v>2</v>
      </c>
      <c r="AP1081" s="33">
        <v>3</v>
      </c>
      <c r="AQ1081" s="33">
        <v>1</v>
      </c>
      <c r="AR1081" s="33"/>
      <c r="AS1081" s="33"/>
      <c r="AT1081" s="33">
        <f>SUM(Tabel1[[#This Row],[Motief - Bezoekers/kortparkeerders]:[Motief - Overig]])</f>
        <v>6</v>
      </c>
      <c r="AU1081" s="43">
        <v>1</v>
      </c>
      <c r="AV1081" s="43"/>
      <c r="AW1081" s="43">
        <v>5</v>
      </c>
      <c r="AX1081" s="43"/>
      <c r="AY1081" s="43"/>
      <c r="AZ1081" s="43"/>
      <c r="BA1081" s="43"/>
      <c r="BB1081" s="43"/>
      <c r="BC1081" s="44">
        <f>SUM(Tabel1[[#This Row],[Herkomst - Eigen woonplaats]:[Herkomst - Onbekend]])</f>
        <v>6</v>
      </c>
    </row>
    <row r="1082" spans="1:55" s="2" customFormat="1" x14ac:dyDescent="0.25">
      <c r="A1082" s="1">
        <v>82</v>
      </c>
      <c r="B1082" t="s">
        <v>65</v>
      </c>
      <c r="C1082" s="8">
        <v>44474</v>
      </c>
      <c r="D1082" s="1" t="s">
        <v>80</v>
      </c>
      <c r="E1082" s="4">
        <v>7</v>
      </c>
      <c r="F1082" s="4"/>
      <c r="G1082" s="4"/>
      <c r="H1082" s="4"/>
      <c r="I1082" s="4"/>
      <c r="J1082" s="4"/>
      <c r="K1082" s="4">
        <f>SUM(Tabel1[[#This Row],[cap_gemarkeerd_langs]:[cap_canadees]])</f>
        <v>7</v>
      </c>
      <c r="L1082" s="4"/>
      <c r="M1082" s="4"/>
      <c r="N1082" s="4"/>
      <c r="O1082" s="4"/>
      <c r="P1082" s="4"/>
      <c r="Q1082" s="4"/>
      <c r="R1082" s="4">
        <f>SUM(Tabel1[[#This Row],[Cap - Invaliden algemeen]:[Cap - Overig gereserveerd]])</f>
        <v>0</v>
      </c>
      <c r="S1082" s="4">
        <f>Tabel1[[#This Row],[Totale openbare capaciteit]]+Tabel1[[#This Row],[Totale doelgroep capaciteit]]</f>
        <v>7</v>
      </c>
      <c r="T1082" s="11">
        <v>7</v>
      </c>
      <c r="U1082" s="11"/>
      <c r="V1082" s="11"/>
      <c r="W1082" s="11"/>
      <c r="X1082" s="11"/>
      <c r="Y1082" s="11"/>
      <c r="Z1082" s="4">
        <f>SUM(Tabel1[[#This Row],[Bez - Invaliden algemeen]:[Bez - Overig gereserveerd]])</f>
        <v>0</v>
      </c>
      <c r="AA1082" s="4"/>
      <c r="AB1082" s="4"/>
      <c r="AC1082" s="11"/>
      <c r="AD1082" s="11">
        <f>SUM(Tabel1[[#This Row],[Bez - fout, canadees]:[Bez - fout, anders]])</f>
        <v>0</v>
      </c>
      <c r="AE1082" s="4"/>
      <c r="AF1082" s="11"/>
      <c r="AG1082" s="11"/>
      <c r="AH1082" s="11">
        <f>SUM(Tabel1[[#This Row],[Bez - Obstakel, openbaar]:[Bez - Obstakel, doelgroep]])</f>
        <v>0</v>
      </c>
      <c r="AI1082" s="4"/>
      <c r="AJ1082" s="11">
        <f>SUM(Tabel1[[#This Row],[Bez - doelgroep totaal]]+Tabel1[[#This Row],[Bez - Openbaar]]+Tabel1[[#This Row],[Bez - Foutparkeerders]]+Tabel1[[#This Row],[Bez - Obstakels]])</f>
        <v>7</v>
      </c>
      <c r="AK1082" s="41">
        <f>Tabel1[[#This Row],[Bez - Openbaar]]/Tabel1[[#This Row],[Totale openbare capaciteit]]</f>
        <v>1</v>
      </c>
      <c r="AL1082" s="41" t="e">
        <f>Tabel1[[#This Row],[Bez - doelgroep totaal]]/Tabel1[[#This Row],[Totale doelgroep capaciteit]]</f>
        <v>#DIV/0!</v>
      </c>
      <c r="AM1082" s="41">
        <f>Tabel1[[#This Row],[Totale bezetting]]/Tabel1[[#This Row],[Totale capaciteit]]</f>
        <v>1</v>
      </c>
      <c r="AN1082" s="41" t="str">
        <f>Tabel1[[#This Row],[Datum]]&amp;Tabel1[[#This Row],[Meetmoment]]&amp;Tabel1[[#This Row],[Sectienummer]]</f>
        <v>4447419:00-21:0082</v>
      </c>
      <c r="AO1082" s="33"/>
      <c r="AP1082" s="33"/>
      <c r="AQ1082" s="33">
        <v>5</v>
      </c>
      <c r="AR1082" s="33">
        <v>2</v>
      </c>
      <c r="AS1082" s="33"/>
      <c r="AT1082" s="33">
        <f>SUM(Tabel1[[#This Row],[Motief - Bezoekers/kortparkeerders]:[Motief - Overig]])</f>
        <v>7</v>
      </c>
      <c r="AU1082" s="43">
        <v>5</v>
      </c>
      <c r="AV1082" s="43"/>
      <c r="AW1082" s="43">
        <v>1</v>
      </c>
      <c r="AX1082" s="43"/>
      <c r="AY1082" s="43"/>
      <c r="AZ1082" s="43"/>
      <c r="BA1082" s="43">
        <v>1</v>
      </c>
      <c r="BB1082" s="43"/>
      <c r="BC1082" s="44">
        <f>SUM(Tabel1[[#This Row],[Herkomst - Eigen woonplaats]:[Herkomst - Onbekend]])</f>
        <v>7</v>
      </c>
    </row>
    <row r="1083" spans="1:55" s="2" customFormat="1" x14ac:dyDescent="0.25">
      <c r="A1083" s="1">
        <v>82</v>
      </c>
      <c r="B1083" t="s">
        <v>65</v>
      </c>
      <c r="C1083" s="8">
        <v>44475</v>
      </c>
      <c r="D1083" s="1" t="s">
        <v>77</v>
      </c>
      <c r="E1083" s="4">
        <v>7</v>
      </c>
      <c r="F1083" s="4"/>
      <c r="G1083" s="4"/>
      <c r="H1083" s="4"/>
      <c r="I1083" s="4"/>
      <c r="J1083" s="4"/>
      <c r="K1083" s="4">
        <f>SUM(Tabel1[[#This Row],[cap_gemarkeerd_langs]:[cap_canadees]])</f>
        <v>7</v>
      </c>
      <c r="L1083" s="4"/>
      <c r="M1083" s="4"/>
      <c r="N1083" s="4"/>
      <c r="O1083" s="4"/>
      <c r="P1083" s="4"/>
      <c r="Q1083" s="4"/>
      <c r="R1083" s="4">
        <f>SUM(Tabel1[[#This Row],[Cap - Invaliden algemeen]:[Cap - Overig gereserveerd]])</f>
        <v>0</v>
      </c>
      <c r="S1083" s="4">
        <f>Tabel1[[#This Row],[Totale openbare capaciteit]]+Tabel1[[#This Row],[Totale doelgroep capaciteit]]</f>
        <v>7</v>
      </c>
      <c r="T1083" s="11">
        <v>7</v>
      </c>
      <c r="U1083" s="11"/>
      <c r="V1083" s="11"/>
      <c r="W1083" s="11"/>
      <c r="X1083" s="11"/>
      <c r="Y1083" s="11"/>
      <c r="Z1083" s="4">
        <f>SUM(Tabel1[[#This Row],[Bez - Invaliden algemeen]:[Bez - Overig gereserveerd]])</f>
        <v>0</v>
      </c>
      <c r="AA1083" s="4"/>
      <c r="AB1083" s="4"/>
      <c r="AC1083" s="11"/>
      <c r="AD1083" s="11">
        <f>SUM(Tabel1[[#This Row],[Bez - fout, canadees]:[Bez - fout, anders]])</f>
        <v>0</v>
      </c>
      <c r="AE1083" s="4"/>
      <c r="AF1083" s="11"/>
      <c r="AG1083" s="11"/>
      <c r="AH1083" s="11">
        <f>SUM(Tabel1[[#This Row],[Bez - Obstakel, openbaar]:[Bez - Obstakel, doelgroep]])</f>
        <v>0</v>
      </c>
      <c r="AI1083" s="4"/>
      <c r="AJ1083" s="11">
        <f>SUM(Tabel1[[#This Row],[Bez - doelgroep totaal]]+Tabel1[[#This Row],[Bez - Openbaar]]+Tabel1[[#This Row],[Bez - Foutparkeerders]]+Tabel1[[#This Row],[Bez - Obstakels]])</f>
        <v>7</v>
      </c>
      <c r="AK1083" s="41">
        <f>Tabel1[[#This Row],[Bez - Openbaar]]/Tabel1[[#This Row],[Totale openbare capaciteit]]</f>
        <v>1</v>
      </c>
      <c r="AL1083" s="41" t="e">
        <f>Tabel1[[#This Row],[Bez - doelgroep totaal]]/Tabel1[[#This Row],[Totale doelgroep capaciteit]]</f>
        <v>#DIV/0!</v>
      </c>
      <c r="AM1083" s="41">
        <f>Tabel1[[#This Row],[Totale bezetting]]/Tabel1[[#This Row],[Totale capaciteit]]</f>
        <v>1</v>
      </c>
      <c r="AN1083" s="41" t="str">
        <f>Tabel1[[#This Row],[Datum]]&amp;Tabel1[[#This Row],[Meetmoment]]&amp;Tabel1[[#This Row],[Sectienummer]]</f>
        <v>4447500:00-02:0082</v>
      </c>
      <c r="AO1083" s="33"/>
      <c r="AP1083" s="33"/>
      <c r="AQ1083" s="33">
        <v>5</v>
      </c>
      <c r="AR1083" s="33">
        <v>2</v>
      </c>
      <c r="AS1083" s="33"/>
      <c r="AT1083" s="33">
        <f>SUM(Tabel1[[#This Row],[Motief - Bezoekers/kortparkeerders]:[Motief - Overig]])</f>
        <v>7</v>
      </c>
      <c r="AU1083" s="43">
        <v>5</v>
      </c>
      <c r="AV1083" s="43"/>
      <c r="AW1083" s="43">
        <v>1</v>
      </c>
      <c r="AX1083" s="43"/>
      <c r="AY1083" s="43"/>
      <c r="AZ1083" s="43"/>
      <c r="BA1083" s="43">
        <v>1</v>
      </c>
      <c r="BB1083" s="43"/>
      <c r="BC1083" s="44">
        <f>SUM(Tabel1[[#This Row],[Herkomst - Eigen woonplaats]:[Herkomst - Onbekend]])</f>
        <v>7</v>
      </c>
    </row>
    <row r="1084" spans="1:55" s="2" customFormat="1" x14ac:dyDescent="0.25">
      <c r="A1084" s="1">
        <v>83</v>
      </c>
      <c r="B1084" t="s">
        <v>51</v>
      </c>
      <c r="C1084" s="8">
        <v>44415</v>
      </c>
      <c r="D1084" s="1" t="s">
        <v>78</v>
      </c>
      <c r="E1084" s="4"/>
      <c r="F1084" s="4"/>
      <c r="G1084" s="4">
        <v>4</v>
      </c>
      <c r="H1084" s="4"/>
      <c r="I1084" s="4"/>
      <c r="J1084" s="4"/>
      <c r="K1084" s="4">
        <f>SUM(Tabel1[[#This Row],[cap_gemarkeerd_langs]:[cap_canadees]])</f>
        <v>4</v>
      </c>
      <c r="L1084" s="4"/>
      <c r="M1084" s="4">
        <v>1</v>
      </c>
      <c r="N1084" s="4"/>
      <c r="O1084" s="4"/>
      <c r="P1084" s="4"/>
      <c r="Q1084" s="4" t="s">
        <v>88</v>
      </c>
      <c r="R1084" s="4">
        <f>SUM(Tabel1[[#This Row],[Cap - Invaliden algemeen]:[Cap - Overig gereserveerd]])</f>
        <v>1</v>
      </c>
      <c r="S1084" s="4">
        <f>Tabel1[[#This Row],[Totale openbare capaciteit]]+Tabel1[[#This Row],[Totale doelgroep capaciteit]]</f>
        <v>5</v>
      </c>
      <c r="T1084" s="11">
        <v>3</v>
      </c>
      <c r="U1084" s="11"/>
      <c r="V1084" s="11">
        <v>1</v>
      </c>
      <c r="W1084" s="11"/>
      <c r="X1084" s="11"/>
      <c r="Y1084" s="11"/>
      <c r="Z1084" s="4">
        <f>SUM(Tabel1[[#This Row],[Bez - Invaliden algemeen]:[Bez - Overig gereserveerd]])</f>
        <v>1</v>
      </c>
      <c r="AA1084" s="4"/>
      <c r="AB1084" s="4"/>
      <c r="AC1084" s="11"/>
      <c r="AD1084" s="11">
        <f>SUM(Tabel1[[#This Row],[Bez - fout, canadees]:[Bez - fout, anders]])</f>
        <v>0</v>
      </c>
      <c r="AE1084" s="4"/>
      <c r="AF1084" s="11"/>
      <c r="AG1084" s="11"/>
      <c r="AH1084" s="11">
        <f>SUM(Tabel1[[#This Row],[Bez - Obstakel, openbaar]:[Bez - Obstakel, doelgroep]])</f>
        <v>0</v>
      </c>
      <c r="AI1084" s="4"/>
      <c r="AJ1084" s="11">
        <f>SUM(Tabel1[[#This Row],[Bez - doelgroep totaal]]+Tabel1[[#This Row],[Bez - Openbaar]]+Tabel1[[#This Row],[Bez - Foutparkeerders]]+Tabel1[[#This Row],[Bez - Obstakels]])</f>
        <v>4</v>
      </c>
      <c r="AK1084" s="41">
        <f>Tabel1[[#This Row],[Bez - Openbaar]]/Tabel1[[#This Row],[Totale openbare capaciteit]]</f>
        <v>0.75</v>
      </c>
      <c r="AL1084" s="41">
        <f>Tabel1[[#This Row],[Bez - doelgroep totaal]]/Tabel1[[#This Row],[Totale doelgroep capaciteit]]</f>
        <v>1</v>
      </c>
      <c r="AM1084" s="41">
        <f>Tabel1[[#This Row],[Totale bezetting]]/Tabel1[[#This Row],[Totale capaciteit]]</f>
        <v>0.8</v>
      </c>
      <c r="AN1084" s="41" t="str">
        <f>Tabel1[[#This Row],[Datum]]&amp;Tabel1[[#This Row],[Meetmoment]]&amp;Tabel1[[#This Row],[Sectienummer]]</f>
        <v>4441510:00-12:0083</v>
      </c>
      <c r="AO1084" s="33"/>
      <c r="AP1084" s="33"/>
      <c r="AQ1084" s="33">
        <v>1</v>
      </c>
      <c r="AR1084" s="33">
        <v>3</v>
      </c>
      <c r="AS1084" s="33"/>
      <c r="AT1084" s="33">
        <f>SUM(Tabel1[[#This Row],[Motief - Bezoekers/kortparkeerders]:[Motief - Overig]])</f>
        <v>4</v>
      </c>
      <c r="AU1084" s="43">
        <v>3</v>
      </c>
      <c r="AV1084" s="43"/>
      <c r="AW1084" s="43"/>
      <c r="AX1084" s="43"/>
      <c r="AY1084" s="43"/>
      <c r="AZ1084" s="43">
        <v>1</v>
      </c>
      <c r="BA1084" s="43"/>
      <c r="BB1084" s="43"/>
      <c r="BC1084" s="44">
        <f>SUM(Tabel1[[#This Row],[Herkomst - Eigen woonplaats]:[Herkomst - Onbekend]])</f>
        <v>4</v>
      </c>
    </row>
    <row r="1085" spans="1:55" s="2" customFormat="1" x14ac:dyDescent="0.25">
      <c r="A1085" s="1">
        <v>83</v>
      </c>
      <c r="B1085" t="s">
        <v>51</v>
      </c>
      <c r="C1085" s="8">
        <v>44415</v>
      </c>
      <c r="D1085" s="1" t="s">
        <v>79</v>
      </c>
      <c r="E1085" s="4"/>
      <c r="F1085" s="4"/>
      <c r="G1085" s="4">
        <v>4</v>
      </c>
      <c r="H1085" s="4"/>
      <c r="I1085" s="4"/>
      <c r="J1085" s="4"/>
      <c r="K1085" s="4">
        <f>SUM(Tabel1[[#This Row],[cap_gemarkeerd_langs]:[cap_canadees]])</f>
        <v>4</v>
      </c>
      <c r="L1085" s="4"/>
      <c r="M1085" s="4">
        <v>1</v>
      </c>
      <c r="N1085" s="4"/>
      <c r="O1085" s="4"/>
      <c r="P1085" s="4"/>
      <c r="Q1085" s="4" t="s">
        <v>88</v>
      </c>
      <c r="R1085" s="4">
        <f>SUM(Tabel1[[#This Row],[Cap - Invaliden algemeen]:[Cap - Overig gereserveerd]])</f>
        <v>1</v>
      </c>
      <c r="S1085" s="4">
        <f>Tabel1[[#This Row],[Totale openbare capaciteit]]+Tabel1[[#This Row],[Totale doelgroep capaciteit]]</f>
        <v>5</v>
      </c>
      <c r="T1085" s="11">
        <v>2</v>
      </c>
      <c r="U1085" s="11"/>
      <c r="V1085" s="11">
        <v>1</v>
      </c>
      <c r="W1085" s="11"/>
      <c r="X1085" s="11"/>
      <c r="Y1085" s="11"/>
      <c r="Z1085" s="4">
        <f>SUM(Tabel1[[#This Row],[Bez - Invaliden algemeen]:[Bez - Overig gereserveerd]])</f>
        <v>1</v>
      </c>
      <c r="AA1085" s="4"/>
      <c r="AB1085" s="4"/>
      <c r="AC1085" s="11"/>
      <c r="AD1085" s="11">
        <f>SUM(Tabel1[[#This Row],[Bez - fout, canadees]:[Bez - fout, anders]])</f>
        <v>0</v>
      </c>
      <c r="AE1085" s="4"/>
      <c r="AF1085" s="11"/>
      <c r="AG1085" s="11"/>
      <c r="AH1085" s="11">
        <f>SUM(Tabel1[[#This Row],[Bez - Obstakel, openbaar]:[Bez - Obstakel, doelgroep]])</f>
        <v>0</v>
      </c>
      <c r="AI1085" s="4"/>
      <c r="AJ1085" s="11">
        <f>SUM(Tabel1[[#This Row],[Bez - doelgroep totaal]]+Tabel1[[#This Row],[Bez - Openbaar]]+Tabel1[[#This Row],[Bez - Foutparkeerders]]+Tabel1[[#This Row],[Bez - Obstakels]])</f>
        <v>3</v>
      </c>
      <c r="AK1085" s="41">
        <f>Tabel1[[#This Row],[Bez - Openbaar]]/Tabel1[[#This Row],[Totale openbare capaciteit]]</f>
        <v>0.5</v>
      </c>
      <c r="AL1085" s="41">
        <f>Tabel1[[#This Row],[Bez - doelgroep totaal]]/Tabel1[[#This Row],[Totale doelgroep capaciteit]]</f>
        <v>1</v>
      </c>
      <c r="AM1085" s="41">
        <f>Tabel1[[#This Row],[Totale bezetting]]/Tabel1[[#This Row],[Totale capaciteit]]</f>
        <v>0.6</v>
      </c>
      <c r="AN1085" s="41" t="str">
        <f>Tabel1[[#This Row],[Datum]]&amp;Tabel1[[#This Row],[Meetmoment]]&amp;Tabel1[[#This Row],[Sectienummer]]</f>
        <v>4441514:00-16:0083</v>
      </c>
      <c r="AO1085" s="33"/>
      <c r="AP1085" s="33"/>
      <c r="AQ1085" s="33">
        <v>1</v>
      </c>
      <c r="AR1085" s="33">
        <v>2</v>
      </c>
      <c r="AS1085" s="33"/>
      <c r="AT1085" s="33">
        <f>SUM(Tabel1[[#This Row],[Motief - Bezoekers/kortparkeerders]:[Motief - Overig]])</f>
        <v>3</v>
      </c>
      <c r="AU1085" s="43">
        <v>2</v>
      </c>
      <c r="AV1085" s="43"/>
      <c r="AW1085" s="43"/>
      <c r="AX1085" s="43"/>
      <c r="AY1085" s="43"/>
      <c r="AZ1085" s="43">
        <v>1</v>
      </c>
      <c r="BA1085" s="43"/>
      <c r="BB1085" s="43"/>
      <c r="BC1085" s="44">
        <f>SUM(Tabel1[[#This Row],[Herkomst - Eigen woonplaats]:[Herkomst - Onbekend]])</f>
        <v>3</v>
      </c>
    </row>
    <row r="1086" spans="1:55" s="2" customFormat="1" x14ac:dyDescent="0.25">
      <c r="A1086" s="1">
        <v>83</v>
      </c>
      <c r="B1086" t="s">
        <v>51</v>
      </c>
      <c r="C1086" s="8">
        <v>44415</v>
      </c>
      <c r="D1086" s="1" t="s">
        <v>80</v>
      </c>
      <c r="E1086" s="4"/>
      <c r="F1086" s="4"/>
      <c r="G1086" s="4">
        <v>4</v>
      </c>
      <c r="H1086" s="4"/>
      <c r="I1086" s="4"/>
      <c r="J1086" s="4"/>
      <c r="K1086" s="4">
        <f>SUM(Tabel1[[#This Row],[cap_gemarkeerd_langs]:[cap_canadees]])</f>
        <v>4</v>
      </c>
      <c r="L1086" s="4"/>
      <c r="M1086" s="4">
        <v>1</v>
      </c>
      <c r="N1086" s="4"/>
      <c r="O1086" s="4"/>
      <c r="P1086" s="4"/>
      <c r="Q1086" s="4" t="s">
        <v>88</v>
      </c>
      <c r="R1086" s="4">
        <f>SUM(Tabel1[[#This Row],[Cap - Invaliden algemeen]:[Cap - Overig gereserveerd]])</f>
        <v>1</v>
      </c>
      <c r="S1086" s="4">
        <f>Tabel1[[#This Row],[Totale openbare capaciteit]]+Tabel1[[#This Row],[Totale doelgroep capaciteit]]</f>
        <v>5</v>
      </c>
      <c r="T1086" s="11">
        <v>2</v>
      </c>
      <c r="U1086" s="11"/>
      <c r="V1086" s="11">
        <v>1</v>
      </c>
      <c r="W1086" s="11"/>
      <c r="X1086" s="11"/>
      <c r="Y1086" s="11"/>
      <c r="Z1086" s="4">
        <f>SUM(Tabel1[[#This Row],[Bez - Invaliden algemeen]:[Bez - Overig gereserveerd]])</f>
        <v>1</v>
      </c>
      <c r="AA1086" s="4"/>
      <c r="AB1086" s="4"/>
      <c r="AC1086" s="11"/>
      <c r="AD1086" s="11">
        <f>SUM(Tabel1[[#This Row],[Bez - fout, canadees]:[Bez - fout, anders]])</f>
        <v>0</v>
      </c>
      <c r="AE1086" s="4"/>
      <c r="AF1086" s="11"/>
      <c r="AG1086" s="11"/>
      <c r="AH1086" s="11">
        <f>SUM(Tabel1[[#This Row],[Bez - Obstakel, openbaar]:[Bez - Obstakel, doelgroep]])</f>
        <v>0</v>
      </c>
      <c r="AI1086" s="4"/>
      <c r="AJ1086" s="11">
        <f>SUM(Tabel1[[#This Row],[Bez - doelgroep totaal]]+Tabel1[[#This Row],[Bez - Openbaar]]+Tabel1[[#This Row],[Bez - Foutparkeerders]]+Tabel1[[#This Row],[Bez - Obstakels]])</f>
        <v>3</v>
      </c>
      <c r="AK1086" s="41">
        <f>Tabel1[[#This Row],[Bez - Openbaar]]/Tabel1[[#This Row],[Totale openbare capaciteit]]</f>
        <v>0.5</v>
      </c>
      <c r="AL1086" s="41">
        <f>Tabel1[[#This Row],[Bez - doelgroep totaal]]/Tabel1[[#This Row],[Totale doelgroep capaciteit]]</f>
        <v>1</v>
      </c>
      <c r="AM1086" s="41">
        <f>Tabel1[[#This Row],[Totale bezetting]]/Tabel1[[#This Row],[Totale capaciteit]]</f>
        <v>0.6</v>
      </c>
      <c r="AN1086" s="41" t="str">
        <f>Tabel1[[#This Row],[Datum]]&amp;Tabel1[[#This Row],[Meetmoment]]&amp;Tabel1[[#This Row],[Sectienummer]]</f>
        <v>4441519:00-21:0083</v>
      </c>
      <c r="AO1086" s="33"/>
      <c r="AP1086" s="33"/>
      <c r="AQ1086" s="33">
        <v>1</v>
      </c>
      <c r="AR1086" s="33">
        <v>2</v>
      </c>
      <c r="AS1086" s="33"/>
      <c r="AT1086" s="33">
        <f>SUM(Tabel1[[#This Row],[Motief - Bezoekers/kortparkeerders]:[Motief - Overig]])</f>
        <v>3</v>
      </c>
      <c r="AU1086" s="43">
        <v>2</v>
      </c>
      <c r="AV1086" s="43"/>
      <c r="AW1086" s="43"/>
      <c r="AX1086" s="43"/>
      <c r="AY1086" s="43"/>
      <c r="AZ1086" s="43">
        <v>1</v>
      </c>
      <c r="BA1086" s="43"/>
      <c r="BB1086" s="43"/>
      <c r="BC1086" s="44">
        <f>SUM(Tabel1[[#This Row],[Herkomst - Eigen woonplaats]:[Herkomst - Onbekend]])</f>
        <v>3</v>
      </c>
    </row>
    <row r="1087" spans="1:55" s="2" customFormat="1" x14ac:dyDescent="0.25">
      <c r="A1087" s="1">
        <v>83</v>
      </c>
      <c r="B1087" t="s">
        <v>51</v>
      </c>
      <c r="C1087" s="8">
        <v>44416</v>
      </c>
      <c r="D1087" s="1" t="s">
        <v>77</v>
      </c>
      <c r="E1087" s="4"/>
      <c r="F1087" s="4"/>
      <c r="G1087" s="4">
        <v>4</v>
      </c>
      <c r="H1087" s="4"/>
      <c r="I1087" s="4"/>
      <c r="J1087" s="4"/>
      <c r="K1087" s="4">
        <f>SUM(Tabel1[[#This Row],[cap_gemarkeerd_langs]:[cap_canadees]])</f>
        <v>4</v>
      </c>
      <c r="L1087" s="4"/>
      <c r="M1087" s="4">
        <v>1</v>
      </c>
      <c r="N1087" s="4"/>
      <c r="O1087" s="4"/>
      <c r="P1087" s="4"/>
      <c r="Q1087" s="4" t="s">
        <v>88</v>
      </c>
      <c r="R1087" s="4">
        <f>SUM(Tabel1[[#This Row],[Cap - Invaliden algemeen]:[Cap - Overig gereserveerd]])</f>
        <v>1</v>
      </c>
      <c r="S1087" s="4">
        <f>Tabel1[[#This Row],[Totale openbare capaciteit]]+Tabel1[[#This Row],[Totale doelgroep capaciteit]]</f>
        <v>5</v>
      </c>
      <c r="T1087" s="11">
        <v>4</v>
      </c>
      <c r="U1087" s="11"/>
      <c r="V1087" s="11">
        <v>1</v>
      </c>
      <c r="W1087" s="11"/>
      <c r="X1087" s="11"/>
      <c r="Y1087" s="11"/>
      <c r="Z1087" s="4">
        <f>SUM(Tabel1[[#This Row],[Bez - Invaliden algemeen]:[Bez - Overig gereserveerd]])</f>
        <v>1</v>
      </c>
      <c r="AA1087" s="4"/>
      <c r="AB1087" s="4"/>
      <c r="AC1087" s="11"/>
      <c r="AD1087" s="11">
        <f>SUM(Tabel1[[#This Row],[Bez - fout, canadees]:[Bez - fout, anders]])</f>
        <v>0</v>
      </c>
      <c r="AE1087" s="4"/>
      <c r="AF1087" s="11"/>
      <c r="AG1087" s="11"/>
      <c r="AH1087" s="11">
        <f>SUM(Tabel1[[#This Row],[Bez - Obstakel, openbaar]:[Bez - Obstakel, doelgroep]])</f>
        <v>0</v>
      </c>
      <c r="AI1087" s="4"/>
      <c r="AJ1087" s="11">
        <f>SUM(Tabel1[[#This Row],[Bez - doelgroep totaal]]+Tabel1[[#This Row],[Bez - Openbaar]]+Tabel1[[#This Row],[Bez - Foutparkeerders]]+Tabel1[[#This Row],[Bez - Obstakels]])</f>
        <v>5</v>
      </c>
      <c r="AK1087" s="41">
        <f>Tabel1[[#This Row],[Bez - Openbaar]]/Tabel1[[#This Row],[Totale openbare capaciteit]]</f>
        <v>1</v>
      </c>
      <c r="AL1087" s="41">
        <f>Tabel1[[#This Row],[Bez - doelgroep totaal]]/Tabel1[[#This Row],[Totale doelgroep capaciteit]]</f>
        <v>1</v>
      </c>
      <c r="AM1087" s="41">
        <f>Tabel1[[#This Row],[Totale bezetting]]/Tabel1[[#This Row],[Totale capaciteit]]</f>
        <v>1</v>
      </c>
      <c r="AN1087" s="41" t="str">
        <f>Tabel1[[#This Row],[Datum]]&amp;Tabel1[[#This Row],[Meetmoment]]&amp;Tabel1[[#This Row],[Sectienummer]]</f>
        <v>4441600:00-02:0083</v>
      </c>
      <c r="AO1087" s="33"/>
      <c r="AP1087" s="33"/>
      <c r="AQ1087" s="33">
        <v>1</v>
      </c>
      <c r="AR1087" s="33">
        <v>4</v>
      </c>
      <c r="AS1087" s="33"/>
      <c r="AT1087" s="33">
        <f>SUM(Tabel1[[#This Row],[Motief - Bezoekers/kortparkeerders]:[Motief - Overig]])</f>
        <v>5</v>
      </c>
      <c r="AU1087" s="43">
        <v>4</v>
      </c>
      <c r="AV1087" s="43"/>
      <c r="AW1087" s="43"/>
      <c r="AX1087" s="43"/>
      <c r="AY1087" s="43"/>
      <c r="AZ1087" s="43">
        <v>1</v>
      </c>
      <c r="BA1087" s="43"/>
      <c r="BB1087" s="43"/>
      <c r="BC1087" s="44">
        <f>SUM(Tabel1[[#This Row],[Herkomst - Eigen woonplaats]:[Herkomst - Onbekend]])</f>
        <v>5</v>
      </c>
    </row>
    <row r="1088" spans="1:55" s="2" customFormat="1" x14ac:dyDescent="0.25">
      <c r="A1088" s="1">
        <v>83</v>
      </c>
      <c r="B1088" s="1" t="s">
        <v>51</v>
      </c>
      <c r="C1088" s="8">
        <v>44429</v>
      </c>
      <c r="D1088" s="1" t="s">
        <v>79</v>
      </c>
      <c r="E1088" s="4"/>
      <c r="F1088" s="4"/>
      <c r="G1088" s="4">
        <v>4</v>
      </c>
      <c r="H1088" s="4"/>
      <c r="I1088" s="4"/>
      <c r="J1088" s="4"/>
      <c r="K1088" s="4">
        <f>SUM(Tabel1[[#This Row],[cap_gemarkeerd_langs]:[cap_canadees]])</f>
        <v>4</v>
      </c>
      <c r="L1088" s="4"/>
      <c r="M1088" s="4">
        <v>1</v>
      </c>
      <c r="N1088" s="4"/>
      <c r="O1088" s="4"/>
      <c r="P1088" s="4"/>
      <c r="Q1088" s="4" t="s">
        <v>88</v>
      </c>
      <c r="R1088" s="4">
        <f>SUM(Tabel1[[#This Row],[Cap - Invaliden algemeen]:[Cap - Overig gereserveerd]])</f>
        <v>1</v>
      </c>
      <c r="S1088" s="4">
        <f>Tabel1[[#This Row],[Totale openbare capaciteit]]+Tabel1[[#This Row],[Totale doelgroep capaciteit]]</f>
        <v>5</v>
      </c>
      <c r="T1088" s="11">
        <v>1</v>
      </c>
      <c r="U1088" s="11"/>
      <c r="V1088" s="11"/>
      <c r="W1088" s="11"/>
      <c r="X1088" s="11"/>
      <c r="Y1088" s="11"/>
      <c r="Z1088" s="4">
        <f>SUM(Tabel1[[#This Row],[Bez - Invaliden algemeen]:[Bez - Overig gereserveerd]])</f>
        <v>0</v>
      </c>
      <c r="AA1088" s="4"/>
      <c r="AB1088" s="4"/>
      <c r="AC1088" s="11"/>
      <c r="AD1088" s="11">
        <f>SUM(Tabel1[[#This Row],[Bez - fout, canadees]:[Bez - fout, anders]])</f>
        <v>0</v>
      </c>
      <c r="AE1088" s="11"/>
      <c r="AF1088" s="11"/>
      <c r="AG1088" s="11"/>
      <c r="AH1088" s="11">
        <f>SUM(Tabel1[[#This Row],[Bez - Obstakel, openbaar]:[Bez - Obstakel, doelgroep]])</f>
        <v>0</v>
      </c>
      <c r="AI1088" s="4"/>
      <c r="AJ1088" s="11">
        <f>SUM(Tabel1[[#This Row],[Bez - doelgroep totaal]]+Tabel1[[#This Row],[Bez - Openbaar]]+Tabel1[[#This Row],[Bez - Foutparkeerders]]+Tabel1[[#This Row],[Bez - Obstakels]])</f>
        <v>1</v>
      </c>
      <c r="AK1088" s="41">
        <f>Tabel1[[#This Row],[Bez - Openbaar]]/Tabel1[[#This Row],[Totale openbare capaciteit]]</f>
        <v>0.25</v>
      </c>
      <c r="AL1088" s="41">
        <f>Tabel1[[#This Row],[Bez - doelgroep totaal]]/Tabel1[[#This Row],[Totale doelgroep capaciteit]]</f>
        <v>0</v>
      </c>
      <c r="AM1088" s="41">
        <f>Tabel1[[#This Row],[Totale bezetting]]/Tabel1[[#This Row],[Totale capaciteit]]</f>
        <v>0.2</v>
      </c>
      <c r="AN1088" s="41" t="str">
        <f>Tabel1[[#This Row],[Datum]]&amp;Tabel1[[#This Row],[Meetmoment]]&amp;Tabel1[[#This Row],[Sectienummer]]</f>
        <v>4442914:00-16:0083</v>
      </c>
      <c r="AO1088" s="33"/>
      <c r="AP1088" s="33"/>
      <c r="AQ1088" s="33"/>
      <c r="AR1088" s="33">
        <v>1</v>
      </c>
      <c r="AS1088" s="33"/>
      <c r="AT1088" s="33">
        <f>SUM(Tabel1[[#This Row],[Motief - Bezoekers/kortparkeerders]:[Motief - Overig]])</f>
        <v>1</v>
      </c>
      <c r="AU1088" s="43">
        <v>1</v>
      </c>
      <c r="AV1088" s="43"/>
      <c r="AW1088" s="43"/>
      <c r="AX1088" s="43"/>
      <c r="AY1088" s="43"/>
      <c r="AZ1088" s="43"/>
      <c r="BA1088" s="43"/>
      <c r="BB1088" s="43"/>
      <c r="BC1088" s="44">
        <f>SUM(Tabel1[[#This Row],[Herkomst - Eigen woonplaats]:[Herkomst - Onbekend]])</f>
        <v>1</v>
      </c>
    </row>
    <row r="1089" spans="1:55" s="2" customFormat="1" x14ac:dyDescent="0.25">
      <c r="A1089" s="1">
        <v>83</v>
      </c>
      <c r="B1089" t="s">
        <v>51</v>
      </c>
      <c r="C1089" s="8">
        <v>44450</v>
      </c>
      <c r="D1089" s="1" t="s">
        <v>78</v>
      </c>
      <c r="E1089" s="4"/>
      <c r="F1089" s="4"/>
      <c r="G1089" s="4">
        <v>4</v>
      </c>
      <c r="H1089" s="4"/>
      <c r="I1089" s="4"/>
      <c r="J1089" s="4"/>
      <c r="K1089" s="4">
        <f>SUM(Tabel1[[#This Row],[cap_gemarkeerd_langs]:[cap_canadees]])</f>
        <v>4</v>
      </c>
      <c r="L1089" s="4"/>
      <c r="M1089" s="4">
        <v>1</v>
      </c>
      <c r="N1089" s="4"/>
      <c r="O1089" s="4"/>
      <c r="P1089" s="4"/>
      <c r="Q1089" s="4" t="s">
        <v>88</v>
      </c>
      <c r="R1089" s="4">
        <f>SUM(Tabel1[[#This Row],[Cap - Invaliden algemeen]:[Cap - Overig gereserveerd]])</f>
        <v>1</v>
      </c>
      <c r="S1089" s="4">
        <f>Tabel1[[#This Row],[Totale openbare capaciteit]]+Tabel1[[#This Row],[Totale doelgroep capaciteit]]</f>
        <v>5</v>
      </c>
      <c r="T1089" s="11">
        <v>3</v>
      </c>
      <c r="U1089" s="11"/>
      <c r="V1089" s="11">
        <v>1</v>
      </c>
      <c r="W1089" s="11"/>
      <c r="X1089" s="11"/>
      <c r="Y1089" s="11"/>
      <c r="Z1089" s="4">
        <f>SUM(Tabel1[[#This Row],[Bez - Invaliden algemeen]:[Bez - Overig gereserveerd]])</f>
        <v>1</v>
      </c>
      <c r="AA1089" s="4"/>
      <c r="AB1089" s="4"/>
      <c r="AC1089" s="11"/>
      <c r="AD1089" s="11">
        <f>SUM(Tabel1[[#This Row],[Bez - fout, canadees]:[Bez - fout, anders]])</f>
        <v>0</v>
      </c>
      <c r="AE1089" s="4"/>
      <c r="AF1089" s="11"/>
      <c r="AG1089" s="11"/>
      <c r="AH1089" s="11">
        <f>SUM(Tabel1[[#This Row],[Bez - Obstakel, openbaar]:[Bez - Obstakel, doelgroep]])</f>
        <v>0</v>
      </c>
      <c r="AI1089" s="4"/>
      <c r="AJ1089" s="11">
        <f>SUM(Tabel1[[#This Row],[Bez - doelgroep totaal]]+Tabel1[[#This Row],[Bez - Openbaar]]+Tabel1[[#This Row],[Bez - Foutparkeerders]]+Tabel1[[#This Row],[Bez - Obstakels]])</f>
        <v>4</v>
      </c>
      <c r="AK1089" s="41">
        <f>Tabel1[[#This Row],[Bez - Openbaar]]/Tabel1[[#This Row],[Totale openbare capaciteit]]</f>
        <v>0.75</v>
      </c>
      <c r="AL1089" s="41">
        <f>Tabel1[[#This Row],[Bez - doelgroep totaal]]/Tabel1[[#This Row],[Totale doelgroep capaciteit]]</f>
        <v>1</v>
      </c>
      <c r="AM1089" s="41">
        <f>Tabel1[[#This Row],[Totale bezetting]]/Tabel1[[#This Row],[Totale capaciteit]]</f>
        <v>0.8</v>
      </c>
      <c r="AN1089" s="41" t="str">
        <f>Tabel1[[#This Row],[Datum]]&amp;Tabel1[[#This Row],[Meetmoment]]&amp;Tabel1[[#This Row],[Sectienummer]]</f>
        <v>4445010:00-12:0083</v>
      </c>
      <c r="AO1089" s="33">
        <v>1</v>
      </c>
      <c r="AP1089" s="33"/>
      <c r="AQ1089" s="33"/>
      <c r="AR1089" s="33">
        <v>3</v>
      </c>
      <c r="AS1089" s="33"/>
      <c r="AT1089" s="33">
        <f>SUM(Tabel1[[#This Row],[Motief - Bezoekers/kortparkeerders]:[Motief - Overig]])</f>
        <v>4</v>
      </c>
      <c r="AU1089" s="43">
        <v>4</v>
      </c>
      <c r="AV1089" s="43"/>
      <c r="AW1089" s="43"/>
      <c r="AX1089" s="43"/>
      <c r="AY1089" s="43"/>
      <c r="AZ1089" s="43"/>
      <c r="BA1089" s="43"/>
      <c r="BB1089" s="43"/>
      <c r="BC1089" s="44">
        <f>SUM(Tabel1[[#This Row],[Herkomst - Eigen woonplaats]:[Herkomst - Onbekend]])</f>
        <v>4</v>
      </c>
    </row>
    <row r="1090" spans="1:55" s="2" customFormat="1" x14ac:dyDescent="0.25">
      <c r="A1090" s="1">
        <v>83</v>
      </c>
      <c r="B1090" t="s">
        <v>51</v>
      </c>
      <c r="C1090" s="8">
        <v>44450</v>
      </c>
      <c r="D1090" s="1" t="s">
        <v>79</v>
      </c>
      <c r="E1090" s="4"/>
      <c r="F1090" s="4"/>
      <c r="G1090" s="4">
        <v>4</v>
      </c>
      <c r="H1090" s="4"/>
      <c r="I1090" s="4"/>
      <c r="J1090" s="4"/>
      <c r="K1090" s="4">
        <f>SUM(Tabel1[[#This Row],[cap_gemarkeerd_langs]:[cap_canadees]])</f>
        <v>4</v>
      </c>
      <c r="L1090" s="4"/>
      <c r="M1090" s="4">
        <v>1</v>
      </c>
      <c r="N1090" s="4"/>
      <c r="O1090" s="4"/>
      <c r="P1090" s="4"/>
      <c r="Q1090" s="4" t="s">
        <v>88</v>
      </c>
      <c r="R1090" s="4">
        <f>SUM(Tabel1[[#This Row],[Cap - Invaliden algemeen]:[Cap - Overig gereserveerd]])</f>
        <v>1</v>
      </c>
      <c r="S1090" s="4">
        <f>Tabel1[[#This Row],[Totale openbare capaciteit]]+Tabel1[[#This Row],[Totale doelgroep capaciteit]]</f>
        <v>5</v>
      </c>
      <c r="T1090" s="11">
        <v>1</v>
      </c>
      <c r="U1090" s="11"/>
      <c r="V1090" s="11"/>
      <c r="W1090" s="11"/>
      <c r="X1090" s="11"/>
      <c r="Y1090" s="11"/>
      <c r="Z1090" s="4">
        <f>SUM(Tabel1[[#This Row],[Bez - Invaliden algemeen]:[Bez - Overig gereserveerd]])</f>
        <v>0</v>
      </c>
      <c r="AA1090" s="4"/>
      <c r="AB1090" s="4"/>
      <c r="AC1090" s="11"/>
      <c r="AD1090" s="11">
        <f>SUM(Tabel1[[#This Row],[Bez - fout, canadees]:[Bez - fout, anders]])</f>
        <v>0</v>
      </c>
      <c r="AE1090" s="4"/>
      <c r="AF1090" s="11"/>
      <c r="AG1090" s="11"/>
      <c r="AH1090" s="11">
        <f>SUM(Tabel1[[#This Row],[Bez - Obstakel, openbaar]:[Bez - Obstakel, doelgroep]])</f>
        <v>0</v>
      </c>
      <c r="AI1090" s="4"/>
      <c r="AJ1090" s="11">
        <f>SUM(Tabel1[[#This Row],[Bez - doelgroep totaal]]+Tabel1[[#This Row],[Bez - Openbaar]]+Tabel1[[#This Row],[Bez - Foutparkeerders]]+Tabel1[[#This Row],[Bez - Obstakels]])</f>
        <v>1</v>
      </c>
      <c r="AK1090" s="41">
        <f>Tabel1[[#This Row],[Bez - Openbaar]]/Tabel1[[#This Row],[Totale openbare capaciteit]]</f>
        <v>0.25</v>
      </c>
      <c r="AL1090" s="41">
        <f>Tabel1[[#This Row],[Bez - doelgroep totaal]]/Tabel1[[#This Row],[Totale doelgroep capaciteit]]</f>
        <v>0</v>
      </c>
      <c r="AM1090" s="41">
        <f>Tabel1[[#This Row],[Totale bezetting]]/Tabel1[[#This Row],[Totale capaciteit]]</f>
        <v>0.2</v>
      </c>
      <c r="AN1090" s="41" t="str">
        <f>Tabel1[[#This Row],[Datum]]&amp;Tabel1[[#This Row],[Meetmoment]]&amp;Tabel1[[#This Row],[Sectienummer]]</f>
        <v>4445014:00-16:0083</v>
      </c>
      <c r="AO1090" s="33"/>
      <c r="AP1090" s="33"/>
      <c r="AQ1090" s="33"/>
      <c r="AR1090" s="33">
        <v>1</v>
      </c>
      <c r="AS1090" s="33"/>
      <c r="AT1090" s="33">
        <f>SUM(Tabel1[[#This Row],[Motief - Bezoekers/kortparkeerders]:[Motief - Overig]])</f>
        <v>1</v>
      </c>
      <c r="AU1090" s="43">
        <v>1</v>
      </c>
      <c r="AV1090" s="43"/>
      <c r="AW1090" s="43"/>
      <c r="AX1090" s="43"/>
      <c r="AY1090" s="43"/>
      <c r="AZ1090" s="43"/>
      <c r="BA1090" s="43"/>
      <c r="BB1090" s="43"/>
      <c r="BC1090" s="44">
        <f>SUM(Tabel1[[#This Row],[Herkomst - Eigen woonplaats]:[Herkomst - Onbekend]])</f>
        <v>1</v>
      </c>
    </row>
    <row r="1091" spans="1:55" s="2" customFormat="1" x14ac:dyDescent="0.25">
      <c r="A1091" s="1">
        <v>83</v>
      </c>
      <c r="B1091" t="s">
        <v>51</v>
      </c>
      <c r="C1091" s="8">
        <v>44450</v>
      </c>
      <c r="D1091" s="1" t="s">
        <v>80</v>
      </c>
      <c r="E1091" s="4"/>
      <c r="F1091" s="4"/>
      <c r="G1091" s="4">
        <v>4</v>
      </c>
      <c r="H1091" s="4"/>
      <c r="I1091" s="4"/>
      <c r="J1091" s="4"/>
      <c r="K1091" s="4">
        <f>SUM(Tabel1[[#This Row],[cap_gemarkeerd_langs]:[cap_canadees]])</f>
        <v>4</v>
      </c>
      <c r="L1091" s="4"/>
      <c r="M1091" s="4">
        <v>1</v>
      </c>
      <c r="N1091" s="4"/>
      <c r="O1091" s="4"/>
      <c r="P1091" s="4"/>
      <c r="Q1091" s="4" t="s">
        <v>88</v>
      </c>
      <c r="R1091" s="4">
        <f>SUM(Tabel1[[#This Row],[Cap - Invaliden algemeen]:[Cap - Overig gereserveerd]])</f>
        <v>1</v>
      </c>
      <c r="S1091" s="4">
        <f>Tabel1[[#This Row],[Totale openbare capaciteit]]+Tabel1[[#This Row],[Totale doelgroep capaciteit]]</f>
        <v>5</v>
      </c>
      <c r="T1091" s="11">
        <v>1</v>
      </c>
      <c r="U1091" s="11"/>
      <c r="V1091" s="11">
        <v>1</v>
      </c>
      <c r="W1091" s="11"/>
      <c r="X1091" s="11"/>
      <c r="Y1091" s="11"/>
      <c r="Z1091" s="4">
        <f>SUM(Tabel1[[#This Row],[Bez - Invaliden algemeen]:[Bez - Overig gereserveerd]])</f>
        <v>1</v>
      </c>
      <c r="AA1091" s="4"/>
      <c r="AB1091" s="4"/>
      <c r="AC1091" s="11"/>
      <c r="AD1091" s="11">
        <f>SUM(Tabel1[[#This Row],[Bez - fout, canadees]:[Bez - fout, anders]])</f>
        <v>0</v>
      </c>
      <c r="AE1091" s="4"/>
      <c r="AF1091" s="11"/>
      <c r="AG1091" s="11"/>
      <c r="AH1091" s="11">
        <f>SUM(Tabel1[[#This Row],[Bez - Obstakel, openbaar]:[Bez - Obstakel, doelgroep]])</f>
        <v>0</v>
      </c>
      <c r="AI1091" s="4"/>
      <c r="AJ1091" s="11">
        <f>SUM(Tabel1[[#This Row],[Bez - doelgroep totaal]]+Tabel1[[#This Row],[Bez - Openbaar]]+Tabel1[[#This Row],[Bez - Foutparkeerders]]+Tabel1[[#This Row],[Bez - Obstakels]])</f>
        <v>2</v>
      </c>
      <c r="AK1091" s="41">
        <f>Tabel1[[#This Row],[Bez - Openbaar]]/Tabel1[[#This Row],[Totale openbare capaciteit]]</f>
        <v>0.25</v>
      </c>
      <c r="AL1091" s="41">
        <f>Tabel1[[#This Row],[Bez - doelgroep totaal]]/Tabel1[[#This Row],[Totale doelgroep capaciteit]]</f>
        <v>1</v>
      </c>
      <c r="AM1091" s="41">
        <f>Tabel1[[#This Row],[Totale bezetting]]/Tabel1[[#This Row],[Totale capaciteit]]</f>
        <v>0.4</v>
      </c>
      <c r="AN1091" s="41" t="str">
        <f>Tabel1[[#This Row],[Datum]]&amp;Tabel1[[#This Row],[Meetmoment]]&amp;Tabel1[[#This Row],[Sectienummer]]</f>
        <v>4445019:00-21:0083</v>
      </c>
      <c r="AO1091" s="33"/>
      <c r="AP1091" s="33"/>
      <c r="AQ1091" s="33"/>
      <c r="AR1091" s="33">
        <v>2</v>
      </c>
      <c r="AS1091" s="33"/>
      <c r="AT1091" s="33">
        <f>SUM(Tabel1[[#This Row],[Motief - Bezoekers/kortparkeerders]:[Motief - Overig]])</f>
        <v>2</v>
      </c>
      <c r="AU1091" s="43">
        <v>2</v>
      </c>
      <c r="AV1091" s="43"/>
      <c r="AW1091" s="43"/>
      <c r="AX1091" s="43"/>
      <c r="AY1091" s="43"/>
      <c r="AZ1091" s="43"/>
      <c r="BA1091" s="43"/>
      <c r="BB1091" s="43"/>
      <c r="BC1091" s="44">
        <f>SUM(Tabel1[[#This Row],[Herkomst - Eigen woonplaats]:[Herkomst - Onbekend]])</f>
        <v>2</v>
      </c>
    </row>
    <row r="1092" spans="1:55" s="2" customFormat="1" x14ac:dyDescent="0.25">
      <c r="A1092" s="1">
        <v>83</v>
      </c>
      <c r="B1092" t="s">
        <v>51</v>
      </c>
      <c r="C1092" s="8">
        <v>44451</v>
      </c>
      <c r="D1092" s="1" t="s">
        <v>77</v>
      </c>
      <c r="E1092" s="4"/>
      <c r="F1092" s="4"/>
      <c r="G1092" s="4">
        <v>4</v>
      </c>
      <c r="H1092" s="4"/>
      <c r="I1092" s="4"/>
      <c r="J1092" s="4"/>
      <c r="K1092" s="4">
        <f>SUM(Tabel1[[#This Row],[cap_gemarkeerd_langs]:[cap_canadees]])</f>
        <v>4</v>
      </c>
      <c r="L1092" s="4"/>
      <c r="M1092" s="4">
        <v>1</v>
      </c>
      <c r="N1092" s="4"/>
      <c r="O1092" s="4"/>
      <c r="P1092" s="4"/>
      <c r="Q1092" s="4" t="s">
        <v>88</v>
      </c>
      <c r="R1092" s="4">
        <f>SUM(Tabel1[[#This Row],[Cap - Invaliden algemeen]:[Cap - Overig gereserveerd]])</f>
        <v>1</v>
      </c>
      <c r="S1092" s="4">
        <f>Tabel1[[#This Row],[Totale openbare capaciteit]]+Tabel1[[#This Row],[Totale doelgroep capaciteit]]</f>
        <v>5</v>
      </c>
      <c r="T1092" s="11">
        <v>3</v>
      </c>
      <c r="U1092" s="11"/>
      <c r="V1092" s="11">
        <v>1</v>
      </c>
      <c r="W1092" s="11"/>
      <c r="X1092" s="11"/>
      <c r="Y1092" s="11"/>
      <c r="Z1092" s="4">
        <f>SUM(Tabel1[[#This Row],[Bez - Invaliden algemeen]:[Bez - Overig gereserveerd]])</f>
        <v>1</v>
      </c>
      <c r="AA1092" s="4"/>
      <c r="AB1092" s="4"/>
      <c r="AC1092" s="11"/>
      <c r="AD1092" s="11">
        <f>SUM(Tabel1[[#This Row],[Bez - fout, canadees]:[Bez - fout, anders]])</f>
        <v>0</v>
      </c>
      <c r="AE1092" s="4"/>
      <c r="AF1092" s="11"/>
      <c r="AG1092" s="11"/>
      <c r="AH1092" s="11">
        <f>SUM(Tabel1[[#This Row],[Bez - Obstakel, openbaar]:[Bez - Obstakel, doelgroep]])</f>
        <v>0</v>
      </c>
      <c r="AI1092" s="4"/>
      <c r="AJ1092" s="11">
        <f>SUM(Tabel1[[#This Row],[Bez - doelgroep totaal]]+Tabel1[[#This Row],[Bez - Openbaar]]+Tabel1[[#This Row],[Bez - Foutparkeerders]]+Tabel1[[#This Row],[Bez - Obstakels]])</f>
        <v>4</v>
      </c>
      <c r="AK1092" s="41">
        <f>Tabel1[[#This Row],[Bez - Openbaar]]/Tabel1[[#This Row],[Totale openbare capaciteit]]</f>
        <v>0.75</v>
      </c>
      <c r="AL1092" s="41">
        <f>Tabel1[[#This Row],[Bez - doelgroep totaal]]/Tabel1[[#This Row],[Totale doelgroep capaciteit]]</f>
        <v>1</v>
      </c>
      <c r="AM1092" s="41">
        <f>Tabel1[[#This Row],[Totale bezetting]]/Tabel1[[#This Row],[Totale capaciteit]]</f>
        <v>0.8</v>
      </c>
      <c r="AN1092" s="41" t="str">
        <f>Tabel1[[#This Row],[Datum]]&amp;Tabel1[[#This Row],[Meetmoment]]&amp;Tabel1[[#This Row],[Sectienummer]]</f>
        <v>4445100:00-02:0083</v>
      </c>
      <c r="AO1092" s="33"/>
      <c r="AP1092" s="33"/>
      <c r="AQ1092" s="33"/>
      <c r="AR1092" s="33">
        <v>4</v>
      </c>
      <c r="AS1092" s="33"/>
      <c r="AT1092" s="33">
        <f>SUM(Tabel1[[#This Row],[Motief - Bezoekers/kortparkeerders]:[Motief - Overig]])</f>
        <v>4</v>
      </c>
      <c r="AU1092" s="43">
        <v>4</v>
      </c>
      <c r="AV1092" s="43"/>
      <c r="AW1092" s="43"/>
      <c r="AX1092" s="43"/>
      <c r="AY1092" s="43"/>
      <c r="AZ1092" s="43"/>
      <c r="BA1092" s="43"/>
      <c r="BB1092" s="43"/>
      <c r="BC1092" s="44">
        <f>SUM(Tabel1[[#This Row],[Herkomst - Eigen woonplaats]:[Herkomst - Onbekend]])</f>
        <v>4</v>
      </c>
    </row>
    <row r="1093" spans="1:55" s="2" customFormat="1" x14ac:dyDescent="0.25">
      <c r="A1093" s="1">
        <v>83</v>
      </c>
      <c r="B1093" t="s">
        <v>51</v>
      </c>
      <c r="C1093" s="8">
        <v>44474</v>
      </c>
      <c r="D1093" s="1" t="s">
        <v>78</v>
      </c>
      <c r="E1093" s="4"/>
      <c r="F1093" s="4"/>
      <c r="G1093" s="4">
        <v>4</v>
      </c>
      <c r="H1093" s="4"/>
      <c r="I1093" s="4"/>
      <c r="J1093" s="4"/>
      <c r="K1093" s="4">
        <f>SUM(Tabel1[[#This Row],[cap_gemarkeerd_langs]:[cap_canadees]])</f>
        <v>4</v>
      </c>
      <c r="L1093" s="4"/>
      <c r="M1093" s="4">
        <v>1</v>
      </c>
      <c r="N1093" s="4"/>
      <c r="O1093" s="4"/>
      <c r="P1093" s="4"/>
      <c r="Q1093" s="4" t="s">
        <v>88</v>
      </c>
      <c r="R1093" s="4">
        <f>SUM(Tabel1[[#This Row],[Cap - Invaliden algemeen]:[Cap - Overig gereserveerd]])</f>
        <v>1</v>
      </c>
      <c r="S1093" s="4">
        <f>Tabel1[[#This Row],[Totale openbare capaciteit]]+Tabel1[[#This Row],[Totale doelgroep capaciteit]]</f>
        <v>5</v>
      </c>
      <c r="T1093" s="11">
        <v>1</v>
      </c>
      <c r="U1093" s="11"/>
      <c r="V1093" s="11">
        <v>1</v>
      </c>
      <c r="W1093" s="11"/>
      <c r="X1093" s="11"/>
      <c r="Y1093" s="11"/>
      <c r="Z1093" s="4">
        <f>SUM(Tabel1[[#This Row],[Bez - Invaliden algemeen]:[Bez - Overig gereserveerd]])</f>
        <v>1</v>
      </c>
      <c r="AA1093" s="4"/>
      <c r="AB1093" s="4"/>
      <c r="AC1093" s="11"/>
      <c r="AD1093" s="11">
        <f>SUM(Tabel1[[#This Row],[Bez - fout, canadees]:[Bez - fout, anders]])</f>
        <v>0</v>
      </c>
      <c r="AE1093" s="4"/>
      <c r="AF1093" s="11"/>
      <c r="AG1093" s="11"/>
      <c r="AH1093" s="11">
        <f>SUM(Tabel1[[#This Row],[Bez - Obstakel, openbaar]:[Bez - Obstakel, doelgroep]])</f>
        <v>0</v>
      </c>
      <c r="AI1093" s="4"/>
      <c r="AJ1093" s="11">
        <f>SUM(Tabel1[[#This Row],[Bez - doelgroep totaal]]+Tabel1[[#This Row],[Bez - Openbaar]]+Tabel1[[#This Row],[Bez - Foutparkeerders]]+Tabel1[[#This Row],[Bez - Obstakels]])</f>
        <v>2</v>
      </c>
      <c r="AK1093" s="41">
        <f>Tabel1[[#This Row],[Bez - Openbaar]]/Tabel1[[#This Row],[Totale openbare capaciteit]]</f>
        <v>0.25</v>
      </c>
      <c r="AL1093" s="41">
        <f>Tabel1[[#This Row],[Bez - doelgroep totaal]]/Tabel1[[#This Row],[Totale doelgroep capaciteit]]</f>
        <v>1</v>
      </c>
      <c r="AM1093" s="41">
        <f>Tabel1[[#This Row],[Totale bezetting]]/Tabel1[[#This Row],[Totale capaciteit]]</f>
        <v>0.4</v>
      </c>
      <c r="AN1093" s="41" t="str">
        <f>Tabel1[[#This Row],[Datum]]&amp;Tabel1[[#This Row],[Meetmoment]]&amp;Tabel1[[#This Row],[Sectienummer]]</f>
        <v>4447410:00-12:0083</v>
      </c>
      <c r="AO1093" s="33">
        <v>1</v>
      </c>
      <c r="AP1093" s="33"/>
      <c r="AQ1093" s="33"/>
      <c r="AR1093" s="33">
        <v>1</v>
      </c>
      <c r="AS1093" s="33"/>
      <c r="AT1093" s="33">
        <f>SUM(Tabel1[[#This Row],[Motief - Bezoekers/kortparkeerders]:[Motief - Overig]])</f>
        <v>2</v>
      </c>
      <c r="AU1093" s="43">
        <v>1</v>
      </c>
      <c r="AV1093" s="43"/>
      <c r="AW1093" s="43"/>
      <c r="AX1093" s="43">
        <v>1</v>
      </c>
      <c r="AY1093" s="43"/>
      <c r="AZ1093" s="43"/>
      <c r="BA1093" s="43"/>
      <c r="BB1093" s="43"/>
      <c r="BC1093" s="44">
        <f>SUM(Tabel1[[#This Row],[Herkomst - Eigen woonplaats]:[Herkomst - Onbekend]])</f>
        <v>2</v>
      </c>
    </row>
    <row r="1094" spans="1:55" s="2" customFormat="1" x14ac:dyDescent="0.25">
      <c r="A1094" s="1">
        <v>83</v>
      </c>
      <c r="B1094" t="s">
        <v>51</v>
      </c>
      <c r="C1094" s="8">
        <v>44474</v>
      </c>
      <c r="D1094" s="1" t="s">
        <v>79</v>
      </c>
      <c r="E1094" s="4"/>
      <c r="F1094" s="4"/>
      <c r="G1094" s="4">
        <v>4</v>
      </c>
      <c r="H1094" s="4"/>
      <c r="I1094" s="4"/>
      <c r="J1094" s="4"/>
      <c r="K1094" s="4">
        <f>SUM(Tabel1[[#This Row],[cap_gemarkeerd_langs]:[cap_canadees]])</f>
        <v>4</v>
      </c>
      <c r="L1094" s="4"/>
      <c r="M1094" s="4">
        <v>1</v>
      </c>
      <c r="N1094" s="4"/>
      <c r="O1094" s="4"/>
      <c r="P1094" s="4"/>
      <c r="Q1094" s="4" t="s">
        <v>88</v>
      </c>
      <c r="R1094" s="4">
        <f>SUM(Tabel1[[#This Row],[Cap - Invaliden algemeen]:[Cap - Overig gereserveerd]])</f>
        <v>1</v>
      </c>
      <c r="S1094" s="4">
        <f>Tabel1[[#This Row],[Totale openbare capaciteit]]+Tabel1[[#This Row],[Totale doelgroep capaciteit]]</f>
        <v>5</v>
      </c>
      <c r="T1094" s="11">
        <v>2</v>
      </c>
      <c r="U1094" s="11"/>
      <c r="V1094" s="11">
        <v>1</v>
      </c>
      <c r="W1094" s="11"/>
      <c r="X1094" s="11"/>
      <c r="Y1094" s="11"/>
      <c r="Z1094" s="4">
        <f>SUM(Tabel1[[#This Row],[Bez - Invaliden algemeen]:[Bez - Overig gereserveerd]])</f>
        <v>1</v>
      </c>
      <c r="AA1094" s="4"/>
      <c r="AB1094" s="4"/>
      <c r="AC1094" s="11"/>
      <c r="AD1094" s="11">
        <f>SUM(Tabel1[[#This Row],[Bez - fout, canadees]:[Bez - fout, anders]])</f>
        <v>0</v>
      </c>
      <c r="AE1094" s="4"/>
      <c r="AF1094" s="11"/>
      <c r="AG1094" s="11"/>
      <c r="AH1094" s="11">
        <f>SUM(Tabel1[[#This Row],[Bez - Obstakel, openbaar]:[Bez - Obstakel, doelgroep]])</f>
        <v>0</v>
      </c>
      <c r="AI1094" s="4"/>
      <c r="AJ1094" s="11">
        <f>SUM(Tabel1[[#This Row],[Bez - doelgroep totaal]]+Tabel1[[#This Row],[Bez - Openbaar]]+Tabel1[[#This Row],[Bez - Foutparkeerders]]+Tabel1[[#This Row],[Bez - Obstakels]])</f>
        <v>3</v>
      </c>
      <c r="AK1094" s="41">
        <f>Tabel1[[#This Row],[Bez - Openbaar]]/Tabel1[[#This Row],[Totale openbare capaciteit]]</f>
        <v>0.5</v>
      </c>
      <c r="AL1094" s="41">
        <f>Tabel1[[#This Row],[Bez - doelgroep totaal]]/Tabel1[[#This Row],[Totale doelgroep capaciteit]]</f>
        <v>1</v>
      </c>
      <c r="AM1094" s="41">
        <f>Tabel1[[#This Row],[Totale bezetting]]/Tabel1[[#This Row],[Totale capaciteit]]</f>
        <v>0.6</v>
      </c>
      <c r="AN1094" s="41" t="str">
        <f>Tabel1[[#This Row],[Datum]]&amp;Tabel1[[#This Row],[Meetmoment]]&amp;Tabel1[[#This Row],[Sectienummer]]</f>
        <v>4447414:00-16:0083</v>
      </c>
      <c r="AO1094" s="33"/>
      <c r="AP1094" s="33"/>
      <c r="AQ1094" s="33">
        <v>2</v>
      </c>
      <c r="AR1094" s="33">
        <v>1</v>
      </c>
      <c r="AS1094" s="33"/>
      <c r="AT1094" s="33">
        <f>SUM(Tabel1[[#This Row],[Motief - Bezoekers/kortparkeerders]:[Motief - Overig]])</f>
        <v>3</v>
      </c>
      <c r="AU1094" s="43">
        <v>3</v>
      </c>
      <c r="AV1094" s="43"/>
      <c r="AW1094" s="43"/>
      <c r="AX1094" s="43"/>
      <c r="AY1094" s="43"/>
      <c r="AZ1094" s="43"/>
      <c r="BA1094" s="43"/>
      <c r="BB1094" s="43"/>
      <c r="BC1094" s="44">
        <f>SUM(Tabel1[[#This Row],[Herkomst - Eigen woonplaats]:[Herkomst - Onbekend]])</f>
        <v>3</v>
      </c>
    </row>
    <row r="1095" spans="1:55" s="2" customFormat="1" x14ac:dyDescent="0.25">
      <c r="A1095" s="1">
        <v>83</v>
      </c>
      <c r="B1095" t="s">
        <v>51</v>
      </c>
      <c r="C1095" s="8">
        <v>44474</v>
      </c>
      <c r="D1095" s="1" t="s">
        <v>80</v>
      </c>
      <c r="E1095" s="4"/>
      <c r="F1095" s="4"/>
      <c r="G1095" s="4">
        <v>4</v>
      </c>
      <c r="H1095" s="4"/>
      <c r="I1095" s="4"/>
      <c r="J1095" s="4"/>
      <c r="K1095" s="4">
        <f>SUM(Tabel1[[#This Row],[cap_gemarkeerd_langs]:[cap_canadees]])</f>
        <v>4</v>
      </c>
      <c r="L1095" s="4"/>
      <c r="M1095" s="4">
        <v>1</v>
      </c>
      <c r="N1095" s="4"/>
      <c r="O1095" s="4"/>
      <c r="P1095" s="4"/>
      <c r="Q1095" s="4" t="s">
        <v>88</v>
      </c>
      <c r="R1095" s="4">
        <f>SUM(Tabel1[[#This Row],[Cap - Invaliden algemeen]:[Cap - Overig gereserveerd]])</f>
        <v>1</v>
      </c>
      <c r="S1095" s="4">
        <f>Tabel1[[#This Row],[Totale openbare capaciteit]]+Tabel1[[#This Row],[Totale doelgroep capaciteit]]</f>
        <v>5</v>
      </c>
      <c r="T1095" s="11">
        <v>4</v>
      </c>
      <c r="U1095" s="11"/>
      <c r="V1095" s="11">
        <v>1</v>
      </c>
      <c r="W1095" s="11"/>
      <c r="X1095" s="11"/>
      <c r="Y1095" s="11"/>
      <c r="Z1095" s="4">
        <f>SUM(Tabel1[[#This Row],[Bez - Invaliden algemeen]:[Bez - Overig gereserveerd]])</f>
        <v>1</v>
      </c>
      <c r="AA1095" s="4"/>
      <c r="AB1095" s="4"/>
      <c r="AC1095" s="11"/>
      <c r="AD1095" s="11">
        <f>SUM(Tabel1[[#This Row],[Bez - fout, canadees]:[Bez - fout, anders]])</f>
        <v>0</v>
      </c>
      <c r="AE1095" s="4"/>
      <c r="AF1095" s="11"/>
      <c r="AG1095" s="11"/>
      <c r="AH1095" s="11">
        <f>SUM(Tabel1[[#This Row],[Bez - Obstakel, openbaar]:[Bez - Obstakel, doelgroep]])</f>
        <v>0</v>
      </c>
      <c r="AI1095" s="4"/>
      <c r="AJ1095" s="11">
        <f>SUM(Tabel1[[#This Row],[Bez - doelgroep totaal]]+Tabel1[[#This Row],[Bez - Openbaar]]+Tabel1[[#This Row],[Bez - Foutparkeerders]]+Tabel1[[#This Row],[Bez - Obstakels]])</f>
        <v>5</v>
      </c>
      <c r="AK1095" s="41">
        <f>Tabel1[[#This Row],[Bez - Openbaar]]/Tabel1[[#This Row],[Totale openbare capaciteit]]</f>
        <v>1</v>
      </c>
      <c r="AL1095" s="41">
        <f>Tabel1[[#This Row],[Bez - doelgroep totaal]]/Tabel1[[#This Row],[Totale doelgroep capaciteit]]</f>
        <v>1</v>
      </c>
      <c r="AM1095" s="41">
        <f>Tabel1[[#This Row],[Totale bezetting]]/Tabel1[[#This Row],[Totale capaciteit]]</f>
        <v>1</v>
      </c>
      <c r="AN1095" s="41" t="str">
        <f>Tabel1[[#This Row],[Datum]]&amp;Tabel1[[#This Row],[Meetmoment]]&amp;Tabel1[[#This Row],[Sectienummer]]</f>
        <v>4447419:00-21:0083</v>
      </c>
      <c r="AO1095" s="33">
        <v>1</v>
      </c>
      <c r="AP1095" s="33"/>
      <c r="AQ1095" s="33">
        <v>3</v>
      </c>
      <c r="AR1095" s="33">
        <v>1</v>
      </c>
      <c r="AS1095" s="33"/>
      <c r="AT1095" s="33">
        <f>SUM(Tabel1[[#This Row],[Motief - Bezoekers/kortparkeerders]:[Motief - Overig]])</f>
        <v>5</v>
      </c>
      <c r="AU1095" s="43">
        <v>4</v>
      </c>
      <c r="AV1095" s="43"/>
      <c r="AW1095" s="43">
        <v>1</v>
      </c>
      <c r="AX1095" s="43"/>
      <c r="AY1095" s="43"/>
      <c r="AZ1095" s="43"/>
      <c r="BA1095" s="43"/>
      <c r="BB1095" s="43"/>
      <c r="BC1095" s="44">
        <f>SUM(Tabel1[[#This Row],[Herkomst - Eigen woonplaats]:[Herkomst - Onbekend]])</f>
        <v>5</v>
      </c>
    </row>
    <row r="1096" spans="1:55" s="2" customFormat="1" x14ac:dyDescent="0.25">
      <c r="A1096" s="1">
        <v>83</v>
      </c>
      <c r="B1096" t="s">
        <v>51</v>
      </c>
      <c r="C1096" s="8">
        <v>44475</v>
      </c>
      <c r="D1096" s="1" t="s">
        <v>77</v>
      </c>
      <c r="E1096" s="4"/>
      <c r="F1096" s="4"/>
      <c r="G1096" s="4">
        <v>4</v>
      </c>
      <c r="H1096" s="4"/>
      <c r="I1096" s="4"/>
      <c r="J1096" s="4"/>
      <c r="K1096" s="4">
        <f>SUM(Tabel1[[#This Row],[cap_gemarkeerd_langs]:[cap_canadees]])</f>
        <v>4</v>
      </c>
      <c r="L1096" s="4"/>
      <c r="M1096" s="4">
        <v>1</v>
      </c>
      <c r="N1096" s="4"/>
      <c r="O1096" s="4"/>
      <c r="P1096" s="4"/>
      <c r="Q1096" s="4" t="s">
        <v>88</v>
      </c>
      <c r="R1096" s="4">
        <f>SUM(Tabel1[[#This Row],[Cap - Invaliden algemeen]:[Cap - Overig gereserveerd]])</f>
        <v>1</v>
      </c>
      <c r="S1096" s="4">
        <f>Tabel1[[#This Row],[Totale openbare capaciteit]]+Tabel1[[#This Row],[Totale doelgroep capaciteit]]</f>
        <v>5</v>
      </c>
      <c r="T1096" s="11">
        <v>4</v>
      </c>
      <c r="U1096" s="11"/>
      <c r="V1096" s="11">
        <v>1</v>
      </c>
      <c r="W1096" s="11"/>
      <c r="X1096" s="11"/>
      <c r="Y1096" s="11"/>
      <c r="Z1096" s="4">
        <f>SUM(Tabel1[[#This Row],[Bez - Invaliden algemeen]:[Bez - Overig gereserveerd]])</f>
        <v>1</v>
      </c>
      <c r="AA1096" s="4"/>
      <c r="AB1096" s="4"/>
      <c r="AC1096" s="11"/>
      <c r="AD1096" s="11">
        <f>SUM(Tabel1[[#This Row],[Bez - fout, canadees]:[Bez - fout, anders]])</f>
        <v>0</v>
      </c>
      <c r="AE1096" s="4"/>
      <c r="AF1096" s="11"/>
      <c r="AG1096" s="11"/>
      <c r="AH1096" s="11">
        <f>SUM(Tabel1[[#This Row],[Bez - Obstakel, openbaar]:[Bez - Obstakel, doelgroep]])</f>
        <v>0</v>
      </c>
      <c r="AI1096" s="4"/>
      <c r="AJ1096" s="11">
        <f>SUM(Tabel1[[#This Row],[Bez - doelgroep totaal]]+Tabel1[[#This Row],[Bez - Openbaar]]+Tabel1[[#This Row],[Bez - Foutparkeerders]]+Tabel1[[#This Row],[Bez - Obstakels]])</f>
        <v>5</v>
      </c>
      <c r="AK1096" s="41">
        <f>Tabel1[[#This Row],[Bez - Openbaar]]/Tabel1[[#This Row],[Totale openbare capaciteit]]</f>
        <v>1</v>
      </c>
      <c r="AL1096" s="41">
        <f>Tabel1[[#This Row],[Bez - doelgroep totaal]]/Tabel1[[#This Row],[Totale doelgroep capaciteit]]</f>
        <v>1</v>
      </c>
      <c r="AM1096" s="41">
        <f>Tabel1[[#This Row],[Totale bezetting]]/Tabel1[[#This Row],[Totale capaciteit]]</f>
        <v>1</v>
      </c>
      <c r="AN1096" s="41" t="str">
        <f>Tabel1[[#This Row],[Datum]]&amp;Tabel1[[#This Row],[Meetmoment]]&amp;Tabel1[[#This Row],[Sectienummer]]</f>
        <v>4447500:00-02:0083</v>
      </c>
      <c r="AO1096" s="33"/>
      <c r="AP1096" s="33"/>
      <c r="AQ1096" s="33">
        <v>3</v>
      </c>
      <c r="AR1096" s="33">
        <v>2</v>
      </c>
      <c r="AS1096" s="33"/>
      <c r="AT1096" s="33">
        <f>SUM(Tabel1[[#This Row],[Motief - Bezoekers/kortparkeerders]:[Motief - Overig]])</f>
        <v>5</v>
      </c>
      <c r="AU1096" s="43">
        <v>5</v>
      </c>
      <c r="AV1096" s="43"/>
      <c r="AW1096" s="43"/>
      <c r="AX1096" s="43"/>
      <c r="AY1096" s="43"/>
      <c r="AZ1096" s="43"/>
      <c r="BA1096" s="43"/>
      <c r="BB1096" s="43"/>
      <c r="BC1096" s="44">
        <f>SUM(Tabel1[[#This Row],[Herkomst - Eigen woonplaats]:[Herkomst - Onbekend]])</f>
        <v>5</v>
      </c>
    </row>
    <row r="1097" spans="1:55" s="2" customFormat="1" x14ac:dyDescent="0.25">
      <c r="A1097" s="1">
        <v>84</v>
      </c>
      <c r="B1097" t="s">
        <v>61</v>
      </c>
      <c r="C1097" s="8">
        <v>44415</v>
      </c>
      <c r="D1097" s="1" t="s">
        <v>78</v>
      </c>
      <c r="E1097" s="4">
        <v>1</v>
      </c>
      <c r="F1097" s="4"/>
      <c r="G1097" s="4"/>
      <c r="H1097" s="4"/>
      <c r="I1097" s="4"/>
      <c r="J1097" s="4"/>
      <c r="K1097" s="4">
        <f>SUM(Tabel1[[#This Row],[cap_gemarkeerd_langs]:[cap_canadees]])</f>
        <v>1</v>
      </c>
      <c r="L1097" s="4"/>
      <c r="M1097" s="4"/>
      <c r="N1097" s="4"/>
      <c r="O1097" s="4"/>
      <c r="P1097" s="4"/>
      <c r="Q1097" s="4" t="s">
        <v>88</v>
      </c>
      <c r="R1097" s="4">
        <f>SUM(Tabel1[[#This Row],[Cap - Invaliden algemeen]:[Cap - Overig gereserveerd]])</f>
        <v>0</v>
      </c>
      <c r="S1097" s="4">
        <f>Tabel1[[#This Row],[Totale openbare capaciteit]]+Tabel1[[#This Row],[Totale doelgroep capaciteit]]</f>
        <v>1</v>
      </c>
      <c r="T1097" s="11"/>
      <c r="U1097" s="11"/>
      <c r="V1097" s="11"/>
      <c r="W1097" s="11"/>
      <c r="X1097" s="11"/>
      <c r="Y1097" s="11"/>
      <c r="Z1097" s="4">
        <f>SUM(Tabel1[[#This Row],[Bez - Invaliden algemeen]:[Bez - Overig gereserveerd]])</f>
        <v>0</v>
      </c>
      <c r="AA1097" s="4"/>
      <c r="AB1097" s="4"/>
      <c r="AC1097" s="11"/>
      <c r="AD1097" s="11">
        <f>SUM(Tabel1[[#This Row],[Bez - fout, canadees]:[Bez - fout, anders]])</f>
        <v>0</v>
      </c>
      <c r="AE1097" s="4"/>
      <c r="AF1097" s="11"/>
      <c r="AG1097" s="11"/>
      <c r="AH1097" s="11">
        <f>SUM(Tabel1[[#This Row],[Bez - Obstakel, openbaar]:[Bez - Obstakel, doelgroep]])</f>
        <v>0</v>
      </c>
      <c r="AI1097" s="4"/>
      <c r="AJ1097" s="11">
        <f>SUM(Tabel1[[#This Row],[Bez - doelgroep totaal]]+Tabel1[[#This Row],[Bez - Openbaar]]+Tabel1[[#This Row],[Bez - Foutparkeerders]]+Tabel1[[#This Row],[Bez - Obstakels]])</f>
        <v>0</v>
      </c>
      <c r="AK1097" s="41">
        <f>Tabel1[[#This Row],[Bez - Openbaar]]/Tabel1[[#This Row],[Totale openbare capaciteit]]</f>
        <v>0</v>
      </c>
      <c r="AL1097" s="41" t="e">
        <f>Tabel1[[#This Row],[Bez - doelgroep totaal]]/Tabel1[[#This Row],[Totale doelgroep capaciteit]]</f>
        <v>#DIV/0!</v>
      </c>
      <c r="AM1097" s="41">
        <f>Tabel1[[#This Row],[Totale bezetting]]/Tabel1[[#This Row],[Totale capaciteit]]</f>
        <v>0</v>
      </c>
      <c r="AN1097" s="41" t="str">
        <f>Tabel1[[#This Row],[Datum]]&amp;Tabel1[[#This Row],[Meetmoment]]&amp;Tabel1[[#This Row],[Sectienummer]]</f>
        <v>4441510:00-12:0084</v>
      </c>
      <c r="AO1097" s="33"/>
      <c r="AP1097" s="33"/>
      <c r="AQ1097" s="33"/>
      <c r="AR1097" s="33"/>
      <c r="AS1097" s="33"/>
      <c r="AT1097" s="33">
        <f>SUM(Tabel1[[#This Row],[Motief - Bezoekers/kortparkeerders]:[Motief - Overig]])</f>
        <v>0</v>
      </c>
      <c r="AU1097" s="43"/>
      <c r="AV1097" s="43"/>
      <c r="AW1097" s="43"/>
      <c r="AX1097" s="43"/>
      <c r="AY1097" s="43"/>
      <c r="AZ1097" s="43"/>
      <c r="BA1097" s="43"/>
      <c r="BB1097" s="43"/>
      <c r="BC1097" s="44">
        <f>SUM(Tabel1[[#This Row],[Herkomst - Eigen woonplaats]:[Herkomst - Onbekend]])</f>
        <v>0</v>
      </c>
    </row>
    <row r="1098" spans="1:55" s="2" customFormat="1" x14ac:dyDescent="0.25">
      <c r="A1098" s="1">
        <v>84</v>
      </c>
      <c r="B1098" t="s">
        <v>61</v>
      </c>
      <c r="C1098" s="8">
        <v>44415</v>
      </c>
      <c r="D1098" s="1" t="s">
        <v>79</v>
      </c>
      <c r="E1098" s="4">
        <v>1</v>
      </c>
      <c r="F1098" s="4"/>
      <c r="G1098" s="4"/>
      <c r="H1098" s="4"/>
      <c r="I1098" s="4"/>
      <c r="J1098" s="4"/>
      <c r="K1098" s="4">
        <f>SUM(Tabel1[[#This Row],[cap_gemarkeerd_langs]:[cap_canadees]])</f>
        <v>1</v>
      </c>
      <c r="L1098" s="4"/>
      <c r="M1098" s="4"/>
      <c r="N1098" s="4"/>
      <c r="O1098" s="4"/>
      <c r="P1098" s="4"/>
      <c r="Q1098" s="4" t="s">
        <v>88</v>
      </c>
      <c r="R1098" s="4">
        <f>SUM(Tabel1[[#This Row],[Cap - Invaliden algemeen]:[Cap - Overig gereserveerd]])</f>
        <v>0</v>
      </c>
      <c r="S1098" s="4">
        <f>Tabel1[[#This Row],[Totale openbare capaciteit]]+Tabel1[[#This Row],[Totale doelgroep capaciteit]]</f>
        <v>1</v>
      </c>
      <c r="T1098" s="11">
        <v>1</v>
      </c>
      <c r="U1098" s="11"/>
      <c r="V1098" s="11"/>
      <c r="W1098" s="11"/>
      <c r="X1098" s="11"/>
      <c r="Y1098" s="11"/>
      <c r="Z1098" s="4">
        <f>SUM(Tabel1[[#This Row],[Bez - Invaliden algemeen]:[Bez - Overig gereserveerd]])</f>
        <v>0</v>
      </c>
      <c r="AA1098" s="4"/>
      <c r="AB1098" s="4"/>
      <c r="AC1098" s="11"/>
      <c r="AD1098" s="11">
        <f>SUM(Tabel1[[#This Row],[Bez - fout, canadees]:[Bez - fout, anders]])</f>
        <v>0</v>
      </c>
      <c r="AE1098" s="4"/>
      <c r="AF1098" s="11"/>
      <c r="AG1098" s="11"/>
      <c r="AH1098" s="11">
        <f>SUM(Tabel1[[#This Row],[Bez - Obstakel, openbaar]:[Bez - Obstakel, doelgroep]])</f>
        <v>0</v>
      </c>
      <c r="AI1098" s="4"/>
      <c r="AJ1098" s="11">
        <f>SUM(Tabel1[[#This Row],[Bez - doelgroep totaal]]+Tabel1[[#This Row],[Bez - Openbaar]]+Tabel1[[#This Row],[Bez - Foutparkeerders]]+Tabel1[[#This Row],[Bez - Obstakels]])</f>
        <v>1</v>
      </c>
      <c r="AK1098" s="41">
        <f>Tabel1[[#This Row],[Bez - Openbaar]]/Tabel1[[#This Row],[Totale openbare capaciteit]]</f>
        <v>1</v>
      </c>
      <c r="AL1098" s="41" t="e">
        <f>Tabel1[[#This Row],[Bez - doelgroep totaal]]/Tabel1[[#This Row],[Totale doelgroep capaciteit]]</f>
        <v>#DIV/0!</v>
      </c>
      <c r="AM1098" s="41">
        <f>Tabel1[[#This Row],[Totale bezetting]]/Tabel1[[#This Row],[Totale capaciteit]]</f>
        <v>1</v>
      </c>
      <c r="AN1098" s="41" t="str">
        <f>Tabel1[[#This Row],[Datum]]&amp;Tabel1[[#This Row],[Meetmoment]]&amp;Tabel1[[#This Row],[Sectienummer]]</f>
        <v>4441514:00-16:0084</v>
      </c>
      <c r="AO1098" s="33"/>
      <c r="AP1098" s="33"/>
      <c r="AQ1098" s="33"/>
      <c r="AR1098" s="33">
        <v>1</v>
      </c>
      <c r="AS1098" s="33"/>
      <c r="AT1098" s="33">
        <f>SUM(Tabel1[[#This Row],[Motief - Bezoekers/kortparkeerders]:[Motief - Overig]])</f>
        <v>1</v>
      </c>
      <c r="AU1098" s="43">
        <v>1</v>
      </c>
      <c r="AV1098" s="43"/>
      <c r="AW1098" s="43"/>
      <c r="AX1098" s="43"/>
      <c r="AY1098" s="43"/>
      <c r="AZ1098" s="43"/>
      <c r="BA1098" s="43"/>
      <c r="BB1098" s="43"/>
      <c r="BC1098" s="44">
        <f>SUM(Tabel1[[#This Row],[Herkomst - Eigen woonplaats]:[Herkomst - Onbekend]])</f>
        <v>1</v>
      </c>
    </row>
    <row r="1099" spans="1:55" s="2" customFormat="1" x14ac:dyDescent="0.25">
      <c r="A1099" s="1">
        <v>84</v>
      </c>
      <c r="B1099" t="s">
        <v>61</v>
      </c>
      <c r="C1099" s="8">
        <v>44415</v>
      </c>
      <c r="D1099" s="1" t="s">
        <v>80</v>
      </c>
      <c r="E1099" s="4">
        <v>1</v>
      </c>
      <c r="F1099" s="4"/>
      <c r="G1099" s="4"/>
      <c r="H1099" s="4"/>
      <c r="I1099" s="4"/>
      <c r="J1099" s="4"/>
      <c r="K1099" s="4">
        <f>SUM(Tabel1[[#This Row],[cap_gemarkeerd_langs]:[cap_canadees]])</f>
        <v>1</v>
      </c>
      <c r="L1099" s="4"/>
      <c r="M1099" s="4"/>
      <c r="N1099" s="4"/>
      <c r="O1099" s="4"/>
      <c r="P1099" s="4"/>
      <c r="Q1099" s="4" t="s">
        <v>88</v>
      </c>
      <c r="R1099" s="4">
        <f>SUM(Tabel1[[#This Row],[Cap - Invaliden algemeen]:[Cap - Overig gereserveerd]])</f>
        <v>0</v>
      </c>
      <c r="S1099" s="4">
        <f>Tabel1[[#This Row],[Totale openbare capaciteit]]+Tabel1[[#This Row],[Totale doelgroep capaciteit]]</f>
        <v>1</v>
      </c>
      <c r="T1099" s="11">
        <v>1</v>
      </c>
      <c r="U1099" s="11"/>
      <c r="V1099" s="11"/>
      <c r="W1099" s="11"/>
      <c r="X1099" s="11"/>
      <c r="Y1099" s="11"/>
      <c r="Z1099" s="4">
        <f>SUM(Tabel1[[#This Row],[Bez - Invaliden algemeen]:[Bez - Overig gereserveerd]])</f>
        <v>0</v>
      </c>
      <c r="AA1099" s="4"/>
      <c r="AB1099" s="4">
        <v>1</v>
      </c>
      <c r="AC1099" s="11"/>
      <c r="AD1099" s="11">
        <f>SUM(Tabel1[[#This Row],[Bez - fout, canadees]:[Bez - fout, anders]])</f>
        <v>1</v>
      </c>
      <c r="AE1099" s="4"/>
      <c r="AF1099" s="11"/>
      <c r="AG1099" s="11"/>
      <c r="AH1099" s="11">
        <f>SUM(Tabel1[[#This Row],[Bez - Obstakel, openbaar]:[Bez - Obstakel, doelgroep]])</f>
        <v>0</v>
      </c>
      <c r="AI1099" s="4"/>
      <c r="AJ1099" s="11">
        <f>SUM(Tabel1[[#This Row],[Bez - doelgroep totaal]]+Tabel1[[#This Row],[Bez - Openbaar]]+Tabel1[[#This Row],[Bez - Foutparkeerders]]+Tabel1[[#This Row],[Bez - Obstakels]])</f>
        <v>2</v>
      </c>
      <c r="AK1099" s="41">
        <f>Tabel1[[#This Row],[Bez - Openbaar]]/Tabel1[[#This Row],[Totale openbare capaciteit]]</f>
        <v>1</v>
      </c>
      <c r="AL1099" s="41" t="e">
        <f>Tabel1[[#This Row],[Bez - doelgroep totaal]]/Tabel1[[#This Row],[Totale doelgroep capaciteit]]</f>
        <v>#DIV/0!</v>
      </c>
      <c r="AM1099" s="41">
        <f>Tabel1[[#This Row],[Totale bezetting]]/Tabel1[[#This Row],[Totale capaciteit]]</f>
        <v>2</v>
      </c>
      <c r="AN1099" s="41" t="str">
        <f>Tabel1[[#This Row],[Datum]]&amp;Tabel1[[#This Row],[Meetmoment]]&amp;Tabel1[[#This Row],[Sectienummer]]</f>
        <v>4441519:00-21:0084</v>
      </c>
      <c r="AO1099" s="33">
        <v>1</v>
      </c>
      <c r="AP1099" s="33"/>
      <c r="AQ1099" s="33"/>
      <c r="AR1099" s="33">
        <v>1</v>
      </c>
      <c r="AS1099" s="33"/>
      <c r="AT1099" s="33">
        <f>SUM(Tabel1[[#This Row],[Motief - Bezoekers/kortparkeerders]:[Motief - Overig]])</f>
        <v>2</v>
      </c>
      <c r="AU1099" s="43">
        <v>2</v>
      </c>
      <c r="AV1099" s="43"/>
      <c r="AW1099" s="43"/>
      <c r="AX1099" s="43"/>
      <c r="AY1099" s="43"/>
      <c r="AZ1099" s="43"/>
      <c r="BA1099" s="43"/>
      <c r="BB1099" s="43"/>
      <c r="BC1099" s="44">
        <f>SUM(Tabel1[[#This Row],[Herkomst - Eigen woonplaats]:[Herkomst - Onbekend]])</f>
        <v>2</v>
      </c>
    </row>
    <row r="1100" spans="1:55" s="2" customFormat="1" x14ac:dyDescent="0.25">
      <c r="A1100" s="1">
        <v>84</v>
      </c>
      <c r="B1100" t="s">
        <v>61</v>
      </c>
      <c r="C1100" s="8">
        <v>44416</v>
      </c>
      <c r="D1100" s="1" t="s">
        <v>77</v>
      </c>
      <c r="E1100" s="4">
        <v>1</v>
      </c>
      <c r="F1100" s="4"/>
      <c r="G1100" s="4"/>
      <c r="H1100" s="4"/>
      <c r="I1100" s="4"/>
      <c r="J1100" s="4"/>
      <c r="K1100" s="4">
        <f>SUM(Tabel1[[#This Row],[cap_gemarkeerd_langs]:[cap_canadees]])</f>
        <v>1</v>
      </c>
      <c r="L1100" s="4"/>
      <c r="M1100" s="4"/>
      <c r="N1100" s="4"/>
      <c r="O1100" s="4"/>
      <c r="P1100" s="4"/>
      <c r="Q1100" s="4" t="s">
        <v>88</v>
      </c>
      <c r="R1100" s="4">
        <f>SUM(Tabel1[[#This Row],[Cap - Invaliden algemeen]:[Cap - Overig gereserveerd]])</f>
        <v>0</v>
      </c>
      <c r="S1100" s="4">
        <f>Tabel1[[#This Row],[Totale openbare capaciteit]]+Tabel1[[#This Row],[Totale doelgroep capaciteit]]</f>
        <v>1</v>
      </c>
      <c r="T1100" s="11">
        <v>1</v>
      </c>
      <c r="U1100" s="11"/>
      <c r="V1100" s="11"/>
      <c r="W1100" s="11"/>
      <c r="X1100" s="11"/>
      <c r="Y1100" s="11"/>
      <c r="Z1100" s="4">
        <f>SUM(Tabel1[[#This Row],[Bez - Invaliden algemeen]:[Bez - Overig gereserveerd]])</f>
        <v>0</v>
      </c>
      <c r="AA1100" s="4"/>
      <c r="AB1100" s="4"/>
      <c r="AC1100" s="11"/>
      <c r="AD1100" s="11">
        <f>SUM(Tabel1[[#This Row],[Bez - fout, canadees]:[Bez - fout, anders]])</f>
        <v>0</v>
      </c>
      <c r="AE1100" s="4"/>
      <c r="AF1100" s="11"/>
      <c r="AG1100" s="11"/>
      <c r="AH1100" s="11">
        <f>SUM(Tabel1[[#This Row],[Bez - Obstakel, openbaar]:[Bez - Obstakel, doelgroep]])</f>
        <v>0</v>
      </c>
      <c r="AI1100" s="4"/>
      <c r="AJ1100" s="11">
        <f>SUM(Tabel1[[#This Row],[Bez - doelgroep totaal]]+Tabel1[[#This Row],[Bez - Openbaar]]+Tabel1[[#This Row],[Bez - Foutparkeerders]]+Tabel1[[#This Row],[Bez - Obstakels]])</f>
        <v>1</v>
      </c>
      <c r="AK1100" s="41">
        <f>Tabel1[[#This Row],[Bez - Openbaar]]/Tabel1[[#This Row],[Totale openbare capaciteit]]</f>
        <v>1</v>
      </c>
      <c r="AL1100" s="41" t="e">
        <f>Tabel1[[#This Row],[Bez - doelgroep totaal]]/Tabel1[[#This Row],[Totale doelgroep capaciteit]]</f>
        <v>#DIV/0!</v>
      </c>
      <c r="AM1100" s="41">
        <f>Tabel1[[#This Row],[Totale bezetting]]/Tabel1[[#This Row],[Totale capaciteit]]</f>
        <v>1</v>
      </c>
      <c r="AN1100" s="41" t="str">
        <f>Tabel1[[#This Row],[Datum]]&amp;Tabel1[[#This Row],[Meetmoment]]&amp;Tabel1[[#This Row],[Sectienummer]]</f>
        <v>4441600:00-02:0084</v>
      </c>
      <c r="AO1100" s="33"/>
      <c r="AP1100" s="33"/>
      <c r="AQ1100" s="33"/>
      <c r="AR1100" s="33">
        <v>1</v>
      </c>
      <c r="AS1100" s="33"/>
      <c r="AT1100" s="33">
        <f>SUM(Tabel1[[#This Row],[Motief - Bezoekers/kortparkeerders]:[Motief - Overig]])</f>
        <v>1</v>
      </c>
      <c r="AU1100" s="43">
        <v>1</v>
      </c>
      <c r="AV1100" s="43"/>
      <c r="AW1100" s="43"/>
      <c r="AX1100" s="43"/>
      <c r="AY1100" s="43"/>
      <c r="AZ1100" s="43"/>
      <c r="BA1100" s="43"/>
      <c r="BB1100" s="43"/>
      <c r="BC1100" s="44">
        <f>SUM(Tabel1[[#This Row],[Herkomst - Eigen woonplaats]:[Herkomst - Onbekend]])</f>
        <v>1</v>
      </c>
    </row>
    <row r="1101" spans="1:55" s="2" customFormat="1" x14ac:dyDescent="0.25">
      <c r="A1101" s="1">
        <v>84</v>
      </c>
      <c r="B1101" s="1" t="s">
        <v>61</v>
      </c>
      <c r="C1101" s="8">
        <v>44429</v>
      </c>
      <c r="D1101" s="1" t="s">
        <v>79</v>
      </c>
      <c r="E1101" s="4">
        <v>1</v>
      </c>
      <c r="F1101" s="4"/>
      <c r="G1101" s="4"/>
      <c r="H1101" s="4"/>
      <c r="I1101" s="4"/>
      <c r="J1101" s="4"/>
      <c r="K1101" s="4">
        <f>SUM(Tabel1[[#This Row],[cap_gemarkeerd_langs]:[cap_canadees]])</f>
        <v>1</v>
      </c>
      <c r="L1101" s="4"/>
      <c r="M1101" s="4"/>
      <c r="N1101" s="4"/>
      <c r="O1101" s="4"/>
      <c r="P1101" s="4"/>
      <c r="Q1101" s="4" t="s">
        <v>88</v>
      </c>
      <c r="R1101" s="4">
        <f>SUM(Tabel1[[#This Row],[Cap - Invaliden algemeen]:[Cap - Overig gereserveerd]])</f>
        <v>0</v>
      </c>
      <c r="S1101" s="4">
        <f>Tabel1[[#This Row],[Totale openbare capaciteit]]+Tabel1[[#This Row],[Totale doelgroep capaciteit]]</f>
        <v>1</v>
      </c>
      <c r="T1101" s="11"/>
      <c r="U1101" s="11"/>
      <c r="V1101" s="11"/>
      <c r="W1101" s="11"/>
      <c r="X1101" s="11"/>
      <c r="Y1101" s="11"/>
      <c r="Z1101" s="4">
        <f>SUM(Tabel1[[#This Row],[Bez - Invaliden algemeen]:[Bez - Overig gereserveerd]])</f>
        <v>0</v>
      </c>
      <c r="AA1101" s="4"/>
      <c r="AB1101" s="4"/>
      <c r="AC1101" s="11"/>
      <c r="AD1101" s="11">
        <f>SUM(Tabel1[[#This Row],[Bez - fout, canadees]:[Bez - fout, anders]])</f>
        <v>0</v>
      </c>
      <c r="AE1101" s="11"/>
      <c r="AF1101" s="11"/>
      <c r="AG1101" s="11"/>
      <c r="AH1101" s="11">
        <f>SUM(Tabel1[[#This Row],[Bez - Obstakel, openbaar]:[Bez - Obstakel, doelgroep]])</f>
        <v>0</v>
      </c>
      <c r="AI1101" s="4"/>
      <c r="AJ1101" s="11">
        <f>SUM(Tabel1[[#This Row],[Bez - doelgroep totaal]]+Tabel1[[#This Row],[Bez - Openbaar]]+Tabel1[[#This Row],[Bez - Foutparkeerders]]+Tabel1[[#This Row],[Bez - Obstakels]])</f>
        <v>0</v>
      </c>
      <c r="AK1101" s="41">
        <f>Tabel1[[#This Row],[Bez - Openbaar]]/Tabel1[[#This Row],[Totale openbare capaciteit]]</f>
        <v>0</v>
      </c>
      <c r="AL1101" s="41" t="e">
        <f>Tabel1[[#This Row],[Bez - doelgroep totaal]]/Tabel1[[#This Row],[Totale doelgroep capaciteit]]</f>
        <v>#DIV/0!</v>
      </c>
      <c r="AM1101" s="41">
        <f>Tabel1[[#This Row],[Totale bezetting]]/Tabel1[[#This Row],[Totale capaciteit]]</f>
        <v>0</v>
      </c>
      <c r="AN1101" s="41" t="str">
        <f>Tabel1[[#This Row],[Datum]]&amp;Tabel1[[#This Row],[Meetmoment]]&amp;Tabel1[[#This Row],[Sectienummer]]</f>
        <v>4442914:00-16:0084</v>
      </c>
      <c r="AO1101" s="33"/>
      <c r="AP1101" s="33"/>
      <c r="AQ1101" s="33"/>
      <c r="AR1101" s="33"/>
      <c r="AS1101" s="33"/>
      <c r="AT1101" s="33">
        <f>SUM(Tabel1[[#This Row],[Motief - Bezoekers/kortparkeerders]:[Motief - Overig]])</f>
        <v>0</v>
      </c>
      <c r="AU1101" s="43"/>
      <c r="AV1101" s="43"/>
      <c r="AW1101" s="43"/>
      <c r="AX1101" s="43"/>
      <c r="AY1101" s="43"/>
      <c r="AZ1101" s="43"/>
      <c r="BA1101" s="43"/>
      <c r="BB1101" s="43"/>
      <c r="BC1101" s="44">
        <f>SUM(Tabel1[[#This Row],[Herkomst - Eigen woonplaats]:[Herkomst - Onbekend]])</f>
        <v>0</v>
      </c>
    </row>
    <row r="1102" spans="1:55" s="2" customFormat="1" x14ac:dyDescent="0.25">
      <c r="A1102" s="1">
        <v>84</v>
      </c>
      <c r="B1102" t="s">
        <v>61</v>
      </c>
      <c r="C1102" s="8">
        <v>44450</v>
      </c>
      <c r="D1102" s="1" t="s">
        <v>78</v>
      </c>
      <c r="E1102" s="4">
        <v>1</v>
      </c>
      <c r="F1102" s="4"/>
      <c r="G1102" s="4"/>
      <c r="H1102" s="4"/>
      <c r="I1102" s="4"/>
      <c r="J1102" s="4"/>
      <c r="K1102" s="4">
        <f>SUM(Tabel1[[#This Row],[cap_gemarkeerd_langs]:[cap_canadees]])</f>
        <v>1</v>
      </c>
      <c r="L1102" s="4"/>
      <c r="M1102" s="4"/>
      <c r="N1102" s="4"/>
      <c r="O1102" s="4"/>
      <c r="P1102" s="4"/>
      <c r="Q1102" s="4" t="s">
        <v>88</v>
      </c>
      <c r="R1102" s="4">
        <f>SUM(Tabel1[[#This Row],[Cap - Invaliden algemeen]:[Cap - Overig gereserveerd]])</f>
        <v>0</v>
      </c>
      <c r="S1102" s="4">
        <f>Tabel1[[#This Row],[Totale openbare capaciteit]]+Tabel1[[#This Row],[Totale doelgroep capaciteit]]</f>
        <v>1</v>
      </c>
      <c r="T1102" s="11">
        <v>1</v>
      </c>
      <c r="U1102" s="11"/>
      <c r="V1102" s="11"/>
      <c r="W1102" s="11"/>
      <c r="X1102" s="11"/>
      <c r="Y1102" s="11"/>
      <c r="Z1102" s="4">
        <f>SUM(Tabel1[[#This Row],[Bez - Invaliden algemeen]:[Bez - Overig gereserveerd]])</f>
        <v>0</v>
      </c>
      <c r="AA1102" s="4"/>
      <c r="AB1102" s="4"/>
      <c r="AC1102" s="11"/>
      <c r="AD1102" s="11">
        <f>SUM(Tabel1[[#This Row],[Bez - fout, canadees]:[Bez - fout, anders]])</f>
        <v>0</v>
      </c>
      <c r="AE1102" s="4"/>
      <c r="AF1102" s="11"/>
      <c r="AG1102" s="11"/>
      <c r="AH1102" s="11">
        <f>SUM(Tabel1[[#This Row],[Bez - Obstakel, openbaar]:[Bez - Obstakel, doelgroep]])</f>
        <v>0</v>
      </c>
      <c r="AI1102" s="4"/>
      <c r="AJ1102" s="11">
        <f>SUM(Tabel1[[#This Row],[Bez - doelgroep totaal]]+Tabel1[[#This Row],[Bez - Openbaar]]+Tabel1[[#This Row],[Bez - Foutparkeerders]]+Tabel1[[#This Row],[Bez - Obstakels]])</f>
        <v>1</v>
      </c>
      <c r="AK1102" s="41">
        <f>Tabel1[[#This Row],[Bez - Openbaar]]/Tabel1[[#This Row],[Totale openbare capaciteit]]</f>
        <v>1</v>
      </c>
      <c r="AL1102" s="41" t="e">
        <f>Tabel1[[#This Row],[Bez - doelgroep totaal]]/Tabel1[[#This Row],[Totale doelgroep capaciteit]]</f>
        <v>#DIV/0!</v>
      </c>
      <c r="AM1102" s="41">
        <f>Tabel1[[#This Row],[Totale bezetting]]/Tabel1[[#This Row],[Totale capaciteit]]</f>
        <v>1</v>
      </c>
      <c r="AN1102" s="41" t="str">
        <f>Tabel1[[#This Row],[Datum]]&amp;Tabel1[[#This Row],[Meetmoment]]&amp;Tabel1[[#This Row],[Sectienummer]]</f>
        <v>4445010:00-12:0084</v>
      </c>
      <c r="AO1102" s="33"/>
      <c r="AP1102" s="33"/>
      <c r="AQ1102" s="33"/>
      <c r="AR1102" s="33">
        <v>1</v>
      </c>
      <c r="AS1102" s="33"/>
      <c r="AT1102" s="33">
        <f>SUM(Tabel1[[#This Row],[Motief - Bezoekers/kortparkeerders]:[Motief - Overig]])</f>
        <v>1</v>
      </c>
      <c r="AU1102" s="43">
        <v>1</v>
      </c>
      <c r="AV1102" s="43"/>
      <c r="AW1102" s="43"/>
      <c r="AX1102" s="43"/>
      <c r="AY1102" s="43"/>
      <c r="AZ1102" s="43"/>
      <c r="BA1102" s="43"/>
      <c r="BB1102" s="43"/>
      <c r="BC1102" s="44">
        <f>SUM(Tabel1[[#This Row],[Herkomst - Eigen woonplaats]:[Herkomst - Onbekend]])</f>
        <v>1</v>
      </c>
    </row>
    <row r="1103" spans="1:55" s="2" customFormat="1" x14ac:dyDescent="0.25">
      <c r="A1103" s="1">
        <v>84</v>
      </c>
      <c r="B1103" t="s">
        <v>61</v>
      </c>
      <c r="C1103" s="8">
        <v>44450</v>
      </c>
      <c r="D1103" s="1" t="s">
        <v>79</v>
      </c>
      <c r="E1103" s="4">
        <v>1</v>
      </c>
      <c r="F1103" s="4"/>
      <c r="G1103" s="4"/>
      <c r="H1103" s="4"/>
      <c r="I1103" s="4"/>
      <c r="J1103" s="4"/>
      <c r="K1103" s="4">
        <f>SUM(Tabel1[[#This Row],[cap_gemarkeerd_langs]:[cap_canadees]])</f>
        <v>1</v>
      </c>
      <c r="L1103" s="4"/>
      <c r="M1103" s="4"/>
      <c r="N1103" s="4"/>
      <c r="O1103" s="4"/>
      <c r="P1103" s="4"/>
      <c r="Q1103" s="4" t="s">
        <v>88</v>
      </c>
      <c r="R1103" s="4">
        <f>SUM(Tabel1[[#This Row],[Cap - Invaliden algemeen]:[Cap - Overig gereserveerd]])</f>
        <v>0</v>
      </c>
      <c r="S1103" s="4">
        <f>Tabel1[[#This Row],[Totale openbare capaciteit]]+Tabel1[[#This Row],[Totale doelgroep capaciteit]]</f>
        <v>1</v>
      </c>
      <c r="T1103" s="11">
        <v>1</v>
      </c>
      <c r="U1103" s="11"/>
      <c r="V1103" s="11"/>
      <c r="W1103" s="11"/>
      <c r="X1103" s="11"/>
      <c r="Y1103" s="11"/>
      <c r="Z1103" s="4">
        <f>SUM(Tabel1[[#This Row],[Bez - Invaliden algemeen]:[Bez - Overig gereserveerd]])</f>
        <v>0</v>
      </c>
      <c r="AA1103" s="4"/>
      <c r="AB1103" s="4"/>
      <c r="AC1103" s="11"/>
      <c r="AD1103" s="11">
        <f>SUM(Tabel1[[#This Row],[Bez - fout, canadees]:[Bez - fout, anders]])</f>
        <v>0</v>
      </c>
      <c r="AE1103" s="4"/>
      <c r="AF1103" s="11"/>
      <c r="AG1103" s="11"/>
      <c r="AH1103" s="11">
        <f>SUM(Tabel1[[#This Row],[Bez - Obstakel, openbaar]:[Bez - Obstakel, doelgroep]])</f>
        <v>0</v>
      </c>
      <c r="AI1103" s="4"/>
      <c r="AJ1103" s="11">
        <f>SUM(Tabel1[[#This Row],[Bez - doelgroep totaal]]+Tabel1[[#This Row],[Bez - Openbaar]]+Tabel1[[#This Row],[Bez - Foutparkeerders]]+Tabel1[[#This Row],[Bez - Obstakels]])</f>
        <v>1</v>
      </c>
      <c r="AK1103" s="41">
        <f>Tabel1[[#This Row],[Bez - Openbaar]]/Tabel1[[#This Row],[Totale openbare capaciteit]]</f>
        <v>1</v>
      </c>
      <c r="AL1103" s="41" t="e">
        <f>Tabel1[[#This Row],[Bez - doelgroep totaal]]/Tabel1[[#This Row],[Totale doelgroep capaciteit]]</f>
        <v>#DIV/0!</v>
      </c>
      <c r="AM1103" s="41">
        <f>Tabel1[[#This Row],[Totale bezetting]]/Tabel1[[#This Row],[Totale capaciteit]]</f>
        <v>1</v>
      </c>
      <c r="AN1103" s="41" t="str">
        <f>Tabel1[[#This Row],[Datum]]&amp;Tabel1[[#This Row],[Meetmoment]]&amp;Tabel1[[#This Row],[Sectienummer]]</f>
        <v>4445014:00-16:0084</v>
      </c>
      <c r="AO1103" s="33"/>
      <c r="AP1103" s="33"/>
      <c r="AQ1103" s="33"/>
      <c r="AR1103" s="33">
        <v>1</v>
      </c>
      <c r="AS1103" s="33"/>
      <c r="AT1103" s="33">
        <f>SUM(Tabel1[[#This Row],[Motief - Bezoekers/kortparkeerders]:[Motief - Overig]])</f>
        <v>1</v>
      </c>
      <c r="AU1103" s="43">
        <v>1</v>
      </c>
      <c r="AV1103" s="43"/>
      <c r="AW1103" s="43"/>
      <c r="AX1103" s="43"/>
      <c r="AY1103" s="43"/>
      <c r="AZ1103" s="43"/>
      <c r="BA1103" s="43"/>
      <c r="BB1103" s="43"/>
      <c r="BC1103" s="44">
        <f>SUM(Tabel1[[#This Row],[Herkomst - Eigen woonplaats]:[Herkomst - Onbekend]])</f>
        <v>1</v>
      </c>
    </row>
    <row r="1104" spans="1:55" s="2" customFormat="1" x14ac:dyDescent="0.25">
      <c r="A1104" s="1">
        <v>84</v>
      </c>
      <c r="B1104" t="s">
        <v>61</v>
      </c>
      <c r="C1104" s="8">
        <v>44450</v>
      </c>
      <c r="D1104" s="1" t="s">
        <v>80</v>
      </c>
      <c r="E1104" s="4">
        <v>1</v>
      </c>
      <c r="F1104" s="4"/>
      <c r="G1104" s="4"/>
      <c r="H1104" s="4"/>
      <c r="I1104" s="4"/>
      <c r="J1104" s="4"/>
      <c r="K1104" s="4">
        <f>SUM(Tabel1[[#This Row],[cap_gemarkeerd_langs]:[cap_canadees]])</f>
        <v>1</v>
      </c>
      <c r="L1104" s="4"/>
      <c r="M1104" s="4"/>
      <c r="N1104" s="4"/>
      <c r="O1104" s="4"/>
      <c r="P1104" s="4"/>
      <c r="Q1104" s="4" t="s">
        <v>88</v>
      </c>
      <c r="R1104" s="4">
        <f>SUM(Tabel1[[#This Row],[Cap - Invaliden algemeen]:[Cap - Overig gereserveerd]])</f>
        <v>0</v>
      </c>
      <c r="S1104" s="4">
        <f>Tabel1[[#This Row],[Totale openbare capaciteit]]+Tabel1[[#This Row],[Totale doelgroep capaciteit]]</f>
        <v>1</v>
      </c>
      <c r="T1104" s="11">
        <v>1</v>
      </c>
      <c r="U1104" s="11"/>
      <c r="V1104" s="11"/>
      <c r="W1104" s="11"/>
      <c r="X1104" s="11"/>
      <c r="Y1104" s="11"/>
      <c r="Z1104" s="4">
        <f>SUM(Tabel1[[#This Row],[Bez - Invaliden algemeen]:[Bez - Overig gereserveerd]])</f>
        <v>0</v>
      </c>
      <c r="AA1104" s="4"/>
      <c r="AB1104" s="4"/>
      <c r="AC1104" s="11"/>
      <c r="AD1104" s="11">
        <f>SUM(Tabel1[[#This Row],[Bez - fout, canadees]:[Bez - fout, anders]])</f>
        <v>0</v>
      </c>
      <c r="AE1104" s="4"/>
      <c r="AF1104" s="11"/>
      <c r="AG1104" s="11"/>
      <c r="AH1104" s="11">
        <f>SUM(Tabel1[[#This Row],[Bez - Obstakel, openbaar]:[Bez - Obstakel, doelgroep]])</f>
        <v>0</v>
      </c>
      <c r="AI1104" s="4"/>
      <c r="AJ1104" s="11">
        <f>SUM(Tabel1[[#This Row],[Bez - doelgroep totaal]]+Tabel1[[#This Row],[Bez - Openbaar]]+Tabel1[[#This Row],[Bez - Foutparkeerders]]+Tabel1[[#This Row],[Bez - Obstakels]])</f>
        <v>1</v>
      </c>
      <c r="AK1104" s="41">
        <f>Tabel1[[#This Row],[Bez - Openbaar]]/Tabel1[[#This Row],[Totale openbare capaciteit]]</f>
        <v>1</v>
      </c>
      <c r="AL1104" s="41" t="e">
        <f>Tabel1[[#This Row],[Bez - doelgroep totaal]]/Tabel1[[#This Row],[Totale doelgroep capaciteit]]</f>
        <v>#DIV/0!</v>
      </c>
      <c r="AM1104" s="41">
        <f>Tabel1[[#This Row],[Totale bezetting]]/Tabel1[[#This Row],[Totale capaciteit]]</f>
        <v>1</v>
      </c>
      <c r="AN1104" s="41" t="str">
        <f>Tabel1[[#This Row],[Datum]]&amp;Tabel1[[#This Row],[Meetmoment]]&amp;Tabel1[[#This Row],[Sectienummer]]</f>
        <v>4445019:00-21:0084</v>
      </c>
      <c r="AO1104" s="33"/>
      <c r="AP1104" s="33"/>
      <c r="AQ1104" s="33"/>
      <c r="AR1104" s="33">
        <v>1</v>
      </c>
      <c r="AS1104" s="33"/>
      <c r="AT1104" s="33">
        <f>SUM(Tabel1[[#This Row],[Motief - Bezoekers/kortparkeerders]:[Motief - Overig]])</f>
        <v>1</v>
      </c>
      <c r="AU1104" s="43">
        <v>1</v>
      </c>
      <c r="AV1104" s="43"/>
      <c r="AW1104" s="43"/>
      <c r="AX1104" s="43"/>
      <c r="AY1104" s="43"/>
      <c r="AZ1104" s="43"/>
      <c r="BA1104" s="43"/>
      <c r="BB1104" s="43"/>
      <c r="BC1104" s="44">
        <f>SUM(Tabel1[[#This Row],[Herkomst - Eigen woonplaats]:[Herkomst - Onbekend]])</f>
        <v>1</v>
      </c>
    </row>
    <row r="1105" spans="1:55" s="2" customFormat="1" x14ac:dyDescent="0.25">
      <c r="A1105" s="1">
        <v>84</v>
      </c>
      <c r="B1105" t="s">
        <v>61</v>
      </c>
      <c r="C1105" s="8">
        <v>44451</v>
      </c>
      <c r="D1105" s="1" t="s">
        <v>77</v>
      </c>
      <c r="E1105" s="4">
        <v>1</v>
      </c>
      <c r="F1105" s="4"/>
      <c r="G1105" s="4"/>
      <c r="H1105" s="4"/>
      <c r="I1105" s="4"/>
      <c r="J1105" s="4"/>
      <c r="K1105" s="4">
        <f>SUM(Tabel1[[#This Row],[cap_gemarkeerd_langs]:[cap_canadees]])</f>
        <v>1</v>
      </c>
      <c r="L1105" s="4"/>
      <c r="M1105" s="4"/>
      <c r="N1105" s="4"/>
      <c r="O1105" s="4"/>
      <c r="P1105" s="4"/>
      <c r="Q1105" s="4" t="s">
        <v>88</v>
      </c>
      <c r="R1105" s="4">
        <f>SUM(Tabel1[[#This Row],[Cap - Invaliden algemeen]:[Cap - Overig gereserveerd]])</f>
        <v>0</v>
      </c>
      <c r="S1105" s="4">
        <f>Tabel1[[#This Row],[Totale openbare capaciteit]]+Tabel1[[#This Row],[Totale doelgroep capaciteit]]</f>
        <v>1</v>
      </c>
      <c r="T1105" s="11">
        <v>1</v>
      </c>
      <c r="U1105" s="11"/>
      <c r="V1105" s="11"/>
      <c r="W1105" s="11"/>
      <c r="X1105" s="11"/>
      <c r="Y1105" s="11"/>
      <c r="Z1105" s="4">
        <f>SUM(Tabel1[[#This Row],[Bez - Invaliden algemeen]:[Bez - Overig gereserveerd]])</f>
        <v>0</v>
      </c>
      <c r="AA1105" s="4"/>
      <c r="AB1105" s="4"/>
      <c r="AC1105" s="11"/>
      <c r="AD1105" s="11">
        <f>SUM(Tabel1[[#This Row],[Bez - fout, canadees]:[Bez - fout, anders]])</f>
        <v>0</v>
      </c>
      <c r="AE1105" s="4"/>
      <c r="AF1105" s="11"/>
      <c r="AG1105" s="11"/>
      <c r="AH1105" s="11">
        <f>SUM(Tabel1[[#This Row],[Bez - Obstakel, openbaar]:[Bez - Obstakel, doelgroep]])</f>
        <v>0</v>
      </c>
      <c r="AI1105" s="4"/>
      <c r="AJ1105" s="11">
        <f>SUM(Tabel1[[#This Row],[Bez - doelgroep totaal]]+Tabel1[[#This Row],[Bez - Openbaar]]+Tabel1[[#This Row],[Bez - Foutparkeerders]]+Tabel1[[#This Row],[Bez - Obstakels]])</f>
        <v>1</v>
      </c>
      <c r="AK1105" s="41">
        <f>Tabel1[[#This Row],[Bez - Openbaar]]/Tabel1[[#This Row],[Totale openbare capaciteit]]</f>
        <v>1</v>
      </c>
      <c r="AL1105" s="41" t="e">
        <f>Tabel1[[#This Row],[Bez - doelgroep totaal]]/Tabel1[[#This Row],[Totale doelgroep capaciteit]]</f>
        <v>#DIV/0!</v>
      </c>
      <c r="AM1105" s="41">
        <f>Tabel1[[#This Row],[Totale bezetting]]/Tabel1[[#This Row],[Totale capaciteit]]</f>
        <v>1</v>
      </c>
      <c r="AN1105" s="41" t="str">
        <f>Tabel1[[#This Row],[Datum]]&amp;Tabel1[[#This Row],[Meetmoment]]&amp;Tabel1[[#This Row],[Sectienummer]]</f>
        <v>4445100:00-02:0084</v>
      </c>
      <c r="AO1105" s="33"/>
      <c r="AP1105" s="33"/>
      <c r="AQ1105" s="33"/>
      <c r="AR1105" s="33">
        <v>1</v>
      </c>
      <c r="AS1105" s="33"/>
      <c r="AT1105" s="33">
        <f>SUM(Tabel1[[#This Row],[Motief - Bezoekers/kortparkeerders]:[Motief - Overig]])</f>
        <v>1</v>
      </c>
      <c r="AU1105" s="43">
        <v>1</v>
      </c>
      <c r="AV1105" s="43"/>
      <c r="AW1105" s="43"/>
      <c r="AX1105" s="43"/>
      <c r="AY1105" s="43"/>
      <c r="AZ1105" s="43"/>
      <c r="BA1105" s="43"/>
      <c r="BB1105" s="43"/>
      <c r="BC1105" s="44">
        <f>SUM(Tabel1[[#This Row],[Herkomst - Eigen woonplaats]:[Herkomst - Onbekend]])</f>
        <v>1</v>
      </c>
    </row>
    <row r="1106" spans="1:55" s="2" customFormat="1" x14ac:dyDescent="0.25">
      <c r="A1106" s="1">
        <v>84</v>
      </c>
      <c r="B1106" t="s">
        <v>61</v>
      </c>
      <c r="C1106" s="8">
        <v>44474</v>
      </c>
      <c r="D1106" s="1" t="s">
        <v>78</v>
      </c>
      <c r="E1106" s="4">
        <v>1</v>
      </c>
      <c r="F1106" s="4"/>
      <c r="G1106" s="4"/>
      <c r="H1106" s="4"/>
      <c r="I1106" s="4"/>
      <c r="J1106" s="4"/>
      <c r="K1106" s="4">
        <f>SUM(Tabel1[[#This Row],[cap_gemarkeerd_langs]:[cap_canadees]])</f>
        <v>1</v>
      </c>
      <c r="L1106" s="4"/>
      <c r="M1106" s="4"/>
      <c r="N1106" s="4"/>
      <c r="O1106" s="4"/>
      <c r="P1106" s="4"/>
      <c r="Q1106" s="4" t="s">
        <v>88</v>
      </c>
      <c r="R1106" s="4">
        <f>SUM(Tabel1[[#This Row],[Cap - Invaliden algemeen]:[Cap - Overig gereserveerd]])</f>
        <v>0</v>
      </c>
      <c r="S1106" s="4">
        <f>Tabel1[[#This Row],[Totale openbare capaciteit]]+Tabel1[[#This Row],[Totale doelgroep capaciteit]]</f>
        <v>1</v>
      </c>
      <c r="T1106" s="11">
        <v>1</v>
      </c>
      <c r="U1106" s="11"/>
      <c r="V1106" s="11"/>
      <c r="W1106" s="11"/>
      <c r="X1106" s="11"/>
      <c r="Y1106" s="11"/>
      <c r="Z1106" s="4">
        <f>SUM(Tabel1[[#This Row],[Bez - Invaliden algemeen]:[Bez - Overig gereserveerd]])</f>
        <v>0</v>
      </c>
      <c r="AA1106" s="4"/>
      <c r="AB1106" s="4"/>
      <c r="AC1106" s="11"/>
      <c r="AD1106" s="11">
        <f>SUM(Tabel1[[#This Row],[Bez - fout, canadees]:[Bez - fout, anders]])</f>
        <v>0</v>
      </c>
      <c r="AE1106" s="4"/>
      <c r="AF1106" s="11"/>
      <c r="AG1106" s="11"/>
      <c r="AH1106" s="11">
        <f>SUM(Tabel1[[#This Row],[Bez - Obstakel, openbaar]:[Bez - Obstakel, doelgroep]])</f>
        <v>0</v>
      </c>
      <c r="AI1106" s="4"/>
      <c r="AJ1106" s="11">
        <f>SUM(Tabel1[[#This Row],[Bez - doelgroep totaal]]+Tabel1[[#This Row],[Bez - Openbaar]]+Tabel1[[#This Row],[Bez - Foutparkeerders]]+Tabel1[[#This Row],[Bez - Obstakels]])</f>
        <v>1</v>
      </c>
      <c r="AK1106" s="41">
        <f>Tabel1[[#This Row],[Bez - Openbaar]]/Tabel1[[#This Row],[Totale openbare capaciteit]]</f>
        <v>1</v>
      </c>
      <c r="AL1106" s="41" t="e">
        <f>Tabel1[[#This Row],[Bez - doelgroep totaal]]/Tabel1[[#This Row],[Totale doelgroep capaciteit]]</f>
        <v>#DIV/0!</v>
      </c>
      <c r="AM1106" s="41">
        <f>Tabel1[[#This Row],[Totale bezetting]]/Tabel1[[#This Row],[Totale capaciteit]]</f>
        <v>1</v>
      </c>
      <c r="AN1106" s="41" t="str">
        <f>Tabel1[[#This Row],[Datum]]&amp;Tabel1[[#This Row],[Meetmoment]]&amp;Tabel1[[#This Row],[Sectienummer]]</f>
        <v>4447410:00-12:0084</v>
      </c>
      <c r="AO1106" s="33"/>
      <c r="AP1106" s="33"/>
      <c r="AQ1106" s="33"/>
      <c r="AR1106" s="33">
        <v>1</v>
      </c>
      <c r="AS1106" s="33"/>
      <c r="AT1106" s="33">
        <f>SUM(Tabel1[[#This Row],[Motief - Bezoekers/kortparkeerders]:[Motief - Overig]])</f>
        <v>1</v>
      </c>
      <c r="AU1106" s="43">
        <v>1</v>
      </c>
      <c r="AV1106" s="43"/>
      <c r="AW1106" s="43"/>
      <c r="AX1106" s="43"/>
      <c r="AY1106" s="43"/>
      <c r="AZ1106" s="43"/>
      <c r="BA1106" s="43"/>
      <c r="BB1106" s="43"/>
      <c r="BC1106" s="44">
        <f>SUM(Tabel1[[#This Row],[Herkomst - Eigen woonplaats]:[Herkomst - Onbekend]])</f>
        <v>1</v>
      </c>
    </row>
    <row r="1107" spans="1:55" s="2" customFormat="1" x14ac:dyDescent="0.25">
      <c r="A1107" s="1">
        <v>84</v>
      </c>
      <c r="B1107" t="s">
        <v>61</v>
      </c>
      <c r="C1107" s="8">
        <v>44474</v>
      </c>
      <c r="D1107" s="1" t="s">
        <v>79</v>
      </c>
      <c r="E1107" s="4">
        <v>1</v>
      </c>
      <c r="F1107" s="4"/>
      <c r="G1107" s="4"/>
      <c r="H1107" s="4"/>
      <c r="I1107" s="4"/>
      <c r="J1107" s="4"/>
      <c r="K1107" s="4">
        <f>SUM(Tabel1[[#This Row],[cap_gemarkeerd_langs]:[cap_canadees]])</f>
        <v>1</v>
      </c>
      <c r="L1107" s="4"/>
      <c r="M1107" s="4"/>
      <c r="N1107" s="4"/>
      <c r="O1107" s="4"/>
      <c r="P1107" s="4"/>
      <c r="Q1107" s="4" t="s">
        <v>88</v>
      </c>
      <c r="R1107" s="4">
        <f>SUM(Tabel1[[#This Row],[Cap - Invaliden algemeen]:[Cap - Overig gereserveerd]])</f>
        <v>0</v>
      </c>
      <c r="S1107" s="4">
        <f>Tabel1[[#This Row],[Totale openbare capaciteit]]+Tabel1[[#This Row],[Totale doelgroep capaciteit]]</f>
        <v>1</v>
      </c>
      <c r="T1107" s="11">
        <v>1</v>
      </c>
      <c r="U1107" s="11"/>
      <c r="V1107" s="11"/>
      <c r="W1107" s="11"/>
      <c r="X1107" s="11"/>
      <c r="Y1107" s="11"/>
      <c r="Z1107" s="4">
        <f>SUM(Tabel1[[#This Row],[Bez - Invaliden algemeen]:[Bez - Overig gereserveerd]])</f>
        <v>0</v>
      </c>
      <c r="AA1107" s="4"/>
      <c r="AB1107" s="4"/>
      <c r="AC1107" s="11"/>
      <c r="AD1107" s="11">
        <f>SUM(Tabel1[[#This Row],[Bez - fout, canadees]:[Bez - fout, anders]])</f>
        <v>0</v>
      </c>
      <c r="AE1107" s="4"/>
      <c r="AF1107" s="11"/>
      <c r="AG1107" s="11"/>
      <c r="AH1107" s="11">
        <f>SUM(Tabel1[[#This Row],[Bez - Obstakel, openbaar]:[Bez - Obstakel, doelgroep]])</f>
        <v>0</v>
      </c>
      <c r="AI1107" s="4"/>
      <c r="AJ1107" s="11">
        <f>SUM(Tabel1[[#This Row],[Bez - doelgroep totaal]]+Tabel1[[#This Row],[Bez - Openbaar]]+Tabel1[[#This Row],[Bez - Foutparkeerders]]+Tabel1[[#This Row],[Bez - Obstakels]])</f>
        <v>1</v>
      </c>
      <c r="AK1107" s="41">
        <f>Tabel1[[#This Row],[Bez - Openbaar]]/Tabel1[[#This Row],[Totale openbare capaciteit]]</f>
        <v>1</v>
      </c>
      <c r="AL1107" s="41" t="e">
        <f>Tabel1[[#This Row],[Bez - doelgroep totaal]]/Tabel1[[#This Row],[Totale doelgroep capaciteit]]</f>
        <v>#DIV/0!</v>
      </c>
      <c r="AM1107" s="41">
        <f>Tabel1[[#This Row],[Totale bezetting]]/Tabel1[[#This Row],[Totale capaciteit]]</f>
        <v>1</v>
      </c>
      <c r="AN1107" s="41" t="str">
        <f>Tabel1[[#This Row],[Datum]]&amp;Tabel1[[#This Row],[Meetmoment]]&amp;Tabel1[[#This Row],[Sectienummer]]</f>
        <v>4447414:00-16:0084</v>
      </c>
      <c r="AO1107" s="33"/>
      <c r="AP1107" s="33"/>
      <c r="AQ1107" s="33"/>
      <c r="AR1107" s="33">
        <v>1</v>
      </c>
      <c r="AS1107" s="33"/>
      <c r="AT1107" s="33">
        <f>SUM(Tabel1[[#This Row],[Motief - Bezoekers/kortparkeerders]:[Motief - Overig]])</f>
        <v>1</v>
      </c>
      <c r="AU1107" s="43">
        <v>1</v>
      </c>
      <c r="AV1107" s="43"/>
      <c r="AW1107" s="43"/>
      <c r="AX1107" s="43"/>
      <c r="AY1107" s="43"/>
      <c r="AZ1107" s="43"/>
      <c r="BA1107" s="43"/>
      <c r="BB1107" s="43"/>
      <c r="BC1107" s="44">
        <f>SUM(Tabel1[[#This Row],[Herkomst - Eigen woonplaats]:[Herkomst - Onbekend]])</f>
        <v>1</v>
      </c>
    </row>
    <row r="1108" spans="1:55" s="2" customFormat="1" x14ac:dyDescent="0.25">
      <c r="A1108" s="1">
        <v>84</v>
      </c>
      <c r="B1108" t="s">
        <v>61</v>
      </c>
      <c r="C1108" s="8">
        <v>44474</v>
      </c>
      <c r="D1108" s="1" t="s">
        <v>80</v>
      </c>
      <c r="E1108" s="4">
        <v>1</v>
      </c>
      <c r="F1108" s="4"/>
      <c r="G1108" s="4"/>
      <c r="H1108" s="4"/>
      <c r="I1108" s="4"/>
      <c r="J1108" s="4"/>
      <c r="K1108" s="4">
        <f>SUM(Tabel1[[#This Row],[cap_gemarkeerd_langs]:[cap_canadees]])</f>
        <v>1</v>
      </c>
      <c r="L1108" s="4"/>
      <c r="M1108" s="4"/>
      <c r="N1108" s="4"/>
      <c r="O1108" s="4"/>
      <c r="P1108" s="4"/>
      <c r="Q1108" s="4" t="s">
        <v>88</v>
      </c>
      <c r="R1108" s="4">
        <f>SUM(Tabel1[[#This Row],[Cap - Invaliden algemeen]:[Cap - Overig gereserveerd]])</f>
        <v>0</v>
      </c>
      <c r="S1108" s="4">
        <f>Tabel1[[#This Row],[Totale openbare capaciteit]]+Tabel1[[#This Row],[Totale doelgroep capaciteit]]</f>
        <v>1</v>
      </c>
      <c r="T1108" s="11">
        <v>1</v>
      </c>
      <c r="U1108" s="11"/>
      <c r="V1108" s="11"/>
      <c r="W1108" s="11"/>
      <c r="X1108" s="11"/>
      <c r="Y1108" s="11"/>
      <c r="Z1108" s="4">
        <f>SUM(Tabel1[[#This Row],[Bez - Invaliden algemeen]:[Bez - Overig gereserveerd]])</f>
        <v>0</v>
      </c>
      <c r="AA1108" s="4"/>
      <c r="AB1108" s="4"/>
      <c r="AC1108" s="11"/>
      <c r="AD1108" s="11">
        <f>SUM(Tabel1[[#This Row],[Bez - fout, canadees]:[Bez - fout, anders]])</f>
        <v>0</v>
      </c>
      <c r="AE1108" s="4"/>
      <c r="AF1108" s="11"/>
      <c r="AG1108" s="11"/>
      <c r="AH1108" s="11">
        <f>SUM(Tabel1[[#This Row],[Bez - Obstakel, openbaar]:[Bez - Obstakel, doelgroep]])</f>
        <v>0</v>
      </c>
      <c r="AI1108" s="4"/>
      <c r="AJ1108" s="11">
        <f>SUM(Tabel1[[#This Row],[Bez - doelgroep totaal]]+Tabel1[[#This Row],[Bez - Openbaar]]+Tabel1[[#This Row],[Bez - Foutparkeerders]]+Tabel1[[#This Row],[Bez - Obstakels]])</f>
        <v>1</v>
      </c>
      <c r="AK1108" s="41">
        <f>Tabel1[[#This Row],[Bez - Openbaar]]/Tabel1[[#This Row],[Totale openbare capaciteit]]</f>
        <v>1</v>
      </c>
      <c r="AL1108" s="41" t="e">
        <f>Tabel1[[#This Row],[Bez - doelgroep totaal]]/Tabel1[[#This Row],[Totale doelgroep capaciteit]]</f>
        <v>#DIV/0!</v>
      </c>
      <c r="AM1108" s="41">
        <f>Tabel1[[#This Row],[Totale bezetting]]/Tabel1[[#This Row],[Totale capaciteit]]</f>
        <v>1</v>
      </c>
      <c r="AN1108" s="41" t="str">
        <f>Tabel1[[#This Row],[Datum]]&amp;Tabel1[[#This Row],[Meetmoment]]&amp;Tabel1[[#This Row],[Sectienummer]]</f>
        <v>4447419:00-21:0084</v>
      </c>
      <c r="AO1108" s="33"/>
      <c r="AP1108" s="33"/>
      <c r="AQ1108" s="33"/>
      <c r="AR1108" s="33">
        <v>1</v>
      </c>
      <c r="AS1108" s="33"/>
      <c r="AT1108" s="33">
        <f>SUM(Tabel1[[#This Row],[Motief - Bezoekers/kortparkeerders]:[Motief - Overig]])</f>
        <v>1</v>
      </c>
      <c r="AU1108" s="43">
        <v>1</v>
      </c>
      <c r="AV1108" s="43"/>
      <c r="AW1108" s="43"/>
      <c r="AX1108" s="43"/>
      <c r="AY1108" s="43"/>
      <c r="AZ1108" s="43"/>
      <c r="BA1108" s="43"/>
      <c r="BB1108" s="43"/>
      <c r="BC1108" s="44">
        <f>SUM(Tabel1[[#This Row],[Herkomst - Eigen woonplaats]:[Herkomst - Onbekend]])</f>
        <v>1</v>
      </c>
    </row>
    <row r="1109" spans="1:55" s="2" customFormat="1" x14ac:dyDescent="0.25">
      <c r="A1109" s="1">
        <v>84</v>
      </c>
      <c r="B1109" t="s">
        <v>61</v>
      </c>
      <c r="C1109" s="8">
        <v>44475</v>
      </c>
      <c r="D1109" s="1" t="s">
        <v>77</v>
      </c>
      <c r="E1109" s="4">
        <v>1</v>
      </c>
      <c r="F1109" s="4"/>
      <c r="G1109" s="4"/>
      <c r="H1109" s="4"/>
      <c r="I1109" s="4"/>
      <c r="J1109" s="4"/>
      <c r="K1109" s="4">
        <f>SUM(Tabel1[[#This Row],[cap_gemarkeerd_langs]:[cap_canadees]])</f>
        <v>1</v>
      </c>
      <c r="L1109" s="4"/>
      <c r="M1109" s="4"/>
      <c r="N1109" s="4"/>
      <c r="O1109" s="4"/>
      <c r="P1109" s="4"/>
      <c r="Q1109" s="4" t="s">
        <v>88</v>
      </c>
      <c r="R1109" s="4">
        <f>SUM(Tabel1[[#This Row],[Cap - Invaliden algemeen]:[Cap - Overig gereserveerd]])</f>
        <v>0</v>
      </c>
      <c r="S1109" s="4">
        <f>Tabel1[[#This Row],[Totale openbare capaciteit]]+Tabel1[[#This Row],[Totale doelgroep capaciteit]]</f>
        <v>1</v>
      </c>
      <c r="T1109" s="11">
        <v>1</v>
      </c>
      <c r="U1109" s="11"/>
      <c r="V1109" s="11"/>
      <c r="W1109" s="11"/>
      <c r="X1109" s="11"/>
      <c r="Y1109" s="11"/>
      <c r="Z1109" s="4">
        <f>SUM(Tabel1[[#This Row],[Bez - Invaliden algemeen]:[Bez - Overig gereserveerd]])</f>
        <v>0</v>
      </c>
      <c r="AA1109" s="4"/>
      <c r="AB1109" s="4"/>
      <c r="AC1109" s="11"/>
      <c r="AD1109" s="11">
        <f>SUM(Tabel1[[#This Row],[Bez - fout, canadees]:[Bez - fout, anders]])</f>
        <v>0</v>
      </c>
      <c r="AE1109" s="4"/>
      <c r="AF1109" s="11"/>
      <c r="AG1109" s="11"/>
      <c r="AH1109" s="11">
        <f>SUM(Tabel1[[#This Row],[Bez - Obstakel, openbaar]:[Bez - Obstakel, doelgroep]])</f>
        <v>0</v>
      </c>
      <c r="AI1109" s="4"/>
      <c r="AJ1109" s="11">
        <f>SUM(Tabel1[[#This Row],[Bez - doelgroep totaal]]+Tabel1[[#This Row],[Bez - Openbaar]]+Tabel1[[#This Row],[Bez - Foutparkeerders]]+Tabel1[[#This Row],[Bez - Obstakels]])</f>
        <v>1</v>
      </c>
      <c r="AK1109" s="41">
        <f>Tabel1[[#This Row],[Bez - Openbaar]]/Tabel1[[#This Row],[Totale openbare capaciteit]]</f>
        <v>1</v>
      </c>
      <c r="AL1109" s="41" t="e">
        <f>Tabel1[[#This Row],[Bez - doelgroep totaal]]/Tabel1[[#This Row],[Totale doelgroep capaciteit]]</f>
        <v>#DIV/0!</v>
      </c>
      <c r="AM1109" s="41">
        <f>Tabel1[[#This Row],[Totale bezetting]]/Tabel1[[#This Row],[Totale capaciteit]]</f>
        <v>1</v>
      </c>
      <c r="AN1109" s="41" t="str">
        <f>Tabel1[[#This Row],[Datum]]&amp;Tabel1[[#This Row],[Meetmoment]]&amp;Tabel1[[#This Row],[Sectienummer]]</f>
        <v>4447500:00-02:0084</v>
      </c>
      <c r="AO1109" s="33"/>
      <c r="AP1109" s="33"/>
      <c r="AQ1109" s="33"/>
      <c r="AR1109" s="33">
        <v>1</v>
      </c>
      <c r="AS1109" s="33"/>
      <c r="AT1109" s="33">
        <f>SUM(Tabel1[[#This Row],[Motief - Bezoekers/kortparkeerders]:[Motief - Overig]])</f>
        <v>1</v>
      </c>
      <c r="AU1109" s="43">
        <v>1</v>
      </c>
      <c r="AV1109" s="43"/>
      <c r="AW1109" s="43"/>
      <c r="AX1109" s="43"/>
      <c r="AY1109" s="43"/>
      <c r="AZ1109" s="43"/>
      <c r="BA1109" s="43"/>
      <c r="BB1109" s="43"/>
      <c r="BC1109" s="44">
        <f>SUM(Tabel1[[#This Row],[Herkomst - Eigen woonplaats]:[Herkomst - Onbekend]])</f>
        <v>1</v>
      </c>
    </row>
    <row r="1110" spans="1:55" s="2" customFormat="1" x14ac:dyDescent="0.25">
      <c r="A1110" s="1">
        <v>85</v>
      </c>
      <c r="B1110" t="s">
        <v>72</v>
      </c>
      <c r="C1110" s="8">
        <v>44415</v>
      </c>
      <c r="D1110" s="1" t="s">
        <v>78</v>
      </c>
      <c r="E1110" s="4">
        <v>20</v>
      </c>
      <c r="F1110" s="4"/>
      <c r="G1110" s="4"/>
      <c r="H1110" s="4"/>
      <c r="I1110" s="4"/>
      <c r="J1110" s="4"/>
      <c r="K1110" s="4">
        <f>SUM(Tabel1[[#This Row],[cap_gemarkeerd_langs]:[cap_canadees]])</f>
        <v>20</v>
      </c>
      <c r="L1110" s="4"/>
      <c r="M1110" s="4">
        <v>1</v>
      </c>
      <c r="N1110" s="4"/>
      <c r="O1110" s="4"/>
      <c r="P1110" s="4"/>
      <c r="Q1110" s="4"/>
      <c r="R1110" s="4">
        <f>SUM(Tabel1[[#This Row],[Cap - Invaliden algemeen]:[Cap - Overig gereserveerd]])</f>
        <v>1</v>
      </c>
      <c r="S1110" s="4">
        <f>Tabel1[[#This Row],[Totale openbare capaciteit]]+Tabel1[[#This Row],[Totale doelgroep capaciteit]]</f>
        <v>21</v>
      </c>
      <c r="T1110" s="11">
        <v>17</v>
      </c>
      <c r="U1110" s="11"/>
      <c r="V1110" s="11">
        <v>1</v>
      </c>
      <c r="W1110" s="11"/>
      <c r="X1110" s="11"/>
      <c r="Y1110" s="11"/>
      <c r="Z1110" s="4">
        <f>SUM(Tabel1[[#This Row],[Bez - Invaliden algemeen]:[Bez - Overig gereserveerd]])</f>
        <v>1</v>
      </c>
      <c r="AA1110" s="4"/>
      <c r="AB1110" s="4"/>
      <c r="AC1110" s="11"/>
      <c r="AD1110" s="11">
        <f>SUM(Tabel1[[#This Row],[Bez - fout, canadees]:[Bez - fout, anders]])</f>
        <v>0</v>
      </c>
      <c r="AE1110" s="4"/>
      <c r="AF1110" s="11"/>
      <c r="AG1110" s="11"/>
      <c r="AH1110" s="11">
        <f>SUM(Tabel1[[#This Row],[Bez - Obstakel, openbaar]:[Bez - Obstakel, doelgroep]])</f>
        <v>0</v>
      </c>
      <c r="AI1110" s="4"/>
      <c r="AJ1110" s="11">
        <f>SUM(Tabel1[[#This Row],[Bez - doelgroep totaal]]+Tabel1[[#This Row],[Bez - Openbaar]]+Tabel1[[#This Row],[Bez - Foutparkeerders]]+Tabel1[[#This Row],[Bez - Obstakels]])</f>
        <v>18</v>
      </c>
      <c r="AK1110" s="41">
        <f>Tabel1[[#This Row],[Bez - Openbaar]]/Tabel1[[#This Row],[Totale openbare capaciteit]]</f>
        <v>0.85</v>
      </c>
      <c r="AL1110" s="41">
        <f>Tabel1[[#This Row],[Bez - doelgroep totaal]]/Tabel1[[#This Row],[Totale doelgroep capaciteit]]</f>
        <v>1</v>
      </c>
      <c r="AM1110" s="41">
        <f>Tabel1[[#This Row],[Totale bezetting]]/Tabel1[[#This Row],[Totale capaciteit]]</f>
        <v>0.8571428571428571</v>
      </c>
      <c r="AN1110" s="41" t="str">
        <f>Tabel1[[#This Row],[Datum]]&amp;Tabel1[[#This Row],[Meetmoment]]&amp;Tabel1[[#This Row],[Sectienummer]]</f>
        <v>4441510:00-12:0085</v>
      </c>
      <c r="AO1110" s="33">
        <v>2</v>
      </c>
      <c r="AP1110" s="33">
        <v>1</v>
      </c>
      <c r="AQ1110" s="33">
        <v>8</v>
      </c>
      <c r="AR1110" s="33">
        <v>7</v>
      </c>
      <c r="AS1110" s="33"/>
      <c r="AT1110" s="33">
        <f>SUM(Tabel1[[#This Row],[Motief - Bezoekers/kortparkeerders]:[Motief - Overig]])</f>
        <v>18</v>
      </c>
      <c r="AU1110" s="43">
        <v>7</v>
      </c>
      <c r="AV1110" s="43"/>
      <c r="AW1110" s="43">
        <v>4</v>
      </c>
      <c r="AX1110" s="43">
        <v>2</v>
      </c>
      <c r="AY1110" s="43">
        <v>2</v>
      </c>
      <c r="AZ1110" s="43">
        <v>1</v>
      </c>
      <c r="BA1110" s="43">
        <v>1</v>
      </c>
      <c r="BB1110" s="43">
        <v>1</v>
      </c>
      <c r="BC1110" s="44">
        <f>SUM(Tabel1[[#This Row],[Herkomst - Eigen woonplaats]:[Herkomst - Onbekend]])</f>
        <v>18</v>
      </c>
    </row>
    <row r="1111" spans="1:55" s="2" customFormat="1" x14ac:dyDescent="0.25">
      <c r="A1111" s="1">
        <v>85</v>
      </c>
      <c r="B1111" t="s">
        <v>72</v>
      </c>
      <c r="C1111" s="8">
        <v>44415</v>
      </c>
      <c r="D1111" s="1" t="s">
        <v>79</v>
      </c>
      <c r="E1111" s="4">
        <v>20</v>
      </c>
      <c r="F1111" s="4"/>
      <c r="G1111" s="4"/>
      <c r="H1111" s="4"/>
      <c r="I1111" s="4"/>
      <c r="J1111" s="4"/>
      <c r="K1111" s="4">
        <f>SUM(Tabel1[[#This Row],[cap_gemarkeerd_langs]:[cap_canadees]])</f>
        <v>20</v>
      </c>
      <c r="L1111" s="4"/>
      <c r="M1111" s="4">
        <v>1</v>
      </c>
      <c r="N1111" s="4"/>
      <c r="O1111" s="4"/>
      <c r="P1111" s="4"/>
      <c r="Q1111" s="4"/>
      <c r="R1111" s="4">
        <f>SUM(Tabel1[[#This Row],[Cap - Invaliden algemeen]:[Cap - Overig gereserveerd]])</f>
        <v>1</v>
      </c>
      <c r="S1111" s="4">
        <f>Tabel1[[#This Row],[Totale openbare capaciteit]]+Tabel1[[#This Row],[Totale doelgroep capaciteit]]</f>
        <v>21</v>
      </c>
      <c r="T1111" s="11">
        <v>20</v>
      </c>
      <c r="U1111" s="11"/>
      <c r="V1111" s="11">
        <v>1</v>
      </c>
      <c r="W1111" s="11"/>
      <c r="X1111" s="11"/>
      <c r="Y1111" s="11"/>
      <c r="Z1111" s="4">
        <f>SUM(Tabel1[[#This Row],[Bez - Invaliden algemeen]:[Bez - Overig gereserveerd]])</f>
        <v>1</v>
      </c>
      <c r="AA1111" s="4"/>
      <c r="AB1111" s="4"/>
      <c r="AC1111" s="11"/>
      <c r="AD1111" s="11">
        <f>SUM(Tabel1[[#This Row],[Bez - fout, canadees]:[Bez - fout, anders]])</f>
        <v>0</v>
      </c>
      <c r="AE1111" s="4"/>
      <c r="AF1111" s="11"/>
      <c r="AG1111" s="11"/>
      <c r="AH1111" s="11">
        <f>SUM(Tabel1[[#This Row],[Bez - Obstakel, openbaar]:[Bez - Obstakel, doelgroep]])</f>
        <v>0</v>
      </c>
      <c r="AI1111" s="4"/>
      <c r="AJ1111" s="11">
        <f>SUM(Tabel1[[#This Row],[Bez - doelgroep totaal]]+Tabel1[[#This Row],[Bez - Openbaar]]+Tabel1[[#This Row],[Bez - Foutparkeerders]]+Tabel1[[#This Row],[Bez - Obstakels]])</f>
        <v>21</v>
      </c>
      <c r="AK1111" s="41">
        <f>Tabel1[[#This Row],[Bez - Openbaar]]/Tabel1[[#This Row],[Totale openbare capaciteit]]</f>
        <v>1</v>
      </c>
      <c r="AL1111" s="41">
        <f>Tabel1[[#This Row],[Bez - doelgroep totaal]]/Tabel1[[#This Row],[Totale doelgroep capaciteit]]</f>
        <v>1</v>
      </c>
      <c r="AM1111" s="41">
        <f>Tabel1[[#This Row],[Totale bezetting]]/Tabel1[[#This Row],[Totale capaciteit]]</f>
        <v>1</v>
      </c>
      <c r="AN1111" s="41" t="str">
        <f>Tabel1[[#This Row],[Datum]]&amp;Tabel1[[#This Row],[Meetmoment]]&amp;Tabel1[[#This Row],[Sectienummer]]</f>
        <v>4441514:00-16:0085</v>
      </c>
      <c r="AO1111" s="33">
        <v>2</v>
      </c>
      <c r="AP1111" s="33">
        <v>1</v>
      </c>
      <c r="AQ1111" s="33">
        <v>10</v>
      </c>
      <c r="AR1111" s="33">
        <v>8</v>
      </c>
      <c r="AS1111" s="33"/>
      <c r="AT1111" s="33">
        <f>SUM(Tabel1[[#This Row],[Motief - Bezoekers/kortparkeerders]:[Motief - Overig]])</f>
        <v>21</v>
      </c>
      <c r="AU1111" s="43">
        <v>8</v>
      </c>
      <c r="AV1111" s="43">
        <v>1</v>
      </c>
      <c r="AW1111" s="43">
        <v>2</v>
      </c>
      <c r="AX1111" s="43">
        <v>3</v>
      </c>
      <c r="AY1111" s="43">
        <v>2</v>
      </c>
      <c r="AZ1111" s="43">
        <v>3</v>
      </c>
      <c r="BA1111" s="43">
        <v>1</v>
      </c>
      <c r="BB1111" s="43">
        <v>1</v>
      </c>
      <c r="BC1111" s="44">
        <f>SUM(Tabel1[[#This Row],[Herkomst - Eigen woonplaats]:[Herkomst - Onbekend]])</f>
        <v>21</v>
      </c>
    </row>
    <row r="1112" spans="1:55" s="2" customFormat="1" x14ac:dyDescent="0.25">
      <c r="A1112" s="1">
        <v>85</v>
      </c>
      <c r="B1112" t="s">
        <v>72</v>
      </c>
      <c r="C1112" s="8">
        <v>44415</v>
      </c>
      <c r="D1112" s="1" t="s">
        <v>80</v>
      </c>
      <c r="E1112" s="4">
        <v>20</v>
      </c>
      <c r="F1112" s="4"/>
      <c r="G1112" s="4"/>
      <c r="H1112" s="4"/>
      <c r="I1112" s="4"/>
      <c r="J1112" s="4"/>
      <c r="K1112" s="4">
        <f>SUM(Tabel1[[#This Row],[cap_gemarkeerd_langs]:[cap_canadees]])</f>
        <v>20</v>
      </c>
      <c r="L1112" s="4"/>
      <c r="M1112" s="4">
        <v>1</v>
      </c>
      <c r="N1112" s="4"/>
      <c r="O1112" s="4"/>
      <c r="P1112" s="4"/>
      <c r="Q1112" s="4"/>
      <c r="R1112" s="4">
        <f>SUM(Tabel1[[#This Row],[Cap - Invaliden algemeen]:[Cap - Overig gereserveerd]])</f>
        <v>1</v>
      </c>
      <c r="S1112" s="4">
        <f>Tabel1[[#This Row],[Totale openbare capaciteit]]+Tabel1[[#This Row],[Totale doelgroep capaciteit]]</f>
        <v>21</v>
      </c>
      <c r="T1112" s="11">
        <v>19</v>
      </c>
      <c r="U1112" s="11"/>
      <c r="V1112" s="11">
        <v>1</v>
      </c>
      <c r="W1112" s="11"/>
      <c r="X1112" s="11"/>
      <c r="Y1112" s="11"/>
      <c r="Z1112" s="4">
        <f>SUM(Tabel1[[#This Row],[Bez - Invaliden algemeen]:[Bez - Overig gereserveerd]])</f>
        <v>1</v>
      </c>
      <c r="AA1112" s="4">
        <v>1</v>
      </c>
      <c r="AB1112" s="4"/>
      <c r="AC1112" s="11"/>
      <c r="AD1112" s="11">
        <f>SUM(Tabel1[[#This Row],[Bez - fout, canadees]:[Bez - fout, anders]])</f>
        <v>1</v>
      </c>
      <c r="AE1112" s="4"/>
      <c r="AF1112" s="11"/>
      <c r="AG1112" s="11"/>
      <c r="AH1112" s="11">
        <f>SUM(Tabel1[[#This Row],[Bez - Obstakel, openbaar]:[Bez - Obstakel, doelgroep]])</f>
        <v>0</v>
      </c>
      <c r="AI1112" s="4"/>
      <c r="AJ1112" s="11">
        <f>SUM(Tabel1[[#This Row],[Bez - doelgroep totaal]]+Tabel1[[#This Row],[Bez - Openbaar]]+Tabel1[[#This Row],[Bez - Foutparkeerders]]+Tabel1[[#This Row],[Bez - Obstakels]])</f>
        <v>21</v>
      </c>
      <c r="AK1112" s="41">
        <f>Tabel1[[#This Row],[Bez - Openbaar]]/Tabel1[[#This Row],[Totale openbare capaciteit]]</f>
        <v>0.95</v>
      </c>
      <c r="AL1112" s="41">
        <f>Tabel1[[#This Row],[Bez - doelgroep totaal]]/Tabel1[[#This Row],[Totale doelgroep capaciteit]]</f>
        <v>1</v>
      </c>
      <c r="AM1112" s="41">
        <f>Tabel1[[#This Row],[Totale bezetting]]/Tabel1[[#This Row],[Totale capaciteit]]</f>
        <v>1</v>
      </c>
      <c r="AN1112" s="41" t="str">
        <f>Tabel1[[#This Row],[Datum]]&amp;Tabel1[[#This Row],[Meetmoment]]&amp;Tabel1[[#This Row],[Sectienummer]]</f>
        <v>4441519:00-21:0085</v>
      </c>
      <c r="AO1112" s="33">
        <v>3</v>
      </c>
      <c r="AP1112" s="33"/>
      <c r="AQ1112" s="33">
        <v>12</v>
      </c>
      <c r="AR1112" s="33">
        <v>6</v>
      </c>
      <c r="AS1112" s="33"/>
      <c r="AT1112" s="33">
        <f>SUM(Tabel1[[#This Row],[Motief - Bezoekers/kortparkeerders]:[Motief - Overig]])</f>
        <v>21</v>
      </c>
      <c r="AU1112" s="43">
        <v>7</v>
      </c>
      <c r="AV1112" s="43">
        <v>1</v>
      </c>
      <c r="AW1112" s="43">
        <v>3</v>
      </c>
      <c r="AX1112" s="43">
        <v>2</v>
      </c>
      <c r="AY1112" s="43">
        <v>2</v>
      </c>
      <c r="AZ1112" s="43">
        <v>4</v>
      </c>
      <c r="BA1112" s="43">
        <v>1</v>
      </c>
      <c r="BB1112" s="43">
        <v>1</v>
      </c>
      <c r="BC1112" s="44">
        <f>SUM(Tabel1[[#This Row],[Herkomst - Eigen woonplaats]:[Herkomst - Onbekend]])</f>
        <v>21</v>
      </c>
    </row>
    <row r="1113" spans="1:55" s="2" customFormat="1" x14ac:dyDescent="0.25">
      <c r="A1113" s="1">
        <v>85</v>
      </c>
      <c r="B1113" t="s">
        <v>72</v>
      </c>
      <c r="C1113" s="8">
        <v>44416</v>
      </c>
      <c r="D1113" s="1" t="s">
        <v>77</v>
      </c>
      <c r="E1113" s="4">
        <v>20</v>
      </c>
      <c r="F1113" s="4"/>
      <c r="G1113" s="4"/>
      <c r="H1113" s="4"/>
      <c r="I1113" s="4"/>
      <c r="J1113" s="4"/>
      <c r="K1113" s="4">
        <f>SUM(Tabel1[[#This Row],[cap_gemarkeerd_langs]:[cap_canadees]])</f>
        <v>20</v>
      </c>
      <c r="L1113" s="4"/>
      <c r="M1113" s="4">
        <v>1</v>
      </c>
      <c r="N1113" s="4"/>
      <c r="O1113" s="4"/>
      <c r="P1113" s="4"/>
      <c r="Q1113" s="4"/>
      <c r="R1113" s="4">
        <f>SUM(Tabel1[[#This Row],[Cap - Invaliden algemeen]:[Cap - Overig gereserveerd]])</f>
        <v>1</v>
      </c>
      <c r="S1113" s="4">
        <f>Tabel1[[#This Row],[Totale openbare capaciteit]]+Tabel1[[#This Row],[Totale doelgroep capaciteit]]</f>
        <v>21</v>
      </c>
      <c r="T1113" s="11">
        <v>20</v>
      </c>
      <c r="U1113" s="11"/>
      <c r="V1113" s="11">
        <v>1</v>
      </c>
      <c r="W1113" s="11"/>
      <c r="X1113" s="11"/>
      <c r="Y1113" s="11"/>
      <c r="Z1113" s="4">
        <f>SUM(Tabel1[[#This Row],[Bez - Invaliden algemeen]:[Bez - Overig gereserveerd]])</f>
        <v>1</v>
      </c>
      <c r="AA1113" s="4"/>
      <c r="AB1113" s="4"/>
      <c r="AC1113" s="11"/>
      <c r="AD1113" s="11">
        <f>SUM(Tabel1[[#This Row],[Bez - fout, canadees]:[Bez - fout, anders]])</f>
        <v>0</v>
      </c>
      <c r="AE1113" s="4"/>
      <c r="AF1113" s="11"/>
      <c r="AG1113" s="11"/>
      <c r="AH1113" s="11">
        <f>SUM(Tabel1[[#This Row],[Bez - Obstakel, openbaar]:[Bez - Obstakel, doelgroep]])</f>
        <v>0</v>
      </c>
      <c r="AI1113" s="4"/>
      <c r="AJ1113" s="11">
        <f>SUM(Tabel1[[#This Row],[Bez - doelgroep totaal]]+Tabel1[[#This Row],[Bez - Openbaar]]+Tabel1[[#This Row],[Bez - Foutparkeerders]]+Tabel1[[#This Row],[Bez - Obstakels]])</f>
        <v>21</v>
      </c>
      <c r="AK1113" s="41">
        <f>Tabel1[[#This Row],[Bez - Openbaar]]/Tabel1[[#This Row],[Totale openbare capaciteit]]</f>
        <v>1</v>
      </c>
      <c r="AL1113" s="41">
        <f>Tabel1[[#This Row],[Bez - doelgroep totaal]]/Tabel1[[#This Row],[Totale doelgroep capaciteit]]</f>
        <v>1</v>
      </c>
      <c r="AM1113" s="41">
        <f>Tabel1[[#This Row],[Totale bezetting]]/Tabel1[[#This Row],[Totale capaciteit]]</f>
        <v>1</v>
      </c>
      <c r="AN1113" s="41" t="str">
        <f>Tabel1[[#This Row],[Datum]]&amp;Tabel1[[#This Row],[Meetmoment]]&amp;Tabel1[[#This Row],[Sectienummer]]</f>
        <v>4441600:00-02:0085</v>
      </c>
      <c r="AO1113" s="33"/>
      <c r="AP1113" s="33"/>
      <c r="AQ1113" s="33">
        <v>12</v>
      </c>
      <c r="AR1113" s="33">
        <v>9</v>
      </c>
      <c r="AS1113" s="33"/>
      <c r="AT1113" s="33">
        <f>SUM(Tabel1[[#This Row],[Motief - Bezoekers/kortparkeerders]:[Motief - Overig]])</f>
        <v>21</v>
      </c>
      <c r="AU1113" s="43">
        <v>9</v>
      </c>
      <c r="AV1113" s="43">
        <v>1</v>
      </c>
      <c r="AW1113" s="43">
        <v>3</v>
      </c>
      <c r="AX1113" s="43">
        <v>2</v>
      </c>
      <c r="AY1113" s="43">
        <v>2</v>
      </c>
      <c r="AZ1113" s="43">
        <v>2</v>
      </c>
      <c r="BA1113" s="43">
        <v>1</v>
      </c>
      <c r="BB1113" s="43">
        <v>1</v>
      </c>
      <c r="BC1113" s="44">
        <f>SUM(Tabel1[[#This Row],[Herkomst - Eigen woonplaats]:[Herkomst - Onbekend]])</f>
        <v>21</v>
      </c>
    </row>
    <row r="1114" spans="1:55" s="2" customFormat="1" x14ac:dyDescent="0.25">
      <c r="A1114" s="1">
        <v>85</v>
      </c>
      <c r="B1114" s="1" t="s">
        <v>72</v>
      </c>
      <c r="C1114" s="8">
        <v>44429</v>
      </c>
      <c r="D1114" s="1" t="s">
        <v>79</v>
      </c>
      <c r="E1114" s="4">
        <v>20</v>
      </c>
      <c r="F1114" s="4"/>
      <c r="G1114" s="4"/>
      <c r="H1114" s="4"/>
      <c r="I1114" s="4"/>
      <c r="J1114" s="4"/>
      <c r="K1114" s="4">
        <f>SUM(Tabel1[[#This Row],[cap_gemarkeerd_langs]:[cap_canadees]])</f>
        <v>20</v>
      </c>
      <c r="L1114" s="4"/>
      <c r="M1114" s="4">
        <v>1</v>
      </c>
      <c r="N1114" s="4"/>
      <c r="O1114" s="4"/>
      <c r="P1114" s="4"/>
      <c r="Q1114" s="4"/>
      <c r="R1114" s="4">
        <f>SUM(Tabel1[[#This Row],[Cap - Invaliden algemeen]:[Cap - Overig gereserveerd]])</f>
        <v>1</v>
      </c>
      <c r="S1114" s="4">
        <f>Tabel1[[#This Row],[Totale openbare capaciteit]]+Tabel1[[#This Row],[Totale doelgroep capaciteit]]</f>
        <v>21</v>
      </c>
      <c r="T1114" s="11">
        <v>19</v>
      </c>
      <c r="U1114" s="11"/>
      <c r="V1114" s="11">
        <v>1</v>
      </c>
      <c r="W1114" s="11"/>
      <c r="X1114" s="11"/>
      <c r="Y1114" s="11"/>
      <c r="Z1114" s="4">
        <f>SUM(Tabel1[[#This Row],[Bez - Invaliden algemeen]:[Bez - Overig gereserveerd]])</f>
        <v>1</v>
      </c>
      <c r="AA1114" s="4"/>
      <c r="AB1114" s="4"/>
      <c r="AC1114" s="11"/>
      <c r="AD1114" s="11">
        <f>SUM(Tabel1[[#This Row],[Bez - fout, canadees]:[Bez - fout, anders]])</f>
        <v>0</v>
      </c>
      <c r="AE1114" s="11">
        <v>1</v>
      </c>
      <c r="AF1114" s="11"/>
      <c r="AG1114" s="11"/>
      <c r="AH1114" s="11">
        <f>SUM(Tabel1[[#This Row],[Bez - Obstakel, openbaar]:[Bez - Obstakel, doelgroep]])</f>
        <v>1</v>
      </c>
      <c r="AI1114" s="4"/>
      <c r="AJ1114" s="11">
        <f>SUM(Tabel1[[#This Row],[Bez - doelgroep totaal]]+Tabel1[[#This Row],[Bez - Openbaar]]+Tabel1[[#This Row],[Bez - Foutparkeerders]]+Tabel1[[#This Row],[Bez - Obstakels]])</f>
        <v>21</v>
      </c>
      <c r="AK1114" s="41">
        <f>Tabel1[[#This Row],[Bez - Openbaar]]/Tabel1[[#This Row],[Totale openbare capaciteit]]</f>
        <v>0.95</v>
      </c>
      <c r="AL1114" s="41">
        <f>Tabel1[[#This Row],[Bez - doelgroep totaal]]/Tabel1[[#This Row],[Totale doelgroep capaciteit]]</f>
        <v>1</v>
      </c>
      <c r="AM1114" s="41">
        <f>Tabel1[[#This Row],[Totale bezetting]]/Tabel1[[#This Row],[Totale capaciteit]]</f>
        <v>1</v>
      </c>
      <c r="AN1114" s="41" t="str">
        <f>Tabel1[[#This Row],[Datum]]&amp;Tabel1[[#This Row],[Meetmoment]]&amp;Tabel1[[#This Row],[Sectienummer]]</f>
        <v>4442914:00-16:0085</v>
      </c>
      <c r="AO1114" s="33">
        <v>14</v>
      </c>
      <c r="AP1114" s="33"/>
      <c r="AQ1114" s="33">
        <v>1</v>
      </c>
      <c r="AR1114" s="33">
        <v>5</v>
      </c>
      <c r="AS1114" s="33"/>
      <c r="AT1114" s="33">
        <f>SUM(Tabel1[[#This Row],[Motief - Bezoekers/kortparkeerders]:[Motief - Overig]])</f>
        <v>20</v>
      </c>
      <c r="AU1114" s="43">
        <v>8</v>
      </c>
      <c r="AV1114" s="43">
        <v>3</v>
      </c>
      <c r="AW1114" s="43">
        <v>3</v>
      </c>
      <c r="AX1114" s="43">
        <v>2</v>
      </c>
      <c r="AY1114" s="43">
        <v>4</v>
      </c>
      <c r="AZ1114" s="43"/>
      <c r="BA1114" s="43"/>
      <c r="BB1114" s="43"/>
      <c r="BC1114" s="44">
        <f>SUM(Tabel1[[#This Row],[Herkomst - Eigen woonplaats]:[Herkomst - Onbekend]])</f>
        <v>20</v>
      </c>
    </row>
    <row r="1115" spans="1:55" s="2" customFormat="1" x14ac:dyDescent="0.25">
      <c r="A1115" s="1">
        <v>85</v>
      </c>
      <c r="B1115" t="s">
        <v>72</v>
      </c>
      <c r="C1115" s="8">
        <v>44450</v>
      </c>
      <c r="D1115" s="1" t="s">
        <v>78</v>
      </c>
      <c r="E1115" s="4">
        <v>20</v>
      </c>
      <c r="F1115" s="4"/>
      <c r="G1115" s="4"/>
      <c r="H1115" s="4"/>
      <c r="I1115" s="4"/>
      <c r="J1115" s="4"/>
      <c r="K1115" s="4">
        <f>SUM(Tabel1[[#This Row],[cap_gemarkeerd_langs]:[cap_canadees]])</f>
        <v>20</v>
      </c>
      <c r="L1115" s="4"/>
      <c r="M1115" s="4">
        <v>1</v>
      </c>
      <c r="N1115" s="4"/>
      <c r="O1115" s="4"/>
      <c r="P1115" s="4"/>
      <c r="Q1115" s="4"/>
      <c r="R1115" s="4">
        <f>SUM(Tabel1[[#This Row],[Cap - Invaliden algemeen]:[Cap - Overig gereserveerd]])</f>
        <v>1</v>
      </c>
      <c r="S1115" s="4">
        <f>Tabel1[[#This Row],[Totale openbare capaciteit]]+Tabel1[[#This Row],[Totale doelgroep capaciteit]]</f>
        <v>21</v>
      </c>
      <c r="T1115" s="11">
        <v>15</v>
      </c>
      <c r="U1115" s="11"/>
      <c r="V1115" s="11"/>
      <c r="W1115" s="11"/>
      <c r="X1115" s="11"/>
      <c r="Y1115" s="11"/>
      <c r="Z1115" s="4">
        <f>SUM(Tabel1[[#This Row],[Bez - Invaliden algemeen]:[Bez - Overig gereserveerd]])</f>
        <v>0</v>
      </c>
      <c r="AA1115" s="4"/>
      <c r="AB1115" s="4"/>
      <c r="AC1115" s="11"/>
      <c r="AD1115" s="11">
        <f>SUM(Tabel1[[#This Row],[Bez - fout, canadees]:[Bez - fout, anders]])</f>
        <v>0</v>
      </c>
      <c r="AE1115" s="4"/>
      <c r="AF1115" s="11"/>
      <c r="AG1115" s="11"/>
      <c r="AH1115" s="11">
        <f>SUM(Tabel1[[#This Row],[Bez - Obstakel, openbaar]:[Bez - Obstakel, doelgroep]])</f>
        <v>0</v>
      </c>
      <c r="AI1115" s="4"/>
      <c r="AJ1115" s="11">
        <f>SUM(Tabel1[[#This Row],[Bez - doelgroep totaal]]+Tabel1[[#This Row],[Bez - Openbaar]]+Tabel1[[#This Row],[Bez - Foutparkeerders]]+Tabel1[[#This Row],[Bez - Obstakels]])</f>
        <v>15</v>
      </c>
      <c r="AK1115" s="41">
        <f>Tabel1[[#This Row],[Bez - Openbaar]]/Tabel1[[#This Row],[Totale openbare capaciteit]]</f>
        <v>0.75</v>
      </c>
      <c r="AL1115" s="41">
        <f>Tabel1[[#This Row],[Bez - doelgroep totaal]]/Tabel1[[#This Row],[Totale doelgroep capaciteit]]</f>
        <v>0</v>
      </c>
      <c r="AM1115" s="41">
        <f>Tabel1[[#This Row],[Totale bezetting]]/Tabel1[[#This Row],[Totale capaciteit]]</f>
        <v>0.7142857142857143</v>
      </c>
      <c r="AN1115" s="41" t="str">
        <f>Tabel1[[#This Row],[Datum]]&amp;Tabel1[[#This Row],[Meetmoment]]&amp;Tabel1[[#This Row],[Sectienummer]]</f>
        <v>4445010:00-12:0085</v>
      </c>
      <c r="AO1115" s="33">
        <v>3</v>
      </c>
      <c r="AP1115" s="33"/>
      <c r="AQ1115" s="33">
        <v>8</v>
      </c>
      <c r="AR1115" s="33">
        <v>4</v>
      </c>
      <c r="AS1115" s="33"/>
      <c r="AT1115" s="33">
        <f>SUM(Tabel1[[#This Row],[Motief - Bezoekers/kortparkeerders]:[Motief - Overig]])</f>
        <v>15</v>
      </c>
      <c r="AU1115" s="43">
        <v>6</v>
      </c>
      <c r="AV1115" s="43"/>
      <c r="AW1115" s="43">
        <v>3</v>
      </c>
      <c r="AX1115" s="43">
        <v>3</v>
      </c>
      <c r="AY1115" s="43">
        <v>1</v>
      </c>
      <c r="AZ1115" s="43"/>
      <c r="BA1115" s="43">
        <v>1</v>
      </c>
      <c r="BB1115" s="43">
        <v>1</v>
      </c>
      <c r="BC1115" s="44">
        <f>SUM(Tabel1[[#This Row],[Herkomst - Eigen woonplaats]:[Herkomst - Onbekend]])</f>
        <v>15</v>
      </c>
    </row>
    <row r="1116" spans="1:55" s="2" customFormat="1" x14ac:dyDescent="0.25">
      <c r="A1116" s="1">
        <v>85</v>
      </c>
      <c r="B1116" t="s">
        <v>72</v>
      </c>
      <c r="C1116" s="8">
        <v>44450</v>
      </c>
      <c r="D1116" s="1" t="s">
        <v>79</v>
      </c>
      <c r="E1116" s="4">
        <v>20</v>
      </c>
      <c r="F1116" s="4"/>
      <c r="G1116" s="4"/>
      <c r="H1116" s="4"/>
      <c r="I1116" s="4"/>
      <c r="J1116" s="4"/>
      <c r="K1116" s="4">
        <f>SUM(Tabel1[[#This Row],[cap_gemarkeerd_langs]:[cap_canadees]])</f>
        <v>20</v>
      </c>
      <c r="L1116" s="4"/>
      <c r="M1116" s="4">
        <v>1</v>
      </c>
      <c r="N1116" s="4"/>
      <c r="O1116" s="4"/>
      <c r="P1116" s="4"/>
      <c r="Q1116" s="4"/>
      <c r="R1116" s="4">
        <f>SUM(Tabel1[[#This Row],[Cap - Invaliden algemeen]:[Cap - Overig gereserveerd]])</f>
        <v>1</v>
      </c>
      <c r="S1116" s="4">
        <f>Tabel1[[#This Row],[Totale openbare capaciteit]]+Tabel1[[#This Row],[Totale doelgroep capaciteit]]</f>
        <v>21</v>
      </c>
      <c r="T1116" s="11">
        <v>20</v>
      </c>
      <c r="U1116" s="11"/>
      <c r="V1116" s="11">
        <v>1</v>
      </c>
      <c r="W1116" s="11"/>
      <c r="X1116" s="11"/>
      <c r="Y1116" s="11"/>
      <c r="Z1116" s="4">
        <f>SUM(Tabel1[[#This Row],[Bez - Invaliden algemeen]:[Bez - Overig gereserveerd]])</f>
        <v>1</v>
      </c>
      <c r="AA1116" s="4"/>
      <c r="AB1116" s="4"/>
      <c r="AC1116" s="11"/>
      <c r="AD1116" s="11">
        <f>SUM(Tabel1[[#This Row],[Bez - fout, canadees]:[Bez - fout, anders]])</f>
        <v>0</v>
      </c>
      <c r="AE1116" s="4"/>
      <c r="AF1116" s="11"/>
      <c r="AG1116" s="11"/>
      <c r="AH1116" s="11">
        <f>SUM(Tabel1[[#This Row],[Bez - Obstakel, openbaar]:[Bez - Obstakel, doelgroep]])</f>
        <v>0</v>
      </c>
      <c r="AI1116" s="4"/>
      <c r="AJ1116" s="11">
        <f>SUM(Tabel1[[#This Row],[Bez - doelgroep totaal]]+Tabel1[[#This Row],[Bez - Openbaar]]+Tabel1[[#This Row],[Bez - Foutparkeerders]]+Tabel1[[#This Row],[Bez - Obstakels]])</f>
        <v>21</v>
      </c>
      <c r="AK1116" s="41">
        <f>Tabel1[[#This Row],[Bez - Openbaar]]/Tabel1[[#This Row],[Totale openbare capaciteit]]</f>
        <v>1</v>
      </c>
      <c r="AL1116" s="41">
        <f>Tabel1[[#This Row],[Bez - doelgroep totaal]]/Tabel1[[#This Row],[Totale doelgroep capaciteit]]</f>
        <v>1</v>
      </c>
      <c r="AM1116" s="41">
        <f>Tabel1[[#This Row],[Totale bezetting]]/Tabel1[[#This Row],[Totale capaciteit]]</f>
        <v>1</v>
      </c>
      <c r="AN1116" s="41" t="str">
        <f>Tabel1[[#This Row],[Datum]]&amp;Tabel1[[#This Row],[Meetmoment]]&amp;Tabel1[[#This Row],[Sectienummer]]</f>
        <v>4445014:00-16:0085</v>
      </c>
      <c r="AO1116" s="33">
        <v>9</v>
      </c>
      <c r="AP1116" s="33"/>
      <c r="AQ1116" s="33">
        <v>6</v>
      </c>
      <c r="AR1116" s="33">
        <v>6</v>
      </c>
      <c r="AS1116" s="33"/>
      <c r="AT1116" s="33">
        <f>SUM(Tabel1[[#This Row],[Motief - Bezoekers/kortparkeerders]:[Motief - Overig]])</f>
        <v>21</v>
      </c>
      <c r="AU1116" s="43">
        <v>8</v>
      </c>
      <c r="AV1116" s="43">
        <v>1</v>
      </c>
      <c r="AW1116" s="43">
        <v>4</v>
      </c>
      <c r="AX1116" s="43">
        <v>3</v>
      </c>
      <c r="AY1116" s="43">
        <v>2</v>
      </c>
      <c r="AZ1116" s="43">
        <v>1</v>
      </c>
      <c r="BA1116" s="43">
        <v>1</v>
      </c>
      <c r="BB1116" s="43">
        <v>1</v>
      </c>
      <c r="BC1116" s="44">
        <f>SUM(Tabel1[[#This Row],[Herkomst - Eigen woonplaats]:[Herkomst - Onbekend]])</f>
        <v>21</v>
      </c>
    </row>
    <row r="1117" spans="1:55" s="2" customFormat="1" x14ac:dyDescent="0.25">
      <c r="A1117" s="1">
        <v>85</v>
      </c>
      <c r="B1117" t="s">
        <v>72</v>
      </c>
      <c r="C1117" s="8">
        <v>44450</v>
      </c>
      <c r="D1117" s="1" t="s">
        <v>80</v>
      </c>
      <c r="E1117" s="4">
        <v>20</v>
      </c>
      <c r="F1117" s="4"/>
      <c r="G1117" s="4"/>
      <c r="H1117" s="4"/>
      <c r="I1117" s="4"/>
      <c r="J1117" s="4"/>
      <c r="K1117" s="4">
        <f>SUM(Tabel1[[#This Row],[cap_gemarkeerd_langs]:[cap_canadees]])</f>
        <v>20</v>
      </c>
      <c r="L1117" s="4"/>
      <c r="M1117" s="4">
        <v>1</v>
      </c>
      <c r="N1117" s="4"/>
      <c r="O1117" s="4"/>
      <c r="P1117" s="4"/>
      <c r="Q1117" s="4"/>
      <c r="R1117" s="4">
        <f>SUM(Tabel1[[#This Row],[Cap - Invaliden algemeen]:[Cap - Overig gereserveerd]])</f>
        <v>1</v>
      </c>
      <c r="S1117" s="4">
        <f>Tabel1[[#This Row],[Totale openbare capaciteit]]+Tabel1[[#This Row],[Totale doelgroep capaciteit]]</f>
        <v>21</v>
      </c>
      <c r="T1117" s="11">
        <v>18</v>
      </c>
      <c r="U1117" s="11"/>
      <c r="V1117" s="11">
        <v>1</v>
      </c>
      <c r="W1117" s="11"/>
      <c r="X1117" s="11"/>
      <c r="Y1117" s="11"/>
      <c r="Z1117" s="4">
        <f>SUM(Tabel1[[#This Row],[Bez - Invaliden algemeen]:[Bez - Overig gereserveerd]])</f>
        <v>1</v>
      </c>
      <c r="AA1117" s="4"/>
      <c r="AB1117" s="4"/>
      <c r="AC1117" s="11"/>
      <c r="AD1117" s="11">
        <f>SUM(Tabel1[[#This Row],[Bez - fout, canadees]:[Bez - fout, anders]])</f>
        <v>0</v>
      </c>
      <c r="AE1117" s="4"/>
      <c r="AF1117" s="11"/>
      <c r="AG1117" s="11"/>
      <c r="AH1117" s="11">
        <f>SUM(Tabel1[[#This Row],[Bez - Obstakel, openbaar]:[Bez - Obstakel, doelgroep]])</f>
        <v>0</v>
      </c>
      <c r="AI1117" s="4"/>
      <c r="AJ1117" s="11">
        <f>SUM(Tabel1[[#This Row],[Bez - doelgroep totaal]]+Tabel1[[#This Row],[Bez - Openbaar]]+Tabel1[[#This Row],[Bez - Foutparkeerders]]+Tabel1[[#This Row],[Bez - Obstakels]])</f>
        <v>19</v>
      </c>
      <c r="AK1117" s="41">
        <f>Tabel1[[#This Row],[Bez - Openbaar]]/Tabel1[[#This Row],[Totale openbare capaciteit]]</f>
        <v>0.9</v>
      </c>
      <c r="AL1117" s="41">
        <f>Tabel1[[#This Row],[Bez - doelgroep totaal]]/Tabel1[[#This Row],[Totale doelgroep capaciteit]]</f>
        <v>1</v>
      </c>
      <c r="AM1117" s="41">
        <f>Tabel1[[#This Row],[Totale bezetting]]/Tabel1[[#This Row],[Totale capaciteit]]</f>
        <v>0.90476190476190477</v>
      </c>
      <c r="AN1117" s="41" t="str">
        <f>Tabel1[[#This Row],[Datum]]&amp;Tabel1[[#This Row],[Meetmoment]]&amp;Tabel1[[#This Row],[Sectienummer]]</f>
        <v>4445019:00-21:0085</v>
      </c>
      <c r="AO1117" s="33">
        <v>2</v>
      </c>
      <c r="AP1117" s="33"/>
      <c r="AQ1117" s="33">
        <v>10</v>
      </c>
      <c r="AR1117" s="33">
        <v>7</v>
      </c>
      <c r="AS1117" s="33"/>
      <c r="AT1117" s="33">
        <f>SUM(Tabel1[[#This Row],[Motief - Bezoekers/kortparkeerders]:[Motief - Overig]])</f>
        <v>19</v>
      </c>
      <c r="AU1117" s="43">
        <v>9</v>
      </c>
      <c r="AV1117" s="43">
        <v>1</v>
      </c>
      <c r="AW1117" s="43">
        <v>3</v>
      </c>
      <c r="AX1117" s="43">
        <v>3</v>
      </c>
      <c r="AY1117" s="43">
        <v>1</v>
      </c>
      <c r="AZ1117" s="43"/>
      <c r="BA1117" s="43">
        <v>1</v>
      </c>
      <c r="BB1117" s="43">
        <v>1</v>
      </c>
      <c r="BC1117" s="44">
        <f>SUM(Tabel1[[#This Row],[Herkomst - Eigen woonplaats]:[Herkomst - Onbekend]])</f>
        <v>19</v>
      </c>
    </row>
    <row r="1118" spans="1:55" s="2" customFormat="1" x14ac:dyDescent="0.25">
      <c r="A1118" s="1">
        <v>85</v>
      </c>
      <c r="B1118" t="s">
        <v>72</v>
      </c>
      <c r="C1118" s="8">
        <v>44451</v>
      </c>
      <c r="D1118" s="1" t="s">
        <v>77</v>
      </c>
      <c r="E1118" s="4">
        <v>20</v>
      </c>
      <c r="F1118" s="4"/>
      <c r="G1118" s="4"/>
      <c r="H1118" s="4"/>
      <c r="I1118" s="4"/>
      <c r="J1118" s="4"/>
      <c r="K1118" s="4">
        <f>SUM(Tabel1[[#This Row],[cap_gemarkeerd_langs]:[cap_canadees]])</f>
        <v>20</v>
      </c>
      <c r="L1118" s="4"/>
      <c r="M1118" s="4">
        <v>1</v>
      </c>
      <c r="N1118" s="4"/>
      <c r="O1118" s="4"/>
      <c r="P1118" s="4"/>
      <c r="Q1118" s="4"/>
      <c r="R1118" s="4">
        <f>SUM(Tabel1[[#This Row],[Cap - Invaliden algemeen]:[Cap - Overig gereserveerd]])</f>
        <v>1</v>
      </c>
      <c r="S1118" s="4">
        <f>Tabel1[[#This Row],[Totale openbare capaciteit]]+Tabel1[[#This Row],[Totale doelgroep capaciteit]]</f>
        <v>21</v>
      </c>
      <c r="T1118" s="11">
        <v>18</v>
      </c>
      <c r="U1118" s="11"/>
      <c r="V1118" s="11">
        <v>1</v>
      </c>
      <c r="W1118" s="11"/>
      <c r="X1118" s="11"/>
      <c r="Y1118" s="11"/>
      <c r="Z1118" s="4">
        <f>SUM(Tabel1[[#This Row],[Bez - Invaliden algemeen]:[Bez - Overig gereserveerd]])</f>
        <v>1</v>
      </c>
      <c r="AA1118" s="4"/>
      <c r="AB1118" s="4"/>
      <c r="AC1118" s="11"/>
      <c r="AD1118" s="11">
        <f>SUM(Tabel1[[#This Row],[Bez - fout, canadees]:[Bez - fout, anders]])</f>
        <v>0</v>
      </c>
      <c r="AE1118" s="4"/>
      <c r="AF1118" s="11"/>
      <c r="AG1118" s="11"/>
      <c r="AH1118" s="11">
        <f>SUM(Tabel1[[#This Row],[Bez - Obstakel, openbaar]:[Bez - Obstakel, doelgroep]])</f>
        <v>0</v>
      </c>
      <c r="AI1118" s="4"/>
      <c r="AJ1118" s="11">
        <f>SUM(Tabel1[[#This Row],[Bez - doelgroep totaal]]+Tabel1[[#This Row],[Bez - Openbaar]]+Tabel1[[#This Row],[Bez - Foutparkeerders]]+Tabel1[[#This Row],[Bez - Obstakels]])</f>
        <v>19</v>
      </c>
      <c r="AK1118" s="41">
        <f>Tabel1[[#This Row],[Bez - Openbaar]]/Tabel1[[#This Row],[Totale openbare capaciteit]]</f>
        <v>0.9</v>
      </c>
      <c r="AL1118" s="41">
        <f>Tabel1[[#This Row],[Bez - doelgroep totaal]]/Tabel1[[#This Row],[Totale doelgroep capaciteit]]</f>
        <v>1</v>
      </c>
      <c r="AM1118" s="41">
        <f>Tabel1[[#This Row],[Totale bezetting]]/Tabel1[[#This Row],[Totale capaciteit]]</f>
        <v>0.90476190476190477</v>
      </c>
      <c r="AN1118" s="41" t="str">
        <f>Tabel1[[#This Row],[Datum]]&amp;Tabel1[[#This Row],[Meetmoment]]&amp;Tabel1[[#This Row],[Sectienummer]]</f>
        <v>4445100:00-02:0085</v>
      </c>
      <c r="AO1118" s="33"/>
      <c r="AP1118" s="33"/>
      <c r="AQ1118" s="33">
        <v>10</v>
      </c>
      <c r="AR1118" s="33">
        <v>9</v>
      </c>
      <c r="AS1118" s="33"/>
      <c r="AT1118" s="33">
        <f>SUM(Tabel1[[#This Row],[Motief - Bezoekers/kortparkeerders]:[Motief - Overig]])</f>
        <v>19</v>
      </c>
      <c r="AU1118" s="43">
        <v>9</v>
      </c>
      <c r="AV1118" s="43"/>
      <c r="AW1118" s="43">
        <v>5</v>
      </c>
      <c r="AX1118" s="43">
        <v>2</v>
      </c>
      <c r="AY1118" s="43">
        <v>1</v>
      </c>
      <c r="AZ1118" s="43"/>
      <c r="BA1118" s="43">
        <v>1</v>
      </c>
      <c r="BB1118" s="43">
        <v>1</v>
      </c>
      <c r="BC1118" s="44">
        <f>SUM(Tabel1[[#This Row],[Herkomst - Eigen woonplaats]:[Herkomst - Onbekend]])</f>
        <v>19</v>
      </c>
    </row>
    <row r="1119" spans="1:55" s="2" customFormat="1" x14ac:dyDescent="0.25">
      <c r="A1119" s="1">
        <v>85</v>
      </c>
      <c r="B1119" t="s">
        <v>72</v>
      </c>
      <c r="C1119" s="8">
        <v>44474</v>
      </c>
      <c r="D1119" s="1" t="s">
        <v>79</v>
      </c>
      <c r="E1119" s="4">
        <v>20</v>
      </c>
      <c r="F1119" s="4"/>
      <c r="G1119" s="4"/>
      <c r="H1119" s="4"/>
      <c r="I1119" s="4"/>
      <c r="J1119" s="4"/>
      <c r="K1119" s="4">
        <f>SUM(Tabel1[[#This Row],[cap_gemarkeerd_langs]:[cap_canadees]])</f>
        <v>20</v>
      </c>
      <c r="L1119" s="4"/>
      <c r="M1119" s="4">
        <v>1</v>
      </c>
      <c r="N1119" s="4"/>
      <c r="O1119" s="4"/>
      <c r="P1119" s="4"/>
      <c r="Q1119" s="4"/>
      <c r="R1119" s="4">
        <f>SUM(Tabel1[[#This Row],[Cap - Invaliden algemeen]:[Cap - Overig gereserveerd]])</f>
        <v>1</v>
      </c>
      <c r="S1119" s="4">
        <f>Tabel1[[#This Row],[Totale openbare capaciteit]]+Tabel1[[#This Row],[Totale doelgroep capaciteit]]</f>
        <v>21</v>
      </c>
      <c r="T1119" s="11">
        <v>5</v>
      </c>
      <c r="U1119" s="11"/>
      <c r="V1119" s="11">
        <v>1</v>
      </c>
      <c r="W1119" s="11"/>
      <c r="X1119" s="11"/>
      <c r="Y1119" s="11"/>
      <c r="Z1119" s="4">
        <f>SUM(Tabel1[[#This Row],[Bez - Invaliden algemeen]:[Bez - Overig gereserveerd]])</f>
        <v>1</v>
      </c>
      <c r="AA1119" s="4"/>
      <c r="AB1119" s="4"/>
      <c r="AC1119" s="11"/>
      <c r="AD1119" s="11">
        <f>SUM(Tabel1[[#This Row],[Bez - fout, canadees]:[Bez - fout, anders]])</f>
        <v>0</v>
      </c>
      <c r="AE1119" s="4"/>
      <c r="AF1119" s="11"/>
      <c r="AG1119" s="11"/>
      <c r="AH1119" s="11">
        <f>SUM(Tabel1[[#This Row],[Bez - Obstakel, openbaar]:[Bez - Obstakel, doelgroep]])</f>
        <v>0</v>
      </c>
      <c r="AI1119" s="4"/>
      <c r="AJ1119" s="11">
        <f>SUM(Tabel1[[#This Row],[Bez - doelgroep totaal]]+Tabel1[[#This Row],[Bez - Openbaar]]+Tabel1[[#This Row],[Bez - Foutparkeerders]]+Tabel1[[#This Row],[Bez - Obstakels]])</f>
        <v>6</v>
      </c>
      <c r="AK1119" s="41">
        <f>Tabel1[[#This Row],[Bez - Openbaar]]/Tabel1[[#This Row],[Totale openbare capaciteit]]</f>
        <v>0.25</v>
      </c>
      <c r="AL1119" s="41">
        <f>Tabel1[[#This Row],[Bez - doelgroep totaal]]/Tabel1[[#This Row],[Totale doelgroep capaciteit]]</f>
        <v>1</v>
      </c>
      <c r="AM1119" s="41">
        <f>Tabel1[[#This Row],[Totale bezetting]]/Tabel1[[#This Row],[Totale capaciteit]]</f>
        <v>0.2857142857142857</v>
      </c>
      <c r="AN1119" s="41" t="str">
        <f>Tabel1[[#This Row],[Datum]]&amp;Tabel1[[#This Row],[Meetmoment]]&amp;Tabel1[[#This Row],[Sectienummer]]</f>
        <v>4447414:00-16:0085</v>
      </c>
      <c r="AO1119" s="33">
        <v>1</v>
      </c>
      <c r="AP1119" s="33">
        <v>1</v>
      </c>
      <c r="AQ1119" s="33">
        <v>3</v>
      </c>
      <c r="AR1119" s="33">
        <v>1</v>
      </c>
      <c r="AS1119" s="33"/>
      <c r="AT1119" s="33">
        <f>SUM(Tabel1[[#This Row],[Motief - Bezoekers/kortparkeerders]:[Motief - Overig]])</f>
        <v>6</v>
      </c>
      <c r="AU1119" s="43">
        <v>5</v>
      </c>
      <c r="AV1119" s="43"/>
      <c r="AW1119" s="43">
        <v>1</v>
      </c>
      <c r="AX1119" s="43"/>
      <c r="AY1119" s="43"/>
      <c r="AZ1119" s="43"/>
      <c r="BA1119" s="43"/>
      <c r="BB1119" s="43"/>
      <c r="BC1119" s="44">
        <f>SUM(Tabel1[[#This Row],[Herkomst - Eigen woonplaats]:[Herkomst - Onbekend]])</f>
        <v>6</v>
      </c>
    </row>
    <row r="1120" spans="1:55" s="2" customFormat="1" x14ac:dyDescent="0.25">
      <c r="A1120" s="1">
        <v>85</v>
      </c>
      <c r="B1120" t="s">
        <v>72</v>
      </c>
      <c r="C1120" s="8">
        <v>44474</v>
      </c>
      <c r="D1120" s="1" t="s">
        <v>80</v>
      </c>
      <c r="E1120" s="4">
        <v>20</v>
      </c>
      <c r="F1120" s="4"/>
      <c r="G1120" s="4"/>
      <c r="H1120" s="4"/>
      <c r="I1120" s="4"/>
      <c r="J1120" s="4"/>
      <c r="K1120" s="4">
        <f>SUM(Tabel1[[#This Row],[cap_gemarkeerd_langs]:[cap_canadees]])</f>
        <v>20</v>
      </c>
      <c r="L1120" s="4"/>
      <c r="M1120" s="4">
        <v>1</v>
      </c>
      <c r="N1120" s="4"/>
      <c r="O1120" s="4"/>
      <c r="P1120" s="4"/>
      <c r="Q1120" s="4"/>
      <c r="R1120" s="4">
        <f>SUM(Tabel1[[#This Row],[Cap - Invaliden algemeen]:[Cap - Overig gereserveerd]])</f>
        <v>1</v>
      </c>
      <c r="S1120" s="4">
        <f>Tabel1[[#This Row],[Totale openbare capaciteit]]+Tabel1[[#This Row],[Totale doelgroep capaciteit]]</f>
        <v>21</v>
      </c>
      <c r="T1120" s="11">
        <v>20</v>
      </c>
      <c r="U1120" s="11"/>
      <c r="V1120" s="11">
        <v>1</v>
      </c>
      <c r="W1120" s="11"/>
      <c r="X1120" s="11"/>
      <c r="Y1120" s="11"/>
      <c r="Z1120" s="4">
        <f>SUM(Tabel1[[#This Row],[Bez - Invaliden algemeen]:[Bez - Overig gereserveerd]])</f>
        <v>1</v>
      </c>
      <c r="AA1120" s="4">
        <v>1</v>
      </c>
      <c r="AB1120" s="4"/>
      <c r="AC1120" s="11"/>
      <c r="AD1120" s="11">
        <f>SUM(Tabel1[[#This Row],[Bez - fout, canadees]:[Bez - fout, anders]])</f>
        <v>1</v>
      </c>
      <c r="AE1120" s="4"/>
      <c r="AF1120" s="11"/>
      <c r="AG1120" s="11"/>
      <c r="AH1120" s="11">
        <f>SUM(Tabel1[[#This Row],[Bez - Obstakel, openbaar]:[Bez - Obstakel, doelgroep]])</f>
        <v>0</v>
      </c>
      <c r="AI1120" s="4"/>
      <c r="AJ1120" s="11">
        <f>SUM(Tabel1[[#This Row],[Bez - doelgroep totaal]]+Tabel1[[#This Row],[Bez - Openbaar]]+Tabel1[[#This Row],[Bez - Foutparkeerders]]+Tabel1[[#This Row],[Bez - Obstakels]])</f>
        <v>22</v>
      </c>
      <c r="AK1120" s="41">
        <f>Tabel1[[#This Row],[Bez - Openbaar]]/Tabel1[[#This Row],[Totale openbare capaciteit]]</f>
        <v>1</v>
      </c>
      <c r="AL1120" s="41">
        <f>Tabel1[[#This Row],[Bez - doelgroep totaal]]/Tabel1[[#This Row],[Totale doelgroep capaciteit]]</f>
        <v>1</v>
      </c>
      <c r="AM1120" s="41">
        <f>Tabel1[[#This Row],[Totale bezetting]]/Tabel1[[#This Row],[Totale capaciteit]]</f>
        <v>1.0476190476190477</v>
      </c>
      <c r="AN1120" s="41" t="str">
        <f>Tabel1[[#This Row],[Datum]]&amp;Tabel1[[#This Row],[Meetmoment]]&amp;Tabel1[[#This Row],[Sectienummer]]</f>
        <v>4447419:00-21:0085</v>
      </c>
      <c r="AO1120" s="33">
        <v>4</v>
      </c>
      <c r="AP1120" s="33">
        <v>1</v>
      </c>
      <c r="AQ1120" s="33">
        <v>13</v>
      </c>
      <c r="AR1120" s="33">
        <v>4</v>
      </c>
      <c r="AS1120" s="33"/>
      <c r="AT1120" s="33">
        <f>SUM(Tabel1[[#This Row],[Motief - Bezoekers/kortparkeerders]:[Motief - Overig]])</f>
        <v>22</v>
      </c>
      <c r="AU1120" s="43">
        <v>13</v>
      </c>
      <c r="AV1120" s="43">
        <v>1</v>
      </c>
      <c r="AW1120" s="43">
        <v>3</v>
      </c>
      <c r="AX1120" s="43"/>
      <c r="AY1120" s="43">
        <v>3</v>
      </c>
      <c r="AZ1120" s="43"/>
      <c r="BA1120" s="43">
        <v>2</v>
      </c>
      <c r="BB1120" s="43"/>
      <c r="BC1120" s="44">
        <f>SUM(Tabel1[[#This Row],[Herkomst - Eigen woonplaats]:[Herkomst - Onbekend]])</f>
        <v>22</v>
      </c>
    </row>
    <row r="1121" spans="1:55" s="2" customFormat="1" x14ac:dyDescent="0.25">
      <c r="A1121" s="1">
        <v>85</v>
      </c>
      <c r="B1121" t="s">
        <v>72</v>
      </c>
      <c r="C1121" s="8">
        <v>44475</v>
      </c>
      <c r="D1121" s="1" t="s">
        <v>77</v>
      </c>
      <c r="E1121" s="4">
        <v>20</v>
      </c>
      <c r="F1121" s="4"/>
      <c r="G1121" s="4"/>
      <c r="H1121" s="4"/>
      <c r="I1121" s="4"/>
      <c r="J1121" s="4"/>
      <c r="K1121" s="4">
        <f>SUM(Tabel1[[#This Row],[cap_gemarkeerd_langs]:[cap_canadees]])</f>
        <v>20</v>
      </c>
      <c r="L1121" s="4"/>
      <c r="M1121" s="4">
        <v>1</v>
      </c>
      <c r="N1121" s="4"/>
      <c r="O1121" s="4"/>
      <c r="P1121" s="4"/>
      <c r="Q1121" s="4"/>
      <c r="R1121" s="4">
        <f>SUM(Tabel1[[#This Row],[Cap - Invaliden algemeen]:[Cap - Overig gereserveerd]])</f>
        <v>1</v>
      </c>
      <c r="S1121" s="4">
        <f>Tabel1[[#This Row],[Totale openbare capaciteit]]+Tabel1[[#This Row],[Totale doelgroep capaciteit]]</f>
        <v>21</v>
      </c>
      <c r="T1121" s="11">
        <v>20</v>
      </c>
      <c r="U1121" s="11"/>
      <c r="V1121" s="11">
        <v>1</v>
      </c>
      <c r="W1121" s="11"/>
      <c r="X1121" s="11"/>
      <c r="Y1121" s="11"/>
      <c r="Z1121" s="4">
        <f>SUM(Tabel1[[#This Row],[Bez - Invaliden algemeen]:[Bez - Overig gereserveerd]])</f>
        <v>1</v>
      </c>
      <c r="AA1121" s="4">
        <v>1</v>
      </c>
      <c r="AB1121" s="4"/>
      <c r="AC1121" s="11"/>
      <c r="AD1121" s="11">
        <f>SUM(Tabel1[[#This Row],[Bez - fout, canadees]:[Bez - fout, anders]])</f>
        <v>1</v>
      </c>
      <c r="AE1121" s="4"/>
      <c r="AF1121" s="11"/>
      <c r="AG1121" s="11"/>
      <c r="AH1121" s="11">
        <f>SUM(Tabel1[[#This Row],[Bez - Obstakel, openbaar]:[Bez - Obstakel, doelgroep]])</f>
        <v>0</v>
      </c>
      <c r="AI1121" s="4"/>
      <c r="AJ1121" s="11">
        <f>SUM(Tabel1[[#This Row],[Bez - doelgroep totaal]]+Tabel1[[#This Row],[Bez - Openbaar]]+Tabel1[[#This Row],[Bez - Foutparkeerders]]+Tabel1[[#This Row],[Bez - Obstakels]])</f>
        <v>22</v>
      </c>
      <c r="AK1121" s="41">
        <f>Tabel1[[#This Row],[Bez - Openbaar]]/Tabel1[[#This Row],[Totale openbare capaciteit]]</f>
        <v>1</v>
      </c>
      <c r="AL1121" s="41">
        <f>Tabel1[[#This Row],[Bez - doelgroep totaal]]/Tabel1[[#This Row],[Totale doelgroep capaciteit]]</f>
        <v>1</v>
      </c>
      <c r="AM1121" s="41">
        <f>Tabel1[[#This Row],[Totale bezetting]]/Tabel1[[#This Row],[Totale capaciteit]]</f>
        <v>1.0476190476190477</v>
      </c>
      <c r="AN1121" s="41" t="str">
        <f>Tabel1[[#This Row],[Datum]]&amp;Tabel1[[#This Row],[Meetmoment]]&amp;Tabel1[[#This Row],[Sectienummer]]</f>
        <v>4447500:00-02:0085</v>
      </c>
      <c r="AO1121" s="33"/>
      <c r="AP1121" s="33"/>
      <c r="AQ1121" s="33">
        <v>15</v>
      </c>
      <c r="AR1121" s="33">
        <v>7</v>
      </c>
      <c r="AS1121" s="33"/>
      <c r="AT1121" s="33">
        <f>SUM(Tabel1[[#This Row],[Motief - Bezoekers/kortparkeerders]:[Motief - Overig]])</f>
        <v>22</v>
      </c>
      <c r="AU1121" s="43">
        <v>15</v>
      </c>
      <c r="AV1121" s="43"/>
      <c r="AW1121" s="43">
        <v>3</v>
      </c>
      <c r="AX1121" s="43">
        <v>1</v>
      </c>
      <c r="AY1121" s="43">
        <v>3</v>
      </c>
      <c r="AZ1121" s="43"/>
      <c r="BA1121" s="43"/>
      <c r="BB1121" s="43"/>
      <c r="BC1121" s="44">
        <f>SUM(Tabel1[[#This Row],[Herkomst - Eigen woonplaats]:[Herkomst - Onbekend]])</f>
        <v>22</v>
      </c>
    </row>
    <row r="1122" spans="1:55" s="2" customFormat="1" x14ac:dyDescent="0.25">
      <c r="A1122" s="1">
        <v>86</v>
      </c>
      <c r="B1122" t="s">
        <v>65</v>
      </c>
      <c r="C1122" s="8">
        <v>44415</v>
      </c>
      <c r="D1122" s="1" t="s">
        <v>78</v>
      </c>
      <c r="E1122" s="4"/>
      <c r="F1122" s="4">
        <v>4</v>
      </c>
      <c r="G1122" s="4"/>
      <c r="H1122" s="4"/>
      <c r="I1122" s="4"/>
      <c r="J1122" s="4"/>
      <c r="K1122" s="4">
        <f>SUM(Tabel1[[#This Row],[cap_gemarkeerd_langs]:[cap_canadees]])</f>
        <v>4</v>
      </c>
      <c r="L1122" s="4"/>
      <c r="M1122" s="4"/>
      <c r="N1122" s="4"/>
      <c r="O1122" s="4"/>
      <c r="P1122" s="4"/>
      <c r="Q1122" s="4"/>
      <c r="R1122" s="4">
        <f>SUM(Tabel1[[#This Row],[Cap - Invaliden algemeen]:[Cap - Overig gereserveerd]])</f>
        <v>0</v>
      </c>
      <c r="S1122" s="4">
        <f>Tabel1[[#This Row],[Totale openbare capaciteit]]+Tabel1[[#This Row],[Totale doelgroep capaciteit]]</f>
        <v>4</v>
      </c>
      <c r="T1122" s="11">
        <v>1</v>
      </c>
      <c r="U1122" s="11"/>
      <c r="V1122" s="11"/>
      <c r="W1122" s="11"/>
      <c r="X1122" s="11"/>
      <c r="Y1122" s="11"/>
      <c r="Z1122" s="4">
        <f>SUM(Tabel1[[#This Row],[Bez - Invaliden algemeen]:[Bez - Overig gereserveerd]])</f>
        <v>0</v>
      </c>
      <c r="AA1122" s="4"/>
      <c r="AB1122" s="4"/>
      <c r="AC1122" s="11"/>
      <c r="AD1122" s="11">
        <f>SUM(Tabel1[[#This Row],[Bez - fout, canadees]:[Bez - fout, anders]])</f>
        <v>0</v>
      </c>
      <c r="AE1122" s="4"/>
      <c r="AF1122" s="11"/>
      <c r="AG1122" s="11"/>
      <c r="AH1122" s="11">
        <f>SUM(Tabel1[[#This Row],[Bez - Obstakel, openbaar]:[Bez - Obstakel, doelgroep]])</f>
        <v>0</v>
      </c>
      <c r="AI1122" s="4"/>
      <c r="AJ1122" s="11">
        <f>SUM(Tabel1[[#This Row],[Bez - doelgroep totaal]]+Tabel1[[#This Row],[Bez - Openbaar]]+Tabel1[[#This Row],[Bez - Foutparkeerders]]+Tabel1[[#This Row],[Bez - Obstakels]])</f>
        <v>1</v>
      </c>
      <c r="AK1122" s="41">
        <f>Tabel1[[#This Row],[Bez - Openbaar]]/Tabel1[[#This Row],[Totale openbare capaciteit]]</f>
        <v>0.25</v>
      </c>
      <c r="AL1122" s="41" t="e">
        <f>Tabel1[[#This Row],[Bez - doelgroep totaal]]/Tabel1[[#This Row],[Totale doelgroep capaciteit]]</f>
        <v>#DIV/0!</v>
      </c>
      <c r="AM1122" s="41">
        <f>Tabel1[[#This Row],[Totale bezetting]]/Tabel1[[#This Row],[Totale capaciteit]]</f>
        <v>0.25</v>
      </c>
      <c r="AN1122" s="41" t="str">
        <f>Tabel1[[#This Row],[Datum]]&amp;Tabel1[[#This Row],[Meetmoment]]&amp;Tabel1[[#This Row],[Sectienummer]]</f>
        <v>4441510:00-12:0086</v>
      </c>
      <c r="AO1122" s="33"/>
      <c r="AP1122" s="33"/>
      <c r="AQ1122" s="33"/>
      <c r="AR1122" s="33">
        <v>1</v>
      </c>
      <c r="AS1122" s="33"/>
      <c r="AT1122" s="33">
        <f>SUM(Tabel1[[#This Row],[Motief - Bezoekers/kortparkeerders]:[Motief - Overig]])</f>
        <v>1</v>
      </c>
      <c r="AU1122" s="43">
        <v>1</v>
      </c>
      <c r="AV1122" s="43"/>
      <c r="AW1122" s="43"/>
      <c r="AX1122" s="43"/>
      <c r="AY1122" s="43"/>
      <c r="AZ1122" s="43"/>
      <c r="BA1122" s="43"/>
      <c r="BB1122" s="43"/>
      <c r="BC1122" s="44">
        <f>SUM(Tabel1[[#This Row],[Herkomst - Eigen woonplaats]:[Herkomst - Onbekend]])</f>
        <v>1</v>
      </c>
    </row>
    <row r="1123" spans="1:55" s="2" customFormat="1" x14ac:dyDescent="0.25">
      <c r="A1123" s="1">
        <v>86</v>
      </c>
      <c r="B1123" t="s">
        <v>65</v>
      </c>
      <c r="C1123" s="8">
        <v>44415</v>
      </c>
      <c r="D1123" s="1" t="s">
        <v>79</v>
      </c>
      <c r="E1123" s="4"/>
      <c r="F1123" s="4">
        <v>4</v>
      </c>
      <c r="G1123" s="4"/>
      <c r="H1123" s="4"/>
      <c r="I1123" s="4"/>
      <c r="J1123" s="4"/>
      <c r="K1123" s="4">
        <f>SUM(Tabel1[[#This Row],[cap_gemarkeerd_langs]:[cap_canadees]])</f>
        <v>4</v>
      </c>
      <c r="L1123" s="4"/>
      <c r="M1123" s="4"/>
      <c r="N1123" s="4"/>
      <c r="O1123" s="4"/>
      <c r="P1123" s="4"/>
      <c r="Q1123" s="4"/>
      <c r="R1123" s="4">
        <f>SUM(Tabel1[[#This Row],[Cap - Invaliden algemeen]:[Cap - Overig gereserveerd]])</f>
        <v>0</v>
      </c>
      <c r="S1123" s="4">
        <f>Tabel1[[#This Row],[Totale openbare capaciteit]]+Tabel1[[#This Row],[Totale doelgroep capaciteit]]</f>
        <v>4</v>
      </c>
      <c r="T1123" s="11">
        <v>2</v>
      </c>
      <c r="U1123" s="11"/>
      <c r="V1123" s="11"/>
      <c r="W1123" s="11"/>
      <c r="X1123" s="11"/>
      <c r="Y1123" s="11"/>
      <c r="Z1123" s="4">
        <f>SUM(Tabel1[[#This Row],[Bez - Invaliden algemeen]:[Bez - Overig gereserveerd]])</f>
        <v>0</v>
      </c>
      <c r="AA1123" s="4"/>
      <c r="AB1123" s="4"/>
      <c r="AC1123" s="11"/>
      <c r="AD1123" s="11">
        <f>SUM(Tabel1[[#This Row],[Bez - fout, canadees]:[Bez - fout, anders]])</f>
        <v>0</v>
      </c>
      <c r="AE1123" s="4"/>
      <c r="AF1123" s="11"/>
      <c r="AG1123" s="11"/>
      <c r="AH1123" s="11">
        <f>SUM(Tabel1[[#This Row],[Bez - Obstakel, openbaar]:[Bez - Obstakel, doelgroep]])</f>
        <v>0</v>
      </c>
      <c r="AI1123" s="4"/>
      <c r="AJ1123" s="11">
        <f>SUM(Tabel1[[#This Row],[Bez - doelgroep totaal]]+Tabel1[[#This Row],[Bez - Openbaar]]+Tabel1[[#This Row],[Bez - Foutparkeerders]]+Tabel1[[#This Row],[Bez - Obstakels]])</f>
        <v>2</v>
      </c>
      <c r="AK1123" s="41">
        <f>Tabel1[[#This Row],[Bez - Openbaar]]/Tabel1[[#This Row],[Totale openbare capaciteit]]</f>
        <v>0.5</v>
      </c>
      <c r="AL1123" s="41" t="e">
        <f>Tabel1[[#This Row],[Bez - doelgroep totaal]]/Tabel1[[#This Row],[Totale doelgroep capaciteit]]</f>
        <v>#DIV/0!</v>
      </c>
      <c r="AM1123" s="41">
        <f>Tabel1[[#This Row],[Totale bezetting]]/Tabel1[[#This Row],[Totale capaciteit]]</f>
        <v>0.5</v>
      </c>
      <c r="AN1123" s="41" t="str">
        <f>Tabel1[[#This Row],[Datum]]&amp;Tabel1[[#This Row],[Meetmoment]]&amp;Tabel1[[#This Row],[Sectienummer]]</f>
        <v>4441514:00-16:0086</v>
      </c>
      <c r="AO1123" s="33"/>
      <c r="AP1123" s="33"/>
      <c r="AQ1123" s="33">
        <v>1</v>
      </c>
      <c r="AR1123" s="33">
        <v>1</v>
      </c>
      <c r="AS1123" s="33"/>
      <c r="AT1123" s="33">
        <f>SUM(Tabel1[[#This Row],[Motief - Bezoekers/kortparkeerders]:[Motief - Overig]])</f>
        <v>2</v>
      </c>
      <c r="AU1123" s="43">
        <v>2</v>
      </c>
      <c r="AV1123" s="43"/>
      <c r="AW1123" s="43"/>
      <c r="AX1123" s="43"/>
      <c r="AY1123" s="43"/>
      <c r="AZ1123" s="43"/>
      <c r="BA1123" s="43"/>
      <c r="BB1123" s="43"/>
      <c r="BC1123" s="44">
        <f>SUM(Tabel1[[#This Row],[Herkomst - Eigen woonplaats]:[Herkomst - Onbekend]])</f>
        <v>2</v>
      </c>
    </row>
    <row r="1124" spans="1:55" s="2" customFormat="1" x14ac:dyDescent="0.25">
      <c r="A1124" s="1">
        <v>86</v>
      </c>
      <c r="B1124" t="s">
        <v>65</v>
      </c>
      <c r="C1124" s="8">
        <v>44415</v>
      </c>
      <c r="D1124" s="1" t="s">
        <v>80</v>
      </c>
      <c r="E1124" s="4"/>
      <c r="F1124" s="4">
        <v>4</v>
      </c>
      <c r="G1124" s="4"/>
      <c r="H1124" s="4"/>
      <c r="I1124" s="4"/>
      <c r="J1124" s="4"/>
      <c r="K1124" s="4">
        <f>SUM(Tabel1[[#This Row],[cap_gemarkeerd_langs]:[cap_canadees]])</f>
        <v>4</v>
      </c>
      <c r="L1124" s="4"/>
      <c r="M1124" s="4"/>
      <c r="N1124" s="4"/>
      <c r="O1124" s="4"/>
      <c r="P1124" s="4"/>
      <c r="Q1124" s="4"/>
      <c r="R1124" s="4">
        <f>SUM(Tabel1[[#This Row],[Cap - Invaliden algemeen]:[Cap - Overig gereserveerd]])</f>
        <v>0</v>
      </c>
      <c r="S1124" s="4">
        <f>Tabel1[[#This Row],[Totale openbare capaciteit]]+Tabel1[[#This Row],[Totale doelgroep capaciteit]]</f>
        <v>4</v>
      </c>
      <c r="T1124" s="11">
        <v>2</v>
      </c>
      <c r="U1124" s="11"/>
      <c r="V1124" s="11"/>
      <c r="W1124" s="11"/>
      <c r="X1124" s="11"/>
      <c r="Y1124" s="11"/>
      <c r="Z1124" s="4">
        <f>SUM(Tabel1[[#This Row],[Bez - Invaliden algemeen]:[Bez - Overig gereserveerd]])</f>
        <v>0</v>
      </c>
      <c r="AA1124" s="4"/>
      <c r="AB1124" s="4"/>
      <c r="AC1124" s="11"/>
      <c r="AD1124" s="11">
        <f>SUM(Tabel1[[#This Row],[Bez - fout, canadees]:[Bez - fout, anders]])</f>
        <v>0</v>
      </c>
      <c r="AE1124" s="4"/>
      <c r="AF1124" s="11"/>
      <c r="AG1124" s="11"/>
      <c r="AH1124" s="11">
        <f>SUM(Tabel1[[#This Row],[Bez - Obstakel, openbaar]:[Bez - Obstakel, doelgroep]])</f>
        <v>0</v>
      </c>
      <c r="AI1124" s="4"/>
      <c r="AJ1124" s="11">
        <f>SUM(Tabel1[[#This Row],[Bez - doelgroep totaal]]+Tabel1[[#This Row],[Bez - Openbaar]]+Tabel1[[#This Row],[Bez - Foutparkeerders]]+Tabel1[[#This Row],[Bez - Obstakels]])</f>
        <v>2</v>
      </c>
      <c r="AK1124" s="41">
        <f>Tabel1[[#This Row],[Bez - Openbaar]]/Tabel1[[#This Row],[Totale openbare capaciteit]]</f>
        <v>0.5</v>
      </c>
      <c r="AL1124" s="41" t="e">
        <f>Tabel1[[#This Row],[Bez - doelgroep totaal]]/Tabel1[[#This Row],[Totale doelgroep capaciteit]]</f>
        <v>#DIV/0!</v>
      </c>
      <c r="AM1124" s="41">
        <f>Tabel1[[#This Row],[Totale bezetting]]/Tabel1[[#This Row],[Totale capaciteit]]</f>
        <v>0.5</v>
      </c>
      <c r="AN1124" s="41" t="str">
        <f>Tabel1[[#This Row],[Datum]]&amp;Tabel1[[#This Row],[Meetmoment]]&amp;Tabel1[[#This Row],[Sectienummer]]</f>
        <v>4441519:00-21:0086</v>
      </c>
      <c r="AO1124" s="33"/>
      <c r="AP1124" s="33"/>
      <c r="AQ1124" s="33">
        <v>1</v>
      </c>
      <c r="AR1124" s="33">
        <v>1</v>
      </c>
      <c r="AS1124" s="33"/>
      <c r="AT1124" s="33">
        <f>SUM(Tabel1[[#This Row],[Motief - Bezoekers/kortparkeerders]:[Motief - Overig]])</f>
        <v>2</v>
      </c>
      <c r="AU1124" s="43">
        <v>2</v>
      </c>
      <c r="AV1124" s="43"/>
      <c r="AW1124" s="43"/>
      <c r="AX1124" s="43"/>
      <c r="AY1124" s="43"/>
      <c r="AZ1124" s="43"/>
      <c r="BA1124" s="43"/>
      <c r="BB1124" s="43"/>
      <c r="BC1124" s="44">
        <f>SUM(Tabel1[[#This Row],[Herkomst - Eigen woonplaats]:[Herkomst - Onbekend]])</f>
        <v>2</v>
      </c>
    </row>
    <row r="1125" spans="1:55" s="2" customFormat="1" x14ac:dyDescent="0.25">
      <c r="A1125" s="1">
        <v>86</v>
      </c>
      <c r="B1125" t="s">
        <v>65</v>
      </c>
      <c r="C1125" s="8">
        <v>44416</v>
      </c>
      <c r="D1125" s="1" t="s">
        <v>77</v>
      </c>
      <c r="E1125" s="4"/>
      <c r="F1125" s="4">
        <v>4</v>
      </c>
      <c r="G1125" s="4"/>
      <c r="H1125" s="4"/>
      <c r="I1125" s="4"/>
      <c r="J1125" s="4"/>
      <c r="K1125" s="4">
        <f>SUM(Tabel1[[#This Row],[cap_gemarkeerd_langs]:[cap_canadees]])</f>
        <v>4</v>
      </c>
      <c r="L1125" s="4"/>
      <c r="M1125" s="4"/>
      <c r="N1125" s="4"/>
      <c r="O1125" s="4"/>
      <c r="P1125" s="4"/>
      <c r="Q1125" s="4"/>
      <c r="R1125" s="4">
        <f>SUM(Tabel1[[#This Row],[Cap - Invaliden algemeen]:[Cap - Overig gereserveerd]])</f>
        <v>0</v>
      </c>
      <c r="S1125" s="4">
        <f>Tabel1[[#This Row],[Totale openbare capaciteit]]+Tabel1[[#This Row],[Totale doelgroep capaciteit]]</f>
        <v>4</v>
      </c>
      <c r="T1125" s="11">
        <v>2</v>
      </c>
      <c r="U1125" s="11"/>
      <c r="V1125" s="11"/>
      <c r="W1125" s="11"/>
      <c r="X1125" s="11"/>
      <c r="Y1125" s="11"/>
      <c r="Z1125" s="4">
        <f>SUM(Tabel1[[#This Row],[Bez - Invaliden algemeen]:[Bez - Overig gereserveerd]])</f>
        <v>0</v>
      </c>
      <c r="AA1125" s="4"/>
      <c r="AB1125" s="4"/>
      <c r="AC1125" s="11"/>
      <c r="AD1125" s="11">
        <f>SUM(Tabel1[[#This Row],[Bez - fout, canadees]:[Bez - fout, anders]])</f>
        <v>0</v>
      </c>
      <c r="AE1125" s="4"/>
      <c r="AF1125" s="11"/>
      <c r="AG1125" s="11"/>
      <c r="AH1125" s="11">
        <f>SUM(Tabel1[[#This Row],[Bez - Obstakel, openbaar]:[Bez - Obstakel, doelgroep]])</f>
        <v>0</v>
      </c>
      <c r="AI1125" s="4"/>
      <c r="AJ1125" s="11">
        <f>SUM(Tabel1[[#This Row],[Bez - doelgroep totaal]]+Tabel1[[#This Row],[Bez - Openbaar]]+Tabel1[[#This Row],[Bez - Foutparkeerders]]+Tabel1[[#This Row],[Bez - Obstakels]])</f>
        <v>2</v>
      </c>
      <c r="AK1125" s="41">
        <f>Tabel1[[#This Row],[Bez - Openbaar]]/Tabel1[[#This Row],[Totale openbare capaciteit]]</f>
        <v>0.5</v>
      </c>
      <c r="AL1125" s="41" t="e">
        <f>Tabel1[[#This Row],[Bez - doelgroep totaal]]/Tabel1[[#This Row],[Totale doelgroep capaciteit]]</f>
        <v>#DIV/0!</v>
      </c>
      <c r="AM1125" s="41">
        <f>Tabel1[[#This Row],[Totale bezetting]]/Tabel1[[#This Row],[Totale capaciteit]]</f>
        <v>0.5</v>
      </c>
      <c r="AN1125" s="41" t="str">
        <f>Tabel1[[#This Row],[Datum]]&amp;Tabel1[[#This Row],[Meetmoment]]&amp;Tabel1[[#This Row],[Sectienummer]]</f>
        <v>4441600:00-02:0086</v>
      </c>
      <c r="AO1125" s="33"/>
      <c r="AP1125" s="33"/>
      <c r="AQ1125" s="33">
        <v>1</v>
      </c>
      <c r="AR1125" s="33">
        <v>1</v>
      </c>
      <c r="AS1125" s="33"/>
      <c r="AT1125" s="33">
        <f>SUM(Tabel1[[#This Row],[Motief - Bezoekers/kortparkeerders]:[Motief - Overig]])</f>
        <v>2</v>
      </c>
      <c r="AU1125" s="43">
        <v>2</v>
      </c>
      <c r="AV1125" s="43"/>
      <c r="AW1125" s="43"/>
      <c r="AX1125" s="43"/>
      <c r="AY1125" s="43"/>
      <c r="AZ1125" s="43"/>
      <c r="BA1125" s="43"/>
      <c r="BB1125" s="43"/>
      <c r="BC1125" s="44">
        <f>SUM(Tabel1[[#This Row],[Herkomst - Eigen woonplaats]:[Herkomst - Onbekend]])</f>
        <v>2</v>
      </c>
    </row>
    <row r="1126" spans="1:55" s="2" customFormat="1" x14ac:dyDescent="0.25">
      <c r="A1126" s="1">
        <v>86</v>
      </c>
      <c r="B1126" s="1" t="s">
        <v>65</v>
      </c>
      <c r="C1126" s="8">
        <v>44429</v>
      </c>
      <c r="D1126" s="1" t="s">
        <v>79</v>
      </c>
      <c r="E1126" s="4"/>
      <c r="F1126" s="4">
        <v>4</v>
      </c>
      <c r="G1126" s="4"/>
      <c r="H1126" s="4"/>
      <c r="I1126" s="4"/>
      <c r="J1126" s="4"/>
      <c r="K1126" s="4">
        <f>SUM(Tabel1[[#This Row],[cap_gemarkeerd_langs]:[cap_canadees]])</f>
        <v>4</v>
      </c>
      <c r="L1126" s="4"/>
      <c r="M1126" s="4"/>
      <c r="N1126" s="4"/>
      <c r="O1126" s="4"/>
      <c r="P1126" s="4"/>
      <c r="Q1126" s="4"/>
      <c r="R1126" s="4">
        <f>SUM(Tabel1[[#This Row],[Cap - Invaliden algemeen]:[Cap - Overig gereserveerd]])</f>
        <v>0</v>
      </c>
      <c r="S1126" s="4">
        <f>Tabel1[[#This Row],[Totale openbare capaciteit]]+Tabel1[[#This Row],[Totale doelgroep capaciteit]]</f>
        <v>4</v>
      </c>
      <c r="T1126" s="11">
        <v>2</v>
      </c>
      <c r="U1126" s="11"/>
      <c r="V1126" s="11"/>
      <c r="W1126" s="11"/>
      <c r="X1126" s="11"/>
      <c r="Y1126" s="11"/>
      <c r="Z1126" s="4">
        <f>SUM(Tabel1[[#This Row],[Bez - Invaliden algemeen]:[Bez - Overig gereserveerd]])</f>
        <v>0</v>
      </c>
      <c r="AA1126" s="4"/>
      <c r="AB1126" s="4"/>
      <c r="AC1126" s="11"/>
      <c r="AD1126" s="11">
        <f>SUM(Tabel1[[#This Row],[Bez - fout, canadees]:[Bez - fout, anders]])</f>
        <v>0</v>
      </c>
      <c r="AE1126" s="11"/>
      <c r="AF1126" s="11"/>
      <c r="AG1126" s="11"/>
      <c r="AH1126" s="11">
        <f>SUM(Tabel1[[#This Row],[Bez - Obstakel, openbaar]:[Bez - Obstakel, doelgroep]])</f>
        <v>0</v>
      </c>
      <c r="AI1126" s="4"/>
      <c r="AJ1126" s="11">
        <f>SUM(Tabel1[[#This Row],[Bez - doelgroep totaal]]+Tabel1[[#This Row],[Bez - Openbaar]]+Tabel1[[#This Row],[Bez - Foutparkeerders]]+Tabel1[[#This Row],[Bez - Obstakels]])</f>
        <v>2</v>
      </c>
      <c r="AK1126" s="41">
        <f>Tabel1[[#This Row],[Bez - Openbaar]]/Tabel1[[#This Row],[Totale openbare capaciteit]]</f>
        <v>0.5</v>
      </c>
      <c r="AL1126" s="41" t="e">
        <f>Tabel1[[#This Row],[Bez - doelgroep totaal]]/Tabel1[[#This Row],[Totale doelgroep capaciteit]]</f>
        <v>#DIV/0!</v>
      </c>
      <c r="AM1126" s="41">
        <f>Tabel1[[#This Row],[Totale bezetting]]/Tabel1[[#This Row],[Totale capaciteit]]</f>
        <v>0.5</v>
      </c>
      <c r="AN1126" s="41" t="str">
        <f>Tabel1[[#This Row],[Datum]]&amp;Tabel1[[#This Row],[Meetmoment]]&amp;Tabel1[[#This Row],[Sectienummer]]</f>
        <v>4442914:00-16:0086</v>
      </c>
      <c r="AO1126" s="33"/>
      <c r="AP1126" s="33"/>
      <c r="AQ1126" s="33">
        <v>1</v>
      </c>
      <c r="AR1126" s="33">
        <v>1</v>
      </c>
      <c r="AS1126" s="33"/>
      <c r="AT1126" s="33">
        <f>SUM(Tabel1[[#This Row],[Motief - Bezoekers/kortparkeerders]:[Motief - Overig]])</f>
        <v>2</v>
      </c>
      <c r="AU1126" s="43">
        <v>2</v>
      </c>
      <c r="AV1126" s="43"/>
      <c r="AW1126" s="43"/>
      <c r="AX1126" s="43"/>
      <c r="AY1126" s="43"/>
      <c r="AZ1126" s="43"/>
      <c r="BA1126" s="43"/>
      <c r="BB1126" s="43"/>
      <c r="BC1126" s="44">
        <f>SUM(Tabel1[[#This Row],[Herkomst - Eigen woonplaats]:[Herkomst - Onbekend]])</f>
        <v>2</v>
      </c>
    </row>
    <row r="1127" spans="1:55" s="2" customFormat="1" x14ac:dyDescent="0.25">
      <c r="A1127" s="1">
        <v>86</v>
      </c>
      <c r="B1127" t="s">
        <v>65</v>
      </c>
      <c r="C1127" s="8">
        <v>44450</v>
      </c>
      <c r="D1127" s="1" t="s">
        <v>78</v>
      </c>
      <c r="E1127" s="4"/>
      <c r="F1127" s="4">
        <v>4</v>
      </c>
      <c r="G1127" s="4"/>
      <c r="H1127" s="4"/>
      <c r="I1127" s="4"/>
      <c r="J1127" s="4"/>
      <c r="K1127" s="4">
        <f>SUM(Tabel1[[#This Row],[cap_gemarkeerd_langs]:[cap_canadees]])</f>
        <v>4</v>
      </c>
      <c r="L1127" s="4"/>
      <c r="M1127" s="4"/>
      <c r="N1127" s="4"/>
      <c r="O1127" s="4"/>
      <c r="P1127" s="4"/>
      <c r="Q1127" s="4"/>
      <c r="R1127" s="4">
        <f>SUM(Tabel1[[#This Row],[Cap - Invaliden algemeen]:[Cap - Overig gereserveerd]])</f>
        <v>0</v>
      </c>
      <c r="S1127" s="4">
        <f>Tabel1[[#This Row],[Totale openbare capaciteit]]+Tabel1[[#This Row],[Totale doelgroep capaciteit]]</f>
        <v>4</v>
      </c>
      <c r="T1127" s="11">
        <v>2</v>
      </c>
      <c r="U1127" s="11"/>
      <c r="V1127" s="11"/>
      <c r="W1127" s="11"/>
      <c r="X1127" s="11"/>
      <c r="Y1127" s="11"/>
      <c r="Z1127" s="4">
        <f>SUM(Tabel1[[#This Row],[Bez - Invaliden algemeen]:[Bez - Overig gereserveerd]])</f>
        <v>0</v>
      </c>
      <c r="AA1127" s="4"/>
      <c r="AB1127" s="4"/>
      <c r="AC1127" s="11"/>
      <c r="AD1127" s="11">
        <f>SUM(Tabel1[[#This Row],[Bez - fout, canadees]:[Bez - fout, anders]])</f>
        <v>0</v>
      </c>
      <c r="AE1127" s="4"/>
      <c r="AF1127" s="11"/>
      <c r="AG1127" s="11"/>
      <c r="AH1127" s="11">
        <f>SUM(Tabel1[[#This Row],[Bez - Obstakel, openbaar]:[Bez - Obstakel, doelgroep]])</f>
        <v>0</v>
      </c>
      <c r="AI1127" s="4"/>
      <c r="AJ1127" s="11">
        <f>SUM(Tabel1[[#This Row],[Bez - doelgroep totaal]]+Tabel1[[#This Row],[Bez - Openbaar]]+Tabel1[[#This Row],[Bez - Foutparkeerders]]+Tabel1[[#This Row],[Bez - Obstakels]])</f>
        <v>2</v>
      </c>
      <c r="AK1127" s="41">
        <f>Tabel1[[#This Row],[Bez - Openbaar]]/Tabel1[[#This Row],[Totale openbare capaciteit]]</f>
        <v>0.5</v>
      </c>
      <c r="AL1127" s="41" t="e">
        <f>Tabel1[[#This Row],[Bez - doelgroep totaal]]/Tabel1[[#This Row],[Totale doelgroep capaciteit]]</f>
        <v>#DIV/0!</v>
      </c>
      <c r="AM1127" s="41">
        <f>Tabel1[[#This Row],[Totale bezetting]]/Tabel1[[#This Row],[Totale capaciteit]]</f>
        <v>0.5</v>
      </c>
      <c r="AN1127" s="41" t="str">
        <f>Tabel1[[#This Row],[Datum]]&amp;Tabel1[[#This Row],[Meetmoment]]&amp;Tabel1[[#This Row],[Sectienummer]]</f>
        <v>4445010:00-12:0086</v>
      </c>
      <c r="AO1127" s="33"/>
      <c r="AP1127" s="33"/>
      <c r="AQ1127" s="33">
        <v>1</v>
      </c>
      <c r="AR1127" s="33">
        <v>1</v>
      </c>
      <c r="AS1127" s="33"/>
      <c r="AT1127" s="33">
        <f>SUM(Tabel1[[#This Row],[Motief - Bezoekers/kortparkeerders]:[Motief - Overig]])</f>
        <v>2</v>
      </c>
      <c r="AU1127" s="43">
        <v>2</v>
      </c>
      <c r="AV1127" s="43"/>
      <c r="AW1127" s="43"/>
      <c r="AX1127" s="43"/>
      <c r="AY1127" s="43"/>
      <c r="AZ1127" s="43"/>
      <c r="BA1127" s="43"/>
      <c r="BB1127" s="43"/>
      <c r="BC1127" s="44">
        <f>SUM(Tabel1[[#This Row],[Herkomst - Eigen woonplaats]:[Herkomst - Onbekend]])</f>
        <v>2</v>
      </c>
    </row>
    <row r="1128" spans="1:55" s="2" customFormat="1" x14ac:dyDescent="0.25">
      <c r="A1128" s="1">
        <v>86</v>
      </c>
      <c r="B1128" t="s">
        <v>65</v>
      </c>
      <c r="C1128" s="8">
        <v>44450</v>
      </c>
      <c r="D1128" s="1" t="s">
        <v>79</v>
      </c>
      <c r="E1128" s="4"/>
      <c r="F1128" s="4">
        <v>4</v>
      </c>
      <c r="G1128" s="4"/>
      <c r="H1128" s="4"/>
      <c r="I1128" s="4"/>
      <c r="J1128" s="4"/>
      <c r="K1128" s="4">
        <f>SUM(Tabel1[[#This Row],[cap_gemarkeerd_langs]:[cap_canadees]])</f>
        <v>4</v>
      </c>
      <c r="L1128" s="4"/>
      <c r="M1128" s="4"/>
      <c r="N1128" s="4"/>
      <c r="O1128" s="4"/>
      <c r="P1128" s="4"/>
      <c r="Q1128" s="4"/>
      <c r="R1128" s="4">
        <f>SUM(Tabel1[[#This Row],[Cap - Invaliden algemeen]:[Cap - Overig gereserveerd]])</f>
        <v>0</v>
      </c>
      <c r="S1128" s="4">
        <f>Tabel1[[#This Row],[Totale openbare capaciteit]]+Tabel1[[#This Row],[Totale doelgroep capaciteit]]</f>
        <v>4</v>
      </c>
      <c r="T1128" s="11">
        <v>1</v>
      </c>
      <c r="U1128" s="11"/>
      <c r="V1128" s="11"/>
      <c r="W1128" s="11"/>
      <c r="X1128" s="11"/>
      <c r="Y1128" s="11"/>
      <c r="Z1128" s="4">
        <f>SUM(Tabel1[[#This Row],[Bez - Invaliden algemeen]:[Bez - Overig gereserveerd]])</f>
        <v>0</v>
      </c>
      <c r="AA1128" s="4"/>
      <c r="AB1128" s="4"/>
      <c r="AC1128" s="11"/>
      <c r="AD1128" s="11">
        <f>SUM(Tabel1[[#This Row],[Bez - fout, canadees]:[Bez - fout, anders]])</f>
        <v>0</v>
      </c>
      <c r="AE1128" s="4"/>
      <c r="AF1128" s="11"/>
      <c r="AG1128" s="11"/>
      <c r="AH1128" s="11">
        <f>SUM(Tabel1[[#This Row],[Bez - Obstakel, openbaar]:[Bez - Obstakel, doelgroep]])</f>
        <v>0</v>
      </c>
      <c r="AI1128" s="4"/>
      <c r="AJ1128" s="11">
        <f>SUM(Tabel1[[#This Row],[Bez - doelgroep totaal]]+Tabel1[[#This Row],[Bez - Openbaar]]+Tabel1[[#This Row],[Bez - Foutparkeerders]]+Tabel1[[#This Row],[Bez - Obstakels]])</f>
        <v>1</v>
      </c>
      <c r="AK1128" s="41">
        <f>Tabel1[[#This Row],[Bez - Openbaar]]/Tabel1[[#This Row],[Totale openbare capaciteit]]</f>
        <v>0.25</v>
      </c>
      <c r="AL1128" s="41" t="e">
        <f>Tabel1[[#This Row],[Bez - doelgroep totaal]]/Tabel1[[#This Row],[Totale doelgroep capaciteit]]</f>
        <v>#DIV/0!</v>
      </c>
      <c r="AM1128" s="41">
        <f>Tabel1[[#This Row],[Totale bezetting]]/Tabel1[[#This Row],[Totale capaciteit]]</f>
        <v>0.25</v>
      </c>
      <c r="AN1128" s="41" t="str">
        <f>Tabel1[[#This Row],[Datum]]&amp;Tabel1[[#This Row],[Meetmoment]]&amp;Tabel1[[#This Row],[Sectienummer]]</f>
        <v>4445014:00-16:0086</v>
      </c>
      <c r="AO1128" s="33"/>
      <c r="AP1128" s="33"/>
      <c r="AQ1128" s="33"/>
      <c r="AR1128" s="33">
        <v>1</v>
      </c>
      <c r="AS1128" s="33"/>
      <c r="AT1128" s="33">
        <f>SUM(Tabel1[[#This Row],[Motief - Bezoekers/kortparkeerders]:[Motief - Overig]])</f>
        <v>1</v>
      </c>
      <c r="AU1128" s="43">
        <v>1</v>
      </c>
      <c r="AV1128" s="43"/>
      <c r="AW1128" s="43"/>
      <c r="AX1128" s="43"/>
      <c r="AY1128" s="43"/>
      <c r="AZ1128" s="43"/>
      <c r="BA1128" s="43"/>
      <c r="BB1128" s="43"/>
      <c r="BC1128" s="44">
        <f>SUM(Tabel1[[#This Row],[Herkomst - Eigen woonplaats]:[Herkomst - Onbekend]])</f>
        <v>1</v>
      </c>
    </row>
    <row r="1129" spans="1:55" s="2" customFormat="1" x14ac:dyDescent="0.25">
      <c r="A1129" s="1">
        <v>86</v>
      </c>
      <c r="B1129" t="s">
        <v>65</v>
      </c>
      <c r="C1129" s="8">
        <v>44450</v>
      </c>
      <c r="D1129" s="1" t="s">
        <v>80</v>
      </c>
      <c r="E1129" s="4"/>
      <c r="F1129" s="4">
        <v>4</v>
      </c>
      <c r="G1129" s="4"/>
      <c r="H1129" s="4"/>
      <c r="I1129" s="4"/>
      <c r="J1129" s="4"/>
      <c r="K1129" s="4">
        <f>SUM(Tabel1[[#This Row],[cap_gemarkeerd_langs]:[cap_canadees]])</f>
        <v>4</v>
      </c>
      <c r="L1129" s="4"/>
      <c r="M1129" s="4"/>
      <c r="N1129" s="4"/>
      <c r="O1129" s="4"/>
      <c r="P1129" s="4"/>
      <c r="Q1129" s="4"/>
      <c r="R1129" s="4">
        <f>SUM(Tabel1[[#This Row],[Cap - Invaliden algemeen]:[Cap - Overig gereserveerd]])</f>
        <v>0</v>
      </c>
      <c r="S1129" s="4">
        <f>Tabel1[[#This Row],[Totale openbare capaciteit]]+Tabel1[[#This Row],[Totale doelgroep capaciteit]]</f>
        <v>4</v>
      </c>
      <c r="T1129" s="11">
        <v>2</v>
      </c>
      <c r="U1129" s="11"/>
      <c r="V1129" s="11"/>
      <c r="W1129" s="11"/>
      <c r="X1129" s="11"/>
      <c r="Y1129" s="11"/>
      <c r="Z1129" s="4">
        <f>SUM(Tabel1[[#This Row],[Bez - Invaliden algemeen]:[Bez - Overig gereserveerd]])</f>
        <v>0</v>
      </c>
      <c r="AA1129" s="4"/>
      <c r="AB1129" s="4"/>
      <c r="AC1129" s="11"/>
      <c r="AD1129" s="11">
        <f>SUM(Tabel1[[#This Row],[Bez - fout, canadees]:[Bez - fout, anders]])</f>
        <v>0</v>
      </c>
      <c r="AE1129" s="4"/>
      <c r="AF1129" s="11"/>
      <c r="AG1129" s="11"/>
      <c r="AH1129" s="11">
        <f>SUM(Tabel1[[#This Row],[Bez - Obstakel, openbaar]:[Bez - Obstakel, doelgroep]])</f>
        <v>0</v>
      </c>
      <c r="AI1129" s="4"/>
      <c r="AJ1129" s="11">
        <f>SUM(Tabel1[[#This Row],[Bez - doelgroep totaal]]+Tabel1[[#This Row],[Bez - Openbaar]]+Tabel1[[#This Row],[Bez - Foutparkeerders]]+Tabel1[[#This Row],[Bez - Obstakels]])</f>
        <v>2</v>
      </c>
      <c r="AK1129" s="41">
        <f>Tabel1[[#This Row],[Bez - Openbaar]]/Tabel1[[#This Row],[Totale openbare capaciteit]]</f>
        <v>0.5</v>
      </c>
      <c r="AL1129" s="41" t="e">
        <f>Tabel1[[#This Row],[Bez - doelgroep totaal]]/Tabel1[[#This Row],[Totale doelgroep capaciteit]]</f>
        <v>#DIV/0!</v>
      </c>
      <c r="AM1129" s="41">
        <f>Tabel1[[#This Row],[Totale bezetting]]/Tabel1[[#This Row],[Totale capaciteit]]</f>
        <v>0.5</v>
      </c>
      <c r="AN1129" s="41" t="str">
        <f>Tabel1[[#This Row],[Datum]]&amp;Tabel1[[#This Row],[Meetmoment]]&amp;Tabel1[[#This Row],[Sectienummer]]</f>
        <v>4445019:00-21:0086</v>
      </c>
      <c r="AO1129" s="33"/>
      <c r="AP1129" s="33"/>
      <c r="AQ1129" s="33">
        <v>1</v>
      </c>
      <c r="AR1129" s="33">
        <v>1</v>
      </c>
      <c r="AS1129" s="33"/>
      <c r="AT1129" s="33">
        <f>SUM(Tabel1[[#This Row],[Motief - Bezoekers/kortparkeerders]:[Motief - Overig]])</f>
        <v>2</v>
      </c>
      <c r="AU1129" s="43">
        <v>2</v>
      </c>
      <c r="AV1129" s="43"/>
      <c r="AW1129" s="43"/>
      <c r="AX1129" s="43"/>
      <c r="AY1129" s="43"/>
      <c r="AZ1129" s="43"/>
      <c r="BA1129" s="43"/>
      <c r="BB1129" s="43"/>
      <c r="BC1129" s="44">
        <f>SUM(Tabel1[[#This Row],[Herkomst - Eigen woonplaats]:[Herkomst - Onbekend]])</f>
        <v>2</v>
      </c>
    </row>
    <row r="1130" spans="1:55" s="2" customFormat="1" x14ac:dyDescent="0.25">
      <c r="A1130" s="1">
        <v>86</v>
      </c>
      <c r="B1130" t="s">
        <v>65</v>
      </c>
      <c r="C1130" s="8">
        <v>44451</v>
      </c>
      <c r="D1130" s="1" t="s">
        <v>77</v>
      </c>
      <c r="E1130" s="4"/>
      <c r="F1130" s="4">
        <v>4</v>
      </c>
      <c r="G1130" s="4"/>
      <c r="H1130" s="4"/>
      <c r="I1130" s="4"/>
      <c r="J1130" s="4"/>
      <c r="K1130" s="4">
        <f>SUM(Tabel1[[#This Row],[cap_gemarkeerd_langs]:[cap_canadees]])</f>
        <v>4</v>
      </c>
      <c r="L1130" s="4"/>
      <c r="M1130" s="4"/>
      <c r="N1130" s="4"/>
      <c r="O1130" s="4"/>
      <c r="P1130" s="4"/>
      <c r="Q1130" s="4"/>
      <c r="R1130" s="4">
        <f>SUM(Tabel1[[#This Row],[Cap - Invaliden algemeen]:[Cap - Overig gereserveerd]])</f>
        <v>0</v>
      </c>
      <c r="S1130" s="4">
        <f>Tabel1[[#This Row],[Totale openbare capaciteit]]+Tabel1[[#This Row],[Totale doelgroep capaciteit]]</f>
        <v>4</v>
      </c>
      <c r="T1130" s="11">
        <v>2</v>
      </c>
      <c r="U1130" s="11"/>
      <c r="V1130" s="11"/>
      <c r="W1130" s="11"/>
      <c r="X1130" s="11"/>
      <c r="Y1130" s="11"/>
      <c r="Z1130" s="4">
        <f>SUM(Tabel1[[#This Row],[Bez - Invaliden algemeen]:[Bez - Overig gereserveerd]])</f>
        <v>0</v>
      </c>
      <c r="AA1130" s="4"/>
      <c r="AB1130" s="4"/>
      <c r="AC1130" s="11"/>
      <c r="AD1130" s="11">
        <f>SUM(Tabel1[[#This Row],[Bez - fout, canadees]:[Bez - fout, anders]])</f>
        <v>0</v>
      </c>
      <c r="AE1130" s="4"/>
      <c r="AF1130" s="11"/>
      <c r="AG1130" s="11"/>
      <c r="AH1130" s="11">
        <f>SUM(Tabel1[[#This Row],[Bez - Obstakel, openbaar]:[Bez - Obstakel, doelgroep]])</f>
        <v>0</v>
      </c>
      <c r="AI1130" s="4"/>
      <c r="AJ1130" s="11">
        <f>SUM(Tabel1[[#This Row],[Bez - doelgroep totaal]]+Tabel1[[#This Row],[Bez - Openbaar]]+Tabel1[[#This Row],[Bez - Foutparkeerders]]+Tabel1[[#This Row],[Bez - Obstakels]])</f>
        <v>2</v>
      </c>
      <c r="AK1130" s="41">
        <f>Tabel1[[#This Row],[Bez - Openbaar]]/Tabel1[[#This Row],[Totale openbare capaciteit]]</f>
        <v>0.5</v>
      </c>
      <c r="AL1130" s="41" t="e">
        <f>Tabel1[[#This Row],[Bez - doelgroep totaal]]/Tabel1[[#This Row],[Totale doelgroep capaciteit]]</f>
        <v>#DIV/0!</v>
      </c>
      <c r="AM1130" s="41">
        <f>Tabel1[[#This Row],[Totale bezetting]]/Tabel1[[#This Row],[Totale capaciteit]]</f>
        <v>0.5</v>
      </c>
      <c r="AN1130" s="41" t="str">
        <f>Tabel1[[#This Row],[Datum]]&amp;Tabel1[[#This Row],[Meetmoment]]&amp;Tabel1[[#This Row],[Sectienummer]]</f>
        <v>4445100:00-02:0086</v>
      </c>
      <c r="AO1130" s="33"/>
      <c r="AP1130" s="33"/>
      <c r="AQ1130" s="33">
        <v>1</v>
      </c>
      <c r="AR1130" s="33">
        <v>1</v>
      </c>
      <c r="AS1130" s="33"/>
      <c r="AT1130" s="33">
        <f>SUM(Tabel1[[#This Row],[Motief - Bezoekers/kortparkeerders]:[Motief - Overig]])</f>
        <v>2</v>
      </c>
      <c r="AU1130" s="43">
        <v>2</v>
      </c>
      <c r="AV1130" s="43"/>
      <c r="AW1130" s="43"/>
      <c r="AX1130" s="43"/>
      <c r="AY1130" s="43"/>
      <c r="AZ1130" s="43"/>
      <c r="BA1130" s="43"/>
      <c r="BB1130" s="43"/>
      <c r="BC1130" s="44">
        <f>SUM(Tabel1[[#This Row],[Herkomst - Eigen woonplaats]:[Herkomst - Onbekend]])</f>
        <v>2</v>
      </c>
    </row>
    <row r="1131" spans="1:55" s="2" customFormat="1" x14ac:dyDescent="0.25">
      <c r="A1131" s="1">
        <v>86</v>
      </c>
      <c r="B1131" t="s">
        <v>65</v>
      </c>
      <c r="C1131" s="8">
        <v>44474</v>
      </c>
      <c r="D1131" s="1" t="s">
        <v>78</v>
      </c>
      <c r="E1131" s="4"/>
      <c r="F1131" s="4">
        <v>4</v>
      </c>
      <c r="G1131" s="4"/>
      <c r="H1131" s="4"/>
      <c r="I1131" s="4"/>
      <c r="J1131" s="4"/>
      <c r="K1131" s="4">
        <f>SUM(Tabel1[[#This Row],[cap_gemarkeerd_langs]:[cap_canadees]])</f>
        <v>4</v>
      </c>
      <c r="L1131" s="4"/>
      <c r="M1131" s="4"/>
      <c r="N1131" s="4"/>
      <c r="O1131" s="4"/>
      <c r="P1131" s="4"/>
      <c r="Q1131" s="4"/>
      <c r="R1131" s="4">
        <f>SUM(Tabel1[[#This Row],[Cap - Invaliden algemeen]:[Cap - Overig gereserveerd]])</f>
        <v>0</v>
      </c>
      <c r="S1131" s="4">
        <f>Tabel1[[#This Row],[Totale openbare capaciteit]]+Tabel1[[#This Row],[Totale doelgroep capaciteit]]</f>
        <v>4</v>
      </c>
      <c r="T1131" s="11">
        <v>2</v>
      </c>
      <c r="U1131" s="11"/>
      <c r="V1131" s="11"/>
      <c r="W1131" s="11"/>
      <c r="X1131" s="11"/>
      <c r="Y1131" s="11"/>
      <c r="Z1131" s="4">
        <f>SUM(Tabel1[[#This Row],[Bez - Invaliden algemeen]:[Bez - Overig gereserveerd]])</f>
        <v>0</v>
      </c>
      <c r="AA1131" s="4"/>
      <c r="AB1131" s="4"/>
      <c r="AC1131" s="11"/>
      <c r="AD1131" s="11">
        <f>SUM(Tabel1[[#This Row],[Bez - fout, canadees]:[Bez - fout, anders]])</f>
        <v>0</v>
      </c>
      <c r="AE1131" s="4"/>
      <c r="AF1131" s="11"/>
      <c r="AG1131" s="11"/>
      <c r="AH1131" s="11">
        <f>SUM(Tabel1[[#This Row],[Bez - Obstakel, openbaar]:[Bez - Obstakel, doelgroep]])</f>
        <v>0</v>
      </c>
      <c r="AI1131" s="4"/>
      <c r="AJ1131" s="11">
        <f>SUM(Tabel1[[#This Row],[Bez - doelgroep totaal]]+Tabel1[[#This Row],[Bez - Openbaar]]+Tabel1[[#This Row],[Bez - Foutparkeerders]]+Tabel1[[#This Row],[Bez - Obstakels]])</f>
        <v>2</v>
      </c>
      <c r="AK1131" s="41">
        <f>Tabel1[[#This Row],[Bez - Openbaar]]/Tabel1[[#This Row],[Totale openbare capaciteit]]</f>
        <v>0.5</v>
      </c>
      <c r="AL1131" s="41" t="e">
        <f>Tabel1[[#This Row],[Bez - doelgroep totaal]]/Tabel1[[#This Row],[Totale doelgroep capaciteit]]</f>
        <v>#DIV/0!</v>
      </c>
      <c r="AM1131" s="41">
        <f>Tabel1[[#This Row],[Totale bezetting]]/Tabel1[[#This Row],[Totale capaciteit]]</f>
        <v>0.5</v>
      </c>
      <c r="AN1131" s="41" t="str">
        <f>Tabel1[[#This Row],[Datum]]&amp;Tabel1[[#This Row],[Meetmoment]]&amp;Tabel1[[#This Row],[Sectienummer]]</f>
        <v>4447410:00-12:0086</v>
      </c>
      <c r="AO1131" s="33"/>
      <c r="AP1131" s="33"/>
      <c r="AQ1131" s="33">
        <v>2</v>
      </c>
      <c r="AR1131" s="33"/>
      <c r="AS1131" s="33"/>
      <c r="AT1131" s="33">
        <f>SUM(Tabel1[[#This Row],[Motief - Bezoekers/kortparkeerders]:[Motief - Overig]])</f>
        <v>2</v>
      </c>
      <c r="AU1131" s="43">
        <v>2</v>
      </c>
      <c r="AV1131" s="43"/>
      <c r="AW1131" s="43"/>
      <c r="AX1131" s="43"/>
      <c r="AY1131" s="43"/>
      <c r="AZ1131" s="43"/>
      <c r="BA1131" s="43"/>
      <c r="BB1131" s="43"/>
      <c r="BC1131" s="44">
        <f>SUM(Tabel1[[#This Row],[Herkomst - Eigen woonplaats]:[Herkomst - Onbekend]])</f>
        <v>2</v>
      </c>
    </row>
    <row r="1132" spans="1:55" s="2" customFormat="1" x14ac:dyDescent="0.25">
      <c r="A1132" s="1">
        <v>86</v>
      </c>
      <c r="B1132" t="s">
        <v>65</v>
      </c>
      <c r="C1132" s="8">
        <v>44474</v>
      </c>
      <c r="D1132" s="1" t="s">
        <v>79</v>
      </c>
      <c r="E1132" s="4"/>
      <c r="F1132" s="4">
        <v>4</v>
      </c>
      <c r="G1132" s="4"/>
      <c r="H1132" s="4"/>
      <c r="I1132" s="4"/>
      <c r="J1132" s="4"/>
      <c r="K1132" s="4">
        <f>SUM(Tabel1[[#This Row],[cap_gemarkeerd_langs]:[cap_canadees]])</f>
        <v>4</v>
      </c>
      <c r="L1132" s="4"/>
      <c r="M1132" s="4"/>
      <c r="N1132" s="4"/>
      <c r="O1132" s="4"/>
      <c r="P1132" s="4"/>
      <c r="Q1132" s="4"/>
      <c r="R1132" s="4">
        <f>SUM(Tabel1[[#This Row],[Cap - Invaliden algemeen]:[Cap - Overig gereserveerd]])</f>
        <v>0</v>
      </c>
      <c r="S1132" s="4">
        <f>Tabel1[[#This Row],[Totale openbare capaciteit]]+Tabel1[[#This Row],[Totale doelgroep capaciteit]]</f>
        <v>4</v>
      </c>
      <c r="T1132" s="11">
        <v>2</v>
      </c>
      <c r="U1132" s="11"/>
      <c r="V1132" s="11"/>
      <c r="W1132" s="11"/>
      <c r="X1132" s="11"/>
      <c r="Y1132" s="11"/>
      <c r="Z1132" s="4">
        <f>SUM(Tabel1[[#This Row],[Bez - Invaliden algemeen]:[Bez - Overig gereserveerd]])</f>
        <v>0</v>
      </c>
      <c r="AA1132" s="4"/>
      <c r="AB1132" s="4"/>
      <c r="AC1132" s="11"/>
      <c r="AD1132" s="11">
        <f>SUM(Tabel1[[#This Row],[Bez - fout, canadees]:[Bez - fout, anders]])</f>
        <v>0</v>
      </c>
      <c r="AE1132" s="4"/>
      <c r="AF1132" s="11"/>
      <c r="AG1132" s="11"/>
      <c r="AH1132" s="11">
        <f>SUM(Tabel1[[#This Row],[Bez - Obstakel, openbaar]:[Bez - Obstakel, doelgroep]])</f>
        <v>0</v>
      </c>
      <c r="AI1132" s="4"/>
      <c r="AJ1132" s="11">
        <f>SUM(Tabel1[[#This Row],[Bez - doelgroep totaal]]+Tabel1[[#This Row],[Bez - Openbaar]]+Tabel1[[#This Row],[Bez - Foutparkeerders]]+Tabel1[[#This Row],[Bez - Obstakels]])</f>
        <v>2</v>
      </c>
      <c r="AK1132" s="41">
        <f>Tabel1[[#This Row],[Bez - Openbaar]]/Tabel1[[#This Row],[Totale openbare capaciteit]]</f>
        <v>0.5</v>
      </c>
      <c r="AL1132" s="41" t="e">
        <f>Tabel1[[#This Row],[Bez - doelgroep totaal]]/Tabel1[[#This Row],[Totale doelgroep capaciteit]]</f>
        <v>#DIV/0!</v>
      </c>
      <c r="AM1132" s="41">
        <f>Tabel1[[#This Row],[Totale bezetting]]/Tabel1[[#This Row],[Totale capaciteit]]</f>
        <v>0.5</v>
      </c>
      <c r="AN1132" s="41" t="str">
        <f>Tabel1[[#This Row],[Datum]]&amp;Tabel1[[#This Row],[Meetmoment]]&amp;Tabel1[[#This Row],[Sectienummer]]</f>
        <v>4447414:00-16:0086</v>
      </c>
      <c r="AO1132" s="33"/>
      <c r="AP1132" s="33"/>
      <c r="AQ1132" s="33">
        <v>2</v>
      </c>
      <c r="AR1132" s="33"/>
      <c r="AS1132" s="33"/>
      <c r="AT1132" s="33">
        <f>SUM(Tabel1[[#This Row],[Motief - Bezoekers/kortparkeerders]:[Motief - Overig]])</f>
        <v>2</v>
      </c>
      <c r="AU1132" s="43">
        <v>2</v>
      </c>
      <c r="AV1132" s="43"/>
      <c r="AW1132" s="43"/>
      <c r="AX1132" s="43"/>
      <c r="AY1132" s="43"/>
      <c r="AZ1132" s="43"/>
      <c r="BA1132" s="43"/>
      <c r="BB1132" s="43"/>
      <c r="BC1132" s="44">
        <f>SUM(Tabel1[[#This Row],[Herkomst - Eigen woonplaats]:[Herkomst - Onbekend]])</f>
        <v>2</v>
      </c>
    </row>
    <row r="1133" spans="1:55" s="2" customFormat="1" x14ac:dyDescent="0.25">
      <c r="A1133" s="1">
        <v>86</v>
      </c>
      <c r="B1133" t="s">
        <v>65</v>
      </c>
      <c r="C1133" s="8">
        <v>44474</v>
      </c>
      <c r="D1133" s="1" t="s">
        <v>80</v>
      </c>
      <c r="E1133" s="4"/>
      <c r="F1133" s="4">
        <v>4</v>
      </c>
      <c r="G1133" s="4"/>
      <c r="H1133" s="4"/>
      <c r="I1133" s="4"/>
      <c r="J1133" s="4"/>
      <c r="K1133" s="4">
        <f>SUM(Tabel1[[#This Row],[cap_gemarkeerd_langs]:[cap_canadees]])</f>
        <v>4</v>
      </c>
      <c r="L1133" s="4"/>
      <c r="M1133" s="4"/>
      <c r="N1133" s="4"/>
      <c r="O1133" s="4"/>
      <c r="P1133" s="4"/>
      <c r="Q1133" s="4"/>
      <c r="R1133" s="4">
        <f>SUM(Tabel1[[#This Row],[Cap - Invaliden algemeen]:[Cap - Overig gereserveerd]])</f>
        <v>0</v>
      </c>
      <c r="S1133" s="4">
        <f>Tabel1[[#This Row],[Totale openbare capaciteit]]+Tabel1[[#This Row],[Totale doelgroep capaciteit]]</f>
        <v>4</v>
      </c>
      <c r="T1133" s="11">
        <v>2</v>
      </c>
      <c r="U1133" s="11"/>
      <c r="V1133" s="11"/>
      <c r="W1133" s="11"/>
      <c r="X1133" s="11"/>
      <c r="Y1133" s="11"/>
      <c r="Z1133" s="4">
        <f>SUM(Tabel1[[#This Row],[Bez - Invaliden algemeen]:[Bez - Overig gereserveerd]])</f>
        <v>0</v>
      </c>
      <c r="AA1133" s="4"/>
      <c r="AB1133" s="4"/>
      <c r="AC1133" s="11"/>
      <c r="AD1133" s="11">
        <f>SUM(Tabel1[[#This Row],[Bez - fout, canadees]:[Bez - fout, anders]])</f>
        <v>0</v>
      </c>
      <c r="AE1133" s="4"/>
      <c r="AF1133" s="11"/>
      <c r="AG1133" s="11"/>
      <c r="AH1133" s="11">
        <f>SUM(Tabel1[[#This Row],[Bez - Obstakel, openbaar]:[Bez - Obstakel, doelgroep]])</f>
        <v>0</v>
      </c>
      <c r="AI1133" s="4"/>
      <c r="AJ1133" s="11">
        <f>SUM(Tabel1[[#This Row],[Bez - doelgroep totaal]]+Tabel1[[#This Row],[Bez - Openbaar]]+Tabel1[[#This Row],[Bez - Foutparkeerders]]+Tabel1[[#This Row],[Bez - Obstakels]])</f>
        <v>2</v>
      </c>
      <c r="AK1133" s="41">
        <f>Tabel1[[#This Row],[Bez - Openbaar]]/Tabel1[[#This Row],[Totale openbare capaciteit]]</f>
        <v>0.5</v>
      </c>
      <c r="AL1133" s="41" t="e">
        <f>Tabel1[[#This Row],[Bez - doelgroep totaal]]/Tabel1[[#This Row],[Totale doelgroep capaciteit]]</f>
        <v>#DIV/0!</v>
      </c>
      <c r="AM1133" s="41">
        <f>Tabel1[[#This Row],[Totale bezetting]]/Tabel1[[#This Row],[Totale capaciteit]]</f>
        <v>0.5</v>
      </c>
      <c r="AN1133" s="41" t="str">
        <f>Tabel1[[#This Row],[Datum]]&amp;Tabel1[[#This Row],[Meetmoment]]&amp;Tabel1[[#This Row],[Sectienummer]]</f>
        <v>4447419:00-21:0086</v>
      </c>
      <c r="AO1133" s="33"/>
      <c r="AP1133" s="33"/>
      <c r="AQ1133" s="33">
        <v>1</v>
      </c>
      <c r="AR1133" s="33">
        <v>1</v>
      </c>
      <c r="AS1133" s="33"/>
      <c r="AT1133" s="33">
        <f>SUM(Tabel1[[#This Row],[Motief - Bezoekers/kortparkeerders]:[Motief - Overig]])</f>
        <v>2</v>
      </c>
      <c r="AU1133" s="43">
        <v>2</v>
      </c>
      <c r="AV1133" s="43"/>
      <c r="AW1133" s="43"/>
      <c r="AX1133" s="43"/>
      <c r="AY1133" s="43"/>
      <c r="AZ1133" s="43"/>
      <c r="BA1133" s="43"/>
      <c r="BB1133" s="43"/>
      <c r="BC1133" s="44">
        <f>SUM(Tabel1[[#This Row],[Herkomst - Eigen woonplaats]:[Herkomst - Onbekend]])</f>
        <v>2</v>
      </c>
    </row>
    <row r="1134" spans="1:55" s="2" customFormat="1" x14ac:dyDescent="0.25">
      <c r="A1134" s="1">
        <v>86</v>
      </c>
      <c r="B1134" t="s">
        <v>65</v>
      </c>
      <c r="C1134" s="8">
        <v>44475</v>
      </c>
      <c r="D1134" s="1" t="s">
        <v>77</v>
      </c>
      <c r="E1134" s="4"/>
      <c r="F1134" s="4">
        <v>4</v>
      </c>
      <c r="G1134" s="4"/>
      <c r="H1134" s="4"/>
      <c r="I1134" s="4"/>
      <c r="J1134" s="4"/>
      <c r="K1134" s="4">
        <f>SUM(Tabel1[[#This Row],[cap_gemarkeerd_langs]:[cap_canadees]])</f>
        <v>4</v>
      </c>
      <c r="L1134" s="4"/>
      <c r="M1134" s="4"/>
      <c r="N1134" s="4"/>
      <c r="O1134" s="4"/>
      <c r="P1134" s="4"/>
      <c r="Q1134" s="4"/>
      <c r="R1134" s="4">
        <f>SUM(Tabel1[[#This Row],[Cap - Invaliden algemeen]:[Cap - Overig gereserveerd]])</f>
        <v>0</v>
      </c>
      <c r="S1134" s="4">
        <f>Tabel1[[#This Row],[Totale openbare capaciteit]]+Tabel1[[#This Row],[Totale doelgroep capaciteit]]</f>
        <v>4</v>
      </c>
      <c r="T1134" s="11">
        <v>2</v>
      </c>
      <c r="U1134" s="11"/>
      <c r="V1134" s="11"/>
      <c r="W1134" s="11"/>
      <c r="X1134" s="11"/>
      <c r="Y1134" s="11"/>
      <c r="Z1134" s="4">
        <f>SUM(Tabel1[[#This Row],[Bez - Invaliden algemeen]:[Bez - Overig gereserveerd]])</f>
        <v>0</v>
      </c>
      <c r="AA1134" s="4"/>
      <c r="AB1134" s="4"/>
      <c r="AC1134" s="11"/>
      <c r="AD1134" s="11">
        <f>SUM(Tabel1[[#This Row],[Bez - fout, canadees]:[Bez - fout, anders]])</f>
        <v>0</v>
      </c>
      <c r="AE1134" s="4"/>
      <c r="AF1134" s="11"/>
      <c r="AG1134" s="11"/>
      <c r="AH1134" s="11">
        <f>SUM(Tabel1[[#This Row],[Bez - Obstakel, openbaar]:[Bez - Obstakel, doelgroep]])</f>
        <v>0</v>
      </c>
      <c r="AI1134" s="4"/>
      <c r="AJ1134" s="11">
        <f>SUM(Tabel1[[#This Row],[Bez - doelgroep totaal]]+Tabel1[[#This Row],[Bez - Openbaar]]+Tabel1[[#This Row],[Bez - Foutparkeerders]]+Tabel1[[#This Row],[Bez - Obstakels]])</f>
        <v>2</v>
      </c>
      <c r="AK1134" s="41">
        <f>Tabel1[[#This Row],[Bez - Openbaar]]/Tabel1[[#This Row],[Totale openbare capaciteit]]</f>
        <v>0.5</v>
      </c>
      <c r="AL1134" s="41" t="e">
        <f>Tabel1[[#This Row],[Bez - doelgroep totaal]]/Tabel1[[#This Row],[Totale doelgroep capaciteit]]</f>
        <v>#DIV/0!</v>
      </c>
      <c r="AM1134" s="41">
        <f>Tabel1[[#This Row],[Totale bezetting]]/Tabel1[[#This Row],[Totale capaciteit]]</f>
        <v>0.5</v>
      </c>
      <c r="AN1134" s="41" t="str">
        <f>Tabel1[[#This Row],[Datum]]&amp;Tabel1[[#This Row],[Meetmoment]]&amp;Tabel1[[#This Row],[Sectienummer]]</f>
        <v>4447500:00-02:0086</v>
      </c>
      <c r="AO1134" s="33"/>
      <c r="AP1134" s="33"/>
      <c r="AQ1134" s="33">
        <v>1</v>
      </c>
      <c r="AR1134" s="33">
        <v>1</v>
      </c>
      <c r="AS1134" s="33"/>
      <c r="AT1134" s="33">
        <f>SUM(Tabel1[[#This Row],[Motief - Bezoekers/kortparkeerders]:[Motief - Overig]])</f>
        <v>2</v>
      </c>
      <c r="AU1134" s="43">
        <v>2</v>
      </c>
      <c r="AV1134" s="43"/>
      <c r="AW1134" s="43"/>
      <c r="AX1134" s="43"/>
      <c r="AY1134" s="43"/>
      <c r="AZ1134" s="43"/>
      <c r="BA1134" s="43"/>
      <c r="BB1134" s="43"/>
      <c r="BC1134" s="44">
        <f>SUM(Tabel1[[#This Row],[Herkomst - Eigen woonplaats]:[Herkomst - Onbekend]])</f>
        <v>2</v>
      </c>
    </row>
    <row r="1135" spans="1:55" s="2" customFormat="1" x14ac:dyDescent="0.25">
      <c r="A1135" s="1">
        <v>87</v>
      </c>
      <c r="B1135" t="s">
        <v>68</v>
      </c>
      <c r="C1135" s="8">
        <v>44415</v>
      </c>
      <c r="D1135" s="1" t="s">
        <v>78</v>
      </c>
      <c r="E1135" s="4">
        <v>25</v>
      </c>
      <c r="F1135" s="4"/>
      <c r="G1135" s="4"/>
      <c r="H1135" s="4"/>
      <c r="I1135" s="4"/>
      <c r="J1135" s="4"/>
      <c r="K1135" s="4">
        <f>SUM(Tabel1[[#This Row],[cap_gemarkeerd_langs]:[cap_canadees]])</f>
        <v>25</v>
      </c>
      <c r="L1135" s="4"/>
      <c r="M1135" s="4"/>
      <c r="N1135" s="4"/>
      <c r="O1135" s="4"/>
      <c r="P1135" s="4"/>
      <c r="Q1135" s="4"/>
      <c r="R1135" s="4">
        <f>SUM(Tabel1[[#This Row],[Cap - Invaliden algemeen]:[Cap - Overig gereserveerd]])</f>
        <v>0</v>
      </c>
      <c r="S1135" s="4">
        <f>Tabel1[[#This Row],[Totale openbare capaciteit]]+Tabel1[[#This Row],[Totale doelgroep capaciteit]]</f>
        <v>25</v>
      </c>
      <c r="T1135" s="11">
        <v>23</v>
      </c>
      <c r="U1135" s="11"/>
      <c r="V1135" s="11"/>
      <c r="W1135" s="11"/>
      <c r="X1135" s="11"/>
      <c r="Y1135" s="11"/>
      <c r="Z1135" s="4">
        <f>SUM(Tabel1[[#This Row],[Bez - Invaliden algemeen]:[Bez - Overig gereserveerd]])</f>
        <v>0</v>
      </c>
      <c r="AA1135" s="4"/>
      <c r="AB1135" s="4"/>
      <c r="AC1135" s="11"/>
      <c r="AD1135" s="11">
        <f>SUM(Tabel1[[#This Row],[Bez - fout, canadees]:[Bez - fout, anders]])</f>
        <v>0</v>
      </c>
      <c r="AE1135" s="4"/>
      <c r="AF1135" s="11"/>
      <c r="AG1135" s="11"/>
      <c r="AH1135" s="11">
        <f>SUM(Tabel1[[#This Row],[Bez - Obstakel, openbaar]:[Bez - Obstakel, doelgroep]])</f>
        <v>0</v>
      </c>
      <c r="AI1135" s="4"/>
      <c r="AJ1135" s="11">
        <f>SUM(Tabel1[[#This Row],[Bez - doelgroep totaal]]+Tabel1[[#This Row],[Bez - Openbaar]]+Tabel1[[#This Row],[Bez - Foutparkeerders]]+Tabel1[[#This Row],[Bez - Obstakels]])</f>
        <v>23</v>
      </c>
      <c r="AK1135" s="41">
        <f>Tabel1[[#This Row],[Bez - Openbaar]]/Tabel1[[#This Row],[Totale openbare capaciteit]]</f>
        <v>0.92</v>
      </c>
      <c r="AL1135" s="41" t="e">
        <f>Tabel1[[#This Row],[Bez - doelgroep totaal]]/Tabel1[[#This Row],[Totale doelgroep capaciteit]]</f>
        <v>#DIV/0!</v>
      </c>
      <c r="AM1135" s="41">
        <f>Tabel1[[#This Row],[Totale bezetting]]/Tabel1[[#This Row],[Totale capaciteit]]</f>
        <v>0.92</v>
      </c>
      <c r="AN1135" s="41" t="str">
        <f>Tabel1[[#This Row],[Datum]]&amp;Tabel1[[#This Row],[Meetmoment]]&amp;Tabel1[[#This Row],[Sectienummer]]</f>
        <v>4441510:00-12:0087</v>
      </c>
      <c r="AO1135" s="33">
        <v>5</v>
      </c>
      <c r="AP1135" s="33">
        <v>3</v>
      </c>
      <c r="AQ1135" s="33">
        <v>9</v>
      </c>
      <c r="AR1135" s="33">
        <v>6</v>
      </c>
      <c r="AS1135" s="33"/>
      <c r="AT1135" s="33">
        <f>SUM(Tabel1[[#This Row],[Motief - Bezoekers/kortparkeerders]:[Motief - Overig]])</f>
        <v>23</v>
      </c>
      <c r="AU1135" s="43">
        <v>7</v>
      </c>
      <c r="AV1135" s="43">
        <v>2</v>
      </c>
      <c r="AW1135" s="43">
        <v>3</v>
      </c>
      <c r="AX1135" s="43">
        <v>1</v>
      </c>
      <c r="AY1135" s="43">
        <v>5</v>
      </c>
      <c r="AZ1135" s="43">
        <v>3</v>
      </c>
      <c r="BA1135" s="43">
        <v>2</v>
      </c>
      <c r="BB1135" s="43"/>
      <c r="BC1135" s="44">
        <f>SUM(Tabel1[[#This Row],[Herkomst - Eigen woonplaats]:[Herkomst - Onbekend]])</f>
        <v>23</v>
      </c>
    </row>
    <row r="1136" spans="1:55" s="2" customFormat="1" x14ac:dyDescent="0.25">
      <c r="A1136" s="1">
        <v>87</v>
      </c>
      <c r="B1136" t="s">
        <v>68</v>
      </c>
      <c r="C1136" s="8">
        <v>44415</v>
      </c>
      <c r="D1136" s="1" t="s">
        <v>79</v>
      </c>
      <c r="E1136" s="4">
        <v>25</v>
      </c>
      <c r="F1136" s="4"/>
      <c r="G1136" s="4"/>
      <c r="H1136" s="4"/>
      <c r="I1136" s="4"/>
      <c r="J1136" s="4"/>
      <c r="K1136" s="4">
        <f>SUM(Tabel1[[#This Row],[cap_gemarkeerd_langs]:[cap_canadees]])</f>
        <v>25</v>
      </c>
      <c r="L1136" s="4"/>
      <c r="M1136" s="4"/>
      <c r="N1136" s="4"/>
      <c r="O1136" s="4"/>
      <c r="P1136" s="4"/>
      <c r="Q1136" s="4"/>
      <c r="R1136" s="4">
        <f>SUM(Tabel1[[#This Row],[Cap - Invaliden algemeen]:[Cap - Overig gereserveerd]])</f>
        <v>0</v>
      </c>
      <c r="S1136" s="4">
        <f>Tabel1[[#This Row],[Totale openbare capaciteit]]+Tabel1[[#This Row],[Totale doelgroep capaciteit]]</f>
        <v>25</v>
      </c>
      <c r="T1136" s="11">
        <v>24</v>
      </c>
      <c r="U1136" s="11"/>
      <c r="V1136" s="11"/>
      <c r="W1136" s="11"/>
      <c r="X1136" s="11"/>
      <c r="Y1136" s="11"/>
      <c r="Z1136" s="4">
        <f>SUM(Tabel1[[#This Row],[Bez - Invaliden algemeen]:[Bez - Overig gereserveerd]])</f>
        <v>0</v>
      </c>
      <c r="AA1136" s="4"/>
      <c r="AB1136" s="4">
        <v>1</v>
      </c>
      <c r="AC1136" s="11"/>
      <c r="AD1136" s="11">
        <f>SUM(Tabel1[[#This Row],[Bez - fout, canadees]:[Bez - fout, anders]])</f>
        <v>1</v>
      </c>
      <c r="AE1136" s="4"/>
      <c r="AF1136" s="11"/>
      <c r="AG1136" s="11"/>
      <c r="AH1136" s="11">
        <f>SUM(Tabel1[[#This Row],[Bez - Obstakel, openbaar]:[Bez - Obstakel, doelgroep]])</f>
        <v>0</v>
      </c>
      <c r="AI1136" s="4"/>
      <c r="AJ1136" s="11">
        <f>SUM(Tabel1[[#This Row],[Bez - doelgroep totaal]]+Tabel1[[#This Row],[Bez - Openbaar]]+Tabel1[[#This Row],[Bez - Foutparkeerders]]+Tabel1[[#This Row],[Bez - Obstakels]])</f>
        <v>25</v>
      </c>
      <c r="AK1136" s="41">
        <f>Tabel1[[#This Row],[Bez - Openbaar]]/Tabel1[[#This Row],[Totale openbare capaciteit]]</f>
        <v>0.96</v>
      </c>
      <c r="AL1136" s="41" t="e">
        <f>Tabel1[[#This Row],[Bez - doelgroep totaal]]/Tabel1[[#This Row],[Totale doelgroep capaciteit]]</f>
        <v>#DIV/0!</v>
      </c>
      <c r="AM1136" s="41">
        <f>Tabel1[[#This Row],[Totale bezetting]]/Tabel1[[#This Row],[Totale capaciteit]]</f>
        <v>1</v>
      </c>
      <c r="AN1136" s="41" t="str">
        <f>Tabel1[[#This Row],[Datum]]&amp;Tabel1[[#This Row],[Meetmoment]]&amp;Tabel1[[#This Row],[Sectienummer]]</f>
        <v>4441514:00-16:0087</v>
      </c>
      <c r="AO1136" s="33">
        <v>4</v>
      </c>
      <c r="AP1136" s="33">
        <v>4</v>
      </c>
      <c r="AQ1136" s="33">
        <v>9</v>
      </c>
      <c r="AR1136" s="33">
        <v>8</v>
      </c>
      <c r="AS1136" s="33"/>
      <c r="AT1136" s="33">
        <f>SUM(Tabel1[[#This Row],[Motief - Bezoekers/kortparkeerders]:[Motief - Overig]])</f>
        <v>25</v>
      </c>
      <c r="AU1136" s="43">
        <v>9</v>
      </c>
      <c r="AV1136" s="43">
        <v>2</v>
      </c>
      <c r="AW1136" s="43">
        <v>4</v>
      </c>
      <c r="AX1136" s="43">
        <v>3</v>
      </c>
      <c r="AY1136" s="43">
        <v>4</v>
      </c>
      <c r="AZ1136" s="43">
        <v>2</v>
      </c>
      <c r="BA1136" s="43">
        <v>1</v>
      </c>
      <c r="BB1136" s="43"/>
      <c r="BC1136" s="44">
        <f>SUM(Tabel1[[#This Row],[Herkomst - Eigen woonplaats]:[Herkomst - Onbekend]])</f>
        <v>25</v>
      </c>
    </row>
    <row r="1137" spans="1:55" s="2" customFormat="1" x14ac:dyDescent="0.25">
      <c r="A1137" s="1">
        <v>87</v>
      </c>
      <c r="B1137" t="s">
        <v>68</v>
      </c>
      <c r="C1137" s="8">
        <v>44415</v>
      </c>
      <c r="D1137" s="1" t="s">
        <v>80</v>
      </c>
      <c r="E1137" s="4">
        <v>25</v>
      </c>
      <c r="F1137" s="4"/>
      <c r="G1137" s="4"/>
      <c r="H1137" s="4"/>
      <c r="I1137" s="4"/>
      <c r="J1137" s="4"/>
      <c r="K1137" s="4">
        <f>SUM(Tabel1[[#This Row],[cap_gemarkeerd_langs]:[cap_canadees]])</f>
        <v>25</v>
      </c>
      <c r="L1137" s="4"/>
      <c r="M1137" s="4"/>
      <c r="N1137" s="4"/>
      <c r="O1137" s="4"/>
      <c r="P1137" s="4"/>
      <c r="Q1137" s="4"/>
      <c r="R1137" s="4">
        <f>SUM(Tabel1[[#This Row],[Cap - Invaliden algemeen]:[Cap - Overig gereserveerd]])</f>
        <v>0</v>
      </c>
      <c r="S1137" s="4">
        <f>Tabel1[[#This Row],[Totale openbare capaciteit]]+Tabel1[[#This Row],[Totale doelgroep capaciteit]]</f>
        <v>25</v>
      </c>
      <c r="T1137" s="11">
        <v>25</v>
      </c>
      <c r="U1137" s="11"/>
      <c r="V1137" s="11"/>
      <c r="W1137" s="11"/>
      <c r="X1137" s="11"/>
      <c r="Y1137" s="11"/>
      <c r="Z1137" s="4">
        <f>SUM(Tabel1[[#This Row],[Bez - Invaliden algemeen]:[Bez - Overig gereserveerd]])</f>
        <v>0</v>
      </c>
      <c r="AA1137" s="4"/>
      <c r="AB1137" s="4"/>
      <c r="AC1137" s="11"/>
      <c r="AD1137" s="11">
        <f>SUM(Tabel1[[#This Row],[Bez - fout, canadees]:[Bez - fout, anders]])</f>
        <v>0</v>
      </c>
      <c r="AE1137" s="4"/>
      <c r="AF1137" s="11"/>
      <c r="AG1137" s="11"/>
      <c r="AH1137" s="11">
        <f>SUM(Tabel1[[#This Row],[Bez - Obstakel, openbaar]:[Bez - Obstakel, doelgroep]])</f>
        <v>0</v>
      </c>
      <c r="AI1137" s="4"/>
      <c r="AJ1137" s="11">
        <f>SUM(Tabel1[[#This Row],[Bez - doelgroep totaal]]+Tabel1[[#This Row],[Bez - Openbaar]]+Tabel1[[#This Row],[Bez - Foutparkeerders]]+Tabel1[[#This Row],[Bez - Obstakels]])</f>
        <v>25</v>
      </c>
      <c r="AK1137" s="41">
        <f>Tabel1[[#This Row],[Bez - Openbaar]]/Tabel1[[#This Row],[Totale openbare capaciteit]]</f>
        <v>1</v>
      </c>
      <c r="AL1137" s="41" t="e">
        <f>Tabel1[[#This Row],[Bez - doelgroep totaal]]/Tabel1[[#This Row],[Totale doelgroep capaciteit]]</f>
        <v>#DIV/0!</v>
      </c>
      <c r="AM1137" s="41">
        <f>Tabel1[[#This Row],[Totale bezetting]]/Tabel1[[#This Row],[Totale capaciteit]]</f>
        <v>1</v>
      </c>
      <c r="AN1137" s="41" t="str">
        <f>Tabel1[[#This Row],[Datum]]&amp;Tabel1[[#This Row],[Meetmoment]]&amp;Tabel1[[#This Row],[Sectienummer]]</f>
        <v>4441519:00-21:0087</v>
      </c>
      <c r="AO1137" s="33">
        <v>5</v>
      </c>
      <c r="AP1137" s="33">
        <v>1</v>
      </c>
      <c r="AQ1137" s="33">
        <v>12</v>
      </c>
      <c r="AR1137" s="33">
        <v>7</v>
      </c>
      <c r="AS1137" s="33"/>
      <c r="AT1137" s="33">
        <f>SUM(Tabel1[[#This Row],[Motief - Bezoekers/kortparkeerders]:[Motief - Overig]])</f>
        <v>25</v>
      </c>
      <c r="AU1137" s="43">
        <v>10</v>
      </c>
      <c r="AV1137" s="43"/>
      <c r="AW1137" s="43">
        <v>4</v>
      </c>
      <c r="AX1137" s="43">
        <v>2</v>
      </c>
      <c r="AY1137" s="43">
        <v>3</v>
      </c>
      <c r="AZ1137" s="43">
        <v>3</v>
      </c>
      <c r="BA1137" s="43">
        <v>3</v>
      </c>
      <c r="BB1137" s="43"/>
      <c r="BC1137" s="44">
        <f>SUM(Tabel1[[#This Row],[Herkomst - Eigen woonplaats]:[Herkomst - Onbekend]])</f>
        <v>25</v>
      </c>
    </row>
    <row r="1138" spans="1:55" s="2" customFormat="1" x14ac:dyDescent="0.25">
      <c r="A1138" s="1">
        <v>87</v>
      </c>
      <c r="B1138" t="s">
        <v>68</v>
      </c>
      <c r="C1138" s="8">
        <v>44416</v>
      </c>
      <c r="D1138" s="1" t="s">
        <v>77</v>
      </c>
      <c r="E1138" s="4">
        <v>25</v>
      </c>
      <c r="F1138" s="4"/>
      <c r="G1138" s="4"/>
      <c r="H1138" s="4"/>
      <c r="I1138" s="4"/>
      <c r="J1138" s="4"/>
      <c r="K1138" s="4">
        <f>SUM(Tabel1[[#This Row],[cap_gemarkeerd_langs]:[cap_canadees]])</f>
        <v>25</v>
      </c>
      <c r="L1138" s="4"/>
      <c r="M1138" s="4"/>
      <c r="N1138" s="4"/>
      <c r="O1138" s="4"/>
      <c r="P1138" s="4"/>
      <c r="Q1138" s="4"/>
      <c r="R1138" s="4">
        <f>SUM(Tabel1[[#This Row],[Cap - Invaliden algemeen]:[Cap - Overig gereserveerd]])</f>
        <v>0</v>
      </c>
      <c r="S1138" s="4">
        <f>Tabel1[[#This Row],[Totale openbare capaciteit]]+Tabel1[[#This Row],[Totale doelgroep capaciteit]]</f>
        <v>25</v>
      </c>
      <c r="T1138" s="11">
        <v>21</v>
      </c>
      <c r="U1138" s="11"/>
      <c r="V1138" s="11"/>
      <c r="W1138" s="11"/>
      <c r="X1138" s="11"/>
      <c r="Y1138" s="11"/>
      <c r="Z1138" s="4">
        <f>SUM(Tabel1[[#This Row],[Bez - Invaliden algemeen]:[Bez - Overig gereserveerd]])</f>
        <v>0</v>
      </c>
      <c r="AA1138" s="4"/>
      <c r="AB1138" s="4"/>
      <c r="AC1138" s="11"/>
      <c r="AD1138" s="11">
        <f>SUM(Tabel1[[#This Row],[Bez - fout, canadees]:[Bez - fout, anders]])</f>
        <v>0</v>
      </c>
      <c r="AE1138" s="4"/>
      <c r="AF1138" s="11"/>
      <c r="AG1138" s="11"/>
      <c r="AH1138" s="11">
        <f>SUM(Tabel1[[#This Row],[Bez - Obstakel, openbaar]:[Bez - Obstakel, doelgroep]])</f>
        <v>0</v>
      </c>
      <c r="AI1138" s="4"/>
      <c r="AJ1138" s="11">
        <f>SUM(Tabel1[[#This Row],[Bez - doelgroep totaal]]+Tabel1[[#This Row],[Bez - Openbaar]]+Tabel1[[#This Row],[Bez - Foutparkeerders]]+Tabel1[[#This Row],[Bez - Obstakels]])</f>
        <v>21</v>
      </c>
      <c r="AK1138" s="41">
        <f>Tabel1[[#This Row],[Bez - Openbaar]]/Tabel1[[#This Row],[Totale openbare capaciteit]]</f>
        <v>0.84</v>
      </c>
      <c r="AL1138" s="41" t="e">
        <f>Tabel1[[#This Row],[Bez - doelgroep totaal]]/Tabel1[[#This Row],[Totale doelgroep capaciteit]]</f>
        <v>#DIV/0!</v>
      </c>
      <c r="AM1138" s="41">
        <f>Tabel1[[#This Row],[Totale bezetting]]/Tabel1[[#This Row],[Totale capaciteit]]</f>
        <v>0.84</v>
      </c>
      <c r="AN1138" s="41" t="str">
        <f>Tabel1[[#This Row],[Datum]]&amp;Tabel1[[#This Row],[Meetmoment]]&amp;Tabel1[[#This Row],[Sectienummer]]</f>
        <v>4441600:00-02:0087</v>
      </c>
      <c r="AO1138" s="33"/>
      <c r="AP1138" s="33"/>
      <c r="AQ1138" s="33">
        <v>13</v>
      </c>
      <c r="AR1138" s="33">
        <v>8</v>
      </c>
      <c r="AS1138" s="33"/>
      <c r="AT1138" s="33">
        <f>SUM(Tabel1[[#This Row],[Motief - Bezoekers/kortparkeerders]:[Motief - Overig]])</f>
        <v>21</v>
      </c>
      <c r="AU1138" s="43">
        <v>9</v>
      </c>
      <c r="AV1138" s="43"/>
      <c r="AW1138" s="43">
        <v>5</v>
      </c>
      <c r="AX1138" s="43">
        <v>1</v>
      </c>
      <c r="AY1138" s="43">
        <v>2</v>
      </c>
      <c r="AZ1138" s="43">
        <v>2</v>
      </c>
      <c r="BA1138" s="43">
        <v>2</v>
      </c>
      <c r="BB1138" s="43"/>
      <c r="BC1138" s="44">
        <f>SUM(Tabel1[[#This Row],[Herkomst - Eigen woonplaats]:[Herkomst - Onbekend]])</f>
        <v>21</v>
      </c>
    </row>
    <row r="1139" spans="1:55" s="2" customFormat="1" x14ac:dyDescent="0.25">
      <c r="A1139" s="1">
        <v>87</v>
      </c>
      <c r="B1139" s="1" t="s">
        <v>68</v>
      </c>
      <c r="C1139" s="8">
        <v>44429</v>
      </c>
      <c r="D1139" s="1" t="s">
        <v>79</v>
      </c>
      <c r="E1139" s="4">
        <v>25</v>
      </c>
      <c r="F1139" s="4"/>
      <c r="G1139" s="4"/>
      <c r="H1139" s="4"/>
      <c r="I1139" s="4"/>
      <c r="J1139" s="4"/>
      <c r="K1139" s="4">
        <f>SUM(Tabel1[[#This Row],[cap_gemarkeerd_langs]:[cap_canadees]])</f>
        <v>25</v>
      </c>
      <c r="L1139" s="4"/>
      <c r="M1139" s="4"/>
      <c r="N1139" s="4"/>
      <c r="O1139" s="4"/>
      <c r="P1139" s="4"/>
      <c r="Q1139" s="4"/>
      <c r="R1139" s="4">
        <f>SUM(Tabel1[[#This Row],[Cap - Invaliden algemeen]:[Cap - Overig gereserveerd]])</f>
        <v>0</v>
      </c>
      <c r="S1139" s="4">
        <f>Tabel1[[#This Row],[Totale openbare capaciteit]]+Tabel1[[#This Row],[Totale doelgroep capaciteit]]</f>
        <v>25</v>
      </c>
      <c r="T1139" s="11">
        <v>23</v>
      </c>
      <c r="U1139" s="11"/>
      <c r="V1139" s="11"/>
      <c r="W1139" s="11"/>
      <c r="X1139" s="11"/>
      <c r="Y1139" s="11"/>
      <c r="Z1139" s="4">
        <f>SUM(Tabel1[[#This Row],[Bez - Invaliden algemeen]:[Bez - Overig gereserveerd]])</f>
        <v>0</v>
      </c>
      <c r="AA1139" s="4">
        <v>1</v>
      </c>
      <c r="AB1139" s="4"/>
      <c r="AC1139" s="11"/>
      <c r="AD1139" s="11">
        <f>SUM(Tabel1[[#This Row],[Bez - fout, canadees]:[Bez - fout, anders]])</f>
        <v>1</v>
      </c>
      <c r="AE1139" s="11"/>
      <c r="AF1139" s="11"/>
      <c r="AG1139" s="11"/>
      <c r="AH1139" s="11">
        <f>SUM(Tabel1[[#This Row],[Bez - Obstakel, openbaar]:[Bez - Obstakel, doelgroep]])</f>
        <v>0</v>
      </c>
      <c r="AI1139" s="4"/>
      <c r="AJ1139" s="11">
        <f>SUM(Tabel1[[#This Row],[Bez - doelgroep totaal]]+Tabel1[[#This Row],[Bez - Openbaar]]+Tabel1[[#This Row],[Bez - Foutparkeerders]]+Tabel1[[#This Row],[Bez - Obstakels]])</f>
        <v>24</v>
      </c>
      <c r="AK1139" s="41">
        <f>Tabel1[[#This Row],[Bez - Openbaar]]/Tabel1[[#This Row],[Totale openbare capaciteit]]</f>
        <v>0.92</v>
      </c>
      <c r="AL1139" s="41" t="e">
        <f>Tabel1[[#This Row],[Bez - doelgroep totaal]]/Tabel1[[#This Row],[Totale doelgroep capaciteit]]</f>
        <v>#DIV/0!</v>
      </c>
      <c r="AM1139" s="41">
        <f>Tabel1[[#This Row],[Totale bezetting]]/Tabel1[[#This Row],[Totale capaciteit]]</f>
        <v>0.96</v>
      </c>
      <c r="AN1139" s="41" t="str">
        <f>Tabel1[[#This Row],[Datum]]&amp;Tabel1[[#This Row],[Meetmoment]]&amp;Tabel1[[#This Row],[Sectienummer]]</f>
        <v>4442914:00-16:0087</v>
      </c>
      <c r="AO1139" s="33">
        <v>14</v>
      </c>
      <c r="AP1139" s="33">
        <v>1</v>
      </c>
      <c r="AQ1139" s="33">
        <v>3</v>
      </c>
      <c r="AR1139" s="33">
        <v>6</v>
      </c>
      <c r="AS1139" s="33"/>
      <c r="AT1139" s="33">
        <f>SUM(Tabel1[[#This Row],[Motief - Bezoekers/kortparkeerders]:[Motief - Overig]])</f>
        <v>24</v>
      </c>
      <c r="AU1139" s="43">
        <v>9</v>
      </c>
      <c r="AV1139" s="43"/>
      <c r="AW1139" s="43">
        <v>7</v>
      </c>
      <c r="AX1139" s="43">
        <v>2</v>
      </c>
      <c r="AY1139" s="43">
        <v>1</v>
      </c>
      <c r="AZ1139" s="43">
        <v>2</v>
      </c>
      <c r="BA1139" s="43">
        <v>2</v>
      </c>
      <c r="BB1139" s="43">
        <v>1</v>
      </c>
      <c r="BC1139" s="44">
        <f>SUM(Tabel1[[#This Row],[Herkomst - Eigen woonplaats]:[Herkomst - Onbekend]])</f>
        <v>24</v>
      </c>
    </row>
    <row r="1140" spans="1:55" s="2" customFormat="1" x14ac:dyDescent="0.25">
      <c r="A1140" s="1">
        <v>87</v>
      </c>
      <c r="B1140" t="s">
        <v>68</v>
      </c>
      <c r="C1140" s="8">
        <v>44450</v>
      </c>
      <c r="D1140" s="1" t="s">
        <v>78</v>
      </c>
      <c r="E1140" s="4">
        <v>25</v>
      </c>
      <c r="F1140" s="4"/>
      <c r="G1140" s="4"/>
      <c r="H1140" s="4"/>
      <c r="I1140" s="4"/>
      <c r="J1140" s="4"/>
      <c r="K1140" s="4">
        <f>SUM(Tabel1[[#This Row],[cap_gemarkeerd_langs]:[cap_canadees]])</f>
        <v>25</v>
      </c>
      <c r="L1140" s="4"/>
      <c r="M1140" s="4"/>
      <c r="N1140" s="4"/>
      <c r="O1140" s="4"/>
      <c r="P1140" s="4"/>
      <c r="Q1140" s="4"/>
      <c r="R1140" s="4">
        <f>SUM(Tabel1[[#This Row],[Cap - Invaliden algemeen]:[Cap - Overig gereserveerd]])</f>
        <v>0</v>
      </c>
      <c r="S1140" s="4">
        <f>Tabel1[[#This Row],[Totale openbare capaciteit]]+Tabel1[[#This Row],[Totale doelgroep capaciteit]]</f>
        <v>25</v>
      </c>
      <c r="T1140" s="11">
        <v>19</v>
      </c>
      <c r="U1140" s="11"/>
      <c r="V1140" s="11"/>
      <c r="W1140" s="11"/>
      <c r="X1140" s="11"/>
      <c r="Y1140" s="11"/>
      <c r="Z1140" s="4">
        <f>SUM(Tabel1[[#This Row],[Bez - Invaliden algemeen]:[Bez - Overig gereserveerd]])</f>
        <v>0</v>
      </c>
      <c r="AA1140" s="4"/>
      <c r="AB1140" s="4"/>
      <c r="AC1140" s="11"/>
      <c r="AD1140" s="11">
        <f>SUM(Tabel1[[#This Row],[Bez - fout, canadees]:[Bez - fout, anders]])</f>
        <v>0</v>
      </c>
      <c r="AE1140" s="4"/>
      <c r="AF1140" s="11"/>
      <c r="AG1140" s="11"/>
      <c r="AH1140" s="11">
        <f>SUM(Tabel1[[#This Row],[Bez - Obstakel, openbaar]:[Bez - Obstakel, doelgroep]])</f>
        <v>0</v>
      </c>
      <c r="AI1140" s="4"/>
      <c r="AJ1140" s="11">
        <f>SUM(Tabel1[[#This Row],[Bez - doelgroep totaal]]+Tabel1[[#This Row],[Bez - Openbaar]]+Tabel1[[#This Row],[Bez - Foutparkeerders]]+Tabel1[[#This Row],[Bez - Obstakels]])</f>
        <v>19</v>
      </c>
      <c r="AK1140" s="41">
        <f>Tabel1[[#This Row],[Bez - Openbaar]]/Tabel1[[#This Row],[Totale openbare capaciteit]]</f>
        <v>0.76</v>
      </c>
      <c r="AL1140" s="41" t="e">
        <f>Tabel1[[#This Row],[Bez - doelgroep totaal]]/Tabel1[[#This Row],[Totale doelgroep capaciteit]]</f>
        <v>#DIV/0!</v>
      </c>
      <c r="AM1140" s="41">
        <f>Tabel1[[#This Row],[Totale bezetting]]/Tabel1[[#This Row],[Totale capaciteit]]</f>
        <v>0.76</v>
      </c>
      <c r="AN1140" s="41" t="str">
        <f>Tabel1[[#This Row],[Datum]]&amp;Tabel1[[#This Row],[Meetmoment]]&amp;Tabel1[[#This Row],[Sectienummer]]</f>
        <v>4445010:00-12:0087</v>
      </c>
      <c r="AO1140" s="33">
        <v>4</v>
      </c>
      <c r="AP1140" s="33">
        <v>4</v>
      </c>
      <c r="AQ1140" s="33">
        <v>6</v>
      </c>
      <c r="AR1140" s="33">
        <v>5</v>
      </c>
      <c r="AS1140" s="33"/>
      <c r="AT1140" s="33">
        <f>SUM(Tabel1[[#This Row],[Motief - Bezoekers/kortparkeerders]:[Motief - Overig]])</f>
        <v>19</v>
      </c>
      <c r="AU1140" s="43">
        <v>10</v>
      </c>
      <c r="AV1140" s="43">
        <v>1</v>
      </c>
      <c r="AW1140" s="43">
        <v>6</v>
      </c>
      <c r="AX1140" s="43">
        <v>1</v>
      </c>
      <c r="AY1140" s="43"/>
      <c r="AZ1140" s="43"/>
      <c r="BA1140" s="43">
        <v>1</v>
      </c>
      <c r="BB1140" s="43"/>
      <c r="BC1140" s="44">
        <f>SUM(Tabel1[[#This Row],[Herkomst - Eigen woonplaats]:[Herkomst - Onbekend]])</f>
        <v>19</v>
      </c>
    </row>
    <row r="1141" spans="1:55" s="2" customFormat="1" x14ac:dyDescent="0.25">
      <c r="A1141" s="1">
        <v>87</v>
      </c>
      <c r="B1141" t="s">
        <v>68</v>
      </c>
      <c r="C1141" s="8">
        <v>44450</v>
      </c>
      <c r="D1141" s="1" t="s">
        <v>79</v>
      </c>
      <c r="E1141" s="4">
        <v>25</v>
      </c>
      <c r="F1141" s="4"/>
      <c r="G1141" s="4"/>
      <c r="H1141" s="4"/>
      <c r="I1141" s="4"/>
      <c r="J1141" s="4"/>
      <c r="K1141" s="4">
        <f>SUM(Tabel1[[#This Row],[cap_gemarkeerd_langs]:[cap_canadees]])</f>
        <v>25</v>
      </c>
      <c r="L1141" s="4"/>
      <c r="M1141" s="4"/>
      <c r="N1141" s="4"/>
      <c r="O1141" s="4"/>
      <c r="P1141" s="4"/>
      <c r="Q1141" s="4"/>
      <c r="R1141" s="4">
        <f>SUM(Tabel1[[#This Row],[Cap - Invaliden algemeen]:[Cap - Overig gereserveerd]])</f>
        <v>0</v>
      </c>
      <c r="S1141" s="4">
        <f>Tabel1[[#This Row],[Totale openbare capaciteit]]+Tabel1[[#This Row],[Totale doelgroep capaciteit]]</f>
        <v>25</v>
      </c>
      <c r="T1141" s="11">
        <v>22</v>
      </c>
      <c r="U1141" s="11"/>
      <c r="V1141" s="11"/>
      <c r="W1141" s="11"/>
      <c r="X1141" s="11"/>
      <c r="Y1141" s="11"/>
      <c r="Z1141" s="4">
        <f>SUM(Tabel1[[#This Row],[Bez - Invaliden algemeen]:[Bez - Overig gereserveerd]])</f>
        <v>0</v>
      </c>
      <c r="AA1141" s="4">
        <v>1</v>
      </c>
      <c r="AB1141" s="4"/>
      <c r="AC1141" s="11"/>
      <c r="AD1141" s="11">
        <f>SUM(Tabel1[[#This Row],[Bez - fout, canadees]:[Bez - fout, anders]])</f>
        <v>1</v>
      </c>
      <c r="AE1141" s="4"/>
      <c r="AF1141" s="11"/>
      <c r="AG1141" s="11"/>
      <c r="AH1141" s="11">
        <f>SUM(Tabel1[[#This Row],[Bez - Obstakel, openbaar]:[Bez - Obstakel, doelgroep]])</f>
        <v>0</v>
      </c>
      <c r="AI1141" s="4"/>
      <c r="AJ1141" s="11">
        <f>SUM(Tabel1[[#This Row],[Bez - doelgroep totaal]]+Tabel1[[#This Row],[Bez - Openbaar]]+Tabel1[[#This Row],[Bez - Foutparkeerders]]+Tabel1[[#This Row],[Bez - Obstakels]])</f>
        <v>23</v>
      </c>
      <c r="AK1141" s="41">
        <f>Tabel1[[#This Row],[Bez - Openbaar]]/Tabel1[[#This Row],[Totale openbare capaciteit]]</f>
        <v>0.88</v>
      </c>
      <c r="AL1141" s="41" t="e">
        <f>Tabel1[[#This Row],[Bez - doelgroep totaal]]/Tabel1[[#This Row],[Totale doelgroep capaciteit]]</f>
        <v>#DIV/0!</v>
      </c>
      <c r="AM1141" s="41">
        <f>Tabel1[[#This Row],[Totale bezetting]]/Tabel1[[#This Row],[Totale capaciteit]]</f>
        <v>0.92</v>
      </c>
      <c r="AN1141" s="41" t="str">
        <f>Tabel1[[#This Row],[Datum]]&amp;Tabel1[[#This Row],[Meetmoment]]&amp;Tabel1[[#This Row],[Sectienummer]]</f>
        <v>4445014:00-16:0087</v>
      </c>
      <c r="AO1141" s="33">
        <v>3</v>
      </c>
      <c r="AP1141" s="33">
        <v>6</v>
      </c>
      <c r="AQ1141" s="33">
        <v>8</v>
      </c>
      <c r="AR1141" s="33">
        <v>6</v>
      </c>
      <c r="AS1141" s="33"/>
      <c r="AT1141" s="33">
        <f>SUM(Tabel1[[#This Row],[Motief - Bezoekers/kortparkeerders]:[Motief - Overig]])</f>
        <v>23</v>
      </c>
      <c r="AU1141" s="43">
        <v>12</v>
      </c>
      <c r="AV1141" s="43">
        <v>1</v>
      </c>
      <c r="AW1141" s="43">
        <v>4</v>
      </c>
      <c r="AX1141" s="43">
        <v>4</v>
      </c>
      <c r="AY1141" s="43">
        <v>1</v>
      </c>
      <c r="AZ1141" s="43"/>
      <c r="BA1141" s="43">
        <v>1</v>
      </c>
      <c r="BB1141" s="43"/>
      <c r="BC1141" s="44">
        <f>SUM(Tabel1[[#This Row],[Herkomst - Eigen woonplaats]:[Herkomst - Onbekend]])</f>
        <v>23</v>
      </c>
    </row>
    <row r="1142" spans="1:55" s="2" customFormat="1" x14ac:dyDescent="0.25">
      <c r="A1142" s="1">
        <v>87</v>
      </c>
      <c r="B1142" t="s">
        <v>68</v>
      </c>
      <c r="C1142" s="8">
        <v>44450</v>
      </c>
      <c r="D1142" s="1" t="s">
        <v>80</v>
      </c>
      <c r="E1142" s="4">
        <v>25</v>
      </c>
      <c r="F1142" s="4"/>
      <c r="G1142" s="4"/>
      <c r="H1142" s="4"/>
      <c r="I1142" s="4"/>
      <c r="J1142" s="4"/>
      <c r="K1142" s="4">
        <f>SUM(Tabel1[[#This Row],[cap_gemarkeerd_langs]:[cap_canadees]])</f>
        <v>25</v>
      </c>
      <c r="L1142" s="4"/>
      <c r="M1142" s="4"/>
      <c r="N1142" s="4"/>
      <c r="O1142" s="4"/>
      <c r="P1142" s="4"/>
      <c r="Q1142" s="4"/>
      <c r="R1142" s="4">
        <f>SUM(Tabel1[[#This Row],[Cap - Invaliden algemeen]:[Cap - Overig gereserveerd]])</f>
        <v>0</v>
      </c>
      <c r="S1142" s="4">
        <f>Tabel1[[#This Row],[Totale openbare capaciteit]]+Tabel1[[#This Row],[Totale doelgroep capaciteit]]</f>
        <v>25</v>
      </c>
      <c r="T1142" s="11">
        <v>24</v>
      </c>
      <c r="U1142" s="11"/>
      <c r="V1142" s="11"/>
      <c r="W1142" s="11"/>
      <c r="X1142" s="11"/>
      <c r="Y1142" s="11"/>
      <c r="Z1142" s="4">
        <f>SUM(Tabel1[[#This Row],[Bez - Invaliden algemeen]:[Bez - Overig gereserveerd]])</f>
        <v>0</v>
      </c>
      <c r="AA1142" s="4">
        <v>1</v>
      </c>
      <c r="AB1142" s="4"/>
      <c r="AC1142" s="11"/>
      <c r="AD1142" s="11">
        <f>SUM(Tabel1[[#This Row],[Bez - fout, canadees]:[Bez - fout, anders]])</f>
        <v>1</v>
      </c>
      <c r="AE1142" s="4"/>
      <c r="AF1142" s="11"/>
      <c r="AG1142" s="11"/>
      <c r="AH1142" s="11">
        <f>SUM(Tabel1[[#This Row],[Bez - Obstakel, openbaar]:[Bez - Obstakel, doelgroep]])</f>
        <v>0</v>
      </c>
      <c r="AI1142" s="4"/>
      <c r="AJ1142" s="11">
        <f>SUM(Tabel1[[#This Row],[Bez - doelgroep totaal]]+Tabel1[[#This Row],[Bez - Openbaar]]+Tabel1[[#This Row],[Bez - Foutparkeerders]]+Tabel1[[#This Row],[Bez - Obstakels]])</f>
        <v>25</v>
      </c>
      <c r="AK1142" s="41">
        <f>Tabel1[[#This Row],[Bez - Openbaar]]/Tabel1[[#This Row],[Totale openbare capaciteit]]</f>
        <v>0.96</v>
      </c>
      <c r="AL1142" s="41" t="e">
        <f>Tabel1[[#This Row],[Bez - doelgroep totaal]]/Tabel1[[#This Row],[Totale doelgroep capaciteit]]</f>
        <v>#DIV/0!</v>
      </c>
      <c r="AM1142" s="41">
        <f>Tabel1[[#This Row],[Totale bezetting]]/Tabel1[[#This Row],[Totale capaciteit]]</f>
        <v>1</v>
      </c>
      <c r="AN1142" s="41" t="str">
        <f>Tabel1[[#This Row],[Datum]]&amp;Tabel1[[#This Row],[Meetmoment]]&amp;Tabel1[[#This Row],[Sectienummer]]</f>
        <v>4445019:00-21:0087</v>
      </c>
      <c r="AO1142" s="33">
        <v>4</v>
      </c>
      <c r="AP1142" s="33">
        <v>4</v>
      </c>
      <c r="AQ1142" s="33">
        <v>11</v>
      </c>
      <c r="AR1142" s="33">
        <v>6</v>
      </c>
      <c r="AS1142" s="33"/>
      <c r="AT1142" s="33">
        <f>SUM(Tabel1[[#This Row],[Motief - Bezoekers/kortparkeerders]:[Motief - Overig]])</f>
        <v>25</v>
      </c>
      <c r="AU1142" s="43">
        <v>13</v>
      </c>
      <c r="AV1142" s="43"/>
      <c r="AW1142" s="43">
        <v>3</v>
      </c>
      <c r="AX1142" s="43">
        <v>3</v>
      </c>
      <c r="AY1142" s="43">
        <v>3</v>
      </c>
      <c r="AZ1142" s="43">
        <v>2</v>
      </c>
      <c r="BA1142" s="43">
        <v>1</v>
      </c>
      <c r="BB1142" s="43"/>
      <c r="BC1142" s="44">
        <f>SUM(Tabel1[[#This Row],[Herkomst - Eigen woonplaats]:[Herkomst - Onbekend]])</f>
        <v>25</v>
      </c>
    </row>
    <row r="1143" spans="1:55" s="2" customFormat="1" x14ac:dyDescent="0.25">
      <c r="A1143" s="1">
        <v>87</v>
      </c>
      <c r="B1143" t="s">
        <v>68</v>
      </c>
      <c r="C1143" s="8">
        <v>44451</v>
      </c>
      <c r="D1143" s="1" t="s">
        <v>77</v>
      </c>
      <c r="E1143" s="4">
        <v>25</v>
      </c>
      <c r="F1143" s="4"/>
      <c r="G1143" s="4"/>
      <c r="H1143" s="4"/>
      <c r="I1143" s="4"/>
      <c r="J1143" s="4"/>
      <c r="K1143" s="4">
        <f>SUM(Tabel1[[#This Row],[cap_gemarkeerd_langs]:[cap_canadees]])</f>
        <v>25</v>
      </c>
      <c r="L1143" s="4"/>
      <c r="M1143" s="4"/>
      <c r="N1143" s="4"/>
      <c r="O1143" s="4"/>
      <c r="P1143" s="4"/>
      <c r="Q1143" s="4"/>
      <c r="R1143" s="4">
        <f>SUM(Tabel1[[#This Row],[Cap - Invaliden algemeen]:[Cap - Overig gereserveerd]])</f>
        <v>0</v>
      </c>
      <c r="S1143" s="4">
        <f>Tabel1[[#This Row],[Totale openbare capaciteit]]+Tabel1[[#This Row],[Totale doelgroep capaciteit]]</f>
        <v>25</v>
      </c>
      <c r="T1143" s="11">
        <v>18</v>
      </c>
      <c r="U1143" s="11"/>
      <c r="V1143" s="11"/>
      <c r="W1143" s="11"/>
      <c r="X1143" s="11"/>
      <c r="Y1143" s="11"/>
      <c r="Z1143" s="4">
        <f>SUM(Tabel1[[#This Row],[Bez - Invaliden algemeen]:[Bez - Overig gereserveerd]])</f>
        <v>0</v>
      </c>
      <c r="AA1143" s="4"/>
      <c r="AB1143" s="4"/>
      <c r="AC1143" s="11"/>
      <c r="AD1143" s="11">
        <f>SUM(Tabel1[[#This Row],[Bez - fout, canadees]:[Bez - fout, anders]])</f>
        <v>0</v>
      </c>
      <c r="AE1143" s="4"/>
      <c r="AF1143" s="11"/>
      <c r="AG1143" s="11"/>
      <c r="AH1143" s="11">
        <f>SUM(Tabel1[[#This Row],[Bez - Obstakel, openbaar]:[Bez - Obstakel, doelgroep]])</f>
        <v>0</v>
      </c>
      <c r="AI1143" s="4"/>
      <c r="AJ1143" s="11">
        <f>SUM(Tabel1[[#This Row],[Bez - doelgroep totaal]]+Tabel1[[#This Row],[Bez - Openbaar]]+Tabel1[[#This Row],[Bez - Foutparkeerders]]+Tabel1[[#This Row],[Bez - Obstakels]])</f>
        <v>18</v>
      </c>
      <c r="AK1143" s="41">
        <f>Tabel1[[#This Row],[Bez - Openbaar]]/Tabel1[[#This Row],[Totale openbare capaciteit]]</f>
        <v>0.72</v>
      </c>
      <c r="AL1143" s="41" t="e">
        <f>Tabel1[[#This Row],[Bez - doelgroep totaal]]/Tabel1[[#This Row],[Totale doelgroep capaciteit]]</f>
        <v>#DIV/0!</v>
      </c>
      <c r="AM1143" s="41">
        <f>Tabel1[[#This Row],[Totale bezetting]]/Tabel1[[#This Row],[Totale capaciteit]]</f>
        <v>0.72</v>
      </c>
      <c r="AN1143" s="41" t="str">
        <f>Tabel1[[#This Row],[Datum]]&amp;Tabel1[[#This Row],[Meetmoment]]&amp;Tabel1[[#This Row],[Sectienummer]]</f>
        <v>4445100:00-02:0087</v>
      </c>
      <c r="AO1143" s="33"/>
      <c r="AP1143" s="33"/>
      <c r="AQ1143" s="33">
        <v>11</v>
      </c>
      <c r="AR1143" s="33">
        <v>7</v>
      </c>
      <c r="AS1143" s="33"/>
      <c r="AT1143" s="33">
        <f>SUM(Tabel1[[#This Row],[Motief - Bezoekers/kortparkeerders]:[Motief - Overig]])</f>
        <v>18</v>
      </c>
      <c r="AU1143" s="43">
        <v>9</v>
      </c>
      <c r="AV1143" s="43"/>
      <c r="AW1143" s="43">
        <v>4</v>
      </c>
      <c r="AX1143" s="43">
        <v>2</v>
      </c>
      <c r="AY1143" s="43">
        <v>2</v>
      </c>
      <c r="AZ1143" s="43">
        <v>1</v>
      </c>
      <c r="BA1143" s="43"/>
      <c r="BB1143" s="43"/>
      <c r="BC1143" s="44">
        <f>SUM(Tabel1[[#This Row],[Herkomst - Eigen woonplaats]:[Herkomst - Onbekend]])</f>
        <v>18</v>
      </c>
    </row>
    <row r="1144" spans="1:55" s="2" customFormat="1" x14ac:dyDescent="0.25">
      <c r="A1144" s="1">
        <v>87</v>
      </c>
      <c r="B1144" t="s">
        <v>68</v>
      </c>
      <c r="C1144" s="8">
        <v>44474</v>
      </c>
      <c r="D1144" s="1" t="s">
        <v>78</v>
      </c>
      <c r="E1144" s="4">
        <v>25</v>
      </c>
      <c r="F1144" s="4"/>
      <c r="G1144" s="4"/>
      <c r="H1144" s="4"/>
      <c r="I1144" s="4"/>
      <c r="J1144" s="4"/>
      <c r="K1144" s="4">
        <f>SUM(Tabel1[[#This Row],[cap_gemarkeerd_langs]:[cap_canadees]])</f>
        <v>25</v>
      </c>
      <c r="L1144" s="4"/>
      <c r="M1144" s="4"/>
      <c r="N1144" s="4"/>
      <c r="O1144" s="4"/>
      <c r="P1144" s="4"/>
      <c r="Q1144" s="4"/>
      <c r="R1144" s="4">
        <f>SUM(Tabel1[[#This Row],[Cap - Invaliden algemeen]:[Cap - Overig gereserveerd]])</f>
        <v>0</v>
      </c>
      <c r="S1144" s="4">
        <f>Tabel1[[#This Row],[Totale openbare capaciteit]]+Tabel1[[#This Row],[Totale doelgroep capaciteit]]</f>
        <v>25</v>
      </c>
      <c r="T1144" s="11">
        <v>18</v>
      </c>
      <c r="U1144" s="11"/>
      <c r="V1144" s="11"/>
      <c r="W1144" s="11"/>
      <c r="X1144" s="11"/>
      <c r="Y1144" s="11"/>
      <c r="Z1144" s="4">
        <f>SUM(Tabel1[[#This Row],[Bez - Invaliden algemeen]:[Bez - Overig gereserveerd]])</f>
        <v>0</v>
      </c>
      <c r="AA1144" s="4"/>
      <c r="AB1144" s="4"/>
      <c r="AC1144" s="11"/>
      <c r="AD1144" s="11">
        <f>SUM(Tabel1[[#This Row],[Bez - fout, canadees]:[Bez - fout, anders]])</f>
        <v>0</v>
      </c>
      <c r="AE1144" s="4"/>
      <c r="AF1144" s="11"/>
      <c r="AG1144" s="11"/>
      <c r="AH1144" s="11">
        <f>SUM(Tabel1[[#This Row],[Bez - Obstakel, openbaar]:[Bez - Obstakel, doelgroep]])</f>
        <v>0</v>
      </c>
      <c r="AI1144" s="4"/>
      <c r="AJ1144" s="11">
        <f>SUM(Tabel1[[#This Row],[Bez - doelgroep totaal]]+Tabel1[[#This Row],[Bez - Openbaar]]+Tabel1[[#This Row],[Bez - Foutparkeerders]]+Tabel1[[#This Row],[Bez - Obstakels]])</f>
        <v>18</v>
      </c>
      <c r="AK1144" s="41">
        <f>Tabel1[[#This Row],[Bez - Openbaar]]/Tabel1[[#This Row],[Totale openbare capaciteit]]</f>
        <v>0.72</v>
      </c>
      <c r="AL1144" s="41" t="e">
        <f>Tabel1[[#This Row],[Bez - doelgroep totaal]]/Tabel1[[#This Row],[Totale doelgroep capaciteit]]</f>
        <v>#DIV/0!</v>
      </c>
      <c r="AM1144" s="41">
        <f>Tabel1[[#This Row],[Totale bezetting]]/Tabel1[[#This Row],[Totale capaciteit]]</f>
        <v>0.72</v>
      </c>
      <c r="AN1144" s="41" t="str">
        <f>Tabel1[[#This Row],[Datum]]&amp;Tabel1[[#This Row],[Meetmoment]]&amp;Tabel1[[#This Row],[Sectienummer]]</f>
        <v>4447410:00-12:0087</v>
      </c>
      <c r="AO1144" s="33">
        <v>4</v>
      </c>
      <c r="AP1144" s="33">
        <v>1</v>
      </c>
      <c r="AQ1144" s="33">
        <v>6</v>
      </c>
      <c r="AR1144" s="33">
        <v>7</v>
      </c>
      <c r="AS1144" s="33"/>
      <c r="AT1144" s="33">
        <f>SUM(Tabel1[[#This Row],[Motief - Bezoekers/kortparkeerders]:[Motief - Overig]])</f>
        <v>18</v>
      </c>
      <c r="AU1144" s="43">
        <v>10</v>
      </c>
      <c r="AV1144" s="43"/>
      <c r="AW1144" s="43">
        <v>5</v>
      </c>
      <c r="AX1144" s="43">
        <v>1</v>
      </c>
      <c r="AY1144" s="43">
        <v>1</v>
      </c>
      <c r="AZ1144" s="43">
        <v>1</v>
      </c>
      <c r="BA1144" s="43"/>
      <c r="BB1144" s="43"/>
      <c r="BC1144" s="44">
        <f>SUM(Tabel1[[#This Row],[Herkomst - Eigen woonplaats]:[Herkomst - Onbekend]])</f>
        <v>18</v>
      </c>
    </row>
    <row r="1145" spans="1:55" s="2" customFormat="1" x14ac:dyDescent="0.25">
      <c r="A1145" s="1">
        <v>87</v>
      </c>
      <c r="B1145" t="s">
        <v>68</v>
      </c>
      <c r="C1145" s="8">
        <v>44474</v>
      </c>
      <c r="D1145" s="1" t="s">
        <v>79</v>
      </c>
      <c r="E1145" s="4">
        <v>25</v>
      </c>
      <c r="F1145" s="4"/>
      <c r="G1145" s="4"/>
      <c r="H1145" s="4"/>
      <c r="I1145" s="4"/>
      <c r="J1145" s="4"/>
      <c r="K1145" s="4">
        <f>SUM(Tabel1[[#This Row],[cap_gemarkeerd_langs]:[cap_canadees]])</f>
        <v>25</v>
      </c>
      <c r="L1145" s="4"/>
      <c r="M1145" s="4"/>
      <c r="N1145" s="4"/>
      <c r="O1145" s="4"/>
      <c r="P1145" s="4"/>
      <c r="Q1145" s="4"/>
      <c r="R1145" s="4">
        <f>SUM(Tabel1[[#This Row],[Cap - Invaliden algemeen]:[Cap - Overig gereserveerd]])</f>
        <v>0</v>
      </c>
      <c r="S1145" s="4">
        <f>Tabel1[[#This Row],[Totale openbare capaciteit]]+Tabel1[[#This Row],[Totale doelgroep capaciteit]]</f>
        <v>25</v>
      </c>
      <c r="T1145" s="11">
        <v>16</v>
      </c>
      <c r="U1145" s="11"/>
      <c r="V1145" s="11"/>
      <c r="W1145" s="11"/>
      <c r="X1145" s="11"/>
      <c r="Y1145" s="11"/>
      <c r="Z1145" s="4">
        <f>SUM(Tabel1[[#This Row],[Bez - Invaliden algemeen]:[Bez - Overig gereserveerd]])</f>
        <v>0</v>
      </c>
      <c r="AA1145" s="4"/>
      <c r="AB1145" s="4"/>
      <c r="AC1145" s="11"/>
      <c r="AD1145" s="11">
        <f>SUM(Tabel1[[#This Row],[Bez - fout, canadees]:[Bez - fout, anders]])</f>
        <v>0</v>
      </c>
      <c r="AE1145" s="4"/>
      <c r="AF1145" s="11"/>
      <c r="AG1145" s="11"/>
      <c r="AH1145" s="11">
        <f>SUM(Tabel1[[#This Row],[Bez - Obstakel, openbaar]:[Bez - Obstakel, doelgroep]])</f>
        <v>0</v>
      </c>
      <c r="AI1145" s="4"/>
      <c r="AJ1145" s="11">
        <f>SUM(Tabel1[[#This Row],[Bez - doelgroep totaal]]+Tabel1[[#This Row],[Bez - Openbaar]]+Tabel1[[#This Row],[Bez - Foutparkeerders]]+Tabel1[[#This Row],[Bez - Obstakels]])</f>
        <v>16</v>
      </c>
      <c r="AK1145" s="41">
        <f>Tabel1[[#This Row],[Bez - Openbaar]]/Tabel1[[#This Row],[Totale openbare capaciteit]]</f>
        <v>0.64</v>
      </c>
      <c r="AL1145" s="41" t="e">
        <f>Tabel1[[#This Row],[Bez - doelgroep totaal]]/Tabel1[[#This Row],[Totale doelgroep capaciteit]]</f>
        <v>#DIV/0!</v>
      </c>
      <c r="AM1145" s="41">
        <f>Tabel1[[#This Row],[Totale bezetting]]/Tabel1[[#This Row],[Totale capaciteit]]</f>
        <v>0.64</v>
      </c>
      <c r="AN1145" s="41" t="str">
        <f>Tabel1[[#This Row],[Datum]]&amp;Tabel1[[#This Row],[Meetmoment]]&amp;Tabel1[[#This Row],[Sectienummer]]</f>
        <v>4447414:00-16:0087</v>
      </c>
      <c r="AO1145" s="33">
        <v>1</v>
      </c>
      <c r="AP1145" s="33">
        <v>1</v>
      </c>
      <c r="AQ1145" s="33">
        <v>6</v>
      </c>
      <c r="AR1145" s="33">
        <v>8</v>
      </c>
      <c r="AS1145" s="33"/>
      <c r="AT1145" s="33">
        <f>SUM(Tabel1[[#This Row],[Motief - Bezoekers/kortparkeerders]:[Motief - Overig]])</f>
        <v>16</v>
      </c>
      <c r="AU1145" s="43">
        <v>10</v>
      </c>
      <c r="AV1145" s="43"/>
      <c r="AW1145" s="43">
        <v>3</v>
      </c>
      <c r="AX1145" s="43">
        <v>2</v>
      </c>
      <c r="AY1145" s="43">
        <v>1</v>
      </c>
      <c r="AZ1145" s="43"/>
      <c r="BA1145" s="43"/>
      <c r="BB1145" s="43"/>
      <c r="BC1145" s="44">
        <f>SUM(Tabel1[[#This Row],[Herkomst - Eigen woonplaats]:[Herkomst - Onbekend]])</f>
        <v>16</v>
      </c>
    </row>
    <row r="1146" spans="1:55" s="2" customFormat="1" x14ac:dyDescent="0.25">
      <c r="A1146" s="1">
        <v>87</v>
      </c>
      <c r="B1146" t="s">
        <v>68</v>
      </c>
      <c r="C1146" s="8">
        <v>44474</v>
      </c>
      <c r="D1146" s="1" t="s">
        <v>80</v>
      </c>
      <c r="E1146" s="4">
        <v>25</v>
      </c>
      <c r="F1146" s="4"/>
      <c r="G1146" s="4"/>
      <c r="H1146" s="4"/>
      <c r="I1146" s="4"/>
      <c r="J1146" s="4"/>
      <c r="K1146" s="4">
        <f>SUM(Tabel1[[#This Row],[cap_gemarkeerd_langs]:[cap_canadees]])</f>
        <v>25</v>
      </c>
      <c r="L1146" s="4"/>
      <c r="M1146" s="4"/>
      <c r="N1146" s="4"/>
      <c r="O1146" s="4"/>
      <c r="P1146" s="4"/>
      <c r="Q1146" s="4"/>
      <c r="R1146" s="4">
        <f>SUM(Tabel1[[#This Row],[Cap - Invaliden algemeen]:[Cap - Overig gereserveerd]])</f>
        <v>0</v>
      </c>
      <c r="S1146" s="4">
        <f>Tabel1[[#This Row],[Totale openbare capaciteit]]+Tabel1[[#This Row],[Totale doelgroep capaciteit]]</f>
        <v>25</v>
      </c>
      <c r="T1146" s="11">
        <v>17</v>
      </c>
      <c r="U1146" s="11"/>
      <c r="V1146" s="11"/>
      <c r="W1146" s="11"/>
      <c r="X1146" s="11"/>
      <c r="Y1146" s="11"/>
      <c r="Z1146" s="4">
        <f>SUM(Tabel1[[#This Row],[Bez - Invaliden algemeen]:[Bez - Overig gereserveerd]])</f>
        <v>0</v>
      </c>
      <c r="AA1146" s="4"/>
      <c r="AB1146" s="4"/>
      <c r="AC1146" s="11"/>
      <c r="AD1146" s="11">
        <f>SUM(Tabel1[[#This Row],[Bez - fout, canadees]:[Bez - fout, anders]])</f>
        <v>0</v>
      </c>
      <c r="AE1146" s="4"/>
      <c r="AF1146" s="11"/>
      <c r="AG1146" s="11"/>
      <c r="AH1146" s="11">
        <f>SUM(Tabel1[[#This Row],[Bez - Obstakel, openbaar]:[Bez - Obstakel, doelgroep]])</f>
        <v>0</v>
      </c>
      <c r="AI1146" s="4"/>
      <c r="AJ1146" s="11">
        <f>SUM(Tabel1[[#This Row],[Bez - doelgroep totaal]]+Tabel1[[#This Row],[Bez - Openbaar]]+Tabel1[[#This Row],[Bez - Foutparkeerders]]+Tabel1[[#This Row],[Bez - Obstakels]])</f>
        <v>17</v>
      </c>
      <c r="AK1146" s="41">
        <f>Tabel1[[#This Row],[Bez - Openbaar]]/Tabel1[[#This Row],[Totale openbare capaciteit]]</f>
        <v>0.68</v>
      </c>
      <c r="AL1146" s="41" t="e">
        <f>Tabel1[[#This Row],[Bez - doelgroep totaal]]/Tabel1[[#This Row],[Totale doelgroep capaciteit]]</f>
        <v>#DIV/0!</v>
      </c>
      <c r="AM1146" s="41">
        <f>Tabel1[[#This Row],[Totale bezetting]]/Tabel1[[#This Row],[Totale capaciteit]]</f>
        <v>0.68</v>
      </c>
      <c r="AN1146" s="41" t="str">
        <f>Tabel1[[#This Row],[Datum]]&amp;Tabel1[[#This Row],[Meetmoment]]&amp;Tabel1[[#This Row],[Sectienummer]]</f>
        <v>4447419:00-21:0087</v>
      </c>
      <c r="AO1146" s="33">
        <v>4</v>
      </c>
      <c r="AP1146" s="33"/>
      <c r="AQ1146" s="33">
        <v>7</v>
      </c>
      <c r="AR1146" s="33">
        <v>6</v>
      </c>
      <c r="AS1146" s="33"/>
      <c r="AT1146" s="33">
        <f>SUM(Tabel1[[#This Row],[Motief - Bezoekers/kortparkeerders]:[Motief - Overig]])</f>
        <v>17</v>
      </c>
      <c r="AU1146" s="43">
        <v>9</v>
      </c>
      <c r="AV1146" s="43"/>
      <c r="AW1146" s="43">
        <v>2</v>
      </c>
      <c r="AX1146" s="43">
        <v>2</v>
      </c>
      <c r="AY1146" s="43">
        <v>1</v>
      </c>
      <c r="AZ1146" s="43"/>
      <c r="BA1146" s="43">
        <v>1</v>
      </c>
      <c r="BB1146" s="43">
        <v>2</v>
      </c>
      <c r="BC1146" s="44">
        <f>SUM(Tabel1[[#This Row],[Herkomst - Eigen woonplaats]:[Herkomst - Onbekend]])</f>
        <v>17</v>
      </c>
    </row>
    <row r="1147" spans="1:55" s="2" customFormat="1" x14ac:dyDescent="0.25">
      <c r="A1147" s="1">
        <v>87</v>
      </c>
      <c r="B1147" t="s">
        <v>68</v>
      </c>
      <c r="C1147" s="8">
        <v>44475</v>
      </c>
      <c r="D1147" s="1" t="s">
        <v>77</v>
      </c>
      <c r="E1147" s="4">
        <v>25</v>
      </c>
      <c r="F1147" s="4"/>
      <c r="G1147" s="4"/>
      <c r="H1147" s="4"/>
      <c r="I1147" s="4"/>
      <c r="J1147" s="4"/>
      <c r="K1147" s="4">
        <f>SUM(Tabel1[[#This Row],[cap_gemarkeerd_langs]:[cap_canadees]])</f>
        <v>25</v>
      </c>
      <c r="L1147" s="4"/>
      <c r="M1147" s="4"/>
      <c r="N1147" s="4"/>
      <c r="O1147" s="4"/>
      <c r="P1147" s="4"/>
      <c r="Q1147" s="4"/>
      <c r="R1147" s="4">
        <f>SUM(Tabel1[[#This Row],[Cap - Invaliden algemeen]:[Cap - Overig gereserveerd]])</f>
        <v>0</v>
      </c>
      <c r="S1147" s="4">
        <f>Tabel1[[#This Row],[Totale openbare capaciteit]]+Tabel1[[#This Row],[Totale doelgroep capaciteit]]</f>
        <v>25</v>
      </c>
      <c r="T1147" s="11">
        <v>21</v>
      </c>
      <c r="U1147" s="11"/>
      <c r="V1147" s="11"/>
      <c r="W1147" s="11"/>
      <c r="X1147" s="11"/>
      <c r="Y1147" s="11"/>
      <c r="Z1147" s="4">
        <f>SUM(Tabel1[[#This Row],[Bez - Invaliden algemeen]:[Bez - Overig gereserveerd]])</f>
        <v>0</v>
      </c>
      <c r="AA1147" s="4"/>
      <c r="AB1147" s="4"/>
      <c r="AC1147" s="11"/>
      <c r="AD1147" s="11">
        <f>SUM(Tabel1[[#This Row],[Bez - fout, canadees]:[Bez - fout, anders]])</f>
        <v>0</v>
      </c>
      <c r="AE1147" s="4"/>
      <c r="AF1147" s="11"/>
      <c r="AG1147" s="11"/>
      <c r="AH1147" s="11">
        <f>SUM(Tabel1[[#This Row],[Bez - Obstakel, openbaar]:[Bez - Obstakel, doelgroep]])</f>
        <v>0</v>
      </c>
      <c r="AI1147" s="4"/>
      <c r="AJ1147" s="11">
        <f>SUM(Tabel1[[#This Row],[Bez - doelgroep totaal]]+Tabel1[[#This Row],[Bez - Openbaar]]+Tabel1[[#This Row],[Bez - Foutparkeerders]]+Tabel1[[#This Row],[Bez - Obstakels]])</f>
        <v>21</v>
      </c>
      <c r="AK1147" s="41">
        <f>Tabel1[[#This Row],[Bez - Openbaar]]/Tabel1[[#This Row],[Totale openbare capaciteit]]</f>
        <v>0.84</v>
      </c>
      <c r="AL1147" s="41" t="e">
        <f>Tabel1[[#This Row],[Bez - doelgroep totaal]]/Tabel1[[#This Row],[Totale doelgroep capaciteit]]</f>
        <v>#DIV/0!</v>
      </c>
      <c r="AM1147" s="41">
        <f>Tabel1[[#This Row],[Totale bezetting]]/Tabel1[[#This Row],[Totale capaciteit]]</f>
        <v>0.84</v>
      </c>
      <c r="AN1147" s="41" t="str">
        <f>Tabel1[[#This Row],[Datum]]&amp;Tabel1[[#This Row],[Meetmoment]]&amp;Tabel1[[#This Row],[Sectienummer]]</f>
        <v>4447500:00-02:0087</v>
      </c>
      <c r="AO1147" s="33"/>
      <c r="AP1147" s="33"/>
      <c r="AQ1147" s="33">
        <v>9</v>
      </c>
      <c r="AR1147" s="33">
        <v>12</v>
      </c>
      <c r="AS1147" s="33"/>
      <c r="AT1147" s="33">
        <f>SUM(Tabel1[[#This Row],[Motief - Bezoekers/kortparkeerders]:[Motief - Overig]])</f>
        <v>21</v>
      </c>
      <c r="AU1147" s="43">
        <v>14</v>
      </c>
      <c r="AV1147" s="43"/>
      <c r="AW1147" s="43">
        <v>3</v>
      </c>
      <c r="AX1147" s="43">
        <v>2</v>
      </c>
      <c r="AY1147" s="43">
        <v>2</v>
      </c>
      <c r="AZ1147" s="43"/>
      <c r="BA1147" s="43"/>
      <c r="BB1147" s="43"/>
      <c r="BC1147" s="44">
        <f>SUM(Tabel1[[#This Row],[Herkomst - Eigen woonplaats]:[Herkomst - Onbekend]])</f>
        <v>21</v>
      </c>
    </row>
    <row r="1148" spans="1:55" s="2" customFormat="1" x14ac:dyDescent="0.25">
      <c r="A1148" s="1">
        <v>88</v>
      </c>
      <c r="B1148" t="s">
        <v>65</v>
      </c>
      <c r="C1148" s="8">
        <v>44415</v>
      </c>
      <c r="D1148" s="1" t="s">
        <v>78</v>
      </c>
      <c r="E1148" s="4">
        <v>5</v>
      </c>
      <c r="F1148" s="4"/>
      <c r="G1148" s="4"/>
      <c r="H1148" s="4"/>
      <c r="I1148" s="4"/>
      <c r="J1148" s="4"/>
      <c r="K1148" s="4">
        <f>SUM(Tabel1[[#This Row],[cap_gemarkeerd_langs]:[cap_canadees]])</f>
        <v>5</v>
      </c>
      <c r="L1148" s="4"/>
      <c r="M1148" s="4"/>
      <c r="N1148" s="4"/>
      <c r="O1148" s="4"/>
      <c r="P1148" s="4"/>
      <c r="Q1148" s="4"/>
      <c r="R1148" s="4">
        <f>SUM(Tabel1[[#This Row],[Cap - Invaliden algemeen]:[Cap - Overig gereserveerd]])</f>
        <v>0</v>
      </c>
      <c r="S1148" s="4">
        <f>Tabel1[[#This Row],[Totale openbare capaciteit]]+Tabel1[[#This Row],[Totale doelgroep capaciteit]]</f>
        <v>5</v>
      </c>
      <c r="T1148" s="11">
        <v>4</v>
      </c>
      <c r="U1148" s="11"/>
      <c r="V1148" s="11"/>
      <c r="W1148" s="11"/>
      <c r="X1148" s="11"/>
      <c r="Y1148" s="11"/>
      <c r="Z1148" s="4">
        <f>SUM(Tabel1[[#This Row],[Bez - Invaliden algemeen]:[Bez - Overig gereserveerd]])</f>
        <v>0</v>
      </c>
      <c r="AA1148" s="4"/>
      <c r="AB1148" s="4"/>
      <c r="AC1148" s="11"/>
      <c r="AD1148" s="11">
        <f>SUM(Tabel1[[#This Row],[Bez - fout, canadees]:[Bez - fout, anders]])</f>
        <v>0</v>
      </c>
      <c r="AE1148" s="4"/>
      <c r="AF1148" s="11"/>
      <c r="AG1148" s="11"/>
      <c r="AH1148" s="11">
        <f>SUM(Tabel1[[#This Row],[Bez - Obstakel, openbaar]:[Bez - Obstakel, doelgroep]])</f>
        <v>0</v>
      </c>
      <c r="AI1148" s="4"/>
      <c r="AJ1148" s="11">
        <f>SUM(Tabel1[[#This Row],[Bez - doelgroep totaal]]+Tabel1[[#This Row],[Bez - Openbaar]]+Tabel1[[#This Row],[Bez - Foutparkeerders]]+Tabel1[[#This Row],[Bez - Obstakels]])</f>
        <v>4</v>
      </c>
      <c r="AK1148" s="41">
        <f>Tabel1[[#This Row],[Bez - Openbaar]]/Tabel1[[#This Row],[Totale openbare capaciteit]]</f>
        <v>0.8</v>
      </c>
      <c r="AL1148" s="41" t="e">
        <f>Tabel1[[#This Row],[Bez - doelgroep totaal]]/Tabel1[[#This Row],[Totale doelgroep capaciteit]]</f>
        <v>#DIV/0!</v>
      </c>
      <c r="AM1148" s="41">
        <f>Tabel1[[#This Row],[Totale bezetting]]/Tabel1[[#This Row],[Totale capaciteit]]</f>
        <v>0.8</v>
      </c>
      <c r="AN1148" s="41" t="str">
        <f>Tabel1[[#This Row],[Datum]]&amp;Tabel1[[#This Row],[Meetmoment]]&amp;Tabel1[[#This Row],[Sectienummer]]</f>
        <v>4441510:00-12:0088</v>
      </c>
      <c r="AO1148" s="33"/>
      <c r="AP1148" s="33"/>
      <c r="AQ1148" s="33">
        <v>1</v>
      </c>
      <c r="AR1148" s="33">
        <v>3</v>
      </c>
      <c r="AS1148" s="33"/>
      <c r="AT1148" s="33">
        <f>SUM(Tabel1[[#This Row],[Motief - Bezoekers/kortparkeerders]:[Motief - Overig]])</f>
        <v>4</v>
      </c>
      <c r="AU1148" s="43">
        <v>3</v>
      </c>
      <c r="AV1148" s="43"/>
      <c r="AW1148" s="43">
        <v>1</v>
      </c>
      <c r="AX1148" s="43"/>
      <c r="AY1148" s="43"/>
      <c r="AZ1148" s="43"/>
      <c r="BA1148" s="43"/>
      <c r="BB1148" s="43"/>
      <c r="BC1148" s="44">
        <f>SUM(Tabel1[[#This Row],[Herkomst - Eigen woonplaats]:[Herkomst - Onbekend]])</f>
        <v>4</v>
      </c>
    </row>
    <row r="1149" spans="1:55" s="2" customFormat="1" x14ac:dyDescent="0.25">
      <c r="A1149" s="1">
        <v>88</v>
      </c>
      <c r="B1149" t="s">
        <v>65</v>
      </c>
      <c r="C1149" s="8">
        <v>44415</v>
      </c>
      <c r="D1149" s="1" t="s">
        <v>79</v>
      </c>
      <c r="E1149" s="4">
        <v>5</v>
      </c>
      <c r="F1149" s="4"/>
      <c r="G1149" s="4"/>
      <c r="H1149" s="4"/>
      <c r="I1149" s="4"/>
      <c r="J1149" s="4"/>
      <c r="K1149" s="4">
        <f>SUM(Tabel1[[#This Row],[cap_gemarkeerd_langs]:[cap_canadees]])</f>
        <v>5</v>
      </c>
      <c r="L1149" s="4"/>
      <c r="M1149" s="4"/>
      <c r="N1149" s="4"/>
      <c r="O1149" s="4"/>
      <c r="P1149" s="4"/>
      <c r="Q1149" s="4"/>
      <c r="R1149" s="4">
        <f>SUM(Tabel1[[#This Row],[Cap - Invaliden algemeen]:[Cap - Overig gereserveerd]])</f>
        <v>0</v>
      </c>
      <c r="S1149" s="4">
        <f>Tabel1[[#This Row],[Totale openbare capaciteit]]+Tabel1[[#This Row],[Totale doelgroep capaciteit]]</f>
        <v>5</v>
      </c>
      <c r="T1149" s="11">
        <v>4</v>
      </c>
      <c r="U1149" s="11"/>
      <c r="V1149" s="11"/>
      <c r="W1149" s="11"/>
      <c r="X1149" s="11"/>
      <c r="Y1149" s="11"/>
      <c r="Z1149" s="4">
        <f>SUM(Tabel1[[#This Row],[Bez - Invaliden algemeen]:[Bez - Overig gereserveerd]])</f>
        <v>0</v>
      </c>
      <c r="AA1149" s="4"/>
      <c r="AB1149" s="4"/>
      <c r="AC1149" s="11"/>
      <c r="AD1149" s="11">
        <f>SUM(Tabel1[[#This Row],[Bez - fout, canadees]:[Bez - fout, anders]])</f>
        <v>0</v>
      </c>
      <c r="AE1149" s="4"/>
      <c r="AF1149" s="11"/>
      <c r="AG1149" s="11"/>
      <c r="AH1149" s="11">
        <f>SUM(Tabel1[[#This Row],[Bez - Obstakel, openbaar]:[Bez - Obstakel, doelgroep]])</f>
        <v>0</v>
      </c>
      <c r="AI1149" s="4"/>
      <c r="AJ1149" s="11">
        <f>SUM(Tabel1[[#This Row],[Bez - doelgroep totaal]]+Tabel1[[#This Row],[Bez - Openbaar]]+Tabel1[[#This Row],[Bez - Foutparkeerders]]+Tabel1[[#This Row],[Bez - Obstakels]])</f>
        <v>4</v>
      </c>
      <c r="AK1149" s="41">
        <f>Tabel1[[#This Row],[Bez - Openbaar]]/Tabel1[[#This Row],[Totale openbare capaciteit]]</f>
        <v>0.8</v>
      </c>
      <c r="AL1149" s="41" t="e">
        <f>Tabel1[[#This Row],[Bez - doelgroep totaal]]/Tabel1[[#This Row],[Totale doelgroep capaciteit]]</f>
        <v>#DIV/0!</v>
      </c>
      <c r="AM1149" s="41">
        <f>Tabel1[[#This Row],[Totale bezetting]]/Tabel1[[#This Row],[Totale capaciteit]]</f>
        <v>0.8</v>
      </c>
      <c r="AN1149" s="41" t="str">
        <f>Tabel1[[#This Row],[Datum]]&amp;Tabel1[[#This Row],[Meetmoment]]&amp;Tabel1[[#This Row],[Sectienummer]]</f>
        <v>4441514:00-16:0088</v>
      </c>
      <c r="AO1149" s="33">
        <v>2</v>
      </c>
      <c r="AP1149" s="33"/>
      <c r="AQ1149" s="33"/>
      <c r="AR1149" s="33">
        <v>2</v>
      </c>
      <c r="AS1149" s="33"/>
      <c r="AT1149" s="33">
        <f>SUM(Tabel1[[#This Row],[Motief - Bezoekers/kortparkeerders]:[Motief - Overig]])</f>
        <v>4</v>
      </c>
      <c r="AU1149" s="43">
        <v>2</v>
      </c>
      <c r="AV1149" s="43"/>
      <c r="AW1149" s="43">
        <v>1</v>
      </c>
      <c r="AX1149" s="43"/>
      <c r="AY1149" s="43"/>
      <c r="AZ1149" s="43">
        <v>1</v>
      </c>
      <c r="BA1149" s="43"/>
      <c r="BB1149" s="43"/>
      <c r="BC1149" s="44">
        <f>SUM(Tabel1[[#This Row],[Herkomst - Eigen woonplaats]:[Herkomst - Onbekend]])</f>
        <v>4</v>
      </c>
    </row>
    <row r="1150" spans="1:55" s="2" customFormat="1" x14ac:dyDescent="0.25">
      <c r="A1150" s="1">
        <v>88</v>
      </c>
      <c r="B1150" t="s">
        <v>65</v>
      </c>
      <c r="C1150" s="8">
        <v>44415</v>
      </c>
      <c r="D1150" s="1" t="s">
        <v>80</v>
      </c>
      <c r="E1150" s="4">
        <v>5</v>
      </c>
      <c r="F1150" s="4"/>
      <c r="G1150" s="4"/>
      <c r="H1150" s="4"/>
      <c r="I1150" s="4"/>
      <c r="J1150" s="4"/>
      <c r="K1150" s="4">
        <f>SUM(Tabel1[[#This Row],[cap_gemarkeerd_langs]:[cap_canadees]])</f>
        <v>5</v>
      </c>
      <c r="L1150" s="4"/>
      <c r="M1150" s="4"/>
      <c r="N1150" s="4"/>
      <c r="O1150" s="4"/>
      <c r="P1150" s="4"/>
      <c r="Q1150" s="4"/>
      <c r="R1150" s="4">
        <f>SUM(Tabel1[[#This Row],[Cap - Invaliden algemeen]:[Cap - Overig gereserveerd]])</f>
        <v>0</v>
      </c>
      <c r="S1150" s="4">
        <f>Tabel1[[#This Row],[Totale openbare capaciteit]]+Tabel1[[#This Row],[Totale doelgroep capaciteit]]</f>
        <v>5</v>
      </c>
      <c r="T1150" s="11">
        <v>5</v>
      </c>
      <c r="U1150" s="11"/>
      <c r="V1150" s="11"/>
      <c r="W1150" s="11"/>
      <c r="X1150" s="11"/>
      <c r="Y1150" s="11"/>
      <c r="Z1150" s="4">
        <f>SUM(Tabel1[[#This Row],[Bez - Invaliden algemeen]:[Bez - Overig gereserveerd]])</f>
        <v>0</v>
      </c>
      <c r="AA1150" s="4"/>
      <c r="AB1150" s="4"/>
      <c r="AC1150" s="11"/>
      <c r="AD1150" s="11">
        <f>SUM(Tabel1[[#This Row],[Bez - fout, canadees]:[Bez - fout, anders]])</f>
        <v>0</v>
      </c>
      <c r="AE1150" s="4"/>
      <c r="AF1150" s="11"/>
      <c r="AG1150" s="11"/>
      <c r="AH1150" s="11">
        <f>SUM(Tabel1[[#This Row],[Bez - Obstakel, openbaar]:[Bez - Obstakel, doelgroep]])</f>
        <v>0</v>
      </c>
      <c r="AI1150" s="4"/>
      <c r="AJ1150" s="11">
        <f>SUM(Tabel1[[#This Row],[Bez - doelgroep totaal]]+Tabel1[[#This Row],[Bez - Openbaar]]+Tabel1[[#This Row],[Bez - Foutparkeerders]]+Tabel1[[#This Row],[Bez - Obstakels]])</f>
        <v>5</v>
      </c>
      <c r="AK1150" s="41">
        <f>Tabel1[[#This Row],[Bez - Openbaar]]/Tabel1[[#This Row],[Totale openbare capaciteit]]</f>
        <v>1</v>
      </c>
      <c r="AL1150" s="41" t="e">
        <f>Tabel1[[#This Row],[Bez - doelgroep totaal]]/Tabel1[[#This Row],[Totale doelgroep capaciteit]]</f>
        <v>#DIV/0!</v>
      </c>
      <c r="AM1150" s="41">
        <f>Tabel1[[#This Row],[Totale bezetting]]/Tabel1[[#This Row],[Totale capaciteit]]</f>
        <v>1</v>
      </c>
      <c r="AN1150" s="41" t="str">
        <f>Tabel1[[#This Row],[Datum]]&amp;Tabel1[[#This Row],[Meetmoment]]&amp;Tabel1[[#This Row],[Sectienummer]]</f>
        <v>4441519:00-21:0088</v>
      </c>
      <c r="AO1150" s="33"/>
      <c r="AP1150" s="33"/>
      <c r="AQ1150" s="33">
        <v>2</v>
      </c>
      <c r="AR1150" s="33">
        <v>3</v>
      </c>
      <c r="AS1150" s="33"/>
      <c r="AT1150" s="33">
        <f>SUM(Tabel1[[#This Row],[Motief - Bezoekers/kortparkeerders]:[Motief - Overig]])</f>
        <v>5</v>
      </c>
      <c r="AU1150" s="43">
        <v>4</v>
      </c>
      <c r="AV1150" s="43"/>
      <c r="AW1150" s="43">
        <v>1</v>
      </c>
      <c r="AX1150" s="43"/>
      <c r="AY1150" s="43"/>
      <c r="AZ1150" s="43"/>
      <c r="BA1150" s="43"/>
      <c r="BB1150" s="43"/>
      <c r="BC1150" s="44">
        <f>SUM(Tabel1[[#This Row],[Herkomst - Eigen woonplaats]:[Herkomst - Onbekend]])</f>
        <v>5</v>
      </c>
    </row>
    <row r="1151" spans="1:55" s="2" customFormat="1" x14ac:dyDescent="0.25">
      <c r="A1151" s="1">
        <v>88</v>
      </c>
      <c r="B1151" t="s">
        <v>65</v>
      </c>
      <c r="C1151" s="8">
        <v>44416</v>
      </c>
      <c r="D1151" s="1" t="s">
        <v>77</v>
      </c>
      <c r="E1151" s="4">
        <v>5</v>
      </c>
      <c r="F1151" s="4"/>
      <c r="G1151" s="4"/>
      <c r="H1151" s="4"/>
      <c r="I1151" s="4"/>
      <c r="J1151" s="4"/>
      <c r="K1151" s="4">
        <f>SUM(Tabel1[[#This Row],[cap_gemarkeerd_langs]:[cap_canadees]])</f>
        <v>5</v>
      </c>
      <c r="L1151" s="4"/>
      <c r="M1151" s="4"/>
      <c r="N1151" s="4"/>
      <c r="O1151" s="4"/>
      <c r="P1151" s="4"/>
      <c r="Q1151" s="4"/>
      <c r="R1151" s="4">
        <f>SUM(Tabel1[[#This Row],[Cap - Invaliden algemeen]:[Cap - Overig gereserveerd]])</f>
        <v>0</v>
      </c>
      <c r="S1151" s="4">
        <f>Tabel1[[#This Row],[Totale openbare capaciteit]]+Tabel1[[#This Row],[Totale doelgroep capaciteit]]</f>
        <v>5</v>
      </c>
      <c r="T1151" s="11">
        <v>5</v>
      </c>
      <c r="U1151" s="11"/>
      <c r="V1151" s="11"/>
      <c r="W1151" s="11"/>
      <c r="X1151" s="11"/>
      <c r="Y1151" s="11"/>
      <c r="Z1151" s="4">
        <f>SUM(Tabel1[[#This Row],[Bez - Invaliden algemeen]:[Bez - Overig gereserveerd]])</f>
        <v>0</v>
      </c>
      <c r="AA1151" s="4"/>
      <c r="AB1151" s="4"/>
      <c r="AC1151" s="11"/>
      <c r="AD1151" s="11">
        <f>SUM(Tabel1[[#This Row],[Bez - fout, canadees]:[Bez - fout, anders]])</f>
        <v>0</v>
      </c>
      <c r="AE1151" s="4"/>
      <c r="AF1151" s="11"/>
      <c r="AG1151" s="11"/>
      <c r="AH1151" s="11">
        <f>SUM(Tabel1[[#This Row],[Bez - Obstakel, openbaar]:[Bez - Obstakel, doelgroep]])</f>
        <v>0</v>
      </c>
      <c r="AI1151" s="4"/>
      <c r="AJ1151" s="11">
        <f>SUM(Tabel1[[#This Row],[Bez - doelgroep totaal]]+Tabel1[[#This Row],[Bez - Openbaar]]+Tabel1[[#This Row],[Bez - Foutparkeerders]]+Tabel1[[#This Row],[Bez - Obstakels]])</f>
        <v>5</v>
      </c>
      <c r="AK1151" s="41">
        <f>Tabel1[[#This Row],[Bez - Openbaar]]/Tabel1[[#This Row],[Totale openbare capaciteit]]</f>
        <v>1</v>
      </c>
      <c r="AL1151" s="41" t="e">
        <f>Tabel1[[#This Row],[Bez - doelgroep totaal]]/Tabel1[[#This Row],[Totale doelgroep capaciteit]]</f>
        <v>#DIV/0!</v>
      </c>
      <c r="AM1151" s="41">
        <f>Tabel1[[#This Row],[Totale bezetting]]/Tabel1[[#This Row],[Totale capaciteit]]</f>
        <v>1</v>
      </c>
      <c r="AN1151" s="41" t="str">
        <f>Tabel1[[#This Row],[Datum]]&amp;Tabel1[[#This Row],[Meetmoment]]&amp;Tabel1[[#This Row],[Sectienummer]]</f>
        <v>4441600:00-02:0088</v>
      </c>
      <c r="AO1151" s="33"/>
      <c r="AP1151" s="33"/>
      <c r="AQ1151" s="33">
        <v>2</v>
      </c>
      <c r="AR1151" s="33">
        <v>3</v>
      </c>
      <c r="AS1151" s="33"/>
      <c r="AT1151" s="33">
        <f>SUM(Tabel1[[#This Row],[Motief - Bezoekers/kortparkeerders]:[Motief - Overig]])</f>
        <v>5</v>
      </c>
      <c r="AU1151" s="43">
        <v>4</v>
      </c>
      <c r="AV1151" s="43"/>
      <c r="AW1151" s="43">
        <v>1</v>
      </c>
      <c r="AX1151" s="43"/>
      <c r="AY1151" s="43"/>
      <c r="AZ1151" s="43"/>
      <c r="BA1151" s="43"/>
      <c r="BB1151" s="43"/>
      <c r="BC1151" s="44">
        <f>SUM(Tabel1[[#This Row],[Herkomst - Eigen woonplaats]:[Herkomst - Onbekend]])</f>
        <v>5</v>
      </c>
    </row>
    <row r="1152" spans="1:55" s="2" customFormat="1" x14ac:dyDescent="0.25">
      <c r="A1152" s="1">
        <v>88</v>
      </c>
      <c r="B1152" s="1" t="s">
        <v>65</v>
      </c>
      <c r="C1152" s="8">
        <v>44429</v>
      </c>
      <c r="D1152" s="1" t="s">
        <v>79</v>
      </c>
      <c r="E1152" s="4">
        <v>5</v>
      </c>
      <c r="F1152" s="4"/>
      <c r="G1152" s="4"/>
      <c r="H1152" s="4"/>
      <c r="I1152" s="4"/>
      <c r="J1152" s="4"/>
      <c r="K1152" s="4">
        <f>SUM(Tabel1[[#This Row],[cap_gemarkeerd_langs]:[cap_canadees]])</f>
        <v>5</v>
      </c>
      <c r="L1152" s="4"/>
      <c r="M1152" s="4"/>
      <c r="N1152" s="4"/>
      <c r="O1152" s="4"/>
      <c r="P1152" s="4"/>
      <c r="Q1152" s="4"/>
      <c r="R1152" s="4">
        <f>SUM(Tabel1[[#This Row],[Cap - Invaliden algemeen]:[Cap - Overig gereserveerd]])</f>
        <v>0</v>
      </c>
      <c r="S1152" s="4">
        <f>Tabel1[[#This Row],[Totale openbare capaciteit]]+Tabel1[[#This Row],[Totale doelgroep capaciteit]]</f>
        <v>5</v>
      </c>
      <c r="T1152" s="11">
        <v>3</v>
      </c>
      <c r="U1152" s="11"/>
      <c r="V1152" s="11"/>
      <c r="W1152" s="11"/>
      <c r="X1152" s="11"/>
      <c r="Y1152" s="11"/>
      <c r="Z1152" s="4">
        <f>SUM(Tabel1[[#This Row],[Bez - Invaliden algemeen]:[Bez - Overig gereserveerd]])</f>
        <v>0</v>
      </c>
      <c r="AA1152" s="4"/>
      <c r="AB1152" s="4"/>
      <c r="AC1152" s="11"/>
      <c r="AD1152" s="11">
        <f>SUM(Tabel1[[#This Row],[Bez - fout, canadees]:[Bez - fout, anders]])</f>
        <v>0</v>
      </c>
      <c r="AE1152" s="11"/>
      <c r="AF1152" s="11"/>
      <c r="AG1152" s="11"/>
      <c r="AH1152" s="11">
        <f>SUM(Tabel1[[#This Row],[Bez - Obstakel, openbaar]:[Bez - Obstakel, doelgroep]])</f>
        <v>0</v>
      </c>
      <c r="AI1152" s="4"/>
      <c r="AJ1152" s="11">
        <f>SUM(Tabel1[[#This Row],[Bez - doelgroep totaal]]+Tabel1[[#This Row],[Bez - Openbaar]]+Tabel1[[#This Row],[Bez - Foutparkeerders]]+Tabel1[[#This Row],[Bez - Obstakels]])</f>
        <v>3</v>
      </c>
      <c r="AK1152" s="41">
        <f>Tabel1[[#This Row],[Bez - Openbaar]]/Tabel1[[#This Row],[Totale openbare capaciteit]]</f>
        <v>0.6</v>
      </c>
      <c r="AL1152" s="41" t="e">
        <f>Tabel1[[#This Row],[Bez - doelgroep totaal]]/Tabel1[[#This Row],[Totale doelgroep capaciteit]]</f>
        <v>#DIV/0!</v>
      </c>
      <c r="AM1152" s="41">
        <f>Tabel1[[#This Row],[Totale bezetting]]/Tabel1[[#This Row],[Totale capaciteit]]</f>
        <v>0.6</v>
      </c>
      <c r="AN1152" s="41" t="str">
        <f>Tabel1[[#This Row],[Datum]]&amp;Tabel1[[#This Row],[Meetmoment]]&amp;Tabel1[[#This Row],[Sectienummer]]</f>
        <v>4442914:00-16:0088</v>
      </c>
      <c r="AO1152" s="33">
        <v>1</v>
      </c>
      <c r="AP1152" s="33"/>
      <c r="AQ1152" s="33"/>
      <c r="AR1152" s="33">
        <v>2</v>
      </c>
      <c r="AS1152" s="33"/>
      <c r="AT1152" s="33">
        <f>SUM(Tabel1[[#This Row],[Motief - Bezoekers/kortparkeerders]:[Motief - Overig]])</f>
        <v>3</v>
      </c>
      <c r="AU1152" s="43">
        <v>3</v>
      </c>
      <c r="AV1152" s="43"/>
      <c r="AW1152" s="43"/>
      <c r="AX1152" s="43"/>
      <c r="AY1152" s="43"/>
      <c r="AZ1152" s="43"/>
      <c r="BA1152" s="43"/>
      <c r="BB1152" s="43"/>
      <c r="BC1152" s="44">
        <f>SUM(Tabel1[[#This Row],[Herkomst - Eigen woonplaats]:[Herkomst - Onbekend]])</f>
        <v>3</v>
      </c>
    </row>
    <row r="1153" spans="1:55" s="2" customFormat="1" x14ac:dyDescent="0.25">
      <c r="A1153" s="1">
        <v>88</v>
      </c>
      <c r="B1153" t="s">
        <v>65</v>
      </c>
      <c r="C1153" s="8">
        <v>44450</v>
      </c>
      <c r="D1153" s="1" t="s">
        <v>78</v>
      </c>
      <c r="E1153" s="4">
        <v>5</v>
      </c>
      <c r="F1153" s="4"/>
      <c r="G1153" s="4"/>
      <c r="H1153" s="4"/>
      <c r="I1153" s="4"/>
      <c r="J1153" s="4"/>
      <c r="K1153" s="4">
        <f>SUM(Tabel1[[#This Row],[cap_gemarkeerd_langs]:[cap_canadees]])</f>
        <v>5</v>
      </c>
      <c r="L1153" s="4"/>
      <c r="M1153" s="4"/>
      <c r="N1153" s="4"/>
      <c r="O1153" s="4"/>
      <c r="P1153" s="4"/>
      <c r="Q1153" s="4"/>
      <c r="R1153" s="4">
        <f>SUM(Tabel1[[#This Row],[Cap - Invaliden algemeen]:[Cap - Overig gereserveerd]])</f>
        <v>0</v>
      </c>
      <c r="S1153" s="4">
        <f>Tabel1[[#This Row],[Totale openbare capaciteit]]+Tabel1[[#This Row],[Totale doelgroep capaciteit]]</f>
        <v>5</v>
      </c>
      <c r="T1153" s="11">
        <v>3</v>
      </c>
      <c r="U1153" s="11"/>
      <c r="V1153" s="11"/>
      <c r="W1153" s="11"/>
      <c r="X1153" s="11"/>
      <c r="Y1153" s="11"/>
      <c r="Z1153" s="4">
        <f>SUM(Tabel1[[#This Row],[Bez - Invaliden algemeen]:[Bez - Overig gereserveerd]])</f>
        <v>0</v>
      </c>
      <c r="AA1153" s="4"/>
      <c r="AB1153" s="4"/>
      <c r="AC1153" s="11"/>
      <c r="AD1153" s="11">
        <f>SUM(Tabel1[[#This Row],[Bez - fout, canadees]:[Bez - fout, anders]])</f>
        <v>0</v>
      </c>
      <c r="AE1153" s="4"/>
      <c r="AF1153" s="11"/>
      <c r="AG1153" s="11"/>
      <c r="AH1153" s="11">
        <f>SUM(Tabel1[[#This Row],[Bez - Obstakel, openbaar]:[Bez - Obstakel, doelgroep]])</f>
        <v>0</v>
      </c>
      <c r="AI1153" s="4"/>
      <c r="AJ1153" s="11">
        <f>SUM(Tabel1[[#This Row],[Bez - doelgroep totaal]]+Tabel1[[#This Row],[Bez - Openbaar]]+Tabel1[[#This Row],[Bez - Foutparkeerders]]+Tabel1[[#This Row],[Bez - Obstakels]])</f>
        <v>3</v>
      </c>
      <c r="AK1153" s="41">
        <f>Tabel1[[#This Row],[Bez - Openbaar]]/Tabel1[[#This Row],[Totale openbare capaciteit]]</f>
        <v>0.6</v>
      </c>
      <c r="AL1153" s="41" t="e">
        <f>Tabel1[[#This Row],[Bez - doelgroep totaal]]/Tabel1[[#This Row],[Totale doelgroep capaciteit]]</f>
        <v>#DIV/0!</v>
      </c>
      <c r="AM1153" s="41">
        <f>Tabel1[[#This Row],[Totale bezetting]]/Tabel1[[#This Row],[Totale capaciteit]]</f>
        <v>0.6</v>
      </c>
      <c r="AN1153" s="41" t="str">
        <f>Tabel1[[#This Row],[Datum]]&amp;Tabel1[[#This Row],[Meetmoment]]&amp;Tabel1[[#This Row],[Sectienummer]]</f>
        <v>4445010:00-12:0088</v>
      </c>
      <c r="AO1153" s="33"/>
      <c r="AP1153" s="33"/>
      <c r="AQ1153" s="33">
        <v>1</v>
      </c>
      <c r="AR1153" s="33">
        <v>2</v>
      </c>
      <c r="AS1153" s="33"/>
      <c r="AT1153" s="33">
        <f>SUM(Tabel1[[#This Row],[Motief - Bezoekers/kortparkeerders]:[Motief - Overig]])</f>
        <v>3</v>
      </c>
      <c r="AU1153" s="43">
        <v>2</v>
      </c>
      <c r="AV1153" s="43"/>
      <c r="AW1153" s="43">
        <v>1</v>
      </c>
      <c r="AX1153" s="43"/>
      <c r="AY1153" s="43"/>
      <c r="AZ1153" s="43"/>
      <c r="BA1153" s="43"/>
      <c r="BB1153" s="43"/>
      <c r="BC1153" s="44">
        <f>SUM(Tabel1[[#This Row],[Herkomst - Eigen woonplaats]:[Herkomst - Onbekend]])</f>
        <v>3</v>
      </c>
    </row>
    <row r="1154" spans="1:55" s="2" customFormat="1" x14ac:dyDescent="0.25">
      <c r="A1154" s="1">
        <v>88</v>
      </c>
      <c r="B1154" t="s">
        <v>65</v>
      </c>
      <c r="C1154" s="8">
        <v>44450</v>
      </c>
      <c r="D1154" s="1" t="s">
        <v>79</v>
      </c>
      <c r="E1154" s="4">
        <v>5</v>
      </c>
      <c r="F1154" s="4"/>
      <c r="G1154" s="4"/>
      <c r="H1154" s="4"/>
      <c r="I1154" s="4"/>
      <c r="J1154" s="4"/>
      <c r="K1154" s="4">
        <f>SUM(Tabel1[[#This Row],[cap_gemarkeerd_langs]:[cap_canadees]])</f>
        <v>5</v>
      </c>
      <c r="L1154" s="4"/>
      <c r="M1154" s="4"/>
      <c r="N1154" s="4"/>
      <c r="O1154" s="4"/>
      <c r="P1154" s="4"/>
      <c r="Q1154" s="4"/>
      <c r="R1154" s="4">
        <f>SUM(Tabel1[[#This Row],[Cap - Invaliden algemeen]:[Cap - Overig gereserveerd]])</f>
        <v>0</v>
      </c>
      <c r="S1154" s="4">
        <f>Tabel1[[#This Row],[Totale openbare capaciteit]]+Tabel1[[#This Row],[Totale doelgroep capaciteit]]</f>
        <v>5</v>
      </c>
      <c r="T1154" s="11">
        <v>4</v>
      </c>
      <c r="U1154" s="11"/>
      <c r="V1154" s="11"/>
      <c r="W1154" s="11"/>
      <c r="X1154" s="11"/>
      <c r="Y1154" s="11"/>
      <c r="Z1154" s="4">
        <f>SUM(Tabel1[[#This Row],[Bez - Invaliden algemeen]:[Bez - Overig gereserveerd]])</f>
        <v>0</v>
      </c>
      <c r="AA1154" s="4"/>
      <c r="AB1154" s="4"/>
      <c r="AC1154" s="11"/>
      <c r="AD1154" s="11">
        <f>SUM(Tabel1[[#This Row],[Bez - fout, canadees]:[Bez - fout, anders]])</f>
        <v>0</v>
      </c>
      <c r="AE1154" s="4"/>
      <c r="AF1154" s="11"/>
      <c r="AG1154" s="11"/>
      <c r="AH1154" s="11">
        <f>SUM(Tabel1[[#This Row],[Bez - Obstakel, openbaar]:[Bez - Obstakel, doelgroep]])</f>
        <v>0</v>
      </c>
      <c r="AI1154" s="4"/>
      <c r="AJ1154" s="11">
        <f>SUM(Tabel1[[#This Row],[Bez - doelgroep totaal]]+Tabel1[[#This Row],[Bez - Openbaar]]+Tabel1[[#This Row],[Bez - Foutparkeerders]]+Tabel1[[#This Row],[Bez - Obstakels]])</f>
        <v>4</v>
      </c>
      <c r="AK1154" s="41">
        <f>Tabel1[[#This Row],[Bez - Openbaar]]/Tabel1[[#This Row],[Totale openbare capaciteit]]</f>
        <v>0.8</v>
      </c>
      <c r="AL1154" s="41" t="e">
        <f>Tabel1[[#This Row],[Bez - doelgroep totaal]]/Tabel1[[#This Row],[Totale doelgroep capaciteit]]</f>
        <v>#DIV/0!</v>
      </c>
      <c r="AM1154" s="41">
        <f>Tabel1[[#This Row],[Totale bezetting]]/Tabel1[[#This Row],[Totale capaciteit]]</f>
        <v>0.8</v>
      </c>
      <c r="AN1154" s="41" t="str">
        <f>Tabel1[[#This Row],[Datum]]&amp;Tabel1[[#This Row],[Meetmoment]]&amp;Tabel1[[#This Row],[Sectienummer]]</f>
        <v>4445014:00-16:0088</v>
      </c>
      <c r="AO1154" s="33">
        <v>1</v>
      </c>
      <c r="AP1154" s="33"/>
      <c r="AQ1154" s="33">
        <v>1</v>
      </c>
      <c r="AR1154" s="33">
        <v>2</v>
      </c>
      <c r="AS1154" s="33"/>
      <c r="AT1154" s="33">
        <f>SUM(Tabel1[[#This Row],[Motief - Bezoekers/kortparkeerders]:[Motief - Overig]])</f>
        <v>4</v>
      </c>
      <c r="AU1154" s="43">
        <v>2</v>
      </c>
      <c r="AV1154" s="43"/>
      <c r="AW1154" s="43">
        <v>1</v>
      </c>
      <c r="AX1154" s="43"/>
      <c r="AY1154" s="43">
        <v>1</v>
      </c>
      <c r="AZ1154" s="43"/>
      <c r="BA1154" s="43"/>
      <c r="BB1154" s="43"/>
      <c r="BC1154" s="44">
        <f>SUM(Tabel1[[#This Row],[Herkomst - Eigen woonplaats]:[Herkomst - Onbekend]])</f>
        <v>4</v>
      </c>
    </row>
    <row r="1155" spans="1:55" s="2" customFormat="1" x14ac:dyDescent="0.25">
      <c r="A1155" s="1">
        <v>88</v>
      </c>
      <c r="B1155" t="s">
        <v>65</v>
      </c>
      <c r="C1155" s="8">
        <v>44450</v>
      </c>
      <c r="D1155" s="1" t="s">
        <v>80</v>
      </c>
      <c r="E1155" s="4">
        <v>5</v>
      </c>
      <c r="F1155" s="4"/>
      <c r="G1155" s="4"/>
      <c r="H1155" s="4"/>
      <c r="I1155" s="4"/>
      <c r="J1155" s="4"/>
      <c r="K1155" s="4">
        <f>SUM(Tabel1[[#This Row],[cap_gemarkeerd_langs]:[cap_canadees]])</f>
        <v>5</v>
      </c>
      <c r="L1155" s="4"/>
      <c r="M1155" s="4"/>
      <c r="N1155" s="4"/>
      <c r="O1155" s="4"/>
      <c r="P1155" s="4"/>
      <c r="Q1155" s="4"/>
      <c r="R1155" s="4">
        <f>SUM(Tabel1[[#This Row],[Cap - Invaliden algemeen]:[Cap - Overig gereserveerd]])</f>
        <v>0</v>
      </c>
      <c r="S1155" s="4">
        <f>Tabel1[[#This Row],[Totale openbare capaciteit]]+Tabel1[[#This Row],[Totale doelgroep capaciteit]]</f>
        <v>5</v>
      </c>
      <c r="T1155" s="11">
        <v>3</v>
      </c>
      <c r="U1155" s="11"/>
      <c r="V1155" s="11"/>
      <c r="W1155" s="11"/>
      <c r="X1155" s="11"/>
      <c r="Y1155" s="11"/>
      <c r="Z1155" s="4">
        <f>SUM(Tabel1[[#This Row],[Bez - Invaliden algemeen]:[Bez - Overig gereserveerd]])</f>
        <v>0</v>
      </c>
      <c r="AA1155" s="4"/>
      <c r="AB1155" s="4"/>
      <c r="AC1155" s="11"/>
      <c r="AD1155" s="11">
        <f>SUM(Tabel1[[#This Row],[Bez - fout, canadees]:[Bez - fout, anders]])</f>
        <v>0</v>
      </c>
      <c r="AE1155" s="4"/>
      <c r="AF1155" s="11"/>
      <c r="AG1155" s="11"/>
      <c r="AH1155" s="11">
        <f>SUM(Tabel1[[#This Row],[Bez - Obstakel, openbaar]:[Bez - Obstakel, doelgroep]])</f>
        <v>0</v>
      </c>
      <c r="AI1155" s="4"/>
      <c r="AJ1155" s="11">
        <f>SUM(Tabel1[[#This Row],[Bez - doelgroep totaal]]+Tabel1[[#This Row],[Bez - Openbaar]]+Tabel1[[#This Row],[Bez - Foutparkeerders]]+Tabel1[[#This Row],[Bez - Obstakels]])</f>
        <v>3</v>
      </c>
      <c r="AK1155" s="41">
        <f>Tabel1[[#This Row],[Bez - Openbaar]]/Tabel1[[#This Row],[Totale openbare capaciteit]]</f>
        <v>0.6</v>
      </c>
      <c r="AL1155" s="41" t="e">
        <f>Tabel1[[#This Row],[Bez - doelgroep totaal]]/Tabel1[[#This Row],[Totale doelgroep capaciteit]]</f>
        <v>#DIV/0!</v>
      </c>
      <c r="AM1155" s="41">
        <f>Tabel1[[#This Row],[Totale bezetting]]/Tabel1[[#This Row],[Totale capaciteit]]</f>
        <v>0.6</v>
      </c>
      <c r="AN1155" s="41" t="str">
        <f>Tabel1[[#This Row],[Datum]]&amp;Tabel1[[#This Row],[Meetmoment]]&amp;Tabel1[[#This Row],[Sectienummer]]</f>
        <v>4445019:00-21:0088</v>
      </c>
      <c r="AO1155" s="33"/>
      <c r="AP1155" s="33"/>
      <c r="AQ1155" s="33">
        <v>1</v>
      </c>
      <c r="AR1155" s="33">
        <v>2</v>
      </c>
      <c r="AS1155" s="33"/>
      <c r="AT1155" s="33">
        <f>SUM(Tabel1[[#This Row],[Motief - Bezoekers/kortparkeerders]:[Motief - Overig]])</f>
        <v>3</v>
      </c>
      <c r="AU1155" s="43">
        <v>2</v>
      </c>
      <c r="AV1155" s="43"/>
      <c r="AW1155" s="43">
        <v>1</v>
      </c>
      <c r="AX1155" s="43"/>
      <c r="AY1155" s="43"/>
      <c r="AZ1155" s="43"/>
      <c r="BA1155" s="43"/>
      <c r="BB1155" s="43"/>
      <c r="BC1155" s="44">
        <f>SUM(Tabel1[[#This Row],[Herkomst - Eigen woonplaats]:[Herkomst - Onbekend]])</f>
        <v>3</v>
      </c>
    </row>
    <row r="1156" spans="1:55" s="2" customFormat="1" x14ac:dyDescent="0.25">
      <c r="A1156" s="1">
        <v>88</v>
      </c>
      <c r="B1156" t="s">
        <v>65</v>
      </c>
      <c r="C1156" s="8">
        <v>44451</v>
      </c>
      <c r="D1156" s="1" t="s">
        <v>77</v>
      </c>
      <c r="E1156" s="4">
        <v>5</v>
      </c>
      <c r="F1156" s="4"/>
      <c r="G1156" s="4"/>
      <c r="H1156" s="4"/>
      <c r="I1156" s="4"/>
      <c r="J1156" s="4"/>
      <c r="K1156" s="4">
        <f>SUM(Tabel1[[#This Row],[cap_gemarkeerd_langs]:[cap_canadees]])</f>
        <v>5</v>
      </c>
      <c r="L1156" s="4"/>
      <c r="M1156" s="4"/>
      <c r="N1156" s="4"/>
      <c r="O1156" s="4"/>
      <c r="P1156" s="4"/>
      <c r="Q1156" s="4"/>
      <c r="R1156" s="4">
        <f>SUM(Tabel1[[#This Row],[Cap - Invaliden algemeen]:[Cap - Overig gereserveerd]])</f>
        <v>0</v>
      </c>
      <c r="S1156" s="4">
        <f>Tabel1[[#This Row],[Totale openbare capaciteit]]+Tabel1[[#This Row],[Totale doelgroep capaciteit]]</f>
        <v>5</v>
      </c>
      <c r="T1156" s="11">
        <v>4</v>
      </c>
      <c r="U1156" s="11"/>
      <c r="V1156" s="11"/>
      <c r="W1156" s="11"/>
      <c r="X1156" s="11"/>
      <c r="Y1156" s="11"/>
      <c r="Z1156" s="4">
        <f>SUM(Tabel1[[#This Row],[Bez - Invaliden algemeen]:[Bez - Overig gereserveerd]])</f>
        <v>0</v>
      </c>
      <c r="AA1156" s="4"/>
      <c r="AB1156" s="4"/>
      <c r="AC1156" s="11"/>
      <c r="AD1156" s="11">
        <f>SUM(Tabel1[[#This Row],[Bez - fout, canadees]:[Bez - fout, anders]])</f>
        <v>0</v>
      </c>
      <c r="AE1156" s="4"/>
      <c r="AF1156" s="11"/>
      <c r="AG1156" s="11"/>
      <c r="AH1156" s="11">
        <f>SUM(Tabel1[[#This Row],[Bez - Obstakel, openbaar]:[Bez - Obstakel, doelgroep]])</f>
        <v>0</v>
      </c>
      <c r="AI1156" s="4"/>
      <c r="AJ1156" s="11">
        <f>SUM(Tabel1[[#This Row],[Bez - doelgroep totaal]]+Tabel1[[#This Row],[Bez - Openbaar]]+Tabel1[[#This Row],[Bez - Foutparkeerders]]+Tabel1[[#This Row],[Bez - Obstakels]])</f>
        <v>4</v>
      </c>
      <c r="AK1156" s="41">
        <f>Tabel1[[#This Row],[Bez - Openbaar]]/Tabel1[[#This Row],[Totale openbare capaciteit]]</f>
        <v>0.8</v>
      </c>
      <c r="AL1156" s="41" t="e">
        <f>Tabel1[[#This Row],[Bez - doelgroep totaal]]/Tabel1[[#This Row],[Totale doelgroep capaciteit]]</f>
        <v>#DIV/0!</v>
      </c>
      <c r="AM1156" s="41">
        <f>Tabel1[[#This Row],[Totale bezetting]]/Tabel1[[#This Row],[Totale capaciteit]]</f>
        <v>0.8</v>
      </c>
      <c r="AN1156" s="41" t="str">
        <f>Tabel1[[#This Row],[Datum]]&amp;Tabel1[[#This Row],[Meetmoment]]&amp;Tabel1[[#This Row],[Sectienummer]]</f>
        <v>4445100:00-02:0088</v>
      </c>
      <c r="AO1156" s="33"/>
      <c r="AP1156" s="33"/>
      <c r="AQ1156" s="33">
        <v>1</v>
      </c>
      <c r="AR1156" s="33">
        <v>3</v>
      </c>
      <c r="AS1156" s="33"/>
      <c r="AT1156" s="33">
        <f>SUM(Tabel1[[#This Row],[Motief - Bezoekers/kortparkeerders]:[Motief - Overig]])</f>
        <v>4</v>
      </c>
      <c r="AU1156" s="43">
        <v>3</v>
      </c>
      <c r="AV1156" s="43"/>
      <c r="AW1156" s="43">
        <v>1</v>
      </c>
      <c r="AX1156" s="43"/>
      <c r="AY1156" s="43"/>
      <c r="AZ1156" s="43"/>
      <c r="BA1156" s="43"/>
      <c r="BB1156" s="43"/>
      <c r="BC1156" s="44">
        <f>SUM(Tabel1[[#This Row],[Herkomst - Eigen woonplaats]:[Herkomst - Onbekend]])</f>
        <v>4</v>
      </c>
    </row>
    <row r="1157" spans="1:55" s="2" customFormat="1" x14ac:dyDescent="0.25">
      <c r="A1157" s="1">
        <v>88</v>
      </c>
      <c r="B1157" t="s">
        <v>65</v>
      </c>
      <c r="C1157" s="8">
        <v>44474</v>
      </c>
      <c r="D1157" s="1" t="s">
        <v>78</v>
      </c>
      <c r="E1157" s="4">
        <v>5</v>
      </c>
      <c r="F1157" s="4"/>
      <c r="G1157" s="4"/>
      <c r="H1157" s="4"/>
      <c r="I1157" s="4"/>
      <c r="J1157" s="4"/>
      <c r="K1157" s="4">
        <f>SUM(Tabel1[[#This Row],[cap_gemarkeerd_langs]:[cap_canadees]])</f>
        <v>5</v>
      </c>
      <c r="L1157" s="4"/>
      <c r="M1157" s="4"/>
      <c r="N1157" s="4"/>
      <c r="O1157" s="4"/>
      <c r="P1157" s="4"/>
      <c r="Q1157" s="4"/>
      <c r="R1157" s="4">
        <f>SUM(Tabel1[[#This Row],[Cap - Invaliden algemeen]:[Cap - Overig gereserveerd]])</f>
        <v>0</v>
      </c>
      <c r="S1157" s="4">
        <f>Tabel1[[#This Row],[Totale openbare capaciteit]]+Tabel1[[#This Row],[Totale doelgroep capaciteit]]</f>
        <v>5</v>
      </c>
      <c r="T1157" s="11">
        <v>1</v>
      </c>
      <c r="U1157" s="11"/>
      <c r="V1157" s="11"/>
      <c r="W1157" s="11"/>
      <c r="X1157" s="11"/>
      <c r="Y1157" s="11"/>
      <c r="Z1157" s="4">
        <f>SUM(Tabel1[[#This Row],[Bez - Invaliden algemeen]:[Bez - Overig gereserveerd]])</f>
        <v>0</v>
      </c>
      <c r="AA1157" s="4"/>
      <c r="AB1157" s="4"/>
      <c r="AC1157" s="11"/>
      <c r="AD1157" s="11">
        <f>SUM(Tabel1[[#This Row],[Bez - fout, canadees]:[Bez - fout, anders]])</f>
        <v>0</v>
      </c>
      <c r="AE1157" s="4"/>
      <c r="AF1157" s="11"/>
      <c r="AG1157" s="11"/>
      <c r="AH1157" s="11">
        <f>SUM(Tabel1[[#This Row],[Bez - Obstakel, openbaar]:[Bez - Obstakel, doelgroep]])</f>
        <v>0</v>
      </c>
      <c r="AI1157" s="4"/>
      <c r="AJ1157" s="11">
        <f>SUM(Tabel1[[#This Row],[Bez - doelgroep totaal]]+Tabel1[[#This Row],[Bez - Openbaar]]+Tabel1[[#This Row],[Bez - Foutparkeerders]]+Tabel1[[#This Row],[Bez - Obstakels]])</f>
        <v>1</v>
      </c>
      <c r="AK1157" s="41">
        <f>Tabel1[[#This Row],[Bez - Openbaar]]/Tabel1[[#This Row],[Totale openbare capaciteit]]</f>
        <v>0.2</v>
      </c>
      <c r="AL1157" s="41" t="e">
        <f>Tabel1[[#This Row],[Bez - doelgroep totaal]]/Tabel1[[#This Row],[Totale doelgroep capaciteit]]</f>
        <v>#DIV/0!</v>
      </c>
      <c r="AM1157" s="41">
        <f>Tabel1[[#This Row],[Totale bezetting]]/Tabel1[[#This Row],[Totale capaciteit]]</f>
        <v>0.2</v>
      </c>
      <c r="AN1157" s="41" t="str">
        <f>Tabel1[[#This Row],[Datum]]&amp;Tabel1[[#This Row],[Meetmoment]]&amp;Tabel1[[#This Row],[Sectienummer]]</f>
        <v>4447410:00-12:0088</v>
      </c>
      <c r="AO1157" s="33">
        <v>1</v>
      </c>
      <c r="AP1157" s="33"/>
      <c r="AQ1157" s="33"/>
      <c r="AR1157" s="33"/>
      <c r="AS1157" s="33"/>
      <c r="AT1157" s="33">
        <f>SUM(Tabel1[[#This Row],[Motief - Bezoekers/kortparkeerders]:[Motief - Overig]])</f>
        <v>1</v>
      </c>
      <c r="AU1157" s="43"/>
      <c r="AV1157" s="43"/>
      <c r="AW1157" s="43">
        <v>1</v>
      </c>
      <c r="AX1157" s="43"/>
      <c r="AY1157" s="43"/>
      <c r="AZ1157" s="43"/>
      <c r="BA1157" s="43"/>
      <c r="BB1157" s="43"/>
      <c r="BC1157" s="44">
        <f>SUM(Tabel1[[#This Row],[Herkomst - Eigen woonplaats]:[Herkomst - Onbekend]])</f>
        <v>1</v>
      </c>
    </row>
    <row r="1158" spans="1:55" s="2" customFormat="1" x14ac:dyDescent="0.25">
      <c r="A1158" s="1">
        <v>88</v>
      </c>
      <c r="B1158" t="s">
        <v>65</v>
      </c>
      <c r="C1158" s="8">
        <v>44474</v>
      </c>
      <c r="D1158" s="1" t="s">
        <v>79</v>
      </c>
      <c r="E1158" s="4">
        <v>5</v>
      </c>
      <c r="F1158" s="4"/>
      <c r="G1158" s="4"/>
      <c r="H1158" s="4"/>
      <c r="I1158" s="4"/>
      <c r="J1158" s="4"/>
      <c r="K1158" s="4">
        <f>SUM(Tabel1[[#This Row],[cap_gemarkeerd_langs]:[cap_canadees]])</f>
        <v>5</v>
      </c>
      <c r="L1158" s="4"/>
      <c r="M1158" s="4"/>
      <c r="N1158" s="4"/>
      <c r="O1158" s="4"/>
      <c r="P1158" s="4"/>
      <c r="Q1158" s="4"/>
      <c r="R1158" s="4">
        <f>SUM(Tabel1[[#This Row],[Cap - Invaliden algemeen]:[Cap - Overig gereserveerd]])</f>
        <v>0</v>
      </c>
      <c r="S1158" s="4">
        <f>Tabel1[[#This Row],[Totale openbare capaciteit]]+Tabel1[[#This Row],[Totale doelgroep capaciteit]]</f>
        <v>5</v>
      </c>
      <c r="T1158" s="11">
        <v>1</v>
      </c>
      <c r="U1158" s="11"/>
      <c r="V1158" s="11"/>
      <c r="W1158" s="11"/>
      <c r="X1158" s="11"/>
      <c r="Y1158" s="11"/>
      <c r="Z1158" s="4">
        <f>SUM(Tabel1[[#This Row],[Bez - Invaliden algemeen]:[Bez - Overig gereserveerd]])</f>
        <v>0</v>
      </c>
      <c r="AA1158" s="4"/>
      <c r="AB1158" s="4"/>
      <c r="AC1158" s="11"/>
      <c r="AD1158" s="11">
        <f>SUM(Tabel1[[#This Row],[Bez - fout, canadees]:[Bez - fout, anders]])</f>
        <v>0</v>
      </c>
      <c r="AE1158" s="4"/>
      <c r="AF1158" s="11"/>
      <c r="AG1158" s="11"/>
      <c r="AH1158" s="11">
        <f>SUM(Tabel1[[#This Row],[Bez - Obstakel, openbaar]:[Bez - Obstakel, doelgroep]])</f>
        <v>0</v>
      </c>
      <c r="AI1158" s="4"/>
      <c r="AJ1158" s="11">
        <f>SUM(Tabel1[[#This Row],[Bez - doelgroep totaal]]+Tabel1[[#This Row],[Bez - Openbaar]]+Tabel1[[#This Row],[Bez - Foutparkeerders]]+Tabel1[[#This Row],[Bez - Obstakels]])</f>
        <v>1</v>
      </c>
      <c r="AK1158" s="41">
        <f>Tabel1[[#This Row],[Bez - Openbaar]]/Tabel1[[#This Row],[Totale openbare capaciteit]]</f>
        <v>0.2</v>
      </c>
      <c r="AL1158" s="41" t="e">
        <f>Tabel1[[#This Row],[Bez - doelgroep totaal]]/Tabel1[[#This Row],[Totale doelgroep capaciteit]]</f>
        <v>#DIV/0!</v>
      </c>
      <c r="AM1158" s="41">
        <f>Tabel1[[#This Row],[Totale bezetting]]/Tabel1[[#This Row],[Totale capaciteit]]</f>
        <v>0.2</v>
      </c>
      <c r="AN1158" s="41" t="str">
        <f>Tabel1[[#This Row],[Datum]]&amp;Tabel1[[#This Row],[Meetmoment]]&amp;Tabel1[[#This Row],[Sectienummer]]</f>
        <v>4447414:00-16:0088</v>
      </c>
      <c r="AO1158" s="33">
        <v>1</v>
      </c>
      <c r="AP1158" s="33"/>
      <c r="AQ1158" s="33"/>
      <c r="AR1158" s="33"/>
      <c r="AS1158" s="33"/>
      <c r="AT1158" s="33">
        <f>SUM(Tabel1[[#This Row],[Motief - Bezoekers/kortparkeerders]:[Motief - Overig]])</f>
        <v>1</v>
      </c>
      <c r="AU1158" s="43">
        <v>1</v>
      </c>
      <c r="AV1158" s="43"/>
      <c r="AW1158" s="43"/>
      <c r="AX1158" s="43"/>
      <c r="AY1158" s="43"/>
      <c r="AZ1158" s="43"/>
      <c r="BA1158" s="43"/>
      <c r="BB1158" s="43"/>
      <c r="BC1158" s="44">
        <f>SUM(Tabel1[[#This Row],[Herkomst - Eigen woonplaats]:[Herkomst - Onbekend]])</f>
        <v>1</v>
      </c>
    </row>
    <row r="1159" spans="1:55" s="2" customFormat="1" x14ac:dyDescent="0.25">
      <c r="A1159" s="1">
        <v>88</v>
      </c>
      <c r="B1159" t="s">
        <v>65</v>
      </c>
      <c r="C1159" s="8">
        <v>44474</v>
      </c>
      <c r="D1159" s="1" t="s">
        <v>80</v>
      </c>
      <c r="E1159" s="4">
        <v>5</v>
      </c>
      <c r="F1159" s="4"/>
      <c r="G1159" s="4"/>
      <c r="H1159" s="4"/>
      <c r="I1159" s="4"/>
      <c r="J1159" s="4"/>
      <c r="K1159" s="4">
        <f>SUM(Tabel1[[#This Row],[cap_gemarkeerd_langs]:[cap_canadees]])</f>
        <v>5</v>
      </c>
      <c r="L1159" s="4"/>
      <c r="M1159" s="4"/>
      <c r="N1159" s="4"/>
      <c r="O1159" s="4"/>
      <c r="P1159" s="4"/>
      <c r="Q1159" s="4"/>
      <c r="R1159" s="4">
        <f>SUM(Tabel1[[#This Row],[Cap - Invaliden algemeen]:[Cap - Overig gereserveerd]])</f>
        <v>0</v>
      </c>
      <c r="S1159" s="4">
        <f>Tabel1[[#This Row],[Totale openbare capaciteit]]+Tabel1[[#This Row],[Totale doelgroep capaciteit]]</f>
        <v>5</v>
      </c>
      <c r="T1159" s="11">
        <v>5</v>
      </c>
      <c r="U1159" s="11"/>
      <c r="V1159" s="11"/>
      <c r="W1159" s="11"/>
      <c r="X1159" s="11"/>
      <c r="Y1159" s="11"/>
      <c r="Z1159" s="4">
        <f>SUM(Tabel1[[#This Row],[Bez - Invaliden algemeen]:[Bez - Overig gereserveerd]])</f>
        <v>0</v>
      </c>
      <c r="AA1159" s="4"/>
      <c r="AB1159" s="4"/>
      <c r="AC1159" s="11"/>
      <c r="AD1159" s="11">
        <f>SUM(Tabel1[[#This Row],[Bez - fout, canadees]:[Bez - fout, anders]])</f>
        <v>0</v>
      </c>
      <c r="AE1159" s="4"/>
      <c r="AF1159" s="11"/>
      <c r="AG1159" s="11"/>
      <c r="AH1159" s="11">
        <f>SUM(Tabel1[[#This Row],[Bez - Obstakel, openbaar]:[Bez - Obstakel, doelgroep]])</f>
        <v>0</v>
      </c>
      <c r="AI1159" s="4"/>
      <c r="AJ1159" s="11">
        <f>SUM(Tabel1[[#This Row],[Bez - doelgroep totaal]]+Tabel1[[#This Row],[Bez - Openbaar]]+Tabel1[[#This Row],[Bez - Foutparkeerders]]+Tabel1[[#This Row],[Bez - Obstakels]])</f>
        <v>5</v>
      </c>
      <c r="AK1159" s="41">
        <f>Tabel1[[#This Row],[Bez - Openbaar]]/Tabel1[[#This Row],[Totale openbare capaciteit]]</f>
        <v>1</v>
      </c>
      <c r="AL1159" s="41" t="e">
        <f>Tabel1[[#This Row],[Bez - doelgroep totaal]]/Tabel1[[#This Row],[Totale doelgroep capaciteit]]</f>
        <v>#DIV/0!</v>
      </c>
      <c r="AM1159" s="41">
        <f>Tabel1[[#This Row],[Totale bezetting]]/Tabel1[[#This Row],[Totale capaciteit]]</f>
        <v>1</v>
      </c>
      <c r="AN1159" s="41" t="str">
        <f>Tabel1[[#This Row],[Datum]]&amp;Tabel1[[#This Row],[Meetmoment]]&amp;Tabel1[[#This Row],[Sectienummer]]</f>
        <v>4447419:00-21:0088</v>
      </c>
      <c r="AO1159" s="33"/>
      <c r="AP1159" s="33"/>
      <c r="AQ1159" s="33">
        <v>3</v>
      </c>
      <c r="AR1159" s="33">
        <v>2</v>
      </c>
      <c r="AS1159" s="33"/>
      <c r="AT1159" s="33">
        <f>SUM(Tabel1[[#This Row],[Motief - Bezoekers/kortparkeerders]:[Motief - Overig]])</f>
        <v>5</v>
      </c>
      <c r="AU1159" s="43">
        <v>4</v>
      </c>
      <c r="AV1159" s="43"/>
      <c r="AW1159" s="43">
        <v>1</v>
      </c>
      <c r="AX1159" s="43"/>
      <c r="AY1159" s="43"/>
      <c r="AZ1159" s="43"/>
      <c r="BA1159" s="43"/>
      <c r="BB1159" s="43"/>
      <c r="BC1159" s="44">
        <f>SUM(Tabel1[[#This Row],[Herkomst - Eigen woonplaats]:[Herkomst - Onbekend]])</f>
        <v>5</v>
      </c>
    </row>
    <row r="1160" spans="1:55" s="2" customFormat="1" x14ac:dyDescent="0.25">
      <c r="A1160" s="1">
        <v>88</v>
      </c>
      <c r="B1160" t="s">
        <v>65</v>
      </c>
      <c r="C1160" s="8">
        <v>44475</v>
      </c>
      <c r="D1160" s="1" t="s">
        <v>77</v>
      </c>
      <c r="E1160" s="4">
        <v>5</v>
      </c>
      <c r="F1160" s="4"/>
      <c r="G1160" s="4"/>
      <c r="H1160" s="4"/>
      <c r="I1160" s="4"/>
      <c r="J1160" s="4"/>
      <c r="K1160" s="4">
        <f>SUM(Tabel1[[#This Row],[cap_gemarkeerd_langs]:[cap_canadees]])</f>
        <v>5</v>
      </c>
      <c r="L1160" s="4"/>
      <c r="M1160" s="4"/>
      <c r="N1160" s="4"/>
      <c r="O1160" s="4"/>
      <c r="P1160" s="4"/>
      <c r="Q1160" s="4"/>
      <c r="R1160" s="4">
        <f>SUM(Tabel1[[#This Row],[Cap - Invaliden algemeen]:[Cap - Overig gereserveerd]])</f>
        <v>0</v>
      </c>
      <c r="S1160" s="4">
        <f>Tabel1[[#This Row],[Totale openbare capaciteit]]+Tabel1[[#This Row],[Totale doelgroep capaciteit]]</f>
        <v>5</v>
      </c>
      <c r="T1160" s="11">
        <v>5</v>
      </c>
      <c r="U1160" s="11"/>
      <c r="V1160" s="11"/>
      <c r="W1160" s="11"/>
      <c r="X1160" s="11"/>
      <c r="Y1160" s="11"/>
      <c r="Z1160" s="4">
        <f>SUM(Tabel1[[#This Row],[Bez - Invaliden algemeen]:[Bez - Overig gereserveerd]])</f>
        <v>0</v>
      </c>
      <c r="AA1160" s="4"/>
      <c r="AB1160" s="4"/>
      <c r="AC1160" s="11"/>
      <c r="AD1160" s="11">
        <f>SUM(Tabel1[[#This Row],[Bez - fout, canadees]:[Bez - fout, anders]])</f>
        <v>0</v>
      </c>
      <c r="AE1160" s="4"/>
      <c r="AF1160" s="11"/>
      <c r="AG1160" s="11"/>
      <c r="AH1160" s="11">
        <f>SUM(Tabel1[[#This Row],[Bez - Obstakel, openbaar]:[Bez - Obstakel, doelgroep]])</f>
        <v>0</v>
      </c>
      <c r="AI1160" s="4"/>
      <c r="AJ1160" s="11">
        <f>SUM(Tabel1[[#This Row],[Bez - doelgroep totaal]]+Tabel1[[#This Row],[Bez - Openbaar]]+Tabel1[[#This Row],[Bez - Foutparkeerders]]+Tabel1[[#This Row],[Bez - Obstakels]])</f>
        <v>5</v>
      </c>
      <c r="AK1160" s="41">
        <f>Tabel1[[#This Row],[Bez - Openbaar]]/Tabel1[[#This Row],[Totale openbare capaciteit]]</f>
        <v>1</v>
      </c>
      <c r="AL1160" s="41" t="e">
        <f>Tabel1[[#This Row],[Bez - doelgroep totaal]]/Tabel1[[#This Row],[Totale doelgroep capaciteit]]</f>
        <v>#DIV/0!</v>
      </c>
      <c r="AM1160" s="41">
        <f>Tabel1[[#This Row],[Totale bezetting]]/Tabel1[[#This Row],[Totale capaciteit]]</f>
        <v>1</v>
      </c>
      <c r="AN1160" s="41" t="str">
        <f>Tabel1[[#This Row],[Datum]]&amp;Tabel1[[#This Row],[Meetmoment]]&amp;Tabel1[[#This Row],[Sectienummer]]</f>
        <v>4447500:00-02:0088</v>
      </c>
      <c r="AO1160" s="33"/>
      <c r="AP1160" s="33"/>
      <c r="AQ1160" s="33">
        <v>3</v>
      </c>
      <c r="AR1160" s="33">
        <v>2</v>
      </c>
      <c r="AS1160" s="33"/>
      <c r="AT1160" s="33">
        <f>SUM(Tabel1[[#This Row],[Motief - Bezoekers/kortparkeerders]:[Motief - Overig]])</f>
        <v>5</v>
      </c>
      <c r="AU1160" s="43">
        <v>4</v>
      </c>
      <c r="AV1160" s="43"/>
      <c r="AW1160" s="43">
        <v>1</v>
      </c>
      <c r="AX1160" s="43"/>
      <c r="AY1160" s="43"/>
      <c r="AZ1160" s="43"/>
      <c r="BA1160" s="43"/>
      <c r="BB1160" s="43"/>
      <c r="BC1160" s="44">
        <f>SUM(Tabel1[[#This Row],[Herkomst - Eigen woonplaats]:[Herkomst - Onbekend]])</f>
        <v>5</v>
      </c>
    </row>
    <row r="1161" spans="1:55" s="2" customFormat="1" x14ac:dyDescent="0.25">
      <c r="A1161" s="1">
        <v>89</v>
      </c>
      <c r="B1161" t="s">
        <v>65</v>
      </c>
      <c r="C1161" s="8">
        <v>44415</v>
      </c>
      <c r="D1161" s="1" t="s">
        <v>78</v>
      </c>
      <c r="E1161" s="4">
        <v>3</v>
      </c>
      <c r="F1161" s="4"/>
      <c r="G1161" s="4">
        <v>19</v>
      </c>
      <c r="H1161" s="4"/>
      <c r="I1161" s="4"/>
      <c r="J1161" s="4"/>
      <c r="K1161" s="4">
        <f>SUM(Tabel1[[#This Row],[cap_gemarkeerd_langs]:[cap_canadees]])</f>
        <v>22</v>
      </c>
      <c r="L1161" s="4"/>
      <c r="M1161" s="4"/>
      <c r="N1161" s="4"/>
      <c r="O1161" s="4"/>
      <c r="P1161" s="4"/>
      <c r="Q1161" s="4"/>
      <c r="R1161" s="4">
        <f>SUM(Tabel1[[#This Row],[Cap - Invaliden algemeen]:[Cap - Overig gereserveerd]])</f>
        <v>0</v>
      </c>
      <c r="S1161" s="4">
        <f>Tabel1[[#This Row],[Totale openbare capaciteit]]+Tabel1[[#This Row],[Totale doelgroep capaciteit]]</f>
        <v>22</v>
      </c>
      <c r="T1161" s="11">
        <v>18</v>
      </c>
      <c r="U1161" s="11"/>
      <c r="V1161" s="11"/>
      <c r="W1161" s="11"/>
      <c r="X1161" s="11"/>
      <c r="Y1161" s="11"/>
      <c r="Z1161" s="4">
        <f>SUM(Tabel1[[#This Row],[Bez - Invaliden algemeen]:[Bez - Overig gereserveerd]])</f>
        <v>0</v>
      </c>
      <c r="AA1161" s="4"/>
      <c r="AB1161" s="4"/>
      <c r="AC1161" s="11"/>
      <c r="AD1161" s="11">
        <f>SUM(Tabel1[[#This Row],[Bez - fout, canadees]:[Bez - fout, anders]])</f>
        <v>0</v>
      </c>
      <c r="AE1161" s="4"/>
      <c r="AF1161" s="11"/>
      <c r="AG1161" s="11"/>
      <c r="AH1161" s="11">
        <f>SUM(Tabel1[[#This Row],[Bez - Obstakel, openbaar]:[Bez - Obstakel, doelgroep]])</f>
        <v>0</v>
      </c>
      <c r="AI1161" s="4"/>
      <c r="AJ1161" s="11">
        <f>SUM(Tabel1[[#This Row],[Bez - doelgroep totaal]]+Tabel1[[#This Row],[Bez - Openbaar]]+Tabel1[[#This Row],[Bez - Foutparkeerders]]+Tabel1[[#This Row],[Bez - Obstakels]])</f>
        <v>18</v>
      </c>
      <c r="AK1161" s="41">
        <f>Tabel1[[#This Row],[Bez - Openbaar]]/Tabel1[[#This Row],[Totale openbare capaciteit]]</f>
        <v>0.81818181818181823</v>
      </c>
      <c r="AL1161" s="41" t="e">
        <f>Tabel1[[#This Row],[Bez - doelgroep totaal]]/Tabel1[[#This Row],[Totale doelgroep capaciteit]]</f>
        <v>#DIV/0!</v>
      </c>
      <c r="AM1161" s="41">
        <f>Tabel1[[#This Row],[Totale bezetting]]/Tabel1[[#This Row],[Totale capaciteit]]</f>
        <v>0.81818181818181823</v>
      </c>
      <c r="AN1161" s="41" t="str">
        <f>Tabel1[[#This Row],[Datum]]&amp;Tabel1[[#This Row],[Meetmoment]]&amp;Tabel1[[#This Row],[Sectienummer]]</f>
        <v>4441510:00-12:0089</v>
      </c>
      <c r="AO1161" s="33"/>
      <c r="AP1161" s="33"/>
      <c r="AQ1161" s="33">
        <v>4</v>
      </c>
      <c r="AR1161" s="33">
        <v>14</v>
      </c>
      <c r="AS1161" s="33"/>
      <c r="AT1161" s="33">
        <f>SUM(Tabel1[[#This Row],[Motief - Bezoekers/kortparkeerders]:[Motief - Overig]])</f>
        <v>18</v>
      </c>
      <c r="AU1161" s="43">
        <v>14</v>
      </c>
      <c r="AV1161" s="43"/>
      <c r="AW1161" s="43"/>
      <c r="AX1161" s="43"/>
      <c r="AY1161" s="43">
        <v>2</v>
      </c>
      <c r="AZ1161" s="43"/>
      <c r="BA1161" s="43"/>
      <c r="BB1161" s="43">
        <v>2</v>
      </c>
      <c r="BC1161" s="44">
        <f>SUM(Tabel1[[#This Row],[Herkomst - Eigen woonplaats]:[Herkomst - Onbekend]])</f>
        <v>18</v>
      </c>
    </row>
    <row r="1162" spans="1:55" s="2" customFormat="1" x14ac:dyDescent="0.25">
      <c r="A1162" s="1">
        <v>89</v>
      </c>
      <c r="B1162" t="s">
        <v>65</v>
      </c>
      <c r="C1162" s="8">
        <v>44415</v>
      </c>
      <c r="D1162" s="1" t="s">
        <v>79</v>
      </c>
      <c r="E1162" s="4">
        <v>3</v>
      </c>
      <c r="F1162" s="4"/>
      <c r="G1162" s="4">
        <v>19</v>
      </c>
      <c r="H1162" s="4"/>
      <c r="I1162" s="4"/>
      <c r="J1162" s="4"/>
      <c r="K1162" s="4">
        <f>SUM(Tabel1[[#This Row],[cap_gemarkeerd_langs]:[cap_canadees]])</f>
        <v>22</v>
      </c>
      <c r="L1162" s="4"/>
      <c r="M1162" s="4"/>
      <c r="N1162" s="4"/>
      <c r="O1162" s="4"/>
      <c r="P1162" s="4"/>
      <c r="Q1162" s="4"/>
      <c r="R1162" s="4">
        <f>SUM(Tabel1[[#This Row],[Cap - Invaliden algemeen]:[Cap - Overig gereserveerd]])</f>
        <v>0</v>
      </c>
      <c r="S1162" s="4">
        <f>Tabel1[[#This Row],[Totale openbare capaciteit]]+Tabel1[[#This Row],[Totale doelgroep capaciteit]]</f>
        <v>22</v>
      </c>
      <c r="T1162" s="11">
        <v>16</v>
      </c>
      <c r="U1162" s="11"/>
      <c r="V1162" s="11"/>
      <c r="W1162" s="11"/>
      <c r="X1162" s="11"/>
      <c r="Y1162" s="11"/>
      <c r="Z1162" s="4">
        <f>SUM(Tabel1[[#This Row],[Bez - Invaliden algemeen]:[Bez - Overig gereserveerd]])</f>
        <v>0</v>
      </c>
      <c r="AA1162" s="4"/>
      <c r="AB1162" s="4"/>
      <c r="AC1162" s="11"/>
      <c r="AD1162" s="11">
        <f>SUM(Tabel1[[#This Row],[Bez - fout, canadees]:[Bez - fout, anders]])</f>
        <v>0</v>
      </c>
      <c r="AE1162" s="4"/>
      <c r="AF1162" s="11"/>
      <c r="AG1162" s="11"/>
      <c r="AH1162" s="11">
        <f>SUM(Tabel1[[#This Row],[Bez - Obstakel, openbaar]:[Bez - Obstakel, doelgroep]])</f>
        <v>0</v>
      </c>
      <c r="AI1162" s="4"/>
      <c r="AJ1162" s="11">
        <f>SUM(Tabel1[[#This Row],[Bez - doelgroep totaal]]+Tabel1[[#This Row],[Bez - Openbaar]]+Tabel1[[#This Row],[Bez - Foutparkeerders]]+Tabel1[[#This Row],[Bez - Obstakels]])</f>
        <v>16</v>
      </c>
      <c r="AK1162" s="41">
        <f>Tabel1[[#This Row],[Bez - Openbaar]]/Tabel1[[#This Row],[Totale openbare capaciteit]]</f>
        <v>0.72727272727272729</v>
      </c>
      <c r="AL1162" s="41" t="e">
        <f>Tabel1[[#This Row],[Bez - doelgroep totaal]]/Tabel1[[#This Row],[Totale doelgroep capaciteit]]</f>
        <v>#DIV/0!</v>
      </c>
      <c r="AM1162" s="41">
        <f>Tabel1[[#This Row],[Totale bezetting]]/Tabel1[[#This Row],[Totale capaciteit]]</f>
        <v>0.72727272727272729</v>
      </c>
      <c r="AN1162" s="41" t="str">
        <f>Tabel1[[#This Row],[Datum]]&amp;Tabel1[[#This Row],[Meetmoment]]&amp;Tabel1[[#This Row],[Sectienummer]]</f>
        <v>4441514:00-16:0089</v>
      </c>
      <c r="AO1162" s="33">
        <v>1</v>
      </c>
      <c r="AP1162" s="33"/>
      <c r="AQ1162" s="33">
        <v>2</v>
      </c>
      <c r="AR1162" s="33">
        <v>13</v>
      </c>
      <c r="AS1162" s="33"/>
      <c r="AT1162" s="33">
        <f>SUM(Tabel1[[#This Row],[Motief - Bezoekers/kortparkeerders]:[Motief - Overig]])</f>
        <v>16</v>
      </c>
      <c r="AU1162" s="43">
        <v>12</v>
      </c>
      <c r="AV1162" s="43"/>
      <c r="AW1162" s="43"/>
      <c r="AX1162" s="43">
        <v>1</v>
      </c>
      <c r="AY1162" s="43">
        <v>1</v>
      </c>
      <c r="AZ1162" s="43"/>
      <c r="BA1162" s="43"/>
      <c r="BB1162" s="43">
        <v>2</v>
      </c>
      <c r="BC1162" s="44">
        <f>SUM(Tabel1[[#This Row],[Herkomst - Eigen woonplaats]:[Herkomst - Onbekend]])</f>
        <v>16</v>
      </c>
    </row>
    <row r="1163" spans="1:55" s="2" customFormat="1" x14ac:dyDescent="0.25">
      <c r="A1163" s="1">
        <v>89</v>
      </c>
      <c r="B1163" t="s">
        <v>65</v>
      </c>
      <c r="C1163" s="8">
        <v>44415</v>
      </c>
      <c r="D1163" s="1" t="s">
        <v>80</v>
      </c>
      <c r="E1163" s="4">
        <v>3</v>
      </c>
      <c r="F1163" s="4"/>
      <c r="G1163" s="4">
        <v>19</v>
      </c>
      <c r="H1163" s="4"/>
      <c r="I1163" s="4"/>
      <c r="J1163" s="4"/>
      <c r="K1163" s="4">
        <f>SUM(Tabel1[[#This Row],[cap_gemarkeerd_langs]:[cap_canadees]])</f>
        <v>22</v>
      </c>
      <c r="L1163" s="4"/>
      <c r="M1163" s="4"/>
      <c r="N1163" s="4"/>
      <c r="O1163" s="4"/>
      <c r="P1163" s="4"/>
      <c r="Q1163" s="4"/>
      <c r="R1163" s="4">
        <f>SUM(Tabel1[[#This Row],[Cap - Invaliden algemeen]:[Cap - Overig gereserveerd]])</f>
        <v>0</v>
      </c>
      <c r="S1163" s="4">
        <f>Tabel1[[#This Row],[Totale openbare capaciteit]]+Tabel1[[#This Row],[Totale doelgroep capaciteit]]</f>
        <v>22</v>
      </c>
      <c r="T1163" s="11">
        <v>21</v>
      </c>
      <c r="U1163" s="11"/>
      <c r="V1163" s="11"/>
      <c r="W1163" s="11"/>
      <c r="X1163" s="11"/>
      <c r="Y1163" s="11"/>
      <c r="Z1163" s="4">
        <f>SUM(Tabel1[[#This Row],[Bez - Invaliden algemeen]:[Bez - Overig gereserveerd]])</f>
        <v>0</v>
      </c>
      <c r="AA1163" s="4"/>
      <c r="AB1163" s="4"/>
      <c r="AC1163" s="11"/>
      <c r="AD1163" s="11">
        <f>SUM(Tabel1[[#This Row],[Bez - fout, canadees]:[Bez - fout, anders]])</f>
        <v>0</v>
      </c>
      <c r="AE1163" s="4"/>
      <c r="AF1163" s="11"/>
      <c r="AG1163" s="11"/>
      <c r="AH1163" s="11">
        <f>SUM(Tabel1[[#This Row],[Bez - Obstakel, openbaar]:[Bez - Obstakel, doelgroep]])</f>
        <v>0</v>
      </c>
      <c r="AI1163" s="4"/>
      <c r="AJ1163" s="11">
        <f>SUM(Tabel1[[#This Row],[Bez - doelgroep totaal]]+Tabel1[[#This Row],[Bez - Openbaar]]+Tabel1[[#This Row],[Bez - Foutparkeerders]]+Tabel1[[#This Row],[Bez - Obstakels]])</f>
        <v>21</v>
      </c>
      <c r="AK1163" s="41">
        <f>Tabel1[[#This Row],[Bez - Openbaar]]/Tabel1[[#This Row],[Totale openbare capaciteit]]</f>
        <v>0.95454545454545459</v>
      </c>
      <c r="AL1163" s="41" t="e">
        <f>Tabel1[[#This Row],[Bez - doelgroep totaal]]/Tabel1[[#This Row],[Totale doelgroep capaciteit]]</f>
        <v>#DIV/0!</v>
      </c>
      <c r="AM1163" s="41">
        <f>Tabel1[[#This Row],[Totale bezetting]]/Tabel1[[#This Row],[Totale capaciteit]]</f>
        <v>0.95454545454545459</v>
      </c>
      <c r="AN1163" s="41" t="str">
        <f>Tabel1[[#This Row],[Datum]]&amp;Tabel1[[#This Row],[Meetmoment]]&amp;Tabel1[[#This Row],[Sectienummer]]</f>
        <v>4441519:00-21:0089</v>
      </c>
      <c r="AO1163" s="33">
        <v>1</v>
      </c>
      <c r="AP1163" s="33">
        <v>1</v>
      </c>
      <c r="AQ1163" s="33">
        <v>5</v>
      </c>
      <c r="AR1163" s="33">
        <v>14</v>
      </c>
      <c r="AS1163" s="33"/>
      <c r="AT1163" s="33">
        <f>SUM(Tabel1[[#This Row],[Motief - Bezoekers/kortparkeerders]:[Motief - Overig]])</f>
        <v>21</v>
      </c>
      <c r="AU1163" s="43">
        <v>19</v>
      </c>
      <c r="AV1163" s="43"/>
      <c r="AW1163" s="43">
        <v>1</v>
      </c>
      <c r="AX1163" s="43"/>
      <c r="AY1163" s="43"/>
      <c r="AZ1163" s="43"/>
      <c r="BA1163" s="43"/>
      <c r="BB1163" s="43">
        <v>1</v>
      </c>
      <c r="BC1163" s="44">
        <f>SUM(Tabel1[[#This Row],[Herkomst - Eigen woonplaats]:[Herkomst - Onbekend]])</f>
        <v>21</v>
      </c>
    </row>
    <row r="1164" spans="1:55" s="2" customFormat="1" x14ac:dyDescent="0.25">
      <c r="A1164" s="1">
        <v>89</v>
      </c>
      <c r="B1164" t="s">
        <v>65</v>
      </c>
      <c r="C1164" s="8">
        <v>44416</v>
      </c>
      <c r="D1164" s="1" t="s">
        <v>77</v>
      </c>
      <c r="E1164" s="4">
        <v>3</v>
      </c>
      <c r="F1164" s="4"/>
      <c r="G1164" s="4">
        <v>19</v>
      </c>
      <c r="H1164" s="4"/>
      <c r="I1164" s="4"/>
      <c r="J1164" s="4"/>
      <c r="K1164" s="4">
        <f>SUM(Tabel1[[#This Row],[cap_gemarkeerd_langs]:[cap_canadees]])</f>
        <v>22</v>
      </c>
      <c r="L1164" s="4"/>
      <c r="M1164" s="4"/>
      <c r="N1164" s="4"/>
      <c r="O1164" s="4"/>
      <c r="P1164" s="4"/>
      <c r="Q1164" s="4"/>
      <c r="R1164" s="4">
        <f>SUM(Tabel1[[#This Row],[Cap - Invaliden algemeen]:[Cap - Overig gereserveerd]])</f>
        <v>0</v>
      </c>
      <c r="S1164" s="4">
        <f>Tabel1[[#This Row],[Totale openbare capaciteit]]+Tabel1[[#This Row],[Totale doelgroep capaciteit]]</f>
        <v>22</v>
      </c>
      <c r="T1164" s="11">
        <v>22</v>
      </c>
      <c r="U1164" s="11"/>
      <c r="V1164" s="11"/>
      <c r="W1164" s="11"/>
      <c r="X1164" s="11"/>
      <c r="Y1164" s="11"/>
      <c r="Z1164" s="4">
        <f>SUM(Tabel1[[#This Row],[Bez - Invaliden algemeen]:[Bez - Overig gereserveerd]])</f>
        <v>0</v>
      </c>
      <c r="AA1164" s="4"/>
      <c r="AB1164" s="4">
        <v>1</v>
      </c>
      <c r="AC1164" s="11"/>
      <c r="AD1164" s="11">
        <f>SUM(Tabel1[[#This Row],[Bez - fout, canadees]:[Bez - fout, anders]])</f>
        <v>1</v>
      </c>
      <c r="AE1164" s="4"/>
      <c r="AF1164" s="11"/>
      <c r="AG1164" s="11"/>
      <c r="AH1164" s="11">
        <f>SUM(Tabel1[[#This Row],[Bez - Obstakel, openbaar]:[Bez - Obstakel, doelgroep]])</f>
        <v>0</v>
      </c>
      <c r="AI1164" s="4"/>
      <c r="AJ1164" s="11">
        <f>SUM(Tabel1[[#This Row],[Bez - doelgroep totaal]]+Tabel1[[#This Row],[Bez - Openbaar]]+Tabel1[[#This Row],[Bez - Foutparkeerders]]+Tabel1[[#This Row],[Bez - Obstakels]])</f>
        <v>23</v>
      </c>
      <c r="AK1164" s="41">
        <f>Tabel1[[#This Row],[Bez - Openbaar]]/Tabel1[[#This Row],[Totale openbare capaciteit]]</f>
        <v>1</v>
      </c>
      <c r="AL1164" s="41" t="e">
        <f>Tabel1[[#This Row],[Bez - doelgroep totaal]]/Tabel1[[#This Row],[Totale doelgroep capaciteit]]</f>
        <v>#DIV/0!</v>
      </c>
      <c r="AM1164" s="41">
        <f>Tabel1[[#This Row],[Totale bezetting]]/Tabel1[[#This Row],[Totale capaciteit]]</f>
        <v>1.0454545454545454</v>
      </c>
      <c r="AN1164" s="41" t="str">
        <f>Tabel1[[#This Row],[Datum]]&amp;Tabel1[[#This Row],[Meetmoment]]&amp;Tabel1[[#This Row],[Sectienummer]]</f>
        <v>4441600:00-02:0089</v>
      </c>
      <c r="AO1164" s="33"/>
      <c r="AP1164" s="33"/>
      <c r="AQ1164" s="33">
        <v>6</v>
      </c>
      <c r="AR1164" s="33">
        <v>17</v>
      </c>
      <c r="AS1164" s="33"/>
      <c r="AT1164" s="33">
        <f>SUM(Tabel1[[#This Row],[Motief - Bezoekers/kortparkeerders]:[Motief - Overig]])</f>
        <v>23</v>
      </c>
      <c r="AU1164" s="43">
        <v>19</v>
      </c>
      <c r="AV1164" s="43"/>
      <c r="AW1164" s="43"/>
      <c r="AX1164" s="43"/>
      <c r="AY1164" s="43">
        <v>2</v>
      </c>
      <c r="AZ1164" s="43"/>
      <c r="BA1164" s="43"/>
      <c r="BB1164" s="43">
        <v>2</v>
      </c>
      <c r="BC1164" s="44">
        <f>SUM(Tabel1[[#This Row],[Herkomst - Eigen woonplaats]:[Herkomst - Onbekend]])</f>
        <v>23</v>
      </c>
    </row>
    <row r="1165" spans="1:55" s="2" customFormat="1" x14ac:dyDescent="0.25">
      <c r="A1165" s="1">
        <v>89</v>
      </c>
      <c r="B1165" s="1" t="s">
        <v>65</v>
      </c>
      <c r="C1165" s="8">
        <v>44429</v>
      </c>
      <c r="D1165" s="1" t="s">
        <v>79</v>
      </c>
      <c r="E1165" s="4">
        <v>3</v>
      </c>
      <c r="F1165" s="4"/>
      <c r="G1165" s="4">
        <v>19</v>
      </c>
      <c r="H1165" s="4"/>
      <c r="I1165" s="4"/>
      <c r="J1165" s="4"/>
      <c r="K1165" s="4">
        <f>SUM(Tabel1[[#This Row],[cap_gemarkeerd_langs]:[cap_canadees]])</f>
        <v>22</v>
      </c>
      <c r="L1165" s="4"/>
      <c r="M1165" s="4"/>
      <c r="N1165" s="4"/>
      <c r="O1165" s="4"/>
      <c r="P1165" s="4"/>
      <c r="Q1165" s="4"/>
      <c r="R1165" s="4">
        <f>SUM(Tabel1[[#This Row],[Cap - Invaliden algemeen]:[Cap - Overig gereserveerd]])</f>
        <v>0</v>
      </c>
      <c r="S1165" s="4">
        <f>Tabel1[[#This Row],[Totale openbare capaciteit]]+Tabel1[[#This Row],[Totale doelgroep capaciteit]]</f>
        <v>22</v>
      </c>
      <c r="T1165" s="11">
        <v>16</v>
      </c>
      <c r="U1165" s="11"/>
      <c r="V1165" s="11"/>
      <c r="W1165" s="11"/>
      <c r="X1165" s="11"/>
      <c r="Y1165" s="11"/>
      <c r="Z1165" s="4">
        <f>SUM(Tabel1[[#This Row],[Bez - Invaliden algemeen]:[Bez - Overig gereserveerd]])</f>
        <v>0</v>
      </c>
      <c r="AA1165" s="4"/>
      <c r="AB1165" s="4"/>
      <c r="AC1165" s="11"/>
      <c r="AD1165" s="11">
        <f>SUM(Tabel1[[#This Row],[Bez - fout, canadees]:[Bez - fout, anders]])</f>
        <v>0</v>
      </c>
      <c r="AE1165" s="11"/>
      <c r="AF1165" s="11"/>
      <c r="AG1165" s="11"/>
      <c r="AH1165" s="11">
        <f>SUM(Tabel1[[#This Row],[Bez - Obstakel, openbaar]:[Bez - Obstakel, doelgroep]])</f>
        <v>0</v>
      </c>
      <c r="AI1165" s="4"/>
      <c r="AJ1165" s="11">
        <f>SUM(Tabel1[[#This Row],[Bez - doelgroep totaal]]+Tabel1[[#This Row],[Bez - Openbaar]]+Tabel1[[#This Row],[Bez - Foutparkeerders]]+Tabel1[[#This Row],[Bez - Obstakels]])</f>
        <v>16</v>
      </c>
      <c r="AK1165" s="41">
        <f>Tabel1[[#This Row],[Bez - Openbaar]]/Tabel1[[#This Row],[Totale openbare capaciteit]]</f>
        <v>0.72727272727272729</v>
      </c>
      <c r="AL1165" s="41" t="e">
        <f>Tabel1[[#This Row],[Bez - doelgroep totaal]]/Tabel1[[#This Row],[Totale doelgroep capaciteit]]</f>
        <v>#DIV/0!</v>
      </c>
      <c r="AM1165" s="41">
        <f>Tabel1[[#This Row],[Totale bezetting]]/Tabel1[[#This Row],[Totale capaciteit]]</f>
        <v>0.72727272727272729</v>
      </c>
      <c r="AN1165" s="41" t="str">
        <f>Tabel1[[#This Row],[Datum]]&amp;Tabel1[[#This Row],[Meetmoment]]&amp;Tabel1[[#This Row],[Sectienummer]]</f>
        <v>4442914:00-16:0089</v>
      </c>
      <c r="AO1165" s="33"/>
      <c r="AP1165" s="33"/>
      <c r="AQ1165" s="33">
        <v>3</v>
      </c>
      <c r="AR1165" s="33">
        <v>13</v>
      </c>
      <c r="AS1165" s="33"/>
      <c r="AT1165" s="33">
        <f>SUM(Tabel1[[#This Row],[Motief - Bezoekers/kortparkeerders]:[Motief - Overig]])</f>
        <v>16</v>
      </c>
      <c r="AU1165" s="43">
        <v>13</v>
      </c>
      <c r="AV1165" s="43"/>
      <c r="AW1165" s="43"/>
      <c r="AX1165" s="43"/>
      <c r="AY1165" s="43">
        <v>1</v>
      </c>
      <c r="AZ1165" s="43"/>
      <c r="BA1165" s="43"/>
      <c r="BB1165" s="43">
        <v>2</v>
      </c>
      <c r="BC1165" s="44">
        <f>SUM(Tabel1[[#This Row],[Herkomst - Eigen woonplaats]:[Herkomst - Onbekend]])</f>
        <v>16</v>
      </c>
    </row>
    <row r="1166" spans="1:55" s="2" customFormat="1" x14ac:dyDescent="0.25">
      <c r="A1166" s="1">
        <v>89</v>
      </c>
      <c r="B1166" t="s">
        <v>65</v>
      </c>
      <c r="C1166" s="8">
        <v>44450</v>
      </c>
      <c r="D1166" s="1" t="s">
        <v>78</v>
      </c>
      <c r="E1166" s="4">
        <v>3</v>
      </c>
      <c r="F1166" s="4"/>
      <c r="G1166" s="4">
        <v>19</v>
      </c>
      <c r="H1166" s="4"/>
      <c r="I1166" s="4"/>
      <c r="J1166" s="4"/>
      <c r="K1166" s="4">
        <f>SUM(Tabel1[[#This Row],[cap_gemarkeerd_langs]:[cap_canadees]])</f>
        <v>22</v>
      </c>
      <c r="L1166" s="4"/>
      <c r="M1166" s="4"/>
      <c r="N1166" s="4"/>
      <c r="O1166" s="4"/>
      <c r="P1166" s="4"/>
      <c r="Q1166" s="4"/>
      <c r="R1166" s="4">
        <f>SUM(Tabel1[[#This Row],[Cap - Invaliden algemeen]:[Cap - Overig gereserveerd]])</f>
        <v>0</v>
      </c>
      <c r="S1166" s="4">
        <f>Tabel1[[#This Row],[Totale openbare capaciteit]]+Tabel1[[#This Row],[Totale doelgroep capaciteit]]</f>
        <v>22</v>
      </c>
      <c r="T1166" s="11">
        <v>14</v>
      </c>
      <c r="U1166" s="11"/>
      <c r="V1166" s="11"/>
      <c r="W1166" s="11"/>
      <c r="X1166" s="11"/>
      <c r="Y1166" s="11"/>
      <c r="Z1166" s="4">
        <f>SUM(Tabel1[[#This Row],[Bez - Invaliden algemeen]:[Bez - Overig gereserveerd]])</f>
        <v>0</v>
      </c>
      <c r="AA1166" s="4"/>
      <c r="AB1166" s="4"/>
      <c r="AC1166" s="11"/>
      <c r="AD1166" s="11">
        <f>SUM(Tabel1[[#This Row],[Bez - fout, canadees]:[Bez - fout, anders]])</f>
        <v>0</v>
      </c>
      <c r="AE1166" s="4"/>
      <c r="AF1166" s="11"/>
      <c r="AG1166" s="11"/>
      <c r="AH1166" s="11">
        <f>SUM(Tabel1[[#This Row],[Bez - Obstakel, openbaar]:[Bez - Obstakel, doelgroep]])</f>
        <v>0</v>
      </c>
      <c r="AI1166" s="4"/>
      <c r="AJ1166" s="11">
        <f>SUM(Tabel1[[#This Row],[Bez - doelgroep totaal]]+Tabel1[[#This Row],[Bez - Openbaar]]+Tabel1[[#This Row],[Bez - Foutparkeerders]]+Tabel1[[#This Row],[Bez - Obstakels]])</f>
        <v>14</v>
      </c>
      <c r="AK1166" s="41">
        <f>Tabel1[[#This Row],[Bez - Openbaar]]/Tabel1[[#This Row],[Totale openbare capaciteit]]</f>
        <v>0.63636363636363635</v>
      </c>
      <c r="AL1166" s="41" t="e">
        <f>Tabel1[[#This Row],[Bez - doelgroep totaal]]/Tabel1[[#This Row],[Totale doelgroep capaciteit]]</f>
        <v>#DIV/0!</v>
      </c>
      <c r="AM1166" s="41">
        <f>Tabel1[[#This Row],[Totale bezetting]]/Tabel1[[#This Row],[Totale capaciteit]]</f>
        <v>0.63636363636363635</v>
      </c>
      <c r="AN1166" s="41" t="str">
        <f>Tabel1[[#This Row],[Datum]]&amp;Tabel1[[#This Row],[Meetmoment]]&amp;Tabel1[[#This Row],[Sectienummer]]</f>
        <v>4445010:00-12:0089</v>
      </c>
      <c r="AO1166" s="33">
        <v>1</v>
      </c>
      <c r="AP1166" s="33"/>
      <c r="AQ1166" s="33">
        <v>1</v>
      </c>
      <c r="AR1166" s="33">
        <v>12</v>
      </c>
      <c r="AS1166" s="33"/>
      <c r="AT1166" s="33">
        <f>SUM(Tabel1[[#This Row],[Motief - Bezoekers/kortparkeerders]:[Motief - Overig]])</f>
        <v>14</v>
      </c>
      <c r="AU1166" s="43">
        <v>10</v>
      </c>
      <c r="AV1166" s="43"/>
      <c r="AW1166" s="43"/>
      <c r="AX1166" s="43"/>
      <c r="AY1166" s="43">
        <v>3</v>
      </c>
      <c r="AZ1166" s="43"/>
      <c r="BA1166" s="43"/>
      <c r="BB1166" s="43">
        <v>1</v>
      </c>
      <c r="BC1166" s="44">
        <f>SUM(Tabel1[[#This Row],[Herkomst - Eigen woonplaats]:[Herkomst - Onbekend]])</f>
        <v>14</v>
      </c>
    </row>
    <row r="1167" spans="1:55" s="2" customFormat="1" x14ac:dyDescent="0.25">
      <c r="A1167" s="1">
        <v>89</v>
      </c>
      <c r="B1167" t="s">
        <v>65</v>
      </c>
      <c r="C1167" s="8">
        <v>44450</v>
      </c>
      <c r="D1167" s="1" t="s">
        <v>79</v>
      </c>
      <c r="E1167" s="4">
        <v>3</v>
      </c>
      <c r="F1167" s="4"/>
      <c r="G1167" s="4">
        <v>19</v>
      </c>
      <c r="H1167" s="4"/>
      <c r="I1167" s="4"/>
      <c r="J1167" s="4"/>
      <c r="K1167" s="4">
        <f>SUM(Tabel1[[#This Row],[cap_gemarkeerd_langs]:[cap_canadees]])</f>
        <v>22</v>
      </c>
      <c r="L1167" s="4"/>
      <c r="M1167" s="4"/>
      <c r="N1167" s="4"/>
      <c r="O1167" s="4"/>
      <c r="P1167" s="4"/>
      <c r="Q1167" s="4"/>
      <c r="R1167" s="4">
        <f>SUM(Tabel1[[#This Row],[Cap - Invaliden algemeen]:[Cap - Overig gereserveerd]])</f>
        <v>0</v>
      </c>
      <c r="S1167" s="4">
        <f>Tabel1[[#This Row],[Totale openbare capaciteit]]+Tabel1[[#This Row],[Totale doelgroep capaciteit]]</f>
        <v>22</v>
      </c>
      <c r="T1167" s="11">
        <v>14</v>
      </c>
      <c r="U1167" s="11"/>
      <c r="V1167" s="11"/>
      <c r="W1167" s="11"/>
      <c r="X1167" s="11"/>
      <c r="Y1167" s="11"/>
      <c r="Z1167" s="4">
        <f>SUM(Tabel1[[#This Row],[Bez - Invaliden algemeen]:[Bez - Overig gereserveerd]])</f>
        <v>0</v>
      </c>
      <c r="AA1167" s="4"/>
      <c r="AB1167" s="4"/>
      <c r="AC1167" s="11"/>
      <c r="AD1167" s="11">
        <f>SUM(Tabel1[[#This Row],[Bez - fout, canadees]:[Bez - fout, anders]])</f>
        <v>0</v>
      </c>
      <c r="AE1167" s="4"/>
      <c r="AF1167" s="11"/>
      <c r="AG1167" s="11"/>
      <c r="AH1167" s="11">
        <f>SUM(Tabel1[[#This Row],[Bez - Obstakel, openbaar]:[Bez - Obstakel, doelgroep]])</f>
        <v>0</v>
      </c>
      <c r="AI1167" s="4"/>
      <c r="AJ1167" s="11">
        <f>SUM(Tabel1[[#This Row],[Bez - doelgroep totaal]]+Tabel1[[#This Row],[Bez - Openbaar]]+Tabel1[[#This Row],[Bez - Foutparkeerders]]+Tabel1[[#This Row],[Bez - Obstakels]])</f>
        <v>14</v>
      </c>
      <c r="AK1167" s="41">
        <f>Tabel1[[#This Row],[Bez - Openbaar]]/Tabel1[[#This Row],[Totale openbare capaciteit]]</f>
        <v>0.63636363636363635</v>
      </c>
      <c r="AL1167" s="41" t="e">
        <f>Tabel1[[#This Row],[Bez - doelgroep totaal]]/Tabel1[[#This Row],[Totale doelgroep capaciteit]]</f>
        <v>#DIV/0!</v>
      </c>
      <c r="AM1167" s="41">
        <f>Tabel1[[#This Row],[Totale bezetting]]/Tabel1[[#This Row],[Totale capaciteit]]</f>
        <v>0.63636363636363635</v>
      </c>
      <c r="AN1167" s="41" t="str">
        <f>Tabel1[[#This Row],[Datum]]&amp;Tabel1[[#This Row],[Meetmoment]]&amp;Tabel1[[#This Row],[Sectienummer]]</f>
        <v>4445014:00-16:0089</v>
      </c>
      <c r="AO1167" s="33"/>
      <c r="AP1167" s="33"/>
      <c r="AQ1167" s="33"/>
      <c r="AR1167" s="33">
        <v>14</v>
      </c>
      <c r="AS1167" s="33"/>
      <c r="AT1167" s="33">
        <f>SUM(Tabel1[[#This Row],[Motief - Bezoekers/kortparkeerders]:[Motief - Overig]])</f>
        <v>14</v>
      </c>
      <c r="AU1167" s="43">
        <v>11</v>
      </c>
      <c r="AV1167" s="43"/>
      <c r="AW1167" s="43"/>
      <c r="AX1167" s="43"/>
      <c r="AY1167" s="43">
        <v>2</v>
      </c>
      <c r="AZ1167" s="43"/>
      <c r="BA1167" s="43"/>
      <c r="BB1167" s="43">
        <v>1</v>
      </c>
      <c r="BC1167" s="44">
        <f>SUM(Tabel1[[#This Row],[Herkomst - Eigen woonplaats]:[Herkomst - Onbekend]])</f>
        <v>14</v>
      </c>
    </row>
    <row r="1168" spans="1:55" s="2" customFormat="1" x14ac:dyDescent="0.25">
      <c r="A1168" s="1">
        <v>89</v>
      </c>
      <c r="B1168" t="s">
        <v>65</v>
      </c>
      <c r="C1168" s="8">
        <v>44450</v>
      </c>
      <c r="D1168" s="1" t="s">
        <v>80</v>
      </c>
      <c r="E1168" s="4">
        <v>3</v>
      </c>
      <c r="F1168" s="4"/>
      <c r="G1168" s="4">
        <v>19</v>
      </c>
      <c r="H1168" s="4"/>
      <c r="I1168" s="4"/>
      <c r="J1168" s="4"/>
      <c r="K1168" s="4">
        <f>SUM(Tabel1[[#This Row],[cap_gemarkeerd_langs]:[cap_canadees]])</f>
        <v>22</v>
      </c>
      <c r="L1168" s="4"/>
      <c r="M1168" s="4"/>
      <c r="N1168" s="4"/>
      <c r="O1168" s="4"/>
      <c r="P1168" s="4"/>
      <c r="Q1168" s="4"/>
      <c r="R1168" s="4">
        <f>SUM(Tabel1[[#This Row],[Cap - Invaliden algemeen]:[Cap - Overig gereserveerd]])</f>
        <v>0</v>
      </c>
      <c r="S1168" s="4">
        <f>Tabel1[[#This Row],[Totale openbare capaciteit]]+Tabel1[[#This Row],[Totale doelgroep capaciteit]]</f>
        <v>22</v>
      </c>
      <c r="T1168" s="11">
        <v>17</v>
      </c>
      <c r="U1168" s="11"/>
      <c r="V1168" s="11"/>
      <c r="W1168" s="11"/>
      <c r="X1168" s="11"/>
      <c r="Y1168" s="11"/>
      <c r="Z1168" s="4">
        <f>SUM(Tabel1[[#This Row],[Bez - Invaliden algemeen]:[Bez - Overig gereserveerd]])</f>
        <v>0</v>
      </c>
      <c r="AA1168" s="4"/>
      <c r="AB1168" s="4"/>
      <c r="AC1168" s="11"/>
      <c r="AD1168" s="11">
        <f>SUM(Tabel1[[#This Row],[Bez - fout, canadees]:[Bez - fout, anders]])</f>
        <v>0</v>
      </c>
      <c r="AE1168" s="4"/>
      <c r="AF1168" s="11"/>
      <c r="AG1168" s="11"/>
      <c r="AH1168" s="11">
        <f>SUM(Tabel1[[#This Row],[Bez - Obstakel, openbaar]:[Bez - Obstakel, doelgroep]])</f>
        <v>0</v>
      </c>
      <c r="AI1168" s="4"/>
      <c r="AJ1168" s="11">
        <f>SUM(Tabel1[[#This Row],[Bez - doelgroep totaal]]+Tabel1[[#This Row],[Bez - Openbaar]]+Tabel1[[#This Row],[Bez - Foutparkeerders]]+Tabel1[[#This Row],[Bez - Obstakels]])</f>
        <v>17</v>
      </c>
      <c r="AK1168" s="41">
        <f>Tabel1[[#This Row],[Bez - Openbaar]]/Tabel1[[#This Row],[Totale openbare capaciteit]]</f>
        <v>0.77272727272727271</v>
      </c>
      <c r="AL1168" s="41" t="e">
        <f>Tabel1[[#This Row],[Bez - doelgroep totaal]]/Tabel1[[#This Row],[Totale doelgroep capaciteit]]</f>
        <v>#DIV/0!</v>
      </c>
      <c r="AM1168" s="41">
        <f>Tabel1[[#This Row],[Totale bezetting]]/Tabel1[[#This Row],[Totale capaciteit]]</f>
        <v>0.77272727272727271</v>
      </c>
      <c r="AN1168" s="41" t="str">
        <f>Tabel1[[#This Row],[Datum]]&amp;Tabel1[[#This Row],[Meetmoment]]&amp;Tabel1[[#This Row],[Sectienummer]]</f>
        <v>4445019:00-21:0089</v>
      </c>
      <c r="AO1168" s="33">
        <v>1</v>
      </c>
      <c r="AP1168" s="33"/>
      <c r="AQ1168" s="33">
        <v>2</v>
      </c>
      <c r="AR1168" s="33">
        <v>14</v>
      </c>
      <c r="AS1168" s="33"/>
      <c r="AT1168" s="33">
        <f>SUM(Tabel1[[#This Row],[Motief - Bezoekers/kortparkeerders]:[Motief - Overig]])</f>
        <v>17</v>
      </c>
      <c r="AU1168" s="43">
        <v>13</v>
      </c>
      <c r="AV1168" s="43"/>
      <c r="AW1168" s="43"/>
      <c r="AX1168" s="43"/>
      <c r="AY1168" s="43">
        <v>2</v>
      </c>
      <c r="AZ1168" s="43"/>
      <c r="BA1168" s="43"/>
      <c r="BB1168" s="43">
        <v>2</v>
      </c>
      <c r="BC1168" s="44">
        <f>SUM(Tabel1[[#This Row],[Herkomst - Eigen woonplaats]:[Herkomst - Onbekend]])</f>
        <v>17</v>
      </c>
    </row>
    <row r="1169" spans="1:55" s="2" customFormat="1" x14ac:dyDescent="0.25">
      <c r="A1169" s="1">
        <v>89</v>
      </c>
      <c r="B1169" t="s">
        <v>65</v>
      </c>
      <c r="C1169" s="8">
        <v>44451</v>
      </c>
      <c r="D1169" s="1" t="s">
        <v>77</v>
      </c>
      <c r="E1169" s="4">
        <v>3</v>
      </c>
      <c r="F1169" s="4"/>
      <c r="G1169" s="4">
        <v>19</v>
      </c>
      <c r="H1169" s="4"/>
      <c r="I1169" s="4"/>
      <c r="J1169" s="4"/>
      <c r="K1169" s="4">
        <f>SUM(Tabel1[[#This Row],[cap_gemarkeerd_langs]:[cap_canadees]])</f>
        <v>22</v>
      </c>
      <c r="L1169" s="4"/>
      <c r="M1169" s="4"/>
      <c r="N1169" s="4"/>
      <c r="O1169" s="4"/>
      <c r="P1169" s="4"/>
      <c r="Q1169" s="4"/>
      <c r="R1169" s="4">
        <f>SUM(Tabel1[[#This Row],[Cap - Invaliden algemeen]:[Cap - Overig gereserveerd]])</f>
        <v>0</v>
      </c>
      <c r="S1169" s="4">
        <f>Tabel1[[#This Row],[Totale openbare capaciteit]]+Tabel1[[#This Row],[Totale doelgroep capaciteit]]</f>
        <v>22</v>
      </c>
      <c r="T1169" s="11">
        <v>18</v>
      </c>
      <c r="U1169" s="11"/>
      <c r="V1169" s="11"/>
      <c r="W1169" s="11"/>
      <c r="X1169" s="11"/>
      <c r="Y1169" s="11"/>
      <c r="Z1169" s="4">
        <f>SUM(Tabel1[[#This Row],[Bez - Invaliden algemeen]:[Bez - Overig gereserveerd]])</f>
        <v>0</v>
      </c>
      <c r="AA1169" s="4"/>
      <c r="AB1169" s="4"/>
      <c r="AC1169" s="11"/>
      <c r="AD1169" s="11">
        <f>SUM(Tabel1[[#This Row],[Bez - fout, canadees]:[Bez - fout, anders]])</f>
        <v>0</v>
      </c>
      <c r="AE1169" s="4"/>
      <c r="AF1169" s="11"/>
      <c r="AG1169" s="11"/>
      <c r="AH1169" s="11">
        <f>SUM(Tabel1[[#This Row],[Bez - Obstakel, openbaar]:[Bez - Obstakel, doelgroep]])</f>
        <v>0</v>
      </c>
      <c r="AI1169" s="4"/>
      <c r="AJ1169" s="11">
        <f>SUM(Tabel1[[#This Row],[Bez - doelgroep totaal]]+Tabel1[[#This Row],[Bez - Openbaar]]+Tabel1[[#This Row],[Bez - Foutparkeerders]]+Tabel1[[#This Row],[Bez - Obstakels]])</f>
        <v>18</v>
      </c>
      <c r="AK1169" s="41">
        <f>Tabel1[[#This Row],[Bez - Openbaar]]/Tabel1[[#This Row],[Totale openbare capaciteit]]</f>
        <v>0.81818181818181823</v>
      </c>
      <c r="AL1169" s="41" t="e">
        <f>Tabel1[[#This Row],[Bez - doelgroep totaal]]/Tabel1[[#This Row],[Totale doelgroep capaciteit]]</f>
        <v>#DIV/0!</v>
      </c>
      <c r="AM1169" s="41">
        <f>Tabel1[[#This Row],[Totale bezetting]]/Tabel1[[#This Row],[Totale capaciteit]]</f>
        <v>0.81818181818181823</v>
      </c>
      <c r="AN1169" s="41" t="str">
        <f>Tabel1[[#This Row],[Datum]]&amp;Tabel1[[#This Row],[Meetmoment]]&amp;Tabel1[[#This Row],[Sectienummer]]</f>
        <v>4445100:00-02:0089</v>
      </c>
      <c r="AO1169" s="33"/>
      <c r="AP1169" s="33"/>
      <c r="AQ1169" s="33">
        <v>2</v>
      </c>
      <c r="AR1169" s="33">
        <v>16</v>
      </c>
      <c r="AS1169" s="33"/>
      <c r="AT1169" s="33">
        <f>SUM(Tabel1[[#This Row],[Motief - Bezoekers/kortparkeerders]:[Motief - Overig]])</f>
        <v>18</v>
      </c>
      <c r="AU1169" s="43">
        <v>14</v>
      </c>
      <c r="AV1169" s="43"/>
      <c r="AW1169" s="43"/>
      <c r="AX1169" s="43"/>
      <c r="AY1169" s="43">
        <v>3</v>
      </c>
      <c r="AZ1169" s="43"/>
      <c r="BA1169" s="43"/>
      <c r="BB1169" s="43">
        <v>1</v>
      </c>
      <c r="BC1169" s="44">
        <f>SUM(Tabel1[[#This Row],[Herkomst - Eigen woonplaats]:[Herkomst - Onbekend]])</f>
        <v>18</v>
      </c>
    </row>
    <row r="1170" spans="1:55" s="2" customFormat="1" x14ac:dyDescent="0.25">
      <c r="A1170" s="1">
        <v>89</v>
      </c>
      <c r="B1170" t="s">
        <v>65</v>
      </c>
      <c r="C1170" s="8">
        <v>44474</v>
      </c>
      <c r="D1170" s="1" t="s">
        <v>78</v>
      </c>
      <c r="E1170" s="4">
        <v>3</v>
      </c>
      <c r="F1170" s="4"/>
      <c r="G1170" s="4">
        <v>19</v>
      </c>
      <c r="H1170" s="4"/>
      <c r="I1170" s="4"/>
      <c r="J1170" s="4"/>
      <c r="K1170" s="4">
        <f>SUM(Tabel1[[#This Row],[cap_gemarkeerd_langs]:[cap_canadees]])</f>
        <v>22</v>
      </c>
      <c r="L1170" s="4"/>
      <c r="M1170" s="4"/>
      <c r="N1170" s="4"/>
      <c r="O1170" s="4"/>
      <c r="P1170" s="4"/>
      <c r="Q1170" s="4"/>
      <c r="R1170" s="4">
        <f>SUM(Tabel1[[#This Row],[Cap - Invaliden algemeen]:[Cap - Overig gereserveerd]])</f>
        <v>0</v>
      </c>
      <c r="S1170" s="4">
        <f>Tabel1[[#This Row],[Totale openbare capaciteit]]+Tabel1[[#This Row],[Totale doelgroep capaciteit]]</f>
        <v>22</v>
      </c>
      <c r="T1170" s="11">
        <v>13</v>
      </c>
      <c r="U1170" s="11"/>
      <c r="V1170" s="11"/>
      <c r="W1170" s="11"/>
      <c r="X1170" s="11"/>
      <c r="Y1170" s="11"/>
      <c r="Z1170" s="4">
        <f>SUM(Tabel1[[#This Row],[Bez - Invaliden algemeen]:[Bez - Overig gereserveerd]])</f>
        <v>0</v>
      </c>
      <c r="AA1170" s="4"/>
      <c r="AB1170" s="4"/>
      <c r="AC1170" s="11"/>
      <c r="AD1170" s="11">
        <f>SUM(Tabel1[[#This Row],[Bez - fout, canadees]:[Bez - fout, anders]])</f>
        <v>0</v>
      </c>
      <c r="AE1170" s="4"/>
      <c r="AF1170" s="11"/>
      <c r="AG1170" s="11"/>
      <c r="AH1170" s="11">
        <f>SUM(Tabel1[[#This Row],[Bez - Obstakel, openbaar]:[Bez - Obstakel, doelgroep]])</f>
        <v>0</v>
      </c>
      <c r="AI1170" s="4"/>
      <c r="AJ1170" s="11">
        <f>SUM(Tabel1[[#This Row],[Bez - doelgroep totaal]]+Tabel1[[#This Row],[Bez - Openbaar]]+Tabel1[[#This Row],[Bez - Foutparkeerders]]+Tabel1[[#This Row],[Bez - Obstakels]])</f>
        <v>13</v>
      </c>
      <c r="AK1170" s="41">
        <f>Tabel1[[#This Row],[Bez - Openbaar]]/Tabel1[[#This Row],[Totale openbare capaciteit]]</f>
        <v>0.59090909090909094</v>
      </c>
      <c r="AL1170" s="41" t="e">
        <f>Tabel1[[#This Row],[Bez - doelgroep totaal]]/Tabel1[[#This Row],[Totale doelgroep capaciteit]]</f>
        <v>#DIV/0!</v>
      </c>
      <c r="AM1170" s="41">
        <f>Tabel1[[#This Row],[Totale bezetting]]/Tabel1[[#This Row],[Totale capaciteit]]</f>
        <v>0.59090909090909094</v>
      </c>
      <c r="AN1170" s="41" t="str">
        <f>Tabel1[[#This Row],[Datum]]&amp;Tabel1[[#This Row],[Meetmoment]]&amp;Tabel1[[#This Row],[Sectienummer]]</f>
        <v>4447410:00-12:0089</v>
      </c>
      <c r="AO1170" s="33"/>
      <c r="AP1170" s="33">
        <v>2</v>
      </c>
      <c r="AQ1170" s="33">
        <v>2</v>
      </c>
      <c r="AR1170" s="33">
        <v>9</v>
      </c>
      <c r="AS1170" s="33"/>
      <c r="AT1170" s="33">
        <f>SUM(Tabel1[[#This Row],[Motief - Bezoekers/kortparkeerders]:[Motief - Overig]])</f>
        <v>13</v>
      </c>
      <c r="AU1170" s="43">
        <v>10</v>
      </c>
      <c r="AV1170" s="43"/>
      <c r="AW1170" s="43">
        <v>1</v>
      </c>
      <c r="AX1170" s="43"/>
      <c r="AY1170" s="43">
        <v>2</v>
      </c>
      <c r="AZ1170" s="43"/>
      <c r="BA1170" s="43"/>
      <c r="BB1170" s="43"/>
      <c r="BC1170" s="44">
        <f>SUM(Tabel1[[#This Row],[Herkomst - Eigen woonplaats]:[Herkomst - Onbekend]])</f>
        <v>13</v>
      </c>
    </row>
    <row r="1171" spans="1:55" s="2" customFormat="1" x14ac:dyDescent="0.25">
      <c r="A1171" s="1">
        <v>89</v>
      </c>
      <c r="B1171" t="s">
        <v>65</v>
      </c>
      <c r="C1171" s="8">
        <v>44474</v>
      </c>
      <c r="D1171" s="1" t="s">
        <v>79</v>
      </c>
      <c r="E1171" s="4">
        <v>3</v>
      </c>
      <c r="F1171" s="4"/>
      <c r="G1171" s="4">
        <v>19</v>
      </c>
      <c r="H1171" s="4"/>
      <c r="I1171" s="4"/>
      <c r="J1171" s="4"/>
      <c r="K1171" s="4">
        <f>SUM(Tabel1[[#This Row],[cap_gemarkeerd_langs]:[cap_canadees]])</f>
        <v>22</v>
      </c>
      <c r="L1171" s="4"/>
      <c r="M1171" s="4"/>
      <c r="N1171" s="4"/>
      <c r="O1171" s="4"/>
      <c r="P1171" s="4"/>
      <c r="Q1171" s="4"/>
      <c r="R1171" s="4">
        <f>SUM(Tabel1[[#This Row],[Cap - Invaliden algemeen]:[Cap - Overig gereserveerd]])</f>
        <v>0</v>
      </c>
      <c r="S1171" s="4">
        <f>Tabel1[[#This Row],[Totale openbare capaciteit]]+Tabel1[[#This Row],[Totale doelgroep capaciteit]]</f>
        <v>22</v>
      </c>
      <c r="T1171" s="11">
        <v>15</v>
      </c>
      <c r="U1171" s="11"/>
      <c r="V1171" s="11"/>
      <c r="W1171" s="11"/>
      <c r="X1171" s="11"/>
      <c r="Y1171" s="11"/>
      <c r="Z1171" s="4">
        <f>SUM(Tabel1[[#This Row],[Bez - Invaliden algemeen]:[Bez - Overig gereserveerd]])</f>
        <v>0</v>
      </c>
      <c r="AA1171" s="4"/>
      <c r="AB1171" s="4"/>
      <c r="AC1171" s="11"/>
      <c r="AD1171" s="11">
        <f>SUM(Tabel1[[#This Row],[Bez - fout, canadees]:[Bez - fout, anders]])</f>
        <v>0</v>
      </c>
      <c r="AE1171" s="4"/>
      <c r="AF1171" s="11"/>
      <c r="AG1171" s="11"/>
      <c r="AH1171" s="11">
        <f>SUM(Tabel1[[#This Row],[Bez - Obstakel, openbaar]:[Bez - Obstakel, doelgroep]])</f>
        <v>0</v>
      </c>
      <c r="AI1171" s="4"/>
      <c r="AJ1171" s="11">
        <f>SUM(Tabel1[[#This Row],[Bez - doelgroep totaal]]+Tabel1[[#This Row],[Bez - Openbaar]]+Tabel1[[#This Row],[Bez - Foutparkeerders]]+Tabel1[[#This Row],[Bez - Obstakels]])</f>
        <v>15</v>
      </c>
      <c r="AK1171" s="41">
        <f>Tabel1[[#This Row],[Bez - Openbaar]]/Tabel1[[#This Row],[Totale openbare capaciteit]]</f>
        <v>0.68181818181818177</v>
      </c>
      <c r="AL1171" s="41" t="e">
        <f>Tabel1[[#This Row],[Bez - doelgroep totaal]]/Tabel1[[#This Row],[Totale doelgroep capaciteit]]</f>
        <v>#DIV/0!</v>
      </c>
      <c r="AM1171" s="41">
        <f>Tabel1[[#This Row],[Totale bezetting]]/Tabel1[[#This Row],[Totale capaciteit]]</f>
        <v>0.68181818181818177</v>
      </c>
      <c r="AN1171" s="41" t="str">
        <f>Tabel1[[#This Row],[Datum]]&amp;Tabel1[[#This Row],[Meetmoment]]&amp;Tabel1[[#This Row],[Sectienummer]]</f>
        <v>4447414:00-16:0089</v>
      </c>
      <c r="AO1171" s="33"/>
      <c r="AP1171" s="33">
        <v>2</v>
      </c>
      <c r="AQ1171" s="33">
        <v>1</v>
      </c>
      <c r="AR1171" s="33">
        <v>12</v>
      </c>
      <c r="AS1171" s="33"/>
      <c r="AT1171" s="33">
        <f>SUM(Tabel1[[#This Row],[Motief - Bezoekers/kortparkeerders]:[Motief - Overig]])</f>
        <v>15</v>
      </c>
      <c r="AU1171" s="43">
        <v>11</v>
      </c>
      <c r="AV1171" s="43"/>
      <c r="AW1171" s="43">
        <v>1</v>
      </c>
      <c r="AX1171" s="43"/>
      <c r="AY1171" s="43">
        <v>3</v>
      </c>
      <c r="AZ1171" s="43"/>
      <c r="BA1171" s="43"/>
      <c r="BB1171" s="43"/>
      <c r="BC1171" s="44">
        <f>SUM(Tabel1[[#This Row],[Herkomst - Eigen woonplaats]:[Herkomst - Onbekend]])</f>
        <v>15</v>
      </c>
    </row>
    <row r="1172" spans="1:55" s="2" customFormat="1" x14ac:dyDescent="0.25">
      <c r="A1172" s="1">
        <v>89</v>
      </c>
      <c r="B1172" t="s">
        <v>65</v>
      </c>
      <c r="C1172" s="8">
        <v>44474</v>
      </c>
      <c r="D1172" s="1" t="s">
        <v>80</v>
      </c>
      <c r="E1172" s="4">
        <v>3</v>
      </c>
      <c r="F1172" s="4"/>
      <c r="G1172" s="4">
        <v>19</v>
      </c>
      <c r="H1172" s="4"/>
      <c r="I1172" s="4"/>
      <c r="J1172" s="4"/>
      <c r="K1172" s="4">
        <f>SUM(Tabel1[[#This Row],[cap_gemarkeerd_langs]:[cap_canadees]])</f>
        <v>22</v>
      </c>
      <c r="L1172" s="4"/>
      <c r="M1172" s="4"/>
      <c r="N1172" s="4"/>
      <c r="O1172" s="4"/>
      <c r="P1172" s="4"/>
      <c r="Q1172" s="4"/>
      <c r="R1172" s="4">
        <f>SUM(Tabel1[[#This Row],[Cap - Invaliden algemeen]:[Cap - Overig gereserveerd]])</f>
        <v>0</v>
      </c>
      <c r="S1172" s="4">
        <f>Tabel1[[#This Row],[Totale openbare capaciteit]]+Tabel1[[#This Row],[Totale doelgroep capaciteit]]</f>
        <v>22</v>
      </c>
      <c r="T1172" s="11">
        <v>22</v>
      </c>
      <c r="U1172" s="11"/>
      <c r="V1172" s="11"/>
      <c r="W1172" s="11"/>
      <c r="X1172" s="11"/>
      <c r="Y1172" s="11"/>
      <c r="Z1172" s="4">
        <f>SUM(Tabel1[[#This Row],[Bez - Invaliden algemeen]:[Bez - Overig gereserveerd]])</f>
        <v>0</v>
      </c>
      <c r="AA1172" s="4"/>
      <c r="AB1172" s="4"/>
      <c r="AC1172" s="11"/>
      <c r="AD1172" s="11">
        <f>SUM(Tabel1[[#This Row],[Bez - fout, canadees]:[Bez - fout, anders]])</f>
        <v>0</v>
      </c>
      <c r="AE1172" s="4"/>
      <c r="AF1172" s="11"/>
      <c r="AG1172" s="11"/>
      <c r="AH1172" s="11">
        <f>SUM(Tabel1[[#This Row],[Bez - Obstakel, openbaar]:[Bez - Obstakel, doelgroep]])</f>
        <v>0</v>
      </c>
      <c r="AI1172" s="4"/>
      <c r="AJ1172" s="11">
        <f>SUM(Tabel1[[#This Row],[Bez - doelgroep totaal]]+Tabel1[[#This Row],[Bez - Openbaar]]+Tabel1[[#This Row],[Bez - Foutparkeerders]]+Tabel1[[#This Row],[Bez - Obstakels]])</f>
        <v>22</v>
      </c>
      <c r="AK1172" s="41">
        <f>Tabel1[[#This Row],[Bez - Openbaar]]/Tabel1[[#This Row],[Totale openbare capaciteit]]</f>
        <v>1</v>
      </c>
      <c r="AL1172" s="41" t="e">
        <f>Tabel1[[#This Row],[Bez - doelgroep totaal]]/Tabel1[[#This Row],[Totale doelgroep capaciteit]]</f>
        <v>#DIV/0!</v>
      </c>
      <c r="AM1172" s="41">
        <f>Tabel1[[#This Row],[Totale bezetting]]/Tabel1[[#This Row],[Totale capaciteit]]</f>
        <v>1</v>
      </c>
      <c r="AN1172" s="41" t="str">
        <f>Tabel1[[#This Row],[Datum]]&amp;Tabel1[[#This Row],[Meetmoment]]&amp;Tabel1[[#This Row],[Sectienummer]]</f>
        <v>4447419:00-21:0089</v>
      </c>
      <c r="AO1172" s="33">
        <v>1</v>
      </c>
      <c r="AP1172" s="33"/>
      <c r="AQ1172" s="33">
        <v>6</v>
      </c>
      <c r="AR1172" s="33">
        <v>15</v>
      </c>
      <c r="AS1172" s="33"/>
      <c r="AT1172" s="33">
        <f>SUM(Tabel1[[#This Row],[Motief - Bezoekers/kortparkeerders]:[Motief - Overig]])</f>
        <v>22</v>
      </c>
      <c r="AU1172" s="43">
        <v>18</v>
      </c>
      <c r="AV1172" s="43"/>
      <c r="AW1172" s="43"/>
      <c r="AX1172" s="43">
        <v>1</v>
      </c>
      <c r="AY1172" s="43">
        <v>2</v>
      </c>
      <c r="AZ1172" s="43"/>
      <c r="BA1172" s="43"/>
      <c r="BB1172" s="43">
        <v>1</v>
      </c>
      <c r="BC1172" s="44">
        <f>SUM(Tabel1[[#This Row],[Herkomst - Eigen woonplaats]:[Herkomst - Onbekend]])</f>
        <v>22</v>
      </c>
    </row>
    <row r="1173" spans="1:55" s="2" customFormat="1" x14ac:dyDescent="0.25">
      <c r="A1173" s="1">
        <v>89</v>
      </c>
      <c r="B1173" t="s">
        <v>65</v>
      </c>
      <c r="C1173" s="8">
        <v>44475</v>
      </c>
      <c r="D1173" s="1" t="s">
        <v>77</v>
      </c>
      <c r="E1173" s="4">
        <v>3</v>
      </c>
      <c r="F1173" s="4"/>
      <c r="G1173" s="4">
        <v>19</v>
      </c>
      <c r="H1173" s="4"/>
      <c r="I1173" s="4"/>
      <c r="J1173" s="4"/>
      <c r="K1173" s="4">
        <f>SUM(Tabel1[[#This Row],[cap_gemarkeerd_langs]:[cap_canadees]])</f>
        <v>22</v>
      </c>
      <c r="L1173" s="4"/>
      <c r="M1173" s="4"/>
      <c r="N1173" s="4"/>
      <c r="O1173" s="4"/>
      <c r="P1173" s="4"/>
      <c r="Q1173" s="4"/>
      <c r="R1173" s="4">
        <f>SUM(Tabel1[[#This Row],[Cap - Invaliden algemeen]:[Cap - Overig gereserveerd]])</f>
        <v>0</v>
      </c>
      <c r="S1173" s="4">
        <f>Tabel1[[#This Row],[Totale openbare capaciteit]]+Tabel1[[#This Row],[Totale doelgroep capaciteit]]</f>
        <v>22</v>
      </c>
      <c r="T1173" s="11">
        <v>22</v>
      </c>
      <c r="U1173" s="11"/>
      <c r="V1173" s="11"/>
      <c r="W1173" s="11"/>
      <c r="X1173" s="11"/>
      <c r="Y1173" s="11"/>
      <c r="Z1173" s="4">
        <f>SUM(Tabel1[[#This Row],[Bez - Invaliden algemeen]:[Bez - Overig gereserveerd]])</f>
        <v>0</v>
      </c>
      <c r="AA1173" s="4"/>
      <c r="AB1173" s="4">
        <v>2</v>
      </c>
      <c r="AC1173" s="11"/>
      <c r="AD1173" s="11">
        <f>SUM(Tabel1[[#This Row],[Bez - fout, canadees]:[Bez - fout, anders]])</f>
        <v>2</v>
      </c>
      <c r="AE1173" s="4"/>
      <c r="AF1173" s="11"/>
      <c r="AG1173" s="11"/>
      <c r="AH1173" s="11">
        <f>SUM(Tabel1[[#This Row],[Bez - Obstakel, openbaar]:[Bez - Obstakel, doelgroep]])</f>
        <v>0</v>
      </c>
      <c r="AI1173" s="4"/>
      <c r="AJ1173" s="11">
        <f>SUM(Tabel1[[#This Row],[Bez - doelgroep totaal]]+Tabel1[[#This Row],[Bez - Openbaar]]+Tabel1[[#This Row],[Bez - Foutparkeerders]]+Tabel1[[#This Row],[Bez - Obstakels]])</f>
        <v>24</v>
      </c>
      <c r="AK1173" s="41">
        <f>Tabel1[[#This Row],[Bez - Openbaar]]/Tabel1[[#This Row],[Totale openbare capaciteit]]</f>
        <v>1</v>
      </c>
      <c r="AL1173" s="41" t="e">
        <f>Tabel1[[#This Row],[Bez - doelgroep totaal]]/Tabel1[[#This Row],[Totale doelgroep capaciteit]]</f>
        <v>#DIV/0!</v>
      </c>
      <c r="AM1173" s="41">
        <f>Tabel1[[#This Row],[Totale bezetting]]/Tabel1[[#This Row],[Totale capaciteit]]</f>
        <v>1.0909090909090908</v>
      </c>
      <c r="AN1173" s="41" t="str">
        <f>Tabel1[[#This Row],[Datum]]&amp;Tabel1[[#This Row],[Meetmoment]]&amp;Tabel1[[#This Row],[Sectienummer]]</f>
        <v>4447500:00-02:0089</v>
      </c>
      <c r="AO1173" s="33"/>
      <c r="AP1173" s="33"/>
      <c r="AQ1173" s="33">
        <v>7</v>
      </c>
      <c r="AR1173" s="33">
        <v>17</v>
      </c>
      <c r="AS1173" s="33"/>
      <c r="AT1173" s="33">
        <f>SUM(Tabel1[[#This Row],[Motief - Bezoekers/kortparkeerders]:[Motief - Overig]])</f>
        <v>24</v>
      </c>
      <c r="AU1173" s="43">
        <v>20</v>
      </c>
      <c r="AV1173" s="43"/>
      <c r="AW1173" s="43"/>
      <c r="AX1173" s="43">
        <v>1</v>
      </c>
      <c r="AY1173" s="43">
        <v>3</v>
      </c>
      <c r="AZ1173" s="43"/>
      <c r="BA1173" s="43"/>
      <c r="BB1173" s="43"/>
      <c r="BC1173" s="44">
        <f>SUM(Tabel1[[#This Row],[Herkomst - Eigen woonplaats]:[Herkomst - Onbekend]])</f>
        <v>24</v>
      </c>
    </row>
    <row r="1174" spans="1:55" s="2" customFormat="1" x14ac:dyDescent="0.25">
      <c r="A1174" s="1">
        <v>90</v>
      </c>
      <c r="B1174" t="s">
        <v>69</v>
      </c>
      <c r="C1174" s="8">
        <v>44415</v>
      </c>
      <c r="D1174" s="1" t="s">
        <v>78</v>
      </c>
      <c r="E1174" s="4"/>
      <c r="F1174" s="4"/>
      <c r="G1174" s="4">
        <v>7</v>
      </c>
      <c r="H1174" s="4"/>
      <c r="I1174" s="4"/>
      <c r="J1174" s="4"/>
      <c r="K1174" s="4">
        <f>SUM(Tabel1[[#This Row],[cap_gemarkeerd_langs]:[cap_canadees]])</f>
        <v>7</v>
      </c>
      <c r="L1174" s="4"/>
      <c r="M1174" s="4"/>
      <c r="N1174" s="4"/>
      <c r="O1174" s="4"/>
      <c r="P1174" s="4"/>
      <c r="Q1174" s="4"/>
      <c r="R1174" s="4">
        <f>SUM(Tabel1[[#This Row],[Cap - Invaliden algemeen]:[Cap - Overig gereserveerd]])</f>
        <v>0</v>
      </c>
      <c r="S1174" s="4">
        <f>Tabel1[[#This Row],[Totale openbare capaciteit]]+Tabel1[[#This Row],[Totale doelgroep capaciteit]]</f>
        <v>7</v>
      </c>
      <c r="T1174" s="11">
        <v>7</v>
      </c>
      <c r="U1174" s="11"/>
      <c r="V1174" s="11"/>
      <c r="W1174" s="11"/>
      <c r="X1174" s="11"/>
      <c r="Y1174" s="11"/>
      <c r="Z1174" s="4">
        <f>SUM(Tabel1[[#This Row],[Bez - Invaliden algemeen]:[Bez - Overig gereserveerd]])</f>
        <v>0</v>
      </c>
      <c r="AA1174" s="4"/>
      <c r="AB1174" s="4"/>
      <c r="AC1174" s="11"/>
      <c r="AD1174" s="11">
        <f>SUM(Tabel1[[#This Row],[Bez - fout, canadees]:[Bez - fout, anders]])</f>
        <v>0</v>
      </c>
      <c r="AE1174" s="4"/>
      <c r="AF1174" s="11"/>
      <c r="AG1174" s="11"/>
      <c r="AH1174" s="11">
        <f>SUM(Tabel1[[#This Row],[Bez - Obstakel, openbaar]:[Bez - Obstakel, doelgroep]])</f>
        <v>0</v>
      </c>
      <c r="AI1174" s="4"/>
      <c r="AJ1174" s="11">
        <f>SUM(Tabel1[[#This Row],[Bez - doelgroep totaal]]+Tabel1[[#This Row],[Bez - Openbaar]]+Tabel1[[#This Row],[Bez - Foutparkeerders]]+Tabel1[[#This Row],[Bez - Obstakels]])</f>
        <v>7</v>
      </c>
      <c r="AK1174" s="41">
        <f>Tabel1[[#This Row],[Bez - Openbaar]]/Tabel1[[#This Row],[Totale openbare capaciteit]]</f>
        <v>1</v>
      </c>
      <c r="AL1174" s="41" t="e">
        <f>Tabel1[[#This Row],[Bez - doelgroep totaal]]/Tabel1[[#This Row],[Totale doelgroep capaciteit]]</f>
        <v>#DIV/0!</v>
      </c>
      <c r="AM1174" s="41">
        <f>Tabel1[[#This Row],[Totale bezetting]]/Tabel1[[#This Row],[Totale capaciteit]]</f>
        <v>1</v>
      </c>
      <c r="AN1174" s="41" t="str">
        <f>Tabel1[[#This Row],[Datum]]&amp;Tabel1[[#This Row],[Meetmoment]]&amp;Tabel1[[#This Row],[Sectienummer]]</f>
        <v>4441510:00-12:0090</v>
      </c>
      <c r="AO1174" s="33">
        <v>4</v>
      </c>
      <c r="AP1174" s="33">
        <v>1</v>
      </c>
      <c r="AQ1174" s="33">
        <v>1</v>
      </c>
      <c r="AR1174" s="33">
        <v>1</v>
      </c>
      <c r="AS1174" s="33"/>
      <c r="AT1174" s="33">
        <f>SUM(Tabel1[[#This Row],[Motief - Bezoekers/kortparkeerders]:[Motief - Overig]])</f>
        <v>7</v>
      </c>
      <c r="AU1174" s="43">
        <v>3</v>
      </c>
      <c r="AV1174" s="43"/>
      <c r="AW1174" s="43">
        <v>2</v>
      </c>
      <c r="AX1174" s="43"/>
      <c r="AY1174" s="43">
        <v>1</v>
      </c>
      <c r="AZ1174" s="43"/>
      <c r="BA1174" s="43">
        <v>1</v>
      </c>
      <c r="BB1174" s="43"/>
      <c r="BC1174" s="44">
        <f>SUM(Tabel1[[#This Row],[Herkomst - Eigen woonplaats]:[Herkomst - Onbekend]])</f>
        <v>7</v>
      </c>
    </row>
    <row r="1175" spans="1:55" s="2" customFormat="1" x14ac:dyDescent="0.25">
      <c r="A1175" s="1">
        <v>90</v>
      </c>
      <c r="B1175" t="s">
        <v>69</v>
      </c>
      <c r="C1175" s="8">
        <v>44415</v>
      </c>
      <c r="D1175" s="1" t="s">
        <v>79</v>
      </c>
      <c r="E1175" s="4"/>
      <c r="F1175" s="4"/>
      <c r="G1175" s="4">
        <v>7</v>
      </c>
      <c r="H1175" s="4"/>
      <c r="I1175" s="4"/>
      <c r="J1175" s="4"/>
      <c r="K1175" s="4">
        <f>SUM(Tabel1[[#This Row],[cap_gemarkeerd_langs]:[cap_canadees]])</f>
        <v>7</v>
      </c>
      <c r="L1175" s="4"/>
      <c r="M1175" s="4"/>
      <c r="N1175" s="4"/>
      <c r="O1175" s="4"/>
      <c r="P1175" s="4"/>
      <c r="Q1175" s="4"/>
      <c r="R1175" s="4">
        <f>SUM(Tabel1[[#This Row],[Cap - Invaliden algemeen]:[Cap - Overig gereserveerd]])</f>
        <v>0</v>
      </c>
      <c r="S1175" s="4">
        <f>Tabel1[[#This Row],[Totale openbare capaciteit]]+Tabel1[[#This Row],[Totale doelgroep capaciteit]]</f>
        <v>7</v>
      </c>
      <c r="T1175" s="11">
        <v>7</v>
      </c>
      <c r="U1175" s="11"/>
      <c r="V1175" s="11"/>
      <c r="W1175" s="11"/>
      <c r="X1175" s="11"/>
      <c r="Y1175" s="11"/>
      <c r="Z1175" s="4">
        <f>SUM(Tabel1[[#This Row],[Bez - Invaliden algemeen]:[Bez - Overig gereserveerd]])</f>
        <v>0</v>
      </c>
      <c r="AA1175" s="4"/>
      <c r="AB1175" s="4"/>
      <c r="AC1175" s="11"/>
      <c r="AD1175" s="11">
        <f>SUM(Tabel1[[#This Row],[Bez - fout, canadees]:[Bez - fout, anders]])</f>
        <v>0</v>
      </c>
      <c r="AE1175" s="4"/>
      <c r="AF1175" s="11"/>
      <c r="AG1175" s="11"/>
      <c r="AH1175" s="11">
        <f>SUM(Tabel1[[#This Row],[Bez - Obstakel, openbaar]:[Bez - Obstakel, doelgroep]])</f>
        <v>0</v>
      </c>
      <c r="AI1175" s="4"/>
      <c r="AJ1175" s="11">
        <f>SUM(Tabel1[[#This Row],[Bez - doelgroep totaal]]+Tabel1[[#This Row],[Bez - Openbaar]]+Tabel1[[#This Row],[Bez - Foutparkeerders]]+Tabel1[[#This Row],[Bez - Obstakels]])</f>
        <v>7</v>
      </c>
      <c r="AK1175" s="41">
        <f>Tabel1[[#This Row],[Bez - Openbaar]]/Tabel1[[#This Row],[Totale openbare capaciteit]]</f>
        <v>1</v>
      </c>
      <c r="AL1175" s="41" t="e">
        <f>Tabel1[[#This Row],[Bez - doelgroep totaal]]/Tabel1[[#This Row],[Totale doelgroep capaciteit]]</f>
        <v>#DIV/0!</v>
      </c>
      <c r="AM1175" s="41">
        <f>Tabel1[[#This Row],[Totale bezetting]]/Tabel1[[#This Row],[Totale capaciteit]]</f>
        <v>1</v>
      </c>
      <c r="AN1175" s="41" t="str">
        <f>Tabel1[[#This Row],[Datum]]&amp;Tabel1[[#This Row],[Meetmoment]]&amp;Tabel1[[#This Row],[Sectienummer]]</f>
        <v>4441514:00-16:0090</v>
      </c>
      <c r="AO1175" s="33">
        <v>2</v>
      </c>
      <c r="AP1175" s="33">
        <v>1</v>
      </c>
      <c r="AQ1175" s="33">
        <v>2</v>
      </c>
      <c r="AR1175" s="33">
        <v>2</v>
      </c>
      <c r="AS1175" s="33"/>
      <c r="AT1175" s="33">
        <f>SUM(Tabel1[[#This Row],[Motief - Bezoekers/kortparkeerders]:[Motief - Overig]])</f>
        <v>7</v>
      </c>
      <c r="AU1175" s="43">
        <v>2</v>
      </c>
      <c r="AV1175" s="43"/>
      <c r="AW1175" s="43">
        <v>3</v>
      </c>
      <c r="AX1175" s="43"/>
      <c r="AY1175" s="43">
        <v>1</v>
      </c>
      <c r="AZ1175" s="43"/>
      <c r="BA1175" s="43">
        <v>1</v>
      </c>
      <c r="BB1175" s="43"/>
      <c r="BC1175" s="44">
        <f>SUM(Tabel1[[#This Row],[Herkomst - Eigen woonplaats]:[Herkomst - Onbekend]])</f>
        <v>7</v>
      </c>
    </row>
    <row r="1176" spans="1:55" s="2" customFormat="1" x14ac:dyDescent="0.25">
      <c r="A1176" s="1">
        <v>90</v>
      </c>
      <c r="B1176" t="s">
        <v>69</v>
      </c>
      <c r="C1176" s="8">
        <v>44415</v>
      </c>
      <c r="D1176" s="1" t="s">
        <v>80</v>
      </c>
      <c r="E1176" s="4"/>
      <c r="F1176" s="4"/>
      <c r="G1176" s="4">
        <v>7</v>
      </c>
      <c r="H1176" s="4"/>
      <c r="I1176" s="4"/>
      <c r="J1176" s="4"/>
      <c r="K1176" s="4">
        <f>SUM(Tabel1[[#This Row],[cap_gemarkeerd_langs]:[cap_canadees]])</f>
        <v>7</v>
      </c>
      <c r="L1176" s="4"/>
      <c r="M1176" s="4"/>
      <c r="N1176" s="4"/>
      <c r="O1176" s="4"/>
      <c r="P1176" s="4"/>
      <c r="Q1176" s="4"/>
      <c r="R1176" s="4">
        <f>SUM(Tabel1[[#This Row],[Cap - Invaliden algemeen]:[Cap - Overig gereserveerd]])</f>
        <v>0</v>
      </c>
      <c r="S1176" s="4">
        <f>Tabel1[[#This Row],[Totale openbare capaciteit]]+Tabel1[[#This Row],[Totale doelgroep capaciteit]]</f>
        <v>7</v>
      </c>
      <c r="T1176" s="11">
        <v>7</v>
      </c>
      <c r="U1176" s="11"/>
      <c r="V1176" s="11"/>
      <c r="W1176" s="11"/>
      <c r="X1176" s="11"/>
      <c r="Y1176" s="11"/>
      <c r="Z1176" s="4">
        <f>SUM(Tabel1[[#This Row],[Bez - Invaliden algemeen]:[Bez - Overig gereserveerd]])</f>
        <v>0</v>
      </c>
      <c r="AA1176" s="4"/>
      <c r="AB1176" s="4"/>
      <c r="AC1176" s="11"/>
      <c r="AD1176" s="11">
        <f>SUM(Tabel1[[#This Row],[Bez - fout, canadees]:[Bez - fout, anders]])</f>
        <v>0</v>
      </c>
      <c r="AE1176" s="4"/>
      <c r="AF1176" s="11"/>
      <c r="AG1176" s="11"/>
      <c r="AH1176" s="11">
        <f>SUM(Tabel1[[#This Row],[Bez - Obstakel, openbaar]:[Bez - Obstakel, doelgroep]])</f>
        <v>0</v>
      </c>
      <c r="AI1176" s="4"/>
      <c r="AJ1176" s="11">
        <f>SUM(Tabel1[[#This Row],[Bez - doelgroep totaal]]+Tabel1[[#This Row],[Bez - Openbaar]]+Tabel1[[#This Row],[Bez - Foutparkeerders]]+Tabel1[[#This Row],[Bez - Obstakels]])</f>
        <v>7</v>
      </c>
      <c r="AK1176" s="41">
        <f>Tabel1[[#This Row],[Bez - Openbaar]]/Tabel1[[#This Row],[Totale openbare capaciteit]]</f>
        <v>1</v>
      </c>
      <c r="AL1176" s="41" t="e">
        <f>Tabel1[[#This Row],[Bez - doelgroep totaal]]/Tabel1[[#This Row],[Totale doelgroep capaciteit]]</f>
        <v>#DIV/0!</v>
      </c>
      <c r="AM1176" s="41">
        <f>Tabel1[[#This Row],[Totale bezetting]]/Tabel1[[#This Row],[Totale capaciteit]]</f>
        <v>1</v>
      </c>
      <c r="AN1176" s="41" t="str">
        <f>Tabel1[[#This Row],[Datum]]&amp;Tabel1[[#This Row],[Meetmoment]]&amp;Tabel1[[#This Row],[Sectienummer]]</f>
        <v>4441519:00-21:0090</v>
      </c>
      <c r="AO1176" s="33">
        <v>2</v>
      </c>
      <c r="AP1176" s="33">
        <v>1</v>
      </c>
      <c r="AQ1176" s="33">
        <v>2</v>
      </c>
      <c r="AR1176" s="33">
        <v>2</v>
      </c>
      <c r="AS1176" s="33"/>
      <c r="AT1176" s="33">
        <f>SUM(Tabel1[[#This Row],[Motief - Bezoekers/kortparkeerders]:[Motief - Overig]])</f>
        <v>7</v>
      </c>
      <c r="AU1176" s="43">
        <v>2</v>
      </c>
      <c r="AV1176" s="43"/>
      <c r="AW1176" s="43">
        <v>2</v>
      </c>
      <c r="AX1176" s="43">
        <v>1</v>
      </c>
      <c r="AY1176" s="43">
        <v>1</v>
      </c>
      <c r="AZ1176" s="43"/>
      <c r="BA1176" s="43">
        <v>1</v>
      </c>
      <c r="BB1176" s="43"/>
      <c r="BC1176" s="44">
        <f>SUM(Tabel1[[#This Row],[Herkomst - Eigen woonplaats]:[Herkomst - Onbekend]])</f>
        <v>7</v>
      </c>
    </row>
    <row r="1177" spans="1:55" s="2" customFormat="1" x14ac:dyDescent="0.25">
      <c r="A1177" s="1">
        <v>90</v>
      </c>
      <c r="B1177" t="s">
        <v>69</v>
      </c>
      <c r="C1177" s="8">
        <v>44416</v>
      </c>
      <c r="D1177" s="1" t="s">
        <v>77</v>
      </c>
      <c r="E1177" s="4"/>
      <c r="F1177" s="4"/>
      <c r="G1177" s="4">
        <v>7</v>
      </c>
      <c r="H1177" s="4"/>
      <c r="I1177" s="4"/>
      <c r="J1177" s="4"/>
      <c r="K1177" s="4">
        <f>SUM(Tabel1[[#This Row],[cap_gemarkeerd_langs]:[cap_canadees]])</f>
        <v>7</v>
      </c>
      <c r="L1177" s="4"/>
      <c r="M1177" s="4"/>
      <c r="N1177" s="4"/>
      <c r="O1177" s="4"/>
      <c r="P1177" s="4"/>
      <c r="Q1177" s="4"/>
      <c r="R1177" s="4">
        <f>SUM(Tabel1[[#This Row],[Cap - Invaliden algemeen]:[Cap - Overig gereserveerd]])</f>
        <v>0</v>
      </c>
      <c r="S1177" s="4">
        <f>Tabel1[[#This Row],[Totale openbare capaciteit]]+Tabel1[[#This Row],[Totale doelgroep capaciteit]]</f>
        <v>7</v>
      </c>
      <c r="T1177" s="11">
        <v>6</v>
      </c>
      <c r="U1177" s="11"/>
      <c r="V1177" s="11"/>
      <c r="W1177" s="11"/>
      <c r="X1177" s="11"/>
      <c r="Y1177" s="11"/>
      <c r="Z1177" s="4">
        <f>SUM(Tabel1[[#This Row],[Bez - Invaliden algemeen]:[Bez - Overig gereserveerd]])</f>
        <v>0</v>
      </c>
      <c r="AA1177" s="4"/>
      <c r="AB1177" s="4"/>
      <c r="AC1177" s="11"/>
      <c r="AD1177" s="11">
        <f>SUM(Tabel1[[#This Row],[Bez - fout, canadees]:[Bez - fout, anders]])</f>
        <v>0</v>
      </c>
      <c r="AE1177" s="4"/>
      <c r="AF1177" s="11"/>
      <c r="AG1177" s="11"/>
      <c r="AH1177" s="11">
        <f>SUM(Tabel1[[#This Row],[Bez - Obstakel, openbaar]:[Bez - Obstakel, doelgroep]])</f>
        <v>0</v>
      </c>
      <c r="AI1177" s="4"/>
      <c r="AJ1177" s="11">
        <f>SUM(Tabel1[[#This Row],[Bez - doelgroep totaal]]+Tabel1[[#This Row],[Bez - Openbaar]]+Tabel1[[#This Row],[Bez - Foutparkeerders]]+Tabel1[[#This Row],[Bez - Obstakels]])</f>
        <v>6</v>
      </c>
      <c r="AK1177" s="41">
        <f>Tabel1[[#This Row],[Bez - Openbaar]]/Tabel1[[#This Row],[Totale openbare capaciteit]]</f>
        <v>0.8571428571428571</v>
      </c>
      <c r="AL1177" s="41" t="e">
        <f>Tabel1[[#This Row],[Bez - doelgroep totaal]]/Tabel1[[#This Row],[Totale doelgroep capaciteit]]</f>
        <v>#DIV/0!</v>
      </c>
      <c r="AM1177" s="41">
        <f>Tabel1[[#This Row],[Totale bezetting]]/Tabel1[[#This Row],[Totale capaciteit]]</f>
        <v>0.8571428571428571</v>
      </c>
      <c r="AN1177" s="41" t="str">
        <f>Tabel1[[#This Row],[Datum]]&amp;Tabel1[[#This Row],[Meetmoment]]&amp;Tabel1[[#This Row],[Sectienummer]]</f>
        <v>4441600:00-02:0090</v>
      </c>
      <c r="AO1177" s="33"/>
      <c r="AP1177" s="33"/>
      <c r="AQ1177" s="33">
        <v>2</v>
      </c>
      <c r="AR1177" s="33">
        <v>4</v>
      </c>
      <c r="AS1177" s="33"/>
      <c r="AT1177" s="33">
        <f>SUM(Tabel1[[#This Row],[Motief - Bezoekers/kortparkeerders]:[Motief - Overig]])</f>
        <v>6</v>
      </c>
      <c r="AU1177" s="43">
        <v>2</v>
      </c>
      <c r="AV1177" s="43"/>
      <c r="AW1177" s="43">
        <v>2</v>
      </c>
      <c r="AX1177" s="43"/>
      <c r="AY1177" s="43"/>
      <c r="AZ1177" s="43"/>
      <c r="BA1177" s="43">
        <v>1</v>
      </c>
      <c r="BB1177" s="43">
        <v>1</v>
      </c>
      <c r="BC1177" s="44">
        <f>SUM(Tabel1[[#This Row],[Herkomst - Eigen woonplaats]:[Herkomst - Onbekend]])</f>
        <v>6</v>
      </c>
    </row>
    <row r="1178" spans="1:55" s="2" customFormat="1" x14ac:dyDescent="0.25">
      <c r="A1178" s="1">
        <v>90</v>
      </c>
      <c r="B1178" s="1" t="s">
        <v>69</v>
      </c>
      <c r="C1178" s="8">
        <v>44429</v>
      </c>
      <c r="D1178" s="1" t="s">
        <v>79</v>
      </c>
      <c r="E1178" s="4"/>
      <c r="F1178" s="4"/>
      <c r="G1178" s="4">
        <v>7</v>
      </c>
      <c r="H1178" s="4"/>
      <c r="I1178" s="4"/>
      <c r="J1178" s="4"/>
      <c r="K1178" s="4">
        <f>SUM(Tabel1[[#This Row],[cap_gemarkeerd_langs]:[cap_canadees]])</f>
        <v>7</v>
      </c>
      <c r="L1178" s="4"/>
      <c r="M1178" s="4"/>
      <c r="N1178" s="4"/>
      <c r="O1178" s="4"/>
      <c r="P1178" s="4"/>
      <c r="Q1178" s="4"/>
      <c r="R1178" s="4">
        <f>SUM(Tabel1[[#This Row],[Cap - Invaliden algemeen]:[Cap - Overig gereserveerd]])</f>
        <v>0</v>
      </c>
      <c r="S1178" s="4">
        <f>Tabel1[[#This Row],[Totale openbare capaciteit]]+Tabel1[[#This Row],[Totale doelgroep capaciteit]]</f>
        <v>7</v>
      </c>
      <c r="T1178" s="11">
        <v>7</v>
      </c>
      <c r="U1178" s="11"/>
      <c r="V1178" s="11"/>
      <c r="W1178" s="11"/>
      <c r="X1178" s="11"/>
      <c r="Y1178" s="11"/>
      <c r="Z1178" s="4">
        <f>SUM(Tabel1[[#This Row],[Bez - Invaliden algemeen]:[Bez - Overig gereserveerd]])</f>
        <v>0</v>
      </c>
      <c r="AA1178" s="4"/>
      <c r="AB1178" s="4"/>
      <c r="AC1178" s="11"/>
      <c r="AD1178" s="11">
        <f>SUM(Tabel1[[#This Row],[Bez - fout, canadees]:[Bez - fout, anders]])</f>
        <v>0</v>
      </c>
      <c r="AE1178" s="11"/>
      <c r="AF1178" s="11"/>
      <c r="AG1178" s="11"/>
      <c r="AH1178" s="11">
        <f>SUM(Tabel1[[#This Row],[Bez - Obstakel, openbaar]:[Bez - Obstakel, doelgroep]])</f>
        <v>0</v>
      </c>
      <c r="AI1178" s="4"/>
      <c r="AJ1178" s="11">
        <f>SUM(Tabel1[[#This Row],[Bez - doelgroep totaal]]+Tabel1[[#This Row],[Bez - Openbaar]]+Tabel1[[#This Row],[Bez - Foutparkeerders]]+Tabel1[[#This Row],[Bez - Obstakels]])</f>
        <v>7</v>
      </c>
      <c r="AK1178" s="41">
        <f>Tabel1[[#This Row],[Bez - Openbaar]]/Tabel1[[#This Row],[Totale openbare capaciteit]]</f>
        <v>1</v>
      </c>
      <c r="AL1178" s="41" t="e">
        <f>Tabel1[[#This Row],[Bez - doelgroep totaal]]/Tabel1[[#This Row],[Totale doelgroep capaciteit]]</f>
        <v>#DIV/0!</v>
      </c>
      <c r="AM1178" s="41">
        <f>Tabel1[[#This Row],[Totale bezetting]]/Tabel1[[#This Row],[Totale capaciteit]]</f>
        <v>1</v>
      </c>
      <c r="AN1178" s="41" t="str">
        <f>Tabel1[[#This Row],[Datum]]&amp;Tabel1[[#This Row],[Meetmoment]]&amp;Tabel1[[#This Row],[Sectienummer]]</f>
        <v>4442914:00-16:0090</v>
      </c>
      <c r="AO1178" s="33">
        <v>4</v>
      </c>
      <c r="AP1178" s="33">
        <v>1</v>
      </c>
      <c r="AQ1178" s="33">
        <v>1</v>
      </c>
      <c r="AR1178" s="33">
        <v>1</v>
      </c>
      <c r="AS1178" s="33"/>
      <c r="AT1178" s="33">
        <f>SUM(Tabel1[[#This Row],[Motief - Bezoekers/kortparkeerders]:[Motief - Overig]])</f>
        <v>7</v>
      </c>
      <c r="AU1178" s="43">
        <v>3</v>
      </c>
      <c r="AV1178" s="43">
        <v>1</v>
      </c>
      <c r="AW1178" s="43"/>
      <c r="AX1178" s="43"/>
      <c r="AY1178" s="43"/>
      <c r="AZ1178" s="43">
        <v>2</v>
      </c>
      <c r="BA1178" s="43">
        <v>1</v>
      </c>
      <c r="BB1178" s="43"/>
      <c r="BC1178" s="44">
        <f>SUM(Tabel1[[#This Row],[Herkomst - Eigen woonplaats]:[Herkomst - Onbekend]])</f>
        <v>7</v>
      </c>
    </row>
    <row r="1179" spans="1:55" s="2" customFormat="1" x14ac:dyDescent="0.25">
      <c r="A1179" s="1">
        <v>90</v>
      </c>
      <c r="B1179" t="s">
        <v>69</v>
      </c>
      <c r="C1179" s="8">
        <v>44450</v>
      </c>
      <c r="D1179" s="1" t="s">
        <v>78</v>
      </c>
      <c r="E1179" s="4"/>
      <c r="F1179" s="4"/>
      <c r="G1179" s="4">
        <v>7</v>
      </c>
      <c r="H1179" s="4"/>
      <c r="I1179" s="4"/>
      <c r="J1179" s="4"/>
      <c r="K1179" s="4">
        <f>SUM(Tabel1[[#This Row],[cap_gemarkeerd_langs]:[cap_canadees]])</f>
        <v>7</v>
      </c>
      <c r="L1179" s="4"/>
      <c r="M1179" s="4"/>
      <c r="N1179" s="4"/>
      <c r="O1179" s="4"/>
      <c r="P1179" s="4"/>
      <c r="Q1179" s="4"/>
      <c r="R1179" s="4">
        <f>SUM(Tabel1[[#This Row],[Cap - Invaliden algemeen]:[Cap - Overig gereserveerd]])</f>
        <v>0</v>
      </c>
      <c r="S1179" s="4">
        <f>Tabel1[[#This Row],[Totale openbare capaciteit]]+Tabel1[[#This Row],[Totale doelgroep capaciteit]]</f>
        <v>7</v>
      </c>
      <c r="T1179" s="11">
        <v>4</v>
      </c>
      <c r="U1179" s="11"/>
      <c r="V1179" s="11"/>
      <c r="W1179" s="11"/>
      <c r="X1179" s="11"/>
      <c r="Y1179" s="11"/>
      <c r="Z1179" s="4">
        <f>SUM(Tabel1[[#This Row],[Bez - Invaliden algemeen]:[Bez - Overig gereserveerd]])</f>
        <v>0</v>
      </c>
      <c r="AA1179" s="4"/>
      <c r="AB1179" s="4"/>
      <c r="AC1179" s="11"/>
      <c r="AD1179" s="11">
        <f>SUM(Tabel1[[#This Row],[Bez - fout, canadees]:[Bez - fout, anders]])</f>
        <v>0</v>
      </c>
      <c r="AE1179" s="4"/>
      <c r="AF1179" s="11"/>
      <c r="AG1179" s="11"/>
      <c r="AH1179" s="11">
        <f>SUM(Tabel1[[#This Row],[Bez - Obstakel, openbaar]:[Bez - Obstakel, doelgroep]])</f>
        <v>0</v>
      </c>
      <c r="AI1179" s="4"/>
      <c r="AJ1179" s="11">
        <f>SUM(Tabel1[[#This Row],[Bez - doelgroep totaal]]+Tabel1[[#This Row],[Bez - Openbaar]]+Tabel1[[#This Row],[Bez - Foutparkeerders]]+Tabel1[[#This Row],[Bez - Obstakels]])</f>
        <v>4</v>
      </c>
      <c r="AK1179" s="41">
        <f>Tabel1[[#This Row],[Bez - Openbaar]]/Tabel1[[#This Row],[Totale openbare capaciteit]]</f>
        <v>0.5714285714285714</v>
      </c>
      <c r="AL1179" s="41" t="e">
        <f>Tabel1[[#This Row],[Bez - doelgroep totaal]]/Tabel1[[#This Row],[Totale doelgroep capaciteit]]</f>
        <v>#DIV/0!</v>
      </c>
      <c r="AM1179" s="41">
        <f>Tabel1[[#This Row],[Totale bezetting]]/Tabel1[[#This Row],[Totale capaciteit]]</f>
        <v>0.5714285714285714</v>
      </c>
      <c r="AN1179" s="41" t="str">
        <f>Tabel1[[#This Row],[Datum]]&amp;Tabel1[[#This Row],[Meetmoment]]&amp;Tabel1[[#This Row],[Sectienummer]]</f>
        <v>4445010:00-12:0090</v>
      </c>
      <c r="AO1179" s="33">
        <v>2</v>
      </c>
      <c r="AP1179" s="33"/>
      <c r="AQ1179" s="33"/>
      <c r="AR1179" s="33">
        <v>2</v>
      </c>
      <c r="AS1179" s="33"/>
      <c r="AT1179" s="33">
        <f>SUM(Tabel1[[#This Row],[Motief - Bezoekers/kortparkeerders]:[Motief - Overig]])</f>
        <v>4</v>
      </c>
      <c r="AU1179" s="43">
        <v>3</v>
      </c>
      <c r="AV1179" s="43">
        <v>1</v>
      </c>
      <c r="AW1179" s="43"/>
      <c r="AX1179" s="43"/>
      <c r="AY1179" s="43"/>
      <c r="AZ1179" s="43"/>
      <c r="BA1179" s="43"/>
      <c r="BB1179" s="43"/>
      <c r="BC1179" s="44">
        <f>SUM(Tabel1[[#This Row],[Herkomst - Eigen woonplaats]:[Herkomst - Onbekend]])</f>
        <v>4</v>
      </c>
    </row>
    <row r="1180" spans="1:55" s="2" customFormat="1" x14ac:dyDescent="0.25">
      <c r="A1180" s="1">
        <v>90</v>
      </c>
      <c r="B1180" t="s">
        <v>69</v>
      </c>
      <c r="C1180" s="8">
        <v>44450</v>
      </c>
      <c r="D1180" s="1" t="s">
        <v>79</v>
      </c>
      <c r="E1180" s="4"/>
      <c r="F1180" s="4"/>
      <c r="G1180" s="4">
        <v>7</v>
      </c>
      <c r="H1180" s="4"/>
      <c r="I1180" s="4"/>
      <c r="J1180" s="4"/>
      <c r="K1180" s="4">
        <f>SUM(Tabel1[[#This Row],[cap_gemarkeerd_langs]:[cap_canadees]])</f>
        <v>7</v>
      </c>
      <c r="L1180" s="4"/>
      <c r="M1180" s="4"/>
      <c r="N1180" s="4"/>
      <c r="O1180" s="4"/>
      <c r="P1180" s="4"/>
      <c r="Q1180" s="4"/>
      <c r="R1180" s="4">
        <f>SUM(Tabel1[[#This Row],[Cap - Invaliden algemeen]:[Cap - Overig gereserveerd]])</f>
        <v>0</v>
      </c>
      <c r="S1180" s="4">
        <f>Tabel1[[#This Row],[Totale openbare capaciteit]]+Tabel1[[#This Row],[Totale doelgroep capaciteit]]</f>
        <v>7</v>
      </c>
      <c r="T1180" s="11">
        <v>7</v>
      </c>
      <c r="U1180" s="11"/>
      <c r="V1180" s="11"/>
      <c r="W1180" s="11"/>
      <c r="X1180" s="11"/>
      <c r="Y1180" s="11"/>
      <c r="Z1180" s="4">
        <f>SUM(Tabel1[[#This Row],[Bez - Invaliden algemeen]:[Bez - Overig gereserveerd]])</f>
        <v>0</v>
      </c>
      <c r="AA1180" s="4"/>
      <c r="AB1180" s="4"/>
      <c r="AC1180" s="11"/>
      <c r="AD1180" s="11">
        <f>SUM(Tabel1[[#This Row],[Bez - fout, canadees]:[Bez - fout, anders]])</f>
        <v>0</v>
      </c>
      <c r="AE1180" s="4"/>
      <c r="AF1180" s="11"/>
      <c r="AG1180" s="11"/>
      <c r="AH1180" s="11">
        <f>SUM(Tabel1[[#This Row],[Bez - Obstakel, openbaar]:[Bez - Obstakel, doelgroep]])</f>
        <v>0</v>
      </c>
      <c r="AI1180" s="4"/>
      <c r="AJ1180" s="11">
        <f>SUM(Tabel1[[#This Row],[Bez - doelgroep totaal]]+Tabel1[[#This Row],[Bez - Openbaar]]+Tabel1[[#This Row],[Bez - Foutparkeerders]]+Tabel1[[#This Row],[Bez - Obstakels]])</f>
        <v>7</v>
      </c>
      <c r="AK1180" s="41">
        <f>Tabel1[[#This Row],[Bez - Openbaar]]/Tabel1[[#This Row],[Totale openbare capaciteit]]</f>
        <v>1</v>
      </c>
      <c r="AL1180" s="41" t="e">
        <f>Tabel1[[#This Row],[Bez - doelgroep totaal]]/Tabel1[[#This Row],[Totale doelgroep capaciteit]]</f>
        <v>#DIV/0!</v>
      </c>
      <c r="AM1180" s="41">
        <f>Tabel1[[#This Row],[Totale bezetting]]/Tabel1[[#This Row],[Totale capaciteit]]</f>
        <v>1</v>
      </c>
      <c r="AN1180" s="41" t="str">
        <f>Tabel1[[#This Row],[Datum]]&amp;Tabel1[[#This Row],[Meetmoment]]&amp;Tabel1[[#This Row],[Sectienummer]]</f>
        <v>4445014:00-16:0090</v>
      </c>
      <c r="AO1180" s="33">
        <v>4</v>
      </c>
      <c r="AP1180" s="33"/>
      <c r="AQ1180" s="33">
        <v>1</v>
      </c>
      <c r="AR1180" s="33">
        <v>2</v>
      </c>
      <c r="AS1180" s="33"/>
      <c r="AT1180" s="33">
        <f>SUM(Tabel1[[#This Row],[Motief - Bezoekers/kortparkeerders]:[Motief - Overig]])</f>
        <v>7</v>
      </c>
      <c r="AU1180" s="43">
        <v>2</v>
      </c>
      <c r="AV1180" s="43"/>
      <c r="AW1180" s="43">
        <v>2</v>
      </c>
      <c r="AX1180" s="43">
        <v>2</v>
      </c>
      <c r="AY1180" s="43">
        <v>1</v>
      </c>
      <c r="AZ1180" s="43"/>
      <c r="BA1180" s="43"/>
      <c r="BB1180" s="43"/>
      <c r="BC1180" s="44">
        <f>SUM(Tabel1[[#This Row],[Herkomst - Eigen woonplaats]:[Herkomst - Onbekend]])</f>
        <v>7</v>
      </c>
    </row>
    <row r="1181" spans="1:55" s="2" customFormat="1" x14ac:dyDescent="0.25">
      <c r="A1181" s="1">
        <v>90</v>
      </c>
      <c r="B1181" t="s">
        <v>69</v>
      </c>
      <c r="C1181" s="8">
        <v>44450</v>
      </c>
      <c r="D1181" s="1" t="s">
        <v>80</v>
      </c>
      <c r="E1181" s="4"/>
      <c r="F1181" s="4"/>
      <c r="G1181" s="4">
        <v>7</v>
      </c>
      <c r="H1181" s="4"/>
      <c r="I1181" s="4"/>
      <c r="J1181" s="4"/>
      <c r="K1181" s="4">
        <f>SUM(Tabel1[[#This Row],[cap_gemarkeerd_langs]:[cap_canadees]])</f>
        <v>7</v>
      </c>
      <c r="L1181" s="4"/>
      <c r="M1181" s="4"/>
      <c r="N1181" s="4"/>
      <c r="O1181" s="4"/>
      <c r="P1181" s="4"/>
      <c r="Q1181" s="4"/>
      <c r="R1181" s="4">
        <f>SUM(Tabel1[[#This Row],[Cap - Invaliden algemeen]:[Cap - Overig gereserveerd]])</f>
        <v>0</v>
      </c>
      <c r="S1181" s="4">
        <f>Tabel1[[#This Row],[Totale openbare capaciteit]]+Tabel1[[#This Row],[Totale doelgroep capaciteit]]</f>
        <v>7</v>
      </c>
      <c r="T1181" s="11">
        <v>7</v>
      </c>
      <c r="U1181" s="11"/>
      <c r="V1181" s="11"/>
      <c r="W1181" s="11"/>
      <c r="X1181" s="11"/>
      <c r="Y1181" s="11"/>
      <c r="Z1181" s="4">
        <f>SUM(Tabel1[[#This Row],[Bez - Invaliden algemeen]:[Bez - Overig gereserveerd]])</f>
        <v>0</v>
      </c>
      <c r="AA1181" s="4"/>
      <c r="AB1181" s="4"/>
      <c r="AC1181" s="11"/>
      <c r="AD1181" s="11">
        <f>SUM(Tabel1[[#This Row],[Bez - fout, canadees]:[Bez - fout, anders]])</f>
        <v>0</v>
      </c>
      <c r="AE1181" s="4"/>
      <c r="AF1181" s="11"/>
      <c r="AG1181" s="11"/>
      <c r="AH1181" s="11">
        <f>SUM(Tabel1[[#This Row],[Bez - Obstakel, openbaar]:[Bez - Obstakel, doelgroep]])</f>
        <v>0</v>
      </c>
      <c r="AI1181" s="4"/>
      <c r="AJ1181" s="11">
        <f>SUM(Tabel1[[#This Row],[Bez - doelgroep totaal]]+Tabel1[[#This Row],[Bez - Openbaar]]+Tabel1[[#This Row],[Bez - Foutparkeerders]]+Tabel1[[#This Row],[Bez - Obstakels]])</f>
        <v>7</v>
      </c>
      <c r="AK1181" s="41">
        <f>Tabel1[[#This Row],[Bez - Openbaar]]/Tabel1[[#This Row],[Totale openbare capaciteit]]</f>
        <v>1</v>
      </c>
      <c r="AL1181" s="41" t="e">
        <f>Tabel1[[#This Row],[Bez - doelgroep totaal]]/Tabel1[[#This Row],[Totale doelgroep capaciteit]]</f>
        <v>#DIV/0!</v>
      </c>
      <c r="AM1181" s="41">
        <f>Tabel1[[#This Row],[Totale bezetting]]/Tabel1[[#This Row],[Totale capaciteit]]</f>
        <v>1</v>
      </c>
      <c r="AN1181" s="41" t="str">
        <f>Tabel1[[#This Row],[Datum]]&amp;Tabel1[[#This Row],[Meetmoment]]&amp;Tabel1[[#This Row],[Sectienummer]]</f>
        <v>4445019:00-21:0090</v>
      </c>
      <c r="AO1181" s="33">
        <v>2</v>
      </c>
      <c r="AP1181" s="33">
        <v>1</v>
      </c>
      <c r="AQ1181" s="33">
        <v>2</v>
      </c>
      <c r="AR1181" s="33">
        <v>2</v>
      </c>
      <c r="AS1181" s="33"/>
      <c r="AT1181" s="33">
        <f>SUM(Tabel1[[#This Row],[Motief - Bezoekers/kortparkeerders]:[Motief - Overig]])</f>
        <v>7</v>
      </c>
      <c r="AU1181" s="43">
        <v>3</v>
      </c>
      <c r="AV1181" s="43"/>
      <c r="AW1181" s="43">
        <v>1</v>
      </c>
      <c r="AX1181" s="43">
        <v>1</v>
      </c>
      <c r="AY1181" s="43"/>
      <c r="AZ1181" s="43">
        <v>2</v>
      </c>
      <c r="BA1181" s="43"/>
      <c r="BB1181" s="43"/>
      <c r="BC1181" s="44">
        <f>SUM(Tabel1[[#This Row],[Herkomst - Eigen woonplaats]:[Herkomst - Onbekend]])</f>
        <v>7</v>
      </c>
    </row>
    <row r="1182" spans="1:55" s="2" customFormat="1" x14ac:dyDescent="0.25">
      <c r="A1182" s="1">
        <v>90</v>
      </c>
      <c r="B1182" t="s">
        <v>69</v>
      </c>
      <c r="C1182" s="8">
        <v>44451</v>
      </c>
      <c r="D1182" s="1" t="s">
        <v>77</v>
      </c>
      <c r="E1182" s="4"/>
      <c r="F1182" s="4"/>
      <c r="G1182" s="4">
        <v>7</v>
      </c>
      <c r="H1182" s="4"/>
      <c r="I1182" s="4"/>
      <c r="J1182" s="4"/>
      <c r="K1182" s="4">
        <f>SUM(Tabel1[[#This Row],[cap_gemarkeerd_langs]:[cap_canadees]])</f>
        <v>7</v>
      </c>
      <c r="L1182" s="4"/>
      <c r="M1182" s="4"/>
      <c r="N1182" s="4"/>
      <c r="O1182" s="4"/>
      <c r="P1182" s="4"/>
      <c r="Q1182" s="4"/>
      <c r="R1182" s="4">
        <f>SUM(Tabel1[[#This Row],[Cap - Invaliden algemeen]:[Cap - Overig gereserveerd]])</f>
        <v>0</v>
      </c>
      <c r="S1182" s="4">
        <f>Tabel1[[#This Row],[Totale openbare capaciteit]]+Tabel1[[#This Row],[Totale doelgroep capaciteit]]</f>
        <v>7</v>
      </c>
      <c r="T1182" s="11">
        <v>6</v>
      </c>
      <c r="U1182" s="11"/>
      <c r="V1182" s="11"/>
      <c r="W1182" s="11"/>
      <c r="X1182" s="11"/>
      <c r="Y1182" s="11"/>
      <c r="Z1182" s="4">
        <f>SUM(Tabel1[[#This Row],[Bez - Invaliden algemeen]:[Bez - Overig gereserveerd]])</f>
        <v>0</v>
      </c>
      <c r="AA1182" s="4"/>
      <c r="AB1182" s="4"/>
      <c r="AC1182" s="11"/>
      <c r="AD1182" s="11">
        <f>SUM(Tabel1[[#This Row],[Bez - fout, canadees]:[Bez - fout, anders]])</f>
        <v>0</v>
      </c>
      <c r="AE1182" s="4"/>
      <c r="AF1182" s="11"/>
      <c r="AG1182" s="11"/>
      <c r="AH1182" s="11">
        <f>SUM(Tabel1[[#This Row],[Bez - Obstakel, openbaar]:[Bez - Obstakel, doelgroep]])</f>
        <v>0</v>
      </c>
      <c r="AI1182" s="4"/>
      <c r="AJ1182" s="11">
        <f>SUM(Tabel1[[#This Row],[Bez - doelgroep totaal]]+Tabel1[[#This Row],[Bez - Openbaar]]+Tabel1[[#This Row],[Bez - Foutparkeerders]]+Tabel1[[#This Row],[Bez - Obstakels]])</f>
        <v>6</v>
      </c>
      <c r="AK1182" s="41">
        <f>Tabel1[[#This Row],[Bez - Openbaar]]/Tabel1[[#This Row],[Totale openbare capaciteit]]</f>
        <v>0.8571428571428571</v>
      </c>
      <c r="AL1182" s="41" t="e">
        <f>Tabel1[[#This Row],[Bez - doelgroep totaal]]/Tabel1[[#This Row],[Totale doelgroep capaciteit]]</f>
        <v>#DIV/0!</v>
      </c>
      <c r="AM1182" s="41">
        <f>Tabel1[[#This Row],[Totale bezetting]]/Tabel1[[#This Row],[Totale capaciteit]]</f>
        <v>0.8571428571428571</v>
      </c>
      <c r="AN1182" s="41" t="str">
        <f>Tabel1[[#This Row],[Datum]]&amp;Tabel1[[#This Row],[Meetmoment]]&amp;Tabel1[[#This Row],[Sectienummer]]</f>
        <v>4445100:00-02:0090</v>
      </c>
      <c r="AO1182" s="33"/>
      <c r="AP1182" s="33"/>
      <c r="AQ1182" s="33">
        <v>2</v>
      </c>
      <c r="AR1182" s="33">
        <v>4</v>
      </c>
      <c r="AS1182" s="33"/>
      <c r="AT1182" s="33">
        <f>SUM(Tabel1[[#This Row],[Motief - Bezoekers/kortparkeerders]:[Motief - Overig]])</f>
        <v>6</v>
      </c>
      <c r="AU1182" s="43">
        <v>4</v>
      </c>
      <c r="AV1182" s="43"/>
      <c r="AW1182" s="43">
        <v>1</v>
      </c>
      <c r="AX1182" s="43">
        <v>1</v>
      </c>
      <c r="AY1182" s="43"/>
      <c r="AZ1182" s="43"/>
      <c r="BA1182" s="43"/>
      <c r="BB1182" s="43"/>
      <c r="BC1182" s="44">
        <f>SUM(Tabel1[[#This Row],[Herkomst - Eigen woonplaats]:[Herkomst - Onbekend]])</f>
        <v>6</v>
      </c>
    </row>
    <row r="1183" spans="1:55" s="2" customFormat="1" x14ac:dyDescent="0.25">
      <c r="A1183" s="1">
        <v>90</v>
      </c>
      <c r="B1183" t="s">
        <v>69</v>
      </c>
      <c r="C1183" s="8">
        <v>44474</v>
      </c>
      <c r="D1183" s="1" t="s">
        <v>78</v>
      </c>
      <c r="E1183" s="4"/>
      <c r="F1183" s="4"/>
      <c r="G1183" s="4">
        <v>7</v>
      </c>
      <c r="H1183" s="4"/>
      <c r="I1183" s="4"/>
      <c r="J1183" s="4"/>
      <c r="K1183" s="4">
        <f>SUM(Tabel1[[#This Row],[cap_gemarkeerd_langs]:[cap_canadees]])</f>
        <v>7</v>
      </c>
      <c r="L1183" s="4"/>
      <c r="M1183" s="4"/>
      <c r="N1183" s="4"/>
      <c r="O1183" s="4"/>
      <c r="P1183" s="4"/>
      <c r="Q1183" s="4"/>
      <c r="R1183" s="4">
        <f>SUM(Tabel1[[#This Row],[Cap - Invaliden algemeen]:[Cap - Overig gereserveerd]])</f>
        <v>0</v>
      </c>
      <c r="S1183" s="4">
        <f>Tabel1[[#This Row],[Totale openbare capaciteit]]+Tabel1[[#This Row],[Totale doelgroep capaciteit]]</f>
        <v>7</v>
      </c>
      <c r="T1183" s="11">
        <v>3</v>
      </c>
      <c r="U1183" s="11"/>
      <c r="V1183" s="11"/>
      <c r="W1183" s="11"/>
      <c r="X1183" s="11"/>
      <c r="Y1183" s="11"/>
      <c r="Z1183" s="4">
        <f>SUM(Tabel1[[#This Row],[Bez - Invaliden algemeen]:[Bez - Overig gereserveerd]])</f>
        <v>0</v>
      </c>
      <c r="AA1183" s="4"/>
      <c r="AB1183" s="4"/>
      <c r="AC1183" s="11"/>
      <c r="AD1183" s="11">
        <f>SUM(Tabel1[[#This Row],[Bez - fout, canadees]:[Bez - fout, anders]])</f>
        <v>0</v>
      </c>
      <c r="AE1183" s="4"/>
      <c r="AF1183" s="11"/>
      <c r="AG1183" s="11"/>
      <c r="AH1183" s="11">
        <f>SUM(Tabel1[[#This Row],[Bez - Obstakel, openbaar]:[Bez - Obstakel, doelgroep]])</f>
        <v>0</v>
      </c>
      <c r="AI1183" s="4"/>
      <c r="AJ1183" s="11">
        <f>SUM(Tabel1[[#This Row],[Bez - doelgroep totaal]]+Tabel1[[#This Row],[Bez - Openbaar]]+Tabel1[[#This Row],[Bez - Foutparkeerders]]+Tabel1[[#This Row],[Bez - Obstakels]])</f>
        <v>3</v>
      </c>
      <c r="AK1183" s="41">
        <f>Tabel1[[#This Row],[Bez - Openbaar]]/Tabel1[[#This Row],[Totale openbare capaciteit]]</f>
        <v>0.42857142857142855</v>
      </c>
      <c r="AL1183" s="41" t="e">
        <f>Tabel1[[#This Row],[Bez - doelgroep totaal]]/Tabel1[[#This Row],[Totale doelgroep capaciteit]]</f>
        <v>#DIV/0!</v>
      </c>
      <c r="AM1183" s="41">
        <f>Tabel1[[#This Row],[Totale bezetting]]/Tabel1[[#This Row],[Totale capaciteit]]</f>
        <v>0.42857142857142855</v>
      </c>
      <c r="AN1183" s="41" t="str">
        <f>Tabel1[[#This Row],[Datum]]&amp;Tabel1[[#This Row],[Meetmoment]]&amp;Tabel1[[#This Row],[Sectienummer]]</f>
        <v>4447410:00-12:0090</v>
      </c>
      <c r="AO1183" s="33">
        <v>2</v>
      </c>
      <c r="AP1183" s="33">
        <v>1</v>
      </c>
      <c r="AQ1183" s="33"/>
      <c r="AR1183" s="33"/>
      <c r="AS1183" s="33"/>
      <c r="AT1183" s="33">
        <f>SUM(Tabel1[[#This Row],[Motief - Bezoekers/kortparkeerders]:[Motief - Overig]])</f>
        <v>3</v>
      </c>
      <c r="AU1183" s="43">
        <v>2</v>
      </c>
      <c r="AV1183" s="43"/>
      <c r="AW1183" s="43"/>
      <c r="AX1183" s="43"/>
      <c r="AY1183" s="43"/>
      <c r="AZ1183" s="43">
        <v>1</v>
      </c>
      <c r="BA1183" s="43"/>
      <c r="BB1183" s="43"/>
      <c r="BC1183" s="44">
        <f>SUM(Tabel1[[#This Row],[Herkomst - Eigen woonplaats]:[Herkomst - Onbekend]])</f>
        <v>3</v>
      </c>
    </row>
    <row r="1184" spans="1:55" s="2" customFormat="1" x14ac:dyDescent="0.25">
      <c r="A1184" s="1">
        <v>90</v>
      </c>
      <c r="B1184" t="s">
        <v>69</v>
      </c>
      <c r="C1184" s="8">
        <v>44474</v>
      </c>
      <c r="D1184" s="1" t="s">
        <v>79</v>
      </c>
      <c r="E1184" s="4"/>
      <c r="F1184" s="4"/>
      <c r="G1184" s="4">
        <v>7</v>
      </c>
      <c r="H1184" s="4"/>
      <c r="I1184" s="4"/>
      <c r="J1184" s="4"/>
      <c r="K1184" s="4">
        <f>SUM(Tabel1[[#This Row],[cap_gemarkeerd_langs]:[cap_canadees]])</f>
        <v>7</v>
      </c>
      <c r="L1184" s="4"/>
      <c r="M1184" s="4"/>
      <c r="N1184" s="4"/>
      <c r="O1184" s="4"/>
      <c r="P1184" s="4"/>
      <c r="Q1184" s="4"/>
      <c r="R1184" s="4">
        <f>SUM(Tabel1[[#This Row],[Cap - Invaliden algemeen]:[Cap - Overig gereserveerd]])</f>
        <v>0</v>
      </c>
      <c r="S1184" s="4">
        <f>Tabel1[[#This Row],[Totale openbare capaciteit]]+Tabel1[[#This Row],[Totale doelgroep capaciteit]]</f>
        <v>7</v>
      </c>
      <c r="T1184" s="11">
        <v>1</v>
      </c>
      <c r="U1184" s="11"/>
      <c r="V1184" s="11"/>
      <c r="W1184" s="11"/>
      <c r="X1184" s="11"/>
      <c r="Y1184" s="11"/>
      <c r="Z1184" s="4">
        <f>SUM(Tabel1[[#This Row],[Bez - Invaliden algemeen]:[Bez - Overig gereserveerd]])</f>
        <v>0</v>
      </c>
      <c r="AA1184" s="4"/>
      <c r="AB1184" s="4"/>
      <c r="AC1184" s="11"/>
      <c r="AD1184" s="11">
        <f>SUM(Tabel1[[#This Row],[Bez - fout, canadees]:[Bez - fout, anders]])</f>
        <v>0</v>
      </c>
      <c r="AE1184" s="4"/>
      <c r="AF1184" s="11"/>
      <c r="AG1184" s="11"/>
      <c r="AH1184" s="11">
        <f>SUM(Tabel1[[#This Row],[Bez - Obstakel, openbaar]:[Bez - Obstakel, doelgroep]])</f>
        <v>0</v>
      </c>
      <c r="AI1184" s="4"/>
      <c r="AJ1184" s="11">
        <f>SUM(Tabel1[[#This Row],[Bez - doelgroep totaal]]+Tabel1[[#This Row],[Bez - Openbaar]]+Tabel1[[#This Row],[Bez - Foutparkeerders]]+Tabel1[[#This Row],[Bez - Obstakels]])</f>
        <v>1</v>
      </c>
      <c r="AK1184" s="41">
        <f>Tabel1[[#This Row],[Bez - Openbaar]]/Tabel1[[#This Row],[Totale openbare capaciteit]]</f>
        <v>0.14285714285714285</v>
      </c>
      <c r="AL1184" s="41" t="e">
        <f>Tabel1[[#This Row],[Bez - doelgroep totaal]]/Tabel1[[#This Row],[Totale doelgroep capaciteit]]</f>
        <v>#DIV/0!</v>
      </c>
      <c r="AM1184" s="41">
        <f>Tabel1[[#This Row],[Totale bezetting]]/Tabel1[[#This Row],[Totale capaciteit]]</f>
        <v>0.14285714285714285</v>
      </c>
      <c r="AN1184" s="41" t="str">
        <f>Tabel1[[#This Row],[Datum]]&amp;Tabel1[[#This Row],[Meetmoment]]&amp;Tabel1[[#This Row],[Sectienummer]]</f>
        <v>4447414:00-16:0090</v>
      </c>
      <c r="AO1184" s="33"/>
      <c r="AP1184" s="33">
        <v>1</v>
      </c>
      <c r="AQ1184" s="33"/>
      <c r="AR1184" s="33"/>
      <c r="AS1184" s="33"/>
      <c r="AT1184" s="33">
        <f>SUM(Tabel1[[#This Row],[Motief - Bezoekers/kortparkeerders]:[Motief - Overig]])</f>
        <v>1</v>
      </c>
      <c r="AU1184" s="43"/>
      <c r="AV1184" s="43"/>
      <c r="AW1184" s="43"/>
      <c r="AX1184" s="43"/>
      <c r="AY1184" s="43"/>
      <c r="AZ1184" s="43">
        <v>1</v>
      </c>
      <c r="BA1184" s="43"/>
      <c r="BB1184" s="43"/>
      <c r="BC1184" s="44">
        <f>SUM(Tabel1[[#This Row],[Herkomst - Eigen woonplaats]:[Herkomst - Onbekend]])</f>
        <v>1</v>
      </c>
    </row>
    <row r="1185" spans="1:55" s="2" customFormat="1" x14ac:dyDescent="0.25">
      <c r="A1185" s="1">
        <v>90</v>
      </c>
      <c r="B1185" t="s">
        <v>69</v>
      </c>
      <c r="C1185" s="8">
        <v>44474</v>
      </c>
      <c r="D1185" s="1" t="s">
        <v>80</v>
      </c>
      <c r="E1185" s="4"/>
      <c r="F1185" s="4"/>
      <c r="G1185" s="4">
        <v>7</v>
      </c>
      <c r="H1185" s="4"/>
      <c r="I1185" s="4"/>
      <c r="J1185" s="4"/>
      <c r="K1185" s="4">
        <f>SUM(Tabel1[[#This Row],[cap_gemarkeerd_langs]:[cap_canadees]])</f>
        <v>7</v>
      </c>
      <c r="L1185" s="4"/>
      <c r="M1185" s="4"/>
      <c r="N1185" s="4"/>
      <c r="O1185" s="4"/>
      <c r="P1185" s="4"/>
      <c r="Q1185" s="4"/>
      <c r="R1185" s="4">
        <f>SUM(Tabel1[[#This Row],[Cap - Invaliden algemeen]:[Cap - Overig gereserveerd]])</f>
        <v>0</v>
      </c>
      <c r="S1185" s="4">
        <f>Tabel1[[#This Row],[Totale openbare capaciteit]]+Tabel1[[#This Row],[Totale doelgroep capaciteit]]</f>
        <v>7</v>
      </c>
      <c r="T1185" s="11">
        <v>1</v>
      </c>
      <c r="U1185" s="11"/>
      <c r="V1185" s="11"/>
      <c r="W1185" s="11"/>
      <c r="X1185" s="11"/>
      <c r="Y1185" s="11"/>
      <c r="Z1185" s="4">
        <f>SUM(Tabel1[[#This Row],[Bez - Invaliden algemeen]:[Bez - Overig gereserveerd]])</f>
        <v>0</v>
      </c>
      <c r="AA1185" s="4"/>
      <c r="AB1185" s="4"/>
      <c r="AC1185" s="11"/>
      <c r="AD1185" s="11">
        <f>SUM(Tabel1[[#This Row],[Bez - fout, canadees]:[Bez - fout, anders]])</f>
        <v>0</v>
      </c>
      <c r="AE1185" s="4"/>
      <c r="AF1185" s="11"/>
      <c r="AG1185" s="11"/>
      <c r="AH1185" s="11">
        <f>SUM(Tabel1[[#This Row],[Bez - Obstakel, openbaar]:[Bez - Obstakel, doelgroep]])</f>
        <v>0</v>
      </c>
      <c r="AI1185" s="4"/>
      <c r="AJ1185" s="11">
        <f>SUM(Tabel1[[#This Row],[Bez - doelgroep totaal]]+Tabel1[[#This Row],[Bez - Openbaar]]+Tabel1[[#This Row],[Bez - Foutparkeerders]]+Tabel1[[#This Row],[Bez - Obstakels]])</f>
        <v>1</v>
      </c>
      <c r="AK1185" s="41">
        <f>Tabel1[[#This Row],[Bez - Openbaar]]/Tabel1[[#This Row],[Totale openbare capaciteit]]</f>
        <v>0.14285714285714285</v>
      </c>
      <c r="AL1185" s="41" t="e">
        <f>Tabel1[[#This Row],[Bez - doelgroep totaal]]/Tabel1[[#This Row],[Totale doelgroep capaciteit]]</f>
        <v>#DIV/0!</v>
      </c>
      <c r="AM1185" s="41">
        <f>Tabel1[[#This Row],[Totale bezetting]]/Tabel1[[#This Row],[Totale capaciteit]]</f>
        <v>0.14285714285714285</v>
      </c>
      <c r="AN1185" s="41" t="str">
        <f>Tabel1[[#This Row],[Datum]]&amp;Tabel1[[#This Row],[Meetmoment]]&amp;Tabel1[[#This Row],[Sectienummer]]</f>
        <v>4447419:00-21:0090</v>
      </c>
      <c r="AO1185" s="33">
        <v>1</v>
      </c>
      <c r="AP1185" s="33"/>
      <c r="AQ1185" s="33"/>
      <c r="AR1185" s="33"/>
      <c r="AS1185" s="33"/>
      <c r="AT1185" s="33">
        <f>SUM(Tabel1[[#This Row],[Motief - Bezoekers/kortparkeerders]:[Motief - Overig]])</f>
        <v>1</v>
      </c>
      <c r="AU1185" s="43"/>
      <c r="AV1185" s="43"/>
      <c r="AW1185" s="43"/>
      <c r="AX1185" s="43"/>
      <c r="AY1185" s="43"/>
      <c r="AZ1185" s="43">
        <v>1</v>
      </c>
      <c r="BA1185" s="43"/>
      <c r="BB1185" s="43"/>
      <c r="BC1185" s="44">
        <f>SUM(Tabel1[[#This Row],[Herkomst - Eigen woonplaats]:[Herkomst - Onbekend]])</f>
        <v>1</v>
      </c>
    </row>
    <row r="1186" spans="1:55" s="2" customFormat="1" x14ac:dyDescent="0.25">
      <c r="A1186" s="1">
        <v>90</v>
      </c>
      <c r="B1186" t="s">
        <v>69</v>
      </c>
      <c r="C1186" s="8">
        <v>44475</v>
      </c>
      <c r="D1186" s="1" t="s">
        <v>77</v>
      </c>
      <c r="E1186" s="4"/>
      <c r="F1186" s="4"/>
      <c r="G1186" s="4">
        <v>7</v>
      </c>
      <c r="H1186" s="4"/>
      <c r="I1186" s="4"/>
      <c r="J1186" s="4"/>
      <c r="K1186" s="4">
        <f>SUM(Tabel1[[#This Row],[cap_gemarkeerd_langs]:[cap_canadees]])</f>
        <v>7</v>
      </c>
      <c r="L1186" s="4"/>
      <c r="M1186" s="4"/>
      <c r="N1186" s="4"/>
      <c r="O1186" s="4"/>
      <c r="P1186" s="4"/>
      <c r="Q1186" s="4"/>
      <c r="R1186" s="4">
        <f>SUM(Tabel1[[#This Row],[Cap - Invaliden algemeen]:[Cap - Overig gereserveerd]])</f>
        <v>0</v>
      </c>
      <c r="S1186" s="4">
        <f>Tabel1[[#This Row],[Totale openbare capaciteit]]+Tabel1[[#This Row],[Totale doelgroep capaciteit]]</f>
        <v>7</v>
      </c>
      <c r="T1186" s="11">
        <v>2</v>
      </c>
      <c r="U1186" s="11"/>
      <c r="V1186" s="11"/>
      <c r="W1186" s="11"/>
      <c r="X1186" s="11"/>
      <c r="Y1186" s="11"/>
      <c r="Z1186" s="4">
        <f>SUM(Tabel1[[#This Row],[Bez - Invaliden algemeen]:[Bez - Overig gereserveerd]])</f>
        <v>0</v>
      </c>
      <c r="AA1186" s="4"/>
      <c r="AB1186" s="4"/>
      <c r="AC1186" s="11"/>
      <c r="AD1186" s="11">
        <f>SUM(Tabel1[[#This Row],[Bez - fout, canadees]:[Bez - fout, anders]])</f>
        <v>0</v>
      </c>
      <c r="AE1186" s="4"/>
      <c r="AF1186" s="11"/>
      <c r="AG1186" s="11"/>
      <c r="AH1186" s="11">
        <f>SUM(Tabel1[[#This Row],[Bez - Obstakel, openbaar]:[Bez - Obstakel, doelgroep]])</f>
        <v>0</v>
      </c>
      <c r="AI1186" s="4"/>
      <c r="AJ1186" s="11">
        <f>SUM(Tabel1[[#This Row],[Bez - doelgroep totaal]]+Tabel1[[#This Row],[Bez - Openbaar]]+Tabel1[[#This Row],[Bez - Foutparkeerders]]+Tabel1[[#This Row],[Bez - Obstakels]])</f>
        <v>2</v>
      </c>
      <c r="AK1186" s="41">
        <f>Tabel1[[#This Row],[Bez - Openbaar]]/Tabel1[[#This Row],[Totale openbare capaciteit]]</f>
        <v>0.2857142857142857</v>
      </c>
      <c r="AL1186" s="41" t="e">
        <f>Tabel1[[#This Row],[Bez - doelgroep totaal]]/Tabel1[[#This Row],[Totale doelgroep capaciteit]]</f>
        <v>#DIV/0!</v>
      </c>
      <c r="AM1186" s="41">
        <f>Tabel1[[#This Row],[Totale bezetting]]/Tabel1[[#This Row],[Totale capaciteit]]</f>
        <v>0.2857142857142857</v>
      </c>
      <c r="AN1186" s="41" t="str">
        <f>Tabel1[[#This Row],[Datum]]&amp;Tabel1[[#This Row],[Meetmoment]]&amp;Tabel1[[#This Row],[Sectienummer]]</f>
        <v>4447500:00-02:0090</v>
      </c>
      <c r="AO1186" s="33"/>
      <c r="AP1186" s="33"/>
      <c r="AQ1186" s="33"/>
      <c r="AR1186" s="33">
        <v>2</v>
      </c>
      <c r="AS1186" s="33"/>
      <c r="AT1186" s="33">
        <f>SUM(Tabel1[[#This Row],[Motief - Bezoekers/kortparkeerders]:[Motief - Overig]])</f>
        <v>2</v>
      </c>
      <c r="AU1186" s="43"/>
      <c r="AV1186" s="43">
        <v>1</v>
      </c>
      <c r="AW1186" s="43"/>
      <c r="AX1186" s="43">
        <v>1</v>
      </c>
      <c r="AY1186" s="43"/>
      <c r="AZ1186" s="43"/>
      <c r="BA1186" s="43"/>
      <c r="BB1186" s="43"/>
      <c r="BC1186" s="44">
        <f>SUM(Tabel1[[#This Row],[Herkomst - Eigen woonplaats]:[Herkomst - Onbekend]])</f>
        <v>2</v>
      </c>
    </row>
    <row r="1187" spans="1:55" s="2" customFormat="1" x14ac:dyDescent="0.25">
      <c r="A1187" s="1">
        <v>91</v>
      </c>
      <c r="B1187" t="s">
        <v>69</v>
      </c>
      <c r="C1187" s="8">
        <v>44415</v>
      </c>
      <c r="D1187" s="1" t="s">
        <v>78</v>
      </c>
      <c r="E1187" s="4"/>
      <c r="F1187" s="4"/>
      <c r="G1187" s="4">
        <v>8</v>
      </c>
      <c r="H1187" s="4">
        <v>16</v>
      </c>
      <c r="I1187" s="4"/>
      <c r="J1187" s="4"/>
      <c r="K1187" s="4">
        <f>SUM(Tabel1[[#This Row],[cap_gemarkeerd_langs]:[cap_canadees]])</f>
        <v>24</v>
      </c>
      <c r="L1187" s="4"/>
      <c r="M1187" s="4"/>
      <c r="N1187" s="4"/>
      <c r="O1187" s="4"/>
      <c r="P1187" s="4"/>
      <c r="Q1187" s="4"/>
      <c r="R1187" s="4">
        <f>SUM(Tabel1[[#This Row],[Cap - Invaliden algemeen]:[Cap - Overig gereserveerd]])</f>
        <v>0</v>
      </c>
      <c r="S1187" s="4">
        <f>Tabel1[[#This Row],[Totale openbare capaciteit]]+Tabel1[[#This Row],[Totale doelgroep capaciteit]]</f>
        <v>24</v>
      </c>
      <c r="T1187" s="11">
        <v>7</v>
      </c>
      <c r="U1187" s="11"/>
      <c r="V1187" s="11"/>
      <c r="W1187" s="11"/>
      <c r="X1187" s="11"/>
      <c r="Y1187" s="11"/>
      <c r="Z1187" s="4">
        <f>SUM(Tabel1[[#This Row],[Bez - Invaliden algemeen]:[Bez - Overig gereserveerd]])</f>
        <v>0</v>
      </c>
      <c r="AA1187" s="4"/>
      <c r="AB1187" s="4"/>
      <c r="AC1187" s="11"/>
      <c r="AD1187" s="11">
        <f>SUM(Tabel1[[#This Row],[Bez - fout, canadees]:[Bez - fout, anders]])</f>
        <v>0</v>
      </c>
      <c r="AE1187" s="4"/>
      <c r="AF1187" s="11"/>
      <c r="AG1187" s="11"/>
      <c r="AH1187" s="11">
        <f>SUM(Tabel1[[#This Row],[Bez - Obstakel, openbaar]:[Bez - Obstakel, doelgroep]])</f>
        <v>0</v>
      </c>
      <c r="AI1187" s="4"/>
      <c r="AJ1187" s="11">
        <f>SUM(Tabel1[[#This Row],[Bez - doelgroep totaal]]+Tabel1[[#This Row],[Bez - Openbaar]]+Tabel1[[#This Row],[Bez - Foutparkeerders]]+Tabel1[[#This Row],[Bez - Obstakels]])</f>
        <v>7</v>
      </c>
      <c r="AK1187" s="41">
        <f>Tabel1[[#This Row],[Bez - Openbaar]]/Tabel1[[#This Row],[Totale openbare capaciteit]]</f>
        <v>0.29166666666666669</v>
      </c>
      <c r="AL1187" s="41" t="e">
        <f>Tabel1[[#This Row],[Bez - doelgroep totaal]]/Tabel1[[#This Row],[Totale doelgroep capaciteit]]</f>
        <v>#DIV/0!</v>
      </c>
      <c r="AM1187" s="41">
        <f>Tabel1[[#This Row],[Totale bezetting]]/Tabel1[[#This Row],[Totale capaciteit]]</f>
        <v>0.29166666666666669</v>
      </c>
      <c r="AN1187" s="41" t="str">
        <f>Tabel1[[#This Row],[Datum]]&amp;Tabel1[[#This Row],[Meetmoment]]&amp;Tabel1[[#This Row],[Sectienummer]]</f>
        <v>4441510:00-12:0091</v>
      </c>
      <c r="AO1187" s="33">
        <v>2</v>
      </c>
      <c r="AP1187" s="33"/>
      <c r="AQ1187" s="33">
        <v>3</v>
      </c>
      <c r="AR1187" s="33">
        <v>2</v>
      </c>
      <c r="AS1187" s="33"/>
      <c r="AT1187" s="33">
        <f>SUM(Tabel1[[#This Row],[Motief - Bezoekers/kortparkeerders]:[Motief - Overig]])</f>
        <v>7</v>
      </c>
      <c r="AU1187" s="43">
        <v>3</v>
      </c>
      <c r="AV1187" s="43">
        <v>1</v>
      </c>
      <c r="AW1187" s="43">
        <v>2</v>
      </c>
      <c r="AX1187" s="43"/>
      <c r="AY1187" s="43"/>
      <c r="AZ1187" s="43"/>
      <c r="BA1187" s="43">
        <v>1</v>
      </c>
      <c r="BB1187" s="43"/>
      <c r="BC1187" s="44">
        <f>SUM(Tabel1[[#This Row],[Herkomst - Eigen woonplaats]:[Herkomst - Onbekend]])</f>
        <v>7</v>
      </c>
    </row>
    <row r="1188" spans="1:55" s="2" customFormat="1" x14ac:dyDescent="0.25">
      <c r="A1188" s="1">
        <v>91</v>
      </c>
      <c r="B1188" t="s">
        <v>69</v>
      </c>
      <c r="C1188" s="8">
        <v>44415</v>
      </c>
      <c r="D1188" s="1" t="s">
        <v>79</v>
      </c>
      <c r="E1188" s="4"/>
      <c r="F1188" s="4"/>
      <c r="G1188" s="4">
        <v>8</v>
      </c>
      <c r="H1188" s="4">
        <v>16</v>
      </c>
      <c r="I1188" s="4"/>
      <c r="J1188" s="4"/>
      <c r="K1188" s="4">
        <f>SUM(Tabel1[[#This Row],[cap_gemarkeerd_langs]:[cap_canadees]])</f>
        <v>24</v>
      </c>
      <c r="L1188" s="4"/>
      <c r="M1188" s="4"/>
      <c r="N1188" s="4"/>
      <c r="O1188" s="4"/>
      <c r="P1188" s="4"/>
      <c r="Q1188" s="4"/>
      <c r="R1188" s="4">
        <f>SUM(Tabel1[[#This Row],[Cap - Invaliden algemeen]:[Cap - Overig gereserveerd]])</f>
        <v>0</v>
      </c>
      <c r="S1188" s="4">
        <f>Tabel1[[#This Row],[Totale openbare capaciteit]]+Tabel1[[#This Row],[Totale doelgroep capaciteit]]</f>
        <v>24</v>
      </c>
      <c r="T1188" s="11">
        <v>14</v>
      </c>
      <c r="U1188" s="11"/>
      <c r="V1188" s="11"/>
      <c r="W1188" s="11"/>
      <c r="X1188" s="11"/>
      <c r="Y1188" s="11"/>
      <c r="Z1188" s="4">
        <f>SUM(Tabel1[[#This Row],[Bez - Invaliden algemeen]:[Bez - Overig gereserveerd]])</f>
        <v>0</v>
      </c>
      <c r="AA1188" s="4"/>
      <c r="AB1188" s="4"/>
      <c r="AC1188" s="11"/>
      <c r="AD1188" s="11">
        <f>SUM(Tabel1[[#This Row],[Bez - fout, canadees]:[Bez - fout, anders]])</f>
        <v>0</v>
      </c>
      <c r="AE1188" s="4"/>
      <c r="AF1188" s="11"/>
      <c r="AG1188" s="11"/>
      <c r="AH1188" s="11">
        <f>SUM(Tabel1[[#This Row],[Bez - Obstakel, openbaar]:[Bez - Obstakel, doelgroep]])</f>
        <v>0</v>
      </c>
      <c r="AI1188" s="4"/>
      <c r="AJ1188" s="11">
        <f>SUM(Tabel1[[#This Row],[Bez - doelgroep totaal]]+Tabel1[[#This Row],[Bez - Openbaar]]+Tabel1[[#This Row],[Bez - Foutparkeerders]]+Tabel1[[#This Row],[Bez - Obstakels]])</f>
        <v>14</v>
      </c>
      <c r="AK1188" s="41">
        <f>Tabel1[[#This Row],[Bez - Openbaar]]/Tabel1[[#This Row],[Totale openbare capaciteit]]</f>
        <v>0.58333333333333337</v>
      </c>
      <c r="AL1188" s="41" t="e">
        <f>Tabel1[[#This Row],[Bez - doelgroep totaal]]/Tabel1[[#This Row],[Totale doelgroep capaciteit]]</f>
        <v>#DIV/0!</v>
      </c>
      <c r="AM1188" s="41">
        <f>Tabel1[[#This Row],[Totale bezetting]]/Tabel1[[#This Row],[Totale capaciteit]]</f>
        <v>0.58333333333333337</v>
      </c>
      <c r="AN1188" s="41" t="str">
        <f>Tabel1[[#This Row],[Datum]]&amp;Tabel1[[#This Row],[Meetmoment]]&amp;Tabel1[[#This Row],[Sectienummer]]</f>
        <v>4441514:00-16:0091</v>
      </c>
      <c r="AO1188" s="33">
        <v>8</v>
      </c>
      <c r="AP1188" s="33"/>
      <c r="AQ1188" s="33">
        <v>3</v>
      </c>
      <c r="AR1188" s="33">
        <v>3</v>
      </c>
      <c r="AS1188" s="33"/>
      <c r="AT1188" s="33">
        <f>SUM(Tabel1[[#This Row],[Motief - Bezoekers/kortparkeerders]:[Motief - Overig]])</f>
        <v>14</v>
      </c>
      <c r="AU1188" s="43">
        <v>3</v>
      </c>
      <c r="AV1188" s="43">
        <v>2</v>
      </c>
      <c r="AW1188" s="43">
        <v>4</v>
      </c>
      <c r="AX1188" s="43"/>
      <c r="AY1188" s="43"/>
      <c r="AZ1188" s="43">
        <v>3</v>
      </c>
      <c r="BA1188" s="43">
        <v>2</v>
      </c>
      <c r="BB1188" s="43"/>
      <c r="BC1188" s="44">
        <f>SUM(Tabel1[[#This Row],[Herkomst - Eigen woonplaats]:[Herkomst - Onbekend]])</f>
        <v>14</v>
      </c>
    </row>
    <row r="1189" spans="1:55" s="2" customFormat="1" x14ac:dyDescent="0.25">
      <c r="A1189" s="1">
        <v>91</v>
      </c>
      <c r="B1189" t="s">
        <v>69</v>
      </c>
      <c r="C1189" s="8">
        <v>44415</v>
      </c>
      <c r="D1189" s="1" t="s">
        <v>80</v>
      </c>
      <c r="E1189" s="4"/>
      <c r="F1189" s="4"/>
      <c r="G1189" s="4">
        <v>8</v>
      </c>
      <c r="H1189" s="4">
        <v>16</v>
      </c>
      <c r="I1189" s="4"/>
      <c r="J1189" s="4"/>
      <c r="K1189" s="4">
        <f>SUM(Tabel1[[#This Row],[cap_gemarkeerd_langs]:[cap_canadees]])</f>
        <v>24</v>
      </c>
      <c r="L1189" s="4"/>
      <c r="M1189" s="4"/>
      <c r="N1189" s="4"/>
      <c r="O1189" s="4"/>
      <c r="P1189" s="4"/>
      <c r="Q1189" s="4"/>
      <c r="R1189" s="4">
        <f>SUM(Tabel1[[#This Row],[Cap - Invaliden algemeen]:[Cap - Overig gereserveerd]])</f>
        <v>0</v>
      </c>
      <c r="S1189" s="4">
        <f>Tabel1[[#This Row],[Totale openbare capaciteit]]+Tabel1[[#This Row],[Totale doelgroep capaciteit]]</f>
        <v>24</v>
      </c>
      <c r="T1189" s="11">
        <v>11</v>
      </c>
      <c r="U1189" s="11"/>
      <c r="V1189" s="11"/>
      <c r="W1189" s="11"/>
      <c r="X1189" s="11"/>
      <c r="Y1189" s="11"/>
      <c r="Z1189" s="4">
        <f>SUM(Tabel1[[#This Row],[Bez - Invaliden algemeen]:[Bez - Overig gereserveerd]])</f>
        <v>0</v>
      </c>
      <c r="AA1189" s="4"/>
      <c r="AB1189" s="4"/>
      <c r="AC1189" s="11"/>
      <c r="AD1189" s="11">
        <f>SUM(Tabel1[[#This Row],[Bez - fout, canadees]:[Bez - fout, anders]])</f>
        <v>0</v>
      </c>
      <c r="AE1189" s="4"/>
      <c r="AF1189" s="11"/>
      <c r="AG1189" s="11"/>
      <c r="AH1189" s="11">
        <f>SUM(Tabel1[[#This Row],[Bez - Obstakel, openbaar]:[Bez - Obstakel, doelgroep]])</f>
        <v>0</v>
      </c>
      <c r="AI1189" s="4"/>
      <c r="AJ1189" s="11">
        <f>SUM(Tabel1[[#This Row],[Bez - doelgroep totaal]]+Tabel1[[#This Row],[Bez - Openbaar]]+Tabel1[[#This Row],[Bez - Foutparkeerders]]+Tabel1[[#This Row],[Bez - Obstakels]])</f>
        <v>11</v>
      </c>
      <c r="AK1189" s="41">
        <f>Tabel1[[#This Row],[Bez - Openbaar]]/Tabel1[[#This Row],[Totale openbare capaciteit]]</f>
        <v>0.45833333333333331</v>
      </c>
      <c r="AL1189" s="41" t="e">
        <f>Tabel1[[#This Row],[Bez - doelgroep totaal]]/Tabel1[[#This Row],[Totale doelgroep capaciteit]]</f>
        <v>#DIV/0!</v>
      </c>
      <c r="AM1189" s="41">
        <f>Tabel1[[#This Row],[Totale bezetting]]/Tabel1[[#This Row],[Totale capaciteit]]</f>
        <v>0.45833333333333331</v>
      </c>
      <c r="AN1189" s="41" t="str">
        <f>Tabel1[[#This Row],[Datum]]&amp;Tabel1[[#This Row],[Meetmoment]]&amp;Tabel1[[#This Row],[Sectienummer]]</f>
        <v>4441519:00-21:0091</v>
      </c>
      <c r="AO1189" s="33">
        <v>3</v>
      </c>
      <c r="AP1189" s="33"/>
      <c r="AQ1189" s="33">
        <v>5</v>
      </c>
      <c r="AR1189" s="33">
        <v>3</v>
      </c>
      <c r="AS1189" s="33"/>
      <c r="AT1189" s="33">
        <f>SUM(Tabel1[[#This Row],[Motief - Bezoekers/kortparkeerders]:[Motief - Overig]])</f>
        <v>11</v>
      </c>
      <c r="AU1189" s="43">
        <v>3</v>
      </c>
      <c r="AV1189" s="43">
        <v>1</v>
      </c>
      <c r="AW1189" s="43">
        <v>4</v>
      </c>
      <c r="AX1189" s="43"/>
      <c r="AY1189" s="43">
        <v>1</v>
      </c>
      <c r="AZ1189" s="43">
        <v>1</v>
      </c>
      <c r="BA1189" s="43">
        <v>1</v>
      </c>
      <c r="BB1189" s="43"/>
      <c r="BC1189" s="44">
        <f>SUM(Tabel1[[#This Row],[Herkomst - Eigen woonplaats]:[Herkomst - Onbekend]])</f>
        <v>11</v>
      </c>
    </row>
    <row r="1190" spans="1:55" s="2" customFormat="1" x14ac:dyDescent="0.25">
      <c r="A1190" s="1">
        <v>91</v>
      </c>
      <c r="B1190" t="s">
        <v>69</v>
      </c>
      <c r="C1190" s="8">
        <v>44416</v>
      </c>
      <c r="D1190" s="1" t="s">
        <v>77</v>
      </c>
      <c r="E1190" s="4"/>
      <c r="F1190" s="4"/>
      <c r="G1190" s="4">
        <v>8</v>
      </c>
      <c r="H1190" s="4">
        <v>16</v>
      </c>
      <c r="I1190" s="4"/>
      <c r="J1190" s="4"/>
      <c r="K1190" s="4">
        <f>SUM(Tabel1[[#This Row],[cap_gemarkeerd_langs]:[cap_canadees]])</f>
        <v>24</v>
      </c>
      <c r="L1190" s="4"/>
      <c r="M1190" s="4"/>
      <c r="N1190" s="4"/>
      <c r="O1190" s="4"/>
      <c r="P1190" s="4"/>
      <c r="Q1190" s="4"/>
      <c r="R1190" s="4">
        <f>SUM(Tabel1[[#This Row],[Cap - Invaliden algemeen]:[Cap - Overig gereserveerd]])</f>
        <v>0</v>
      </c>
      <c r="S1190" s="4">
        <f>Tabel1[[#This Row],[Totale openbare capaciteit]]+Tabel1[[#This Row],[Totale doelgroep capaciteit]]</f>
        <v>24</v>
      </c>
      <c r="T1190" s="11">
        <v>10</v>
      </c>
      <c r="U1190" s="11"/>
      <c r="V1190" s="11"/>
      <c r="W1190" s="11"/>
      <c r="X1190" s="11"/>
      <c r="Y1190" s="11"/>
      <c r="Z1190" s="4">
        <f>SUM(Tabel1[[#This Row],[Bez - Invaliden algemeen]:[Bez - Overig gereserveerd]])</f>
        <v>0</v>
      </c>
      <c r="AA1190" s="4"/>
      <c r="AB1190" s="4"/>
      <c r="AC1190" s="11"/>
      <c r="AD1190" s="11">
        <f>SUM(Tabel1[[#This Row],[Bez - fout, canadees]:[Bez - fout, anders]])</f>
        <v>0</v>
      </c>
      <c r="AE1190" s="4"/>
      <c r="AF1190" s="11"/>
      <c r="AG1190" s="11"/>
      <c r="AH1190" s="11">
        <f>SUM(Tabel1[[#This Row],[Bez - Obstakel, openbaar]:[Bez - Obstakel, doelgroep]])</f>
        <v>0</v>
      </c>
      <c r="AI1190" s="4"/>
      <c r="AJ1190" s="11">
        <f>SUM(Tabel1[[#This Row],[Bez - doelgroep totaal]]+Tabel1[[#This Row],[Bez - Openbaar]]+Tabel1[[#This Row],[Bez - Foutparkeerders]]+Tabel1[[#This Row],[Bez - Obstakels]])</f>
        <v>10</v>
      </c>
      <c r="AK1190" s="41">
        <f>Tabel1[[#This Row],[Bez - Openbaar]]/Tabel1[[#This Row],[Totale openbare capaciteit]]</f>
        <v>0.41666666666666669</v>
      </c>
      <c r="AL1190" s="41" t="e">
        <f>Tabel1[[#This Row],[Bez - doelgroep totaal]]/Tabel1[[#This Row],[Totale doelgroep capaciteit]]</f>
        <v>#DIV/0!</v>
      </c>
      <c r="AM1190" s="41">
        <f>Tabel1[[#This Row],[Totale bezetting]]/Tabel1[[#This Row],[Totale capaciteit]]</f>
        <v>0.41666666666666669</v>
      </c>
      <c r="AN1190" s="41" t="str">
        <f>Tabel1[[#This Row],[Datum]]&amp;Tabel1[[#This Row],[Meetmoment]]&amp;Tabel1[[#This Row],[Sectienummer]]</f>
        <v>4441600:00-02:0091</v>
      </c>
      <c r="AO1190" s="33"/>
      <c r="AP1190" s="33"/>
      <c r="AQ1190" s="33">
        <v>6</v>
      </c>
      <c r="AR1190" s="33">
        <v>4</v>
      </c>
      <c r="AS1190" s="33"/>
      <c r="AT1190" s="33">
        <f>SUM(Tabel1[[#This Row],[Motief - Bezoekers/kortparkeerders]:[Motief - Overig]])</f>
        <v>10</v>
      </c>
      <c r="AU1190" s="43">
        <v>3</v>
      </c>
      <c r="AV1190" s="43"/>
      <c r="AW1190" s="43">
        <v>4</v>
      </c>
      <c r="AX1190" s="43"/>
      <c r="AY1190" s="43"/>
      <c r="AZ1190" s="43">
        <v>1</v>
      </c>
      <c r="BA1190" s="43">
        <v>2</v>
      </c>
      <c r="BB1190" s="43"/>
      <c r="BC1190" s="44">
        <f>SUM(Tabel1[[#This Row],[Herkomst - Eigen woonplaats]:[Herkomst - Onbekend]])</f>
        <v>10</v>
      </c>
    </row>
    <row r="1191" spans="1:55" s="2" customFormat="1" x14ac:dyDescent="0.25">
      <c r="A1191" s="1">
        <v>91</v>
      </c>
      <c r="B1191" s="1" t="s">
        <v>69</v>
      </c>
      <c r="C1191" s="8">
        <v>44429</v>
      </c>
      <c r="D1191" s="1" t="s">
        <v>79</v>
      </c>
      <c r="E1191" s="4"/>
      <c r="F1191" s="4"/>
      <c r="G1191" s="4">
        <v>8</v>
      </c>
      <c r="H1191" s="4">
        <v>16</v>
      </c>
      <c r="I1191" s="4"/>
      <c r="J1191" s="4"/>
      <c r="K1191" s="4">
        <f>SUM(Tabel1[[#This Row],[cap_gemarkeerd_langs]:[cap_canadees]])</f>
        <v>24</v>
      </c>
      <c r="L1191" s="4"/>
      <c r="M1191" s="4"/>
      <c r="N1191" s="4"/>
      <c r="O1191" s="4"/>
      <c r="P1191" s="4"/>
      <c r="Q1191" s="4"/>
      <c r="R1191" s="4">
        <f>SUM(Tabel1[[#This Row],[Cap - Invaliden algemeen]:[Cap - Overig gereserveerd]])</f>
        <v>0</v>
      </c>
      <c r="S1191" s="4">
        <f>Tabel1[[#This Row],[Totale openbare capaciteit]]+Tabel1[[#This Row],[Totale doelgroep capaciteit]]</f>
        <v>24</v>
      </c>
      <c r="T1191" s="11">
        <v>14</v>
      </c>
      <c r="U1191" s="11"/>
      <c r="V1191" s="11"/>
      <c r="W1191" s="11"/>
      <c r="X1191" s="11"/>
      <c r="Y1191" s="11"/>
      <c r="Z1191" s="4">
        <f>SUM(Tabel1[[#This Row],[Bez - Invaliden algemeen]:[Bez - Overig gereserveerd]])</f>
        <v>0</v>
      </c>
      <c r="AA1191" s="4"/>
      <c r="AB1191" s="4"/>
      <c r="AC1191" s="11"/>
      <c r="AD1191" s="11">
        <f>SUM(Tabel1[[#This Row],[Bez - fout, canadees]:[Bez - fout, anders]])</f>
        <v>0</v>
      </c>
      <c r="AE1191" s="11"/>
      <c r="AF1191" s="11"/>
      <c r="AG1191" s="11"/>
      <c r="AH1191" s="11">
        <f>SUM(Tabel1[[#This Row],[Bez - Obstakel, openbaar]:[Bez - Obstakel, doelgroep]])</f>
        <v>0</v>
      </c>
      <c r="AI1191" s="4"/>
      <c r="AJ1191" s="11">
        <f>SUM(Tabel1[[#This Row],[Bez - doelgroep totaal]]+Tabel1[[#This Row],[Bez - Openbaar]]+Tabel1[[#This Row],[Bez - Foutparkeerders]]+Tabel1[[#This Row],[Bez - Obstakels]])</f>
        <v>14</v>
      </c>
      <c r="AK1191" s="41">
        <f>Tabel1[[#This Row],[Bez - Openbaar]]/Tabel1[[#This Row],[Totale openbare capaciteit]]</f>
        <v>0.58333333333333337</v>
      </c>
      <c r="AL1191" s="41" t="e">
        <f>Tabel1[[#This Row],[Bez - doelgroep totaal]]/Tabel1[[#This Row],[Totale doelgroep capaciteit]]</f>
        <v>#DIV/0!</v>
      </c>
      <c r="AM1191" s="41">
        <f>Tabel1[[#This Row],[Totale bezetting]]/Tabel1[[#This Row],[Totale capaciteit]]</f>
        <v>0.58333333333333337</v>
      </c>
      <c r="AN1191" s="41" t="str">
        <f>Tabel1[[#This Row],[Datum]]&amp;Tabel1[[#This Row],[Meetmoment]]&amp;Tabel1[[#This Row],[Sectienummer]]</f>
        <v>4442914:00-16:0091</v>
      </c>
      <c r="AO1191" s="33">
        <v>10</v>
      </c>
      <c r="AP1191" s="33"/>
      <c r="AQ1191" s="33">
        <v>1</v>
      </c>
      <c r="AR1191" s="33">
        <v>3</v>
      </c>
      <c r="AS1191" s="33"/>
      <c r="AT1191" s="33">
        <f>SUM(Tabel1[[#This Row],[Motief - Bezoekers/kortparkeerders]:[Motief - Overig]])</f>
        <v>14</v>
      </c>
      <c r="AU1191" s="43">
        <v>3</v>
      </c>
      <c r="AV1191" s="43">
        <v>1</v>
      </c>
      <c r="AW1191" s="43">
        <v>3</v>
      </c>
      <c r="AX1191" s="43">
        <v>3</v>
      </c>
      <c r="AY1191" s="43">
        <v>2</v>
      </c>
      <c r="AZ1191" s="43"/>
      <c r="BA1191" s="43">
        <v>2</v>
      </c>
      <c r="BB1191" s="43"/>
      <c r="BC1191" s="44">
        <f>SUM(Tabel1[[#This Row],[Herkomst - Eigen woonplaats]:[Herkomst - Onbekend]])</f>
        <v>14</v>
      </c>
    </row>
    <row r="1192" spans="1:55" s="2" customFormat="1" x14ac:dyDescent="0.25">
      <c r="A1192" s="1">
        <v>91</v>
      </c>
      <c r="B1192" t="s">
        <v>69</v>
      </c>
      <c r="C1192" s="8">
        <v>44450</v>
      </c>
      <c r="D1192" s="1" t="s">
        <v>78</v>
      </c>
      <c r="E1192" s="4"/>
      <c r="F1192" s="4"/>
      <c r="G1192" s="4">
        <v>8</v>
      </c>
      <c r="H1192" s="4">
        <v>16</v>
      </c>
      <c r="I1192" s="4"/>
      <c r="J1192" s="4"/>
      <c r="K1192" s="4">
        <f>SUM(Tabel1[[#This Row],[cap_gemarkeerd_langs]:[cap_canadees]])</f>
        <v>24</v>
      </c>
      <c r="L1192" s="4"/>
      <c r="M1192" s="4"/>
      <c r="N1192" s="4"/>
      <c r="O1192" s="4"/>
      <c r="P1192" s="4"/>
      <c r="Q1192" s="4"/>
      <c r="R1192" s="4">
        <f>SUM(Tabel1[[#This Row],[Cap - Invaliden algemeen]:[Cap - Overig gereserveerd]])</f>
        <v>0</v>
      </c>
      <c r="S1192" s="4">
        <f>Tabel1[[#This Row],[Totale openbare capaciteit]]+Tabel1[[#This Row],[Totale doelgroep capaciteit]]</f>
        <v>24</v>
      </c>
      <c r="T1192" s="11">
        <v>9</v>
      </c>
      <c r="U1192" s="11"/>
      <c r="V1192" s="11"/>
      <c r="W1192" s="11"/>
      <c r="X1192" s="11"/>
      <c r="Y1192" s="11"/>
      <c r="Z1192" s="4">
        <f>SUM(Tabel1[[#This Row],[Bez - Invaliden algemeen]:[Bez - Overig gereserveerd]])</f>
        <v>0</v>
      </c>
      <c r="AA1192" s="4"/>
      <c r="AB1192" s="4"/>
      <c r="AC1192" s="11"/>
      <c r="AD1192" s="11">
        <f>SUM(Tabel1[[#This Row],[Bez - fout, canadees]:[Bez - fout, anders]])</f>
        <v>0</v>
      </c>
      <c r="AE1192" s="4"/>
      <c r="AF1192" s="11"/>
      <c r="AG1192" s="11"/>
      <c r="AH1192" s="11">
        <f>SUM(Tabel1[[#This Row],[Bez - Obstakel, openbaar]:[Bez - Obstakel, doelgroep]])</f>
        <v>0</v>
      </c>
      <c r="AI1192" s="4"/>
      <c r="AJ1192" s="11">
        <f>SUM(Tabel1[[#This Row],[Bez - doelgroep totaal]]+Tabel1[[#This Row],[Bez - Openbaar]]+Tabel1[[#This Row],[Bez - Foutparkeerders]]+Tabel1[[#This Row],[Bez - Obstakels]])</f>
        <v>9</v>
      </c>
      <c r="AK1192" s="41">
        <f>Tabel1[[#This Row],[Bez - Openbaar]]/Tabel1[[#This Row],[Totale openbare capaciteit]]</f>
        <v>0.375</v>
      </c>
      <c r="AL1192" s="41" t="e">
        <f>Tabel1[[#This Row],[Bez - doelgroep totaal]]/Tabel1[[#This Row],[Totale doelgroep capaciteit]]</f>
        <v>#DIV/0!</v>
      </c>
      <c r="AM1192" s="41">
        <f>Tabel1[[#This Row],[Totale bezetting]]/Tabel1[[#This Row],[Totale capaciteit]]</f>
        <v>0.375</v>
      </c>
      <c r="AN1192" s="41" t="str">
        <f>Tabel1[[#This Row],[Datum]]&amp;Tabel1[[#This Row],[Meetmoment]]&amp;Tabel1[[#This Row],[Sectienummer]]</f>
        <v>4445010:00-12:0091</v>
      </c>
      <c r="AO1192" s="33">
        <v>4</v>
      </c>
      <c r="AP1192" s="33">
        <v>3</v>
      </c>
      <c r="AQ1192" s="33">
        <v>1</v>
      </c>
      <c r="AR1192" s="33">
        <v>1</v>
      </c>
      <c r="AS1192" s="33"/>
      <c r="AT1192" s="33">
        <f>SUM(Tabel1[[#This Row],[Motief - Bezoekers/kortparkeerders]:[Motief - Overig]])</f>
        <v>9</v>
      </c>
      <c r="AU1192" s="43">
        <v>1</v>
      </c>
      <c r="AV1192" s="43">
        <v>1</v>
      </c>
      <c r="AW1192" s="43">
        <v>3</v>
      </c>
      <c r="AX1192" s="43">
        <v>2</v>
      </c>
      <c r="AY1192" s="43">
        <v>1</v>
      </c>
      <c r="AZ1192" s="43">
        <v>1</v>
      </c>
      <c r="BA1192" s="43"/>
      <c r="BB1192" s="43"/>
      <c r="BC1192" s="44">
        <f>SUM(Tabel1[[#This Row],[Herkomst - Eigen woonplaats]:[Herkomst - Onbekend]])</f>
        <v>9</v>
      </c>
    </row>
    <row r="1193" spans="1:55" s="2" customFormat="1" x14ac:dyDescent="0.25">
      <c r="A1193" s="1">
        <v>91</v>
      </c>
      <c r="B1193" t="s">
        <v>69</v>
      </c>
      <c r="C1193" s="8">
        <v>44450</v>
      </c>
      <c r="D1193" s="1" t="s">
        <v>79</v>
      </c>
      <c r="E1193" s="4"/>
      <c r="F1193" s="4"/>
      <c r="G1193" s="4">
        <v>8</v>
      </c>
      <c r="H1193" s="4">
        <v>16</v>
      </c>
      <c r="I1193" s="4"/>
      <c r="J1193" s="4"/>
      <c r="K1193" s="4">
        <f>SUM(Tabel1[[#This Row],[cap_gemarkeerd_langs]:[cap_canadees]])</f>
        <v>24</v>
      </c>
      <c r="L1193" s="4"/>
      <c r="M1193" s="4"/>
      <c r="N1193" s="4"/>
      <c r="O1193" s="4"/>
      <c r="P1193" s="4"/>
      <c r="Q1193" s="4"/>
      <c r="R1193" s="4">
        <f>SUM(Tabel1[[#This Row],[Cap - Invaliden algemeen]:[Cap - Overig gereserveerd]])</f>
        <v>0</v>
      </c>
      <c r="S1193" s="4">
        <f>Tabel1[[#This Row],[Totale openbare capaciteit]]+Tabel1[[#This Row],[Totale doelgroep capaciteit]]</f>
        <v>24</v>
      </c>
      <c r="T1193" s="11">
        <v>9</v>
      </c>
      <c r="U1193" s="11"/>
      <c r="V1193" s="11"/>
      <c r="W1193" s="11"/>
      <c r="X1193" s="11"/>
      <c r="Y1193" s="11"/>
      <c r="Z1193" s="4">
        <f>SUM(Tabel1[[#This Row],[Bez - Invaliden algemeen]:[Bez - Overig gereserveerd]])</f>
        <v>0</v>
      </c>
      <c r="AA1193" s="4"/>
      <c r="AB1193" s="4"/>
      <c r="AC1193" s="11"/>
      <c r="AD1193" s="11">
        <f>SUM(Tabel1[[#This Row],[Bez - fout, canadees]:[Bez - fout, anders]])</f>
        <v>0</v>
      </c>
      <c r="AE1193" s="4"/>
      <c r="AF1193" s="11"/>
      <c r="AG1193" s="11"/>
      <c r="AH1193" s="11">
        <f>SUM(Tabel1[[#This Row],[Bez - Obstakel, openbaar]:[Bez - Obstakel, doelgroep]])</f>
        <v>0</v>
      </c>
      <c r="AI1193" s="4"/>
      <c r="AJ1193" s="11">
        <f>SUM(Tabel1[[#This Row],[Bez - doelgroep totaal]]+Tabel1[[#This Row],[Bez - Openbaar]]+Tabel1[[#This Row],[Bez - Foutparkeerders]]+Tabel1[[#This Row],[Bez - Obstakels]])</f>
        <v>9</v>
      </c>
      <c r="AK1193" s="41">
        <f>Tabel1[[#This Row],[Bez - Openbaar]]/Tabel1[[#This Row],[Totale openbare capaciteit]]</f>
        <v>0.375</v>
      </c>
      <c r="AL1193" s="41" t="e">
        <f>Tabel1[[#This Row],[Bez - doelgroep totaal]]/Tabel1[[#This Row],[Totale doelgroep capaciteit]]</f>
        <v>#DIV/0!</v>
      </c>
      <c r="AM1193" s="41">
        <f>Tabel1[[#This Row],[Totale bezetting]]/Tabel1[[#This Row],[Totale capaciteit]]</f>
        <v>0.375</v>
      </c>
      <c r="AN1193" s="41" t="str">
        <f>Tabel1[[#This Row],[Datum]]&amp;Tabel1[[#This Row],[Meetmoment]]&amp;Tabel1[[#This Row],[Sectienummer]]</f>
        <v>4445014:00-16:0091</v>
      </c>
      <c r="AO1193" s="33"/>
      <c r="AP1193" s="33">
        <v>3</v>
      </c>
      <c r="AQ1193" s="33">
        <v>4</v>
      </c>
      <c r="AR1193" s="33">
        <v>2</v>
      </c>
      <c r="AS1193" s="33"/>
      <c r="AT1193" s="33">
        <f>SUM(Tabel1[[#This Row],[Motief - Bezoekers/kortparkeerders]:[Motief - Overig]])</f>
        <v>9</v>
      </c>
      <c r="AU1193" s="43">
        <v>4</v>
      </c>
      <c r="AV1193" s="43"/>
      <c r="AW1193" s="43">
        <v>2</v>
      </c>
      <c r="AX1193" s="43">
        <v>1</v>
      </c>
      <c r="AY1193" s="43"/>
      <c r="AZ1193" s="43">
        <v>1</v>
      </c>
      <c r="BA1193" s="43">
        <v>1</v>
      </c>
      <c r="BB1193" s="43"/>
      <c r="BC1193" s="44">
        <f>SUM(Tabel1[[#This Row],[Herkomst - Eigen woonplaats]:[Herkomst - Onbekend]])</f>
        <v>9</v>
      </c>
    </row>
    <row r="1194" spans="1:55" s="2" customFormat="1" x14ac:dyDescent="0.25">
      <c r="A1194" s="1">
        <v>91</v>
      </c>
      <c r="B1194" t="s">
        <v>69</v>
      </c>
      <c r="C1194" s="8">
        <v>44450</v>
      </c>
      <c r="D1194" s="1" t="s">
        <v>80</v>
      </c>
      <c r="E1194" s="4"/>
      <c r="F1194" s="4"/>
      <c r="G1194" s="4">
        <v>8</v>
      </c>
      <c r="H1194" s="4">
        <v>16</v>
      </c>
      <c r="I1194" s="4"/>
      <c r="J1194" s="4"/>
      <c r="K1194" s="4">
        <f>SUM(Tabel1[[#This Row],[cap_gemarkeerd_langs]:[cap_canadees]])</f>
        <v>24</v>
      </c>
      <c r="L1194" s="4"/>
      <c r="M1194" s="4"/>
      <c r="N1194" s="4"/>
      <c r="O1194" s="4"/>
      <c r="P1194" s="4"/>
      <c r="Q1194" s="4"/>
      <c r="R1194" s="4">
        <f>SUM(Tabel1[[#This Row],[Cap - Invaliden algemeen]:[Cap - Overig gereserveerd]])</f>
        <v>0</v>
      </c>
      <c r="S1194" s="4">
        <f>Tabel1[[#This Row],[Totale openbare capaciteit]]+Tabel1[[#This Row],[Totale doelgroep capaciteit]]</f>
        <v>24</v>
      </c>
      <c r="T1194" s="11">
        <v>17</v>
      </c>
      <c r="U1194" s="11"/>
      <c r="V1194" s="11"/>
      <c r="W1194" s="11"/>
      <c r="X1194" s="11"/>
      <c r="Y1194" s="11"/>
      <c r="Z1194" s="4">
        <f>SUM(Tabel1[[#This Row],[Bez - Invaliden algemeen]:[Bez - Overig gereserveerd]])</f>
        <v>0</v>
      </c>
      <c r="AA1194" s="4"/>
      <c r="AB1194" s="4"/>
      <c r="AC1194" s="11"/>
      <c r="AD1194" s="11">
        <f>SUM(Tabel1[[#This Row],[Bez - fout, canadees]:[Bez - fout, anders]])</f>
        <v>0</v>
      </c>
      <c r="AE1194" s="4"/>
      <c r="AF1194" s="11"/>
      <c r="AG1194" s="11"/>
      <c r="AH1194" s="11">
        <f>SUM(Tabel1[[#This Row],[Bez - Obstakel, openbaar]:[Bez - Obstakel, doelgroep]])</f>
        <v>0</v>
      </c>
      <c r="AI1194" s="4"/>
      <c r="AJ1194" s="11">
        <f>SUM(Tabel1[[#This Row],[Bez - doelgroep totaal]]+Tabel1[[#This Row],[Bez - Openbaar]]+Tabel1[[#This Row],[Bez - Foutparkeerders]]+Tabel1[[#This Row],[Bez - Obstakels]])</f>
        <v>17</v>
      </c>
      <c r="AK1194" s="41">
        <f>Tabel1[[#This Row],[Bez - Openbaar]]/Tabel1[[#This Row],[Totale openbare capaciteit]]</f>
        <v>0.70833333333333337</v>
      </c>
      <c r="AL1194" s="41" t="e">
        <f>Tabel1[[#This Row],[Bez - doelgroep totaal]]/Tabel1[[#This Row],[Totale doelgroep capaciteit]]</f>
        <v>#DIV/0!</v>
      </c>
      <c r="AM1194" s="41">
        <f>Tabel1[[#This Row],[Totale bezetting]]/Tabel1[[#This Row],[Totale capaciteit]]</f>
        <v>0.70833333333333337</v>
      </c>
      <c r="AN1194" s="41" t="str">
        <f>Tabel1[[#This Row],[Datum]]&amp;Tabel1[[#This Row],[Meetmoment]]&amp;Tabel1[[#This Row],[Sectienummer]]</f>
        <v>4445019:00-21:0091</v>
      </c>
      <c r="AO1194" s="33">
        <v>11</v>
      </c>
      <c r="AP1194" s="33"/>
      <c r="AQ1194" s="33">
        <v>3</v>
      </c>
      <c r="AR1194" s="33">
        <v>3</v>
      </c>
      <c r="AS1194" s="33"/>
      <c r="AT1194" s="33">
        <f>SUM(Tabel1[[#This Row],[Motief - Bezoekers/kortparkeerders]:[Motief - Overig]])</f>
        <v>17</v>
      </c>
      <c r="AU1194" s="43">
        <v>5</v>
      </c>
      <c r="AV1194" s="43">
        <v>1</v>
      </c>
      <c r="AW1194" s="43">
        <v>2</v>
      </c>
      <c r="AX1194" s="43">
        <v>2</v>
      </c>
      <c r="AY1194" s="43">
        <v>2</v>
      </c>
      <c r="AZ1194" s="43">
        <v>1</v>
      </c>
      <c r="BA1194" s="43">
        <v>4</v>
      </c>
      <c r="BB1194" s="43"/>
      <c r="BC1194" s="44">
        <f>SUM(Tabel1[[#This Row],[Herkomst - Eigen woonplaats]:[Herkomst - Onbekend]])</f>
        <v>17</v>
      </c>
    </row>
    <row r="1195" spans="1:55" s="2" customFormat="1" x14ac:dyDescent="0.25">
      <c r="A1195" s="1">
        <v>91</v>
      </c>
      <c r="B1195" t="s">
        <v>69</v>
      </c>
      <c r="C1195" s="8">
        <v>44451</v>
      </c>
      <c r="D1195" s="1" t="s">
        <v>77</v>
      </c>
      <c r="E1195" s="4"/>
      <c r="F1195" s="4"/>
      <c r="G1195" s="4">
        <v>8</v>
      </c>
      <c r="H1195" s="4">
        <v>16</v>
      </c>
      <c r="I1195" s="4"/>
      <c r="J1195" s="4"/>
      <c r="K1195" s="4">
        <f>SUM(Tabel1[[#This Row],[cap_gemarkeerd_langs]:[cap_canadees]])</f>
        <v>24</v>
      </c>
      <c r="L1195" s="4"/>
      <c r="M1195" s="4"/>
      <c r="N1195" s="4"/>
      <c r="O1195" s="4"/>
      <c r="P1195" s="4"/>
      <c r="Q1195" s="4"/>
      <c r="R1195" s="4">
        <f>SUM(Tabel1[[#This Row],[Cap - Invaliden algemeen]:[Cap - Overig gereserveerd]])</f>
        <v>0</v>
      </c>
      <c r="S1195" s="4">
        <f>Tabel1[[#This Row],[Totale openbare capaciteit]]+Tabel1[[#This Row],[Totale doelgroep capaciteit]]</f>
        <v>24</v>
      </c>
      <c r="T1195" s="11">
        <v>6</v>
      </c>
      <c r="U1195" s="11"/>
      <c r="V1195" s="11"/>
      <c r="W1195" s="11"/>
      <c r="X1195" s="11"/>
      <c r="Y1195" s="11"/>
      <c r="Z1195" s="4">
        <f>SUM(Tabel1[[#This Row],[Bez - Invaliden algemeen]:[Bez - Overig gereserveerd]])</f>
        <v>0</v>
      </c>
      <c r="AA1195" s="4"/>
      <c r="AB1195" s="4"/>
      <c r="AC1195" s="11"/>
      <c r="AD1195" s="11">
        <f>SUM(Tabel1[[#This Row],[Bez - fout, canadees]:[Bez - fout, anders]])</f>
        <v>0</v>
      </c>
      <c r="AE1195" s="4"/>
      <c r="AF1195" s="11"/>
      <c r="AG1195" s="11"/>
      <c r="AH1195" s="11">
        <f>SUM(Tabel1[[#This Row],[Bez - Obstakel, openbaar]:[Bez - Obstakel, doelgroep]])</f>
        <v>0</v>
      </c>
      <c r="AI1195" s="4"/>
      <c r="AJ1195" s="11">
        <f>SUM(Tabel1[[#This Row],[Bez - doelgroep totaal]]+Tabel1[[#This Row],[Bez - Openbaar]]+Tabel1[[#This Row],[Bez - Foutparkeerders]]+Tabel1[[#This Row],[Bez - Obstakels]])</f>
        <v>6</v>
      </c>
      <c r="AK1195" s="41">
        <f>Tabel1[[#This Row],[Bez - Openbaar]]/Tabel1[[#This Row],[Totale openbare capaciteit]]</f>
        <v>0.25</v>
      </c>
      <c r="AL1195" s="41" t="e">
        <f>Tabel1[[#This Row],[Bez - doelgroep totaal]]/Tabel1[[#This Row],[Totale doelgroep capaciteit]]</f>
        <v>#DIV/0!</v>
      </c>
      <c r="AM1195" s="41">
        <f>Tabel1[[#This Row],[Totale bezetting]]/Tabel1[[#This Row],[Totale capaciteit]]</f>
        <v>0.25</v>
      </c>
      <c r="AN1195" s="41" t="str">
        <f>Tabel1[[#This Row],[Datum]]&amp;Tabel1[[#This Row],[Meetmoment]]&amp;Tabel1[[#This Row],[Sectienummer]]</f>
        <v>4445100:00-02:0091</v>
      </c>
      <c r="AO1195" s="33"/>
      <c r="AP1195" s="33"/>
      <c r="AQ1195" s="33">
        <v>3</v>
      </c>
      <c r="AR1195" s="33">
        <v>3</v>
      </c>
      <c r="AS1195" s="33"/>
      <c r="AT1195" s="33">
        <f>SUM(Tabel1[[#This Row],[Motief - Bezoekers/kortparkeerders]:[Motief - Overig]])</f>
        <v>6</v>
      </c>
      <c r="AU1195" s="43">
        <v>4</v>
      </c>
      <c r="AV1195" s="43"/>
      <c r="AW1195" s="43">
        <v>1</v>
      </c>
      <c r="AX1195" s="43"/>
      <c r="AY1195" s="43"/>
      <c r="AZ1195" s="43"/>
      <c r="BA1195" s="43">
        <v>1</v>
      </c>
      <c r="BB1195" s="43"/>
      <c r="BC1195" s="44">
        <f>SUM(Tabel1[[#This Row],[Herkomst - Eigen woonplaats]:[Herkomst - Onbekend]])</f>
        <v>6</v>
      </c>
    </row>
    <row r="1196" spans="1:55" s="2" customFormat="1" x14ac:dyDescent="0.25">
      <c r="A1196" s="1">
        <v>91</v>
      </c>
      <c r="B1196" t="s">
        <v>69</v>
      </c>
      <c r="C1196" s="8">
        <v>44474</v>
      </c>
      <c r="D1196" s="1" t="s">
        <v>78</v>
      </c>
      <c r="E1196" s="4"/>
      <c r="F1196" s="4"/>
      <c r="G1196" s="4">
        <v>8</v>
      </c>
      <c r="H1196" s="4">
        <v>16</v>
      </c>
      <c r="I1196" s="4"/>
      <c r="J1196" s="4"/>
      <c r="K1196" s="4">
        <f>SUM(Tabel1[[#This Row],[cap_gemarkeerd_langs]:[cap_canadees]])</f>
        <v>24</v>
      </c>
      <c r="L1196" s="4"/>
      <c r="M1196" s="4"/>
      <c r="N1196" s="4"/>
      <c r="O1196" s="4"/>
      <c r="P1196" s="4"/>
      <c r="Q1196" s="4"/>
      <c r="R1196" s="4">
        <f>SUM(Tabel1[[#This Row],[Cap - Invaliden algemeen]:[Cap - Overig gereserveerd]])</f>
        <v>0</v>
      </c>
      <c r="S1196" s="4">
        <f>Tabel1[[#This Row],[Totale openbare capaciteit]]+Tabel1[[#This Row],[Totale doelgroep capaciteit]]</f>
        <v>24</v>
      </c>
      <c r="T1196" s="11">
        <v>5</v>
      </c>
      <c r="U1196" s="11"/>
      <c r="V1196" s="11"/>
      <c r="W1196" s="11"/>
      <c r="X1196" s="11"/>
      <c r="Y1196" s="11"/>
      <c r="Z1196" s="4">
        <f>SUM(Tabel1[[#This Row],[Bez - Invaliden algemeen]:[Bez - Overig gereserveerd]])</f>
        <v>0</v>
      </c>
      <c r="AA1196" s="4"/>
      <c r="AB1196" s="4"/>
      <c r="AC1196" s="11"/>
      <c r="AD1196" s="11">
        <f>SUM(Tabel1[[#This Row],[Bez - fout, canadees]:[Bez - fout, anders]])</f>
        <v>0</v>
      </c>
      <c r="AE1196" s="4">
        <v>2</v>
      </c>
      <c r="AF1196" s="11"/>
      <c r="AG1196" s="11"/>
      <c r="AH1196" s="11">
        <f>SUM(Tabel1[[#This Row],[Bez - Obstakel, openbaar]:[Bez - Obstakel, doelgroep]])</f>
        <v>2</v>
      </c>
      <c r="AI1196" s="4"/>
      <c r="AJ1196" s="11">
        <f>SUM(Tabel1[[#This Row],[Bez - doelgroep totaal]]+Tabel1[[#This Row],[Bez - Openbaar]]+Tabel1[[#This Row],[Bez - Foutparkeerders]]+Tabel1[[#This Row],[Bez - Obstakels]])</f>
        <v>7</v>
      </c>
      <c r="AK1196" s="41">
        <f>Tabel1[[#This Row],[Bez - Openbaar]]/Tabel1[[#This Row],[Totale openbare capaciteit]]</f>
        <v>0.20833333333333334</v>
      </c>
      <c r="AL1196" s="41" t="e">
        <f>Tabel1[[#This Row],[Bez - doelgroep totaal]]/Tabel1[[#This Row],[Totale doelgroep capaciteit]]</f>
        <v>#DIV/0!</v>
      </c>
      <c r="AM1196" s="41">
        <f>Tabel1[[#This Row],[Totale bezetting]]/Tabel1[[#This Row],[Totale capaciteit]]</f>
        <v>0.29166666666666669</v>
      </c>
      <c r="AN1196" s="41" t="str">
        <f>Tabel1[[#This Row],[Datum]]&amp;Tabel1[[#This Row],[Meetmoment]]&amp;Tabel1[[#This Row],[Sectienummer]]</f>
        <v>4447410:00-12:0091</v>
      </c>
      <c r="AO1196" s="33">
        <v>1</v>
      </c>
      <c r="AP1196" s="33"/>
      <c r="AQ1196" s="33">
        <v>3</v>
      </c>
      <c r="AR1196" s="33">
        <v>1</v>
      </c>
      <c r="AS1196" s="33"/>
      <c r="AT1196" s="33">
        <f>SUM(Tabel1[[#This Row],[Motief - Bezoekers/kortparkeerders]:[Motief - Overig]])</f>
        <v>5</v>
      </c>
      <c r="AU1196" s="43">
        <v>4</v>
      </c>
      <c r="AV1196" s="43"/>
      <c r="AW1196" s="43">
        <v>1</v>
      </c>
      <c r="AX1196" s="43"/>
      <c r="AY1196" s="43"/>
      <c r="AZ1196" s="43"/>
      <c r="BA1196" s="43"/>
      <c r="BB1196" s="43"/>
      <c r="BC1196" s="44">
        <f>SUM(Tabel1[[#This Row],[Herkomst - Eigen woonplaats]:[Herkomst - Onbekend]])</f>
        <v>5</v>
      </c>
    </row>
    <row r="1197" spans="1:55" s="2" customFormat="1" x14ac:dyDescent="0.25">
      <c r="A1197" s="1">
        <v>91</v>
      </c>
      <c r="B1197" t="s">
        <v>69</v>
      </c>
      <c r="C1197" s="8">
        <v>44474</v>
      </c>
      <c r="D1197" s="1" t="s">
        <v>79</v>
      </c>
      <c r="E1197" s="4"/>
      <c r="F1197" s="4"/>
      <c r="G1197" s="4">
        <v>8</v>
      </c>
      <c r="H1197" s="4">
        <v>16</v>
      </c>
      <c r="I1197" s="4"/>
      <c r="J1197" s="4"/>
      <c r="K1197" s="4">
        <f>SUM(Tabel1[[#This Row],[cap_gemarkeerd_langs]:[cap_canadees]])</f>
        <v>24</v>
      </c>
      <c r="L1197" s="4"/>
      <c r="M1197" s="4"/>
      <c r="N1197" s="4"/>
      <c r="O1197" s="4"/>
      <c r="P1197" s="4"/>
      <c r="Q1197" s="4"/>
      <c r="R1197" s="4">
        <f>SUM(Tabel1[[#This Row],[Cap - Invaliden algemeen]:[Cap - Overig gereserveerd]])</f>
        <v>0</v>
      </c>
      <c r="S1197" s="4">
        <f>Tabel1[[#This Row],[Totale openbare capaciteit]]+Tabel1[[#This Row],[Totale doelgroep capaciteit]]</f>
        <v>24</v>
      </c>
      <c r="T1197" s="11">
        <v>4</v>
      </c>
      <c r="U1197" s="11"/>
      <c r="V1197" s="11"/>
      <c r="W1197" s="11"/>
      <c r="X1197" s="11"/>
      <c r="Y1197" s="11"/>
      <c r="Z1197" s="4">
        <f>SUM(Tabel1[[#This Row],[Bez - Invaliden algemeen]:[Bez - Overig gereserveerd]])</f>
        <v>0</v>
      </c>
      <c r="AA1197" s="4"/>
      <c r="AB1197" s="4"/>
      <c r="AC1197" s="11"/>
      <c r="AD1197" s="11">
        <f>SUM(Tabel1[[#This Row],[Bez - fout, canadees]:[Bez - fout, anders]])</f>
        <v>0</v>
      </c>
      <c r="AE1197" s="4">
        <v>2</v>
      </c>
      <c r="AF1197" s="11"/>
      <c r="AG1197" s="11"/>
      <c r="AH1197" s="11">
        <f>SUM(Tabel1[[#This Row],[Bez - Obstakel, openbaar]:[Bez - Obstakel, doelgroep]])</f>
        <v>2</v>
      </c>
      <c r="AI1197" s="4"/>
      <c r="AJ1197" s="11">
        <f>SUM(Tabel1[[#This Row],[Bez - doelgroep totaal]]+Tabel1[[#This Row],[Bez - Openbaar]]+Tabel1[[#This Row],[Bez - Foutparkeerders]]+Tabel1[[#This Row],[Bez - Obstakels]])</f>
        <v>6</v>
      </c>
      <c r="AK1197" s="41">
        <f>Tabel1[[#This Row],[Bez - Openbaar]]/Tabel1[[#This Row],[Totale openbare capaciteit]]</f>
        <v>0.16666666666666666</v>
      </c>
      <c r="AL1197" s="41" t="e">
        <f>Tabel1[[#This Row],[Bez - doelgroep totaal]]/Tabel1[[#This Row],[Totale doelgroep capaciteit]]</f>
        <v>#DIV/0!</v>
      </c>
      <c r="AM1197" s="41">
        <f>Tabel1[[#This Row],[Totale bezetting]]/Tabel1[[#This Row],[Totale capaciteit]]</f>
        <v>0.25</v>
      </c>
      <c r="AN1197" s="41" t="str">
        <f>Tabel1[[#This Row],[Datum]]&amp;Tabel1[[#This Row],[Meetmoment]]&amp;Tabel1[[#This Row],[Sectienummer]]</f>
        <v>4447414:00-16:0091</v>
      </c>
      <c r="AO1197" s="33"/>
      <c r="AP1197" s="33"/>
      <c r="AQ1197" s="33">
        <v>3</v>
      </c>
      <c r="AR1197" s="33">
        <v>1</v>
      </c>
      <c r="AS1197" s="33"/>
      <c r="AT1197" s="33">
        <f>SUM(Tabel1[[#This Row],[Motief - Bezoekers/kortparkeerders]:[Motief - Overig]])</f>
        <v>4</v>
      </c>
      <c r="AU1197" s="43">
        <v>4</v>
      </c>
      <c r="AV1197" s="43"/>
      <c r="AW1197" s="43"/>
      <c r="AX1197" s="43"/>
      <c r="AY1197" s="43"/>
      <c r="AZ1197" s="43"/>
      <c r="BA1197" s="43"/>
      <c r="BB1197" s="43"/>
      <c r="BC1197" s="44">
        <f>SUM(Tabel1[[#This Row],[Herkomst - Eigen woonplaats]:[Herkomst - Onbekend]])</f>
        <v>4</v>
      </c>
    </row>
    <row r="1198" spans="1:55" s="2" customFormat="1" x14ac:dyDescent="0.25">
      <c r="A1198" s="1">
        <v>91</v>
      </c>
      <c r="B1198" t="s">
        <v>69</v>
      </c>
      <c r="C1198" s="8">
        <v>44474</v>
      </c>
      <c r="D1198" s="1" t="s">
        <v>80</v>
      </c>
      <c r="E1198" s="4"/>
      <c r="F1198" s="4"/>
      <c r="G1198" s="4">
        <v>8</v>
      </c>
      <c r="H1198" s="4">
        <v>16</v>
      </c>
      <c r="I1198" s="4"/>
      <c r="J1198" s="4"/>
      <c r="K1198" s="4">
        <f>SUM(Tabel1[[#This Row],[cap_gemarkeerd_langs]:[cap_canadees]])</f>
        <v>24</v>
      </c>
      <c r="L1198" s="4"/>
      <c r="M1198" s="4"/>
      <c r="N1198" s="4"/>
      <c r="O1198" s="4"/>
      <c r="P1198" s="4"/>
      <c r="Q1198" s="4"/>
      <c r="R1198" s="4">
        <f>SUM(Tabel1[[#This Row],[Cap - Invaliden algemeen]:[Cap - Overig gereserveerd]])</f>
        <v>0</v>
      </c>
      <c r="S1198" s="4">
        <f>Tabel1[[#This Row],[Totale openbare capaciteit]]+Tabel1[[#This Row],[Totale doelgroep capaciteit]]</f>
        <v>24</v>
      </c>
      <c r="T1198" s="11">
        <v>7</v>
      </c>
      <c r="U1198" s="11"/>
      <c r="V1198" s="11"/>
      <c r="W1198" s="11"/>
      <c r="X1198" s="11"/>
      <c r="Y1198" s="11"/>
      <c r="Z1198" s="4">
        <f>SUM(Tabel1[[#This Row],[Bez - Invaliden algemeen]:[Bez - Overig gereserveerd]])</f>
        <v>0</v>
      </c>
      <c r="AA1198" s="4"/>
      <c r="AB1198" s="4"/>
      <c r="AC1198" s="11"/>
      <c r="AD1198" s="11">
        <f>SUM(Tabel1[[#This Row],[Bez - fout, canadees]:[Bez - fout, anders]])</f>
        <v>0</v>
      </c>
      <c r="AE1198" s="4"/>
      <c r="AF1198" s="11"/>
      <c r="AG1198" s="11"/>
      <c r="AH1198" s="11">
        <f>SUM(Tabel1[[#This Row],[Bez - Obstakel, openbaar]:[Bez - Obstakel, doelgroep]])</f>
        <v>0</v>
      </c>
      <c r="AI1198" s="4"/>
      <c r="AJ1198" s="11">
        <f>SUM(Tabel1[[#This Row],[Bez - doelgroep totaal]]+Tabel1[[#This Row],[Bez - Openbaar]]+Tabel1[[#This Row],[Bez - Foutparkeerders]]+Tabel1[[#This Row],[Bez - Obstakels]])</f>
        <v>7</v>
      </c>
      <c r="AK1198" s="41">
        <f>Tabel1[[#This Row],[Bez - Openbaar]]/Tabel1[[#This Row],[Totale openbare capaciteit]]</f>
        <v>0.29166666666666669</v>
      </c>
      <c r="AL1198" s="41" t="e">
        <f>Tabel1[[#This Row],[Bez - doelgroep totaal]]/Tabel1[[#This Row],[Totale doelgroep capaciteit]]</f>
        <v>#DIV/0!</v>
      </c>
      <c r="AM1198" s="41">
        <f>Tabel1[[#This Row],[Totale bezetting]]/Tabel1[[#This Row],[Totale capaciteit]]</f>
        <v>0.29166666666666669</v>
      </c>
      <c r="AN1198" s="41" t="str">
        <f>Tabel1[[#This Row],[Datum]]&amp;Tabel1[[#This Row],[Meetmoment]]&amp;Tabel1[[#This Row],[Sectienummer]]</f>
        <v>4447419:00-21:0091</v>
      </c>
      <c r="AO1198" s="33">
        <v>1</v>
      </c>
      <c r="AP1198" s="33"/>
      <c r="AQ1198" s="33">
        <v>4</v>
      </c>
      <c r="AR1198" s="33">
        <v>2</v>
      </c>
      <c r="AS1198" s="33"/>
      <c r="AT1198" s="33">
        <f>SUM(Tabel1[[#This Row],[Motief - Bezoekers/kortparkeerders]:[Motief - Overig]])</f>
        <v>7</v>
      </c>
      <c r="AU1198" s="43">
        <v>4</v>
      </c>
      <c r="AV1198" s="43"/>
      <c r="AW1198" s="43">
        <v>3</v>
      </c>
      <c r="AX1198" s="43"/>
      <c r="AY1198" s="43"/>
      <c r="AZ1198" s="43"/>
      <c r="BA1198" s="43"/>
      <c r="BB1198" s="43"/>
      <c r="BC1198" s="44">
        <f>SUM(Tabel1[[#This Row],[Herkomst - Eigen woonplaats]:[Herkomst - Onbekend]])</f>
        <v>7</v>
      </c>
    </row>
    <row r="1199" spans="1:55" s="2" customFormat="1" x14ac:dyDescent="0.25">
      <c r="A1199" s="1">
        <v>91</v>
      </c>
      <c r="B1199" t="s">
        <v>69</v>
      </c>
      <c r="C1199" s="8">
        <v>44475</v>
      </c>
      <c r="D1199" s="1" t="s">
        <v>77</v>
      </c>
      <c r="E1199" s="4"/>
      <c r="F1199" s="4"/>
      <c r="G1199" s="4">
        <v>8</v>
      </c>
      <c r="H1199" s="4">
        <v>16</v>
      </c>
      <c r="I1199" s="4"/>
      <c r="J1199" s="4"/>
      <c r="K1199" s="4">
        <f>SUM(Tabel1[[#This Row],[cap_gemarkeerd_langs]:[cap_canadees]])</f>
        <v>24</v>
      </c>
      <c r="L1199" s="4"/>
      <c r="M1199" s="4"/>
      <c r="N1199" s="4"/>
      <c r="O1199" s="4"/>
      <c r="P1199" s="4"/>
      <c r="Q1199" s="4"/>
      <c r="R1199" s="4">
        <f>SUM(Tabel1[[#This Row],[Cap - Invaliden algemeen]:[Cap - Overig gereserveerd]])</f>
        <v>0</v>
      </c>
      <c r="S1199" s="4">
        <f>Tabel1[[#This Row],[Totale openbare capaciteit]]+Tabel1[[#This Row],[Totale doelgroep capaciteit]]</f>
        <v>24</v>
      </c>
      <c r="T1199" s="11">
        <v>10</v>
      </c>
      <c r="U1199" s="11"/>
      <c r="V1199" s="11"/>
      <c r="W1199" s="11"/>
      <c r="X1199" s="11"/>
      <c r="Y1199" s="11"/>
      <c r="Z1199" s="4">
        <f>SUM(Tabel1[[#This Row],[Bez - Invaliden algemeen]:[Bez - Overig gereserveerd]])</f>
        <v>0</v>
      </c>
      <c r="AA1199" s="4"/>
      <c r="AB1199" s="4"/>
      <c r="AC1199" s="11"/>
      <c r="AD1199" s="11">
        <f>SUM(Tabel1[[#This Row],[Bez - fout, canadees]:[Bez - fout, anders]])</f>
        <v>0</v>
      </c>
      <c r="AE1199" s="4">
        <v>3</v>
      </c>
      <c r="AF1199" s="11"/>
      <c r="AG1199" s="11"/>
      <c r="AH1199" s="11">
        <f>SUM(Tabel1[[#This Row],[Bez - Obstakel, openbaar]:[Bez - Obstakel, doelgroep]])</f>
        <v>3</v>
      </c>
      <c r="AI1199" s="4"/>
      <c r="AJ1199" s="11">
        <f>SUM(Tabel1[[#This Row],[Bez - doelgroep totaal]]+Tabel1[[#This Row],[Bez - Openbaar]]+Tabel1[[#This Row],[Bez - Foutparkeerders]]+Tabel1[[#This Row],[Bez - Obstakels]])</f>
        <v>13</v>
      </c>
      <c r="AK1199" s="41">
        <f>Tabel1[[#This Row],[Bez - Openbaar]]/Tabel1[[#This Row],[Totale openbare capaciteit]]</f>
        <v>0.41666666666666669</v>
      </c>
      <c r="AL1199" s="41" t="e">
        <f>Tabel1[[#This Row],[Bez - doelgroep totaal]]/Tabel1[[#This Row],[Totale doelgroep capaciteit]]</f>
        <v>#DIV/0!</v>
      </c>
      <c r="AM1199" s="41">
        <f>Tabel1[[#This Row],[Totale bezetting]]/Tabel1[[#This Row],[Totale capaciteit]]</f>
        <v>0.54166666666666663</v>
      </c>
      <c r="AN1199" s="41" t="str">
        <f>Tabel1[[#This Row],[Datum]]&amp;Tabel1[[#This Row],[Meetmoment]]&amp;Tabel1[[#This Row],[Sectienummer]]</f>
        <v>4447500:00-02:0091</v>
      </c>
      <c r="AO1199" s="33"/>
      <c r="AP1199" s="33"/>
      <c r="AQ1199" s="33">
        <v>6</v>
      </c>
      <c r="AR1199" s="33">
        <v>4</v>
      </c>
      <c r="AS1199" s="33"/>
      <c r="AT1199" s="33">
        <f>SUM(Tabel1[[#This Row],[Motief - Bezoekers/kortparkeerders]:[Motief - Overig]])</f>
        <v>10</v>
      </c>
      <c r="AU1199" s="43">
        <v>6</v>
      </c>
      <c r="AV1199" s="43"/>
      <c r="AW1199" s="43">
        <v>4</v>
      </c>
      <c r="AX1199" s="43"/>
      <c r="AY1199" s="43"/>
      <c r="AZ1199" s="43"/>
      <c r="BA1199" s="43"/>
      <c r="BB1199" s="43"/>
      <c r="BC1199" s="44">
        <f>SUM(Tabel1[[#This Row],[Herkomst - Eigen woonplaats]:[Herkomst - Onbekend]])</f>
        <v>10</v>
      </c>
    </row>
    <row r="1200" spans="1:55" s="2" customFormat="1" x14ac:dyDescent="0.25">
      <c r="A1200" s="1">
        <v>92</v>
      </c>
      <c r="B1200" t="s">
        <v>140</v>
      </c>
      <c r="C1200" s="8">
        <v>44415</v>
      </c>
      <c r="D1200" s="1" t="s">
        <v>78</v>
      </c>
      <c r="E1200" s="4"/>
      <c r="F1200" s="4"/>
      <c r="G1200" s="4"/>
      <c r="H1200" s="4"/>
      <c r="I1200" s="4"/>
      <c r="J1200" s="4"/>
      <c r="K1200" s="4">
        <f>SUM(Tabel1[[#This Row],[cap_gemarkeerd_langs]:[cap_canadees]])</f>
        <v>0</v>
      </c>
      <c r="L1200" s="4"/>
      <c r="M1200" s="4"/>
      <c r="N1200" s="4"/>
      <c r="O1200" s="4"/>
      <c r="P1200" s="4"/>
      <c r="Q1200" s="4"/>
      <c r="R1200" s="4">
        <f>SUM(Tabel1[[#This Row],[Cap - Invaliden algemeen]:[Cap - Overig gereserveerd]])</f>
        <v>0</v>
      </c>
      <c r="S1200" s="4">
        <f>Tabel1[[#This Row],[Totale openbare capaciteit]]+Tabel1[[#This Row],[Totale doelgroep capaciteit]]</f>
        <v>0</v>
      </c>
      <c r="T1200" s="11"/>
      <c r="U1200" s="11"/>
      <c r="V1200" s="11"/>
      <c r="W1200" s="11"/>
      <c r="X1200" s="11"/>
      <c r="Y1200" s="11"/>
      <c r="Z1200" s="4">
        <f>SUM(Tabel1[[#This Row],[Bez - Invaliden algemeen]:[Bez - Overig gereserveerd]])</f>
        <v>0</v>
      </c>
      <c r="AA1200" s="4"/>
      <c r="AB1200" s="4"/>
      <c r="AC1200" s="11"/>
      <c r="AD1200" s="11">
        <f>SUM(Tabel1[[#This Row],[Bez - fout, canadees]:[Bez - fout, anders]])</f>
        <v>0</v>
      </c>
      <c r="AE1200" s="4"/>
      <c r="AF1200" s="11"/>
      <c r="AG1200" s="11"/>
      <c r="AH1200" s="11">
        <f>SUM(Tabel1[[#This Row],[Bez - Obstakel, openbaar]:[Bez - Obstakel, doelgroep]])</f>
        <v>0</v>
      </c>
      <c r="AI1200" s="4"/>
      <c r="AJ1200" s="11">
        <f>SUM(Tabel1[[#This Row],[Bez - doelgroep totaal]]+Tabel1[[#This Row],[Bez - Openbaar]]+Tabel1[[#This Row],[Bez - Foutparkeerders]]+Tabel1[[#This Row],[Bez - Obstakels]])</f>
        <v>0</v>
      </c>
      <c r="AK1200" s="41" t="e">
        <f>Tabel1[[#This Row],[Bez - Openbaar]]/Tabel1[[#This Row],[Totale openbare capaciteit]]</f>
        <v>#DIV/0!</v>
      </c>
      <c r="AL1200" s="41" t="e">
        <f>Tabel1[[#This Row],[Bez - doelgroep totaal]]/Tabel1[[#This Row],[Totale doelgroep capaciteit]]</f>
        <v>#DIV/0!</v>
      </c>
      <c r="AM1200" s="41" t="e">
        <f>Tabel1[[#This Row],[Totale bezetting]]/Tabel1[[#This Row],[Totale capaciteit]]</f>
        <v>#DIV/0!</v>
      </c>
      <c r="AN1200" s="41" t="str">
        <f>Tabel1[[#This Row],[Datum]]&amp;Tabel1[[#This Row],[Meetmoment]]&amp;Tabel1[[#This Row],[Sectienummer]]</f>
        <v>4441510:00-12:0092</v>
      </c>
      <c r="AO1200" s="33"/>
      <c r="AP1200" s="33"/>
      <c r="AQ1200" s="33"/>
      <c r="AR1200" s="33"/>
      <c r="AS1200" s="33"/>
      <c r="AT1200" s="33">
        <f>SUM(Tabel1[[#This Row],[Motief - Bezoekers/kortparkeerders]:[Motief - Overig]])</f>
        <v>0</v>
      </c>
      <c r="AU1200" s="43"/>
      <c r="AV1200" s="43"/>
      <c r="AW1200" s="43"/>
      <c r="AX1200" s="43"/>
      <c r="AY1200" s="43"/>
      <c r="AZ1200" s="43"/>
      <c r="BA1200" s="43"/>
      <c r="BB1200" s="43"/>
      <c r="BC1200" s="44">
        <f>SUM(Tabel1[[#This Row],[Herkomst - Eigen woonplaats]:[Herkomst - Onbekend]])</f>
        <v>0</v>
      </c>
    </row>
    <row r="1201" spans="1:79" s="2" customFormat="1" x14ac:dyDescent="0.25">
      <c r="A1201" s="1">
        <v>92</v>
      </c>
      <c r="B1201" t="s">
        <v>140</v>
      </c>
      <c r="C1201" s="8">
        <v>44415</v>
      </c>
      <c r="D1201" s="1" t="s">
        <v>79</v>
      </c>
      <c r="E1201" s="4"/>
      <c r="F1201" s="4"/>
      <c r="G1201" s="4"/>
      <c r="H1201" s="4"/>
      <c r="I1201" s="4"/>
      <c r="J1201" s="4"/>
      <c r="K1201" s="4">
        <f>SUM(Tabel1[[#This Row],[cap_gemarkeerd_langs]:[cap_canadees]])</f>
        <v>0</v>
      </c>
      <c r="L1201" s="4"/>
      <c r="M1201" s="4"/>
      <c r="N1201" s="4"/>
      <c r="O1201" s="4"/>
      <c r="P1201" s="4"/>
      <c r="Q1201" s="4"/>
      <c r="R1201" s="4">
        <f>SUM(Tabel1[[#This Row],[Cap - Invaliden algemeen]:[Cap - Overig gereserveerd]])</f>
        <v>0</v>
      </c>
      <c r="S1201" s="4">
        <f>Tabel1[[#This Row],[Totale openbare capaciteit]]+Tabel1[[#This Row],[Totale doelgroep capaciteit]]</f>
        <v>0</v>
      </c>
      <c r="T1201" s="11"/>
      <c r="U1201" s="11"/>
      <c r="V1201" s="11"/>
      <c r="W1201" s="11"/>
      <c r="X1201" s="11"/>
      <c r="Y1201" s="11"/>
      <c r="Z1201" s="4">
        <f>SUM(Tabel1[[#This Row],[Bez - Invaliden algemeen]:[Bez - Overig gereserveerd]])</f>
        <v>0</v>
      </c>
      <c r="AA1201" s="4"/>
      <c r="AB1201" s="4"/>
      <c r="AC1201" s="11"/>
      <c r="AD1201" s="11">
        <f>SUM(Tabel1[[#This Row],[Bez - fout, canadees]:[Bez - fout, anders]])</f>
        <v>0</v>
      </c>
      <c r="AE1201" s="4"/>
      <c r="AF1201" s="11"/>
      <c r="AG1201" s="11"/>
      <c r="AH1201" s="11">
        <f>SUM(Tabel1[[#This Row],[Bez - Obstakel, openbaar]:[Bez - Obstakel, doelgroep]])</f>
        <v>0</v>
      </c>
      <c r="AI1201" s="4"/>
      <c r="AJ1201" s="11">
        <f>SUM(Tabel1[[#This Row],[Bez - doelgroep totaal]]+Tabel1[[#This Row],[Bez - Openbaar]]+Tabel1[[#This Row],[Bez - Foutparkeerders]]+Tabel1[[#This Row],[Bez - Obstakels]])</f>
        <v>0</v>
      </c>
      <c r="AK1201" s="41" t="e">
        <f>Tabel1[[#This Row],[Bez - Openbaar]]/Tabel1[[#This Row],[Totale openbare capaciteit]]</f>
        <v>#DIV/0!</v>
      </c>
      <c r="AL1201" s="41" t="e">
        <f>Tabel1[[#This Row],[Bez - doelgroep totaal]]/Tabel1[[#This Row],[Totale doelgroep capaciteit]]</f>
        <v>#DIV/0!</v>
      </c>
      <c r="AM1201" s="41" t="e">
        <f>Tabel1[[#This Row],[Totale bezetting]]/Tabel1[[#This Row],[Totale capaciteit]]</f>
        <v>#DIV/0!</v>
      </c>
      <c r="AN1201" s="41" t="str">
        <f>Tabel1[[#This Row],[Datum]]&amp;Tabel1[[#This Row],[Meetmoment]]&amp;Tabel1[[#This Row],[Sectienummer]]</f>
        <v>4441514:00-16:0092</v>
      </c>
      <c r="AO1201" s="33"/>
      <c r="AP1201" s="33"/>
      <c r="AQ1201" s="33"/>
      <c r="AR1201" s="33"/>
      <c r="AS1201" s="33"/>
      <c r="AT1201" s="33">
        <f>SUM(Tabel1[[#This Row],[Motief - Bezoekers/kortparkeerders]:[Motief - Overig]])</f>
        <v>0</v>
      </c>
      <c r="AU1201" s="43"/>
      <c r="AV1201" s="43"/>
      <c r="AW1201" s="43"/>
      <c r="AX1201" s="43"/>
      <c r="AY1201" s="43"/>
      <c r="AZ1201" s="43"/>
      <c r="BA1201" s="43"/>
      <c r="BB1201" s="43"/>
      <c r="BC1201" s="44">
        <f>SUM(Tabel1[[#This Row],[Herkomst - Eigen woonplaats]:[Herkomst - Onbekend]])</f>
        <v>0</v>
      </c>
    </row>
    <row r="1202" spans="1:79" s="2" customFormat="1" x14ac:dyDescent="0.25">
      <c r="A1202" s="1">
        <v>92</v>
      </c>
      <c r="B1202" t="s">
        <v>140</v>
      </c>
      <c r="C1202" s="8">
        <v>44415</v>
      </c>
      <c r="D1202" s="1" t="s">
        <v>80</v>
      </c>
      <c r="E1202" s="4"/>
      <c r="F1202" s="4"/>
      <c r="G1202" s="4"/>
      <c r="H1202" s="4"/>
      <c r="I1202" s="4"/>
      <c r="J1202" s="4"/>
      <c r="K1202" s="4">
        <f>SUM(Tabel1[[#This Row],[cap_gemarkeerd_langs]:[cap_canadees]])</f>
        <v>0</v>
      </c>
      <c r="L1202" s="4"/>
      <c r="M1202" s="4"/>
      <c r="N1202" s="4"/>
      <c r="O1202" s="4"/>
      <c r="P1202" s="4"/>
      <c r="Q1202" s="4"/>
      <c r="R1202" s="4">
        <f>SUM(Tabel1[[#This Row],[Cap - Invaliden algemeen]:[Cap - Overig gereserveerd]])</f>
        <v>0</v>
      </c>
      <c r="S1202" s="4">
        <f>Tabel1[[#This Row],[Totale openbare capaciteit]]+Tabel1[[#This Row],[Totale doelgroep capaciteit]]</f>
        <v>0</v>
      </c>
      <c r="T1202" s="11"/>
      <c r="U1202" s="11"/>
      <c r="V1202" s="11"/>
      <c r="W1202" s="11"/>
      <c r="X1202" s="11"/>
      <c r="Y1202" s="11"/>
      <c r="Z1202" s="4">
        <f>SUM(Tabel1[[#This Row],[Bez - Invaliden algemeen]:[Bez - Overig gereserveerd]])</f>
        <v>0</v>
      </c>
      <c r="AA1202" s="4"/>
      <c r="AB1202" s="4"/>
      <c r="AC1202" s="11"/>
      <c r="AD1202" s="11">
        <f>SUM(Tabel1[[#This Row],[Bez - fout, canadees]:[Bez - fout, anders]])</f>
        <v>0</v>
      </c>
      <c r="AE1202" s="4"/>
      <c r="AF1202" s="11"/>
      <c r="AG1202" s="11"/>
      <c r="AH1202" s="11">
        <f>SUM(Tabel1[[#This Row],[Bez - Obstakel, openbaar]:[Bez - Obstakel, doelgroep]])</f>
        <v>0</v>
      </c>
      <c r="AI1202" s="4"/>
      <c r="AJ1202" s="11">
        <f>SUM(Tabel1[[#This Row],[Bez - doelgroep totaal]]+Tabel1[[#This Row],[Bez - Openbaar]]+Tabel1[[#This Row],[Bez - Foutparkeerders]]+Tabel1[[#This Row],[Bez - Obstakels]])</f>
        <v>0</v>
      </c>
      <c r="AK1202" s="41" t="e">
        <f>Tabel1[[#This Row],[Bez - Openbaar]]/Tabel1[[#This Row],[Totale openbare capaciteit]]</f>
        <v>#DIV/0!</v>
      </c>
      <c r="AL1202" s="41" t="e">
        <f>Tabel1[[#This Row],[Bez - doelgroep totaal]]/Tabel1[[#This Row],[Totale doelgroep capaciteit]]</f>
        <v>#DIV/0!</v>
      </c>
      <c r="AM1202" s="41" t="e">
        <f>Tabel1[[#This Row],[Totale bezetting]]/Tabel1[[#This Row],[Totale capaciteit]]</f>
        <v>#DIV/0!</v>
      </c>
      <c r="AN1202" s="41" t="str">
        <f>Tabel1[[#This Row],[Datum]]&amp;Tabel1[[#This Row],[Meetmoment]]&amp;Tabel1[[#This Row],[Sectienummer]]</f>
        <v>4441519:00-21:0092</v>
      </c>
      <c r="AO1202" s="33"/>
      <c r="AP1202" s="33"/>
      <c r="AQ1202" s="33"/>
      <c r="AR1202" s="33"/>
      <c r="AS1202" s="33"/>
      <c r="AT1202" s="33">
        <f>SUM(Tabel1[[#This Row],[Motief - Bezoekers/kortparkeerders]:[Motief - Overig]])</f>
        <v>0</v>
      </c>
      <c r="AU1202" s="43"/>
      <c r="AV1202" s="43"/>
      <c r="AW1202" s="43"/>
      <c r="AX1202" s="43"/>
      <c r="AY1202" s="43"/>
      <c r="AZ1202" s="43"/>
      <c r="BA1202" s="43"/>
      <c r="BB1202" s="43"/>
      <c r="BC1202" s="44">
        <f>SUM(Tabel1[[#This Row],[Herkomst - Eigen woonplaats]:[Herkomst - Onbekend]])</f>
        <v>0</v>
      </c>
    </row>
    <row r="1203" spans="1:79" s="2" customFormat="1" x14ac:dyDescent="0.25">
      <c r="A1203" s="1">
        <v>92</v>
      </c>
      <c r="B1203" t="s">
        <v>140</v>
      </c>
      <c r="C1203" s="8">
        <v>44416</v>
      </c>
      <c r="D1203" s="1" t="s">
        <v>77</v>
      </c>
      <c r="E1203" s="4"/>
      <c r="F1203" s="4"/>
      <c r="G1203" s="4"/>
      <c r="H1203" s="4"/>
      <c r="I1203" s="4"/>
      <c r="J1203" s="4"/>
      <c r="K1203" s="4">
        <f>SUM(Tabel1[[#This Row],[cap_gemarkeerd_langs]:[cap_canadees]])</f>
        <v>0</v>
      </c>
      <c r="L1203" s="4"/>
      <c r="M1203" s="4"/>
      <c r="N1203" s="4"/>
      <c r="O1203" s="4"/>
      <c r="P1203" s="4"/>
      <c r="Q1203" s="4"/>
      <c r="R1203" s="4">
        <f>SUM(Tabel1[[#This Row],[Cap - Invaliden algemeen]:[Cap - Overig gereserveerd]])</f>
        <v>0</v>
      </c>
      <c r="S1203" s="4">
        <f>Tabel1[[#This Row],[Totale openbare capaciteit]]+Tabel1[[#This Row],[Totale doelgroep capaciteit]]</f>
        <v>0</v>
      </c>
      <c r="T1203" s="11"/>
      <c r="U1203" s="11"/>
      <c r="V1203" s="11"/>
      <c r="W1203" s="11"/>
      <c r="X1203" s="11"/>
      <c r="Y1203" s="11"/>
      <c r="Z1203" s="4">
        <f>SUM(Tabel1[[#This Row],[Bez - Invaliden algemeen]:[Bez - Overig gereserveerd]])</f>
        <v>0</v>
      </c>
      <c r="AA1203" s="4"/>
      <c r="AB1203" s="4"/>
      <c r="AC1203" s="11"/>
      <c r="AD1203" s="11">
        <f>SUM(Tabel1[[#This Row],[Bez - fout, canadees]:[Bez - fout, anders]])</f>
        <v>0</v>
      </c>
      <c r="AE1203" s="4"/>
      <c r="AF1203" s="11"/>
      <c r="AG1203" s="11"/>
      <c r="AH1203" s="11">
        <f>SUM(Tabel1[[#This Row],[Bez - Obstakel, openbaar]:[Bez - Obstakel, doelgroep]])</f>
        <v>0</v>
      </c>
      <c r="AI1203" s="4"/>
      <c r="AJ1203" s="11">
        <f>SUM(Tabel1[[#This Row],[Bez - doelgroep totaal]]+Tabel1[[#This Row],[Bez - Openbaar]]+Tabel1[[#This Row],[Bez - Foutparkeerders]]+Tabel1[[#This Row],[Bez - Obstakels]])</f>
        <v>0</v>
      </c>
      <c r="AK1203" s="41" t="e">
        <f>Tabel1[[#This Row],[Bez - Openbaar]]/Tabel1[[#This Row],[Totale openbare capaciteit]]</f>
        <v>#DIV/0!</v>
      </c>
      <c r="AL1203" s="41" t="e">
        <f>Tabel1[[#This Row],[Bez - doelgroep totaal]]/Tabel1[[#This Row],[Totale doelgroep capaciteit]]</f>
        <v>#DIV/0!</v>
      </c>
      <c r="AM1203" s="41" t="e">
        <f>Tabel1[[#This Row],[Totale bezetting]]/Tabel1[[#This Row],[Totale capaciteit]]</f>
        <v>#DIV/0!</v>
      </c>
      <c r="AN1203" s="41" t="str">
        <f>Tabel1[[#This Row],[Datum]]&amp;Tabel1[[#This Row],[Meetmoment]]&amp;Tabel1[[#This Row],[Sectienummer]]</f>
        <v>4441600:00-02:0092</v>
      </c>
      <c r="AO1203" s="33"/>
      <c r="AP1203" s="33"/>
      <c r="AQ1203" s="33"/>
      <c r="AR1203" s="33"/>
      <c r="AS1203" s="33"/>
      <c r="AT1203" s="33">
        <f>SUM(Tabel1[[#This Row],[Motief - Bezoekers/kortparkeerders]:[Motief - Overig]])</f>
        <v>0</v>
      </c>
      <c r="AU1203" s="43"/>
      <c r="AV1203" s="43"/>
      <c r="AW1203" s="43"/>
      <c r="AX1203" s="43"/>
      <c r="AY1203" s="43"/>
      <c r="AZ1203" s="43"/>
      <c r="BA1203" s="43"/>
      <c r="BB1203" s="43"/>
      <c r="BC1203" s="44">
        <f>SUM(Tabel1[[#This Row],[Herkomst - Eigen woonplaats]:[Herkomst - Onbekend]])</f>
        <v>0</v>
      </c>
    </row>
    <row r="1204" spans="1:79" s="2" customFormat="1" x14ac:dyDescent="0.25">
      <c r="A1204" s="1">
        <v>92</v>
      </c>
      <c r="B1204" t="s">
        <v>140</v>
      </c>
      <c r="C1204" s="8">
        <v>44429</v>
      </c>
      <c r="D1204" s="1" t="s">
        <v>79</v>
      </c>
      <c r="E1204" s="4"/>
      <c r="F1204" s="4"/>
      <c r="G1204" s="4"/>
      <c r="H1204" s="4"/>
      <c r="I1204" s="4"/>
      <c r="J1204" s="4"/>
      <c r="K1204" s="4">
        <f>SUM(Tabel1[[#This Row],[cap_gemarkeerd_langs]:[cap_canadees]])</f>
        <v>0</v>
      </c>
      <c r="L1204" s="4"/>
      <c r="M1204" s="4"/>
      <c r="N1204" s="4"/>
      <c r="O1204" s="4"/>
      <c r="P1204" s="4"/>
      <c r="Q1204" s="4"/>
      <c r="R1204" s="4">
        <f>SUM(Tabel1[[#This Row],[Cap - Invaliden algemeen]:[Cap - Overig gereserveerd]])</f>
        <v>0</v>
      </c>
      <c r="S1204" s="4">
        <f>Tabel1[[#This Row],[Totale openbare capaciteit]]+Tabel1[[#This Row],[Totale doelgroep capaciteit]]</f>
        <v>0</v>
      </c>
      <c r="T1204" s="11"/>
      <c r="U1204" s="11"/>
      <c r="V1204" s="11"/>
      <c r="W1204" s="11"/>
      <c r="X1204" s="11"/>
      <c r="Y1204" s="11"/>
      <c r="Z1204" s="4">
        <f>SUM(Tabel1[[#This Row],[Bez - Invaliden algemeen]:[Bez - Overig gereserveerd]])</f>
        <v>0</v>
      </c>
      <c r="AA1204" s="4"/>
      <c r="AB1204" s="4"/>
      <c r="AC1204" s="11"/>
      <c r="AD1204" s="11">
        <f>SUM(Tabel1[[#This Row],[Bez - fout, canadees]:[Bez - fout, anders]])</f>
        <v>0</v>
      </c>
      <c r="AE1204" s="11"/>
      <c r="AF1204" s="11"/>
      <c r="AG1204" s="11"/>
      <c r="AH1204" s="11">
        <f>SUM(Tabel1[[#This Row],[Bez - Obstakel, openbaar]:[Bez - Obstakel, doelgroep]])</f>
        <v>0</v>
      </c>
      <c r="AI1204" s="4"/>
      <c r="AJ1204" s="11">
        <f>SUM(Tabel1[[#This Row],[Bez - doelgroep totaal]]+Tabel1[[#This Row],[Bez - Openbaar]]+Tabel1[[#This Row],[Bez - Foutparkeerders]]+Tabel1[[#This Row],[Bez - Obstakels]])</f>
        <v>0</v>
      </c>
      <c r="AK1204" s="41" t="e">
        <f>Tabel1[[#This Row],[Bez - Openbaar]]/Tabel1[[#This Row],[Totale openbare capaciteit]]</f>
        <v>#DIV/0!</v>
      </c>
      <c r="AL1204" s="41" t="e">
        <f>Tabel1[[#This Row],[Bez - doelgroep totaal]]/Tabel1[[#This Row],[Totale doelgroep capaciteit]]</f>
        <v>#DIV/0!</v>
      </c>
      <c r="AM1204" s="41" t="e">
        <f>Tabel1[[#This Row],[Totale bezetting]]/Tabel1[[#This Row],[Totale capaciteit]]</f>
        <v>#DIV/0!</v>
      </c>
      <c r="AN1204" s="41" t="str">
        <f>Tabel1[[#This Row],[Datum]]&amp;Tabel1[[#This Row],[Meetmoment]]&amp;Tabel1[[#This Row],[Sectienummer]]</f>
        <v>4442914:00-16:0092</v>
      </c>
      <c r="AO1204" s="33"/>
      <c r="AP1204" s="33"/>
      <c r="AQ1204" s="33"/>
      <c r="AR1204" s="33"/>
      <c r="AS1204" s="33"/>
      <c r="AT1204" s="33">
        <f>SUM(Tabel1[[#This Row],[Motief - Bezoekers/kortparkeerders]:[Motief - Overig]])</f>
        <v>0</v>
      </c>
      <c r="AU1204" s="43"/>
      <c r="AV1204" s="43"/>
      <c r="AW1204" s="43"/>
      <c r="AX1204" s="43"/>
      <c r="AY1204" s="43"/>
      <c r="AZ1204" s="43"/>
      <c r="BA1204" s="43"/>
      <c r="BB1204" s="43"/>
      <c r="BC1204" s="44">
        <f>SUM(Tabel1[[#This Row],[Herkomst - Eigen woonplaats]:[Herkomst - Onbekend]])</f>
        <v>0</v>
      </c>
    </row>
    <row r="1205" spans="1:79" s="2" customFormat="1" x14ac:dyDescent="0.25">
      <c r="A1205" s="1">
        <v>92</v>
      </c>
      <c r="B1205" t="s">
        <v>140</v>
      </c>
      <c r="C1205" s="8">
        <v>44450</v>
      </c>
      <c r="D1205" s="1" t="s">
        <v>78</v>
      </c>
      <c r="E1205" s="4"/>
      <c r="F1205" s="4"/>
      <c r="G1205" s="4"/>
      <c r="H1205" s="4"/>
      <c r="I1205" s="4"/>
      <c r="J1205" s="4"/>
      <c r="K1205" s="4">
        <f>SUM(Tabel1[[#This Row],[cap_gemarkeerd_langs]:[cap_canadees]])</f>
        <v>0</v>
      </c>
      <c r="L1205" s="4"/>
      <c r="M1205" s="4"/>
      <c r="N1205" s="4"/>
      <c r="O1205" s="4"/>
      <c r="P1205" s="4"/>
      <c r="Q1205" s="4"/>
      <c r="R1205" s="4">
        <f>SUM(Tabel1[[#This Row],[Cap - Invaliden algemeen]:[Cap - Overig gereserveerd]])</f>
        <v>0</v>
      </c>
      <c r="S1205" s="4">
        <f>Tabel1[[#This Row],[Totale openbare capaciteit]]+Tabel1[[#This Row],[Totale doelgroep capaciteit]]</f>
        <v>0</v>
      </c>
      <c r="T1205" s="11"/>
      <c r="U1205" s="11"/>
      <c r="V1205" s="11"/>
      <c r="W1205" s="11"/>
      <c r="X1205" s="11"/>
      <c r="Y1205" s="11"/>
      <c r="Z1205" s="4">
        <f>SUM(Tabel1[[#This Row],[Bez - Invaliden algemeen]:[Bez - Overig gereserveerd]])</f>
        <v>0</v>
      </c>
      <c r="AA1205" s="4"/>
      <c r="AB1205" s="4"/>
      <c r="AC1205" s="11"/>
      <c r="AD1205" s="11">
        <f>SUM(Tabel1[[#This Row],[Bez - fout, canadees]:[Bez - fout, anders]])</f>
        <v>0</v>
      </c>
      <c r="AE1205" s="4"/>
      <c r="AF1205" s="11"/>
      <c r="AG1205" s="11"/>
      <c r="AH1205" s="11">
        <f>SUM(Tabel1[[#This Row],[Bez - Obstakel, openbaar]:[Bez - Obstakel, doelgroep]])</f>
        <v>0</v>
      </c>
      <c r="AI1205" s="4"/>
      <c r="AJ1205" s="11">
        <f>SUM(Tabel1[[#This Row],[Bez - doelgroep totaal]]+Tabel1[[#This Row],[Bez - Openbaar]]+Tabel1[[#This Row],[Bez - Foutparkeerders]]+Tabel1[[#This Row],[Bez - Obstakels]])</f>
        <v>0</v>
      </c>
      <c r="AK1205" s="41" t="e">
        <f>Tabel1[[#This Row],[Bez - Openbaar]]/Tabel1[[#This Row],[Totale openbare capaciteit]]</f>
        <v>#DIV/0!</v>
      </c>
      <c r="AL1205" s="41" t="e">
        <f>Tabel1[[#This Row],[Bez - doelgroep totaal]]/Tabel1[[#This Row],[Totale doelgroep capaciteit]]</f>
        <v>#DIV/0!</v>
      </c>
      <c r="AM1205" s="41" t="e">
        <f>Tabel1[[#This Row],[Totale bezetting]]/Tabel1[[#This Row],[Totale capaciteit]]</f>
        <v>#DIV/0!</v>
      </c>
      <c r="AN1205" s="41" t="str">
        <f>Tabel1[[#This Row],[Datum]]&amp;Tabel1[[#This Row],[Meetmoment]]&amp;Tabel1[[#This Row],[Sectienummer]]</f>
        <v>4445010:00-12:0092</v>
      </c>
      <c r="AO1205" s="33"/>
      <c r="AP1205" s="33"/>
      <c r="AQ1205" s="33"/>
      <c r="AR1205" s="33"/>
      <c r="AS1205" s="33"/>
      <c r="AT1205" s="33">
        <f>SUM(Tabel1[[#This Row],[Motief - Bezoekers/kortparkeerders]:[Motief - Overig]])</f>
        <v>0</v>
      </c>
      <c r="AU1205" s="43"/>
      <c r="AV1205" s="43"/>
      <c r="AW1205" s="43"/>
      <c r="AX1205" s="43"/>
      <c r="AY1205" s="43"/>
      <c r="AZ1205" s="43"/>
      <c r="BA1205" s="43"/>
      <c r="BB1205" s="43"/>
      <c r="BC1205" s="44">
        <f>SUM(Tabel1[[#This Row],[Herkomst - Eigen woonplaats]:[Herkomst - Onbekend]])</f>
        <v>0</v>
      </c>
    </row>
    <row r="1206" spans="1:79" s="2" customFormat="1" x14ac:dyDescent="0.25">
      <c r="A1206" s="1">
        <v>92</v>
      </c>
      <c r="B1206" t="s">
        <v>140</v>
      </c>
      <c r="C1206" s="8">
        <v>44450</v>
      </c>
      <c r="D1206" s="1" t="s">
        <v>79</v>
      </c>
      <c r="E1206" s="4"/>
      <c r="F1206" s="4"/>
      <c r="G1206" s="4"/>
      <c r="H1206" s="4"/>
      <c r="I1206" s="4"/>
      <c r="J1206" s="4"/>
      <c r="K1206" s="4">
        <f>SUM(Tabel1[[#This Row],[cap_gemarkeerd_langs]:[cap_canadees]])</f>
        <v>0</v>
      </c>
      <c r="L1206" s="4"/>
      <c r="M1206" s="4"/>
      <c r="N1206" s="4"/>
      <c r="O1206" s="4"/>
      <c r="P1206" s="4"/>
      <c r="Q1206" s="4"/>
      <c r="R1206" s="4">
        <f>SUM(Tabel1[[#This Row],[Cap - Invaliden algemeen]:[Cap - Overig gereserveerd]])</f>
        <v>0</v>
      </c>
      <c r="S1206" s="4">
        <f>Tabel1[[#This Row],[Totale openbare capaciteit]]+Tabel1[[#This Row],[Totale doelgroep capaciteit]]</f>
        <v>0</v>
      </c>
      <c r="T1206" s="11"/>
      <c r="U1206" s="11"/>
      <c r="V1206" s="11"/>
      <c r="W1206" s="11"/>
      <c r="X1206" s="11"/>
      <c r="Y1206" s="11"/>
      <c r="Z1206" s="4">
        <f>SUM(Tabel1[[#This Row],[Bez - Invaliden algemeen]:[Bez - Overig gereserveerd]])</f>
        <v>0</v>
      </c>
      <c r="AA1206" s="4"/>
      <c r="AB1206" s="4"/>
      <c r="AC1206" s="11"/>
      <c r="AD1206" s="11">
        <f>SUM(Tabel1[[#This Row],[Bez - fout, canadees]:[Bez - fout, anders]])</f>
        <v>0</v>
      </c>
      <c r="AE1206" s="4"/>
      <c r="AF1206" s="11"/>
      <c r="AG1206" s="11"/>
      <c r="AH1206" s="11">
        <f>SUM(Tabel1[[#This Row],[Bez - Obstakel, openbaar]:[Bez - Obstakel, doelgroep]])</f>
        <v>0</v>
      </c>
      <c r="AI1206" s="4"/>
      <c r="AJ1206" s="11">
        <f>SUM(Tabel1[[#This Row],[Bez - doelgroep totaal]]+Tabel1[[#This Row],[Bez - Openbaar]]+Tabel1[[#This Row],[Bez - Foutparkeerders]]+Tabel1[[#This Row],[Bez - Obstakels]])</f>
        <v>0</v>
      </c>
      <c r="AK1206" s="41" t="e">
        <f>Tabel1[[#This Row],[Bez - Openbaar]]/Tabel1[[#This Row],[Totale openbare capaciteit]]</f>
        <v>#DIV/0!</v>
      </c>
      <c r="AL1206" s="41" t="e">
        <f>Tabel1[[#This Row],[Bez - doelgroep totaal]]/Tabel1[[#This Row],[Totale doelgroep capaciteit]]</f>
        <v>#DIV/0!</v>
      </c>
      <c r="AM1206" s="41" t="e">
        <f>Tabel1[[#This Row],[Totale bezetting]]/Tabel1[[#This Row],[Totale capaciteit]]</f>
        <v>#DIV/0!</v>
      </c>
      <c r="AN1206" s="41" t="str">
        <f>Tabel1[[#This Row],[Datum]]&amp;Tabel1[[#This Row],[Meetmoment]]&amp;Tabel1[[#This Row],[Sectienummer]]</f>
        <v>4445014:00-16:0092</v>
      </c>
      <c r="AO1206" s="33"/>
      <c r="AP1206" s="33"/>
      <c r="AQ1206" s="33"/>
      <c r="AR1206" s="33"/>
      <c r="AS1206" s="33"/>
      <c r="AT1206" s="33">
        <f>SUM(Tabel1[[#This Row],[Motief - Bezoekers/kortparkeerders]:[Motief - Overig]])</f>
        <v>0</v>
      </c>
      <c r="AU1206" s="43"/>
      <c r="AV1206" s="43"/>
      <c r="AW1206" s="43"/>
      <c r="AX1206" s="43"/>
      <c r="AY1206" s="43"/>
      <c r="AZ1206" s="43"/>
      <c r="BA1206" s="43"/>
      <c r="BB1206" s="43"/>
      <c r="BC1206" s="44">
        <f>SUM(Tabel1[[#This Row],[Herkomst - Eigen woonplaats]:[Herkomst - Onbekend]])</f>
        <v>0</v>
      </c>
    </row>
    <row r="1207" spans="1:79" s="2" customFormat="1" x14ac:dyDescent="0.25">
      <c r="A1207" s="1">
        <v>92</v>
      </c>
      <c r="B1207" t="s">
        <v>140</v>
      </c>
      <c r="C1207" s="8">
        <v>44450</v>
      </c>
      <c r="D1207" s="1" t="s">
        <v>80</v>
      </c>
      <c r="E1207" s="4"/>
      <c r="F1207" s="4"/>
      <c r="G1207" s="4"/>
      <c r="H1207" s="4"/>
      <c r="I1207" s="4"/>
      <c r="J1207" s="4"/>
      <c r="K1207" s="4">
        <f>SUM(Tabel1[[#This Row],[cap_gemarkeerd_langs]:[cap_canadees]])</f>
        <v>0</v>
      </c>
      <c r="L1207" s="4"/>
      <c r="M1207" s="4"/>
      <c r="N1207" s="4"/>
      <c r="O1207" s="4"/>
      <c r="P1207" s="4"/>
      <c r="Q1207" s="4"/>
      <c r="R1207" s="4">
        <f>SUM(Tabel1[[#This Row],[Cap - Invaliden algemeen]:[Cap - Overig gereserveerd]])</f>
        <v>0</v>
      </c>
      <c r="S1207" s="4">
        <f>Tabel1[[#This Row],[Totale openbare capaciteit]]+Tabel1[[#This Row],[Totale doelgroep capaciteit]]</f>
        <v>0</v>
      </c>
      <c r="T1207" s="11"/>
      <c r="U1207" s="11"/>
      <c r="V1207" s="11"/>
      <c r="W1207" s="11"/>
      <c r="X1207" s="11"/>
      <c r="Y1207" s="11"/>
      <c r="Z1207" s="4">
        <f>SUM(Tabel1[[#This Row],[Bez - Invaliden algemeen]:[Bez - Overig gereserveerd]])</f>
        <v>0</v>
      </c>
      <c r="AA1207" s="4"/>
      <c r="AB1207" s="4"/>
      <c r="AC1207" s="11"/>
      <c r="AD1207" s="11">
        <f>SUM(Tabel1[[#This Row],[Bez - fout, canadees]:[Bez - fout, anders]])</f>
        <v>0</v>
      </c>
      <c r="AE1207" s="4"/>
      <c r="AF1207" s="11"/>
      <c r="AG1207" s="11"/>
      <c r="AH1207" s="11">
        <f>SUM(Tabel1[[#This Row],[Bez - Obstakel, openbaar]:[Bez - Obstakel, doelgroep]])</f>
        <v>0</v>
      </c>
      <c r="AI1207" s="4"/>
      <c r="AJ1207" s="11">
        <f>SUM(Tabel1[[#This Row],[Bez - doelgroep totaal]]+Tabel1[[#This Row],[Bez - Openbaar]]+Tabel1[[#This Row],[Bez - Foutparkeerders]]+Tabel1[[#This Row],[Bez - Obstakels]])</f>
        <v>0</v>
      </c>
      <c r="AK1207" s="41" t="e">
        <f>Tabel1[[#This Row],[Bez - Openbaar]]/Tabel1[[#This Row],[Totale openbare capaciteit]]</f>
        <v>#DIV/0!</v>
      </c>
      <c r="AL1207" s="41" t="e">
        <f>Tabel1[[#This Row],[Bez - doelgroep totaal]]/Tabel1[[#This Row],[Totale doelgroep capaciteit]]</f>
        <v>#DIV/0!</v>
      </c>
      <c r="AM1207" s="41" t="e">
        <f>Tabel1[[#This Row],[Totale bezetting]]/Tabel1[[#This Row],[Totale capaciteit]]</f>
        <v>#DIV/0!</v>
      </c>
      <c r="AN1207" s="41" t="str">
        <f>Tabel1[[#This Row],[Datum]]&amp;Tabel1[[#This Row],[Meetmoment]]&amp;Tabel1[[#This Row],[Sectienummer]]</f>
        <v>4445019:00-21:0092</v>
      </c>
      <c r="AO1207" s="33"/>
      <c r="AP1207" s="33"/>
      <c r="AQ1207" s="33"/>
      <c r="AR1207" s="33"/>
      <c r="AS1207" s="33"/>
      <c r="AT1207" s="33">
        <f>SUM(Tabel1[[#This Row],[Motief - Bezoekers/kortparkeerders]:[Motief - Overig]])</f>
        <v>0</v>
      </c>
      <c r="AU1207" s="43"/>
      <c r="AV1207" s="43"/>
      <c r="AW1207" s="43"/>
      <c r="AX1207" s="43"/>
      <c r="AY1207" s="43"/>
      <c r="AZ1207" s="43"/>
      <c r="BA1207" s="43"/>
      <c r="BB1207" s="43"/>
      <c r="BC1207" s="44">
        <f>SUM(Tabel1[[#This Row],[Herkomst - Eigen woonplaats]:[Herkomst - Onbekend]])</f>
        <v>0</v>
      </c>
    </row>
    <row r="1208" spans="1:79" s="2" customFormat="1" x14ac:dyDescent="0.25">
      <c r="A1208" s="1">
        <v>92</v>
      </c>
      <c r="B1208" t="s">
        <v>140</v>
      </c>
      <c r="C1208" s="8">
        <v>44451</v>
      </c>
      <c r="D1208" s="1" t="s">
        <v>77</v>
      </c>
      <c r="E1208" s="4"/>
      <c r="F1208" s="4"/>
      <c r="G1208" s="4"/>
      <c r="H1208" s="4"/>
      <c r="I1208" s="4"/>
      <c r="J1208" s="4"/>
      <c r="K1208" s="4">
        <f>SUM(Tabel1[[#This Row],[cap_gemarkeerd_langs]:[cap_canadees]])</f>
        <v>0</v>
      </c>
      <c r="L1208" s="4"/>
      <c r="M1208" s="4"/>
      <c r="N1208" s="4"/>
      <c r="O1208" s="4"/>
      <c r="P1208" s="4"/>
      <c r="Q1208" s="4"/>
      <c r="R1208" s="4">
        <f>SUM(Tabel1[[#This Row],[Cap - Invaliden algemeen]:[Cap - Overig gereserveerd]])</f>
        <v>0</v>
      </c>
      <c r="S1208" s="4">
        <f>Tabel1[[#This Row],[Totale openbare capaciteit]]+Tabel1[[#This Row],[Totale doelgroep capaciteit]]</f>
        <v>0</v>
      </c>
      <c r="T1208" s="11"/>
      <c r="U1208" s="11"/>
      <c r="V1208" s="11"/>
      <c r="W1208" s="11"/>
      <c r="X1208" s="11"/>
      <c r="Y1208" s="11"/>
      <c r="Z1208" s="4">
        <f>SUM(Tabel1[[#This Row],[Bez - Invaliden algemeen]:[Bez - Overig gereserveerd]])</f>
        <v>0</v>
      </c>
      <c r="AA1208" s="4"/>
      <c r="AB1208" s="4"/>
      <c r="AC1208" s="11"/>
      <c r="AD1208" s="11">
        <f>SUM(Tabel1[[#This Row],[Bez - fout, canadees]:[Bez - fout, anders]])</f>
        <v>0</v>
      </c>
      <c r="AE1208" s="4"/>
      <c r="AF1208" s="11"/>
      <c r="AG1208" s="11"/>
      <c r="AH1208" s="11">
        <f>SUM(Tabel1[[#This Row],[Bez - Obstakel, openbaar]:[Bez - Obstakel, doelgroep]])</f>
        <v>0</v>
      </c>
      <c r="AI1208" s="4"/>
      <c r="AJ1208" s="11">
        <f>SUM(Tabel1[[#This Row],[Bez - doelgroep totaal]]+Tabel1[[#This Row],[Bez - Openbaar]]+Tabel1[[#This Row],[Bez - Foutparkeerders]]+Tabel1[[#This Row],[Bez - Obstakels]])</f>
        <v>0</v>
      </c>
      <c r="AK1208" s="41" t="e">
        <f>Tabel1[[#This Row],[Bez - Openbaar]]/Tabel1[[#This Row],[Totale openbare capaciteit]]</f>
        <v>#DIV/0!</v>
      </c>
      <c r="AL1208" s="41" t="e">
        <f>Tabel1[[#This Row],[Bez - doelgroep totaal]]/Tabel1[[#This Row],[Totale doelgroep capaciteit]]</f>
        <v>#DIV/0!</v>
      </c>
      <c r="AM1208" s="41" t="e">
        <f>Tabel1[[#This Row],[Totale bezetting]]/Tabel1[[#This Row],[Totale capaciteit]]</f>
        <v>#DIV/0!</v>
      </c>
      <c r="AN1208" s="41" t="str">
        <f>Tabel1[[#This Row],[Datum]]&amp;Tabel1[[#This Row],[Meetmoment]]&amp;Tabel1[[#This Row],[Sectienummer]]</f>
        <v>4445100:00-02:0092</v>
      </c>
      <c r="AO1208" s="33"/>
      <c r="AP1208" s="33"/>
      <c r="AQ1208" s="33"/>
      <c r="AR1208" s="33"/>
      <c r="AS1208" s="33"/>
      <c r="AT1208" s="33">
        <f>SUM(Tabel1[[#This Row],[Motief - Bezoekers/kortparkeerders]:[Motief - Overig]])</f>
        <v>0</v>
      </c>
      <c r="AU1208" s="43"/>
      <c r="AV1208" s="43"/>
      <c r="AW1208" s="43"/>
      <c r="AX1208" s="43"/>
      <c r="AY1208" s="43"/>
      <c r="AZ1208" s="43"/>
      <c r="BA1208" s="43"/>
      <c r="BB1208" s="43"/>
      <c r="BC1208" s="44">
        <f>SUM(Tabel1[[#This Row],[Herkomst - Eigen woonplaats]:[Herkomst - Onbekend]])</f>
        <v>0</v>
      </c>
    </row>
    <row r="1209" spans="1:79" s="2" customFormat="1" x14ac:dyDescent="0.25">
      <c r="A1209" s="1">
        <v>92</v>
      </c>
      <c r="B1209" t="s">
        <v>140</v>
      </c>
      <c r="C1209" s="8">
        <v>44474</v>
      </c>
      <c r="D1209" s="1" t="s">
        <v>78</v>
      </c>
      <c r="E1209" s="4"/>
      <c r="F1209" s="4"/>
      <c r="G1209" s="4"/>
      <c r="H1209" s="4"/>
      <c r="I1209" s="4"/>
      <c r="J1209" s="4"/>
      <c r="K1209" s="4">
        <f>SUM(Tabel1[[#This Row],[cap_gemarkeerd_langs]:[cap_canadees]])</f>
        <v>0</v>
      </c>
      <c r="L1209" s="4"/>
      <c r="M1209" s="4"/>
      <c r="N1209" s="4"/>
      <c r="O1209" s="4"/>
      <c r="P1209" s="4"/>
      <c r="Q1209" s="4"/>
      <c r="R1209" s="4">
        <f>SUM(Tabel1[[#This Row],[Cap - Invaliden algemeen]:[Cap - Overig gereserveerd]])</f>
        <v>0</v>
      </c>
      <c r="S1209" s="4">
        <f>Tabel1[[#This Row],[Totale openbare capaciteit]]+Tabel1[[#This Row],[Totale doelgroep capaciteit]]</f>
        <v>0</v>
      </c>
      <c r="T1209" s="11"/>
      <c r="U1209" s="11"/>
      <c r="V1209" s="11"/>
      <c r="W1209" s="11"/>
      <c r="X1209" s="11"/>
      <c r="Y1209" s="11"/>
      <c r="Z1209" s="4">
        <f>SUM(Tabel1[[#This Row],[Bez - Invaliden algemeen]:[Bez - Overig gereserveerd]])</f>
        <v>0</v>
      </c>
      <c r="AA1209" s="4"/>
      <c r="AB1209" s="4"/>
      <c r="AC1209" s="11"/>
      <c r="AD1209" s="11">
        <f>SUM(Tabel1[[#This Row],[Bez - fout, canadees]:[Bez - fout, anders]])</f>
        <v>0</v>
      </c>
      <c r="AE1209" s="4"/>
      <c r="AF1209" s="11"/>
      <c r="AG1209" s="11"/>
      <c r="AH1209" s="11">
        <f>SUM(Tabel1[[#This Row],[Bez - Obstakel, openbaar]:[Bez - Obstakel, doelgroep]])</f>
        <v>0</v>
      </c>
      <c r="AI1209" s="4"/>
      <c r="AJ1209" s="11">
        <f>SUM(Tabel1[[#This Row],[Bez - doelgroep totaal]]+Tabel1[[#This Row],[Bez - Openbaar]]+Tabel1[[#This Row],[Bez - Foutparkeerders]]+Tabel1[[#This Row],[Bez - Obstakels]])</f>
        <v>0</v>
      </c>
      <c r="AK1209" s="41" t="e">
        <f>Tabel1[[#This Row],[Bez - Openbaar]]/Tabel1[[#This Row],[Totale openbare capaciteit]]</f>
        <v>#DIV/0!</v>
      </c>
      <c r="AL1209" s="41" t="e">
        <f>Tabel1[[#This Row],[Bez - doelgroep totaal]]/Tabel1[[#This Row],[Totale doelgroep capaciteit]]</f>
        <v>#DIV/0!</v>
      </c>
      <c r="AM1209" s="41" t="e">
        <f>Tabel1[[#This Row],[Totale bezetting]]/Tabel1[[#This Row],[Totale capaciteit]]</f>
        <v>#DIV/0!</v>
      </c>
      <c r="AN1209" s="41" t="str">
        <f>Tabel1[[#This Row],[Datum]]&amp;Tabel1[[#This Row],[Meetmoment]]&amp;Tabel1[[#This Row],[Sectienummer]]</f>
        <v>4447410:00-12:0092</v>
      </c>
      <c r="AO1209" s="33"/>
      <c r="AP1209" s="33"/>
      <c r="AQ1209" s="33"/>
      <c r="AR1209" s="33"/>
      <c r="AS1209" s="33"/>
      <c r="AT1209" s="33">
        <f>SUM(Tabel1[[#This Row],[Motief - Bezoekers/kortparkeerders]:[Motief - Overig]])</f>
        <v>0</v>
      </c>
      <c r="AU1209" s="43"/>
      <c r="AV1209" s="43"/>
      <c r="AW1209" s="43"/>
      <c r="AX1209" s="43"/>
      <c r="AY1209" s="43"/>
      <c r="AZ1209" s="43"/>
      <c r="BA1209" s="43"/>
      <c r="BB1209" s="43"/>
      <c r="BC1209" s="44">
        <f>SUM(Tabel1[[#This Row],[Herkomst - Eigen woonplaats]:[Herkomst - Onbekend]])</f>
        <v>0</v>
      </c>
    </row>
    <row r="1210" spans="1:79" s="2" customFormat="1" x14ac:dyDescent="0.25">
      <c r="A1210" s="1">
        <v>92</v>
      </c>
      <c r="B1210" t="s">
        <v>140</v>
      </c>
      <c r="C1210" s="8">
        <v>44474</v>
      </c>
      <c r="D1210" s="1" t="s">
        <v>79</v>
      </c>
      <c r="E1210" s="4"/>
      <c r="F1210" s="4"/>
      <c r="G1210" s="4"/>
      <c r="H1210" s="4"/>
      <c r="I1210" s="4"/>
      <c r="J1210" s="4"/>
      <c r="K1210" s="4">
        <f>SUM(Tabel1[[#This Row],[cap_gemarkeerd_langs]:[cap_canadees]])</f>
        <v>0</v>
      </c>
      <c r="L1210" s="4"/>
      <c r="M1210" s="4"/>
      <c r="N1210" s="4"/>
      <c r="O1210" s="4"/>
      <c r="P1210" s="4"/>
      <c r="Q1210" s="4"/>
      <c r="R1210" s="4">
        <f>SUM(Tabel1[[#This Row],[Cap - Invaliden algemeen]:[Cap - Overig gereserveerd]])</f>
        <v>0</v>
      </c>
      <c r="S1210" s="4">
        <f>Tabel1[[#This Row],[Totale openbare capaciteit]]+Tabel1[[#This Row],[Totale doelgroep capaciteit]]</f>
        <v>0</v>
      </c>
      <c r="T1210" s="11"/>
      <c r="U1210" s="11"/>
      <c r="V1210" s="11"/>
      <c r="W1210" s="11"/>
      <c r="X1210" s="11"/>
      <c r="Y1210" s="11"/>
      <c r="Z1210" s="4">
        <f>SUM(Tabel1[[#This Row],[Bez - Invaliden algemeen]:[Bez - Overig gereserveerd]])</f>
        <v>0</v>
      </c>
      <c r="AA1210" s="4"/>
      <c r="AB1210" s="4"/>
      <c r="AC1210" s="11"/>
      <c r="AD1210" s="11">
        <f>SUM(Tabel1[[#This Row],[Bez - fout, canadees]:[Bez - fout, anders]])</f>
        <v>0</v>
      </c>
      <c r="AE1210" s="4"/>
      <c r="AF1210" s="11"/>
      <c r="AG1210" s="11"/>
      <c r="AH1210" s="11">
        <f>SUM(Tabel1[[#This Row],[Bez - Obstakel, openbaar]:[Bez - Obstakel, doelgroep]])</f>
        <v>0</v>
      </c>
      <c r="AI1210" s="4"/>
      <c r="AJ1210" s="11">
        <f>SUM(Tabel1[[#This Row],[Bez - doelgroep totaal]]+Tabel1[[#This Row],[Bez - Openbaar]]+Tabel1[[#This Row],[Bez - Foutparkeerders]]+Tabel1[[#This Row],[Bez - Obstakels]])</f>
        <v>0</v>
      </c>
      <c r="AK1210" s="41" t="e">
        <f>Tabel1[[#This Row],[Bez - Openbaar]]/Tabel1[[#This Row],[Totale openbare capaciteit]]</f>
        <v>#DIV/0!</v>
      </c>
      <c r="AL1210" s="41" t="e">
        <f>Tabel1[[#This Row],[Bez - doelgroep totaal]]/Tabel1[[#This Row],[Totale doelgroep capaciteit]]</f>
        <v>#DIV/0!</v>
      </c>
      <c r="AM1210" s="41" t="e">
        <f>Tabel1[[#This Row],[Totale bezetting]]/Tabel1[[#This Row],[Totale capaciteit]]</f>
        <v>#DIV/0!</v>
      </c>
      <c r="AN1210" s="41" t="str">
        <f>Tabel1[[#This Row],[Datum]]&amp;Tabel1[[#This Row],[Meetmoment]]&amp;Tabel1[[#This Row],[Sectienummer]]</f>
        <v>4447414:00-16:0092</v>
      </c>
      <c r="AO1210" s="33"/>
      <c r="AP1210" s="33"/>
      <c r="AQ1210" s="33"/>
      <c r="AR1210" s="33"/>
      <c r="AS1210" s="33"/>
      <c r="AT1210" s="33">
        <f>SUM(Tabel1[[#This Row],[Motief - Bezoekers/kortparkeerders]:[Motief - Overig]])</f>
        <v>0</v>
      </c>
      <c r="AU1210" s="43"/>
      <c r="AV1210" s="43"/>
      <c r="AW1210" s="43"/>
      <c r="AX1210" s="43"/>
      <c r="AY1210" s="43"/>
      <c r="AZ1210" s="43"/>
      <c r="BA1210" s="43"/>
      <c r="BB1210" s="43"/>
      <c r="BC1210" s="44">
        <f>SUM(Tabel1[[#This Row],[Herkomst - Eigen woonplaats]:[Herkomst - Onbekend]])</f>
        <v>0</v>
      </c>
    </row>
    <row r="1211" spans="1:79" s="2" customFormat="1" x14ac:dyDescent="0.25">
      <c r="A1211" s="1">
        <v>92</v>
      </c>
      <c r="B1211" t="s">
        <v>140</v>
      </c>
      <c r="C1211" s="8">
        <v>44474</v>
      </c>
      <c r="D1211" s="1" t="s">
        <v>80</v>
      </c>
      <c r="E1211" s="4"/>
      <c r="F1211" s="4"/>
      <c r="G1211" s="4"/>
      <c r="H1211" s="4"/>
      <c r="I1211" s="4"/>
      <c r="J1211" s="4"/>
      <c r="K1211" s="4">
        <f>SUM(Tabel1[[#This Row],[cap_gemarkeerd_langs]:[cap_canadees]])</f>
        <v>0</v>
      </c>
      <c r="L1211" s="4"/>
      <c r="M1211" s="4"/>
      <c r="N1211" s="4"/>
      <c r="O1211" s="4"/>
      <c r="P1211" s="4"/>
      <c r="Q1211" s="4"/>
      <c r="R1211" s="4">
        <f>SUM(Tabel1[[#This Row],[Cap - Invaliden algemeen]:[Cap - Overig gereserveerd]])</f>
        <v>0</v>
      </c>
      <c r="S1211" s="4">
        <f>Tabel1[[#This Row],[Totale openbare capaciteit]]+Tabel1[[#This Row],[Totale doelgroep capaciteit]]</f>
        <v>0</v>
      </c>
      <c r="T1211" s="11"/>
      <c r="U1211" s="11"/>
      <c r="V1211" s="11"/>
      <c r="W1211" s="11"/>
      <c r="X1211" s="11"/>
      <c r="Y1211" s="11"/>
      <c r="Z1211" s="4">
        <f>SUM(Tabel1[[#This Row],[Bez - Invaliden algemeen]:[Bez - Overig gereserveerd]])</f>
        <v>0</v>
      </c>
      <c r="AA1211" s="4"/>
      <c r="AB1211" s="4"/>
      <c r="AC1211" s="11"/>
      <c r="AD1211" s="11">
        <f>SUM(Tabel1[[#This Row],[Bez - fout, canadees]:[Bez - fout, anders]])</f>
        <v>0</v>
      </c>
      <c r="AE1211" s="4"/>
      <c r="AF1211" s="11"/>
      <c r="AG1211" s="11"/>
      <c r="AH1211" s="11">
        <f>SUM(Tabel1[[#This Row],[Bez - Obstakel, openbaar]:[Bez - Obstakel, doelgroep]])</f>
        <v>0</v>
      </c>
      <c r="AI1211" s="4"/>
      <c r="AJ1211" s="11">
        <f>SUM(Tabel1[[#This Row],[Bez - doelgroep totaal]]+Tabel1[[#This Row],[Bez - Openbaar]]+Tabel1[[#This Row],[Bez - Foutparkeerders]]+Tabel1[[#This Row],[Bez - Obstakels]])</f>
        <v>0</v>
      </c>
      <c r="AK1211" s="41" t="e">
        <f>Tabel1[[#This Row],[Bez - Openbaar]]/Tabel1[[#This Row],[Totale openbare capaciteit]]</f>
        <v>#DIV/0!</v>
      </c>
      <c r="AL1211" s="41" t="e">
        <f>Tabel1[[#This Row],[Bez - doelgroep totaal]]/Tabel1[[#This Row],[Totale doelgroep capaciteit]]</f>
        <v>#DIV/0!</v>
      </c>
      <c r="AM1211" s="41" t="e">
        <f>Tabel1[[#This Row],[Totale bezetting]]/Tabel1[[#This Row],[Totale capaciteit]]</f>
        <v>#DIV/0!</v>
      </c>
      <c r="AN1211" s="41" t="str">
        <f>Tabel1[[#This Row],[Datum]]&amp;Tabel1[[#This Row],[Meetmoment]]&amp;Tabel1[[#This Row],[Sectienummer]]</f>
        <v>4447419:00-21:0092</v>
      </c>
      <c r="AO1211" s="33"/>
      <c r="AP1211" s="33"/>
      <c r="AQ1211" s="33"/>
      <c r="AR1211" s="33"/>
      <c r="AS1211" s="33"/>
      <c r="AT1211" s="33">
        <f>SUM(Tabel1[[#This Row],[Motief - Bezoekers/kortparkeerders]:[Motief - Overig]])</f>
        <v>0</v>
      </c>
      <c r="AU1211" s="43"/>
      <c r="AV1211" s="43"/>
      <c r="AW1211" s="43"/>
      <c r="AX1211" s="43"/>
      <c r="AY1211" s="43"/>
      <c r="AZ1211" s="43"/>
      <c r="BA1211" s="43"/>
      <c r="BB1211" s="43"/>
      <c r="BC1211" s="44">
        <f>SUM(Tabel1[[#This Row],[Herkomst - Eigen woonplaats]:[Herkomst - Onbekend]])</f>
        <v>0</v>
      </c>
    </row>
    <row r="1212" spans="1:79" s="2" customFormat="1" x14ac:dyDescent="0.25">
      <c r="A1212" s="1">
        <v>92</v>
      </c>
      <c r="B1212" t="s">
        <v>140</v>
      </c>
      <c r="C1212" s="8">
        <v>44475</v>
      </c>
      <c r="D1212" s="1" t="s">
        <v>77</v>
      </c>
      <c r="E1212" s="4"/>
      <c r="F1212" s="4"/>
      <c r="G1212" s="4"/>
      <c r="H1212" s="4"/>
      <c r="I1212" s="4"/>
      <c r="J1212" s="4"/>
      <c r="K1212" s="4">
        <f>SUM(Tabel1[[#This Row],[cap_gemarkeerd_langs]:[cap_canadees]])</f>
        <v>0</v>
      </c>
      <c r="L1212" s="4"/>
      <c r="M1212" s="4"/>
      <c r="N1212" s="4"/>
      <c r="O1212" s="4"/>
      <c r="P1212" s="4"/>
      <c r="Q1212" s="4"/>
      <c r="R1212" s="4">
        <f>SUM(Tabel1[[#This Row],[Cap - Invaliden algemeen]:[Cap - Overig gereserveerd]])</f>
        <v>0</v>
      </c>
      <c r="S1212" s="4">
        <f>Tabel1[[#This Row],[Totale openbare capaciteit]]+Tabel1[[#This Row],[Totale doelgroep capaciteit]]</f>
        <v>0</v>
      </c>
      <c r="T1212" s="11"/>
      <c r="U1212" s="11"/>
      <c r="V1212" s="11"/>
      <c r="W1212" s="11"/>
      <c r="X1212" s="11"/>
      <c r="Y1212" s="11"/>
      <c r="Z1212" s="4">
        <f>SUM(Tabel1[[#This Row],[Bez - Invaliden algemeen]:[Bez - Overig gereserveerd]])</f>
        <v>0</v>
      </c>
      <c r="AA1212" s="4"/>
      <c r="AB1212" s="4"/>
      <c r="AC1212" s="11"/>
      <c r="AD1212" s="11">
        <f>SUM(Tabel1[[#This Row],[Bez - fout, canadees]:[Bez - fout, anders]])</f>
        <v>0</v>
      </c>
      <c r="AE1212" s="4"/>
      <c r="AF1212" s="11"/>
      <c r="AG1212" s="11"/>
      <c r="AH1212" s="11">
        <f>SUM(Tabel1[[#This Row],[Bez - Obstakel, openbaar]:[Bez - Obstakel, doelgroep]])</f>
        <v>0</v>
      </c>
      <c r="AI1212" s="4"/>
      <c r="AJ1212" s="11">
        <f>SUM(Tabel1[[#This Row],[Bez - doelgroep totaal]]+Tabel1[[#This Row],[Bez - Openbaar]]+Tabel1[[#This Row],[Bez - Foutparkeerders]]+Tabel1[[#This Row],[Bez - Obstakels]])</f>
        <v>0</v>
      </c>
      <c r="AK1212" s="41" t="e">
        <f>Tabel1[[#This Row],[Bez - Openbaar]]/Tabel1[[#This Row],[Totale openbare capaciteit]]</f>
        <v>#DIV/0!</v>
      </c>
      <c r="AL1212" s="41" t="e">
        <f>Tabel1[[#This Row],[Bez - doelgroep totaal]]/Tabel1[[#This Row],[Totale doelgroep capaciteit]]</f>
        <v>#DIV/0!</v>
      </c>
      <c r="AM1212" s="41" t="e">
        <f>Tabel1[[#This Row],[Totale bezetting]]/Tabel1[[#This Row],[Totale capaciteit]]</f>
        <v>#DIV/0!</v>
      </c>
      <c r="AN1212" s="41" t="str">
        <f>Tabel1[[#This Row],[Datum]]&amp;Tabel1[[#This Row],[Meetmoment]]&amp;Tabel1[[#This Row],[Sectienummer]]</f>
        <v>4447500:00-02:0092</v>
      </c>
      <c r="AO1212" s="33"/>
      <c r="AP1212" s="33"/>
      <c r="AQ1212" s="33"/>
      <c r="AR1212" s="33"/>
      <c r="AS1212" s="33"/>
      <c r="AT1212" s="33">
        <f>SUM(Tabel1[[#This Row],[Motief - Bezoekers/kortparkeerders]:[Motief - Overig]])</f>
        <v>0</v>
      </c>
      <c r="AU1212" s="43"/>
      <c r="AV1212" s="43"/>
      <c r="AW1212" s="43"/>
      <c r="AX1212" s="43"/>
      <c r="AY1212" s="43"/>
      <c r="AZ1212" s="43"/>
      <c r="BA1212" s="43"/>
      <c r="BB1212" s="43"/>
      <c r="BC1212" s="44">
        <f>SUM(Tabel1[[#This Row],[Herkomst - Eigen woonplaats]:[Herkomst - Onbekend]])</f>
        <v>0</v>
      </c>
    </row>
    <row r="1213" spans="1:79" x14ac:dyDescent="0.25">
      <c r="B1213" s="4"/>
      <c r="E1213" s="4">
        <f>SUBTOTAL(109,Tabel1[cap_gemarkeerd_langs])</f>
        <v>8677</v>
      </c>
      <c r="F1213" s="4">
        <f>SUBTOTAL(109,Tabel1[cap_ongemarkeerd_langs])</f>
        <v>429</v>
      </c>
      <c r="G1213" s="4">
        <f>SUBTOTAL(109,Tabel1[cap_gemarkeerd_haaks])</f>
        <v>12493</v>
      </c>
      <c r="H1213" s="4">
        <f>SUBTOTAL(109,Tabel1[cap_ongemarkeerd_haaks])</f>
        <v>2704</v>
      </c>
      <c r="I1213" s="4">
        <f>SUBTOTAL(109,Tabel1[cap_visgraat])</f>
        <v>507</v>
      </c>
      <c r="J1213" s="4">
        <f>SUBTOTAL(109,Tabel1[cap_canadees])</f>
        <v>130</v>
      </c>
      <c r="K1213" s="4">
        <f>SUBTOTAL(109,Tabel1[Totale openbare capaciteit])</f>
        <v>24940</v>
      </c>
      <c r="L1213" s="4">
        <f>SUBTOTAL(109,Tabel1[Cap - Invaliden algemeen])</f>
        <v>299</v>
      </c>
      <c r="M1213" s="4">
        <f>SUBTOTAL(109,Tabel1[Cap - Invaliden kenteken])</f>
        <v>169</v>
      </c>
      <c r="N1213" s="4">
        <f>SUBTOTAL(109,Tabel1[Cap - Elektrisch])</f>
        <v>52</v>
      </c>
      <c r="O1213" s="4">
        <f>SUBTOTAL(109,Tabel1[Cap - LadenLossen])</f>
        <v>98</v>
      </c>
      <c r="P1213" s="4">
        <f>SUBTOTAL(109,Tabel1[Cap - Overig gereserveerd])</f>
        <v>26</v>
      </c>
      <c r="Q1213" s="4"/>
      <c r="R1213" s="4">
        <f>SUBTOTAL(109,Tabel1[Totale doelgroep capaciteit])</f>
        <v>644</v>
      </c>
      <c r="S1213" s="4">
        <f>SUBTOTAL(109,Tabel1[Totale capaciteit])</f>
        <v>25584</v>
      </c>
      <c r="T1213" s="11">
        <f>SUBTOTAL(109,Tabel1[Bez - Openbaar])</f>
        <v>13258</v>
      </c>
      <c r="U1213" s="11">
        <f>SUBTOTAL(109,Tabel1[Bez - Invaliden algemeen])</f>
        <v>57</v>
      </c>
      <c r="V1213" s="11">
        <f>SUBTOTAL(109,Tabel1[Bez - Invaliden kenteken])</f>
        <v>119</v>
      </c>
      <c r="W1213" s="11">
        <f>SUBTOTAL(109,Tabel1[Bez - Elektrisch])</f>
        <v>24</v>
      </c>
      <c r="X1213" s="11">
        <f>SUBTOTAL(109,Tabel1[Bez - LadenLossen])</f>
        <v>11</v>
      </c>
      <c r="Y1213" s="11">
        <f>SUBTOTAL(109,Tabel1[Bez - Overig gereserveerd])</f>
        <v>6</v>
      </c>
      <c r="Z1213" s="4">
        <f>SUBTOTAL(109,Tabel1[Bez - doelgroep totaal])</f>
        <v>217</v>
      </c>
      <c r="AA1213" s="4">
        <f>SUBTOTAL(109,Tabel1[Bez - fout, canadees])</f>
        <v>105</v>
      </c>
      <c r="AB1213" s="4">
        <f>SUBTOTAL(109,Tabel1[Bez - fout, anders])</f>
        <v>196</v>
      </c>
      <c r="AD1213" s="11">
        <f>SUBTOTAL(109,Tabel1[Bez - Foutparkeerders])</f>
        <v>301</v>
      </c>
      <c r="AE1213" s="11">
        <f>SUBTOTAL(109,Tabel1[Bez - Obstakel, openbaar])</f>
        <v>208</v>
      </c>
      <c r="AF1213" s="11">
        <f>SUBTOTAL(109,Tabel1[Bez - Obstakel, doelgroep])</f>
        <v>0</v>
      </c>
      <c r="AH1213" s="11">
        <f>SUBTOTAL(109,Tabel1[Bez - Obstakels])</f>
        <v>208</v>
      </c>
      <c r="AJ1213" s="11">
        <f>SUBTOTAL(109,Tabel1[Totale bezetting])</f>
        <v>13984</v>
      </c>
      <c r="AK1213" s="31">
        <f>Tabel1[[#Totals],[Bez - Openbaar]]/Tabel1[[#Totals],[Totale openbare capaciteit]]</f>
        <v>0.53159582999198074</v>
      </c>
      <c r="AL1213" s="31">
        <f>Tabel1[[#Totals],[Bez - doelgroep totaal]]/Tabel1[[#Totals],[Totale doelgroep capaciteit]]</f>
        <v>0.33695652173913043</v>
      </c>
      <c r="AM1213" s="31">
        <f>Tabel1[[#Totals],[Totale bezetting]]/Tabel1[[#Totals],[Totale capaciteit]]</f>
        <v>0.54659161976235149</v>
      </c>
      <c r="AN1213" s="31"/>
      <c r="AO1213" s="33">
        <f>SUBTOTAL(109,Tabel1[Motief - Bezoekers/kortparkeerders])</f>
        <v>2884</v>
      </c>
      <c r="AP1213" s="33">
        <f>SUBTOTAL(109,Tabel1[Motief - Werknemers/langparkeerders])</f>
        <v>925</v>
      </c>
      <c r="AQ1213" s="33">
        <f>SUBTOTAL(109,Tabel1[Motief - Toeristen/bewoners])</f>
        <v>4743</v>
      </c>
      <c r="AR1213" s="33">
        <f>SUBTOTAL(109,Tabel1[Motief - Bewoners])</f>
        <v>5220</v>
      </c>
      <c r="AS1213" s="33">
        <f>SUBTOTAL(109,Tabel1[Motief - Overig])</f>
        <v>4</v>
      </c>
      <c r="AT1213" s="33">
        <f>SUBTOTAL(109,Tabel1[Motieven - totaal])</f>
        <v>13776</v>
      </c>
      <c r="AU1213" s="33"/>
      <c r="AV1213" s="33"/>
      <c r="AW1213" s="33"/>
      <c r="AX1213" s="33"/>
      <c r="AY1213" s="33"/>
      <c r="AZ1213" s="33"/>
      <c r="BA1213" s="33"/>
      <c r="BB1213" s="33"/>
      <c r="BC1213" s="32"/>
      <c r="BG1213"/>
      <c r="BH1213"/>
      <c r="BI1213"/>
      <c r="BJ1213" s="4"/>
      <c r="BK1213" s="4"/>
      <c r="BL1213" s="4"/>
      <c r="BM1213" s="8"/>
      <c r="BN1213" s="1"/>
      <c r="BO1213"/>
      <c r="BP1213"/>
      <c r="BY1213" s="4"/>
      <c r="BZ1213" s="4"/>
      <c r="CA1213" s="4"/>
    </row>
    <row r="1214" spans="1:79" x14ac:dyDescent="0.25">
      <c r="AR1214" s="33"/>
      <c r="AS1214" s="33"/>
    </row>
  </sheetData>
  <phoneticPr fontId="3" type="noConversion"/>
  <conditionalFormatting sqref="AK17:AK476 AM17:AM476 AK571:AM660 AN17:AN844 AK1213:AN1213">
    <cfRule type="cellIs" dxfId="412" priority="242" operator="equal">
      <formula>777</formula>
    </cfRule>
    <cfRule type="cellIs" dxfId="411" priority="243" operator="equal">
      <formula>888</formula>
    </cfRule>
    <cfRule type="cellIs" dxfId="410" priority="244" operator="equal">
      <formula>999</formula>
    </cfRule>
    <cfRule type="cellIs" dxfId="409" priority="245" operator="between">
      <formula>0.95</formula>
      <formula>5</formula>
    </cfRule>
    <cfRule type="cellIs" dxfId="408" priority="246" operator="between">
      <formula>0.85</formula>
      <formula>0.95</formula>
    </cfRule>
    <cfRule type="cellIs" dxfId="407" priority="247" operator="between">
      <formula>0.75</formula>
      <formula>0.85</formula>
    </cfRule>
    <cfRule type="cellIs" dxfId="406" priority="248" operator="between">
      <formula>0</formula>
      <formula>0.75</formula>
    </cfRule>
  </conditionalFormatting>
  <conditionalFormatting sqref="AL17:AL476">
    <cfRule type="cellIs" dxfId="405" priority="186" operator="equal">
      <formula>777</formula>
    </cfRule>
    <cfRule type="cellIs" dxfId="404" priority="187" operator="equal">
      <formula>888</formula>
    </cfRule>
    <cfRule type="cellIs" dxfId="403" priority="188" operator="equal">
      <formula>999</formula>
    </cfRule>
    <cfRule type="cellIs" dxfId="402" priority="189" operator="between">
      <formula>0.95</formula>
      <formula>5</formula>
    </cfRule>
    <cfRule type="cellIs" dxfId="401" priority="190" operator="between">
      <formula>0.85</formula>
      <formula>0.95</formula>
    </cfRule>
    <cfRule type="cellIs" dxfId="400" priority="191" operator="between">
      <formula>0.75</formula>
      <formula>0.85</formula>
    </cfRule>
    <cfRule type="cellIs" dxfId="399" priority="192" operator="between">
      <formula>0</formula>
      <formula>0.75</formula>
    </cfRule>
  </conditionalFormatting>
  <conditionalFormatting sqref="AL1213">
    <cfRule type="cellIs" dxfId="398" priority="148" operator="equal">
      <formula>777</formula>
    </cfRule>
    <cfRule type="cellIs" dxfId="397" priority="149" operator="equal">
      <formula>888</formula>
    </cfRule>
    <cfRule type="cellIs" dxfId="396" priority="150" operator="equal">
      <formula>999</formula>
    </cfRule>
    <cfRule type="cellIs" dxfId="395" priority="151" operator="between">
      <formula>0.95</formula>
      <formula>5</formula>
    </cfRule>
    <cfRule type="cellIs" dxfId="394" priority="152" operator="between">
      <formula>0.85</formula>
      <formula>0.95</formula>
    </cfRule>
    <cfRule type="cellIs" dxfId="393" priority="153" operator="between">
      <formula>0.75</formula>
      <formula>0.85</formula>
    </cfRule>
    <cfRule type="cellIs" dxfId="392" priority="154" operator="between">
      <formula>0</formula>
      <formula>0.75</formula>
    </cfRule>
  </conditionalFormatting>
  <conditionalFormatting sqref="AK477:AK568 AM477:AM568">
    <cfRule type="cellIs" dxfId="391" priority="141" operator="equal">
      <formula>777</formula>
    </cfRule>
    <cfRule type="cellIs" dxfId="390" priority="142" operator="equal">
      <formula>888</formula>
    </cfRule>
    <cfRule type="cellIs" dxfId="389" priority="143" operator="equal">
      <formula>999</formula>
    </cfRule>
    <cfRule type="cellIs" dxfId="388" priority="144" operator="between">
      <formula>0.95</formula>
      <formula>5</formula>
    </cfRule>
    <cfRule type="cellIs" dxfId="387" priority="145" operator="between">
      <formula>0.85</formula>
      <formula>0.95</formula>
    </cfRule>
    <cfRule type="cellIs" dxfId="386" priority="146" operator="between">
      <formula>0.75</formula>
      <formula>0.85</formula>
    </cfRule>
    <cfRule type="cellIs" dxfId="385" priority="147" operator="between">
      <formula>0</formula>
      <formula>0.75</formula>
    </cfRule>
  </conditionalFormatting>
  <conditionalFormatting sqref="AL477:AL568">
    <cfRule type="cellIs" dxfId="384" priority="134" operator="equal">
      <formula>777</formula>
    </cfRule>
    <cfRule type="cellIs" dxfId="383" priority="135" operator="equal">
      <formula>888</formula>
    </cfRule>
    <cfRule type="cellIs" dxfId="382" priority="136" operator="equal">
      <formula>999</formula>
    </cfRule>
    <cfRule type="cellIs" dxfId="381" priority="137" operator="between">
      <formula>0.95</formula>
      <formula>5</formula>
    </cfRule>
    <cfRule type="cellIs" dxfId="380" priority="138" operator="between">
      <formula>0.85</formula>
      <formula>0.95</formula>
    </cfRule>
    <cfRule type="cellIs" dxfId="379" priority="139" operator="between">
      <formula>0.75</formula>
      <formula>0.85</formula>
    </cfRule>
    <cfRule type="cellIs" dxfId="378" priority="140" operator="between">
      <formula>0</formula>
      <formula>0.75</formula>
    </cfRule>
  </conditionalFormatting>
  <conditionalFormatting sqref="AK569:AK660 AM569:AM660">
    <cfRule type="cellIs" dxfId="377" priority="127" operator="equal">
      <formula>777</formula>
    </cfRule>
    <cfRule type="cellIs" dxfId="376" priority="128" operator="equal">
      <formula>888</formula>
    </cfRule>
    <cfRule type="cellIs" dxfId="375" priority="129" operator="equal">
      <formula>999</formula>
    </cfRule>
    <cfRule type="cellIs" dxfId="374" priority="130" operator="between">
      <formula>0.95</formula>
      <formula>5</formula>
    </cfRule>
    <cfRule type="cellIs" dxfId="373" priority="131" operator="between">
      <formula>0.85</formula>
      <formula>0.95</formula>
    </cfRule>
    <cfRule type="cellIs" dxfId="372" priority="132" operator="between">
      <formula>0.75</formula>
      <formula>0.85</formula>
    </cfRule>
    <cfRule type="cellIs" dxfId="371" priority="133" operator="between">
      <formula>0</formula>
      <formula>0.75</formula>
    </cfRule>
  </conditionalFormatting>
  <conditionalFormatting sqref="AL569:AL660">
    <cfRule type="cellIs" dxfId="370" priority="120" operator="equal">
      <formula>777</formula>
    </cfRule>
    <cfRule type="cellIs" dxfId="369" priority="121" operator="equal">
      <formula>888</formula>
    </cfRule>
    <cfRule type="cellIs" dxfId="368" priority="122" operator="equal">
      <formula>999</formula>
    </cfRule>
    <cfRule type="cellIs" dxfId="367" priority="123" operator="between">
      <formula>0.95</formula>
      <formula>5</formula>
    </cfRule>
    <cfRule type="cellIs" dxfId="366" priority="124" operator="between">
      <formula>0.85</formula>
      <formula>0.95</formula>
    </cfRule>
    <cfRule type="cellIs" dxfId="365" priority="125" operator="between">
      <formula>0.75</formula>
      <formula>0.85</formula>
    </cfRule>
    <cfRule type="cellIs" dxfId="364" priority="126" operator="between">
      <formula>0</formula>
      <formula>0.75</formula>
    </cfRule>
  </conditionalFormatting>
  <conditionalFormatting sqref="AK663:AM752">
    <cfRule type="cellIs" dxfId="363" priority="113" operator="equal">
      <formula>777</formula>
    </cfRule>
    <cfRule type="cellIs" dxfId="362" priority="114" operator="equal">
      <formula>888</formula>
    </cfRule>
    <cfRule type="cellIs" dxfId="361" priority="115" operator="equal">
      <formula>999</formula>
    </cfRule>
    <cfRule type="cellIs" dxfId="360" priority="116" operator="between">
      <formula>0.95</formula>
      <formula>5</formula>
    </cfRule>
    <cfRule type="cellIs" dxfId="359" priority="117" operator="between">
      <formula>0.85</formula>
      <formula>0.95</formula>
    </cfRule>
    <cfRule type="cellIs" dxfId="358" priority="118" operator="between">
      <formula>0.75</formula>
      <formula>0.85</formula>
    </cfRule>
    <cfRule type="cellIs" dxfId="357" priority="119" operator="between">
      <formula>0</formula>
      <formula>0.75</formula>
    </cfRule>
  </conditionalFormatting>
  <conditionalFormatting sqref="AK661:AK752 AM661:AM752">
    <cfRule type="cellIs" dxfId="356" priority="106" operator="equal">
      <formula>777</formula>
    </cfRule>
    <cfRule type="cellIs" dxfId="355" priority="107" operator="equal">
      <formula>888</formula>
    </cfRule>
    <cfRule type="cellIs" dxfId="354" priority="108" operator="equal">
      <formula>999</formula>
    </cfRule>
    <cfRule type="cellIs" dxfId="353" priority="109" operator="between">
      <formula>0.95</formula>
      <formula>5</formula>
    </cfRule>
    <cfRule type="cellIs" dxfId="352" priority="110" operator="between">
      <formula>0.85</formula>
      <formula>0.95</formula>
    </cfRule>
    <cfRule type="cellIs" dxfId="351" priority="111" operator="between">
      <formula>0.75</formula>
      <formula>0.85</formula>
    </cfRule>
    <cfRule type="cellIs" dxfId="350" priority="112" operator="between">
      <formula>0</formula>
      <formula>0.75</formula>
    </cfRule>
  </conditionalFormatting>
  <conditionalFormatting sqref="AL661:AL752">
    <cfRule type="cellIs" dxfId="349" priority="99" operator="equal">
      <formula>777</formula>
    </cfRule>
    <cfRule type="cellIs" dxfId="348" priority="100" operator="equal">
      <formula>888</formula>
    </cfRule>
    <cfRule type="cellIs" dxfId="347" priority="101" operator="equal">
      <formula>999</formula>
    </cfRule>
    <cfRule type="cellIs" dxfId="346" priority="102" operator="between">
      <formula>0.95</formula>
      <formula>5</formula>
    </cfRule>
    <cfRule type="cellIs" dxfId="345" priority="103" operator="between">
      <formula>0.85</formula>
      <formula>0.95</formula>
    </cfRule>
    <cfRule type="cellIs" dxfId="344" priority="104" operator="between">
      <formula>0.75</formula>
      <formula>0.85</formula>
    </cfRule>
    <cfRule type="cellIs" dxfId="343" priority="105" operator="between">
      <formula>0</formula>
      <formula>0.75</formula>
    </cfRule>
  </conditionalFormatting>
  <conditionalFormatting sqref="AK755:AM844">
    <cfRule type="cellIs" dxfId="342" priority="92" operator="equal">
      <formula>777</formula>
    </cfRule>
    <cfRule type="cellIs" dxfId="341" priority="93" operator="equal">
      <formula>888</formula>
    </cfRule>
    <cfRule type="cellIs" dxfId="340" priority="94" operator="equal">
      <formula>999</formula>
    </cfRule>
    <cfRule type="cellIs" dxfId="339" priority="95" operator="between">
      <formula>0.95</formula>
      <formula>5</formula>
    </cfRule>
    <cfRule type="cellIs" dxfId="338" priority="96" operator="between">
      <formula>0.85</formula>
      <formula>0.95</formula>
    </cfRule>
    <cfRule type="cellIs" dxfId="337" priority="97" operator="between">
      <formula>0.75</formula>
      <formula>0.85</formula>
    </cfRule>
    <cfRule type="cellIs" dxfId="336" priority="98" operator="between">
      <formula>0</formula>
      <formula>0.75</formula>
    </cfRule>
  </conditionalFormatting>
  <conditionalFormatting sqref="AK753:AK844 AM753:AM844">
    <cfRule type="cellIs" dxfId="335" priority="85" operator="equal">
      <formula>777</formula>
    </cfRule>
    <cfRule type="cellIs" dxfId="334" priority="86" operator="equal">
      <formula>888</formula>
    </cfRule>
    <cfRule type="cellIs" dxfId="333" priority="87" operator="equal">
      <formula>999</formula>
    </cfRule>
    <cfRule type="cellIs" dxfId="332" priority="88" operator="between">
      <formula>0.95</formula>
      <formula>5</formula>
    </cfRule>
    <cfRule type="cellIs" dxfId="331" priority="89" operator="between">
      <formula>0.85</formula>
      <formula>0.95</formula>
    </cfRule>
    <cfRule type="cellIs" dxfId="330" priority="90" operator="between">
      <formula>0.75</formula>
      <formula>0.85</formula>
    </cfRule>
    <cfRule type="cellIs" dxfId="329" priority="91" operator="between">
      <formula>0</formula>
      <formula>0.75</formula>
    </cfRule>
  </conditionalFormatting>
  <conditionalFormatting sqref="AL753:AL844">
    <cfRule type="cellIs" dxfId="328" priority="78" operator="equal">
      <formula>777</formula>
    </cfRule>
    <cfRule type="cellIs" dxfId="327" priority="79" operator="equal">
      <formula>888</formula>
    </cfRule>
    <cfRule type="cellIs" dxfId="326" priority="80" operator="equal">
      <formula>999</formula>
    </cfRule>
    <cfRule type="cellIs" dxfId="325" priority="81" operator="between">
      <formula>0.95</formula>
      <formula>5</formula>
    </cfRule>
    <cfRule type="cellIs" dxfId="324" priority="82" operator="between">
      <formula>0.85</formula>
      <formula>0.95</formula>
    </cfRule>
    <cfRule type="cellIs" dxfId="323" priority="83" operator="between">
      <formula>0.75</formula>
      <formula>0.85</formula>
    </cfRule>
    <cfRule type="cellIs" dxfId="322" priority="84" operator="between">
      <formula>0</formula>
      <formula>0.75</formula>
    </cfRule>
  </conditionalFormatting>
  <conditionalFormatting sqref="AK939:AM1028 AN845:AN1212">
    <cfRule type="cellIs" dxfId="321" priority="71" operator="equal">
      <formula>777</formula>
    </cfRule>
    <cfRule type="cellIs" dxfId="320" priority="72" operator="equal">
      <formula>888</formula>
    </cfRule>
    <cfRule type="cellIs" dxfId="319" priority="73" operator="equal">
      <formula>999</formula>
    </cfRule>
    <cfRule type="cellIs" dxfId="318" priority="74" operator="between">
      <formula>0.95</formula>
      <formula>5</formula>
    </cfRule>
    <cfRule type="cellIs" dxfId="317" priority="75" operator="between">
      <formula>0.85</formula>
      <formula>0.95</formula>
    </cfRule>
    <cfRule type="cellIs" dxfId="316" priority="76" operator="between">
      <formula>0.75</formula>
      <formula>0.85</formula>
    </cfRule>
    <cfRule type="cellIs" dxfId="315" priority="77" operator="between">
      <formula>0</formula>
      <formula>0.75</formula>
    </cfRule>
  </conditionalFormatting>
  <conditionalFormatting sqref="AK845:AK936 AM845:AM936">
    <cfRule type="cellIs" dxfId="314" priority="64" operator="equal">
      <formula>777</formula>
    </cfRule>
    <cfRule type="cellIs" dxfId="313" priority="65" operator="equal">
      <formula>888</formula>
    </cfRule>
    <cfRule type="cellIs" dxfId="312" priority="66" operator="equal">
      <formula>999</formula>
    </cfRule>
    <cfRule type="cellIs" dxfId="311" priority="67" operator="between">
      <formula>0.95</formula>
      <formula>5</formula>
    </cfRule>
    <cfRule type="cellIs" dxfId="310" priority="68" operator="between">
      <formula>0.85</formula>
      <formula>0.95</formula>
    </cfRule>
    <cfRule type="cellIs" dxfId="309" priority="69" operator="between">
      <formula>0.75</formula>
      <formula>0.85</formula>
    </cfRule>
    <cfRule type="cellIs" dxfId="308" priority="70" operator="between">
      <formula>0</formula>
      <formula>0.75</formula>
    </cfRule>
  </conditionalFormatting>
  <conditionalFormatting sqref="AL845:AL936">
    <cfRule type="cellIs" dxfId="307" priority="57" operator="equal">
      <formula>777</formula>
    </cfRule>
    <cfRule type="cellIs" dxfId="306" priority="58" operator="equal">
      <formula>888</formula>
    </cfRule>
    <cfRule type="cellIs" dxfId="305" priority="59" operator="equal">
      <formula>999</formula>
    </cfRule>
    <cfRule type="cellIs" dxfId="304" priority="60" operator="between">
      <formula>0.95</formula>
      <formula>5</formula>
    </cfRule>
    <cfRule type="cellIs" dxfId="303" priority="61" operator="between">
      <formula>0.85</formula>
      <formula>0.95</formula>
    </cfRule>
    <cfRule type="cellIs" dxfId="302" priority="62" operator="between">
      <formula>0.75</formula>
      <formula>0.85</formula>
    </cfRule>
    <cfRule type="cellIs" dxfId="301" priority="63" operator="between">
      <formula>0</formula>
      <formula>0.75</formula>
    </cfRule>
  </conditionalFormatting>
  <conditionalFormatting sqref="AK937:AK1028 AM937:AM1028">
    <cfRule type="cellIs" dxfId="300" priority="50" operator="equal">
      <formula>777</formula>
    </cfRule>
    <cfRule type="cellIs" dxfId="299" priority="51" operator="equal">
      <formula>888</formula>
    </cfRule>
    <cfRule type="cellIs" dxfId="298" priority="52" operator="equal">
      <formula>999</formula>
    </cfRule>
    <cfRule type="cellIs" dxfId="297" priority="53" operator="between">
      <formula>0.95</formula>
      <formula>5</formula>
    </cfRule>
    <cfRule type="cellIs" dxfId="296" priority="54" operator="between">
      <formula>0.85</formula>
      <formula>0.95</formula>
    </cfRule>
    <cfRule type="cellIs" dxfId="295" priority="55" operator="between">
      <formula>0.75</formula>
      <formula>0.85</formula>
    </cfRule>
    <cfRule type="cellIs" dxfId="294" priority="56" operator="between">
      <formula>0</formula>
      <formula>0.75</formula>
    </cfRule>
  </conditionalFormatting>
  <conditionalFormatting sqref="AL937:AL1028">
    <cfRule type="cellIs" dxfId="293" priority="43" operator="equal">
      <formula>777</formula>
    </cfRule>
    <cfRule type="cellIs" dxfId="292" priority="44" operator="equal">
      <formula>888</formula>
    </cfRule>
    <cfRule type="cellIs" dxfId="291" priority="45" operator="equal">
      <formula>999</formula>
    </cfRule>
    <cfRule type="cellIs" dxfId="290" priority="46" operator="between">
      <formula>0.95</formula>
      <formula>5</formula>
    </cfRule>
    <cfRule type="cellIs" dxfId="289" priority="47" operator="between">
      <formula>0.85</formula>
      <formula>0.95</formula>
    </cfRule>
    <cfRule type="cellIs" dxfId="288" priority="48" operator="between">
      <formula>0.75</formula>
      <formula>0.85</formula>
    </cfRule>
    <cfRule type="cellIs" dxfId="287" priority="49" operator="between">
      <formula>0</formula>
      <formula>0.75</formula>
    </cfRule>
  </conditionalFormatting>
  <conditionalFormatting sqref="AK1031:AM1120">
    <cfRule type="cellIs" dxfId="286" priority="36" operator="equal">
      <formula>777</formula>
    </cfRule>
    <cfRule type="cellIs" dxfId="285" priority="37" operator="equal">
      <formula>888</formula>
    </cfRule>
    <cfRule type="cellIs" dxfId="284" priority="38" operator="equal">
      <formula>999</formula>
    </cfRule>
    <cfRule type="cellIs" dxfId="283" priority="39" operator="between">
      <formula>0.95</formula>
      <formula>5</formula>
    </cfRule>
    <cfRule type="cellIs" dxfId="282" priority="40" operator="between">
      <formula>0.85</formula>
      <formula>0.95</formula>
    </cfRule>
    <cfRule type="cellIs" dxfId="281" priority="41" operator="between">
      <formula>0.75</formula>
      <formula>0.85</formula>
    </cfRule>
    <cfRule type="cellIs" dxfId="280" priority="42" operator="between">
      <formula>0</formula>
      <formula>0.75</formula>
    </cfRule>
  </conditionalFormatting>
  <conditionalFormatting sqref="AK1029:AK1120 AM1029:AM1120">
    <cfRule type="cellIs" dxfId="279" priority="29" operator="equal">
      <formula>777</formula>
    </cfRule>
    <cfRule type="cellIs" dxfId="278" priority="30" operator="equal">
      <formula>888</formula>
    </cfRule>
    <cfRule type="cellIs" dxfId="277" priority="31" operator="equal">
      <formula>999</formula>
    </cfRule>
    <cfRule type="cellIs" dxfId="276" priority="32" operator="between">
      <formula>0.95</formula>
      <formula>5</formula>
    </cfRule>
    <cfRule type="cellIs" dxfId="275" priority="33" operator="between">
      <formula>0.85</formula>
      <formula>0.95</formula>
    </cfRule>
    <cfRule type="cellIs" dxfId="274" priority="34" operator="between">
      <formula>0.75</formula>
      <formula>0.85</formula>
    </cfRule>
    <cfRule type="cellIs" dxfId="273" priority="35" operator="between">
      <formula>0</formula>
      <formula>0.75</formula>
    </cfRule>
  </conditionalFormatting>
  <conditionalFormatting sqref="AL1029:AL1120">
    <cfRule type="cellIs" dxfId="272" priority="22" operator="equal">
      <formula>777</formula>
    </cfRule>
    <cfRule type="cellIs" dxfId="271" priority="23" operator="equal">
      <formula>888</formula>
    </cfRule>
    <cfRule type="cellIs" dxfId="270" priority="24" operator="equal">
      <formula>999</formula>
    </cfRule>
    <cfRule type="cellIs" dxfId="269" priority="25" operator="between">
      <formula>0.95</formula>
      <formula>5</formula>
    </cfRule>
    <cfRule type="cellIs" dxfId="268" priority="26" operator="between">
      <formula>0.85</formula>
      <formula>0.95</formula>
    </cfRule>
    <cfRule type="cellIs" dxfId="267" priority="27" operator="between">
      <formula>0.75</formula>
      <formula>0.85</formula>
    </cfRule>
    <cfRule type="cellIs" dxfId="266" priority="28" operator="between">
      <formula>0</formula>
      <formula>0.75</formula>
    </cfRule>
  </conditionalFormatting>
  <conditionalFormatting sqref="AK1123:AM1212">
    <cfRule type="cellIs" dxfId="265" priority="15" operator="equal">
      <formula>777</formula>
    </cfRule>
    <cfRule type="cellIs" dxfId="264" priority="16" operator="equal">
      <formula>888</formula>
    </cfRule>
    <cfRule type="cellIs" dxfId="263" priority="17" operator="equal">
      <formula>999</formula>
    </cfRule>
    <cfRule type="cellIs" dxfId="262" priority="18" operator="between">
      <formula>0.95</formula>
      <formula>5</formula>
    </cfRule>
    <cfRule type="cellIs" dxfId="261" priority="19" operator="between">
      <formula>0.85</formula>
      <formula>0.95</formula>
    </cfRule>
    <cfRule type="cellIs" dxfId="260" priority="20" operator="between">
      <formula>0.75</formula>
      <formula>0.85</formula>
    </cfRule>
    <cfRule type="cellIs" dxfId="259" priority="21" operator="between">
      <formula>0</formula>
      <formula>0.75</formula>
    </cfRule>
  </conditionalFormatting>
  <conditionalFormatting sqref="AK1121:AK1212 AM1121:AM1212">
    <cfRule type="cellIs" dxfId="258" priority="8" operator="equal">
      <formula>777</formula>
    </cfRule>
    <cfRule type="cellIs" dxfId="257" priority="9" operator="equal">
      <formula>888</formula>
    </cfRule>
    <cfRule type="cellIs" dxfId="256" priority="10" operator="equal">
      <formula>999</formula>
    </cfRule>
    <cfRule type="cellIs" dxfId="255" priority="11" operator="between">
      <formula>0.95</formula>
      <formula>5</formula>
    </cfRule>
    <cfRule type="cellIs" dxfId="254" priority="12" operator="between">
      <formula>0.85</formula>
      <formula>0.95</formula>
    </cfRule>
    <cfRule type="cellIs" dxfId="253" priority="13" operator="between">
      <formula>0.75</formula>
      <formula>0.85</formula>
    </cfRule>
    <cfRule type="cellIs" dxfId="252" priority="14" operator="between">
      <formula>0</formula>
      <formula>0.75</formula>
    </cfRule>
  </conditionalFormatting>
  <conditionalFormatting sqref="AL1121:AL1212">
    <cfRule type="cellIs" dxfId="251" priority="1" operator="equal">
      <formula>777</formula>
    </cfRule>
    <cfRule type="cellIs" dxfId="250" priority="2" operator="equal">
      <formula>888</formula>
    </cfRule>
    <cfRule type="cellIs" dxfId="249" priority="3" operator="equal">
      <formula>999</formula>
    </cfRule>
    <cfRule type="cellIs" dxfId="248" priority="4" operator="between">
      <formula>0.95</formula>
      <formula>5</formula>
    </cfRule>
    <cfRule type="cellIs" dxfId="247" priority="5" operator="between">
      <formula>0.85</formula>
      <formula>0.95</formula>
    </cfRule>
    <cfRule type="cellIs" dxfId="246" priority="6" operator="between">
      <formula>0.75</formula>
      <formula>0.85</formula>
    </cfRule>
    <cfRule type="cellIs" dxfId="245" priority="7" operator="between">
      <formula>0</formula>
      <formula>0.75</formula>
    </cfRule>
  </conditionalFormatting>
  <pageMargins left="0.7" right="0.7" top="0.75" bottom="0.75" header="0.3" footer="0.3"/>
  <pageSetup paperSize="9" orientation="portrait" horizontalDpi="1200" verticalDpi="120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7</vt:i4>
      </vt:variant>
    </vt:vector>
  </HeadingPairs>
  <TitlesOfParts>
    <vt:vector size="7" baseType="lpstr">
      <vt:lpstr>Voorblad</vt:lpstr>
      <vt:lpstr>Meetgebied</vt:lpstr>
      <vt:lpstr>Definities</vt:lpstr>
      <vt:lpstr>Draaitabel (druk)</vt:lpstr>
      <vt:lpstr>Draaitabel (motieven)</vt:lpstr>
      <vt:lpstr>Draaitabel (herkomsten)</vt:lpstr>
      <vt:lpstr>Ruwe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DC16 - F. de Korne</dc:creator>
  <cp:lastModifiedBy>Rutte, Tamara</cp:lastModifiedBy>
  <cp:lastPrinted>2022-12-15T13:48:11Z</cp:lastPrinted>
  <dcterms:created xsi:type="dcterms:W3CDTF">2019-11-06T16:30:01Z</dcterms:created>
  <dcterms:modified xsi:type="dcterms:W3CDTF">2022-12-15T13:49:55Z</dcterms:modified>
</cp:coreProperties>
</file>