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https://innovatienul13.sharepoint.com/Sharepoint omgeving Innovatienul13/1. Opdrachtgevers/Gemeente Capelle aan den IJssel/Advies/2027/"/>
    </mc:Choice>
  </mc:AlternateContent>
  <xr:revisionPtr revIDLastSave="106" documentId="8_{B1135741-4EE7-42A4-9A97-109B86769EA6}" xr6:coauthVersionLast="47" xr6:coauthVersionMax="47" xr10:uidLastSave="{AC57B538-4C26-43A4-B1F4-45EF256CD9EE}"/>
  <workbookProtection workbookAlgorithmName="SHA-512" workbookHashValue="U+EIV9GkkZVYoV8nW+50hDW0aHJ3FeG1dgplmOzX/0QjSGJqRyrFkuZr69gtoxQEJtmBLp0QkeziPT3v4ND8WA==" workbookSaltValue="OtB2NLzJ/6VvxHL7/wNdRA==" workbookSpinCount="100000" lockStructure="1"/>
  <bookViews>
    <workbookView xWindow="-98" yWindow="-98" windowWidth="21795" windowHeight="13875" tabRatio="801" xr2:uid="{0EBB7335-96E4-4144-B550-DBCB77F0F33D}"/>
  </bookViews>
  <sheets>
    <sheet name="Totaaloverzicht" sheetId="19" r:id="rId1"/>
    <sheet name="Invoer subsidie" sheetId="17" r:id="rId2"/>
    <sheet name="Invoer subsidie HBO-eis" sheetId="18" r:id="rId3"/>
    <sheet name="Calculaties" sheetId="16" r:id="rId4"/>
    <sheet name="Overige subsidies" sheetId="22" r:id="rId5"/>
    <sheet name="Brondata" sheetId="20" state="hidden" r:id="rId6"/>
    <sheet name="Verplichtingen" sheetId="24" r:id="rId7"/>
  </sheets>
  <definedNames>
    <definedName name="_xlnm._FilterDatabase" localSheetId="4" hidden="1">'Overige subsidies'!#REF!</definedName>
    <definedName name="_xlnm._FilterDatabase" localSheetId="0" hidden="1">Totaaloverzicht!#REF!</definedName>
    <definedName name="_Hlk214302312" localSheetId="6">Verplichtingen!$B$5</definedName>
    <definedName name="_Hlk214302325" localSheetId="6">Verplichtingen!$B$8</definedName>
    <definedName name="_xlnm.Print_Area" localSheetId="3">Calculaties!$A$1:$U$25</definedName>
    <definedName name="_xlnm.Print_Area" localSheetId="1">'Invoer subsidie'!$A$1:$U$35</definedName>
    <definedName name="_xlnm.Print_Area" localSheetId="2">'Invoer subsidie HBO-eis'!$A$1:$N$39</definedName>
    <definedName name="_xlnm.Print_Area" localSheetId="4">'Overige subsidies'!$B$1:$E$16</definedName>
    <definedName name="_xlnm.Print_Area" localSheetId="0">Totaaloverzicht!$A$1:$Q$22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2" l="1"/>
  <c r="E6" i="19" s="1" a="1"/>
  <c r="E6" i="19" s="1"/>
  <c r="D29" i="18" l="1"/>
  <c r="H17" i="18" l="1"/>
  <c r="H18" i="18"/>
  <c r="H19" i="18"/>
  <c r="H20" i="18"/>
  <c r="H21" i="18"/>
  <c r="H22" i="18"/>
  <c r="H23" i="18"/>
  <c r="H24" i="18"/>
  <c r="H25" i="18"/>
  <c r="H26" i="18"/>
  <c r="H27" i="18"/>
  <c r="H28" i="18"/>
  <c r="H29" i="18"/>
  <c r="H30" i="18"/>
  <c r="H31" i="18"/>
  <c r="H32" i="18"/>
  <c r="H33" i="18"/>
  <c r="H34" i="18"/>
  <c r="H35" i="18"/>
  <c r="H36" i="18"/>
  <c r="G17" i="18"/>
  <c r="G18" i="18"/>
  <c r="G19" i="18"/>
  <c r="G20" i="18"/>
  <c r="G21" i="18"/>
  <c r="G22" i="18"/>
  <c r="G23" i="18"/>
  <c r="G24" i="18"/>
  <c r="G25" i="18"/>
  <c r="G26" i="18"/>
  <c r="G27" i="18"/>
  <c r="G28" i="18"/>
  <c r="G29" i="18"/>
  <c r="G30" i="18"/>
  <c r="G31" i="18"/>
  <c r="G32" i="18"/>
  <c r="G33" i="18"/>
  <c r="G34" i="18"/>
  <c r="G35" i="18"/>
  <c r="G36" i="18"/>
  <c r="F17" i="18"/>
  <c r="F18" i="18"/>
  <c r="F19" i="18"/>
  <c r="F20" i="18"/>
  <c r="F21" i="18"/>
  <c r="F22" i="18"/>
  <c r="F23" i="18"/>
  <c r="F24" i="18"/>
  <c r="F25" i="18"/>
  <c r="F26" i="18"/>
  <c r="F27" i="18"/>
  <c r="F28" i="18"/>
  <c r="F29" i="18"/>
  <c r="F30" i="18"/>
  <c r="F31" i="18"/>
  <c r="F32" i="18"/>
  <c r="F33" i="18"/>
  <c r="F34" i="18"/>
  <c r="F35" i="18"/>
  <c r="F36" i="18"/>
  <c r="H16" i="18"/>
  <c r="G16" i="18"/>
  <c r="F16" i="18"/>
  <c r="H15" i="18"/>
  <c r="G15" i="18"/>
  <c r="F15" i="18"/>
  <c r="C2" i="18" l="1"/>
  <c r="C2" i="17"/>
  <c r="D1" i="19" l="1"/>
  <c r="F8" i="16"/>
  <c r="H8" i="16" s="1"/>
  <c r="D15" i="18"/>
  <c r="D16" i="18"/>
  <c r="D17" i="18"/>
  <c r="D18" i="18"/>
  <c r="D19" i="18"/>
  <c r="D20" i="18"/>
  <c r="D21" i="18"/>
  <c r="D22" i="18"/>
  <c r="C15" i="18"/>
  <c r="C16" i="18"/>
  <c r="C17" i="18"/>
  <c r="C18" i="18"/>
  <c r="C19" i="18"/>
  <c r="C20" i="18"/>
  <c r="C21" i="18"/>
  <c r="C1" i="19"/>
  <c r="F6" i="16" l="1"/>
  <c r="H6" i="16" s="1"/>
  <c r="F4" i="16"/>
  <c r="H4" i="16" s="1"/>
  <c r="C1" i="16"/>
  <c r="F21" i="17"/>
  <c r="C1" i="18"/>
  <c r="C1" i="17"/>
  <c r="F7" i="16"/>
  <c r="H7" i="16" s="1"/>
  <c r="F9" i="16"/>
  <c r="H9" i="16" s="1"/>
  <c r="F5" i="16"/>
  <c r="H5" i="16" s="1"/>
  <c r="E33" i="17" l="1"/>
  <c r="D23" i="18" l="1"/>
  <c r="D24" i="18"/>
  <c r="D25" i="18"/>
  <c r="D26" i="18"/>
  <c r="D27" i="18"/>
  <c r="D28" i="18"/>
  <c r="D30" i="18"/>
  <c r="D31" i="18"/>
  <c r="D32" i="18"/>
  <c r="D33" i="18"/>
  <c r="D34" i="18"/>
  <c r="D35" i="18"/>
  <c r="D36" i="18"/>
  <c r="C22" i="18"/>
  <c r="C23" i="18"/>
  <c r="C24" i="18"/>
  <c r="C25" i="18"/>
  <c r="C26" i="18"/>
  <c r="C27" i="18"/>
  <c r="C28" i="18"/>
  <c r="C29" i="18"/>
  <c r="C30" i="18"/>
  <c r="C31" i="18"/>
  <c r="C32" i="18"/>
  <c r="C33" i="18"/>
  <c r="C34" i="18"/>
  <c r="C35" i="18"/>
  <c r="C36" i="18"/>
  <c r="B16" i="18"/>
  <c r="B17" i="18"/>
  <c r="B18" i="18"/>
  <c r="B19" i="18"/>
  <c r="B20" i="18"/>
  <c r="B21" i="18"/>
  <c r="B22" i="18"/>
  <c r="B23" i="18"/>
  <c r="B24" i="18"/>
  <c r="B25" i="18"/>
  <c r="B26" i="18"/>
  <c r="B27" i="18"/>
  <c r="B28" i="18"/>
  <c r="B29" i="18"/>
  <c r="B30" i="18"/>
  <c r="B31" i="18"/>
  <c r="B32" i="18"/>
  <c r="B33" i="18"/>
  <c r="B34" i="18"/>
  <c r="B35" i="18"/>
  <c r="B36" i="18"/>
  <c r="B15" i="18"/>
  <c r="E37" i="18"/>
  <c r="P10" i="17"/>
  <c r="Q10" i="17"/>
  <c r="P11" i="17"/>
  <c r="Q11" i="17"/>
  <c r="P12" i="17"/>
  <c r="Q12" i="17"/>
  <c r="P13" i="17"/>
  <c r="Q13" i="17"/>
  <c r="P14" i="17"/>
  <c r="Q14" i="17"/>
  <c r="P15" i="17"/>
  <c r="Q15" i="17"/>
  <c r="P16" i="17"/>
  <c r="Q16" i="17"/>
  <c r="P17" i="17"/>
  <c r="Q17" i="17"/>
  <c r="P18" i="17"/>
  <c r="Q18" i="17"/>
  <c r="P19" i="17"/>
  <c r="Q19" i="17"/>
  <c r="R19" i="17" s="1"/>
  <c r="P20" i="17"/>
  <c r="Q20" i="17"/>
  <c r="P21" i="17"/>
  <c r="Q21" i="17"/>
  <c r="P22" i="17"/>
  <c r="Q22" i="17"/>
  <c r="P23" i="17"/>
  <c r="Q23" i="17"/>
  <c r="P24" i="17"/>
  <c r="Q24" i="17"/>
  <c r="P25" i="17"/>
  <c r="Q25" i="17"/>
  <c r="P26" i="17"/>
  <c r="Q26" i="17"/>
  <c r="P27" i="17"/>
  <c r="Q27" i="17"/>
  <c r="R27" i="17" s="1"/>
  <c r="P28" i="17"/>
  <c r="R28" i="17" s="1"/>
  <c r="Q28" i="17"/>
  <c r="P29" i="17"/>
  <c r="Q29" i="17"/>
  <c r="P30" i="17"/>
  <c r="Q30" i="17"/>
  <c r="P31" i="17"/>
  <c r="Q31" i="17"/>
  <c r="P32" i="17"/>
  <c r="Q32" i="17"/>
  <c r="G33" i="17"/>
  <c r="J33" i="17"/>
  <c r="L33" i="17"/>
  <c r="L4" i="16"/>
  <c r="R4" i="16" s="1"/>
  <c r="L5" i="16"/>
  <c r="M5" i="16" s="1"/>
  <c r="S5" i="16" s="1"/>
  <c r="H32" i="17"/>
  <c r="L6" i="16"/>
  <c r="L7" i="16"/>
  <c r="R7" i="16" s="1"/>
  <c r="L8" i="16"/>
  <c r="M8" i="16" s="1"/>
  <c r="S8" i="16" s="1"/>
  <c r="M15" i="17" s="1"/>
  <c r="L9" i="16"/>
  <c r="R9" i="16" s="1"/>
  <c r="S9" i="16"/>
  <c r="M31" i="17"/>
  <c r="M23" i="17"/>
  <c r="M30" i="17"/>
  <c r="M22" i="17"/>
  <c r="M11" i="17"/>
  <c r="M21" i="17"/>
  <c r="S21" i="17" s="1"/>
  <c r="M28" i="17"/>
  <c r="M27" i="17"/>
  <c r="M26" i="17"/>
  <c r="M24" i="17"/>
  <c r="M32" i="17"/>
  <c r="M16" i="17"/>
  <c r="H14" i="17"/>
  <c r="H18" i="17"/>
  <c r="H21" i="17"/>
  <c r="H22" i="17"/>
  <c r="S22" i="17"/>
  <c r="H31" i="17"/>
  <c r="R24" i="17"/>
  <c r="R32" i="17"/>
  <c r="M20" i="17" l="1"/>
  <c r="M17" i="17"/>
  <c r="M14" i="17"/>
  <c r="M18" i="17"/>
  <c r="S18" i="17" s="1"/>
  <c r="S14" i="17"/>
  <c r="R20" i="17"/>
  <c r="R14" i="17"/>
  <c r="R18" i="17"/>
  <c r="R17" i="17"/>
  <c r="R13" i="17"/>
  <c r="R11" i="17"/>
  <c r="N8" i="16"/>
  <c r="N5" i="16"/>
  <c r="T5" i="16" s="1"/>
  <c r="I10" i="17" s="1"/>
  <c r="R5" i="16"/>
  <c r="N6" i="16"/>
  <c r="N4" i="16"/>
  <c r="T4" i="16" s="1"/>
  <c r="F11" i="17" s="1"/>
  <c r="H16" i="17"/>
  <c r="S16" i="17" s="1"/>
  <c r="H10" i="17"/>
  <c r="R15" i="17"/>
  <c r="R30" i="17"/>
  <c r="R26" i="17"/>
  <c r="R22" i="17"/>
  <c r="R29" i="17"/>
  <c r="R25" i="17"/>
  <c r="R21" i="17"/>
  <c r="R16" i="17"/>
  <c r="R31" i="17"/>
  <c r="R23" i="17"/>
  <c r="F28" i="17"/>
  <c r="F23" i="17"/>
  <c r="F26" i="17"/>
  <c r="F31" i="17"/>
  <c r="F27" i="17"/>
  <c r="F22" i="17"/>
  <c r="F30" i="17"/>
  <c r="F25" i="17"/>
  <c r="F29" i="17"/>
  <c r="F32" i="17"/>
  <c r="F24" i="17"/>
  <c r="Q33" i="17"/>
  <c r="R12" i="17"/>
  <c r="P33" i="17"/>
  <c r="R10" i="17"/>
  <c r="N9" i="16"/>
  <c r="R8" i="16"/>
  <c r="R6" i="16"/>
  <c r="N7" i="16"/>
  <c r="M25" i="17"/>
  <c r="M13" i="17"/>
  <c r="M19" i="17"/>
  <c r="S31" i="17"/>
  <c r="M12" i="17"/>
  <c r="M10" i="17"/>
  <c r="M29" i="17"/>
  <c r="S32" i="17"/>
  <c r="I22" i="17"/>
  <c r="I23" i="17"/>
  <c r="I27" i="17"/>
  <c r="I32" i="17"/>
  <c r="I24" i="17"/>
  <c r="I21" i="17"/>
  <c r="I31" i="17"/>
  <c r="I29" i="17"/>
  <c r="I26" i="17"/>
  <c r="I28" i="17"/>
  <c r="I25" i="17"/>
  <c r="I30" i="17"/>
  <c r="H30" i="17"/>
  <c r="S30" i="17" s="1"/>
  <c r="H29" i="17"/>
  <c r="S29" i="17" s="1"/>
  <c r="H17" i="17"/>
  <c r="H25" i="17"/>
  <c r="H20" i="17"/>
  <c r="S20" i="17" s="1"/>
  <c r="H11" i="17"/>
  <c r="S11" i="17" s="1"/>
  <c r="H27" i="17"/>
  <c r="S27" i="17" s="1"/>
  <c r="H23" i="17"/>
  <c r="S23" i="17" s="1"/>
  <c r="H13" i="17"/>
  <c r="H24" i="17"/>
  <c r="S24" i="17" s="1"/>
  <c r="H28" i="17"/>
  <c r="S28" i="17" s="1"/>
  <c r="H19" i="17"/>
  <c r="H15" i="17"/>
  <c r="S15" i="17" s="1"/>
  <c r="H12" i="17"/>
  <c r="H26" i="17"/>
  <c r="S26" i="17" s="1"/>
  <c r="F13" i="17" l="1"/>
  <c r="F17" i="17"/>
  <c r="F15" i="17"/>
  <c r="F12" i="17"/>
  <c r="S19" i="17"/>
  <c r="I16" i="17"/>
  <c r="F14" i="17"/>
  <c r="S17" i="17"/>
  <c r="I11" i="17"/>
  <c r="I20" i="17"/>
  <c r="I15" i="17"/>
  <c r="I18" i="17"/>
  <c r="I17" i="17"/>
  <c r="F10" i="17"/>
  <c r="F16" i="17"/>
  <c r="I13" i="17"/>
  <c r="I19" i="17"/>
  <c r="I12" i="17"/>
  <c r="F19" i="17"/>
  <c r="F20" i="17"/>
  <c r="I14" i="17"/>
  <c r="F18" i="17"/>
  <c r="T6" i="16"/>
  <c r="K10" i="17" s="1"/>
  <c r="T8" i="16"/>
  <c r="N10" i="17" s="1"/>
  <c r="H37" i="18"/>
  <c r="H3" i="18" s="1"/>
  <c r="H5" i="18" s="1"/>
  <c r="D6" i="19" s="1" a="1"/>
  <c r="D6" i="19" s="1"/>
  <c r="S25" i="17"/>
  <c r="R33" i="17"/>
  <c r="N27" i="17"/>
  <c r="N24" i="17"/>
  <c r="N23" i="17"/>
  <c r="N13" i="17"/>
  <c r="N19" i="17"/>
  <c r="N25" i="17"/>
  <c r="N29" i="17"/>
  <c r="N32" i="17"/>
  <c r="N22" i="17"/>
  <c r="N12" i="17"/>
  <c r="N30" i="17"/>
  <c r="N31" i="17"/>
  <c r="N26" i="17"/>
  <c r="N21" i="17"/>
  <c r="N28" i="17"/>
  <c r="K28" i="17"/>
  <c r="K23" i="17"/>
  <c r="K30" i="17"/>
  <c r="K31" i="17"/>
  <c r="K22" i="17"/>
  <c r="K27" i="17"/>
  <c r="K25" i="17"/>
  <c r="K29" i="17"/>
  <c r="K32" i="17"/>
  <c r="T32" i="17" s="1"/>
  <c r="K21" i="17"/>
  <c r="K24" i="17"/>
  <c r="K26" i="17"/>
  <c r="M33" i="17"/>
  <c r="S13" i="17"/>
  <c r="S12" i="17"/>
  <c r="S10" i="17"/>
  <c r="H33" i="17"/>
  <c r="N18" i="17" l="1"/>
  <c r="N17" i="17"/>
  <c r="N16" i="17"/>
  <c r="F33" i="17"/>
  <c r="N15" i="17"/>
  <c r="T15" i="17" s="1"/>
  <c r="I33" i="17"/>
  <c r="K20" i="17"/>
  <c r="T20" i="17" s="1"/>
  <c r="N14" i="17"/>
  <c r="K13" i="17"/>
  <c r="N20" i="17"/>
  <c r="N11" i="17"/>
  <c r="K15" i="17"/>
  <c r="K16" i="17"/>
  <c r="T16" i="17" s="1"/>
  <c r="K14" i="17"/>
  <c r="K18" i="17"/>
  <c r="T18" i="17" s="1"/>
  <c r="K11" i="17"/>
  <c r="T11" i="17" s="1"/>
  <c r="K17" i="17"/>
  <c r="K12" i="17"/>
  <c r="K19" i="17"/>
  <c r="T19" i="17" s="1"/>
  <c r="T12" i="17"/>
  <c r="T28" i="17"/>
  <c r="T17" i="17"/>
  <c r="T26" i="17"/>
  <c r="T21" i="17"/>
  <c r="T31" i="17"/>
  <c r="T23" i="17"/>
  <c r="T25" i="17"/>
  <c r="T22" i="17"/>
  <c r="T30" i="17"/>
  <c r="T29" i="17"/>
  <c r="T27" i="17"/>
  <c r="T24" i="17"/>
  <c r="T13" i="17"/>
  <c r="T10" i="17"/>
  <c r="S33" i="17"/>
  <c r="N33" i="17" l="1"/>
  <c r="T14" i="17"/>
  <c r="T33" i="17" s="1"/>
  <c r="S3" i="17" s="1"/>
  <c r="S5" i="17" s="1"/>
  <c r="B6" i="19" s="1" a="1"/>
  <c r="B6" i="19" s="1"/>
  <c r="F6" i="19" s="1"/>
  <c r="K33"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<sst xmlns="http://schemas.openxmlformats.org/spreadsheetml/2006/main" count="155" uniqueCount="106">
  <si>
    <t>Gemeente:</t>
  </si>
  <si>
    <t>PROGNOSE SUBSIDIEAANVRAAG</t>
  </si>
  <si>
    <t>t/m</t>
  </si>
  <si>
    <t>Organisatie:</t>
  </si>
  <si>
    <t>NAAM AANVRAGER</t>
  </si>
  <si>
    <t>Subsidie 
HBO-eis</t>
  </si>
  <si>
    <t>Naam invuller</t>
  </si>
  <si>
    <t>Naam organisatie</t>
  </si>
  <si>
    <t>Correspondentieadres</t>
  </si>
  <si>
    <t xml:space="preserve">Legenda: </t>
  </si>
  <si>
    <t>Postcode en woonplaats</t>
  </si>
  <si>
    <t>Telefoonnummer</t>
  </si>
  <si>
    <t>E-mailadres</t>
  </si>
  <si>
    <t>KvK-nummer</t>
  </si>
  <si>
    <t>IBAN</t>
  </si>
  <si>
    <t>Ten name van</t>
  </si>
  <si>
    <t>Datum</t>
  </si>
  <si>
    <t>Handtekening</t>
  </si>
  <si>
    <t>Totaal:</t>
  </si>
  <si>
    <t>% voorlopige subsidie</t>
  </si>
  <si>
    <t>Subsidieaanvraag:</t>
  </si>
  <si>
    <t>Organisatie</t>
  </si>
  <si>
    <t>Locatie</t>
  </si>
  <si>
    <t>LRK nummer</t>
  </si>
  <si>
    <t>KOT regulier</t>
  </si>
  <si>
    <t>Niet-KOT regulier</t>
  </si>
  <si>
    <t>KOT geïndiceerd</t>
  </si>
  <si>
    <t>Niet-KOT geïndiceerd</t>
  </si>
  <si>
    <t>Aantal kinderen</t>
  </si>
  <si>
    <t>Aantal
kinderen</t>
  </si>
  <si>
    <t>Subsidie</t>
  </si>
  <si>
    <t>Ouderbijdrage</t>
  </si>
  <si>
    <t>Regulier</t>
  </si>
  <si>
    <t>VVE</t>
  </si>
  <si>
    <t>Totaal</t>
  </si>
  <si>
    <t xml:space="preserve">Totalen :  </t>
  </si>
  <si>
    <t>Aantal doelgroeppeuters</t>
  </si>
  <si>
    <t>Subsidie HBO-eis in de voorschoolse periode</t>
  </si>
  <si>
    <t xml:space="preserve">Het (geschatte) aantal doelgroeppeuters per locatie op 1 januari van het betreffende subsidiejaar </t>
  </si>
  <si>
    <t>Aantal uur per jaar per doelgroeppeuter</t>
  </si>
  <si>
    <t>Subsidie HBO-eis</t>
  </si>
  <si>
    <t>Kinderopvang-toeslag</t>
  </si>
  <si>
    <t>Indicatie</t>
  </si>
  <si>
    <t>Type uren</t>
  </si>
  <si>
    <t>Normtarief</t>
  </si>
  <si>
    <t>Opslag per uur</t>
  </si>
  <si>
    <t>Gemiddelde ouderbijdrage</t>
  </si>
  <si>
    <t>Subsidie per uur</t>
  </si>
  <si>
    <t>Uren per week</t>
  </si>
  <si>
    <t>Aantal weken</t>
  </si>
  <si>
    <t>Aantal uren</t>
  </si>
  <si>
    <t>Subsidie per kind per type uur</t>
  </si>
  <si>
    <t>Type kind</t>
  </si>
  <si>
    <t>Subsidie per kind voor periode</t>
  </si>
  <si>
    <t>KOT</t>
  </si>
  <si>
    <t>KOT Regulier</t>
  </si>
  <si>
    <t>Niet-KOT</t>
  </si>
  <si>
    <t>Niet-KOT Regulier</t>
  </si>
  <si>
    <t>Geïndiceerd</t>
  </si>
  <si>
    <t>KOT Geïndiceerd</t>
  </si>
  <si>
    <t>Niet-KOT Geïndiceerd</t>
  </si>
  <si>
    <t>Gemeente Naam</t>
  </si>
  <si>
    <t>% voorlopige subsidie HBO</t>
  </si>
  <si>
    <t>Tarief HBO inzet</t>
  </si>
  <si>
    <t>Opslag per uur voor Regulier KOT</t>
  </si>
  <si>
    <t>De oranje vlakken zijn in te vullen door de aanvrager</t>
  </si>
  <si>
    <t>Ja</t>
  </si>
  <si>
    <t>Opslag per uur 
Regulier</t>
  </si>
  <si>
    <t>Opslag per uur 
geindiceerd</t>
  </si>
  <si>
    <t xml:space="preserve">Gemiddelde ouderbijdrage </t>
  </si>
  <si>
    <t>Uren per week Regulier
(is er een verdeling 8/8 of 11/5,5)</t>
  </si>
  <si>
    <t>Uren per week VVE
(is er een verdeling 8/8 of 11/5,5)</t>
  </si>
  <si>
    <t>Inkomenstabel
VNG/KOT/eigen inkomenstabel</t>
  </si>
  <si>
    <t>Is er een eigen bijdrage voor specifieke inkomensgroep? (denk aan een minima regeling)
Ja/Nee</t>
  </si>
  <si>
    <t>Tarief HBO inzet (CAO €56,12 voor 2026) 2</t>
  </si>
  <si>
    <t>Overige subsidies</t>
  </si>
  <si>
    <t>Subsidie zware doelgroeplocaties</t>
  </si>
  <si>
    <t>Capelle a/d IJssel</t>
  </si>
  <si>
    <t>8</t>
  </si>
  <si>
    <t>Overige 
subsidies</t>
  </si>
  <si>
    <t>Nr.</t>
  </si>
  <si>
    <t>Verplichting/vereiste</t>
  </si>
  <si>
    <t>Toelichting (optioneel)</t>
  </si>
  <si>
    <t>1.</t>
  </si>
  <si>
    <t xml:space="preserve">2. </t>
  </si>
  <si>
    <t xml:space="preserve">3. </t>
  </si>
  <si>
    <t>4.</t>
  </si>
  <si>
    <t>5.</t>
  </si>
  <si>
    <t>6.</t>
  </si>
  <si>
    <t>7.</t>
  </si>
  <si>
    <t>Voldoet u hieraan? (aanvinken)</t>
  </si>
  <si>
    <t>Subsidie per uur (CAO Kinderopvang)</t>
  </si>
  <si>
    <t>Verplichtingen</t>
  </si>
  <si>
    <t>Voldoet aan de eisen van de Wet kinderopvang en het Besluit basisvoorwaarden kwaliteit voorschoolse educatie</t>
  </si>
  <si>
    <t>Voldoet aan de kwaliteitseisen van de Inspectie van het Onderwijs en GGD</t>
  </si>
  <si>
    <t>Voldoet aan de eisen van het Kwaliteitskader VE</t>
  </si>
  <si>
    <t>Int de ouderbijdrage</t>
  </si>
  <si>
    <t>Stelt tijd beschikbaar om in samenspraak met gemeente en lokale onderwijsinstellingen tot goede afspraken te komen over een doorgaande lijn</t>
  </si>
  <si>
    <t>Verleent VE-peuters voorrang bij de plaatsing van een peuter op een beschikbaar gekomen plek wanneer er een wachtlijst is</t>
  </si>
  <si>
    <r>
      <t xml:space="preserve">Het totaal aantal </t>
    </r>
    <r>
      <rPr>
        <u/>
        <sz val="10"/>
        <color theme="1"/>
        <rFont val="Calibri"/>
        <family val="2"/>
        <scheme val="minor"/>
      </rPr>
      <t>uren per week</t>
    </r>
    <r>
      <rPr>
        <sz val="10"/>
        <color theme="1"/>
        <rFont val="Calibri"/>
        <family val="2"/>
        <scheme val="minor"/>
      </rPr>
      <t xml:space="preserve"> inzet van een extra pedagogisch professional op zware doelgroep locaties (uitgaande van 40 weken). </t>
    </r>
  </si>
  <si>
    <t>In staat vanaf de ingangsdatum van de subsidieverlening de in de subsidiebeschikking bepaalde activiteit(en) uit te voeren</t>
  </si>
  <si>
    <t>* LET OP: de berekeningen in dit formulier zijn gebaseerd op voorlopige tarieven.</t>
  </si>
  <si>
    <t>PROGNOSE SUBSIDIEAANVRAAG 1-1-2027 t/m 31-12-2027</t>
  </si>
  <si>
    <t>Periode 1-1-2027 t/m 31-12-2027</t>
  </si>
  <si>
    <t>Subsidie 
2027</t>
  </si>
  <si>
    <t>Totaal 
subsidies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</si>
</sst>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quot;€&quot;\ #,##0.00"/>
    <numFmt numFmtId="165" formatCode="_ [$€-2]\ * #,##0.00_ ;_ [$€-2]\ * \-#,##0.00_ ;_ [$€-2]\ * &quot;-&quot;??_ ;_ @_ "/>
    <numFmt numFmtId="166" formatCode="_ [$€-413]\ * #,##0.00_ ;_ [$€-413]\ * \-#,##0.00_ ;_ [$€-413]\ * &quot;-&quot;??_ ;_ @_ "/>
    <numFmt numFmtId="167"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2"/>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2"/>
      <color theme="0"/>
      <name val="Calibri"/>
      <family val="2"/>
      <scheme val="minor"/>
    </font>
    <font>
      <b/>
      <sz val="12"/>
      <name val="Calibri"/>
      <family val="2"/>
      <scheme val="minor"/>
    </font>
    <font>
      <b/>
      <sz val="14"/>
      <color theme="0"/>
      <name val="Calibri"/>
      <family val="2"/>
      <scheme val="minor"/>
    </font>
    <font>
      <sz val="14"/>
      <color theme="0"/>
      <name val="Calibri"/>
      <family val="2"/>
      <scheme val="minor"/>
    </font>
    <font>
      <i/>
      <sz val="11"/>
      <color theme="1"/>
      <name val="Calibri"/>
      <family val="2"/>
      <scheme val="minor"/>
    </font>
    <font>
      <sz val="9"/>
      <color theme="0"/>
      <name val="Calibri"/>
      <family val="2"/>
      <scheme val="minor"/>
    </font>
    <font>
      <b/>
      <sz val="9"/>
      <name val="Calibri"/>
      <family val="2"/>
      <scheme val="minor"/>
    </font>
    <font>
      <sz val="11"/>
      <color rgb="FFFF0000"/>
      <name val="Calibri"/>
      <family val="2"/>
      <scheme val="minor"/>
    </font>
    <font>
      <sz val="12"/>
      <color theme="0"/>
      <name val="Calibri"/>
      <family val="2"/>
      <scheme val="minor"/>
    </font>
    <font>
      <u/>
      <sz val="10"/>
      <color theme="1"/>
      <name val="Calibri"/>
      <family val="2"/>
      <scheme val="minor"/>
    </font>
    <font>
      <b/>
      <sz val="11"/>
      <color rgb="FFFF0000"/>
      <name val="Aptos"/>
      <family val="2"/>
    </font>
  </fonts>
  <fills count="10">
    <fill>
      <patternFill patternType="none"/>
    </fill>
    <fill>
      <patternFill patternType="gray125"/>
    </fill>
    <fill>
      <patternFill patternType="solid">
        <fgColor theme="0"/>
        <bgColor indexed="64"/>
      </patternFill>
    </fill>
    <fill>
      <patternFill patternType="solid">
        <fgColor rgb="FF315895"/>
        <bgColor indexed="64"/>
      </patternFill>
    </fill>
    <fill>
      <patternFill patternType="solid">
        <fgColor theme="5" tint="0.79998168889431442"/>
        <bgColor indexed="64"/>
      </patternFill>
    </fill>
    <fill>
      <patternFill patternType="solid">
        <fgColor rgb="FF22244C"/>
        <bgColor indexed="64"/>
      </patternFill>
    </fill>
    <fill>
      <patternFill patternType="solid">
        <fgColor rgb="FFFCE5D8"/>
        <bgColor indexed="64"/>
      </patternFill>
    </fill>
    <fill>
      <patternFill patternType="solid">
        <fgColor theme="9" tint="0.59999389629810485"/>
        <bgColor indexed="64"/>
      </patternFill>
    </fill>
    <fill>
      <patternFill patternType="solid">
        <fgColor rgb="FF002060"/>
        <bgColor indexed="64"/>
      </patternFill>
    </fill>
    <fill>
      <patternFill patternType="solid">
        <fgColor theme="0" tint="-4.9989318521683403E-2"/>
        <bgColor indexed="64"/>
      </patternFill>
    </fill>
  </fills>
  <borders count="9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top style="medium">
        <color indexed="64"/>
      </top>
      <bottom style="medium">
        <color indexed="64"/>
      </bottom>
      <diagonal/>
    </border>
    <border>
      <left/>
      <right style="thin">
        <color theme="0" tint="-0.499984740745262"/>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medium">
        <color indexed="64"/>
      </left>
      <right/>
      <top style="medium">
        <color indexed="64"/>
      </top>
      <bottom style="thin">
        <color theme="0" tint="-0.499984740745262"/>
      </bottom>
      <diagonal/>
    </border>
    <border>
      <left style="medium">
        <color indexed="64"/>
      </left>
      <right/>
      <top style="thin">
        <color theme="0" tint="-0.499984740745262"/>
      </top>
      <bottom style="medium">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medium">
        <color indexed="64"/>
      </bottom>
      <diagonal/>
    </border>
    <border>
      <left/>
      <right/>
      <top style="medium">
        <color indexed="64"/>
      </top>
      <bottom style="thin">
        <color theme="0" tint="-0.499984740745262"/>
      </bottom>
      <diagonal/>
    </border>
    <border>
      <left style="thin">
        <color theme="0" tint="-0.499984740745262"/>
      </left>
      <right style="thin">
        <color theme="0" tint="-0.499984740745262"/>
      </right>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right/>
      <top style="thin">
        <color theme="0" tint="-0.499984740745262"/>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medium">
        <color indexed="64"/>
      </right>
      <top/>
      <bottom style="thin">
        <color theme="0" tint="-0.499984740745262"/>
      </bottom>
      <diagonal/>
    </border>
    <border>
      <left style="thin">
        <color theme="0" tint="-0.499984740745262"/>
      </left>
      <right style="medium">
        <color indexed="64"/>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medium">
        <color indexed="64"/>
      </top>
      <bottom/>
      <diagonal/>
    </border>
    <border>
      <left style="thin">
        <color theme="0" tint="-0.499984740745262"/>
      </left>
      <right style="thin">
        <color theme="0" tint="-0.499984740745262"/>
      </right>
      <top/>
      <bottom/>
      <diagonal/>
    </border>
    <border>
      <left style="thin">
        <color theme="0" tint="-0.34998626667073579"/>
      </left>
      <right/>
      <top/>
      <bottom/>
      <diagonal/>
    </border>
    <border>
      <left style="thin">
        <color theme="0" tint="-0.499984740745262"/>
      </left>
      <right style="medium">
        <color indexed="64"/>
      </right>
      <top style="medium">
        <color indexed="64"/>
      </top>
      <bottom/>
      <diagonal/>
    </border>
    <border>
      <left style="thin">
        <color theme="0" tint="-0.499984740745262"/>
      </left>
      <right style="medium">
        <color indexed="64"/>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theme="0" tint="-0.499984740745262"/>
      </top>
      <bottom style="thin">
        <color theme="0" tint="-0.499984740745262"/>
      </bottom>
      <diagonal/>
    </border>
    <border>
      <left style="thin">
        <color theme="0" tint="-0.499984740745262"/>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style="medium">
        <color rgb="FF000000"/>
      </bottom>
      <diagonal/>
    </border>
    <border>
      <left/>
      <right style="thin">
        <color indexed="64"/>
      </right>
      <top style="thin">
        <color indexed="64"/>
      </top>
      <bottom style="thin">
        <color indexed="64"/>
      </bottom>
      <diagonal/>
    </border>
    <border>
      <left style="medium">
        <color indexed="64"/>
      </left>
      <right style="thin">
        <color theme="0" tint="-0.499984740745262"/>
      </right>
      <top/>
      <bottom style="thin">
        <color theme="0" tint="-0.499984740745262"/>
      </bottom>
      <diagonal/>
    </border>
    <border>
      <left style="thin">
        <color theme="1"/>
      </left>
      <right style="thin">
        <color theme="1"/>
      </right>
      <top style="medium">
        <color theme="1"/>
      </top>
      <bottom style="medium">
        <color theme="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20">
    <xf numFmtId="0" fontId="0" fillId="0" borderId="0" xfId="0"/>
    <xf numFmtId="0" fontId="0" fillId="0" borderId="0" xfId="0" applyAlignment="1">
      <alignment horizontal="right"/>
    </xf>
    <xf numFmtId="165" fontId="0" fillId="0" borderId="0" xfId="0" applyNumberFormat="1"/>
    <xf numFmtId="0" fontId="0" fillId="0" borderId="0" xfId="0" applyAlignment="1">
      <alignment vertical="center"/>
    </xf>
    <xf numFmtId="0" fontId="0" fillId="0" borderId="0" xfId="0" applyAlignment="1">
      <alignment horizontal="left" wrapText="1"/>
    </xf>
    <xf numFmtId="0" fontId="0" fillId="0" borderId="0" xfId="0" applyAlignment="1">
      <alignment vertical="top" wrapText="1"/>
    </xf>
    <xf numFmtId="0" fontId="0" fillId="2" borderId="0" xfId="0" applyFill="1"/>
    <xf numFmtId="9" fontId="0" fillId="0" borderId="0" xfId="0" applyNumberFormat="1"/>
    <xf numFmtId="0" fontId="0" fillId="0" borderId="0" xfId="0" applyAlignment="1">
      <alignment vertical="top"/>
    </xf>
    <xf numFmtId="0" fontId="3" fillId="2" borderId="66" xfId="1" applyNumberFormat="1" applyFont="1" applyFill="1" applyBorder="1" applyAlignment="1" applyProtection="1">
      <alignment horizontal="center" vertical="center"/>
    </xf>
    <xf numFmtId="165" fontId="0" fillId="0" borderId="1" xfId="0" applyNumberFormat="1" applyBorder="1" applyAlignment="1">
      <alignment horizontal="right" vertical="center"/>
    </xf>
    <xf numFmtId="165" fontId="0" fillId="0" borderId="29" xfId="0" applyNumberFormat="1" applyBorder="1" applyAlignment="1">
      <alignment horizontal="right" vertical="center"/>
    </xf>
    <xf numFmtId="165" fontId="0" fillId="0" borderId="14" xfId="0" applyNumberFormat="1" applyBorder="1" applyAlignment="1">
      <alignment horizontal="right" vertical="center"/>
    </xf>
    <xf numFmtId="0" fontId="0" fillId="0" borderId="28" xfId="0" applyBorder="1" applyAlignment="1">
      <alignment horizontal="left" vertical="center"/>
    </xf>
    <xf numFmtId="0" fontId="0" fillId="0" borderId="1" xfId="0" applyBorder="1" applyAlignment="1">
      <alignment horizontal="left" vertical="center"/>
    </xf>
    <xf numFmtId="0" fontId="0" fillId="0" borderId="1" xfId="0" applyBorder="1" applyAlignment="1">
      <alignment vertical="center"/>
    </xf>
    <xf numFmtId="0" fontId="0" fillId="0" borderId="13" xfId="0" applyBorder="1" applyAlignment="1">
      <alignment vertical="center"/>
    </xf>
    <xf numFmtId="0" fontId="0" fillId="0" borderId="1" xfId="0" applyBorder="1" applyAlignment="1">
      <alignment horizontal="right" vertical="center"/>
    </xf>
    <xf numFmtId="164" fontId="0" fillId="0" borderId="1" xfId="0" applyNumberFormat="1" applyBorder="1" applyAlignment="1">
      <alignment horizontal="right" vertical="center"/>
    </xf>
    <xf numFmtId="0" fontId="0" fillId="0" borderId="13" xfId="0" applyBorder="1" applyAlignment="1">
      <alignment horizontal="right" vertical="center"/>
    </xf>
    <xf numFmtId="165" fontId="0" fillId="0" borderId="71" xfId="0" applyNumberFormat="1" applyBorder="1" applyAlignment="1">
      <alignment horizontal="right" vertical="center"/>
    </xf>
    <xf numFmtId="165" fontId="0" fillId="0" borderId="3" xfId="0" applyNumberFormat="1" applyBorder="1" applyAlignment="1">
      <alignment horizontal="right" vertical="center"/>
    </xf>
    <xf numFmtId="165" fontId="0" fillId="0" borderId="72" xfId="0" applyNumberFormat="1" applyBorder="1" applyAlignment="1">
      <alignment horizontal="right" vertical="center"/>
    </xf>
    <xf numFmtId="165" fontId="0" fillId="0" borderId="73" xfId="0" applyNumberFormat="1" applyBorder="1" applyAlignment="1">
      <alignment horizontal="right" vertical="center"/>
    </xf>
    <xf numFmtId="165" fontId="0" fillId="0" borderId="74" xfId="0" applyNumberFormat="1" applyBorder="1" applyAlignment="1">
      <alignment horizontal="right" vertical="center"/>
    </xf>
    <xf numFmtId="165" fontId="0" fillId="0" borderId="75" xfId="0" applyNumberFormat="1" applyBorder="1" applyAlignment="1">
      <alignment horizontal="right" vertical="center"/>
    </xf>
    <xf numFmtId="0" fontId="5" fillId="0" borderId="0" xfId="0" applyFont="1"/>
    <xf numFmtId="0" fontId="2" fillId="0" borderId="0" xfId="0" applyFont="1"/>
    <xf numFmtId="7" fontId="0" fillId="2" borderId="57" xfId="0" applyNumberFormat="1" applyFill="1" applyBorder="1" applyAlignment="1">
      <alignment horizontal="center"/>
    </xf>
    <xf numFmtId="7" fontId="0" fillId="0" borderId="57" xfId="0" applyNumberFormat="1" applyBorder="1" applyAlignment="1">
      <alignment horizontal="center"/>
    </xf>
    <xf numFmtId="164" fontId="0" fillId="0" borderId="57" xfId="0" applyNumberFormat="1" applyBorder="1" applyAlignment="1">
      <alignment horizontal="center"/>
    </xf>
    <xf numFmtId="0" fontId="0" fillId="0" borderId="0" xfId="0" applyProtection="1">
      <protection locked="0"/>
    </xf>
    <xf numFmtId="44" fontId="0" fillId="0" borderId="27" xfId="0" applyNumberFormat="1" applyBorder="1" applyAlignment="1">
      <alignment horizontal="right"/>
    </xf>
    <xf numFmtId="0" fontId="4" fillId="0" borderId="0" xfId="0" applyFont="1" applyAlignment="1">
      <alignment horizontal="left" vertical="center"/>
    </xf>
    <xf numFmtId="0" fontId="6" fillId="2" borderId="0" xfId="0" applyFont="1" applyFill="1" applyAlignment="1">
      <alignment vertical="center"/>
    </xf>
    <xf numFmtId="0" fontId="4" fillId="2" borderId="0" xfId="0" applyFont="1" applyFill="1"/>
    <xf numFmtId="0" fontId="4" fillId="2" borderId="0" xfId="0" quotePrefix="1" applyFont="1" applyFill="1" applyAlignment="1">
      <alignment horizontal="left"/>
    </xf>
    <xf numFmtId="0" fontId="2" fillId="2" borderId="0" xfId="0" applyFont="1" applyFill="1"/>
    <xf numFmtId="0" fontId="4" fillId="2" borderId="0" xfId="0" quotePrefix="1" applyFont="1" applyFill="1"/>
    <xf numFmtId="14" fontId="4" fillId="2" borderId="0" xfId="0" applyNumberFormat="1" applyFont="1" applyFill="1" applyAlignment="1">
      <alignment vertical="top"/>
    </xf>
    <xf numFmtId="0" fontId="3" fillId="0" borderId="69" xfId="0" applyFont="1" applyBorder="1" applyAlignment="1">
      <alignment horizontal="center" vertical="center"/>
    </xf>
    <xf numFmtId="0" fontId="4" fillId="2" borderId="0" xfId="0" applyFont="1" applyFill="1" applyAlignment="1">
      <alignment horizontal="left"/>
    </xf>
    <xf numFmtId="0" fontId="2" fillId="2" borderId="0" xfId="0" applyFont="1" applyFill="1" applyAlignment="1">
      <alignment horizontal="left"/>
    </xf>
    <xf numFmtId="0" fontId="7" fillId="2" borderId="0" xfId="0" quotePrefix="1" applyFont="1" applyFill="1"/>
    <xf numFmtId="14" fontId="4" fillId="2" borderId="0" xfId="0" applyNumberFormat="1" applyFont="1" applyFill="1" applyAlignment="1">
      <alignment horizontal="left" vertical="top"/>
    </xf>
    <xf numFmtId="0" fontId="0" fillId="0" borderId="76" xfId="0" applyBorder="1" applyAlignment="1">
      <alignment horizontal="left" vertical="top"/>
    </xf>
    <xf numFmtId="44" fontId="0" fillId="0" borderId="0" xfId="1" applyFont="1" applyProtection="1"/>
    <xf numFmtId="49" fontId="0" fillId="0" borderId="0" xfId="0" applyNumberFormat="1" applyAlignment="1">
      <alignment vertical="top"/>
    </xf>
    <xf numFmtId="0" fontId="4" fillId="0" borderId="49" xfId="0" applyFont="1" applyBorder="1" applyAlignment="1">
      <alignment horizontal="left"/>
    </xf>
    <xf numFmtId="0" fontId="4" fillId="0" borderId="52" xfId="0" applyFont="1" applyBorder="1" applyAlignment="1">
      <alignment horizontal="left"/>
    </xf>
    <xf numFmtId="0" fontId="2" fillId="0" borderId="49" xfId="0" applyFont="1" applyBorder="1" applyAlignment="1">
      <alignment horizontal="left"/>
    </xf>
    <xf numFmtId="0" fontId="4" fillId="0" borderId="49" xfId="0" quotePrefix="1" applyFont="1" applyBorder="1" applyAlignment="1">
      <alignment horizontal="left"/>
    </xf>
    <xf numFmtId="0" fontId="4" fillId="0" borderId="46" xfId="0" applyFont="1"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2" xfId="0" applyBorder="1" applyAlignment="1">
      <alignment horizontal="right" vertical="center"/>
    </xf>
    <xf numFmtId="0" fontId="13" fillId="0" borderId="0" xfId="0" applyFont="1"/>
    <xf numFmtId="0" fontId="9" fillId="5" borderId="24" xfId="0" applyFont="1" applyFill="1" applyBorder="1" applyAlignment="1">
      <alignment horizontal="left" vertical="center"/>
    </xf>
    <xf numFmtId="0" fontId="11" fillId="5" borderId="7" xfId="0" applyFont="1" applyFill="1" applyBorder="1" applyAlignment="1">
      <alignment vertical="center"/>
    </xf>
    <xf numFmtId="14" fontId="11" fillId="5" borderId="7" xfId="0" applyNumberFormat="1" applyFont="1" applyFill="1" applyBorder="1" applyAlignment="1">
      <alignment vertical="center"/>
    </xf>
    <xf numFmtId="0" fontId="11" fillId="5" borderId="7" xfId="0" applyFont="1" applyFill="1" applyBorder="1" applyAlignment="1">
      <alignment horizontal="center" vertical="center"/>
    </xf>
    <xf numFmtId="0" fontId="8" fillId="3" borderId="57" xfId="0" applyFont="1" applyFill="1" applyBorder="1" applyAlignment="1">
      <alignment horizontal="center" vertical="center" wrapText="1"/>
    </xf>
    <xf numFmtId="0" fontId="9" fillId="5" borderId="24" xfId="0" applyFont="1" applyFill="1" applyBorder="1" applyAlignment="1">
      <alignment horizontal="left"/>
    </xf>
    <xf numFmtId="0" fontId="9" fillId="5" borderId="24" xfId="0" applyFont="1" applyFill="1" applyBorder="1" applyProtection="1">
      <protection locked="0"/>
    </xf>
    <xf numFmtId="0" fontId="9" fillId="5" borderId="8" xfId="0" applyFont="1" applyFill="1" applyBorder="1" applyProtection="1">
      <protection locked="0"/>
    </xf>
    <xf numFmtId="0" fontId="11" fillId="5" borderId="7" xfId="0" applyFont="1" applyFill="1" applyBorder="1"/>
    <xf numFmtId="14" fontId="11" fillId="5" borderId="7" xfId="0" applyNumberFormat="1" applyFont="1" applyFill="1" applyBorder="1"/>
    <xf numFmtId="0" fontId="11" fillId="5" borderId="7" xfId="0" applyFont="1" applyFill="1" applyBorder="1" applyAlignment="1">
      <alignment horizontal="center"/>
    </xf>
    <xf numFmtId="0" fontId="12" fillId="5" borderId="7" xfId="0" applyFont="1" applyFill="1" applyBorder="1"/>
    <xf numFmtId="0" fontId="12" fillId="5" borderId="8" xfId="0" applyFont="1" applyFill="1" applyBorder="1"/>
    <xf numFmtId="0" fontId="14" fillId="3" borderId="4"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9" fillId="5" borderId="8" xfId="0" applyFont="1" applyFill="1" applyBorder="1" applyAlignment="1">
      <alignment vertical="center"/>
    </xf>
    <xf numFmtId="0" fontId="11" fillId="5" borderId="24" xfId="0" applyFont="1" applyFill="1" applyBorder="1" applyAlignment="1">
      <alignment vertical="center"/>
    </xf>
    <xf numFmtId="0" fontId="9" fillId="5" borderId="7" xfId="0" applyFont="1" applyFill="1" applyBorder="1" applyAlignment="1">
      <alignment vertical="center"/>
    </xf>
    <xf numFmtId="0" fontId="8" fillId="3" borderId="61"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61" xfId="0" applyFont="1" applyFill="1" applyBorder="1" applyAlignment="1">
      <alignment horizontal="center" vertical="center" wrapText="1"/>
    </xf>
    <xf numFmtId="0" fontId="0" fillId="4" borderId="24" xfId="0" applyFill="1" applyBorder="1"/>
    <xf numFmtId="0" fontId="0" fillId="4" borderId="8" xfId="0" applyFill="1" applyBorder="1"/>
    <xf numFmtId="165" fontId="0" fillId="4" borderId="1" xfId="0" applyNumberFormat="1" applyFill="1" applyBorder="1" applyAlignment="1" applyProtection="1">
      <alignment horizontal="right" vertical="center"/>
      <protection locked="0"/>
    </xf>
    <xf numFmtId="0" fontId="0" fillId="0" borderId="77" xfId="0" applyBorder="1" applyAlignment="1">
      <alignment horizontal="left" vertical="center"/>
    </xf>
    <xf numFmtId="0" fontId="0" fillId="0" borderId="2" xfId="0" applyBorder="1" applyAlignment="1">
      <alignment horizontal="left" vertical="center"/>
    </xf>
    <xf numFmtId="0" fontId="0" fillId="0" borderId="2" xfId="0" applyBorder="1" applyAlignment="1">
      <alignment vertical="center"/>
    </xf>
    <xf numFmtId="165" fontId="0" fillId="0" borderId="2" xfId="0" applyNumberFormat="1" applyBorder="1" applyAlignment="1">
      <alignment horizontal="right" vertical="center"/>
    </xf>
    <xf numFmtId="165" fontId="0" fillId="0" borderId="35" xfId="0" applyNumberFormat="1" applyBorder="1" applyAlignment="1">
      <alignment horizontal="right" vertical="center"/>
    </xf>
    <xf numFmtId="0" fontId="2" fillId="0" borderId="4"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165" fontId="2" fillId="0" borderId="22" xfId="0" applyNumberFormat="1" applyFont="1" applyBorder="1" applyAlignment="1">
      <alignment vertical="top" wrapText="1"/>
    </xf>
    <xf numFmtId="0" fontId="4" fillId="0" borderId="48" xfId="0" applyFont="1" applyBorder="1" applyAlignment="1">
      <alignment horizontal="left" vertical="center"/>
    </xf>
    <xf numFmtId="0" fontId="4" fillId="0" borderId="51" xfId="0" quotePrefix="1" applyFont="1" applyBorder="1" applyAlignment="1">
      <alignment horizontal="left" vertical="center"/>
    </xf>
    <xf numFmtId="0" fontId="2" fillId="0" borderId="51" xfId="0" applyFont="1" applyBorder="1" applyAlignment="1">
      <alignment horizontal="left" vertical="center"/>
    </xf>
    <xf numFmtId="0" fontId="4" fillId="0" borderId="51" xfId="0" applyFont="1" applyBorder="1" applyAlignment="1">
      <alignment horizontal="left" vertical="center"/>
    </xf>
    <xf numFmtId="0" fontId="4" fillId="0" borderId="54" xfId="0" applyFont="1" applyBorder="1" applyAlignment="1">
      <alignment horizontal="left" vertical="center"/>
    </xf>
    <xf numFmtId="14" fontId="4" fillId="0" borderId="56" xfId="0" applyNumberFormat="1" applyFont="1" applyBorder="1" applyAlignment="1">
      <alignment horizontal="left" vertical="center"/>
    </xf>
    <xf numFmtId="14" fontId="4" fillId="0" borderId="31" xfId="0" applyNumberFormat="1" applyFont="1" applyBorder="1" applyAlignment="1">
      <alignment horizontal="left" vertical="center"/>
    </xf>
    <xf numFmtId="14" fontId="4" fillId="0" borderId="34" xfId="0" applyNumberFormat="1" applyFont="1" applyBorder="1" applyAlignment="1">
      <alignment horizontal="left" vertical="center"/>
    </xf>
    <xf numFmtId="14" fontId="4" fillId="0" borderId="55" xfId="0" applyNumberFormat="1" applyFont="1" applyBorder="1" applyAlignment="1">
      <alignment horizontal="left"/>
    </xf>
    <xf numFmtId="14" fontId="4" fillId="0" borderId="30" xfId="0" applyNumberFormat="1" applyFont="1" applyBorder="1" applyAlignment="1">
      <alignment horizontal="left"/>
    </xf>
    <xf numFmtId="14" fontId="4" fillId="0" borderId="32" xfId="0" applyNumberFormat="1" applyFont="1" applyBorder="1" applyAlignment="1">
      <alignment horizontal="left"/>
    </xf>
    <xf numFmtId="0" fontId="0" fillId="6" borderId="9" xfId="0" applyFill="1" applyBorder="1" applyAlignment="1" applyProtection="1">
      <alignment vertical="center"/>
      <protection locked="0"/>
    </xf>
    <xf numFmtId="0" fontId="0" fillId="6" borderId="10" xfId="0" applyFill="1" applyBorder="1" applyAlignment="1" applyProtection="1">
      <alignment vertical="center"/>
      <protection locked="0"/>
    </xf>
    <xf numFmtId="0" fontId="3" fillId="6" borderId="10" xfId="0" applyFont="1" applyFill="1" applyBorder="1" applyAlignment="1" applyProtection="1">
      <alignment horizontal="center" vertical="center"/>
      <protection locked="0"/>
    </xf>
    <xf numFmtId="44" fontId="3" fillId="2" borderId="10" xfId="1" applyFont="1" applyFill="1" applyBorder="1" applyAlignment="1" applyProtection="1">
      <alignment vertical="center"/>
    </xf>
    <xf numFmtId="44" fontId="3" fillId="2" borderId="39" xfId="1" applyFont="1" applyFill="1" applyBorder="1" applyAlignment="1" applyProtection="1">
      <alignment horizontal="center" vertical="center"/>
    </xf>
    <xf numFmtId="44" fontId="3" fillId="2" borderId="39" xfId="1" applyFont="1" applyFill="1" applyBorder="1" applyAlignment="1" applyProtection="1">
      <alignment vertical="center"/>
    </xf>
    <xf numFmtId="0" fontId="3" fillId="6" borderId="39" xfId="0" applyFont="1" applyFill="1" applyBorder="1" applyAlignment="1" applyProtection="1">
      <alignment horizontal="center" vertical="center"/>
      <protection locked="0"/>
    </xf>
    <xf numFmtId="44" fontId="3" fillId="2" borderId="42" xfId="1" applyFont="1" applyFill="1" applyBorder="1" applyAlignment="1" applyProtection="1">
      <alignment vertical="center"/>
    </xf>
    <xf numFmtId="0" fontId="0" fillId="2" borderId="0" xfId="0" applyFill="1" applyAlignment="1">
      <alignmen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165" fontId="0" fillId="2" borderId="10" xfId="0" applyNumberFormat="1" applyFill="1" applyBorder="1" applyAlignment="1">
      <alignment horizontal="center" vertical="center"/>
    </xf>
    <xf numFmtId="165" fontId="3" fillId="2" borderId="11" xfId="1" applyNumberFormat="1" applyFont="1" applyFill="1" applyBorder="1" applyAlignment="1" applyProtection="1">
      <alignment vertical="center"/>
    </xf>
    <xf numFmtId="0" fontId="0" fillId="6" borderId="28" xfId="0" applyFill="1" applyBorder="1" applyAlignment="1" applyProtection="1">
      <alignment vertical="center"/>
      <protection locked="0"/>
    </xf>
    <xf numFmtId="0" fontId="0" fillId="6" borderId="1" xfId="0" applyFill="1" applyBorder="1" applyAlignment="1" applyProtection="1">
      <alignment vertical="center"/>
      <protection locked="0"/>
    </xf>
    <xf numFmtId="0" fontId="0" fillId="6" borderId="45" xfId="0" applyFill="1" applyBorder="1" applyAlignment="1" applyProtection="1">
      <alignment vertical="center"/>
      <protection locked="0"/>
    </xf>
    <xf numFmtId="0" fontId="3" fillId="6" borderId="44" xfId="0" applyFont="1" applyFill="1" applyBorder="1" applyAlignment="1" applyProtection="1">
      <alignment horizontal="center" vertical="center"/>
      <protection locked="0"/>
    </xf>
    <xf numFmtId="44" fontId="3" fillId="2" borderId="40" xfId="1" applyFont="1" applyFill="1" applyBorder="1" applyAlignment="1" applyProtection="1">
      <alignment vertical="center"/>
    </xf>
    <xf numFmtId="0" fontId="3" fillId="6" borderId="1" xfId="0" applyFont="1" applyFill="1" applyBorder="1" applyAlignment="1" applyProtection="1">
      <alignment horizontal="center" vertical="center"/>
      <protection locked="0"/>
    </xf>
    <xf numFmtId="44" fontId="3" fillId="2" borderId="1" xfId="1" applyFont="1" applyFill="1" applyBorder="1" applyAlignment="1" applyProtection="1">
      <alignment horizontal="center" vertical="center"/>
    </xf>
    <xf numFmtId="44" fontId="3" fillId="2" borderId="1" xfId="1" applyFont="1" applyFill="1" applyBorder="1" applyAlignment="1" applyProtection="1">
      <alignment vertical="center"/>
    </xf>
    <xf numFmtId="44" fontId="3" fillId="2" borderId="29" xfId="1" applyFont="1" applyFill="1" applyBorder="1" applyAlignment="1" applyProtection="1">
      <alignment vertical="center"/>
    </xf>
    <xf numFmtId="0" fontId="0" fillId="2" borderId="28" xfId="0" applyFill="1" applyBorder="1" applyAlignment="1">
      <alignment horizontal="center" vertical="center"/>
    </xf>
    <xf numFmtId="0" fontId="0" fillId="2" borderId="1" xfId="0" applyFill="1" applyBorder="1" applyAlignment="1">
      <alignment horizontal="center" vertical="center"/>
    </xf>
    <xf numFmtId="165" fontId="0" fillId="2" borderId="1" xfId="0" applyNumberFormat="1" applyFill="1" applyBorder="1" applyAlignment="1">
      <alignment horizontal="center" vertical="center"/>
    </xf>
    <xf numFmtId="165" fontId="3" fillId="2" borderId="29" xfId="1" applyNumberFormat="1" applyFont="1" applyFill="1" applyBorder="1" applyAlignment="1" applyProtection="1">
      <alignment vertical="center"/>
    </xf>
    <xf numFmtId="0" fontId="0" fillId="6" borderId="1" xfId="0" quotePrefix="1" applyFill="1" applyBorder="1" applyAlignment="1" applyProtection="1">
      <alignment vertical="center"/>
      <protection locked="0"/>
    </xf>
    <xf numFmtId="0" fontId="3" fillId="6" borderId="37" xfId="0" applyFont="1" applyFill="1" applyBorder="1" applyAlignment="1" applyProtection="1">
      <alignment horizontal="center" vertical="center"/>
      <protection locked="0"/>
    </xf>
    <xf numFmtId="0" fontId="3" fillId="6" borderId="38" xfId="0" applyFont="1" applyFill="1" applyBorder="1" applyAlignment="1" applyProtection="1">
      <alignment horizontal="center" vertical="center"/>
      <protection locked="0"/>
    </xf>
    <xf numFmtId="44" fontId="3" fillId="2" borderId="43" xfId="1" applyFont="1" applyFill="1" applyBorder="1" applyAlignment="1" applyProtection="1">
      <alignment vertical="center"/>
    </xf>
    <xf numFmtId="44" fontId="3" fillId="2" borderId="36" xfId="1" applyFont="1" applyFill="1" applyBorder="1" applyAlignment="1" applyProtection="1">
      <alignment vertical="center"/>
    </xf>
    <xf numFmtId="44" fontId="3" fillId="2" borderId="38" xfId="1" applyFont="1" applyFill="1" applyBorder="1" applyAlignment="1" applyProtection="1">
      <alignment vertical="center"/>
    </xf>
    <xf numFmtId="44" fontId="3" fillId="2" borderId="37" xfId="1" applyFont="1" applyFill="1" applyBorder="1" applyAlignment="1" applyProtection="1">
      <alignment vertical="center"/>
    </xf>
    <xf numFmtId="44" fontId="3" fillId="2" borderId="3" xfId="1" applyFont="1" applyFill="1" applyBorder="1" applyAlignment="1" applyProtection="1">
      <alignment vertical="center"/>
    </xf>
    <xf numFmtId="44" fontId="3" fillId="2" borderId="41" xfId="1" applyFont="1" applyFill="1" applyBorder="1" applyAlignment="1" applyProtection="1">
      <alignment vertical="center"/>
    </xf>
    <xf numFmtId="0" fontId="0" fillId="6" borderId="12" xfId="0" applyFill="1" applyBorder="1" applyAlignment="1" applyProtection="1">
      <alignment vertical="center"/>
      <protection locked="0"/>
    </xf>
    <xf numFmtId="0" fontId="0" fillId="6" borderId="13" xfId="0" applyFill="1" applyBorder="1" applyAlignment="1" applyProtection="1">
      <alignment vertical="center"/>
      <protection locked="0"/>
    </xf>
    <xf numFmtId="0" fontId="3" fillId="6" borderId="13" xfId="0" applyFont="1" applyFill="1" applyBorder="1" applyAlignment="1" applyProtection="1">
      <alignment horizontal="center" vertical="center"/>
      <protection locked="0"/>
    </xf>
    <xf numFmtId="44" fontId="3" fillId="2" borderId="13" xfId="1" applyFont="1" applyFill="1" applyBorder="1" applyAlignment="1" applyProtection="1">
      <alignment vertical="center"/>
    </xf>
    <xf numFmtId="44" fontId="3" fillId="2" borderId="2" xfId="1" applyFont="1" applyFill="1" applyBorder="1" applyAlignment="1" applyProtection="1">
      <alignment horizontal="center" vertical="center"/>
    </xf>
    <xf numFmtId="44" fontId="3" fillId="2" borderId="2" xfId="1" applyFont="1" applyFill="1" applyBorder="1" applyAlignment="1" applyProtection="1">
      <alignment vertical="center"/>
    </xf>
    <xf numFmtId="0" fontId="3" fillId="6" borderId="20" xfId="0" applyFont="1" applyFill="1" applyBorder="1" applyAlignment="1" applyProtection="1">
      <alignment horizontal="center" vertical="center"/>
      <protection locked="0"/>
    </xf>
    <xf numFmtId="44" fontId="3" fillId="2" borderId="35" xfId="1" applyFont="1" applyFill="1" applyBorder="1" applyAlignment="1" applyProtection="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165" fontId="0" fillId="2" borderId="13" xfId="0" applyNumberFormat="1" applyFill="1" applyBorder="1" applyAlignment="1">
      <alignment horizontal="center" vertical="center"/>
    </xf>
    <xf numFmtId="165" fontId="3" fillId="2" borderId="14" xfId="1" applyNumberFormat="1" applyFont="1" applyFill="1" applyBorder="1" applyAlignment="1" applyProtection="1">
      <alignment vertical="center"/>
    </xf>
    <xf numFmtId="0" fontId="2" fillId="2" borderId="21" xfId="0" applyFont="1" applyFill="1" applyBorder="1" applyAlignment="1">
      <alignment horizontal="center" vertical="center"/>
    </xf>
    <xf numFmtId="44" fontId="2" fillId="2" borderId="21" xfId="0" applyNumberFormat="1" applyFont="1" applyFill="1" applyBorder="1" applyAlignment="1">
      <alignment vertical="center"/>
    </xf>
    <xf numFmtId="44" fontId="2" fillId="2" borderId="22" xfId="0" applyNumberFormat="1" applyFont="1" applyFill="1" applyBorder="1" applyAlignment="1">
      <alignment vertical="center"/>
    </xf>
    <xf numFmtId="0" fontId="2" fillId="2" borderId="4" xfId="0" applyFont="1" applyFill="1" applyBorder="1" applyAlignment="1">
      <alignment horizontal="center" vertical="center"/>
    </xf>
    <xf numFmtId="0" fontId="0" fillId="4" borderId="60" xfId="0" applyFill="1" applyBorder="1" applyAlignment="1" applyProtection="1">
      <alignment vertical="center"/>
      <protection locked="0"/>
    </xf>
    <xf numFmtId="0" fontId="0" fillId="4" borderId="59" xfId="0" applyFill="1" applyBorder="1" applyAlignment="1" applyProtection="1">
      <alignment vertical="center"/>
      <protection locked="0"/>
    </xf>
    <xf numFmtId="0" fontId="0" fillId="4" borderId="58" xfId="0" applyFill="1" applyBorder="1" applyAlignment="1" applyProtection="1">
      <alignment vertical="center"/>
      <protection locked="0"/>
    </xf>
    <xf numFmtId="0" fontId="3" fillId="4" borderId="62" xfId="0" applyFont="1" applyFill="1" applyBorder="1" applyAlignment="1" applyProtection="1">
      <alignment horizontal="center" vertical="center"/>
      <protection locked="0"/>
    </xf>
    <xf numFmtId="44" fontId="3" fillId="2" borderId="67" xfId="1" applyFont="1" applyFill="1" applyBorder="1" applyAlignment="1" applyProtection="1">
      <alignment horizontal="center" vertical="center"/>
    </xf>
    <xf numFmtId="44" fontId="3" fillId="2" borderId="68" xfId="1" applyFont="1" applyFill="1" applyBorder="1" applyAlignment="1" applyProtection="1">
      <alignment vertical="center"/>
    </xf>
    <xf numFmtId="0" fontId="3" fillId="4" borderId="63" xfId="0" applyFont="1" applyFill="1" applyBorder="1" applyAlignment="1" applyProtection="1">
      <alignment horizontal="center" vertical="center"/>
      <protection locked="0"/>
    </xf>
    <xf numFmtId="44" fontId="3" fillId="2" borderId="65" xfId="1" applyFont="1" applyFill="1" applyBorder="1" applyAlignment="1" applyProtection="1">
      <alignment horizontal="center" vertical="center"/>
    </xf>
    <xf numFmtId="44" fontId="3" fillId="2" borderId="70" xfId="1" applyFont="1" applyFill="1" applyBorder="1" applyAlignment="1" applyProtection="1">
      <alignment vertical="center"/>
    </xf>
    <xf numFmtId="0" fontId="3" fillId="4" borderId="64" xfId="0" applyFont="1" applyFill="1" applyBorder="1" applyAlignment="1" applyProtection="1">
      <alignment horizontal="center" vertical="center"/>
      <protection locked="0"/>
    </xf>
    <xf numFmtId="0" fontId="2" fillId="2" borderId="57" xfId="0" applyFont="1" applyFill="1" applyBorder="1" applyAlignment="1">
      <alignment horizontal="center" vertical="center"/>
    </xf>
    <xf numFmtId="0" fontId="15" fillId="7" borderId="78" xfId="0" applyFont="1" applyFill="1" applyBorder="1" applyAlignment="1">
      <alignment horizontal="left" vertical="center" wrapText="1"/>
    </xf>
    <xf numFmtId="39" fontId="15" fillId="7" borderId="78" xfId="0" applyNumberFormat="1" applyFont="1" applyFill="1" applyBorder="1" applyAlignment="1">
      <alignment horizontal="left" vertical="center" wrapText="1"/>
    </xf>
    <xf numFmtId="39" fontId="15" fillId="0" borderId="78" xfId="0" applyNumberFormat="1" applyFont="1" applyBorder="1" applyAlignment="1">
      <alignment horizontal="left" vertical="center" wrapText="1"/>
    </xf>
    <xf numFmtId="0" fontId="15" fillId="0" borderId="78" xfId="0" applyFont="1" applyBorder="1" applyAlignment="1">
      <alignment horizontal="left" vertical="center" wrapText="1"/>
    </xf>
    <xf numFmtId="0" fontId="0" fillId="4" borderId="79" xfId="0" applyFill="1" applyBorder="1" applyAlignment="1" applyProtection="1">
      <alignment vertical="center"/>
      <protection locked="0"/>
    </xf>
    <xf numFmtId="0" fontId="0" fillId="4" borderId="80" xfId="0" applyFill="1" applyBorder="1" applyAlignment="1" applyProtection="1">
      <alignment vertical="center"/>
      <protection locked="0"/>
    </xf>
    <xf numFmtId="0" fontId="0" fillId="4" borderId="81" xfId="0" applyFill="1" applyBorder="1" applyAlignment="1" applyProtection="1">
      <alignment vertical="center"/>
      <protection locked="0"/>
    </xf>
    <xf numFmtId="0" fontId="2" fillId="2" borderId="7" xfId="0" applyFont="1" applyFill="1" applyBorder="1" applyAlignment="1">
      <alignment vertical="center"/>
    </xf>
    <xf numFmtId="0" fontId="2" fillId="2" borderId="82" xfId="0" applyFont="1" applyFill="1" applyBorder="1" applyAlignment="1">
      <alignment vertical="center"/>
    </xf>
    <xf numFmtId="166" fontId="2" fillId="2" borderId="83" xfId="0" applyNumberFormat="1" applyFont="1" applyFill="1" applyBorder="1" applyAlignment="1">
      <alignment vertical="center"/>
    </xf>
    <xf numFmtId="0" fontId="5" fillId="0" borderId="0" xfId="0" applyFont="1" applyAlignment="1">
      <alignment horizontal="left" vertical="center"/>
    </xf>
    <xf numFmtId="0" fontId="3" fillId="0" borderId="0" xfId="0" applyFont="1" applyAlignment="1">
      <alignment horizontal="left" vertical="top" wrapText="1"/>
    </xf>
    <xf numFmtId="7" fontId="3" fillId="0" borderId="0" xfId="1" applyNumberFormat="1" applyFont="1" applyFill="1" applyBorder="1" applyAlignment="1" applyProtection="1">
      <alignment horizontal="center" vertical="center"/>
    </xf>
    <xf numFmtId="164" fontId="5" fillId="0" borderId="0" xfId="1" applyNumberFormat="1" applyFont="1" applyFill="1" applyBorder="1" applyAlignment="1" applyProtection="1">
      <alignment horizontal="center" vertical="center"/>
    </xf>
    <xf numFmtId="0" fontId="8" fillId="8" borderId="24" xfId="0" applyFont="1" applyFill="1" applyBorder="1" applyAlignment="1">
      <alignment horizontal="center" vertical="center"/>
    </xf>
    <xf numFmtId="14" fontId="8" fillId="8" borderId="7" xfId="0" applyNumberFormat="1" applyFont="1" applyFill="1" applyBorder="1" applyAlignment="1">
      <alignment vertical="center"/>
    </xf>
    <xf numFmtId="0" fontId="3" fillId="9" borderId="67" xfId="0" applyFont="1" applyFill="1" applyBorder="1" applyAlignment="1">
      <alignment horizontal="left" vertical="top" wrapText="1"/>
    </xf>
    <xf numFmtId="0" fontId="3" fillId="9" borderId="86" xfId="0" applyFont="1" applyFill="1" applyBorder="1" applyAlignment="1">
      <alignment horizontal="left" vertical="top" wrapText="1"/>
    </xf>
    <xf numFmtId="0" fontId="16" fillId="0" borderId="0" xfId="0" applyFont="1"/>
    <xf numFmtId="167" fontId="0" fillId="4" borderId="77" xfId="0" applyNumberFormat="1" applyFill="1" applyBorder="1" applyAlignment="1" applyProtection="1">
      <alignment horizontal="right" vertical="center"/>
      <protection locked="0"/>
    </xf>
    <xf numFmtId="167" fontId="0" fillId="4" borderId="28" xfId="0" applyNumberFormat="1" applyFill="1" applyBorder="1" applyAlignment="1" applyProtection="1">
      <alignment horizontal="right" vertical="center"/>
      <protection locked="0"/>
    </xf>
    <xf numFmtId="167" fontId="0" fillId="4" borderId="12" xfId="0" applyNumberFormat="1" applyFill="1" applyBorder="1" applyAlignment="1" applyProtection="1">
      <alignment horizontal="right" vertical="center"/>
      <protection locked="0"/>
    </xf>
    <xf numFmtId="0" fontId="9" fillId="5" borderId="7" xfId="0" applyFont="1" applyFill="1" applyBorder="1" applyProtection="1">
      <protection locked="0"/>
    </xf>
    <xf numFmtId="44" fontId="0" fillId="0" borderId="0" xfId="1" applyFont="1" applyAlignment="1">
      <alignment vertical="top"/>
    </xf>
    <xf numFmtId="0" fontId="3" fillId="4" borderId="87" xfId="0" applyFont="1" applyFill="1" applyBorder="1" applyAlignment="1" applyProtection="1">
      <alignment horizontal="center" vertical="center"/>
      <protection locked="0"/>
    </xf>
    <xf numFmtId="7" fontId="3" fillId="9" borderId="88" xfId="1" applyNumberFormat="1" applyFont="1" applyFill="1" applyBorder="1" applyAlignment="1" applyProtection="1">
      <alignment horizontal="center" vertical="center"/>
    </xf>
    <xf numFmtId="0" fontId="0" fillId="0" borderId="0" xfId="0" applyAlignment="1">
      <alignment wrapText="1"/>
    </xf>
    <xf numFmtId="0" fontId="0" fillId="0" borderId="0" xfId="0" applyAlignment="1">
      <alignment horizontal="left" vertical="center" indent="2"/>
    </xf>
    <xf numFmtId="0" fontId="0" fillId="0" borderId="0" xfId="0" applyAlignment="1">
      <alignment horizontal="left" vertical="center" indent="8"/>
    </xf>
    <xf numFmtId="0" fontId="8" fillId="8" borderId="25" xfId="0" applyFont="1" applyFill="1" applyBorder="1" applyAlignment="1">
      <alignment horizontal="left" vertical="top"/>
    </xf>
    <xf numFmtId="14" fontId="8" fillId="8" borderId="26" xfId="0" applyNumberFormat="1" applyFont="1" applyFill="1" applyBorder="1" applyAlignment="1">
      <alignment horizontal="left" vertical="top"/>
    </xf>
    <xf numFmtId="0" fontId="2" fillId="0" borderId="65" xfId="0" applyFont="1" applyBorder="1"/>
    <xf numFmtId="0" fontId="0" fillId="0" borderId="65" xfId="0" applyBorder="1"/>
    <xf numFmtId="0" fontId="0" fillId="0" borderId="65" xfId="0" applyBorder="1" applyAlignment="1">
      <alignment horizontal="left" wrapText="1"/>
    </xf>
    <xf numFmtId="0" fontId="0" fillId="0" borderId="65" xfId="0" applyBorder="1" applyAlignment="1">
      <alignment wrapText="1"/>
    </xf>
    <xf numFmtId="9" fontId="0" fillId="4" borderId="34" xfId="0" applyNumberFormat="1" applyFill="1" applyBorder="1" applyAlignment="1">
      <alignment vertical="center"/>
    </xf>
    <xf numFmtId="9" fontId="0" fillId="6" borderId="31" xfId="0" applyNumberFormat="1" applyFill="1" applyBorder="1"/>
    <xf numFmtId="0" fontId="0" fillId="4" borderId="65" xfId="0" applyFill="1" applyBorder="1" applyAlignment="1" applyProtection="1">
      <alignment horizontal="center" vertical="top"/>
      <protection locked="0"/>
      <extLst>
        <ext xmlns:xfpb="http://schemas.microsoft.com/office/spreadsheetml/2022/featurepropertybag" uri="{C7286773-470A-42A8-94C5-96B5CB345126}">
          <xfpb:xfComplement i="0"/>
        </ext>
      </extLst>
    </xf>
    <xf numFmtId="0" fontId="0" fillId="4" borderId="65" xfId="0"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0" fillId="4" borderId="65" xfId="0" applyFill="1" applyBorder="1" applyAlignment="1" applyProtection="1">
      <alignment horizontal="left" vertical="top" wrapText="1"/>
      <protection locked="0"/>
    </xf>
    <xf numFmtId="0" fontId="19" fillId="0" borderId="0" xfId="0" applyFont="1"/>
    <xf numFmtId="0" fontId="8" fillId="8" borderId="26" xfId="0" applyFont="1" applyFill="1" applyBorder="1" applyAlignment="1">
      <alignment horizontal="left" vertical="top"/>
    </xf>
    <xf numFmtId="0" fontId="8" fillId="8" borderId="27" xfId="0" applyFont="1" applyFill="1" applyBorder="1" applyAlignment="1">
      <alignment horizontal="left" vertical="top"/>
    </xf>
    <xf numFmtId="0" fontId="7" fillId="4" borderId="49" xfId="0" quotePrefix="1" applyFont="1" applyFill="1" applyBorder="1" applyAlignment="1" applyProtection="1">
      <alignment horizontal="left" vertical="center"/>
      <protection locked="0"/>
    </xf>
    <xf numFmtId="0" fontId="7" fillId="4" borderId="50" xfId="0" quotePrefix="1" applyFont="1" applyFill="1" applyBorder="1" applyAlignment="1" applyProtection="1">
      <alignment horizontal="left" vertical="center"/>
      <protection locked="0"/>
    </xf>
    <xf numFmtId="0" fontId="7" fillId="4" borderId="51" xfId="0" quotePrefix="1" applyFont="1" applyFill="1" applyBorder="1" applyAlignment="1" applyProtection="1">
      <alignment horizontal="left" vertical="center"/>
      <protection locked="0"/>
    </xf>
    <xf numFmtId="0" fontId="10" fillId="4" borderId="24" xfId="0" applyFont="1" applyFill="1" applyBorder="1" applyAlignment="1" applyProtection="1">
      <alignment horizontal="left"/>
      <protection locked="0"/>
    </xf>
    <xf numFmtId="0" fontId="10" fillId="4" borderId="7" xfId="0" applyFont="1" applyFill="1" applyBorder="1" applyAlignment="1" applyProtection="1">
      <alignment horizontal="left"/>
      <protection locked="0"/>
    </xf>
    <xf numFmtId="0" fontId="10" fillId="4" borderId="8" xfId="0" applyFont="1" applyFill="1" applyBorder="1" applyAlignment="1" applyProtection="1">
      <alignment horizontal="left"/>
      <protection locked="0"/>
    </xf>
    <xf numFmtId="14" fontId="11" fillId="5" borderId="7" xfId="0" applyNumberFormat="1" applyFont="1" applyFill="1" applyBorder="1" applyAlignment="1">
      <alignment horizontal="left"/>
    </xf>
    <xf numFmtId="0" fontId="0" fillId="4" borderId="24"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7" fillId="4" borderId="46" xfId="0" quotePrefix="1" applyFont="1" applyFill="1" applyBorder="1" applyAlignment="1" applyProtection="1">
      <alignment horizontal="left" vertical="center"/>
      <protection locked="0"/>
    </xf>
    <xf numFmtId="0" fontId="7" fillId="4" borderId="47" xfId="0" quotePrefix="1" applyFont="1" applyFill="1" applyBorder="1" applyAlignment="1" applyProtection="1">
      <alignment horizontal="left" vertical="center"/>
      <protection locked="0"/>
    </xf>
    <xf numFmtId="0" fontId="7" fillId="4" borderId="48" xfId="0" quotePrefix="1" applyFont="1" applyFill="1" applyBorder="1" applyAlignment="1" applyProtection="1">
      <alignment horizontal="left" vertical="center"/>
      <protection locked="0"/>
    </xf>
    <xf numFmtId="0" fontId="7" fillId="4" borderId="49" xfId="0" applyFont="1" applyFill="1" applyBorder="1" applyAlignment="1" applyProtection="1">
      <alignment horizontal="left" vertical="center"/>
      <protection locked="0"/>
    </xf>
    <xf numFmtId="0" fontId="7" fillId="4" borderId="50" xfId="0" applyFont="1" applyFill="1" applyBorder="1" applyAlignment="1" applyProtection="1">
      <alignment horizontal="left" vertical="center"/>
      <protection locked="0"/>
    </xf>
    <xf numFmtId="0" fontId="7" fillId="4" borderId="51" xfId="0" applyFont="1" applyFill="1" applyBorder="1" applyAlignment="1" applyProtection="1">
      <alignment horizontal="left" vertical="center"/>
      <protection locked="0"/>
    </xf>
    <xf numFmtId="0" fontId="7" fillId="4" borderId="55" xfId="0" applyFont="1" applyFill="1" applyBorder="1" applyAlignment="1" applyProtection="1">
      <alignment horizontal="left" vertical="center"/>
      <protection locked="0"/>
    </xf>
    <xf numFmtId="0" fontId="7" fillId="4" borderId="53" xfId="0" applyFont="1" applyFill="1" applyBorder="1" applyAlignment="1" applyProtection="1">
      <alignment horizontal="left" vertical="center"/>
      <protection locked="0"/>
    </xf>
    <xf numFmtId="0" fontId="7" fillId="4" borderId="56" xfId="0" applyFont="1" applyFill="1" applyBorder="1" applyAlignment="1" applyProtection="1">
      <alignment horizontal="left" vertical="center"/>
      <protection locked="0"/>
    </xf>
    <xf numFmtId="0" fontId="7" fillId="4" borderId="30" xfId="0" applyFont="1" applyFill="1" applyBorder="1" applyAlignment="1" applyProtection="1">
      <alignment horizontal="left" vertical="center"/>
      <protection locked="0"/>
    </xf>
    <xf numFmtId="0" fontId="7" fillId="4" borderId="0" xfId="0" applyFont="1" applyFill="1" applyAlignment="1" applyProtection="1">
      <alignment horizontal="left" vertical="center"/>
      <protection locked="0"/>
    </xf>
    <xf numFmtId="0" fontId="7" fillId="4" borderId="31" xfId="0" applyFont="1" applyFill="1" applyBorder="1" applyAlignment="1" applyProtection="1">
      <alignment horizontal="left" vertical="center"/>
      <protection locked="0"/>
    </xf>
    <xf numFmtId="0" fontId="7" fillId="4" borderId="32" xfId="0" applyFont="1" applyFill="1" applyBorder="1" applyAlignment="1" applyProtection="1">
      <alignment horizontal="left" vertical="center"/>
      <protection locked="0"/>
    </xf>
    <xf numFmtId="0" fontId="7" fillId="4" borderId="33" xfId="0" applyFont="1" applyFill="1" applyBorder="1" applyAlignment="1" applyProtection="1">
      <alignment horizontal="left" vertical="center"/>
      <protection locked="0"/>
    </xf>
    <xf numFmtId="0" fontId="7" fillId="4" borderId="34" xfId="0" applyFont="1" applyFill="1" applyBorder="1" applyAlignment="1" applyProtection="1">
      <alignment horizontal="left" vertical="center"/>
      <protection locked="0"/>
    </xf>
    <xf numFmtId="0" fontId="0" fillId="4" borderId="49" xfId="0" applyFill="1" applyBorder="1" applyAlignment="1" applyProtection="1">
      <alignment horizontal="left" vertical="center"/>
      <protection locked="0"/>
    </xf>
    <xf numFmtId="0" fontId="0" fillId="4" borderId="50" xfId="0" applyFill="1" applyBorder="1" applyAlignment="1" applyProtection="1">
      <alignment horizontal="left" vertical="center"/>
      <protection locked="0"/>
    </xf>
    <xf numFmtId="0" fontId="0" fillId="4" borderId="51" xfId="0" applyFill="1" applyBorder="1" applyAlignment="1" applyProtection="1">
      <alignment horizontal="left" vertical="center"/>
      <protection locked="0"/>
    </xf>
    <xf numFmtId="0" fontId="4" fillId="2" borderId="0" xfId="0" applyFont="1" applyFill="1" applyAlignment="1">
      <alignment horizontal="center" vertical="center"/>
    </xf>
    <xf numFmtId="0" fontId="4" fillId="2" borderId="0" xfId="0" quotePrefix="1" applyFont="1" applyFill="1" applyAlignment="1">
      <alignment horizontal="left"/>
    </xf>
    <xf numFmtId="0" fontId="2" fillId="2" borderId="24" xfId="0" applyFont="1" applyFill="1" applyBorder="1" applyAlignment="1">
      <alignment horizontal="right" vertical="center"/>
    </xf>
    <xf numFmtId="0" fontId="2" fillId="2" borderId="7" xfId="0" applyFont="1" applyFill="1" applyBorder="1" applyAlignment="1">
      <alignment horizontal="right" vertical="center"/>
    </xf>
    <xf numFmtId="0" fontId="2" fillId="2" borderId="6" xfId="0" applyFont="1" applyFill="1" applyBorder="1" applyAlignment="1">
      <alignment horizontal="right" vertical="center"/>
    </xf>
    <xf numFmtId="0" fontId="4" fillId="0" borderId="30" xfId="0" applyFont="1" applyBorder="1" applyAlignment="1">
      <alignment horizontal="left" vertical="center"/>
    </xf>
    <xf numFmtId="0" fontId="4" fillId="0" borderId="0" xfId="0" applyFont="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7" fontId="8" fillId="3" borderId="25" xfId="0" applyNumberFormat="1" applyFont="1" applyFill="1" applyBorder="1" applyAlignment="1">
      <alignment horizontal="right" vertical="center"/>
    </xf>
    <xf numFmtId="7" fontId="8" fillId="3" borderId="27" xfId="0" applyNumberFormat="1" applyFont="1" applyFill="1" applyBorder="1" applyAlignment="1">
      <alignment horizontal="right" vertical="center"/>
    </xf>
    <xf numFmtId="7" fontId="8" fillId="3" borderId="32" xfId="0" applyNumberFormat="1" applyFont="1" applyFill="1" applyBorder="1" applyAlignment="1">
      <alignment horizontal="right" vertical="center"/>
    </xf>
    <xf numFmtId="7" fontId="8" fillId="3" borderId="34" xfId="0" applyNumberFormat="1" applyFont="1" applyFill="1" applyBorder="1" applyAlignment="1">
      <alignment horizontal="right" vertical="center"/>
    </xf>
    <xf numFmtId="0" fontId="0" fillId="0" borderId="33" xfId="0" applyBorder="1" applyAlignment="1">
      <alignment horizont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xf>
    <xf numFmtId="0" fontId="8" fillId="3" borderId="4"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0" fillId="6" borderId="24" xfId="0" applyFill="1" applyBorder="1" applyAlignment="1">
      <alignment horizontal="left"/>
    </xf>
    <xf numFmtId="0" fontId="0" fillId="6" borderId="7" xfId="0" applyFill="1" applyBorder="1" applyAlignment="1">
      <alignment horizontal="left"/>
    </xf>
    <xf numFmtId="0" fontId="0" fillId="6" borderId="8" xfId="0" applyFill="1" applyBorder="1" applyAlignment="1">
      <alignment horizontal="left"/>
    </xf>
    <xf numFmtId="0" fontId="9" fillId="5" borderId="24" xfId="0" applyFont="1" applyFill="1" applyBorder="1" applyAlignment="1">
      <alignment horizontal="left" vertical="center"/>
    </xf>
    <xf numFmtId="0" fontId="9" fillId="5" borderId="8" xfId="0" applyFont="1" applyFill="1" applyBorder="1" applyAlignment="1">
      <alignment horizontal="left" vertical="center"/>
    </xf>
    <xf numFmtId="0" fontId="11" fillId="5" borderId="5" xfId="0" applyFont="1" applyFill="1" applyBorder="1" applyAlignment="1">
      <alignment horizontal="center" vertical="center"/>
    </xf>
    <xf numFmtId="0" fontId="11" fillId="5" borderId="7" xfId="0" applyFont="1" applyFill="1" applyBorder="1" applyAlignment="1">
      <alignment horizontal="center" vertical="center"/>
    </xf>
    <xf numFmtId="0" fontId="0" fillId="0" borderId="25" xfId="0" applyBorder="1" applyAlignment="1">
      <alignment horizontal="left"/>
    </xf>
    <xf numFmtId="0" fontId="0" fillId="0" borderId="26" xfId="0" applyBorder="1" applyAlignment="1">
      <alignment horizontal="left"/>
    </xf>
    <xf numFmtId="44" fontId="0" fillId="0" borderId="26" xfId="0" applyNumberFormat="1" applyBorder="1" applyAlignment="1">
      <alignment horizontal="right"/>
    </xf>
    <xf numFmtId="44" fontId="0" fillId="0" borderId="27" xfId="0" applyNumberFormat="1" applyBorder="1" applyAlignment="1">
      <alignment horizontal="right"/>
    </xf>
    <xf numFmtId="0" fontId="0" fillId="0" borderId="30" xfId="0" applyBorder="1" applyAlignment="1">
      <alignment horizontal="left"/>
    </xf>
    <xf numFmtId="0" fontId="0" fillId="0" borderId="0" xfId="0" applyAlignment="1">
      <alignment horizontal="left"/>
    </xf>
    <xf numFmtId="0" fontId="10" fillId="6" borderId="24" xfId="0" applyFont="1" applyFill="1" applyBorder="1" applyAlignment="1" applyProtection="1">
      <alignment horizontal="left" vertical="center"/>
      <protection locked="0"/>
    </xf>
    <xf numFmtId="0" fontId="10" fillId="6" borderId="8" xfId="0" applyFont="1" applyFill="1" applyBorder="1" applyAlignment="1" applyProtection="1">
      <alignment horizontal="left" vertical="center"/>
      <protection locked="0"/>
    </xf>
    <xf numFmtId="0" fontId="0" fillId="0" borderId="25" xfId="0" applyBorder="1" applyAlignment="1">
      <alignment horizontal="right"/>
    </xf>
    <xf numFmtId="0" fontId="0" fillId="0" borderId="26" xfId="0" applyBorder="1" applyAlignment="1">
      <alignment horizontal="right"/>
    </xf>
    <xf numFmtId="0" fontId="0" fillId="0" borderId="32" xfId="0" applyBorder="1" applyAlignment="1">
      <alignment horizontal="right"/>
    </xf>
    <xf numFmtId="0" fontId="0" fillId="0" borderId="33" xfId="0" applyBorder="1" applyAlignment="1">
      <alignment horizontal="right"/>
    </xf>
    <xf numFmtId="0" fontId="4" fillId="0" borderId="25" xfId="0" applyFont="1" applyBorder="1" applyAlignment="1">
      <alignment horizontal="right" vertical="center"/>
    </xf>
    <xf numFmtId="0" fontId="4" fillId="0" borderId="26" xfId="0" applyFont="1" applyBorder="1" applyAlignment="1">
      <alignment horizontal="right" vertical="center"/>
    </xf>
    <xf numFmtId="0" fontId="4" fillId="0" borderId="32" xfId="0" applyFont="1" applyBorder="1" applyAlignment="1">
      <alignment horizontal="right" vertical="center"/>
    </xf>
    <xf numFmtId="0" fontId="4" fillId="0" borderId="33" xfId="0" applyFont="1" applyBorder="1" applyAlignment="1">
      <alignment horizontal="right" vertical="center"/>
    </xf>
    <xf numFmtId="0" fontId="10" fillId="4" borderId="24" xfId="0" applyFont="1" applyFill="1" applyBorder="1" applyAlignment="1" applyProtection="1">
      <alignment horizontal="left" vertical="center"/>
      <protection locked="0"/>
    </xf>
    <xf numFmtId="0" fontId="10" fillId="4" borderId="8" xfId="0" applyFont="1" applyFill="1" applyBorder="1" applyAlignment="1" applyProtection="1">
      <alignment horizontal="left" vertical="center"/>
      <protection locked="0"/>
    </xf>
    <xf numFmtId="0" fontId="2" fillId="0" borderId="57" xfId="0" applyFont="1" applyBorder="1" applyAlignment="1">
      <alignment horizontal="center" vertical="center"/>
    </xf>
    <xf numFmtId="0" fontId="2" fillId="0" borderId="24" xfId="0" applyFont="1" applyBorder="1" applyAlignment="1">
      <alignment horizontal="center" vertical="center"/>
    </xf>
    <xf numFmtId="0" fontId="8" fillId="3" borderId="57" xfId="0" applyFont="1" applyFill="1" applyBorder="1" applyAlignment="1">
      <alignment horizontal="center" vertical="center" wrapText="1"/>
    </xf>
    <xf numFmtId="0" fontId="2" fillId="2" borderId="8" xfId="0" applyFont="1" applyFill="1" applyBorder="1" applyAlignment="1">
      <alignment horizontal="right" vertical="center"/>
    </xf>
    <xf numFmtId="0" fontId="7" fillId="2" borderId="0" xfId="0" quotePrefix="1" applyFont="1" applyFill="1" applyAlignment="1">
      <alignment horizontal="left"/>
    </xf>
    <xf numFmtId="0" fontId="7" fillId="2" borderId="0" xfId="0" applyFont="1" applyFill="1" applyAlignment="1">
      <alignment horizontal="center" vertical="center"/>
    </xf>
    <xf numFmtId="0" fontId="0" fillId="0" borderId="3" xfId="0" applyBorder="1" applyAlignment="1">
      <alignment horizontal="right" vertical="center"/>
    </xf>
    <xf numFmtId="0" fontId="0" fillId="0" borderId="2" xfId="0" applyBorder="1" applyAlignment="1">
      <alignment horizontal="right" vertical="center"/>
    </xf>
    <xf numFmtId="165" fontId="0" fillId="0" borderId="1" xfId="0" applyNumberFormat="1" applyBorder="1" applyAlignment="1">
      <alignment horizontal="right" vertical="center"/>
    </xf>
    <xf numFmtId="0" fontId="0" fillId="4" borderId="24" xfId="0" applyFill="1" applyBorder="1" applyAlignment="1">
      <alignment horizontal="left"/>
    </xf>
    <xf numFmtId="0" fontId="0" fillId="4" borderId="7" xfId="0" applyFill="1" applyBorder="1" applyAlignment="1">
      <alignment horizontal="left"/>
    </xf>
    <xf numFmtId="0" fontId="0" fillId="4" borderId="8" xfId="0" applyFill="1" applyBorder="1" applyAlignment="1">
      <alignment horizontal="left"/>
    </xf>
    <xf numFmtId="0" fontId="8" fillId="3" borderId="24"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2" fillId="0" borderId="4" xfId="0" applyFont="1" applyBorder="1" applyAlignment="1">
      <alignment vertical="top" wrapText="1"/>
    </xf>
    <xf numFmtId="0" fontId="2" fillId="0" borderId="21" xfId="0" applyFont="1" applyBorder="1" applyAlignment="1">
      <alignment vertical="top" wrapText="1"/>
    </xf>
    <xf numFmtId="0" fontId="0" fillId="0" borderId="77" xfId="0" applyBorder="1" applyAlignment="1">
      <alignment horizontal="left" vertical="center"/>
    </xf>
    <xf numFmtId="0" fontId="0" fillId="0" borderId="2" xfId="0" applyBorder="1" applyAlignment="1">
      <alignment horizontal="left" vertical="center"/>
    </xf>
    <xf numFmtId="0" fontId="0" fillId="0" borderId="28" xfId="0" applyBorder="1" applyAlignment="1">
      <alignment horizontal="left" vertical="center"/>
    </xf>
    <xf numFmtId="0" fontId="0" fillId="0" borderId="1" xfId="0" applyBorder="1" applyAlignment="1">
      <alignment horizontal="left" vertical="center"/>
    </xf>
    <xf numFmtId="165" fontId="0" fillId="0" borderId="29" xfId="0" applyNumberFormat="1" applyBorder="1" applyAlignment="1">
      <alignment horizontal="right" vertical="center"/>
    </xf>
    <xf numFmtId="165" fontId="0" fillId="0" borderId="14" xfId="0" applyNumberFormat="1" applyBorder="1" applyAlignment="1">
      <alignment horizontal="righ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20" xfId="0" applyBorder="1" applyAlignment="1">
      <alignment horizontal="right" vertical="center"/>
    </xf>
    <xf numFmtId="165" fontId="0" fillId="0" borderId="13" xfId="0" applyNumberFormat="1" applyBorder="1" applyAlignment="1">
      <alignment horizontal="right" vertical="center"/>
    </xf>
    <xf numFmtId="0" fontId="8" fillId="8" borderId="7" xfId="0" applyFont="1" applyFill="1" applyBorder="1" applyAlignment="1">
      <alignment horizontal="center" vertical="center"/>
    </xf>
    <xf numFmtId="0" fontId="8" fillId="8" borderId="8" xfId="0" applyFont="1" applyFill="1" applyBorder="1" applyAlignment="1">
      <alignment horizontal="center" vertical="center"/>
    </xf>
    <xf numFmtId="0" fontId="17" fillId="3" borderId="84" xfId="0" applyFont="1" applyFill="1" applyBorder="1" applyAlignment="1">
      <alignment horizontal="center" vertical="center"/>
    </xf>
    <xf numFmtId="0" fontId="17" fillId="3" borderId="85" xfId="0" applyFont="1" applyFill="1" applyBorder="1" applyAlignment="1">
      <alignment horizontal="center" vertical="center"/>
    </xf>
    <xf numFmtId="164" fontId="17" fillId="3" borderId="89" xfId="1" applyNumberFormat="1" applyFont="1" applyFill="1" applyBorder="1" applyAlignment="1" applyProtection="1">
      <alignment horizontal="center" vertical="center"/>
    </xf>
    <xf numFmtId="164" fontId="17" fillId="3" borderId="90" xfId="1" applyNumberFormat="1" applyFont="1" applyFill="1" applyBorder="1" applyAlignment="1" applyProtection="1">
      <alignment horizontal="center" vertical="center"/>
    </xf>
  </cellXfs>
  <cellStyles count="2">
    <cellStyle name="Standaard" xfId="0" builtinId="0"/>
    <cellStyle name="Valuta" xfId="1" builtinId="4"/>
  </cellStyles>
  <dxfs count="0"/>
  <tableStyles count="0" defaultTableStyle="TableStyleMedium2" defaultPivotStyle="PivotStyleLight16"/>
  <colors>
    <mruColors>
      <color rgb="FF315895"/>
      <color rgb="FF22244C"/>
      <color rgb="FFEFF6EA"/>
      <color rgb="FFFDE7F2"/>
      <color rgb="FFFBC9E2"/>
      <color rgb="FFD05592"/>
      <color rgb="FFFCE5D8"/>
      <color rgb="FFFDEFE7"/>
      <color rgb="FFA8BEE2"/>
      <color rgb="FFEBF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63500</xdr:colOff>
      <xdr:row>1</xdr:row>
      <xdr:rowOff>155060</xdr:rowOff>
    </xdr:from>
    <xdr:ext cx="9429750" cy="829189"/>
    <xdr:sp macro="" textlink="">
      <xdr:nvSpPr>
        <xdr:cNvPr id="2" name="Tekstvak 1">
          <a:extLst>
            <a:ext uri="{FF2B5EF4-FFF2-40B4-BE49-F238E27FC236}">
              <a16:creationId xmlns:a16="http://schemas.microsoft.com/office/drawing/2014/main" id="{E2F79FAB-4A45-4D79-80E5-E410FADE9B98}"/>
            </a:ext>
          </a:extLst>
        </xdr:cNvPr>
        <xdr:cNvSpPr txBox="1"/>
      </xdr:nvSpPr>
      <xdr:spPr>
        <a:xfrm>
          <a:off x="4180417" y="398477"/>
          <a:ext cx="9429750" cy="829189"/>
        </a:xfrm>
        <a:prstGeom prst="rect">
          <a:avLst/>
        </a:prstGeom>
        <a:solidFill>
          <a:schemeClr val="bg1">
            <a:lumMod val="95000"/>
          </a:schemeClr>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baseline="0"/>
            <a:t>Vul de organisatiegegevens, de aantallen kinderen en het percentage voorlopige subsidie in. </a:t>
          </a:r>
          <a:r>
            <a:rPr lang="nl-NL" sz="1100" b="0" baseline="0"/>
            <a:t>Belangrijk is om de aantallen kinderen te baseren op een representatieve peilweek of -maand. Hiervoor kun je de Peutermonitor raadplegen. De subsidie wordt berekend alsof deze kinderen er het hele jaar zouden zijn.    </a:t>
          </a:r>
        </a:p>
        <a:p>
          <a:pPr algn="ctr"/>
          <a:r>
            <a:rPr lang="nl-NL" sz="1100" b="0" baseline="0"/>
            <a:t>Wanneer het percentage voorlopige subsidie op 100% staat, wordt het totale bedrag als voorschot uitgekeerd. Om te voorkomen dat er achteraf te veel terugbetaald moet worden, kun je ervoor kiezen om een lager percentage te hanteren. Denk aan 85 of 90%. </a:t>
          </a:r>
        </a:p>
        <a:p>
          <a:pPr algn="ctr"/>
          <a:endParaRPr lang="nl-NL" sz="1100" b="1"/>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124369</xdr:colOff>
      <xdr:row>2</xdr:row>
      <xdr:rowOff>100512</xdr:rowOff>
    </xdr:from>
    <xdr:ext cx="4764677" cy="979443"/>
    <xdr:sp macro="" textlink="">
      <xdr:nvSpPr>
        <xdr:cNvPr id="2" name="Tekstvak 1">
          <a:extLst>
            <a:ext uri="{FF2B5EF4-FFF2-40B4-BE49-F238E27FC236}">
              <a16:creationId xmlns:a16="http://schemas.microsoft.com/office/drawing/2014/main" id="{46655202-B49F-4773-B3CA-6FC8A98FD49D}"/>
            </a:ext>
          </a:extLst>
        </xdr:cNvPr>
        <xdr:cNvSpPr txBox="1"/>
      </xdr:nvSpPr>
      <xdr:spPr>
        <a:xfrm>
          <a:off x="124369" y="513262"/>
          <a:ext cx="4764677" cy="979443"/>
        </a:xfrm>
        <a:prstGeom prst="rect">
          <a:avLst/>
        </a:prstGeom>
        <a:solidFill>
          <a:schemeClr val="bg1">
            <a:lumMod val="95000"/>
          </a:schemeClr>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Vul hier</a:t>
          </a:r>
          <a:r>
            <a:rPr lang="nl-NL" sz="1100" b="1" baseline="0"/>
            <a:t> het aantal </a:t>
          </a:r>
          <a:r>
            <a:rPr lang="nl-NL" sz="1100" b="1"/>
            <a:t>doelgroeppeuters in</a:t>
          </a:r>
          <a:r>
            <a:rPr lang="nl-NL" sz="1100" b="1" baseline="0"/>
            <a:t> </a:t>
          </a:r>
          <a:r>
            <a:rPr lang="nl-NL" sz="1100" b="1" baseline="0">
              <a:solidFill>
                <a:schemeClr val="tx1"/>
              </a:solidFill>
              <a:effectLst/>
              <a:latin typeface="+mn-lt"/>
              <a:ea typeface="+mn-ea"/>
              <a:cs typeface="+mn-cs"/>
            </a:rPr>
            <a:t>en het percentage voorlopige subsidie</a:t>
          </a:r>
          <a:r>
            <a:rPr lang="nl-NL" sz="1100" b="1"/>
            <a:t>.</a:t>
          </a:r>
          <a:r>
            <a:rPr lang="nl-NL" sz="1100" b="1" baseline="0"/>
            <a:t> </a:t>
          </a:r>
          <a:endParaRPr lang="nl-NL" sz="1100" b="1"/>
        </a:p>
        <a:p>
          <a:pPr algn="ctr"/>
          <a:r>
            <a:rPr lang="nl-NL" sz="1100" b="0" u="sng"/>
            <a:t>Subsidie HBO-eis in de voorschoolse periode: </a:t>
          </a:r>
          <a:r>
            <a:rPr lang="nl-NL" sz="1100" b="0"/>
            <a:t>De inzet van een pedagogisch beleidsmedewerker op hbo werk- en denkniveau gedurende 10 uur per jaar per doelgroeppeuter door een kindercentrum met de aantekening ‘ja’ bij voorschoolse educatie in het LRK.</a:t>
          </a:r>
          <a:endParaRPr lang="nl-NL" sz="1100" b="0">
            <a:solidFill>
              <a:schemeClr val="tx1"/>
            </a:solidFill>
            <a:effectLst/>
            <a:latin typeface="+mn-lt"/>
            <a:ea typeface="+mn-ea"/>
            <a:cs typeface="+mn-cs"/>
          </a:endParaRPr>
        </a:p>
        <a:p>
          <a:pPr algn="ctr"/>
          <a:endParaRPr lang="nl-NL" sz="1100" b="0"/>
        </a:p>
      </xdr:txBody>
    </xdr:sp>
    <xdr:clientData/>
  </xdr:oneCellAnchor>
  <xdr:twoCellAnchor>
    <xdr:from>
      <xdr:col>4</xdr:col>
      <xdr:colOff>784860</xdr:colOff>
      <xdr:row>8</xdr:row>
      <xdr:rowOff>129540</xdr:rowOff>
    </xdr:from>
    <xdr:to>
      <xdr:col>4</xdr:col>
      <xdr:colOff>792480</xdr:colOff>
      <xdr:row>11</xdr:row>
      <xdr:rowOff>129540</xdr:rowOff>
    </xdr:to>
    <xdr:cxnSp macro="">
      <xdr:nvCxnSpPr>
        <xdr:cNvPr id="3" name="Rechte verbindingslijn met pijl 2">
          <a:extLst>
            <a:ext uri="{FF2B5EF4-FFF2-40B4-BE49-F238E27FC236}">
              <a16:creationId xmlns:a16="http://schemas.microsoft.com/office/drawing/2014/main" id="{7961B625-CBD1-4B46-8818-5CC2178A9E3C}"/>
            </a:ext>
          </a:extLst>
        </xdr:cNvPr>
        <xdr:cNvCxnSpPr/>
      </xdr:nvCxnSpPr>
      <xdr:spPr>
        <a:xfrm>
          <a:off x="3144339" y="1580061"/>
          <a:ext cx="0" cy="5429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975360</xdr:colOff>
      <xdr:row>3</xdr:row>
      <xdr:rowOff>91440</xdr:rowOff>
    </xdr:from>
    <xdr:to>
      <xdr:col>4</xdr:col>
      <xdr:colOff>1424940</xdr:colOff>
      <xdr:row>3</xdr:row>
      <xdr:rowOff>99060</xdr:rowOff>
    </xdr:to>
    <xdr:cxnSp macro="">
      <xdr:nvCxnSpPr>
        <xdr:cNvPr id="4" name="Rechte verbindingslijn met pijl 3">
          <a:extLst>
            <a:ext uri="{FF2B5EF4-FFF2-40B4-BE49-F238E27FC236}">
              <a16:creationId xmlns:a16="http://schemas.microsoft.com/office/drawing/2014/main" id="{9B6F8E93-21CA-4D43-BFC6-015D9C571057}"/>
            </a:ext>
          </a:extLst>
        </xdr:cNvPr>
        <xdr:cNvCxnSpPr/>
      </xdr:nvCxnSpPr>
      <xdr:spPr>
        <a:xfrm>
          <a:off x="3144339" y="637086"/>
          <a:ext cx="0" cy="2178"/>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519792</xdr:colOff>
      <xdr:row>12</xdr:row>
      <xdr:rowOff>180022</xdr:rowOff>
    </xdr:from>
    <xdr:ext cx="4335780" cy="2020253"/>
    <xdr:sp macro="" textlink="">
      <xdr:nvSpPr>
        <xdr:cNvPr id="5" name="Tekstvak 4">
          <a:extLst>
            <a:ext uri="{FF2B5EF4-FFF2-40B4-BE49-F238E27FC236}">
              <a16:creationId xmlns:a16="http://schemas.microsoft.com/office/drawing/2014/main" id="{F692378D-54CB-460F-94B4-4D02493344EF}"/>
            </a:ext>
          </a:extLst>
        </xdr:cNvPr>
        <xdr:cNvSpPr txBox="1"/>
      </xdr:nvSpPr>
      <xdr:spPr>
        <a:xfrm>
          <a:off x="5548992" y="2913697"/>
          <a:ext cx="4335780" cy="2020253"/>
        </a:xfrm>
        <a:prstGeom prst="rect">
          <a:avLst/>
        </a:prstGeom>
        <a:solidFill>
          <a:srgbClr val="EDEDED"/>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Pas hier eventueel het aantal uren per week aan. </a:t>
          </a:r>
          <a:br>
            <a:rPr lang="nl-NL" sz="1100" b="0"/>
          </a:br>
          <a:br>
            <a:rPr lang="nl-NL" sz="1100" b="0"/>
          </a:br>
          <a:r>
            <a:rPr lang="nl-NL" sz="1100" b="0"/>
            <a:t>Standaard</a:t>
          </a:r>
          <a:r>
            <a:rPr lang="nl-NL" sz="1100" b="0" baseline="0"/>
            <a:t> is hier vermeld: </a:t>
          </a:r>
          <a:r>
            <a:rPr lang="nl-NL" sz="1100" b="1" baseline="0"/>
            <a:t>8 uren regulier</a:t>
          </a:r>
          <a:r>
            <a:rPr lang="nl-NL" sz="1100" b="0" baseline="0"/>
            <a:t> (uren waarover een inkomensafhankelijke ouderbijdrage wordt betaald, 1e en 2e dagdeel) en </a:t>
          </a:r>
          <a:r>
            <a:rPr lang="nl-NL" sz="1100" b="1" baseline="0"/>
            <a:t>8 uren VVE </a:t>
          </a:r>
          <a:r>
            <a:rPr lang="nl-NL" sz="1100" b="0" baseline="0"/>
            <a:t>(extra uren voor de geïndiceerde kinderen, volledig vergoed door de gemeente, 3e en 4e dagdeel).</a:t>
          </a:r>
          <a:br>
            <a:rPr lang="nl-NL" sz="1100" b="0" baseline="0"/>
          </a:br>
          <a:br>
            <a:rPr lang="nl-NL" sz="1100" b="0" baseline="0"/>
          </a:br>
          <a:r>
            <a:rPr lang="nl-NL" sz="1100" b="0" baseline="0"/>
            <a:t>Bij een ander urenmodel, of als gemiddeld minder uren worden afgenomen, kan dit worden bijgesteld. Niet alle kinderen zullen het volledige aanbod afnemen.</a:t>
          </a:r>
          <a:endParaRPr lang="nl-NL" sz="1100" b="0"/>
        </a:p>
      </xdr:txBody>
    </xdr:sp>
    <xdr:clientData/>
  </xdr:oneCellAnchor>
  <xdr:twoCellAnchor>
    <xdr:from>
      <xdr:col>6</xdr:col>
      <xdr:colOff>337458</xdr:colOff>
      <xdr:row>9</xdr:row>
      <xdr:rowOff>180975</xdr:rowOff>
    </xdr:from>
    <xdr:to>
      <xdr:col>6</xdr:col>
      <xdr:colOff>341268</xdr:colOff>
      <xdr:row>12</xdr:row>
      <xdr:rowOff>171450</xdr:rowOff>
    </xdr:to>
    <xdr:cxnSp macro="">
      <xdr:nvCxnSpPr>
        <xdr:cNvPr id="6" name="Rechte verbindingslijn met pijl 5">
          <a:extLst>
            <a:ext uri="{FF2B5EF4-FFF2-40B4-BE49-F238E27FC236}">
              <a16:creationId xmlns:a16="http://schemas.microsoft.com/office/drawing/2014/main" id="{7BD36F65-4018-42A8-BB02-DAB6C25727D3}"/>
            </a:ext>
          </a:extLst>
        </xdr:cNvPr>
        <xdr:cNvCxnSpPr/>
      </xdr:nvCxnSpPr>
      <xdr:spPr>
        <a:xfrm flipH="1" flipV="1">
          <a:off x="4471308" y="2324100"/>
          <a:ext cx="3810" cy="58102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383178</xdr:colOff>
      <xdr:row>9</xdr:row>
      <xdr:rowOff>188595</xdr:rowOff>
    </xdr:from>
    <xdr:to>
      <xdr:col>9</xdr:col>
      <xdr:colOff>388893</xdr:colOff>
      <xdr:row>12</xdr:row>
      <xdr:rowOff>180975</xdr:rowOff>
    </xdr:to>
    <xdr:cxnSp macro="">
      <xdr:nvCxnSpPr>
        <xdr:cNvPr id="7" name="Rechte verbindingslijn met pijl 6">
          <a:extLst>
            <a:ext uri="{FF2B5EF4-FFF2-40B4-BE49-F238E27FC236}">
              <a16:creationId xmlns:a16="http://schemas.microsoft.com/office/drawing/2014/main" id="{2B98D613-6C7E-4126-9761-D1D29693DE2D}"/>
            </a:ext>
          </a:extLst>
        </xdr:cNvPr>
        <xdr:cNvCxnSpPr/>
      </xdr:nvCxnSpPr>
      <xdr:spPr>
        <a:xfrm flipH="1" flipV="1">
          <a:off x="6202953" y="2331720"/>
          <a:ext cx="5715" cy="58293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oneCellAnchor>
    <xdr:from>
      <xdr:col>4</xdr:col>
      <xdr:colOff>161925</xdr:colOff>
      <xdr:row>12</xdr:row>
      <xdr:rowOff>174580</xdr:rowOff>
    </xdr:from>
    <xdr:ext cx="2493918" cy="1768520"/>
    <xdr:sp macro="" textlink="">
      <xdr:nvSpPr>
        <xdr:cNvPr id="8" name="Tekstvak 7">
          <a:extLst>
            <a:ext uri="{FF2B5EF4-FFF2-40B4-BE49-F238E27FC236}">
              <a16:creationId xmlns:a16="http://schemas.microsoft.com/office/drawing/2014/main" id="{08A44018-C6B2-4463-A363-6DCE847995DA}"/>
            </a:ext>
          </a:extLst>
        </xdr:cNvPr>
        <xdr:cNvSpPr txBox="1"/>
      </xdr:nvSpPr>
      <xdr:spPr>
        <a:xfrm>
          <a:off x="2676525" y="2908255"/>
          <a:ext cx="2493918" cy="1768520"/>
        </a:xfrm>
        <a:prstGeom prst="rect">
          <a:avLst/>
        </a:prstGeom>
        <a:solidFill>
          <a:srgbClr val="EDEDED"/>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nl-NL" sz="1100" b="1"/>
            <a:t>Pas hier eventueel de gemiddelde ouderbijdrage aan.</a:t>
          </a:r>
          <a:br>
            <a:rPr lang="nl-NL" sz="1100" b="0"/>
          </a:br>
          <a:br>
            <a:rPr lang="nl-NL" sz="1100" b="0"/>
          </a:br>
          <a:r>
            <a:rPr lang="nl-NL" sz="1100" b="0" baseline="0"/>
            <a:t>Standaard is hier een schatting van de gemiddelde ouderbijdrage vermeld op basis van een modaal inkomen.</a:t>
          </a:r>
          <a:br>
            <a:rPr lang="nl-NL" sz="1100" b="0" baseline="0"/>
          </a:br>
          <a:r>
            <a:rPr lang="nl-NL" sz="1100" b="0" baseline="0"/>
            <a:t>De aanbieder kan dit eventueel wijzigen naar de gemiddelde ouderbijdrage van de eigen ouderpopulatie.</a:t>
          </a:r>
          <a:endParaRPr lang="nl-NL" sz="1100" b="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0408F-BD73-42A9-A083-A04B676536DB}">
  <sheetPr>
    <pageSetUpPr fitToPage="1"/>
  </sheetPr>
  <dimension ref="B1:P27"/>
  <sheetViews>
    <sheetView showGridLines="0" showRowColHeaders="0" tabSelected="1" zoomScaleNormal="100" workbookViewId="0">
      <selection activeCell="I22" sqref="I22"/>
    </sheetView>
  </sheetViews>
  <sheetFormatPr defaultColWidth="8.86328125" defaultRowHeight="14.25" x14ac:dyDescent="0.45"/>
  <cols>
    <col min="1" max="1" width="1.1328125" customWidth="1"/>
    <col min="2" max="2" width="23.1328125" customWidth="1"/>
    <col min="3" max="3" width="3" hidden="1" customWidth="1"/>
    <col min="4" max="4" width="21.1328125" customWidth="1"/>
    <col min="5" max="5" width="18.86328125" customWidth="1"/>
    <col min="6" max="6" width="23.86328125" customWidth="1"/>
    <col min="7" max="7" width="15.1328125" hidden="1" customWidth="1"/>
    <col min="8" max="8" width="14.73046875" customWidth="1"/>
    <col min="9" max="9" width="12.3984375" customWidth="1"/>
    <col min="10" max="10" width="13.3984375" customWidth="1"/>
    <col min="11" max="11" width="10.265625" customWidth="1"/>
    <col min="12" max="12" width="4.73046875" customWidth="1"/>
    <col min="13" max="14" width="7.1328125" customWidth="1"/>
    <col min="15" max="15" width="11.1328125" bestFit="1" customWidth="1"/>
    <col min="16" max="16" width="12.59765625" customWidth="1"/>
  </cols>
  <sheetData>
    <row r="1" spans="2:16" s="26" customFormat="1" ht="18.75" customHeight="1" thickBot="1" x14ac:dyDescent="0.6">
      <c r="B1" s="62" t="s">
        <v>0</v>
      </c>
      <c r="C1" s="63" t="str">
        <f>Brondata!$A$2</f>
        <v>Capelle a/d IJssel</v>
      </c>
      <c r="D1" s="64" t="str">
        <f>Brondata!$A$2</f>
        <v>Capelle a/d IJssel</v>
      </c>
      <c r="E1" s="187"/>
      <c r="F1" s="65" t="s">
        <v>1</v>
      </c>
      <c r="G1" s="65"/>
      <c r="H1" s="65"/>
      <c r="I1" s="66">
        <v>46388</v>
      </c>
      <c r="J1" s="67" t="s">
        <v>2</v>
      </c>
      <c r="K1" s="214">
        <v>46752</v>
      </c>
      <c r="L1" s="214"/>
      <c r="M1"/>
      <c r="N1"/>
      <c r="O1"/>
      <c r="P1"/>
    </row>
    <row r="2" spans="2:16" ht="15" customHeight="1" thickBot="1" x14ac:dyDescent="0.55000000000000004">
      <c r="B2" s="62" t="s">
        <v>3</v>
      </c>
      <c r="C2" s="211" t="s">
        <v>4</v>
      </c>
      <c r="D2" s="212"/>
      <c r="E2" s="213"/>
    </row>
    <row r="3" spans="2:16" x14ac:dyDescent="0.45">
      <c r="B3" s="27"/>
    </row>
    <row r="4" spans="2:16" s="27" customFormat="1" ht="14.65" thickBot="1" x14ac:dyDescent="0.5">
      <c r="C4"/>
      <c r="D4"/>
      <c r="E4"/>
      <c r="F4"/>
      <c r="G4"/>
      <c r="H4"/>
      <c r="I4" s="56" t="s">
        <v>9</v>
      </c>
      <c r="J4"/>
      <c r="L4"/>
      <c r="M4"/>
      <c r="N4"/>
      <c r="O4"/>
      <c r="P4"/>
    </row>
    <row r="5" spans="2:16" ht="39" customHeight="1" thickBot="1" x14ac:dyDescent="0.5">
      <c r="B5" s="61" t="s">
        <v>104</v>
      </c>
      <c r="C5" s="61"/>
      <c r="D5" s="61" t="s">
        <v>5</v>
      </c>
      <c r="E5" s="61" t="s">
        <v>79</v>
      </c>
      <c r="F5" s="61" t="s">
        <v>105</v>
      </c>
      <c r="I5" s="215" t="s">
        <v>65</v>
      </c>
      <c r="J5" s="216"/>
      <c r="K5" s="216"/>
      <c r="L5" s="217"/>
    </row>
    <row r="6" spans="2:16" ht="14.65" thickBot="1" x14ac:dyDescent="0.5">
      <c r="B6" s="28" cm="1">
        <f t="array" ref="B6:C7">'Invoer subsidie'!S5:T6</f>
        <v>0</v>
      </c>
      <c r="C6" s="28">
        <v>0</v>
      </c>
      <c r="D6" s="29" cm="1">
        <f t="array" ref="D6:D7">'Invoer subsidie HBO-eis'!H5:H6</f>
        <v>0</v>
      </c>
      <c r="E6" s="29" cm="1">
        <f t="array" ref="E6:E7">'Overige subsidies'!E7:E8</f>
        <v>0</v>
      </c>
      <c r="F6" s="30">
        <f>B6+D6+E6</f>
        <v>0</v>
      </c>
      <c r="K6" s="6"/>
    </row>
    <row r="7" spans="2:16" ht="15" hidden="1" customHeight="1" thickBot="1" x14ac:dyDescent="0.5">
      <c r="B7">
        <v>0</v>
      </c>
      <c r="C7">
        <v>0</v>
      </c>
      <c r="D7">
        <v>0</v>
      </c>
      <c r="E7">
        <v>0</v>
      </c>
    </row>
    <row r="8" spans="2:16" ht="14.65" thickBot="1" x14ac:dyDescent="0.5"/>
    <row r="9" spans="2:16" x14ac:dyDescent="0.45">
      <c r="B9" s="52" t="s">
        <v>6</v>
      </c>
      <c r="C9" s="92"/>
      <c r="D9" s="218"/>
      <c r="E9" s="219"/>
      <c r="F9" s="219"/>
      <c r="G9" s="219"/>
      <c r="H9" s="219"/>
      <c r="I9" s="219"/>
      <c r="J9" s="219"/>
      <c r="K9" s="219"/>
      <c r="L9" s="220"/>
    </row>
    <row r="10" spans="2:16" x14ac:dyDescent="0.45">
      <c r="B10" s="51" t="s">
        <v>7</v>
      </c>
      <c r="C10" s="93"/>
      <c r="D10" s="208"/>
      <c r="E10" s="209"/>
      <c r="F10" s="209"/>
      <c r="G10" s="209"/>
      <c r="H10" s="209"/>
      <c r="I10" s="209"/>
      <c r="J10" s="209"/>
      <c r="K10" s="209"/>
      <c r="L10" s="210"/>
    </row>
    <row r="11" spans="2:16" x14ac:dyDescent="0.45">
      <c r="B11" s="51" t="s">
        <v>8</v>
      </c>
      <c r="C11" s="93"/>
      <c r="D11" s="208"/>
      <c r="E11" s="209"/>
      <c r="F11" s="209"/>
      <c r="G11" s="209"/>
      <c r="H11" s="209"/>
      <c r="I11" s="209"/>
      <c r="J11" s="209"/>
      <c r="K11" s="209"/>
      <c r="L11" s="210"/>
    </row>
    <row r="12" spans="2:16" x14ac:dyDescent="0.45">
      <c r="B12" s="50" t="s">
        <v>10</v>
      </c>
      <c r="C12" s="94"/>
      <c r="D12" s="233"/>
      <c r="E12" s="234"/>
      <c r="F12" s="234"/>
      <c r="G12" s="234"/>
      <c r="H12" s="234"/>
      <c r="I12" s="234"/>
      <c r="J12" s="234"/>
      <c r="K12" s="234"/>
      <c r="L12" s="235"/>
    </row>
    <row r="13" spans="2:16" x14ac:dyDescent="0.45">
      <c r="B13" s="50" t="s">
        <v>11</v>
      </c>
      <c r="C13" s="94"/>
      <c r="D13" s="233"/>
      <c r="E13" s="234"/>
      <c r="F13" s="234"/>
      <c r="G13" s="234"/>
      <c r="H13" s="234"/>
      <c r="I13" s="234"/>
      <c r="J13" s="234"/>
      <c r="K13" s="234"/>
      <c r="L13" s="235"/>
    </row>
    <row r="14" spans="2:16" x14ac:dyDescent="0.45">
      <c r="B14" s="50" t="s">
        <v>12</v>
      </c>
      <c r="C14" s="94"/>
      <c r="D14" s="233"/>
      <c r="E14" s="234"/>
      <c r="F14" s="234"/>
      <c r="G14" s="234"/>
      <c r="H14" s="234"/>
      <c r="I14" s="234"/>
      <c r="J14" s="234"/>
      <c r="K14" s="234"/>
      <c r="L14" s="235"/>
    </row>
    <row r="15" spans="2:16" x14ac:dyDescent="0.45">
      <c r="B15" s="51" t="s">
        <v>13</v>
      </c>
      <c r="C15" s="93"/>
      <c r="D15" s="233"/>
      <c r="E15" s="234"/>
      <c r="F15" s="234"/>
      <c r="G15" s="234"/>
      <c r="H15" s="234"/>
      <c r="I15" s="234"/>
      <c r="J15" s="234"/>
      <c r="K15" s="234"/>
      <c r="L15" s="235"/>
    </row>
    <row r="16" spans="2:16" x14ac:dyDescent="0.45">
      <c r="B16" s="50" t="s">
        <v>14</v>
      </c>
      <c r="C16" s="94"/>
      <c r="D16" s="233"/>
      <c r="E16" s="234"/>
      <c r="F16" s="234"/>
      <c r="G16" s="234"/>
      <c r="H16" s="234"/>
      <c r="I16" s="234"/>
      <c r="J16" s="234"/>
      <c r="K16" s="234"/>
      <c r="L16" s="235"/>
    </row>
    <row r="17" spans="2:12" x14ac:dyDescent="0.45">
      <c r="B17" s="48" t="s">
        <v>15</v>
      </c>
      <c r="C17" s="95"/>
      <c r="D17" s="221"/>
      <c r="E17" s="222"/>
      <c r="F17" s="222"/>
      <c r="G17" s="222"/>
      <c r="H17" s="222"/>
      <c r="I17" s="222"/>
      <c r="J17" s="222"/>
      <c r="K17" s="222"/>
      <c r="L17" s="223"/>
    </row>
    <row r="18" spans="2:12" ht="14.65" thickBot="1" x14ac:dyDescent="0.5">
      <c r="B18" s="49" t="s">
        <v>16</v>
      </c>
      <c r="C18" s="96"/>
      <c r="D18" s="224"/>
      <c r="E18" s="225"/>
      <c r="F18" s="225"/>
      <c r="G18" s="225"/>
      <c r="H18" s="225"/>
      <c r="I18" s="225"/>
      <c r="J18" s="225"/>
      <c r="K18" s="225"/>
      <c r="L18" s="226"/>
    </row>
    <row r="19" spans="2:12" x14ac:dyDescent="0.45">
      <c r="B19" s="100" t="s">
        <v>17</v>
      </c>
      <c r="C19" s="97"/>
      <c r="D19" s="224"/>
      <c r="E19" s="225"/>
      <c r="F19" s="226"/>
      <c r="G19" s="53"/>
      <c r="H19" s="53"/>
      <c r="I19" s="53"/>
      <c r="J19" s="53"/>
      <c r="K19" s="53"/>
      <c r="L19" s="53"/>
    </row>
    <row r="20" spans="2:12" x14ac:dyDescent="0.45">
      <c r="B20" s="101"/>
      <c r="C20" s="98"/>
      <c r="D20" s="227"/>
      <c r="E20" s="228"/>
      <c r="F20" s="229"/>
      <c r="G20" s="54"/>
      <c r="H20" s="54"/>
      <c r="I20" s="54"/>
      <c r="J20" s="54"/>
      <c r="K20" s="54"/>
      <c r="L20" s="54"/>
    </row>
    <row r="21" spans="2:12" ht="14.65" thickBot="1" x14ac:dyDescent="0.5">
      <c r="B21" s="102"/>
      <c r="C21" s="99"/>
      <c r="D21" s="230"/>
      <c r="E21" s="231"/>
      <c r="F21" s="232"/>
      <c r="G21" s="54"/>
      <c r="H21" s="54"/>
      <c r="I21" s="54"/>
      <c r="J21" s="54"/>
      <c r="K21" s="54"/>
      <c r="L21" s="54"/>
    </row>
    <row r="24" spans="2:12" x14ac:dyDescent="0.45">
      <c r="B24" s="205" t="s">
        <v>101</v>
      </c>
    </row>
    <row r="25" spans="2:12" x14ac:dyDescent="0.45">
      <c r="D25" s="183"/>
      <c r="E25" s="183"/>
    </row>
    <row r="26" spans="2:12" x14ac:dyDescent="0.45">
      <c r="D26" s="183"/>
      <c r="E26" s="183"/>
    </row>
    <row r="27" spans="2:12" x14ac:dyDescent="0.45">
      <c r="D27" s="183"/>
      <c r="E27" s="183"/>
    </row>
  </sheetData>
  <sheetProtection algorithmName="SHA-512" hashValue="/weAtlarooYVYhYdkddZcU98Lktno+rxiYztyfAAUS+QUOexUI83IVOLLGbDlMM7fAD1xMA4r2ah7ea7ZLAUwg==" saltValue="7zDPaUWbjQpeq36cCkplPg==" spinCount="100000" sheet="1" objects="1" scenarios="1"/>
  <mergeCells count="14">
    <mergeCell ref="D17:L17"/>
    <mergeCell ref="D18:L18"/>
    <mergeCell ref="D19:F21"/>
    <mergeCell ref="D12:L12"/>
    <mergeCell ref="D13:L13"/>
    <mergeCell ref="D14:L14"/>
    <mergeCell ref="D15:L15"/>
    <mergeCell ref="D16:L16"/>
    <mergeCell ref="D11:L11"/>
    <mergeCell ref="C2:E2"/>
    <mergeCell ref="K1:L1"/>
    <mergeCell ref="I5:L5"/>
    <mergeCell ref="D9:L9"/>
    <mergeCell ref="D10:L10"/>
  </mergeCell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7B83D-E646-4422-A0FB-E2E1EC8EB475}">
  <sheetPr>
    <pageSetUpPr fitToPage="1"/>
  </sheetPr>
  <dimension ref="B1:T51"/>
  <sheetViews>
    <sheetView showGridLines="0" showRowColHeaders="0" zoomScale="85" zoomScaleNormal="85" workbookViewId="0">
      <pane xSplit="4" ySplit="9" topLeftCell="E10" activePane="bottomRight" state="frozen"/>
      <selection pane="topRight" activeCell="D1" sqref="D1"/>
      <selection pane="bottomLeft" activeCell="A12" sqref="A12"/>
      <selection pane="bottomRight" activeCell="J11" sqref="J11"/>
    </sheetView>
  </sheetViews>
  <sheetFormatPr defaultColWidth="8.86328125" defaultRowHeight="14.25" x14ac:dyDescent="0.45"/>
  <cols>
    <col min="1" max="1" width="2.59765625" customWidth="1"/>
    <col min="2" max="2" width="20.86328125" bestFit="1" customWidth="1"/>
    <col min="3" max="3" width="21.86328125" bestFit="1" customWidth="1"/>
    <col min="4" max="4" width="16.3984375" customWidth="1"/>
    <col min="5" max="5" width="10.1328125" customWidth="1"/>
    <col min="6" max="8" width="14" customWidth="1"/>
    <col min="9" max="9" width="17.1328125" customWidth="1"/>
    <col min="10" max="10" width="16.1328125" customWidth="1"/>
    <col min="11" max="11" width="13.86328125" customWidth="1"/>
    <col min="12" max="12" width="14.1328125" customWidth="1"/>
    <col min="13" max="13" width="13.59765625" customWidth="1"/>
    <col min="14" max="14" width="17" customWidth="1"/>
    <col min="15" max="15" width="2.86328125" customWidth="1"/>
    <col min="16" max="16" width="8.1328125" customWidth="1"/>
    <col min="17" max="18" width="7.1328125" customWidth="1"/>
    <col min="19" max="19" width="16.59765625" customWidth="1"/>
    <col min="20" max="20" width="17.59765625" customWidth="1"/>
  </cols>
  <sheetData>
    <row r="1" spans="2:20" s="26" customFormat="1" ht="18.75" customHeight="1" thickBot="1" x14ac:dyDescent="0.6">
      <c r="B1" s="57" t="s">
        <v>0</v>
      </c>
      <c r="C1" s="265" t="str">
        <f>Brondata!$A$2</f>
        <v>Capelle a/d IJssel</v>
      </c>
      <c r="D1" s="266"/>
      <c r="E1" s="267" t="s">
        <v>1</v>
      </c>
      <c r="F1" s="268"/>
      <c r="G1" s="268"/>
      <c r="H1" s="268"/>
      <c r="I1" s="58"/>
      <c r="J1" s="59">
        <v>46388</v>
      </c>
      <c r="K1" s="60" t="s">
        <v>2</v>
      </c>
      <c r="L1" s="59">
        <v>46752</v>
      </c>
      <c r="M1" s="59"/>
      <c r="N1" s="65"/>
      <c r="O1" s="68"/>
      <c r="P1" s="68"/>
      <c r="Q1" s="68"/>
      <c r="R1" s="68"/>
      <c r="S1" s="68"/>
      <c r="T1" s="69"/>
    </row>
    <row r="2" spans="2:20" ht="15" customHeight="1" thickBot="1" x14ac:dyDescent="0.5">
      <c r="B2" s="57" t="s">
        <v>3</v>
      </c>
      <c r="C2" s="275" t="str">
        <f>Totaaloverzicht!C2</f>
        <v>NAAM AANVRAGER</v>
      </c>
      <c r="D2" s="276"/>
    </row>
    <row r="3" spans="2:20" x14ac:dyDescent="0.45">
      <c r="P3" s="269" t="s">
        <v>18</v>
      </c>
      <c r="Q3" s="270"/>
      <c r="R3" s="270"/>
      <c r="S3" s="271">
        <f>T33</f>
        <v>0</v>
      </c>
      <c r="T3" s="272"/>
    </row>
    <row r="4" spans="2:20" ht="14.65" thickBot="1" x14ac:dyDescent="0.5">
      <c r="B4" s="56" t="s">
        <v>9</v>
      </c>
      <c r="P4" s="273" t="s">
        <v>19</v>
      </c>
      <c r="Q4" s="274"/>
      <c r="R4" s="274"/>
      <c r="T4" s="201">
        <v>1</v>
      </c>
    </row>
    <row r="5" spans="2:20" ht="15" customHeight="1" thickBot="1" x14ac:dyDescent="0.5">
      <c r="B5" s="262" t="s">
        <v>65</v>
      </c>
      <c r="C5" s="263"/>
      <c r="D5" s="264"/>
      <c r="P5" s="241" t="s">
        <v>20</v>
      </c>
      <c r="Q5" s="242"/>
      <c r="R5" s="242"/>
      <c r="S5" s="245">
        <f>S3*T4</f>
        <v>0</v>
      </c>
      <c r="T5" s="246"/>
    </row>
    <row r="6" spans="2:20" s="27" customFormat="1" ht="14.65" thickBot="1" x14ac:dyDescent="0.5">
      <c r="C6"/>
      <c r="D6"/>
      <c r="E6"/>
      <c r="F6"/>
      <c r="G6"/>
      <c r="H6"/>
      <c r="I6"/>
      <c r="J6"/>
      <c r="K6"/>
      <c r="L6"/>
      <c r="M6"/>
      <c r="N6"/>
      <c r="O6"/>
      <c r="P6" s="243"/>
      <c r="Q6" s="244"/>
      <c r="R6" s="244"/>
      <c r="S6" s="247"/>
      <c r="T6" s="248"/>
    </row>
    <row r="7" spans="2:20" ht="14.65" thickBot="1" x14ac:dyDescent="0.5">
      <c r="E7" s="249"/>
      <c r="F7" s="249"/>
      <c r="G7" s="249"/>
      <c r="H7" s="249"/>
      <c r="I7" s="249"/>
      <c r="J7" s="249"/>
      <c r="K7" s="249"/>
      <c r="L7" s="249"/>
      <c r="M7" s="249"/>
      <c r="N7" s="249"/>
      <c r="O7" s="27"/>
    </row>
    <row r="8" spans="2:20" ht="21" customHeight="1" thickBot="1" x14ac:dyDescent="0.5">
      <c r="B8" s="250" t="s">
        <v>21</v>
      </c>
      <c r="C8" s="252" t="s">
        <v>22</v>
      </c>
      <c r="D8" s="254" t="s">
        <v>23</v>
      </c>
      <c r="E8" s="256" t="s">
        <v>24</v>
      </c>
      <c r="F8" s="257"/>
      <c r="G8" s="257" t="s">
        <v>25</v>
      </c>
      <c r="H8" s="257"/>
      <c r="I8" s="257"/>
      <c r="J8" s="257" t="s">
        <v>26</v>
      </c>
      <c r="K8" s="257"/>
      <c r="L8" s="257" t="s">
        <v>27</v>
      </c>
      <c r="M8" s="257"/>
      <c r="N8" s="258"/>
      <c r="P8" s="259" t="s">
        <v>28</v>
      </c>
      <c r="Q8" s="260"/>
      <c r="R8" s="261"/>
    </row>
    <row r="9" spans="2:20" ht="27" customHeight="1" thickBot="1" x14ac:dyDescent="0.5">
      <c r="B9" s="251"/>
      <c r="C9" s="253"/>
      <c r="D9" s="255"/>
      <c r="E9" s="70" t="s">
        <v>29</v>
      </c>
      <c r="F9" s="71" t="s">
        <v>30</v>
      </c>
      <c r="G9" s="71" t="s">
        <v>29</v>
      </c>
      <c r="H9" s="71" t="s">
        <v>31</v>
      </c>
      <c r="I9" s="71" t="s">
        <v>30</v>
      </c>
      <c r="J9" s="71" t="s">
        <v>29</v>
      </c>
      <c r="K9" s="71" t="s">
        <v>30</v>
      </c>
      <c r="L9" s="71" t="s">
        <v>29</v>
      </c>
      <c r="M9" s="71" t="s">
        <v>31</v>
      </c>
      <c r="N9" s="72" t="s">
        <v>30</v>
      </c>
      <c r="P9" s="70" t="s">
        <v>32</v>
      </c>
      <c r="Q9" s="71" t="s">
        <v>33</v>
      </c>
      <c r="R9" s="71" t="s">
        <v>34</v>
      </c>
      <c r="S9" s="71" t="s">
        <v>31</v>
      </c>
      <c r="T9" s="72" t="s">
        <v>30</v>
      </c>
    </row>
    <row r="10" spans="2:20" s="3" customFormat="1" x14ac:dyDescent="0.45">
      <c r="B10" s="103"/>
      <c r="C10" s="104"/>
      <c r="D10" s="104"/>
      <c r="E10" s="105"/>
      <c r="F10" s="106" t="str">
        <f>IF(D10="","",E10*Calculaties!T4)</f>
        <v/>
      </c>
      <c r="G10" s="105"/>
      <c r="H10" s="107" t="str">
        <f>IF(D10="","",G10*Calculaties!S5)</f>
        <v/>
      </c>
      <c r="I10" s="108" t="str">
        <f>IF(D10="","",G10*Calculaties!T5)</f>
        <v/>
      </c>
      <c r="J10" s="105"/>
      <c r="K10" s="108" t="str">
        <f>IF(D10="","",J10*Calculaties!T6)</f>
        <v/>
      </c>
      <c r="L10" s="109"/>
      <c r="M10" s="107" t="str">
        <f>IF(D10="","",L10*Calculaties!S8)</f>
        <v/>
      </c>
      <c r="N10" s="110" t="str">
        <f>IF(D10="","",L10*Calculaties!T8)</f>
        <v/>
      </c>
      <c r="O10" s="111"/>
      <c r="P10" s="112" t="str">
        <f t="shared" ref="P10:P32" si="0">IF(D10="","",E10+G10)</f>
        <v/>
      </c>
      <c r="Q10" s="113" t="str">
        <f t="shared" ref="Q10:Q32" si="1">IF(D10="","",J10+L10)</f>
        <v/>
      </c>
      <c r="R10" s="113" t="str">
        <f t="shared" ref="R10:R32" si="2">IF(D10="","",Q10+P10)</f>
        <v/>
      </c>
      <c r="S10" s="114" t="str">
        <f t="shared" ref="S10:S32" si="3">IF(D10="","",H10+M10)</f>
        <v/>
      </c>
      <c r="T10" s="115" t="str">
        <f t="shared" ref="T10:T32" si="4">IF(D10="","",F10+K10+I10+N10)</f>
        <v/>
      </c>
    </row>
    <row r="11" spans="2:20" s="3" customFormat="1" x14ac:dyDescent="0.45">
      <c r="B11" s="116"/>
      <c r="C11" s="117"/>
      <c r="D11" s="118"/>
      <c r="E11" s="119"/>
      <c r="F11" s="120" t="str">
        <f>IF(D11="","",E11*Calculaties!T4)</f>
        <v/>
      </c>
      <c r="G11" s="121"/>
      <c r="H11" s="122" t="str">
        <f>IF(D11="","",G11*Calculaties!S5)</f>
        <v/>
      </c>
      <c r="I11" s="123" t="str">
        <f>IF(D11="","",G11*Calculaties!T5)</f>
        <v/>
      </c>
      <c r="J11" s="121"/>
      <c r="K11" s="123" t="str">
        <f>IF(D11="","",J11*Calculaties!T6)</f>
        <v/>
      </c>
      <c r="L11" s="121"/>
      <c r="M11" s="122" t="str">
        <f>IF(D11="","",L11*Calculaties!S8)</f>
        <v/>
      </c>
      <c r="N11" s="124" t="str">
        <f>IF(D11="","",L11*Calculaties!T8)</f>
        <v/>
      </c>
      <c r="O11" s="111"/>
      <c r="P11" s="125" t="str">
        <f t="shared" si="0"/>
        <v/>
      </c>
      <c r="Q11" s="126" t="str">
        <f t="shared" si="1"/>
        <v/>
      </c>
      <c r="R11" s="126" t="str">
        <f t="shared" si="2"/>
        <v/>
      </c>
      <c r="S11" s="127" t="str">
        <f t="shared" si="3"/>
        <v/>
      </c>
      <c r="T11" s="128" t="str">
        <f t="shared" si="4"/>
        <v/>
      </c>
    </row>
    <row r="12" spans="2:20" s="3" customFormat="1" x14ac:dyDescent="0.45">
      <c r="B12" s="116"/>
      <c r="C12" s="129"/>
      <c r="D12" s="117"/>
      <c r="E12" s="121"/>
      <c r="F12" s="123" t="str">
        <f>IF(D12="","",E12*Calculaties!T4)</f>
        <v/>
      </c>
      <c r="G12" s="121"/>
      <c r="H12" s="122" t="str">
        <f>IF(D12="","",G12*Calculaties!S5)</f>
        <v/>
      </c>
      <c r="I12" s="123" t="str">
        <f>IF(D12="","",G12*Calculaties!T5)</f>
        <v/>
      </c>
      <c r="J12" s="121"/>
      <c r="K12" s="120" t="str">
        <f>IF(D12="","",J12*Calculaties!T6)</f>
        <v/>
      </c>
      <c r="L12" s="121"/>
      <c r="M12" s="122" t="str">
        <f>IF(D12="","",L12*Calculaties!S8)</f>
        <v/>
      </c>
      <c r="N12" s="124" t="str">
        <f>IF(D12="","",L12*Calculaties!T8)</f>
        <v/>
      </c>
      <c r="O12" s="111"/>
      <c r="P12" s="125" t="str">
        <f t="shared" si="0"/>
        <v/>
      </c>
      <c r="Q12" s="126" t="str">
        <f t="shared" si="1"/>
        <v/>
      </c>
      <c r="R12" s="126" t="str">
        <f t="shared" si="2"/>
        <v/>
      </c>
      <c r="S12" s="127" t="str">
        <f t="shared" si="3"/>
        <v/>
      </c>
      <c r="T12" s="128" t="str">
        <f t="shared" si="4"/>
        <v/>
      </c>
    </row>
    <row r="13" spans="2:20" s="3" customFormat="1" x14ac:dyDescent="0.45">
      <c r="B13" s="116"/>
      <c r="C13" s="117"/>
      <c r="D13" s="117"/>
      <c r="E13" s="121"/>
      <c r="F13" s="123" t="str">
        <f>IF(D13="","",E13*Calculaties!T4)</f>
        <v/>
      </c>
      <c r="G13" s="121"/>
      <c r="H13" s="122" t="str">
        <f>IF(D13="","",G13*Calculaties!S5)</f>
        <v/>
      </c>
      <c r="I13" s="123" t="str">
        <f>IF(D13="","",G13*Calculaties!T5)</f>
        <v/>
      </c>
      <c r="J13" s="130"/>
      <c r="K13" s="123" t="str">
        <f>IF(D13="","",J13*Calculaties!T6)</f>
        <v/>
      </c>
      <c r="L13" s="121"/>
      <c r="M13" s="122" t="str">
        <f>IF(D13="","",L13*Calculaties!S8)</f>
        <v/>
      </c>
      <c r="N13" s="124" t="str">
        <f>IF(D13="","",L13*Calculaties!T8)</f>
        <v/>
      </c>
      <c r="O13" s="111"/>
      <c r="P13" s="125" t="str">
        <f t="shared" si="0"/>
        <v/>
      </c>
      <c r="Q13" s="126" t="str">
        <f t="shared" si="1"/>
        <v/>
      </c>
      <c r="R13" s="126" t="str">
        <f t="shared" si="2"/>
        <v/>
      </c>
      <c r="S13" s="127" t="str">
        <f t="shared" si="3"/>
        <v/>
      </c>
      <c r="T13" s="128" t="str">
        <f t="shared" si="4"/>
        <v/>
      </c>
    </row>
    <row r="14" spans="2:20" s="3" customFormat="1" x14ac:dyDescent="0.45">
      <c r="B14" s="116"/>
      <c r="C14" s="129"/>
      <c r="D14" s="117"/>
      <c r="E14" s="131"/>
      <c r="F14" s="123" t="str">
        <f>IF(D14="","",E14*Calculaties!T4)</f>
        <v/>
      </c>
      <c r="G14" s="121"/>
      <c r="H14" s="122" t="str">
        <f>IF(D14="","",G14*Calculaties!S5)</f>
        <v/>
      </c>
      <c r="I14" s="123" t="str">
        <f>IF(D14="","",G14*Calculaties!T5)</f>
        <v/>
      </c>
      <c r="J14" s="130"/>
      <c r="K14" s="123" t="str">
        <f>IF(D14="","",J14*Calculaties!T6)</f>
        <v/>
      </c>
      <c r="L14" s="121"/>
      <c r="M14" s="122" t="str">
        <f>IF(D14="","",L14*Calculaties!S8)</f>
        <v/>
      </c>
      <c r="N14" s="132" t="str">
        <f>IF(D14="","",L14*Calculaties!T8)</f>
        <v/>
      </c>
      <c r="O14" s="111"/>
      <c r="P14" s="125" t="str">
        <f t="shared" si="0"/>
        <v/>
      </c>
      <c r="Q14" s="126" t="str">
        <f t="shared" si="1"/>
        <v/>
      </c>
      <c r="R14" s="126" t="str">
        <f t="shared" si="2"/>
        <v/>
      </c>
      <c r="S14" s="127" t="str">
        <f t="shared" si="3"/>
        <v/>
      </c>
      <c r="T14" s="128" t="str">
        <f t="shared" si="4"/>
        <v/>
      </c>
    </row>
    <row r="15" spans="2:20" s="3" customFormat="1" x14ac:dyDescent="0.45">
      <c r="B15" s="116"/>
      <c r="C15" s="117"/>
      <c r="D15" s="117"/>
      <c r="E15" s="131"/>
      <c r="F15" s="123" t="str">
        <f>IF(D15="","",E15*Calculaties!T4)</f>
        <v/>
      </c>
      <c r="G15" s="121"/>
      <c r="H15" s="122" t="str">
        <f>IF(D15="","",G15*Calculaties!S5)</f>
        <v/>
      </c>
      <c r="I15" s="123" t="str">
        <f>IF(D15="","",G15*Calculaties!T5)</f>
        <v/>
      </c>
      <c r="J15" s="121"/>
      <c r="K15" s="123" t="str">
        <f>IF(D15="","",J15*Calculaties!T6)</f>
        <v/>
      </c>
      <c r="L15" s="121"/>
      <c r="M15" s="122" t="str">
        <f>IF(D15="","",L15*Calculaties!S8)</f>
        <v/>
      </c>
      <c r="N15" s="133" t="str">
        <f>IF(D15="","",L15*Calculaties!T8)</f>
        <v/>
      </c>
      <c r="O15" s="111"/>
      <c r="P15" s="125" t="str">
        <f t="shared" si="0"/>
        <v/>
      </c>
      <c r="Q15" s="126" t="str">
        <f t="shared" si="1"/>
        <v/>
      </c>
      <c r="R15" s="126" t="str">
        <f t="shared" si="2"/>
        <v/>
      </c>
      <c r="S15" s="127" t="str">
        <f t="shared" si="3"/>
        <v/>
      </c>
      <c r="T15" s="128" t="str">
        <f t="shared" si="4"/>
        <v/>
      </c>
    </row>
    <row r="16" spans="2:20" s="3" customFormat="1" x14ac:dyDescent="0.45">
      <c r="B16" s="116"/>
      <c r="C16" s="117"/>
      <c r="D16" s="117"/>
      <c r="E16" s="131"/>
      <c r="F16" s="134" t="str">
        <f>IF(D16="","",E16*Calculaties!T4)</f>
        <v/>
      </c>
      <c r="G16" s="121"/>
      <c r="H16" s="122" t="str">
        <f>IF(D16="","",G16*Calculaties!S5)</f>
        <v/>
      </c>
      <c r="I16" s="123" t="str">
        <f>IF(D16="","",G16*Calculaties!T5)</f>
        <v/>
      </c>
      <c r="J16" s="121"/>
      <c r="K16" s="120" t="str">
        <f>IF(D16="","",J16*Calculaties!T6)</f>
        <v/>
      </c>
      <c r="L16" s="121"/>
      <c r="M16" s="122" t="str">
        <f>IF(D16="","",L16*Calculaties!S8)</f>
        <v/>
      </c>
      <c r="N16" s="133" t="str">
        <f>IF(D16="","",L16*Calculaties!T8)</f>
        <v/>
      </c>
      <c r="O16" s="111"/>
      <c r="P16" s="125" t="str">
        <f t="shared" si="0"/>
        <v/>
      </c>
      <c r="Q16" s="126" t="str">
        <f t="shared" si="1"/>
        <v/>
      </c>
      <c r="R16" s="126" t="str">
        <f t="shared" si="2"/>
        <v/>
      </c>
      <c r="S16" s="127" t="str">
        <f t="shared" si="3"/>
        <v/>
      </c>
      <c r="T16" s="128" t="str">
        <f t="shared" si="4"/>
        <v/>
      </c>
    </row>
    <row r="17" spans="2:20" s="3" customFormat="1" x14ac:dyDescent="0.45">
      <c r="B17" s="116"/>
      <c r="C17" s="117"/>
      <c r="D17" s="117"/>
      <c r="E17" s="121"/>
      <c r="F17" s="135" t="str">
        <f>IF(D17="","",E17*Calculaties!T4)</f>
        <v/>
      </c>
      <c r="G17" s="121"/>
      <c r="H17" s="122" t="str">
        <f>IF(D17="","",G17*Calculaties!S5)</f>
        <v/>
      </c>
      <c r="I17" s="123" t="str">
        <f>IF(D17="","",G17*Calculaties!T5)</f>
        <v/>
      </c>
      <c r="J17" s="121"/>
      <c r="K17" s="136" t="str">
        <f>IF(D17="","",J17*Calculaties!T6)</f>
        <v/>
      </c>
      <c r="L17" s="121"/>
      <c r="M17" s="122" t="str">
        <f>IF(D17="","",L17*Calculaties!S8)</f>
        <v/>
      </c>
      <c r="N17" s="133" t="str">
        <f>IF(D17="","",L17*Calculaties!T8)</f>
        <v/>
      </c>
      <c r="O17" s="111"/>
      <c r="P17" s="125" t="str">
        <f t="shared" si="0"/>
        <v/>
      </c>
      <c r="Q17" s="126" t="str">
        <f t="shared" si="1"/>
        <v/>
      </c>
      <c r="R17" s="126" t="str">
        <f t="shared" si="2"/>
        <v/>
      </c>
      <c r="S17" s="127" t="str">
        <f t="shared" si="3"/>
        <v/>
      </c>
      <c r="T17" s="128" t="str">
        <f t="shared" si="4"/>
        <v/>
      </c>
    </row>
    <row r="18" spans="2:20" s="3" customFormat="1" x14ac:dyDescent="0.45">
      <c r="B18" s="116"/>
      <c r="C18" s="117"/>
      <c r="D18" s="117"/>
      <c r="E18" s="131"/>
      <c r="F18" s="137" t="str">
        <f>IF(D18="","",E18*Calculaties!T4)</f>
        <v/>
      </c>
      <c r="G18" s="121"/>
      <c r="H18" s="122" t="str">
        <f>IF(D18="","",G18*Calculaties!S5)</f>
        <v/>
      </c>
      <c r="I18" s="123" t="str">
        <f>IF(D18="","",G18*Calculaties!T5)</f>
        <v/>
      </c>
      <c r="J18" s="121"/>
      <c r="K18" s="123" t="str">
        <f>IF(D18="","",J18*Calculaties!T6)</f>
        <v/>
      </c>
      <c r="L18" s="121"/>
      <c r="M18" s="122" t="str">
        <f>IF(D18="","",L18*Calculaties!S8)</f>
        <v/>
      </c>
      <c r="N18" s="124" t="str">
        <f>IF(D18="","",L18*Calculaties!T8)</f>
        <v/>
      </c>
      <c r="O18" s="111"/>
      <c r="P18" s="125" t="str">
        <f t="shared" si="0"/>
        <v/>
      </c>
      <c r="Q18" s="126" t="str">
        <f t="shared" si="1"/>
        <v/>
      </c>
      <c r="R18" s="126" t="str">
        <f t="shared" si="2"/>
        <v/>
      </c>
      <c r="S18" s="127" t="str">
        <f t="shared" si="3"/>
        <v/>
      </c>
      <c r="T18" s="128" t="str">
        <f t="shared" si="4"/>
        <v/>
      </c>
    </row>
    <row r="19" spans="2:20" s="3" customFormat="1" x14ac:dyDescent="0.45">
      <c r="B19" s="116"/>
      <c r="C19" s="117"/>
      <c r="D19" s="117"/>
      <c r="E19" s="131"/>
      <c r="F19" s="136" t="str">
        <f>IF(D19="","",E19*Calculaties!T4)</f>
        <v/>
      </c>
      <c r="G19" s="121"/>
      <c r="H19" s="122" t="str">
        <f>IF(D19="","",G19*Calculaties!S5)</f>
        <v/>
      </c>
      <c r="I19" s="123" t="str">
        <f>IF(D19="","",G19*Calculaties!T5)</f>
        <v/>
      </c>
      <c r="J19" s="121"/>
      <c r="K19" s="123" t="str">
        <f>IF(D19="","",J19*Calculaties!T6)</f>
        <v/>
      </c>
      <c r="L19" s="121"/>
      <c r="M19" s="122" t="str">
        <f>IF(D19="","",L19*Calculaties!S8)</f>
        <v/>
      </c>
      <c r="N19" s="132" t="str">
        <f>IF(D19="","",L19*Calculaties!T8)</f>
        <v/>
      </c>
      <c r="O19" s="111"/>
      <c r="P19" s="125" t="str">
        <f t="shared" si="0"/>
        <v/>
      </c>
      <c r="Q19" s="126" t="str">
        <f t="shared" si="1"/>
        <v/>
      </c>
      <c r="R19" s="126" t="str">
        <f t="shared" si="2"/>
        <v/>
      </c>
      <c r="S19" s="127" t="str">
        <f t="shared" si="3"/>
        <v/>
      </c>
      <c r="T19" s="128" t="str">
        <f t="shared" si="4"/>
        <v/>
      </c>
    </row>
    <row r="20" spans="2:20" s="3" customFormat="1" x14ac:dyDescent="0.45">
      <c r="B20" s="116"/>
      <c r="C20" s="117"/>
      <c r="D20" s="117"/>
      <c r="E20" s="131"/>
      <c r="F20" s="123" t="str">
        <f>IF(D20="","",E20*Calculaties!T4)</f>
        <v/>
      </c>
      <c r="G20" s="121"/>
      <c r="H20" s="122" t="str">
        <f>IF(D20="","",G20*Calculaties!S5)</f>
        <v/>
      </c>
      <c r="I20" s="123" t="str">
        <f>IF(D20="","",G20*Calculaties!T5)</f>
        <v/>
      </c>
      <c r="J20" s="121"/>
      <c r="K20" s="120" t="str">
        <f>IF(D20="","",J20*Calculaties!T6)</f>
        <v/>
      </c>
      <c r="L20" s="121"/>
      <c r="M20" s="122" t="str">
        <f>IF(D20="","",L20*Calculaties!S8)</f>
        <v/>
      </c>
      <c r="N20" s="133" t="str">
        <f>IF(D20="","",L20*Calculaties!T8)</f>
        <v/>
      </c>
      <c r="O20" s="111"/>
      <c r="P20" s="125" t="str">
        <f t="shared" si="0"/>
        <v/>
      </c>
      <c r="Q20" s="126" t="str">
        <f t="shared" si="1"/>
        <v/>
      </c>
      <c r="R20" s="126" t="str">
        <f t="shared" si="2"/>
        <v/>
      </c>
      <c r="S20" s="127" t="str">
        <f t="shared" si="3"/>
        <v/>
      </c>
      <c r="T20" s="128" t="str">
        <f t="shared" si="4"/>
        <v/>
      </c>
    </row>
    <row r="21" spans="2:20" s="3" customFormat="1" x14ac:dyDescent="0.45">
      <c r="B21" s="116"/>
      <c r="C21" s="117"/>
      <c r="D21" s="117"/>
      <c r="E21" s="121"/>
      <c r="F21" s="120" t="str">
        <f>IF(D21="","",E21*Calculaties!T4)</f>
        <v/>
      </c>
      <c r="G21" s="121"/>
      <c r="H21" s="122" t="str">
        <f>IF(D21="","",G21*Calculaties!S5)</f>
        <v/>
      </c>
      <c r="I21" s="123" t="str">
        <f>IF(D21="","",G21*Calculaties!T5)</f>
        <v/>
      </c>
      <c r="J21" s="121"/>
      <c r="K21" s="123" t="str">
        <f>IF(D21="","",J21*Calculaties!T6)</f>
        <v/>
      </c>
      <c r="L21" s="121"/>
      <c r="M21" s="122" t="str">
        <f>IF(D21="","",L21*Calculaties!S8)</f>
        <v/>
      </c>
      <c r="N21" s="133" t="str">
        <f>IF(D21="","",L21*Calculaties!T8)</f>
        <v/>
      </c>
      <c r="O21" s="111"/>
      <c r="P21" s="125" t="str">
        <f t="shared" si="0"/>
        <v/>
      </c>
      <c r="Q21" s="126" t="str">
        <f t="shared" si="1"/>
        <v/>
      </c>
      <c r="R21" s="126" t="str">
        <f t="shared" si="2"/>
        <v/>
      </c>
      <c r="S21" s="127" t="str">
        <f t="shared" si="3"/>
        <v/>
      </c>
      <c r="T21" s="128" t="str">
        <f t="shared" si="4"/>
        <v/>
      </c>
    </row>
    <row r="22" spans="2:20" s="3" customFormat="1" x14ac:dyDescent="0.45">
      <c r="B22" s="116"/>
      <c r="C22" s="117"/>
      <c r="D22" s="117"/>
      <c r="E22" s="121"/>
      <c r="F22" s="136" t="str">
        <f>IF(D22="","",E22*Calculaties!T4)</f>
        <v/>
      </c>
      <c r="G22" s="121"/>
      <c r="H22" s="122" t="str">
        <f>IF(D22="","",G22*Calculaties!S5)</f>
        <v/>
      </c>
      <c r="I22" s="123" t="str">
        <f>IF(D22="","",G22*Calculaties!T5)</f>
        <v/>
      </c>
      <c r="J22" s="121"/>
      <c r="K22" s="123" t="str">
        <f>IF(D22="","",J22*Calculaties!T6)</f>
        <v/>
      </c>
      <c r="L22" s="121"/>
      <c r="M22" s="122" t="str">
        <f>IF(D22="","",L22*Calculaties!S8)</f>
        <v/>
      </c>
      <c r="N22" s="124" t="str">
        <f>IF(D22="","",L22*Calculaties!T8)</f>
        <v/>
      </c>
      <c r="O22" s="111"/>
      <c r="P22" s="125" t="str">
        <f t="shared" si="0"/>
        <v/>
      </c>
      <c r="Q22" s="126" t="str">
        <f t="shared" si="1"/>
        <v/>
      </c>
      <c r="R22" s="126" t="str">
        <f t="shared" si="2"/>
        <v/>
      </c>
      <c r="S22" s="127" t="str">
        <f t="shared" si="3"/>
        <v/>
      </c>
      <c r="T22" s="128" t="str">
        <f t="shared" si="4"/>
        <v/>
      </c>
    </row>
    <row r="23" spans="2:20" s="3" customFormat="1" x14ac:dyDescent="0.45">
      <c r="B23" s="116"/>
      <c r="C23" s="129"/>
      <c r="D23" s="117"/>
      <c r="E23" s="121"/>
      <c r="F23" s="136" t="str">
        <f>IF(D23="","",E23*Calculaties!T4)</f>
        <v/>
      </c>
      <c r="G23" s="121"/>
      <c r="H23" s="122" t="str">
        <f>IF(D23="","",G23*Calculaties!S5)</f>
        <v/>
      </c>
      <c r="I23" s="123" t="str">
        <f>IF(D23="","",G23*Calculaties!T5)</f>
        <v/>
      </c>
      <c r="J23" s="121"/>
      <c r="K23" s="123" t="str">
        <f>IF(D23="","",J23*Calculaties!T6)</f>
        <v/>
      </c>
      <c r="L23" s="121"/>
      <c r="M23" s="122" t="str">
        <f>IF(D23="","",L23*Calculaties!S8)</f>
        <v/>
      </c>
      <c r="N23" s="132" t="str">
        <f>IF(D23="","",L23*Calculaties!T8)</f>
        <v/>
      </c>
      <c r="O23" s="111"/>
      <c r="P23" s="125" t="str">
        <f t="shared" si="0"/>
        <v/>
      </c>
      <c r="Q23" s="126" t="str">
        <f t="shared" si="1"/>
        <v/>
      </c>
      <c r="R23" s="126" t="str">
        <f t="shared" si="2"/>
        <v/>
      </c>
      <c r="S23" s="127" t="str">
        <f t="shared" si="3"/>
        <v/>
      </c>
      <c r="T23" s="128" t="str">
        <f t="shared" si="4"/>
        <v/>
      </c>
    </row>
    <row r="24" spans="2:20" s="3" customFormat="1" x14ac:dyDescent="0.45">
      <c r="B24" s="116"/>
      <c r="C24" s="117"/>
      <c r="D24" s="117"/>
      <c r="E24" s="121"/>
      <c r="F24" s="123" t="str">
        <f>IF(D24="","",E24*Calculaties!T4)</f>
        <v/>
      </c>
      <c r="G24" s="121"/>
      <c r="H24" s="122" t="str">
        <f>IF(D24="","",G24*Calculaties!S5)</f>
        <v/>
      </c>
      <c r="I24" s="123" t="str">
        <f>IF(D24="","",G24*Calculaties!T5)</f>
        <v/>
      </c>
      <c r="J24" s="121"/>
      <c r="K24" s="123" t="str">
        <f>IF(D24="","",J24*Calculaties!T6)</f>
        <v/>
      </c>
      <c r="L24" s="121"/>
      <c r="M24" s="122" t="str">
        <f>IF(D24="","",L24*Calculaties!S8)</f>
        <v/>
      </c>
      <c r="N24" s="133" t="str">
        <f>IF(D24="","",L24*Calculaties!T8)</f>
        <v/>
      </c>
      <c r="O24" s="111"/>
      <c r="P24" s="125" t="str">
        <f t="shared" si="0"/>
        <v/>
      </c>
      <c r="Q24" s="126" t="str">
        <f t="shared" si="1"/>
        <v/>
      </c>
      <c r="R24" s="126" t="str">
        <f t="shared" si="2"/>
        <v/>
      </c>
      <c r="S24" s="127" t="str">
        <f t="shared" si="3"/>
        <v/>
      </c>
      <c r="T24" s="128" t="str">
        <f t="shared" si="4"/>
        <v/>
      </c>
    </row>
    <row r="25" spans="2:20" s="3" customFormat="1" x14ac:dyDescent="0.45">
      <c r="B25" s="116"/>
      <c r="C25" s="117"/>
      <c r="D25" s="117"/>
      <c r="E25" s="121"/>
      <c r="F25" s="120" t="str">
        <f>IF(D25="","",E25*Calculaties!T4)</f>
        <v/>
      </c>
      <c r="G25" s="121"/>
      <c r="H25" s="122" t="str">
        <f>IF(D25="","",G25*Calculaties!S5)</f>
        <v/>
      </c>
      <c r="I25" s="123" t="str">
        <f>IF(D25="","",G25*Calculaties!T5)</f>
        <v/>
      </c>
      <c r="J25" s="121"/>
      <c r="K25" s="123" t="str">
        <f>IF(D25="","",J25*Calculaties!T6)</f>
        <v/>
      </c>
      <c r="L25" s="121"/>
      <c r="M25" s="122" t="str">
        <f>IF(D25="","",L25*Calculaties!S8)</f>
        <v/>
      </c>
      <c r="N25" s="133" t="str">
        <f>IF(D25="","",L25*Calculaties!T8)</f>
        <v/>
      </c>
      <c r="O25" s="111"/>
      <c r="P25" s="125" t="str">
        <f t="shared" si="0"/>
        <v/>
      </c>
      <c r="Q25" s="126" t="str">
        <f t="shared" si="1"/>
        <v/>
      </c>
      <c r="R25" s="126" t="str">
        <f t="shared" si="2"/>
        <v/>
      </c>
      <c r="S25" s="127" t="str">
        <f t="shared" si="3"/>
        <v/>
      </c>
      <c r="T25" s="128" t="str">
        <f t="shared" si="4"/>
        <v/>
      </c>
    </row>
    <row r="26" spans="2:20" s="3" customFormat="1" x14ac:dyDescent="0.45">
      <c r="B26" s="116"/>
      <c r="C26" s="129"/>
      <c r="D26" s="117"/>
      <c r="E26" s="121"/>
      <c r="F26" s="123" t="str">
        <f>IF(D26="","",E26*Calculaties!T4)</f>
        <v/>
      </c>
      <c r="G26" s="121"/>
      <c r="H26" s="122" t="str">
        <f>IF(D26="","",G26*Calculaties!S5)</f>
        <v/>
      </c>
      <c r="I26" s="123" t="str">
        <f>IF(D26="","",G26*Calculaties!T5)</f>
        <v/>
      </c>
      <c r="J26" s="121"/>
      <c r="K26" s="123" t="str">
        <f>IF(D26="","",J26*Calculaties!T6)</f>
        <v/>
      </c>
      <c r="L26" s="121"/>
      <c r="M26" s="122" t="str">
        <f>IF(D26="","",L26*Calculaties!S8)</f>
        <v/>
      </c>
      <c r="N26" s="124" t="str">
        <f>IF(D26="","",L26*Calculaties!T8)</f>
        <v/>
      </c>
      <c r="O26" s="111"/>
      <c r="P26" s="125" t="str">
        <f t="shared" si="0"/>
        <v/>
      </c>
      <c r="Q26" s="126" t="str">
        <f t="shared" si="1"/>
        <v/>
      </c>
      <c r="R26" s="126" t="str">
        <f t="shared" si="2"/>
        <v/>
      </c>
      <c r="S26" s="127" t="str">
        <f t="shared" si="3"/>
        <v/>
      </c>
      <c r="T26" s="128" t="str">
        <f t="shared" si="4"/>
        <v/>
      </c>
    </row>
    <row r="27" spans="2:20" s="3" customFormat="1" x14ac:dyDescent="0.45">
      <c r="B27" s="116"/>
      <c r="C27" s="117"/>
      <c r="D27" s="117"/>
      <c r="E27" s="121"/>
      <c r="F27" s="120" t="str">
        <f>IF(D27="","",E27*Calculaties!T4)</f>
        <v/>
      </c>
      <c r="G27" s="121"/>
      <c r="H27" s="122" t="str">
        <f>IF(D27="","",G27*Calculaties!S5)</f>
        <v/>
      </c>
      <c r="I27" s="123" t="str">
        <f>IF(D27="","",G27*Calculaties!T5)</f>
        <v/>
      </c>
      <c r="J27" s="121"/>
      <c r="K27" s="123" t="str">
        <f>IF(D27="","",J27*Calculaties!T6)</f>
        <v/>
      </c>
      <c r="L27" s="121"/>
      <c r="M27" s="122" t="str">
        <f>IF(D27="","",L27*Calculaties!S8)</f>
        <v/>
      </c>
      <c r="N27" s="132" t="str">
        <f>IF(D27="","",L27*Calculaties!T8)</f>
        <v/>
      </c>
      <c r="O27" s="111"/>
      <c r="P27" s="125" t="str">
        <f t="shared" si="0"/>
        <v/>
      </c>
      <c r="Q27" s="126" t="str">
        <f t="shared" si="1"/>
        <v/>
      </c>
      <c r="R27" s="126" t="str">
        <f t="shared" si="2"/>
        <v/>
      </c>
      <c r="S27" s="127" t="str">
        <f t="shared" si="3"/>
        <v/>
      </c>
      <c r="T27" s="128" t="str">
        <f t="shared" si="4"/>
        <v/>
      </c>
    </row>
    <row r="28" spans="2:20" s="3" customFormat="1" x14ac:dyDescent="0.45">
      <c r="B28" s="116"/>
      <c r="C28" s="117"/>
      <c r="D28" s="117"/>
      <c r="E28" s="121"/>
      <c r="F28" s="136" t="str">
        <f>IF(D28="","",E28*Calculaties!T4)</f>
        <v/>
      </c>
      <c r="G28" s="121"/>
      <c r="H28" s="122" t="str">
        <f>IF(D28="","",G28*Calculaties!S5)</f>
        <v/>
      </c>
      <c r="I28" s="123" t="str">
        <f>IF(D28="","",G28*Calculaties!T5)</f>
        <v/>
      </c>
      <c r="J28" s="121"/>
      <c r="K28" s="123" t="str">
        <f>IF(D28="","",J28*Calculaties!T6)</f>
        <v/>
      </c>
      <c r="L28" s="121"/>
      <c r="M28" s="122" t="str">
        <f>IF(D28="","",L28*Calculaties!S8)</f>
        <v/>
      </c>
      <c r="N28" s="133" t="str">
        <f>IF(D28="","",L28*Calculaties!T8)</f>
        <v/>
      </c>
      <c r="O28" s="111"/>
      <c r="P28" s="125" t="str">
        <f t="shared" si="0"/>
        <v/>
      </c>
      <c r="Q28" s="126" t="str">
        <f t="shared" si="1"/>
        <v/>
      </c>
      <c r="R28" s="126" t="str">
        <f t="shared" si="2"/>
        <v/>
      </c>
      <c r="S28" s="127" t="str">
        <f t="shared" si="3"/>
        <v/>
      </c>
      <c r="T28" s="128" t="str">
        <f t="shared" si="4"/>
        <v/>
      </c>
    </row>
    <row r="29" spans="2:20" s="3" customFormat="1" x14ac:dyDescent="0.45">
      <c r="B29" s="116"/>
      <c r="C29" s="117"/>
      <c r="D29" s="117"/>
      <c r="E29" s="121"/>
      <c r="F29" s="123" t="str">
        <f>IF(D29="","",E29*Calculaties!T4)</f>
        <v/>
      </c>
      <c r="G29" s="121"/>
      <c r="H29" s="122" t="str">
        <f>IF(D29="","",G29*Calculaties!S5)</f>
        <v/>
      </c>
      <c r="I29" s="123" t="str">
        <f>IF(D29="","",G29*Calculaties!T5)</f>
        <v/>
      </c>
      <c r="J29" s="121"/>
      <c r="K29" s="123" t="str">
        <f>IF(D29="","",J29*Calculaties!T6)</f>
        <v/>
      </c>
      <c r="L29" s="121"/>
      <c r="M29" s="122" t="str">
        <f>IF(D29="","",L29*Calculaties!S8)</f>
        <v/>
      </c>
      <c r="N29" s="133" t="str">
        <f>IF(D29="","",L29*Calculaties!T8)</f>
        <v/>
      </c>
      <c r="O29" s="111"/>
      <c r="P29" s="125" t="str">
        <f t="shared" si="0"/>
        <v/>
      </c>
      <c r="Q29" s="126" t="str">
        <f t="shared" si="1"/>
        <v/>
      </c>
      <c r="R29" s="126" t="str">
        <f t="shared" si="2"/>
        <v/>
      </c>
      <c r="S29" s="127" t="str">
        <f t="shared" si="3"/>
        <v/>
      </c>
      <c r="T29" s="128" t="str">
        <f t="shared" si="4"/>
        <v/>
      </c>
    </row>
    <row r="30" spans="2:20" s="3" customFormat="1" x14ac:dyDescent="0.45">
      <c r="B30" s="116"/>
      <c r="C30" s="117"/>
      <c r="D30" s="117"/>
      <c r="E30" s="121"/>
      <c r="F30" s="120" t="str">
        <f>IF(D30="","",E30*Calculaties!T4)</f>
        <v/>
      </c>
      <c r="G30" s="121"/>
      <c r="H30" s="122" t="str">
        <f>IF(D30="","",G30*Calculaties!S5)</f>
        <v/>
      </c>
      <c r="I30" s="123" t="str">
        <f>IF(D30="","",G30*Calculaties!T5)</f>
        <v/>
      </c>
      <c r="J30" s="121"/>
      <c r="K30" s="123" t="str">
        <f>IF(D30="","",J30*Calculaties!T6)</f>
        <v/>
      </c>
      <c r="L30" s="121"/>
      <c r="M30" s="122" t="str">
        <f>IF(D30="","",L30*Calculaties!S8)</f>
        <v/>
      </c>
      <c r="N30" s="133" t="str">
        <f>IF(D30="","",L30*Calculaties!T8)</f>
        <v/>
      </c>
      <c r="O30" s="111"/>
      <c r="P30" s="125" t="str">
        <f t="shared" si="0"/>
        <v/>
      </c>
      <c r="Q30" s="126" t="str">
        <f t="shared" si="1"/>
        <v/>
      </c>
      <c r="R30" s="126" t="str">
        <f t="shared" si="2"/>
        <v/>
      </c>
      <c r="S30" s="127" t="str">
        <f t="shared" si="3"/>
        <v/>
      </c>
      <c r="T30" s="128" t="str">
        <f t="shared" si="4"/>
        <v/>
      </c>
    </row>
    <row r="31" spans="2:20" s="3" customFormat="1" x14ac:dyDescent="0.45">
      <c r="B31" s="116"/>
      <c r="C31" s="117"/>
      <c r="D31" s="117"/>
      <c r="E31" s="121"/>
      <c r="F31" s="136" t="str">
        <f>IF(D31="","",E31*Calculaties!T4)</f>
        <v/>
      </c>
      <c r="G31" s="121"/>
      <c r="H31" s="122" t="str">
        <f>IF(D31="","",G31*Calculaties!S5)</f>
        <v/>
      </c>
      <c r="I31" s="123" t="str">
        <f>IF(D31="","",G31*Calculaties!T5)</f>
        <v/>
      </c>
      <c r="J31" s="121"/>
      <c r="K31" s="123" t="str">
        <f>IF(D31="","",J31*Calculaties!T6)</f>
        <v/>
      </c>
      <c r="L31" s="121"/>
      <c r="M31" s="122" t="str">
        <f>IF(D31="","",L31*Calculaties!S8)</f>
        <v/>
      </c>
      <c r="N31" s="124" t="str">
        <f>IF(D31="","",L31*Calculaties!T8)</f>
        <v/>
      </c>
      <c r="O31" s="111"/>
      <c r="P31" s="125" t="str">
        <f t="shared" si="0"/>
        <v/>
      </c>
      <c r="Q31" s="126" t="str">
        <f t="shared" si="1"/>
        <v/>
      </c>
      <c r="R31" s="126" t="str">
        <f t="shared" si="2"/>
        <v/>
      </c>
      <c r="S31" s="127" t="str">
        <f t="shared" si="3"/>
        <v/>
      </c>
      <c r="T31" s="128" t="str">
        <f t="shared" si="4"/>
        <v/>
      </c>
    </row>
    <row r="32" spans="2:20" s="3" customFormat="1" ht="14.65" thickBot="1" x14ac:dyDescent="0.5">
      <c r="B32" s="138"/>
      <c r="C32" s="139"/>
      <c r="D32" s="139"/>
      <c r="E32" s="140"/>
      <c r="F32" s="141" t="str">
        <f>IF(D32="","",E32*Calculaties!T4)</f>
        <v/>
      </c>
      <c r="G32" s="140"/>
      <c r="H32" s="142" t="str">
        <f>IF(D32="","",G32*Calculaties!S5)</f>
        <v/>
      </c>
      <c r="I32" s="143" t="str">
        <f>IF(D32="","",G32*Calculaties!T5)</f>
        <v/>
      </c>
      <c r="J32" s="140"/>
      <c r="K32" s="143" t="str">
        <f>IF(D32="","",J32*Calculaties!T6)</f>
        <v/>
      </c>
      <c r="L32" s="144"/>
      <c r="M32" s="142" t="str">
        <f>IF(D32="","",L32*Calculaties!S8)</f>
        <v/>
      </c>
      <c r="N32" s="145" t="str">
        <f>IF(D32="","",L32*Calculaties!T8)</f>
        <v/>
      </c>
      <c r="O32" s="111"/>
      <c r="P32" s="146" t="str">
        <f t="shared" si="0"/>
        <v/>
      </c>
      <c r="Q32" s="147" t="str">
        <f t="shared" si="1"/>
        <v/>
      </c>
      <c r="R32" s="147" t="str">
        <f t="shared" si="2"/>
        <v/>
      </c>
      <c r="S32" s="148" t="str">
        <f t="shared" si="3"/>
        <v/>
      </c>
      <c r="T32" s="149" t="str">
        <f t="shared" si="4"/>
        <v/>
      </c>
    </row>
    <row r="33" spans="2:20" s="3" customFormat="1" ht="14.65" thickBot="1" x14ac:dyDescent="0.5">
      <c r="B33" s="238" t="s">
        <v>35</v>
      </c>
      <c r="C33" s="239"/>
      <c r="D33" s="240"/>
      <c r="E33" s="150">
        <f t="shared" ref="E33:N33" si="5">SUM(E10:E32)</f>
        <v>0</v>
      </c>
      <c r="F33" s="151">
        <f t="shared" si="5"/>
        <v>0</v>
      </c>
      <c r="G33" s="150">
        <f t="shared" si="5"/>
        <v>0</v>
      </c>
      <c r="H33" s="151">
        <f t="shared" si="5"/>
        <v>0</v>
      </c>
      <c r="I33" s="151">
        <f t="shared" si="5"/>
        <v>0</v>
      </c>
      <c r="J33" s="150">
        <f t="shared" si="5"/>
        <v>0</v>
      </c>
      <c r="K33" s="151">
        <f t="shared" si="5"/>
        <v>0</v>
      </c>
      <c r="L33" s="150">
        <f t="shared" si="5"/>
        <v>0</v>
      </c>
      <c r="M33" s="151">
        <f t="shared" si="5"/>
        <v>0</v>
      </c>
      <c r="N33" s="152">
        <f t="shared" si="5"/>
        <v>0</v>
      </c>
      <c r="O33" s="34"/>
      <c r="P33" s="153">
        <f>SUM(P10:P32)</f>
        <v>0</v>
      </c>
      <c r="Q33" s="150">
        <f>SUM(Q10:Q32)</f>
        <v>0</v>
      </c>
      <c r="R33" s="150">
        <f>SUM(R10:R32)</f>
        <v>0</v>
      </c>
      <c r="S33" s="151">
        <f>SUM(S10:S32)</f>
        <v>0</v>
      </c>
      <c r="T33" s="152">
        <f>SUM(T10:T32)</f>
        <v>0</v>
      </c>
    </row>
    <row r="36" spans="2:20" x14ac:dyDescent="0.45">
      <c r="E36" s="35"/>
      <c r="F36" s="35"/>
      <c r="G36" s="237"/>
      <c r="H36" s="237"/>
      <c r="I36" s="237"/>
      <c r="J36" s="237"/>
      <c r="K36" s="237"/>
      <c r="L36" s="237"/>
      <c r="M36" s="37"/>
      <c r="N36" s="37"/>
    </row>
    <row r="37" spans="2:20" x14ac:dyDescent="0.45">
      <c r="E37" s="38"/>
      <c r="F37" s="38"/>
      <c r="G37" s="237"/>
      <c r="H37" s="237"/>
      <c r="I37" s="237"/>
      <c r="J37" s="237"/>
      <c r="K37" s="237"/>
      <c r="L37" s="237"/>
      <c r="M37" s="37"/>
      <c r="N37" s="37"/>
    </row>
    <row r="38" spans="2:20" x14ac:dyDescent="0.45">
      <c r="E38" s="38"/>
      <c r="F38" s="38"/>
      <c r="G38" s="237"/>
      <c r="H38" s="237"/>
      <c r="I38" s="237"/>
      <c r="J38" s="237"/>
      <c r="K38" s="237"/>
      <c r="L38" s="237"/>
      <c r="M38" s="37"/>
      <c r="N38" s="37"/>
    </row>
    <row r="39" spans="2:20" x14ac:dyDescent="0.45">
      <c r="E39" s="37"/>
      <c r="F39" s="37"/>
      <c r="G39" s="237"/>
      <c r="H39" s="237"/>
      <c r="I39" s="237"/>
      <c r="J39" s="237"/>
      <c r="K39" s="237"/>
      <c r="L39" s="237"/>
      <c r="M39" s="37"/>
      <c r="N39" s="37"/>
    </row>
    <row r="40" spans="2:20" x14ac:dyDescent="0.45">
      <c r="E40" s="37"/>
      <c r="F40" s="37"/>
      <c r="G40" s="237"/>
      <c r="H40" s="237"/>
      <c r="I40" s="237"/>
      <c r="J40" s="237"/>
      <c r="K40" s="237"/>
      <c r="L40" s="237"/>
      <c r="M40" s="37"/>
      <c r="N40" s="37"/>
    </row>
    <row r="41" spans="2:20" x14ac:dyDescent="0.45">
      <c r="E41" s="37"/>
      <c r="F41" s="37"/>
      <c r="G41" s="237"/>
      <c r="H41" s="237"/>
      <c r="I41" s="237"/>
      <c r="J41" s="237"/>
      <c r="K41" s="237"/>
      <c r="L41" s="237"/>
      <c r="M41" s="37"/>
      <c r="N41" s="37"/>
    </row>
    <row r="42" spans="2:20" x14ac:dyDescent="0.45">
      <c r="E42" s="38"/>
      <c r="F42" s="38"/>
      <c r="G42" s="237"/>
      <c r="H42" s="237"/>
      <c r="I42" s="237"/>
      <c r="J42" s="237"/>
      <c r="K42" s="237"/>
      <c r="L42" s="237"/>
      <c r="M42" s="37"/>
      <c r="N42" s="37"/>
    </row>
    <row r="43" spans="2:20" x14ac:dyDescent="0.45">
      <c r="E43" s="37"/>
      <c r="F43" s="37"/>
      <c r="G43" s="237"/>
      <c r="H43" s="237"/>
      <c r="I43" s="237"/>
      <c r="J43" s="237"/>
      <c r="K43" s="237"/>
      <c r="L43" s="237"/>
      <c r="M43" s="37"/>
      <c r="N43" s="37"/>
    </row>
    <row r="44" spans="2:20" x14ac:dyDescent="0.45">
      <c r="E44" s="35"/>
      <c r="F44" s="35"/>
      <c r="G44" s="237"/>
      <c r="H44" s="237"/>
      <c r="I44" s="237"/>
      <c r="J44" s="237"/>
      <c r="K44" s="237"/>
      <c r="L44" s="237"/>
      <c r="M44" s="37"/>
      <c r="N44" s="37"/>
    </row>
    <row r="45" spans="2:20" x14ac:dyDescent="0.45">
      <c r="E45" s="35"/>
      <c r="F45" s="35"/>
      <c r="G45" s="237"/>
      <c r="H45" s="237"/>
      <c r="I45" s="237"/>
      <c r="J45" s="38"/>
      <c r="K45" s="38"/>
      <c r="L45" s="38"/>
      <c r="M45" s="37"/>
      <c r="N45" s="37"/>
    </row>
    <row r="46" spans="2:20" x14ac:dyDescent="0.45">
      <c r="E46" s="39"/>
      <c r="F46" s="39"/>
      <c r="G46" s="236"/>
      <c r="H46" s="236"/>
      <c r="I46" s="236"/>
      <c r="J46" s="37"/>
      <c r="K46" s="37"/>
      <c r="L46" s="37"/>
      <c r="M46" s="37"/>
      <c r="N46" s="37"/>
    </row>
    <row r="47" spans="2:20" x14ac:dyDescent="0.45">
      <c r="E47" s="39"/>
      <c r="F47" s="39"/>
      <c r="G47" s="236"/>
      <c r="H47" s="236"/>
      <c r="I47" s="236"/>
      <c r="J47" s="37"/>
      <c r="K47" s="37"/>
      <c r="L47" s="37"/>
      <c r="M47" s="37"/>
      <c r="N47" s="37"/>
    </row>
    <row r="48" spans="2:20" x14ac:dyDescent="0.45">
      <c r="E48" s="39"/>
      <c r="F48" s="39"/>
      <c r="G48" s="236"/>
      <c r="H48" s="236"/>
      <c r="I48" s="236"/>
      <c r="J48" s="37"/>
      <c r="K48" s="37"/>
      <c r="L48" s="37"/>
      <c r="M48" s="37"/>
      <c r="N48" s="37"/>
    </row>
    <row r="49" spans="5:14" x14ac:dyDescent="0.45">
      <c r="E49" s="37"/>
      <c r="F49" s="37"/>
      <c r="G49" s="37"/>
      <c r="H49" s="37"/>
      <c r="I49" s="37"/>
      <c r="J49" s="37"/>
      <c r="K49" s="37"/>
      <c r="L49" s="37"/>
      <c r="M49" s="37"/>
      <c r="N49" s="37"/>
    </row>
    <row r="50" spans="5:14" x14ac:dyDescent="0.45">
      <c r="E50" s="37"/>
      <c r="F50" s="37"/>
      <c r="G50" s="37"/>
      <c r="H50" s="37"/>
      <c r="I50" s="37"/>
      <c r="J50" s="37"/>
      <c r="K50" s="37"/>
      <c r="L50" s="37"/>
      <c r="M50" s="37"/>
      <c r="N50" s="37"/>
    </row>
    <row r="51" spans="5:14" x14ac:dyDescent="0.45">
      <c r="E51" s="37"/>
      <c r="F51" s="37"/>
      <c r="G51" s="37"/>
      <c r="H51" s="37"/>
      <c r="I51" s="37"/>
      <c r="J51" s="37"/>
      <c r="K51" s="37"/>
      <c r="L51" s="37"/>
      <c r="M51" s="37"/>
      <c r="N51" s="37"/>
    </row>
  </sheetData>
  <sheetProtection algorithmName="SHA-512" hashValue="Bzl0wBzkiaJqaq1i/S/zzhnl9npadq/FKUVF6SIOTvsnc4dQNndPbrmKjN8SlSMpooWbCpIk6rxHWOzyx/o4JA==" saltValue="yTzxjpTP9VI5PS65MbmmYw==" spinCount="100000" sheet="1" selectLockedCells="1"/>
  <mergeCells count="30">
    <mergeCell ref="C1:D1"/>
    <mergeCell ref="E1:H1"/>
    <mergeCell ref="P3:R3"/>
    <mergeCell ref="S3:T3"/>
    <mergeCell ref="P4:R4"/>
    <mergeCell ref="C2:D2"/>
    <mergeCell ref="P5:R6"/>
    <mergeCell ref="S5:T6"/>
    <mergeCell ref="E7:N7"/>
    <mergeCell ref="B8:B9"/>
    <mergeCell ref="C8:C9"/>
    <mergeCell ref="D8:D9"/>
    <mergeCell ref="E8:F8"/>
    <mergeCell ref="G8:I8"/>
    <mergeCell ref="J8:K8"/>
    <mergeCell ref="L8:N8"/>
    <mergeCell ref="P8:R8"/>
    <mergeCell ref="B5:D5"/>
    <mergeCell ref="B33:D33"/>
    <mergeCell ref="G36:L36"/>
    <mergeCell ref="G37:L37"/>
    <mergeCell ref="G38:L38"/>
    <mergeCell ref="G39:L39"/>
    <mergeCell ref="G46:I48"/>
    <mergeCell ref="G40:L40"/>
    <mergeCell ref="G41:L41"/>
    <mergeCell ref="G42:L42"/>
    <mergeCell ref="G43:L43"/>
    <mergeCell ref="G44:L44"/>
    <mergeCell ref="G45:I45"/>
  </mergeCells>
  <dataValidations count="1">
    <dataValidation allowBlank="1" showInputMessage="1" showErrorMessage="1" prompt="Bij 100% wordt het totaalbedrag als voorschot uitgekeerd. Om te voorkomen dat er later te veel terugbetaald moet worden, kan ervoor gekozen worden om een lager percentage van het totaalbedrag als voorschot uit te laten keren. Denk aan 85% of 90%." sqref="T4" xr:uid="{C5F3885F-5587-4122-BDB6-78CFA663DE48}"/>
  </dataValidations>
  <pageMargins left="0.70866141732283472" right="0.70866141732283472" top="0.74803149606299213" bottom="0.74803149606299213" header="0.31496062992125984" footer="0.31496062992125984"/>
  <pageSetup paperSize="9" scale="4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3408B-1E37-4E04-A65A-2644300C84C8}">
  <dimension ref="A1:R53"/>
  <sheetViews>
    <sheetView showGridLines="0" showRowColHeaders="0" zoomScale="90" zoomScaleNormal="90" workbookViewId="0">
      <selection activeCell="I12" sqref="I12"/>
    </sheetView>
  </sheetViews>
  <sheetFormatPr defaultColWidth="8.86328125" defaultRowHeight="14.25" x14ac:dyDescent="0.45"/>
  <cols>
    <col min="1" max="1" width="1.86328125" customWidth="1"/>
    <col min="2" max="2" width="21.86328125" customWidth="1"/>
    <col min="3" max="3" width="26.265625" customWidth="1"/>
    <col min="4" max="4" width="19.59765625" customWidth="1"/>
    <col min="5" max="5" width="22.1328125" bestFit="1" customWidth="1"/>
    <col min="6" max="6" width="14" customWidth="1"/>
    <col min="7" max="7" width="19.59765625" customWidth="1"/>
    <col min="8" max="8" width="14.86328125" customWidth="1"/>
    <col min="9" max="9" width="17.1328125" customWidth="1"/>
    <col min="10" max="10" width="14.86328125" customWidth="1"/>
    <col min="12" max="12" width="10" bestFit="1" customWidth="1"/>
  </cols>
  <sheetData>
    <row r="1" spans="2:18" s="26" customFormat="1" ht="18.399999999999999" thickBot="1" x14ac:dyDescent="0.55000000000000004">
      <c r="B1" s="57" t="s">
        <v>0</v>
      </c>
      <c r="C1" s="265" t="str">
        <f>Brondata!$A$2</f>
        <v>Capelle a/d IJssel</v>
      </c>
      <c r="D1" s="266"/>
      <c r="E1" s="73"/>
      <c r="F1" s="74" t="s">
        <v>102</v>
      </c>
      <c r="G1" s="75"/>
      <c r="H1" s="75"/>
      <c r="I1" s="75"/>
      <c r="J1" s="73"/>
    </row>
    <row r="2" spans="2:18" ht="16.149999999999999" thickBot="1" x14ac:dyDescent="0.5">
      <c r="B2" s="57" t="s">
        <v>3</v>
      </c>
      <c r="C2" s="285" t="str">
        <f>Totaaloverzicht!C2</f>
        <v>NAAM AANVRAGER</v>
      </c>
      <c r="D2" s="286"/>
    </row>
    <row r="3" spans="2:18" x14ac:dyDescent="0.45">
      <c r="F3" s="277" t="s">
        <v>18</v>
      </c>
      <c r="G3" s="278"/>
      <c r="H3" s="32">
        <f>H37</f>
        <v>0</v>
      </c>
    </row>
    <row r="4" spans="2:18" ht="14.65" thickBot="1" x14ac:dyDescent="0.5">
      <c r="F4" s="279" t="s">
        <v>19</v>
      </c>
      <c r="G4" s="280"/>
      <c r="H4" s="200">
        <v>1</v>
      </c>
    </row>
    <row r="5" spans="2:18" ht="15" customHeight="1" x14ac:dyDescent="0.45">
      <c r="F5" s="281" t="s">
        <v>20</v>
      </c>
      <c r="G5" s="282"/>
      <c r="H5" s="246">
        <f>H3*H4</f>
        <v>0</v>
      </c>
    </row>
    <row r="6" spans="2:18" s="27" customFormat="1" ht="14.65" thickBot="1" x14ac:dyDescent="0.5">
      <c r="C6"/>
      <c r="D6"/>
      <c r="E6"/>
      <c r="F6" s="283"/>
      <c r="G6" s="284"/>
      <c r="H6" s="248"/>
    </row>
    <row r="7" spans="2:18" s="27" customFormat="1" x14ac:dyDescent="0.45">
      <c r="C7"/>
      <c r="D7"/>
      <c r="E7"/>
      <c r="F7"/>
      <c r="G7"/>
      <c r="H7"/>
      <c r="I7"/>
      <c r="J7" s="33"/>
      <c r="K7" s="33"/>
    </row>
    <row r="8" spans="2:18" s="27" customFormat="1" x14ac:dyDescent="0.45">
      <c r="C8"/>
      <c r="D8"/>
      <c r="E8"/>
      <c r="F8"/>
      <c r="G8"/>
      <c r="H8"/>
      <c r="I8"/>
      <c r="J8" s="33"/>
      <c r="K8" s="33"/>
    </row>
    <row r="9" spans="2:18" s="27" customFormat="1" ht="14.65" thickBot="1" x14ac:dyDescent="0.5">
      <c r="B9" s="56" t="s">
        <v>9</v>
      </c>
      <c r="C9"/>
      <c r="D9"/>
      <c r="E9"/>
      <c r="F9"/>
      <c r="G9"/>
      <c r="H9"/>
      <c r="I9"/>
      <c r="J9" s="33"/>
      <c r="K9" s="33"/>
    </row>
    <row r="10" spans="2:18" s="27" customFormat="1" ht="14.65" thickBot="1" x14ac:dyDescent="0.5">
      <c r="B10" s="80" t="s">
        <v>65</v>
      </c>
      <c r="C10" s="81"/>
      <c r="D10"/>
      <c r="E10"/>
      <c r="F10"/>
      <c r="G10"/>
      <c r="H10"/>
      <c r="I10"/>
      <c r="J10" s="33"/>
      <c r="K10" s="33"/>
    </row>
    <row r="11" spans="2:18" s="27" customFormat="1" x14ac:dyDescent="0.45">
      <c r="C11"/>
      <c r="D11"/>
      <c r="E11"/>
      <c r="F11"/>
      <c r="G11"/>
      <c r="H11"/>
      <c r="I11"/>
      <c r="J11" s="33"/>
      <c r="K11" s="33"/>
    </row>
    <row r="12" spans="2:18" s="27" customFormat="1" ht="14.65" thickBot="1" x14ac:dyDescent="0.5">
      <c r="C12"/>
      <c r="D12"/>
      <c r="E12"/>
      <c r="F12"/>
      <c r="G12"/>
      <c r="H12"/>
      <c r="I12"/>
      <c r="J12"/>
      <c r="K12" s="33"/>
    </row>
    <row r="13" spans="2:18" ht="30.75" customHeight="1" thickBot="1" x14ac:dyDescent="0.5">
      <c r="B13" s="287" t="s">
        <v>21</v>
      </c>
      <c r="C13" s="287" t="s">
        <v>22</v>
      </c>
      <c r="D13" s="288" t="s">
        <v>23</v>
      </c>
      <c r="E13" s="76" t="s">
        <v>36</v>
      </c>
      <c r="F13" s="289" t="s">
        <v>37</v>
      </c>
      <c r="G13" s="289"/>
      <c r="H13" s="289"/>
    </row>
    <row r="14" spans="2:18" ht="63.75" customHeight="1" thickBot="1" x14ac:dyDescent="0.5">
      <c r="B14" s="287"/>
      <c r="C14" s="287"/>
      <c r="D14" s="288"/>
      <c r="E14" s="77" t="s">
        <v>38</v>
      </c>
      <c r="F14" s="78" t="s">
        <v>39</v>
      </c>
      <c r="G14" s="78" t="s">
        <v>47</v>
      </c>
      <c r="H14" s="79" t="s">
        <v>40</v>
      </c>
      <c r="I14" s="6"/>
      <c r="K14" s="6"/>
      <c r="L14" s="6"/>
      <c r="M14" s="6"/>
      <c r="N14" s="6"/>
      <c r="O14" s="6"/>
      <c r="P14" s="6"/>
      <c r="Q14" s="6"/>
      <c r="R14" s="6"/>
    </row>
    <row r="15" spans="2:18" ht="15" customHeight="1" x14ac:dyDescent="0.45">
      <c r="B15" s="154" t="str">
        <f>IF('Invoer subsidie'!B10=0,"",'Invoer subsidie'!B10)</f>
        <v/>
      </c>
      <c r="C15" s="155" t="str">
        <f>IF('Invoer subsidie'!C10=0,"",'Invoer subsidie'!C10)</f>
        <v/>
      </c>
      <c r="D15" s="156" t="str">
        <f>IF('Invoer subsidie'!D10=0,"",'Invoer subsidie'!D10)</f>
        <v/>
      </c>
      <c r="E15" s="157"/>
      <c r="F15" s="9" t="str">
        <f>IF(E15="","",10)</f>
        <v/>
      </c>
      <c r="G15" s="158" t="str">
        <f>IF(E15="","",Brondata!$M$2)</f>
        <v/>
      </c>
      <c r="H15" s="159" t="str">
        <f>IF(E15="","",E15*F15*G15)</f>
        <v/>
      </c>
      <c r="I15" s="6"/>
      <c r="K15" s="6"/>
      <c r="L15" s="6"/>
      <c r="M15" s="6"/>
      <c r="N15" s="6"/>
      <c r="O15" s="6"/>
      <c r="P15" s="6"/>
      <c r="Q15" s="6"/>
      <c r="R15" s="6"/>
    </row>
    <row r="16" spans="2:18" x14ac:dyDescent="0.45">
      <c r="B16" s="154" t="str">
        <f>IF('Invoer subsidie'!B11=0,"",'Invoer subsidie'!B11)</f>
        <v/>
      </c>
      <c r="C16" s="155" t="str">
        <f>IF('Invoer subsidie'!C11=0,"",'Invoer subsidie'!C11)</f>
        <v/>
      </c>
      <c r="D16" s="156" t="str">
        <f>IF('Invoer subsidie'!D11=0,"",'Invoer subsidie'!D11)</f>
        <v/>
      </c>
      <c r="E16" s="160"/>
      <c r="F16" s="40" t="str">
        <f>IF(E16="","",10)</f>
        <v/>
      </c>
      <c r="G16" s="161" t="str">
        <f>IF(E16="","",Brondata!$M$2)</f>
        <v/>
      </c>
      <c r="H16" s="162" t="str">
        <f>IF(E16="","",E16*F16*G16)</f>
        <v/>
      </c>
      <c r="I16" s="6"/>
      <c r="K16" s="6"/>
      <c r="L16" s="6"/>
      <c r="M16" s="6"/>
      <c r="N16" s="6"/>
      <c r="O16" s="6"/>
      <c r="P16" s="6"/>
      <c r="Q16" s="6"/>
      <c r="R16" s="6"/>
    </row>
    <row r="17" spans="2:18" x14ac:dyDescent="0.45">
      <c r="B17" s="154" t="str">
        <f>IF('Invoer subsidie'!B12=0,"",'Invoer subsidie'!B12)</f>
        <v/>
      </c>
      <c r="C17" s="155" t="str">
        <f>IF('Invoer subsidie'!C12=0,"",'Invoer subsidie'!C12)</f>
        <v/>
      </c>
      <c r="D17" s="156" t="str">
        <f>IF('Invoer subsidie'!D12=0,"",'Invoer subsidie'!D12)</f>
        <v/>
      </c>
      <c r="E17" s="160"/>
      <c r="F17" s="40" t="str">
        <f t="shared" ref="F17:F36" si="0">IF(E17="","",10)</f>
        <v/>
      </c>
      <c r="G17" s="161" t="str">
        <f>IF(E17="","",Brondata!$M$2)</f>
        <v/>
      </c>
      <c r="H17" s="162" t="str">
        <f t="shared" ref="H17:H36" si="1">IF(E17="","",E17*F17*G17)</f>
        <v/>
      </c>
      <c r="I17" s="6"/>
      <c r="K17" s="6"/>
      <c r="L17" s="6"/>
      <c r="M17" s="6"/>
      <c r="N17" s="6"/>
      <c r="O17" s="6"/>
      <c r="P17" s="6"/>
      <c r="Q17" s="6"/>
      <c r="R17" s="6"/>
    </row>
    <row r="18" spans="2:18" x14ac:dyDescent="0.45">
      <c r="B18" s="154" t="str">
        <f>IF('Invoer subsidie'!B13=0,"",'Invoer subsidie'!B13)</f>
        <v/>
      </c>
      <c r="C18" s="155" t="str">
        <f>IF('Invoer subsidie'!C13=0,"",'Invoer subsidie'!C13)</f>
        <v/>
      </c>
      <c r="D18" s="156" t="str">
        <f>IF('Invoer subsidie'!D13=0,"",'Invoer subsidie'!D13)</f>
        <v/>
      </c>
      <c r="E18" s="160"/>
      <c r="F18" s="40" t="str">
        <f t="shared" si="0"/>
        <v/>
      </c>
      <c r="G18" s="161" t="str">
        <f>IF(E18="","",Brondata!$M$2)</f>
        <v/>
      </c>
      <c r="H18" s="162" t="str">
        <f t="shared" si="1"/>
        <v/>
      </c>
      <c r="I18" s="6"/>
      <c r="K18" s="6"/>
      <c r="L18" s="6"/>
      <c r="M18" s="6"/>
      <c r="N18" s="6"/>
      <c r="O18" s="6"/>
      <c r="P18" s="6"/>
      <c r="Q18" s="6"/>
      <c r="R18" s="6"/>
    </row>
    <row r="19" spans="2:18" x14ac:dyDescent="0.45">
      <c r="B19" s="154" t="str">
        <f>IF('Invoer subsidie'!B14=0,"",'Invoer subsidie'!B14)</f>
        <v/>
      </c>
      <c r="C19" s="155" t="str">
        <f>IF('Invoer subsidie'!C14=0,"",'Invoer subsidie'!C14)</f>
        <v/>
      </c>
      <c r="D19" s="156" t="str">
        <f>IF('Invoer subsidie'!D14=0,"",'Invoer subsidie'!D14)</f>
        <v/>
      </c>
      <c r="E19" s="160"/>
      <c r="F19" s="40" t="str">
        <f t="shared" si="0"/>
        <v/>
      </c>
      <c r="G19" s="161" t="str">
        <f>IF(E19="","",Brondata!$M$2)</f>
        <v/>
      </c>
      <c r="H19" s="162" t="str">
        <f t="shared" si="1"/>
        <v/>
      </c>
      <c r="I19" s="6"/>
      <c r="K19" s="6"/>
      <c r="L19" s="6"/>
      <c r="M19" s="6"/>
      <c r="N19" s="6"/>
      <c r="O19" s="6"/>
      <c r="P19" s="6"/>
      <c r="Q19" s="6"/>
      <c r="R19" s="6"/>
    </row>
    <row r="20" spans="2:18" x14ac:dyDescent="0.45">
      <c r="B20" s="154" t="str">
        <f>IF('Invoer subsidie'!B15=0,"",'Invoer subsidie'!B15)</f>
        <v/>
      </c>
      <c r="C20" s="155" t="str">
        <f>IF('Invoer subsidie'!C15=0,"",'Invoer subsidie'!C15)</f>
        <v/>
      </c>
      <c r="D20" s="156" t="str">
        <f>IF('Invoer subsidie'!D15=0,"",'Invoer subsidie'!D15)</f>
        <v/>
      </c>
      <c r="E20" s="160"/>
      <c r="F20" s="40" t="str">
        <f t="shared" si="0"/>
        <v/>
      </c>
      <c r="G20" s="161" t="str">
        <f>IF(E20="","",Brondata!$M$2)</f>
        <v/>
      </c>
      <c r="H20" s="162" t="str">
        <f t="shared" si="1"/>
        <v/>
      </c>
      <c r="I20" s="6"/>
      <c r="J20" s="6"/>
      <c r="K20" s="6"/>
      <c r="L20" s="6"/>
      <c r="M20" s="6"/>
      <c r="N20" s="6"/>
      <c r="O20" s="6"/>
      <c r="P20" s="6"/>
      <c r="Q20" s="6"/>
      <c r="R20" s="6"/>
    </row>
    <row r="21" spans="2:18" x14ac:dyDescent="0.45">
      <c r="B21" s="154" t="str">
        <f>IF('Invoer subsidie'!B16=0,"",'Invoer subsidie'!B16)</f>
        <v/>
      </c>
      <c r="C21" s="155" t="str">
        <f>IF('Invoer subsidie'!C16=0,"",'Invoer subsidie'!C16)</f>
        <v/>
      </c>
      <c r="D21" s="156" t="str">
        <f>IF('Invoer subsidie'!D16=0,"",'Invoer subsidie'!D16)</f>
        <v/>
      </c>
      <c r="E21" s="160"/>
      <c r="F21" s="40" t="str">
        <f t="shared" si="0"/>
        <v/>
      </c>
      <c r="G21" s="161" t="str">
        <f>IF(E21="","",Brondata!$M$2)</f>
        <v/>
      </c>
      <c r="H21" s="162" t="str">
        <f t="shared" si="1"/>
        <v/>
      </c>
    </row>
    <row r="22" spans="2:18" x14ac:dyDescent="0.45">
      <c r="B22" s="154" t="str">
        <f>IF('Invoer subsidie'!B17=0,"",'Invoer subsidie'!B17)</f>
        <v/>
      </c>
      <c r="C22" s="155" t="str">
        <f>IF('Invoer subsidie'!C17=0,"",'Invoer subsidie'!C17)</f>
        <v/>
      </c>
      <c r="D22" s="156" t="str">
        <f>IF('Invoer subsidie'!D17=0,"",'Invoer subsidie'!D17)</f>
        <v/>
      </c>
      <c r="E22" s="160"/>
      <c r="F22" s="40" t="str">
        <f t="shared" si="0"/>
        <v/>
      </c>
      <c r="G22" s="161" t="str">
        <f>IF(E22="","",Brondata!$M$2)</f>
        <v/>
      </c>
      <c r="H22" s="162" t="str">
        <f t="shared" si="1"/>
        <v/>
      </c>
    </row>
    <row r="23" spans="2:18" x14ac:dyDescent="0.45">
      <c r="B23" s="154" t="str">
        <f>IF('Invoer subsidie'!B18=0,"",'Invoer subsidie'!B18)</f>
        <v/>
      </c>
      <c r="C23" s="155" t="str">
        <f>IF('Invoer subsidie'!C18=0,"",'Invoer subsidie'!C18)</f>
        <v/>
      </c>
      <c r="D23" s="156" t="str">
        <f>IF('Invoer subsidie'!D18=0,"",'Invoer subsidie'!D18)</f>
        <v/>
      </c>
      <c r="E23" s="160"/>
      <c r="F23" s="40" t="str">
        <f t="shared" si="0"/>
        <v/>
      </c>
      <c r="G23" s="161" t="str">
        <f>IF(E23="","",Brondata!$M$2)</f>
        <v/>
      </c>
      <c r="H23" s="162" t="str">
        <f t="shared" si="1"/>
        <v/>
      </c>
    </row>
    <row r="24" spans="2:18" x14ac:dyDescent="0.45">
      <c r="B24" s="154" t="str">
        <f>IF('Invoer subsidie'!B19=0,"",'Invoer subsidie'!B19)</f>
        <v/>
      </c>
      <c r="C24" s="155" t="str">
        <f>IF('Invoer subsidie'!C19=0,"",'Invoer subsidie'!C19)</f>
        <v/>
      </c>
      <c r="D24" s="156" t="str">
        <f>IF('Invoer subsidie'!D19=0,"",'Invoer subsidie'!D19)</f>
        <v/>
      </c>
      <c r="E24" s="160"/>
      <c r="F24" s="40" t="str">
        <f t="shared" si="0"/>
        <v/>
      </c>
      <c r="G24" s="161" t="str">
        <f>IF(E24="","",Brondata!$M$2)</f>
        <v/>
      </c>
      <c r="H24" s="162" t="str">
        <f t="shared" si="1"/>
        <v/>
      </c>
    </row>
    <row r="25" spans="2:18" x14ac:dyDescent="0.45">
      <c r="B25" s="154" t="str">
        <f>IF('Invoer subsidie'!B20=0,"",'Invoer subsidie'!B20)</f>
        <v/>
      </c>
      <c r="C25" s="155" t="str">
        <f>IF('Invoer subsidie'!C20=0,"",'Invoer subsidie'!C20)</f>
        <v/>
      </c>
      <c r="D25" s="156" t="str">
        <f>IF('Invoer subsidie'!D20=0,"",'Invoer subsidie'!D20)</f>
        <v/>
      </c>
      <c r="E25" s="160"/>
      <c r="F25" s="40" t="str">
        <f t="shared" si="0"/>
        <v/>
      </c>
      <c r="G25" s="161" t="str">
        <f>IF(E25="","",Brondata!$M$2)</f>
        <v/>
      </c>
      <c r="H25" s="162" t="str">
        <f t="shared" si="1"/>
        <v/>
      </c>
    </row>
    <row r="26" spans="2:18" x14ac:dyDescent="0.45">
      <c r="B26" s="154" t="str">
        <f>IF('Invoer subsidie'!B21=0,"",'Invoer subsidie'!B21)</f>
        <v/>
      </c>
      <c r="C26" s="155" t="str">
        <f>IF('Invoer subsidie'!C21=0,"",'Invoer subsidie'!C21)</f>
        <v/>
      </c>
      <c r="D26" s="156" t="str">
        <f>IF('Invoer subsidie'!D21=0,"",'Invoer subsidie'!D21)</f>
        <v/>
      </c>
      <c r="E26" s="160"/>
      <c r="F26" s="40" t="str">
        <f t="shared" si="0"/>
        <v/>
      </c>
      <c r="G26" s="161" t="str">
        <f>IF(E26="","",Brondata!$M$2)</f>
        <v/>
      </c>
      <c r="H26" s="162" t="str">
        <f t="shared" si="1"/>
        <v/>
      </c>
    </row>
    <row r="27" spans="2:18" x14ac:dyDescent="0.45">
      <c r="B27" s="154" t="str">
        <f>IF('Invoer subsidie'!B22=0,"",'Invoer subsidie'!B22)</f>
        <v/>
      </c>
      <c r="C27" s="155" t="str">
        <f>IF('Invoer subsidie'!C22=0,"",'Invoer subsidie'!C22)</f>
        <v/>
      </c>
      <c r="D27" s="156" t="str">
        <f>IF('Invoer subsidie'!D22=0,"",'Invoer subsidie'!D22)</f>
        <v/>
      </c>
      <c r="E27" s="160"/>
      <c r="F27" s="40" t="str">
        <f t="shared" si="0"/>
        <v/>
      </c>
      <c r="G27" s="161" t="str">
        <f>IF(E27="","",Brondata!$M$2)</f>
        <v/>
      </c>
      <c r="H27" s="162" t="str">
        <f t="shared" si="1"/>
        <v/>
      </c>
    </row>
    <row r="28" spans="2:18" x14ac:dyDescent="0.45">
      <c r="B28" s="154" t="str">
        <f>IF('Invoer subsidie'!B23=0,"",'Invoer subsidie'!B23)</f>
        <v/>
      </c>
      <c r="C28" s="155" t="str">
        <f>IF('Invoer subsidie'!C23=0,"",'Invoer subsidie'!C23)</f>
        <v/>
      </c>
      <c r="D28" s="156" t="str">
        <f>IF('Invoer subsidie'!D23=0,"",'Invoer subsidie'!D23)</f>
        <v/>
      </c>
      <c r="E28" s="160"/>
      <c r="F28" s="40" t="str">
        <f t="shared" si="0"/>
        <v/>
      </c>
      <c r="G28" s="161" t="str">
        <f>IF(E28="","",Brondata!$M$2)</f>
        <v/>
      </c>
      <c r="H28" s="162" t="str">
        <f t="shared" si="1"/>
        <v/>
      </c>
    </row>
    <row r="29" spans="2:18" x14ac:dyDescent="0.45">
      <c r="B29" s="154" t="str">
        <f>IF('Invoer subsidie'!B24=0,"",'Invoer subsidie'!B24)</f>
        <v/>
      </c>
      <c r="C29" s="155" t="str">
        <f>IF('Invoer subsidie'!C24=0,"",'Invoer subsidie'!C24)</f>
        <v/>
      </c>
      <c r="D29" s="156" t="str">
        <f>IF('Invoer subsidie'!D24=0,"",'Invoer subsidie'!D24)</f>
        <v/>
      </c>
      <c r="E29" s="160"/>
      <c r="F29" s="40" t="str">
        <f t="shared" si="0"/>
        <v/>
      </c>
      <c r="G29" s="161" t="str">
        <f>IF(E29="","",Brondata!$M$2)</f>
        <v/>
      </c>
      <c r="H29" s="162" t="str">
        <f t="shared" si="1"/>
        <v/>
      </c>
    </row>
    <row r="30" spans="2:18" x14ac:dyDescent="0.45">
      <c r="B30" s="154" t="str">
        <f>IF('Invoer subsidie'!B25=0,"",'Invoer subsidie'!B25)</f>
        <v/>
      </c>
      <c r="C30" s="155" t="str">
        <f>IF('Invoer subsidie'!C25=0,"",'Invoer subsidie'!C25)</f>
        <v/>
      </c>
      <c r="D30" s="156" t="str">
        <f>IF('Invoer subsidie'!D25=0,"",'Invoer subsidie'!D25)</f>
        <v/>
      </c>
      <c r="E30" s="160"/>
      <c r="F30" s="40" t="str">
        <f t="shared" si="0"/>
        <v/>
      </c>
      <c r="G30" s="161" t="str">
        <f>IF(E30="","",Brondata!$M$2)</f>
        <v/>
      </c>
      <c r="H30" s="162" t="str">
        <f t="shared" si="1"/>
        <v/>
      </c>
    </row>
    <row r="31" spans="2:18" x14ac:dyDescent="0.45">
      <c r="B31" s="154" t="str">
        <f>IF('Invoer subsidie'!B26=0,"",'Invoer subsidie'!B26)</f>
        <v/>
      </c>
      <c r="C31" s="155" t="str">
        <f>IF('Invoer subsidie'!C26=0,"",'Invoer subsidie'!C26)</f>
        <v/>
      </c>
      <c r="D31" s="156" t="str">
        <f>IF('Invoer subsidie'!D26=0,"",'Invoer subsidie'!D26)</f>
        <v/>
      </c>
      <c r="E31" s="160"/>
      <c r="F31" s="40" t="str">
        <f t="shared" si="0"/>
        <v/>
      </c>
      <c r="G31" s="161" t="str">
        <f>IF(E31="","",Brondata!$M$2)</f>
        <v/>
      </c>
      <c r="H31" s="162" t="str">
        <f t="shared" si="1"/>
        <v/>
      </c>
    </row>
    <row r="32" spans="2:18" x14ac:dyDescent="0.45">
      <c r="B32" s="154" t="str">
        <f>IF('Invoer subsidie'!B27=0,"",'Invoer subsidie'!B27)</f>
        <v/>
      </c>
      <c r="C32" s="155" t="str">
        <f>IF('Invoer subsidie'!C27=0,"",'Invoer subsidie'!C27)</f>
        <v/>
      </c>
      <c r="D32" s="156" t="str">
        <f>IF('Invoer subsidie'!D27=0,"",'Invoer subsidie'!D27)</f>
        <v/>
      </c>
      <c r="E32" s="160"/>
      <c r="F32" s="40" t="str">
        <f t="shared" si="0"/>
        <v/>
      </c>
      <c r="G32" s="161" t="str">
        <f>IF(E32="","",Brondata!$M$2)</f>
        <v/>
      </c>
      <c r="H32" s="162" t="str">
        <f t="shared" si="1"/>
        <v/>
      </c>
    </row>
    <row r="33" spans="1:8" x14ac:dyDescent="0.45">
      <c r="B33" s="154" t="str">
        <f>IF('Invoer subsidie'!B28=0,"",'Invoer subsidie'!B28)</f>
        <v/>
      </c>
      <c r="C33" s="155" t="str">
        <f>IF('Invoer subsidie'!C28=0,"",'Invoer subsidie'!C28)</f>
        <v/>
      </c>
      <c r="D33" s="156" t="str">
        <f>IF('Invoer subsidie'!D28=0,"",'Invoer subsidie'!D28)</f>
        <v/>
      </c>
      <c r="E33" s="160"/>
      <c r="F33" s="40" t="str">
        <f t="shared" si="0"/>
        <v/>
      </c>
      <c r="G33" s="161" t="str">
        <f>IF(E33="","",Brondata!$M$2)</f>
        <v/>
      </c>
      <c r="H33" s="162" t="str">
        <f t="shared" si="1"/>
        <v/>
      </c>
    </row>
    <row r="34" spans="1:8" x14ac:dyDescent="0.45">
      <c r="B34" s="154" t="str">
        <f>IF('Invoer subsidie'!B29=0,"",'Invoer subsidie'!B29)</f>
        <v/>
      </c>
      <c r="C34" s="155" t="str">
        <f>IF('Invoer subsidie'!C29=0,"",'Invoer subsidie'!C29)</f>
        <v/>
      </c>
      <c r="D34" s="156" t="str">
        <f>IF('Invoer subsidie'!D29=0,"",'Invoer subsidie'!D29)</f>
        <v/>
      </c>
      <c r="E34" s="160"/>
      <c r="F34" s="40" t="str">
        <f t="shared" si="0"/>
        <v/>
      </c>
      <c r="G34" s="161" t="str">
        <f>IF(E34="","",Brondata!$M$2)</f>
        <v/>
      </c>
      <c r="H34" s="162" t="str">
        <f t="shared" si="1"/>
        <v/>
      </c>
    </row>
    <row r="35" spans="1:8" x14ac:dyDescent="0.45">
      <c r="B35" s="154" t="str">
        <f>IF('Invoer subsidie'!B30=0,"",'Invoer subsidie'!B30)</f>
        <v/>
      </c>
      <c r="C35" s="155" t="str">
        <f>IF('Invoer subsidie'!C30=0,"",'Invoer subsidie'!C30)</f>
        <v/>
      </c>
      <c r="D35" s="156" t="str">
        <f>IF('Invoer subsidie'!D30=0,"",'Invoer subsidie'!D30)</f>
        <v/>
      </c>
      <c r="E35" s="160"/>
      <c r="F35" s="40" t="str">
        <f t="shared" si="0"/>
        <v/>
      </c>
      <c r="G35" s="161" t="str">
        <f>IF(E35="","",Brondata!$M$2)</f>
        <v/>
      </c>
      <c r="H35" s="162" t="str">
        <f t="shared" si="1"/>
        <v/>
      </c>
    </row>
    <row r="36" spans="1:8" ht="14.65" thickBot="1" x14ac:dyDescent="0.5">
      <c r="B36" s="169" t="str">
        <f>IF('Invoer subsidie'!B31=0,"",'Invoer subsidie'!B31)</f>
        <v/>
      </c>
      <c r="C36" s="170" t="str">
        <f>IF('Invoer subsidie'!C31=0,"",'Invoer subsidie'!C31)</f>
        <v/>
      </c>
      <c r="D36" s="171" t="str">
        <f>IF('Invoer subsidie'!D31=0,"",'Invoer subsidie'!D31)</f>
        <v/>
      </c>
      <c r="E36" s="163"/>
      <c r="F36" s="40" t="str">
        <f t="shared" si="0"/>
        <v/>
      </c>
      <c r="G36" s="161" t="str">
        <f>IF(E36="","",Brondata!$M$2)</f>
        <v/>
      </c>
      <c r="H36" s="162" t="str">
        <f t="shared" si="1"/>
        <v/>
      </c>
    </row>
    <row r="37" spans="1:8" ht="14.65" thickBot="1" x14ac:dyDescent="0.5">
      <c r="B37" s="238"/>
      <c r="C37" s="239"/>
      <c r="D37" s="290"/>
      <c r="E37" s="164">
        <f>SUM(E15:E36)</f>
        <v>0</v>
      </c>
      <c r="F37" s="172"/>
      <c r="G37" s="173"/>
      <c r="H37" s="174">
        <f>SUM(H15:H36)</f>
        <v>0</v>
      </c>
    </row>
    <row r="39" spans="1:8" x14ac:dyDescent="0.45">
      <c r="A39" s="6"/>
      <c r="B39" s="6"/>
      <c r="C39" s="6"/>
      <c r="D39" s="6"/>
      <c r="E39" s="6"/>
      <c r="F39" s="6"/>
      <c r="G39" s="6"/>
      <c r="H39" s="6"/>
    </row>
    <row r="40" spans="1:8" x14ac:dyDescent="0.45">
      <c r="A40" s="6"/>
      <c r="B40" s="41"/>
      <c r="C40" s="291"/>
      <c r="D40" s="291"/>
      <c r="E40" s="291"/>
      <c r="F40" s="291"/>
      <c r="G40" s="291"/>
      <c r="H40" s="6"/>
    </row>
    <row r="41" spans="1:8" x14ac:dyDescent="0.45">
      <c r="A41" s="6"/>
      <c r="B41" s="36"/>
      <c r="C41" s="291"/>
      <c r="D41" s="291"/>
      <c r="E41" s="291"/>
      <c r="F41" s="291"/>
      <c r="G41" s="291"/>
      <c r="H41" s="6"/>
    </row>
    <row r="42" spans="1:8" x14ac:dyDescent="0.45">
      <c r="A42" s="6"/>
      <c r="B42" s="36"/>
      <c r="C42" s="291"/>
      <c r="D42" s="291"/>
      <c r="E42" s="291"/>
      <c r="F42" s="291"/>
      <c r="G42" s="291"/>
      <c r="H42" s="6"/>
    </row>
    <row r="43" spans="1:8" x14ac:dyDescent="0.45">
      <c r="A43" s="6"/>
      <c r="B43" s="42"/>
      <c r="C43" s="291"/>
      <c r="D43" s="291"/>
      <c r="E43" s="291"/>
      <c r="F43" s="291"/>
      <c r="G43" s="291"/>
      <c r="H43" s="6"/>
    </row>
    <row r="44" spans="1:8" x14ac:dyDescent="0.45">
      <c r="A44" s="6"/>
      <c r="B44" s="42"/>
      <c r="C44" s="291"/>
      <c r="D44" s="291"/>
      <c r="E44" s="291"/>
      <c r="F44" s="291"/>
      <c r="G44" s="291"/>
      <c r="H44" s="6"/>
    </row>
    <row r="45" spans="1:8" x14ac:dyDescent="0.45">
      <c r="A45" s="6"/>
      <c r="B45" s="42"/>
      <c r="C45" s="291"/>
      <c r="D45" s="291"/>
      <c r="E45" s="291"/>
      <c r="F45" s="291"/>
      <c r="G45" s="291"/>
      <c r="H45" s="6"/>
    </row>
    <row r="46" spans="1:8" x14ac:dyDescent="0.45">
      <c r="A46" s="6"/>
      <c r="B46" s="36"/>
      <c r="C46" s="291"/>
      <c r="D46" s="291"/>
      <c r="E46" s="291"/>
      <c r="F46" s="291"/>
      <c r="G46" s="291"/>
      <c r="H46" s="6"/>
    </row>
    <row r="47" spans="1:8" x14ac:dyDescent="0.45">
      <c r="A47" s="6"/>
      <c r="B47" s="42"/>
      <c r="C47" s="291"/>
      <c r="D47" s="291"/>
      <c r="E47" s="291"/>
      <c r="F47" s="291"/>
      <c r="G47" s="291"/>
      <c r="H47" s="6"/>
    </row>
    <row r="48" spans="1:8" x14ac:dyDescent="0.45">
      <c r="A48" s="6"/>
      <c r="B48" s="41"/>
      <c r="C48" s="291"/>
      <c r="D48" s="291"/>
      <c r="E48" s="291"/>
      <c r="F48" s="291"/>
      <c r="G48" s="291"/>
      <c r="H48" s="6"/>
    </row>
    <row r="49" spans="1:8" x14ac:dyDescent="0.45">
      <c r="A49" s="6"/>
      <c r="B49" s="41"/>
      <c r="C49" s="291"/>
      <c r="D49" s="291"/>
      <c r="E49" s="291"/>
      <c r="F49" s="43"/>
      <c r="G49" s="43"/>
      <c r="H49" s="6"/>
    </row>
    <row r="50" spans="1:8" x14ac:dyDescent="0.45">
      <c r="A50" s="6"/>
      <c r="B50" s="44"/>
      <c r="C50" s="292"/>
      <c r="D50" s="292"/>
      <c r="E50" s="292"/>
      <c r="F50" s="6"/>
      <c r="G50" s="6"/>
      <c r="H50" s="6"/>
    </row>
    <row r="51" spans="1:8" x14ac:dyDescent="0.45">
      <c r="A51" s="6"/>
      <c r="B51" s="44"/>
      <c r="C51" s="292"/>
      <c r="D51" s="292"/>
      <c r="E51" s="292"/>
      <c r="F51" s="6"/>
      <c r="G51" s="6"/>
      <c r="H51" s="6"/>
    </row>
    <row r="52" spans="1:8" x14ac:dyDescent="0.45">
      <c r="A52" s="6"/>
      <c r="B52" s="44"/>
      <c r="C52" s="292"/>
      <c r="D52" s="292"/>
      <c r="E52" s="292"/>
      <c r="F52" s="6"/>
      <c r="G52" s="6"/>
      <c r="H52" s="6"/>
    </row>
    <row r="53" spans="1:8" x14ac:dyDescent="0.45">
      <c r="A53" s="6"/>
      <c r="B53" s="6"/>
      <c r="C53" s="6"/>
      <c r="D53" s="6"/>
      <c r="E53" s="6"/>
      <c r="F53" s="6"/>
      <c r="G53" s="6"/>
      <c r="H53" s="6"/>
    </row>
  </sheetData>
  <sheetProtection algorithmName="SHA-512" hashValue="EQya0zCj+2Dz+bIdnhT0Fu7qVE+rDb3iyPhWdNptwz3zj+npNPcW+ZHSsVYlrwKpfJzcuQg9k5Wa6Q61Nkp0RQ==" saltValue="hG98Cfo5GcpHTuZyBnBJeQ==" spinCount="100000" sheet="1" objects="1" scenarios="1"/>
  <mergeCells count="22">
    <mergeCell ref="C50:E52"/>
    <mergeCell ref="C45:G45"/>
    <mergeCell ref="C46:G46"/>
    <mergeCell ref="C47:G47"/>
    <mergeCell ref="C48:G48"/>
    <mergeCell ref="C49:E49"/>
    <mergeCell ref="C40:G40"/>
    <mergeCell ref="C41:G41"/>
    <mergeCell ref="C42:G42"/>
    <mergeCell ref="C43:G43"/>
    <mergeCell ref="C44:G44"/>
    <mergeCell ref="B13:B14"/>
    <mergeCell ref="C13:C14"/>
    <mergeCell ref="D13:D14"/>
    <mergeCell ref="F13:H13"/>
    <mergeCell ref="B37:D37"/>
    <mergeCell ref="C1:D1"/>
    <mergeCell ref="F3:G3"/>
    <mergeCell ref="F4:G4"/>
    <mergeCell ref="F5:G6"/>
    <mergeCell ref="H5:H6"/>
    <mergeCell ref="C2:D2"/>
  </mergeCells>
  <dataValidations count="1">
    <dataValidation allowBlank="1" showInputMessage="1" showErrorMessage="1" prompt="Bij 100% wordt het totaalbedrag als voorschot uitgekeerd. Om te voorkomen dat er later te veel terugbetaald moet worden, kan ervoor gekozen worden om een lager percentage van het totaalbedrag als voorschot uit te laten keren. Denk aan 85% of 90%." sqref="H4" xr:uid="{4120C2BD-BECE-4591-AA58-1236B0E7F0EF}"/>
  </dataValidations>
  <pageMargins left="0.7" right="0.7" top="0.75" bottom="0.75" header="0.3" footer="0.3"/>
  <pageSetup paperSize="9" scale="42" orientation="portrait" r:id="rId1"/>
  <ignoredErrors>
    <ignoredError sqref="D15:D28 D30:D36 C34:C36 B15:B36 C15:C33"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BFF75-1C93-42AF-BD14-C3898C1593A7}">
  <dimension ref="A1:T19"/>
  <sheetViews>
    <sheetView showGridLines="0" showRowColHeaders="0" zoomScaleNormal="100" workbookViewId="0">
      <selection activeCell="J4" sqref="J4"/>
    </sheetView>
  </sheetViews>
  <sheetFormatPr defaultColWidth="8.86328125" defaultRowHeight="14.25" x14ac:dyDescent="0.45"/>
  <cols>
    <col min="1" max="1" width="2.86328125" customWidth="1"/>
    <col min="2" max="2" width="13.86328125" customWidth="1"/>
    <col min="3" max="3" width="11.86328125" customWidth="1"/>
    <col min="4" max="4" width="9.1328125" customWidth="1"/>
    <col min="5" max="5" width="13.3984375" customWidth="1"/>
    <col min="6" max="6" width="10.86328125" customWidth="1"/>
    <col min="7" max="7" width="13.3984375" customWidth="1"/>
    <col min="8" max="8" width="9" customWidth="1"/>
    <col min="9" max="9" width="2.86328125" customWidth="1"/>
    <col min="10" max="10" width="9" customWidth="1"/>
    <col min="11" max="11" width="8" customWidth="1"/>
    <col min="12" max="12" width="6.86328125" customWidth="1"/>
    <col min="13" max="13" width="14.3984375" customWidth="1"/>
    <col min="14" max="14" width="12.86328125" style="2" customWidth="1"/>
    <col min="15" max="15" width="3.86328125" customWidth="1"/>
    <col min="17" max="17" width="9.86328125" customWidth="1"/>
    <col min="18" max="18" width="6.86328125" style="1" customWidth="1"/>
    <col min="19" max="20" width="13.86328125" customWidth="1"/>
  </cols>
  <sheetData>
    <row r="1" spans="1:20" ht="16.149999999999999" thickBot="1" x14ac:dyDescent="0.5">
      <c r="B1" s="57" t="s">
        <v>0</v>
      </c>
      <c r="C1" s="265" t="str">
        <f>Brondata!$A$2</f>
        <v>Capelle a/d IJssel</v>
      </c>
      <c r="D1" s="266"/>
    </row>
    <row r="2" spans="1:20" ht="14.65" thickBot="1" x14ac:dyDescent="0.5">
      <c r="B2" s="299" t="s">
        <v>103</v>
      </c>
      <c r="C2" s="300"/>
      <c r="D2" s="300"/>
      <c r="E2" s="300"/>
      <c r="F2" s="300"/>
      <c r="G2" s="300"/>
      <c r="H2" s="300"/>
      <c r="I2" s="300"/>
      <c r="J2" s="300"/>
      <c r="K2" s="300"/>
      <c r="L2" s="300"/>
      <c r="M2" s="300"/>
      <c r="N2" s="300"/>
      <c r="O2" s="300"/>
      <c r="P2" s="300"/>
      <c r="Q2" s="300"/>
      <c r="R2" s="300"/>
      <c r="S2" s="300"/>
      <c r="T2" s="301"/>
    </row>
    <row r="3" spans="1:20" s="4" customFormat="1" ht="43.15" thickBot="1" x14ac:dyDescent="0.5">
      <c r="B3" s="88" t="s">
        <v>41</v>
      </c>
      <c r="C3" s="89" t="s">
        <v>42</v>
      </c>
      <c r="D3" s="89" t="s">
        <v>43</v>
      </c>
      <c r="E3" s="89" t="s">
        <v>44</v>
      </c>
      <c r="F3" s="89" t="s">
        <v>45</v>
      </c>
      <c r="G3" s="89" t="s">
        <v>46</v>
      </c>
      <c r="H3" s="90" t="s">
        <v>47</v>
      </c>
      <c r="I3" s="5"/>
      <c r="J3" s="88" t="s">
        <v>48</v>
      </c>
      <c r="K3" s="89" t="s">
        <v>49</v>
      </c>
      <c r="L3" s="89" t="s">
        <v>50</v>
      </c>
      <c r="M3" s="89" t="s">
        <v>31</v>
      </c>
      <c r="N3" s="90" t="s">
        <v>51</v>
      </c>
      <c r="O3" s="5"/>
      <c r="P3" s="302" t="s">
        <v>52</v>
      </c>
      <c r="Q3" s="303"/>
      <c r="R3" s="89" t="s">
        <v>50</v>
      </c>
      <c r="S3" s="89" t="s">
        <v>31</v>
      </c>
      <c r="T3" s="91" t="s">
        <v>53</v>
      </c>
    </row>
    <row r="4" spans="1:20" s="3" customFormat="1" x14ac:dyDescent="0.45">
      <c r="B4" s="83" t="s">
        <v>54</v>
      </c>
      <c r="C4" s="84" t="s">
        <v>32</v>
      </c>
      <c r="D4" s="85" t="s">
        <v>32</v>
      </c>
      <c r="E4" s="86">
        <v>11.23</v>
      </c>
      <c r="F4" s="86">
        <f>IF(Brondata!E2="Nee",0,Brondata!$F$2)</f>
        <v>2.1</v>
      </c>
      <c r="G4" s="86"/>
      <c r="H4" s="87">
        <f>F4</f>
        <v>2.1</v>
      </c>
      <c r="I4"/>
      <c r="J4" s="184">
        <v>8</v>
      </c>
      <c r="K4" s="55">
        <v>40</v>
      </c>
      <c r="L4" s="55">
        <f t="shared" ref="L4:L9" si="0">K4*J4</f>
        <v>320</v>
      </c>
      <c r="M4" s="55"/>
      <c r="N4" s="87">
        <f t="shared" ref="N4:N9" si="1">L4*H4</f>
        <v>672</v>
      </c>
      <c r="O4"/>
      <c r="P4" s="304" t="s">
        <v>55</v>
      </c>
      <c r="Q4" s="305"/>
      <c r="R4" s="55">
        <f>L4</f>
        <v>320</v>
      </c>
      <c r="S4" s="86"/>
      <c r="T4" s="87">
        <f>N4</f>
        <v>672</v>
      </c>
    </row>
    <row r="5" spans="1:20" s="3" customFormat="1" x14ac:dyDescent="0.45">
      <c r="B5" s="13" t="s">
        <v>56</v>
      </c>
      <c r="C5" s="14" t="s">
        <v>32</v>
      </c>
      <c r="D5" s="15" t="s">
        <v>32</v>
      </c>
      <c r="E5" s="86">
        <v>11.23</v>
      </c>
      <c r="F5" s="10">
        <f>Brondata!$F$2</f>
        <v>2.1</v>
      </c>
      <c r="G5" s="82">
        <v>0.45</v>
      </c>
      <c r="H5" s="11">
        <f>E5-G5+F5</f>
        <v>12.88</v>
      </c>
      <c r="I5"/>
      <c r="J5" s="185">
        <v>8</v>
      </c>
      <c r="K5" s="17">
        <v>40</v>
      </c>
      <c r="L5" s="17">
        <f t="shared" si="0"/>
        <v>320</v>
      </c>
      <c r="M5" s="18">
        <f>L5*G5</f>
        <v>144</v>
      </c>
      <c r="N5" s="11">
        <f t="shared" si="1"/>
        <v>4121.6000000000004</v>
      </c>
      <c r="O5"/>
      <c r="P5" s="306" t="s">
        <v>57</v>
      </c>
      <c r="Q5" s="307"/>
      <c r="R5" s="17">
        <f>L5</f>
        <v>320</v>
      </c>
      <c r="S5" s="10">
        <f>M5</f>
        <v>144</v>
      </c>
      <c r="T5" s="11">
        <f>N5</f>
        <v>4121.6000000000004</v>
      </c>
    </row>
    <row r="6" spans="1:20" s="3" customFormat="1" x14ac:dyDescent="0.45">
      <c r="B6" s="306" t="s">
        <v>54</v>
      </c>
      <c r="C6" s="307" t="s">
        <v>58</v>
      </c>
      <c r="D6" s="15" t="s">
        <v>32</v>
      </c>
      <c r="E6" s="86">
        <v>11.23</v>
      </c>
      <c r="F6" s="10">
        <f>Brondata!$G$2</f>
        <v>2.1</v>
      </c>
      <c r="G6" s="10"/>
      <c r="H6" s="11">
        <f>F6</f>
        <v>2.1</v>
      </c>
      <c r="I6"/>
      <c r="J6" s="185">
        <v>8</v>
      </c>
      <c r="K6" s="17">
        <v>40</v>
      </c>
      <c r="L6" s="17">
        <f t="shared" si="0"/>
        <v>320</v>
      </c>
      <c r="M6" s="17"/>
      <c r="N6" s="11">
        <f t="shared" si="1"/>
        <v>672</v>
      </c>
      <c r="O6"/>
      <c r="P6" s="306" t="s">
        <v>59</v>
      </c>
      <c r="Q6" s="307"/>
      <c r="R6" s="293">
        <f>L6+L7</f>
        <v>640</v>
      </c>
      <c r="S6" s="295"/>
      <c r="T6" s="308">
        <f>N6+N7</f>
        <v>4937.6000000000004</v>
      </c>
    </row>
    <row r="7" spans="1:20" s="3" customFormat="1" x14ac:dyDescent="0.45">
      <c r="B7" s="306"/>
      <c r="C7" s="307"/>
      <c r="D7" s="15" t="s">
        <v>33</v>
      </c>
      <c r="E7" s="86">
        <v>11.23</v>
      </c>
      <c r="F7" s="10">
        <f>Brondata!$G$2</f>
        <v>2.1</v>
      </c>
      <c r="G7" s="21"/>
      <c r="H7" s="11">
        <f>E7+F7</f>
        <v>13.33</v>
      </c>
      <c r="I7"/>
      <c r="J7" s="185">
        <v>8</v>
      </c>
      <c r="K7" s="17">
        <v>40</v>
      </c>
      <c r="L7" s="17">
        <f t="shared" si="0"/>
        <v>320</v>
      </c>
      <c r="M7" s="17"/>
      <c r="N7" s="11">
        <f t="shared" si="1"/>
        <v>4265.6000000000004</v>
      </c>
      <c r="O7"/>
      <c r="P7" s="306"/>
      <c r="Q7" s="307"/>
      <c r="R7" s="294">
        <f>L7</f>
        <v>320</v>
      </c>
      <c r="S7" s="295"/>
      <c r="T7" s="308"/>
    </row>
    <row r="8" spans="1:20" s="3" customFormat="1" x14ac:dyDescent="0.45">
      <c r="B8" s="306" t="s">
        <v>56</v>
      </c>
      <c r="C8" s="307" t="s">
        <v>58</v>
      </c>
      <c r="D8" s="15" t="s">
        <v>32</v>
      </c>
      <c r="E8" s="86">
        <v>11.23</v>
      </c>
      <c r="F8" s="24">
        <f>Brondata!$G$2</f>
        <v>2.1</v>
      </c>
      <c r="G8" s="82">
        <v>0.45</v>
      </c>
      <c r="H8" s="20">
        <f>E8-G8+F8</f>
        <v>12.88</v>
      </c>
      <c r="I8"/>
      <c r="J8" s="185">
        <v>8</v>
      </c>
      <c r="K8" s="17">
        <v>40</v>
      </c>
      <c r="L8" s="17">
        <f t="shared" si="0"/>
        <v>320</v>
      </c>
      <c r="M8" s="18">
        <f>L8*G8</f>
        <v>144</v>
      </c>
      <c r="N8" s="11">
        <f t="shared" si="1"/>
        <v>4121.6000000000004</v>
      </c>
      <c r="O8"/>
      <c r="P8" s="306" t="s">
        <v>60</v>
      </c>
      <c r="Q8" s="307"/>
      <c r="R8" s="293">
        <f>L8+L9</f>
        <v>640</v>
      </c>
      <c r="S8" s="295">
        <f>M8+M9</f>
        <v>144</v>
      </c>
      <c r="T8" s="308">
        <f>N8+N9</f>
        <v>8387.2000000000007</v>
      </c>
    </row>
    <row r="9" spans="1:20" s="3" customFormat="1" ht="14.65" thickBot="1" x14ac:dyDescent="0.5">
      <c r="B9" s="310"/>
      <c r="C9" s="311"/>
      <c r="D9" s="16" t="s">
        <v>33</v>
      </c>
      <c r="E9" s="22">
        <v>11.23</v>
      </c>
      <c r="F9" s="25">
        <f>Brondata!$G$2</f>
        <v>2.1</v>
      </c>
      <c r="G9" s="23"/>
      <c r="H9" s="12">
        <f>E9+F9</f>
        <v>13.33</v>
      </c>
      <c r="I9"/>
      <c r="J9" s="186">
        <v>8</v>
      </c>
      <c r="K9" s="19">
        <v>40</v>
      </c>
      <c r="L9" s="19">
        <f t="shared" si="0"/>
        <v>320</v>
      </c>
      <c r="M9" s="19"/>
      <c r="N9" s="12">
        <f t="shared" si="1"/>
        <v>4265.6000000000004</v>
      </c>
      <c r="O9"/>
      <c r="P9" s="310"/>
      <c r="Q9" s="311"/>
      <c r="R9" s="312">
        <f>L9</f>
        <v>320</v>
      </c>
      <c r="S9" s="313" t="e">
        <f>SUMIF(D:D,P9,H:H)+SUMIF(D:D,P9,#REF!)</f>
        <v>#REF!</v>
      </c>
      <c r="T9" s="309"/>
    </row>
    <row r="11" spans="1:20" ht="14.65" thickBot="1" x14ac:dyDescent="0.5">
      <c r="A11" s="6"/>
      <c r="B11" s="56" t="s">
        <v>9</v>
      </c>
      <c r="D11" s="6"/>
      <c r="E11" s="6"/>
    </row>
    <row r="12" spans="1:20" ht="14.65" thickBot="1" x14ac:dyDescent="0.5">
      <c r="A12" s="6"/>
      <c r="B12" s="296" t="s">
        <v>65</v>
      </c>
      <c r="C12" s="297"/>
      <c r="D12" s="297"/>
      <c r="E12" s="298"/>
    </row>
    <row r="13" spans="1:20" x14ac:dyDescent="0.45">
      <c r="A13" s="6"/>
      <c r="B13" s="6"/>
      <c r="C13" s="6"/>
      <c r="D13" s="6"/>
      <c r="E13" s="6"/>
    </row>
    <row r="14" spans="1:20" x14ac:dyDescent="0.45">
      <c r="A14" s="6"/>
      <c r="B14" s="6"/>
      <c r="C14" s="6"/>
      <c r="D14" s="6"/>
      <c r="E14" s="6"/>
    </row>
    <row r="15" spans="1:20" x14ac:dyDescent="0.45">
      <c r="A15" s="6"/>
      <c r="B15" s="6"/>
      <c r="C15" s="6"/>
      <c r="D15" s="6"/>
      <c r="E15" s="6"/>
      <c r="F15" s="31"/>
    </row>
    <row r="16" spans="1:20" x14ac:dyDescent="0.45">
      <c r="A16" s="6"/>
      <c r="B16" s="6"/>
      <c r="C16" s="6"/>
      <c r="D16" s="6"/>
      <c r="E16" s="6"/>
    </row>
    <row r="17" spans="1:5" x14ac:dyDescent="0.45">
      <c r="A17" s="6"/>
      <c r="B17" s="6"/>
      <c r="C17" s="6"/>
      <c r="D17" s="6"/>
      <c r="E17" s="6"/>
    </row>
    <row r="18" spans="1:5" x14ac:dyDescent="0.45">
      <c r="A18" s="6"/>
      <c r="B18" s="6"/>
      <c r="C18" s="6"/>
      <c r="D18" s="6"/>
      <c r="E18" s="6"/>
    </row>
    <row r="19" spans="1:5" x14ac:dyDescent="0.45">
      <c r="A19" s="6"/>
      <c r="B19" s="6"/>
      <c r="C19" s="6"/>
      <c r="D19" s="6"/>
      <c r="E19" s="6"/>
    </row>
  </sheetData>
  <sheetProtection algorithmName="SHA-512" hashValue="uIozmXpY94GImhSxKvLMCmyGUJxgvGPdsVU8/Si/vVr1EAH3InTDJwFcF7bsnVwLgLwtZe+Ef5zbYyzRrE7zZQ==" saltValue="RNYhvD+kdktBtWJGQsShcQ==" spinCount="100000" sheet="1" selectLockedCells="1"/>
  <mergeCells count="18">
    <mergeCell ref="C6:C7"/>
    <mergeCell ref="P6:Q7"/>
    <mergeCell ref="R6:R7"/>
    <mergeCell ref="S6:S7"/>
    <mergeCell ref="B12:E12"/>
    <mergeCell ref="C1:D1"/>
    <mergeCell ref="B2:T2"/>
    <mergeCell ref="P3:Q3"/>
    <mergeCell ref="P4:Q4"/>
    <mergeCell ref="P5:Q5"/>
    <mergeCell ref="T6:T7"/>
    <mergeCell ref="T8:T9"/>
    <mergeCell ref="B8:B9"/>
    <mergeCell ref="C8:C9"/>
    <mergeCell ref="P8:Q9"/>
    <mergeCell ref="R8:R9"/>
    <mergeCell ref="S8:S9"/>
    <mergeCell ref="B6:B7"/>
  </mergeCell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B7018-33B9-4394-B06D-B40C7534B867}">
  <sheetPr>
    <pageSetUpPr fitToPage="1"/>
  </sheetPr>
  <dimension ref="B1:H9"/>
  <sheetViews>
    <sheetView showGridLines="0" showRowColHeaders="0" zoomScaleNormal="100" workbookViewId="0">
      <selection activeCell="D7" sqref="D7"/>
    </sheetView>
  </sheetViews>
  <sheetFormatPr defaultColWidth="8.86328125" defaultRowHeight="14.25" x14ac:dyDescent="0.45"/>
  <cols>
    <col min="1" max="1" width="5.73046875" customWidth="1"/>
    <col min="2" max="2" width="34.86328125" customWidth="1"/>
    <col min="3" max="3" width="42.86328125" customWidth="1"/>
    <col min="4" max="4" width="15.73046875" customWidth="1"/>
    <col min="5" max="5" width="25.59765625" customWidth="1"/>
    <col min="6" max="6" width="17.265625" customWidth="1"/>
    <col min="7" max="7" width="2.86328125" customWidth="1"/>
    <col min="8" max="9" width="7.265625" customWidth="1"/>
    <col min="10" max="10" width="23.59765625" customWidth="1"/>
    <col min="11" max="11" width="40.265625" customWidth="1"/>
  </cols>
  <sheetData>
    <row r="1" spans="2:8" s="26" customFormat="1" ht="17.45" customHeight="1" thickBot="1" x14ac:dyDescent="0.55000000000000004">
      <c r="B1" s="179" t="s">
        <v>75</v>
      </c>
      <c r="C1" s="180"/>
      <c r="D1" s="314" t="s">
        <v>103</v>
      </c>
      <c r="E1" s="315"/>
      <c r="G1"/>
      <c r="H1"/>
    </row>
    <row r="3" spans="2:8" ht="14.65" thickBot="1" x14ac:dyDescent="0.5">
      <c r="B3" s="56" t="s">
        <v>9</v>
      </c>
    </row>
    <row r="4" spans="2:8" ht="14.65" thickBot="1" x14ac:dyDescent="0.5">
      <c r="B4" s="262" t="s">
        <v>65</v>
      </c>
      <c r="C4" s="263"/>
      <c r="D4" s="264"/>
    </row>
    <row r="6" spans="2:8" s="8" customFormat="1" ht="15" customHeight="1" thickBot="1" x14ac:dyDescent="0.5">
      <c r="B6" s="175"/>
      <c r="C6" s="176"/>
      <c r="D6" s="177"/>
      <c r="E6" s="178"/>
      <c r="F6"/>
    </row>
    <row r="7" spans="2:8" s="8" customFormat="1" ht="45.75" customHeight="1" x14ac:dyDescent="0.45">
      <c r="B7" s="316" t="s">
        <v>76</v>
      </c>
      <c r="C7" s="181" t="s">
        <v>99</v>
      </c>
      <c r="D7" s="189">
        <v>0</v>
      </c>
      <c r="E7" s="318">
        <f>D7*40*D8</f>
        <v>0</v>
      </c>
      <c r="F7"/>
    </row>
    <row r="8" spans="2:8" s="8" customFormat="1" ht="15.75" customHeight="1" thickBot="1" x14ac:dyDescent="0.5">
      <c r="B8" s="317"/>
      <c r="C8" s="182" t="s">
        <v>91</v>
      </c>
      <c r="D8" s="190">
        <v>43.72</v>
      </c>
      <c r="E8" s="319"/>
      <c r="F8"/>
    </row>
    <row r="9" spans="2:8" s="8" customFormat="1" ht="15.75" customHeight="1" x14ac:dyDescent="0.45">
      <c r="B9" s="175"/>
      <c r="C9" s="176"/>
      <c r="D9" s="177"/>
      <c r="E9" s="178"/>
      <c r="F9"/>
    </row>
  </sheetData>
  <sheetProtection algorithmName="SHA-512" hashValue="svLaWMbkoh54w+h9N+ZS8pp4esRREWf1WvdKFLBzco3mHyqkECNT/VglZw3/lry7pJ61Dhm8EpUKTkK+DhS+Sg==" saltValue="dIdlqB/qFb5nkZrNJWObFw==" spinCount="100000" sheet="1" selectLockedCells="1"/>
  <mergeCells count="4">
    <mergeCell ref="D1:E1"/>
    <mergeCell ref="B4:D4"/>
    <mergeCell ref="B7:B8"/>
    <mergeCell ref="E7:E8"/>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3EB1-8BB6-4D60-984A-2592335C6414}">
  <dimension ref="A1:M2"/>
  <sheetViews>
    <sheetView showRowColHeaders="0" workbookViewId="0">
      <selection activeCell="Q18" sqref="Q18"/>
    </sheetView>
  </sheetViews>
  <sheetFormatPr defaultRowHeight="14.25" x14ac:dyDescent="0.45"/>
  <cols>
    <col min="1" max="1" width="14.86328125" bestFit="1" customWidth="1"/>
    <col min="2" max="3" width="11" bestFit="1" customWidth="1"/>
    <col min="4" max="4" width="11" hidden="1" customWidth="1"/>
    <col min="5" max="5" width="15" bestFit="1" customWidth="1"/>
    <col min="6" max="8" width="10.3984375" customWidth="1"/>
    <col min="9" max="10" width="14.265625" bestFit="1" customWidth="1"/>
    <col min="11" max="11" width="11.265625" customWidth="1"/>
    <col min="12" max="12" width="23" bestFit="1" customWidth="1"/>
    <col min="13" max="13" width="10.3984375" customWidth="1"/>
  </cols>
  <sheetData>
    <row r="1" spans="1:13" ht="76.5" customHeight="1" thickBot="1" x14ac:dyDescent="0.5">
      <c r="A1" s="166" t="s">
        <v>61</v>
      </c>
      <c r="B1" s="167" t="s">
        <v>19</v>
      </c>
      <c r="C1" s="167" t="s">
        <v>62</v>
      </c>
      <c r="D1" s="167" t="s">
        <v>63</v>
      </c>
      <c r="E1" s="166" t="s">
        <v>64</v>
      </c>
      <c r="F1" s="165" t="s">
        <v>67</v>
      </c>
      <c r="G1" s="166" t="s">
        <v>68</v>
      </c>
      <c r="H1" s="165" t="s">
        <v>69</v>
      </c>
      <c r="I1" s="165" t="s">
        <v>70</v>
      </c>
      <c r="J1" s="165" t="s">
        <v>71</v>
      </c>
      <c r="K1" s="168" t="s">
        <v>72</v>
      </c>
      <c r="L1" s="168" t="s">
        <v>73</v>
      </c>
      <c r="M1" s="165" t="s">
        <v>74</v>
      </c>
    </row>
    <row r="2" spans="1:13" x14ac:dyDescent="0.45">
      <c r="A2" s="45" t="s">
        <v>77</v>
      </c>
      <c r="B2" s="7">
        <v>0.9</v>
      </c>
      <c r="C2" s="7">
        <v>0.9</v>
      </c>
      <c r="D2" s="46">
        <v>1</v>
      </c>
      <c r="E2" s="8" t="s">
        <v>66</v>
      </c>
      <c r="F2" s="2">
        <v>2.1</v>
      </c>
      <c r="G2" s="188">
        <v>2.1</v>
      </c>
      <c r="H2" s="8">
        <v>0.45</v>
      </c>
      <c r="I2" s="47" t="s">
        <v>78</v>
      </c>
      <c r="J2" s="47" t="s">
        <v>78</v>
      </c>
      <c r="M2">
        <v>58.09</v>
      </c>
    </row>
  </sheetData>
  <dataValidations count="3">
    <dataValidation type="decimal" allowBlank="1" showInputMessage="1" showErrorMessage="1" sqref="F2:H2" xr:uid="{918757E9-D4EF-4D39-B362-77AFE6C6C77C}">
      <formula1>0</formula1>
      <formula2>10</formula2>
    </dataValidation>
    <dataValidation type="decimal" allowBlank="1" showInputMessage="1" showErrorMessage="1" sqref="D2" xr:uid="{CAF84BB8-562E-4BC5-9E16-B8FCA4FE9BBA}">
      <formula1>0</formula1>
      <formula2>100</formula2>
    </dataValidation>
    <dataValidation type="list" allowBlank="1" showInputMessage="1" showErrorMessage="1" sqref="E2" xr:uid="{F67A79AB-586A-4F8E-85EA-90861D25784C}">
      <formula1>"Ja, Nee"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F7F2A-E1A9-4267-8426-6274A763F32A}">
  <dimension ref="B1:F16"/>
  <sheetViews>
    <sheetView showGridLines="0" showRowColHeaders="0" workbookViewId="0">
      <selection activeCell="D1" sqref="D1:E1"/>
    </sheetView>
  </sheetViews>
  <sheetFormatPr defaultColWidth="8.86328125" defaultRowHeight="14.25" x14ac:dyDescent="0.45"/>
  <cols>
    <col min="1" max="1" width="1.73046875" customWidth="1"/>
    <col min="2" max="2" width="6.265625" customWidth="1"/>
    <col min="3" max="3" width="34.1328125" customWidth="1"/>
    <col min="4" max="4" width="29.3984375" customWidth="1"/>
    <col min="5" max="5" width="63.1328125" customWidth="1"/>
    <col min="6" max="6" width="18" customWidth="1"/>
    <col min="7" max="7" width="14.1328125" customWidth="1"/>
  </cols>
  <sheetData>
    <row r="1" spans="2:6" x14ac:dyDescent="0.45">
      <c r="B1" s="194" t="s">
        <v>92</v>
      </c>
      <c r="C1" s="195"/>
      <c r="D1" s="206" t="s">
        <v>103</v>
      </c>
      <c r="E1" s="207"/>
    </row>
    <row r="2" spans="2:6" x14ac:dyDescent="0.45">
      <c r="B2" s="196" t="s">
        <v>80</v>
      </c>
      <c r="C2" s="196" t="s">
        <v>81</v>
      </c>
      <c r="D2" s="196" t="s">
        <v>90</v>
      </c>
      <c r="E2" s="196" t="s">
        <v>82</v>
      </c>
    </row>
    <row r="3" spans="2:6" ht="57" x14ac:dyDescent="0.45">
      <c r="B3" s="197" t="s">
        <v>83</v>
      </c>
      <c r="C3" s="198" t="s">
        <v>93</v>
      </c>
      <c r="D3" s="202" t="b">
        <v>0</v>
      </c>
      <c r="E3" s="204"/>
    </row>
    <row r="4" spans="2:6" ht="41.45" customHeight="1" x14ac:dyDescent="0.45">
      <c r="B4" s="197" t="s">
        <v>84</v>
      </c>
      <c r="C4" s="198" t="s">
        <v>94</v>
      </c>
      <c r="D4" s="203" t="b">
        <v>0</v>
      </c>
      <c r="E4" s="204"/>
      <c r="F4" s="191"/>
    </row>
    <row r="5" spans="2:6" ht="39.6" customHeight="1" x14ac:dyDescent="0.45">
      <c r="B5" s="199" t="s">
        <v>85</v>
      </c>
      <c r="C5" s="198" t="s">
        <v>95</v>
      </c>
      <c r="D5" s="203" t="b">
        <v>0</v>
      </c>
      <c r="E5" s="204"/>
      <c r="F5" s="191"/>
    </row>
    <row r="6" spans="2:6" ht="67.150000000000006" customHeight="1" x14ac:dyDescent="0.45">
      <c r="B6" s="199" t="s">
        <v>86</v>
      </c>
      <c r="C6" s="198" t="s">
        <v>100</v>
      </c>
      <c r="D6" s="203" t="b">
        <v>0</v>
      </c>
      <c r="E6" s="204"/>
      <c r="F6" s="191"/>
    </row>
    <row r="7" spans="2:6" ht="25.15" customHeight="1" x14ac:dyDescent="0.45">
      <c r="B7" s="199" t="s">
        <v>87</v>
      </c>
      <c r="C7" s="198" t="s">
        <v>96</v>
      </c>
      <c r="D7" s="203" t="b">
        <v>0</v>
      </c>
      <c r="E7" s="204"/>
      <c r="F7" s="191"/>
    </row>
    <row r="8" spans="2:6" ht="79.900000000000006" customHeight="1" x14ac:dyDescent="0.45">
      <c r="B8" s="199" t="s">
        <v>88</v>
      </c>
      <c r="C8" s="198" t="s">
        <v>97</v>
      </c>
      <c r="D8" s="203" t="b">
        <v>0</v>
      </c>
      <c r="E8" s="204"/>
      <c r="F8" s="191"/>
    </row>
    <row r="9" spans="2:6" ht="66" customHeight="1" x14ac:dyDescent="0.45">
      <c r="B9" s="199" t="s">
        <v>89</v>
      </c>
      <c r="C9" s="198" t="s">
        <v>98</v>
      </c>
      <c r="D9" s="203" t="b">
        <v>0</v>
      </c>
      <c r="E9" s="204"/>
      <c r="F9" s="191"/>
    </row>
    <row r="10" spans="2:6" x14ac:dyDescent="0.45">
      <c r="B10" s="192"/>
    </row>
    <row r="11" spans="2:6" x14ac:dyDescent="0.45">
      <c r="B11" s="192"/>
    </row>
    <row r="12" spans="2:6" x14ac:dyDescent="0.45">
      <c r="B12" s="192"/>
    </row>
    <row r="13" spans="2:6" x14ac:dyDescent="0.45">
      <c r="B13" s="192"/>
    </row>
    <row r="14" spans="2:6" x14ac:dyDescent="0.45">
      <c r="B14" s="193"/>
    </row>
    <row r="15" spans="2:6" x14ac:dyDescent="0.45">
      <c r="B15" s="193"/>
    </row>
    <row r="16" spans="2:6" x14ac:dyDescent="0.45">
      <c r="B16" s="193"/>
    </row>
  </sheetData>
  <sheetProtection algorithmName="SHA-512" hashValue="HL4R5ZKbuF9jrealNw4yYAwsvvCc5ZfOi1gTN7oXZDZ2GQmLcnotPpuvhIAuDOSzSm53QFJjOGTM1oc+Y4e4tA==" saltValue="AbBpQ7vGcedyPSeX9GvgCw==" spinCount="100000" sheet="1" objects="1" scenarios="1"/>
  <mergeCells count="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DADCCC7F8D3645B8189B50A80D3246" ma:contentTypeVersion="24" ma:contentTypeDescription="Een nieuw document maken." ma:contentTypeScope="" ma:versionID="19362133c4971fe501c938f97acf7171">
  <xsd:schema xmlns:xsd="http://www.w3.org/2001/XMLSchema" xmlns:xs="http://www.w3.org/2001/XMLSchema" xmlns:p="http://schemas.microsoft.com/office/2006/metadata/properties" xmlns:ns1="http://schemas.microsoft.com/sharepoint/v3" xmlns:ns2="ced366d4-6c86-4869-a156-4564a87dc085" xmlns:ns3="cacf1fdb-b0d5-48e9-97ce-196245446e3e" targetNamespace="http://schemas.microsoft.com/office/2006/metadata/properties" ma:root="true" ma:fieldsID="2d5e1ea5c24af10cbb0036516f98af14" ns1:_="" ns2:_="" ns3:_="">
    <xsd:import namespace="http://schemas.microsoft.com/sharepoint/v3"/>
    <xsd:import namespace="ced366d4-6c86-4869-a156-4564a87dc085"/>
    <xsd:import namespace="cacf1fdb-b0d5-48e9-97ce-196245446e3e"/>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_Flow_SignoffStatu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ed366d4-6c86-4869-a156-4564a87dc085"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element name="LastSharedByUser" ma:index="12" nillable="true" ma:displayName="Laatst gedeeld, per gebruiker" ma:description="" ma:internalName="LastSharedByUser" ma:readOnly="true">
      <xsd:simpleType>
        <xsd:restriction base="dms:Note">
          <xsd:maxLength value="255"/>
        </xsd:restriction>
      </xsd:simpleType>
    </xsd:element>
    <xsd:element name="LastSharedByTime" ma:index="13"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d25ee0f-9d47-4764-affb-33f208de2d1a}" ma:internalName="TaxCatchAll" ma:showField="CatchAllData" ma:web="ced366d4-6c86-4869-a156-4564a87dc08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cf1fdb-b0d5-48e9-97ce-196245446e3e"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AutoTags" ma:index="16" nillable="true" ma:displayName="MediaServiceAutoTags" ma:description="" ma:internalName="MediaServiceAutoTags" ma:readOnly="true">
      <xsd:simpleType>
        <xsd:restriction base="dms:Text"/>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OCR" ma:index="19" nillable="true" ma:displayName="MediaServiceOCR"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578af706-f171-40a0-bafd-70f43e6617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_Flow_SignoffStatus" ma:index="29" nillable="true" ma:displayName="Afmeldingsstatus" ma:internalName="Afmeldingsstatu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ed366d4-6c86-4869-a156-4564a87dc085">
      <UserInfo>
        <DisplayName>Manou Willems</DisplayName>
        <AccountId>2234</AccountId>
        <AccountType/>
      </UserInfo>
      <UserInfo>
        <DisplayName>Freya Gerbrandy</DisplayName>
        <AccountId>413</AccountId>
        <AccountType/>
      </UserInfo>
      <UserInfo>
        <DisplayName>Sebastiaan Baauw</DisplayName>
        <AccountId>85</AccountId>
        <AccountType/>
      </UserInfo>
      <UserInfo>
        <DisplayName>Yentl Melssen</DisplayName>
        <AccountId>1355</AccountId>
        <AccountType/>
      </UserInfo>
    </SharedWithUsers>
    <TaxCatchAll xmlns="ced366d4-6c86-4869-a156-4564a87dc085" xsi:nil="true"/>
    <lcf76f155ced4ddcb4097134ff3c332f xmlns="cacf1fdb-b0d5-48e9-97ce-196245446e3e">
      <Terms xmlns="http://schemas.microsoft.com/office/infopath/2007/PartnerControls"/>
    </lcf76f155ced4ddcb4097134ff3c332f>
    <PublishingExpirationDate xmlns="http://schemas.microsoft.com/sharepoint/v3" xsi:nil="true"/>
    <PublishingStartDate xmlns="http://schemas.microsoft.com/sharepoint/v3" xsi:nil="true"/>
    <_Flow_SignoffStatus xmlns="cacf1fdb-b0d5-48e9-97ce-196245446e3e" xsi:nil="true"/>
  </documentManagement>
</p:properties>
</file>

<file path=customXml/itemProps1.xml><?xml version="1.0" encoding="utf-8"?>
<ds:datastoreItem xmlns:ds="http://schemas.openxmlformats.org/officeDocument/2006/customXml" ds:itemID="{05F277A6-70AC-4367-AFF3-FACB459CF88F}">
  <ds:schemaRefs>
    <ds:schemaRef ds:uri="http://schemas.microsoft.com/sharepoint/v3/contenttype/forms"/>
  </ds:schemaRefs>
</ds:datastoreItem>
</file>

<file path=customXml/itemProps2.xml><?xml version="1.0" encoding="utf-8"?>
<ds:datastoreItem xmlns:ds="http://schemas.openxmlformats.org/officeDocument/2006/customXml" ds:itemID="{18DB8AD9-FEDE-47D8-8AEA-23E997939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d366d4-6c86-4869-a156-4564a87dc085"/>
    <ds:schemaRef ds:uri="cacf1fdb-b0d5-48e9-97ce-196245446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FE9FA-BCCE-4639-BDC8-838C89767804}">
  <ds:schemaRefs>
    <ds:schemaRef ds:uri="http://schemas.microsoft.com/office/2006/metadata/properties"/>
    <ds:schemaRef ds:uri="http://schemas.microsoft.com/office/infopath/2007/PartnerControls"/>
    <ds:schemaRef ds:uri="ced366d4-6c86-4869-a156-4564a87dc085"/>
    <ds:schemaRef ds:uri="cacf1fdb-b0d5-48e9-97ce-196245446e3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Totaaloverzicht</vt:lpstr>
      <vt:lpstr>Invoer subsidie</vt:lpstr>
      <vt:lpstr>Invoer subsidie HBO-eis</vt:lpstr>
      <vt:lpstr>Calculaties</vt:lpstr>
      <vt:lpstr>Overige subsidies</vt:lpstr>
      <vt:lpstr>Brondata</vt:lpstr>
      <vt:lpstr>Verplichtingen</vt:lpstr>
      <vt:lpstr>Verplichtingen!_Hlk214302312</vt:lpstr>
      <vt:lpstr>Verplichtingen!_Hlk214302325</vt:lpstr>
      <vt:lpstr>Calculaties!Afdrukbereik</vt:lpstr>
      <vt:lpstr>'Invoer subsidie'!Afdrukbereik</vt:lpstr>
      <vt:lpstr>'Invoer subsidie HBO-eis'!Afdrukbereik</vt:lpstr>
      <vt:lpstr>'Overige subsidies'!Afdrukbereik</vt:lpstr>
      <vt:lpstr>Totaaloverzicht!Afdrukbereik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Innovatie nul13 Team</dc:creator>
  <cp:keywords/>
  <dc:description/>
  <cp:lastModifiedBy>Amanda Meijer</cp:lastModifiedBy>
  <cp:revision/>
  <cp:lastPrinted>2023-10-04T14:35:41Z</cp:lastPrinted>
  <dcterms:created xsi:type="dcterms:W3CDTF">2020-04-27T06:44:41Z</dcterms:created>
  <dcterms:modified xsi:type="dcterms:W3CDTF">2026-07-11T13:41:29Z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0x010100AADADCCC7F8D3645B8189B50A80D3246</vt:lpwstr>
  </property>
  <property fmtid="{D5CDD505-2E9C-101B-9397-08002B2CF9AE}" pid="3" name="MediaServiceImageTags">
    <vt:lpwstr/>
  </property>
</Properties>
</file>