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Fiscaal techniek\IB\Belastingtabel 2023\"/>
    </mc:Choice>
  </mc:AlternateContent>
  <workbookProtection workbookAlgorithmName="SHA-512" workbookHashValue="ZxcY2hVkrm9tRWrvE4ry9jhFYWB3byhfYEkDP+cwn6+0ujR9e59qWczwFmx/4YrSjbwHI+rzQjqxE5NgZQSmrw==" workbookSaltValue="bEe6ehhRhtqAXVHbMgVv5A==" workbookSpinCount="100000" lockStructure="1"/>
  <bookViews>
    <workbookView xWindow="0" yWindow="0" windowWidth="19368" windowHeight="9372"/>
  </bookViews>
  <sheets>
    <sheet name="IB-LB 2022 vs 2023" sheetId="1" r:id="rId1"/>
  </sheets>
  <definedNames>
    <definedName name="_xlnm.Print_Area" localSheetId="0">'IB-LB 2022 vs 2023'!$A$1:$P$39</definedName>
  </definedNames>
  <calcPr calcId="152511"/>
</workbook>
</file>

<file path=xl/calcChain.xml><?xml version="1.0" encoding="utf-8"?>
<calcChain xmlns="http://schemas.openxmlformats.org/spreadsheetml/2006/main">
  <c r="K11" i="1" l="1"/>
  <c r="K12" i="1" l="1"/>
  <c r="K13" i="1" l="1"/>
  <c r="K30" i="1" s="1"/>
  <c r="M29" i="1" l="1"/>
  <c r="M30" i="1"/>
  <c r="M31" i="1"/>
  <c r="N31" i="1"/>
  <c r="N30" i="1"/>
  <c r="L30" i="1"/>
  <c r="K29" i="1"/>
  <c r="D12" i="1" l="1"/>
  <c r="D13" i="1" s="1"/>
  <c r="F31" i="1" l="1"/>
  <c r="N29" i="1"/>
  <c r="G31" i="1"/>
  <c r="G30" i="1"/>
  <c r="F29" i="1"/>
  <c r="F30" i="1"/>
  <c r="D30" i="1"/>
  <c r="G29" i="1" s="1"/>
  <c r="D29" i="1"/>
  <c r="E30" i="1"/>
  <c r="K31" i="1" l="1"/>
  <c r="L31" i="1" s="1"/>
  <c r="L32" i="1" s="1"/>
  <c r="L34" i="1" s="1"/>
  <c r="K15" i="1" s="1"/>
  <c r="D31" i="1"/>
  <c r="E31" i="1" s="1"/>
  <c r="E32" i="1" s="1"/>
  <c r="E34" i="1" s="1"/>
  <c r="D15" i="1" s="1"/>
  <c r="O15" i="1" l="1"/>
  <c r="O14" i="1" s="1"/>
</calcChain>
</file>

<file path=xl/sharedStrings.xml><?xml version="1.0" encoding="utf-8"?>
<sst xmlns="http://schemas.openxmlformats.org/spreadsheetml/2006/main" count="86" uniqueCount="25">
  <si>
    <t xml:space="preserve"> </t>
  </si>
  <si>
    <t>-/-</t>
  </si>
  <si>
    <t>I</t>
  </si>
  <si>
    <t>II</t>
  </si>
  <si>
    <t>III</t>
  </si>
  <si>
    <t>IV</t>
  </si>
  <si>
    <t>Suma liber di impuesto</t>
  </si>
  <si>
    <t>Entrada fiscal</t>
  </si>
  <si>
    <t>Kita: suma liber di impuesto</t>
  </si>
  <si>
    <t>Entrada pa calcula impuesto</t>
  </si>
  <si>
    <t>Suma di impuesto</t>
  </si>
  <si>
    <t>Categoria</t>
  </si>
  <si>
    <t>Nivel di entrada</t>
  </si>
  <si>
    <t>Tarifa</t>
  </si>
  <si>
    <t>Calculacion</t>
  </si>
  <si>
    <t>Diferencia</t>
  </si>
  <si>
    <t>Suma di impuesto pa paga</t>
  </si>
  <si>
    <t>Te cu</t>
  </si>
  <si>
    <t xml:space="preserve">Mas cu </t>
  </si>
  <si>
    <t>of mas</t>
  </si>
  <si>
    <t>Entrada</t>
  </si>
  <si>
    <t>Impuesto</t>
  </si>
  <si>
    <t>Kita: Entrada di kolom I</t>
  </si>
  <si>
    <t xml:space="preserve">Yena e hoki geel aki </t>
  </si>
  <si>
    <t>Departamento di Impuesto ta pone e calculator aki disponibel den cuadro di dunamento di informacion. 
No por deriva ningun derecho pa cu uzo di e calculator y e suma di impuesto cu mester paga na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</si>
</sst>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_-* #,##0\-;_-* &quot;-&quot;_-;_-@_-"/>
    <numFmt numFmtId="165" formatCode="_-* #,##0.00_-;_-* #,##0.00\-;_-* &quot;-&quot;??_-;_-@_-"/>
    <numFmt numFmtId="166" formatCode="#,##0.00_ ;[Red]\-#,##0.00\ "/>
    <numFmt numFmtId="167" formatCode="#,##0.00_ ;\-#,##0.00\ 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9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sz val="10"/>
      <color rgb="FF27367E"/>
      <name val="Arial"/>
      <family val="2"/>
    </font>
    <font>
      <b/>
      <sz val="11"/>
      <color theme="3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u val="singleAccounting"/>
      <sz val="10"/>
      <color indexed="8"/>
      <name val="Arial"/>
      <family val="2"/>
    </font>
    <font>
      <sz val="10"/>
      <color rgb="FFFF0000"/>
      <name val="Arial"/>
      <family val="2"/>
    </font>
    <font>
      <b/>
      <sz val="13"/>
      <color theme="3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rgb="FF27367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367E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/>
      <bottom style="thin">
        <color rgb="FF27367E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medium">
        <color rgb="FF27367E"/>
      </bottom>
      <diagonal/>
    </border>
    <border>
      <left style="medium">
        <color rgb="FF27367E"/>
      </left>
      <right/>
      <top style="thin">
        <color indexed="22"/>
      </top>
      <bottom/>
      <diagonal/>
    </border>
    <border>
      <left style="thin">
        <color indexed="22"/>
      </left>
      <right style="medium">
        <color rgb="FF27367E"/>
      </right>
      <top/>
      <bottom/>
      <diagonal/>
    </border>
    <border>
      <left style="thin">
        <color indexed="22"/>
      </left>
      <right/>
      <top style="medium">
        <color rgb="FF27367E"/>
      </top>
      <bottom style="thin">
        <color indexed="22"/>
      </bottom>
      <diagonal/>
    </border>
    <border>
      <left style="medium">
        <color rgb="FF27367E"/>
      </left>
      <right/>
      <top style="thin">
        <color indexed="22"/>
      </top>
      <bottom style="thin">
        <color indexed="22"/>
      </bottom>
      <diagonal/>
    </border>
    <border>
      <left style="medium">
        <color rgb="FF27367E"/>
      </left>
      <right/>
      <top/>
      <bottom/>
      <diagonal/>
    </border>
    <border>
      <left/>
      <right/>
      <top/>
      <bottom style="medium">
        <color rgb="FF27367E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27367E"/>
      </left>
      <right/>
      <top/>
      <bottom style="medium">
        <color rgb="FF27367E"/>
      </bottom>
      <diagonal/>
    </border>
    <border>
      <left/>
      <right style="medium">
        <color rgb="FF27367E"/>
      </right>
      <top style="thin">
        <color indexed="22"/>
      </top>
      <bottom/>
      <diagonal/>
    </border>
    <border>
      <left/>
      <right style="medium">
        <color rgb="FF27367E"/>
      </right>
      <top/>
      <bottom/>
      <diagonal/>
    </border>
    <border>
      <left/>
      <right style="medium">
        <color rgb="FF27367E"/>
      </right>
      <top/>
      <bottom style="medium">
        <color rgb="FF27367E"/>
      </bottom>
      <diagonal/>
    </border>
    <border>
      <left/>
      <right style="medium">
        <color rgb="FF27367E"/>
      </right>
      <top/>
      <bottom style="thin">
        <color indexed="22"/>
      </bottom>
      <diagonal/>
    </border>
    <border>
      <left/>
      <right style="medium">
        <color rgb="FF27367E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6" fillId="0" borderId="19" applyNumberFormat="0" applyFill="0" applyAlignment="0" applyProtection="0"/>
    <xf numFmtId="0" fontId="20" fillId="0" borderId="20" applyNumberFormat="0" applyFill="0" applyAlignment="0" applyProtection="0"/>
    <xf numFmtId="0" fontId="25" fillId="0" borderId="27" applyNumberFormat="0" applyFill="0" applyAlignment="0" applyProtection="0"/>
  </cellStyleXfs>
  <cellXfs count="10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5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165" fontId="4" fillId="0" borderId="0" xfId="0" applyNumberFormat="1" applyFont="1" applyAlignment="1" applyProtection="1">
      <alignment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>
      <alignment vertical="center"/>
    </xf>
    <xf numFmtId="165" fontId="13" fillId="0" borderId="0" xfId="1" applyFont="1" applyBorder="1" applyAlignment="1" applyProtection="1">
      <alignment horizontal="right" vertical="center"/>
      <protection hidden="1"/>
    </xf>
    <xf numFmtId="165" fontId="13" fillId="0" borderId="0" xfId="0" applyNumberFormat="1" applyFont="1" applyBorder="1" applyAlignment="1" applyProtection="1">
      <alignment horizontal="right" vertical="center"/>
      <protection hidden="1"/>
    </xf>
    <xf numFmtId="0" fontId="14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>
      <alignment vertical="center"/>
    </xf>
    <xf numFmtId="0" fontId="15" fillId="0" borderId="0" xfId="0" applyFont="1" applyProtection="1">
      <protection hidden="1"/>
    </xf>
    <xf numFmtId="0" fontId="16" fillId="0" borderId="19" xfId="2" applyAlignment="1" applyProtection="1">
      <alignment horizont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7" fillId="0" borderId="14" xfId="0" applyFont="1" applyBorder="1" applyAlignment="1" applyProtection="1">
      <alignment horizontal="right" indent="2"/>
      <protection hidden="1"/>
    </xf>
    <xf numFmtId="10" fontId="14" fillId="0" borderId="2" xfId="0" applyNumberFormat="1" applyFont="1" applyBorder="1" applyAlignment="1" applyProtection="1">
      <alignment horizontal="right" vertical="center" indent="1"/>
      <protection hidden="1"/>
    </xf>
    <xf numFmtId="164" fontId="14" fillId="0" borderId="16" xfId="0" applyNumberFormat="1" applyFont="1" applyBorder="1" applyAlignment="1" applyProtection="1">
      <alignment horizontal="right" vertical="center" indent="2"/>
      <protection hidden="1"/>
    </xf>
    <xf numFmtId="10" fontId="14" fillId="0" borderId="4" xfId="0" applyNumberFormat="1" applyFont="1" applyBorder="1" applyAlignment="1" applyProtection="1">
      <alignment horizontal="right" vertical="center" indent="1"/>
      <protection hidden="1"/>
    </xf>
    <xf numFmtId="0" fontId="21" fillId="0" borderId="0" xfId="0" applyFont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1" fontId="22" fillId="0" borderId="0" xfId="1" applyNumberFormat="1" applyFont="1" applyAlignment="1" applyProtection="1">
      <alignment horizontal="left"/>
      <protection hidden="1"/>
    </xf>
    <xf numFmtId="165" fontId="14" fillId="0" borderId="0" xfId="0" applyNumberFormat="1" applyFont="1" applyProtection="1">
      <protection hidden="1"/>
    </xf>
    <xf numFmtId="165" fontId="23" fillId="0" borderId="0" xfId="1" applyFont="1" applyProtection="1">
      <protection hidden="1"/>
    </xf>
    <xf numFmtId="165" fontId="14" fillId="0" borderId="0" xfId="1" applyFont="1" applyProtection="1">
      <protection hidden="1"/>
    </xf>
    <xf numFmtId="165" fontId="17" fillId="0" borderId="0" xfId="0" applyNumberFormat="1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1" xfId="0" applyFont="1" applyBorder="1" applyAlignment="1" applyProtection="1">
      <alignment horizontal="right" indent="2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0" fontId="17" fillId="4" borderId="8" xfId="0" applyFont="1" applyFill="1" applyBorder="1" applyAlignment="1" applyProtection="1">
      <alignment horizontal="center" vertical="center"/>
      <protection hidden="1"/>
    </xf>
    <xf numFmtId="165" fontId="14" fillId="0" borderId="3" xfId="0" applyNumberFormat="1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164" fontId="14" fillId="0" borderId="25" xfId="0" applyNumberFormat="1" applyFont="1" applyBorder="1" applyAlignment="1" applyProtection="1">
      <alignment horizontal="right" vertical="center" indent="2"/>
      <protection hidden="1"/>
    </xf>
    <xf numFmtId="164" fontId="14" fillId="0" borderId="26" xfId="0" applyNumberFormat="1" applyFont="1" applyBorder="1" applyAlignment="1" applyProtection="1">
      <alignment horizontal="right" vertical="center" indent="2"/>
      <protection hidden="1"/>
    </xf>
    <xf numFmtId="0" fontId="17" fillId="3" borderId="21" xfId="0" applyFont="1" applyFill="1" applyBorder="1" applyAlignment="1" applyProtection="1">
      <alignment horizontal="right" vertical="center" indent="1"/>
      <protection hidden="1"/>
    </xf>
    <xf numFmtId="0" fontId="17" fillId="3" borderId="24" xfId="0" applyFont="1" applyFill="1" applyBorder="1" applyAlignment="1" applyProtection="1">
      <alignment horizontal="right" vertical="center" indent="1"/>
      <protection hidden="1"/>
    </xf>
    <xf numFmtId="0" fontId="14" fillId="0" borderId="15" xfId="0" applyFont="1" applyBorder="1" applyAlignment="1" applyProtection="1">
      <alignment horizontal="right" vertical="center" indent="3"/>
      <protection hidden="1"/>
    </xf>
    <xf numFmtId="0" fontId="14" fillId="0" borderId="5" xfId="0" applyFont="1" applyBorder="1" applyAlignment="1" applyProtection="1">
      <alignment horizontal="right" vertical="center" indent="3"/>
      <protection hidden="1"/>
    </xf>
    <xf numFmtId="164" fontId="14" fillId="0" borderId="26" xfId="0" applyNumberFormat="1" applyFont="1" applyBorder="1" applyAlignment="1" applyProtection="1">
      <alignment horizontal="right" vertical="center"/>
      <protection hidden="1"/>
    </xf>
    <xf numFmtId="167" fontId="14" fillId="0" borderId="0" xfId="1" applyNumberFormat="1" applyFont="1" applyAlignment="1" applyProtection="1">
      <alignment vertical="center"/>
      <protection hidden="1"/>
    </xf>
    <xf numFmtId="167" fontId="14" fillId="0" borderId="16" xfId="0" applyNumberFormat="1" applyFont="1" applyBorder="1" applyAlignment="1" applyProtection="1">
      <alignment vertical="center"/>
      <protection hidden="1"/>
    </xf>
    <xf numFmtId="166" fontId="14" fillId="0" borderId="0" xfId="0" applyNumberFormat="1" applyFont="1" applyBorder="1" applyAlignment="1" applyProtection="1">
      <alignment vertical="center"/>
      <protection hidden="1"/>
    </xf>
    <xf numFmtId="166" fontId="14" fillId="0" borderId="6" xfId="1" applyNumberFormat="1" applyFont="1" applyBorder="1" applyAlignment="1" applyProtection="1">
      <alignment horizontal="right" vertical="center"/>
      <protection hidden="1"/>
    </xf>
    <xf numFmtId="165" fontId="20" fillId="0" borderId="20" xfId="3" applyNumberFormat="1" applyFill="1" applyAlignment="1" applyProtection="1">
      <alignment horizontal="right" vertical="center"/>
      <protection hidden="1"/>
    </xf>
    <xf numFmtId="10" fontId="14" fillId="0" borderId="0" xfId="0" applyNumberFormat="1" applyFont="1" applyBorder="1" applyAlignment="1" applyProtection="1">
      <alignment horizontal="right" vertical="center" inden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6" fontId="14" fillId="0" borderId="0" xfId="0" applyNumberFormat="1" applyFont="1" applyAlignment="1" applyProtection="1">
      <alignment vertical="center"/>
      <protection hidden="1"/>
    </xf>
    <xf numFmtId="166" fontId="14" fillId="0" borderId="9" xfId="1" applyNumberFormat="1" applyFont="1" applyBorder="1" applyAlignment="1" applyProtection="1">
      <alignment vertical="center"/>
      <protection hidden="1"/>
    </xf>
    <xf numFmtId="166" fontId="17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" fontId="22" fillId="0" borderId="0" xfId="1" applyNumberFormat="1" applyFont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10" fontId="22" fillId="0" borderId="0" xfId="0" applyNumberFormat="1" applyFont="1" applyAlignment="1" applyProtection="1">
      <alignment horizontal="left" vertical="center" indent="1"/>
      <protection hidden="1"/>
    </xf>
    <xf numFmtId="165" fontId="20" fillId="0" borderId="20" xfId="3" applyNumberFormat="1" applyFill="1" applyAlignment="1" applyProtection="1">
      <alignment horizontal="center" vertical="center"/>
      <protection hidden="1"/>
    </xf>
    <xf numFmtId="165" fontId="24" fillId="0" borderId="0" xfId="0" applyNumberFormat="1" applyFont="1" applyProtection="1">
      <protection hidden="1"/>
    </xf>
    <xf numFmtId="166" fontId="14" fillId="0" borderId="9" xfId="0" applyNumberFormat="1" applyFont="1" applyBorder="1" applyAlignment="1" applyProtection="1">
      <alignment vertical="center"/>
      <protection hidden="1"/>
    </xf>
    <xf numFmtId="166" fontId="19" fillId="2" borderId="0" xfId="0" applyNumberFormat="1" applyFont="1" applyFill="1" applyBorder="1" applyAlignment="1" applyProtection="1">
      <alignment vertical="center"/>
      <protection locked="0" hidden="1"/>
    </xf>
    <xf numFmtId="166" fontId="19" fillId="0" borderId="0" xfId="0" applyNumberFormat="1" applyFont="1" applyFill="1" applyBorder="1" applyAlignment="1" applyProtection="1">
      <alignment vertical="center"/>
      <protection hidden="1"/>
    </xf>
    <xf numFmtId="0" fontId="25" fillId="0" borderId="27" xfId="4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1" fontId="22" fillId="0" borderId="0" xfId="1" applyNumberFormat="1" applyFont="1" applyFill="1" applyAlignment="1" applyProtection="1">
      <alignment horizontal="left" vertical="center"/>
      <protection hidden="1"/>
    </xf>
    <xf numFmtId="165" fontId="26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0" fontId="26" fillId="0" borderId="0" xfId="0" applyNumberFormat="1" applyFont="1" applyFill="1" applyBorder="1" applyAlignment="1" applyProtection="1">
      <alignment horizontal="right" vertical="center" indent="1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right" indent="2"/>
      <protection hidden="1"/>
    </xf>
    <xf numFmtId="0" fontId="27" fillId="0" borderId="0" xfId="0" applyFont="1" applyFill="1" applyBorder="1" applyAlignment="1" applyProtection="1">
      <alignment horizontal="right" vertical="center" indent="1"/>
      <protection hidden="1"/>
    </xf>
    <xf numFmtId="0" fontId="26" fillId="0" borderId="0" xfId="0" applyFont="1" applyFill="1" applyBorder="1" applyAlignment="1" applyProtection="1">
      <alignment horizontal="right" vertical="center" indent="3"/>
      <protection hidden="1"/>
    </xf>
    <xf numFmtId="164" fontId="26" fillId="0" borderId="0" xfId="0" applyNumberFormat="1" applyFont="1" applyFill="1" applyBorder="1" applyAlignment="1" applyProtection="1">
      <alignment horizontal="right" vertical="center" indent="2"/>
      <protection hidden="1"/>
    </xf>
    <xf numFmtId="164" fontId="26" fillId="0" borderId="0" xfId="0" applyNumberFormat="1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horizontal="left" vertical="center" indent="3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vertical="center"/>
    </xf>
    <xf numFmtId="0" fontId="17" fillId="4" borderId="13" xfId="0" applyFont="1" applyFill="1" applyBorder="1" applyAlignment="1" applyProtection="1">
      <alignment horizontal="center" vertical="center"/>
      <protection hidden="1"/>
    </xf>
    <xf numFmtId="0" fontId="17" fillId="4" borderId="22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Alignment="1" applyProtection="1">
      <alignment vertical="center" wrapText="1"/>
      <protection hidden="1"/>
    </xf>
  </cellXfs>
  <cellStyles count="5">
    <cellStyle name="Comma" xfId="1" builtinId="3"/>
    <cellStyle name="Heading 1" xfId="2" builtinId="16"/>
    <cellStyle name="Heading 2" xfId="4" builtinId="17"/>
    <cellStyle name="Heading 3" xfId="3" builtinId="18"/>
    <cellStyle name="Normal" xfId="0" builtinId="0"/>
  </cellStyles>
  <dxfs count="13"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  <color rgb="FFFFFFCC"/>
      <color rgb="FFDADFF2"/>
      <color rgb="FF2A387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501650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794549</xdr:colOff>
      <xdr:row>1</xdr:row>
      <xdr:rowOff>38101</xdr:rowOff>
    </xdr:from>
    <xdr:to>
      <xdr:col>14</xdr:col>
      <xdr:colOff>1317063</xdr:colOff>
      <xdr:row>5</xdr:row>
      <xdr:rowOff>138794</xdr:rowOff>
    </xdr:to>
    <xdr:sp macro="" textlink="">
      <xdr:nvSpPr>
        <xdr:cNvPr id="8" name="TextBox 7"/>
        <xdr:cNvSpPr txBox="1"/>
      </xdr:nvSpPr>
      <xdr:spPr>
        <a:xfrm>
          <a:off x="7997830" y="204789"/>
          <a:ext cx="3475264" cy="767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CALCULATOR</a:t>
          </a:r>
        </a:p>
        <a:p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 / loonbelasting</a:t>
          </a:r>
        </a:p>
        <a:p>
          <a:r>
            <a:rPr lang="en-US" sz="11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2023 vs 2022</a:t>
          </a:r>
          <a:endParaRPr lang="en-US" sz="11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781457</xdr:colOff>
      <xdr:row>1</xdr:row>
      <xdr:rowOff>38100</xdr:rowOff>
    </xdr:from>
    <xdr:to>
      <xdr:col>10</xdr:col>
      <xdr:colOff>788260</xdr:colOff>
      <xdr:row>5</xdr:row>
      <xdr:rowOff>118382</xdr:rowOff>
    </xdr:to>
    <xdr:cxnSp macro="">
      <xdr:nvCxnSpPr>
        <xdr:cNvPr id="9" name="Straight Connector 8"/>
        <xdr:cNvCxnSpPr/>
      </xdr:nvCxnSpPr>
      <xdr:spPr>
        <a:xfrm>
          <a:off x="7984738" y="204788"/>
          <a:ext cx="6803" cy="74703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187053</xdr:colOff>
      <xdr:row>6</xdr:row>
      <xdr:rowOff>52387</xdr:rowOff>
    </xdr:from>
    <xdr:to>
      <xdr:col>7</xdr:col>
      <xdr:colOff>187053</xdr:colOff>
      <xdr:row>34</xdr:row>
      <xdr:rowOff>119062</xdr:rowOff>
    </xdr:to>
    <xdr:cxnSp macro="">
      <xdr:nvCxnSpPr>
        <xdr:cNvPr id="3" name="Straight Connector 2"/>
        <xdr:cNvCxnSpPr/>
      </xdr:nvCxnSpPr>
      <xdr:spPr>
        <a:xfrm>
          <a:off x="5473428" y="1052512"/>
          <a:ext cx="0" cy="6138863"/>
        </a:xfrm>
        <a:prstGeom prst="line">
          <a:avLst/>
        </a:prstGeom>
        <a:ln w="5715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1"/>
  <sheetViews>
    <sheetView showGridLines="0" tabSelected="1" topLeftCell="B4" zoomScale="90" zoomScaleNormal="90" zoomScaleSheetLayoutView="110" workbookViewId="0">
      <selection activeCell="D11" sqref="D11"/>
    </sheetView>
  </sheetViews>
  <sheetFormatPr defaultColWidth="9.109375" defaultRowHeight="13.2" x14ac:dyDescent="0.25"/>
  <cols>
    <col min="1" max="1" width="4.6640625" style="4" customWidth="1"/>
    <col min="2" max="2" width="11.6640625" style="4" customWidth="1"/>
    <col min="3" max="6" width="14.6640625" style="4" customWidth="1"/>
    <col min="7" max="7" width="4.33203125" style="4" customWidth="1"/>
    <col min="8" max="8" width="9.6640625" style="4" customWidth="1"/>
    <col min="9" max="9" width="11.6640625" style="4" customWidth="1"/>
    <col min="10" max="13" width="14.6640625" style="4" customWidth="1"/>
    <col min="14" max="14" width="3.6640625" style="4" customWidth="1"/>
    <col min="15" max="15" width="23.5546875" style="4" customWidth="1"/>
    <col min="16" max="16" width="3.5546875" style="4" customWidth="1"/>
    <col min="17" max="16384" width="9.109375" style="4"/>
  </cols>
  <sheetData>
    <row r="2" spans="2:17" x14ac:dyDescent="0.25">
      <c r="G2" s="99"/>
      <c r="H2" s="99"/>
      <c r="I2" s="99"/>
    </row>
    <row r="3" spans="2:17" x14ac:dyDescent="0.25">
      <c r="G3" s="100"/>
      <c r="H3" s="100"/>
      <c r="I3" s="101"/>
    </row>
    <row r="4" spans="2:17" x14ac:dyDescent="0.25">
      <c r="G4" s="102"/>
      <c r="H4" s="102"/>
      <c r="I4" s="102"/>
    </row>
    <row r="5" spans="2:17" x14ac:dyDescent="0.25">
      <c r="G5" s="102"/>
      <c r="H5" s="102"/>
      <c r="I5" s="102"/>
    </row>
    <row r="8" spans="2:17" ht="19.5" customHeight="1" thickBot="1" x14ac:dyDescent="0.45">
      <c r="B8" s="5" t="s">
        <v>0</v>
      </c>
      <c r="D8" s="25">
        <v>2022</v>
      </c>
      <c r="K8" s="25">
        <v>2023</v>
      </c>
    </row>
    <row r="9" spans="2:17" ht="5.25" customHeight="1" thickTop="1" x14ac:dyDescent="0.25">
      <c r="D9" s="1"/>
      <c r="E9" s="3"/>
      <c r="F9" s="2"/>
      <c r="G9" s="2"/>
      <c r="H9" s="2"/>
      <c r="I9" s="2"/>
      <c r="J9" s="6"/>
    </row>
    <row r="10" spans="2:17" s="11" customFormat="1" x14ac:dyDescent="0.25">
      <c r="B10" s="27"/>
      <c r="C10" s="8"/>
      <c r="D10" s="8"/>
      <c r="E10" s="9"/>
      <c r="F10" s="12"/>
      <c r="G10" s="12"/>
      <c r="H10" s="12"/>
      <c r="I10" s="27"/>
      <c r="J10" s="8"/>
      <c r="K10" s="8"/>
      <c r="L10" s="9"/>
      <c r="M10" s="12"/>
      <c r="N10" s="12"/>
      <c r="O10" s="12"/>
      <c r="P10" s="9"/>
      <c r="Q10" s="10"/>
    </row>
    <row r="11" spans="2:17" s="11" customFormat="1" ht="15.9" customHeight="1" x14ac:dyDescent="0.25">
      <c r="B11" s="96" t="s">
        <v>7</v>
      </c>
      <c r="C11" s="105"/>
      <c r="D11" s="79">
        <v>0</v>
      </c>
      <c r="E11" s="29" t="s">
        <v>23</v>
      </c>
      <c r="F11" s="13"/>
      <c r="G11" s="12"/>
      <c r="H11" s="12"/>
      <c r="I11" s="96" t="s">
        <v>7</v>
      </c>
      <c r="J11" s="96"/>
      <c r="K11" s="80">
        <f>D11</f>
        <v>0</v>
      </c>
      <c r="L11" s="29" t="s">
        <v>0</v>
      </c>
      <c r="M11" s="13"/>
      <c r="N11" s="13"/>
      <c r="O11" s="12"/>
      <c r="P11" s="9"/>
      <c r="Q11" s="10"/>
    </row>
    <row r="12" spans="2:17" s="11" customFormat="1" ht="15.9" customHeight="1" x14ac:dyDescent="0.25">
      <c r="B12" s="96" t="s">
        <v>8</v>
      </c>
      <c r="C12" s="105"/>
      <c r="D12" s="78">
        <f>IF(D11&gt;=D41,D41,D11)</f>
        <v>0</v>
      </c>
      <c r="E12" s="30" t="s">
        <v>1</v>
      </c>
      <c r="F12" s="12"/>
      <c r="G12" s="12"/>
      <c r="H12" s="12"/>
      <c r="I12" s="96" t="s">
        <v>8</v>
      </c>
      <c r="J12" s="96"/>
      <c r="K12" s="78">
        <f>IF(K11&gt;=K41,K41,K11)</f>
        <v>0</v>
      </c>
      <c r="L12" s="30" t="s">
        <v>1</v>
      </c>
      <c r="M12" s="12"/>
      <c r="N12" s="12"/>
      <c r="O12" s="12"/>
      <c r="P12" s="9"/>
      <c r="Q12" s="10"/>
    </row>
    <row r="13" spans="2:17" s="11" customFormat="1" ht="15.9" customHeight="1" x14ac:dyDescent="0.25">
      <c r="B13" s="96" t="s">
        <v>9</v>
      </c>
      <c r="C13" s="105"/>
      <c r="D13" s="64">
        <f>D11-D12</f>
        <v>0</v>
      </c>
      <c r="E13" s="28"/>
      <c r="F13" s="12"/>
      <c r="G13" s="12"/>
      <c r="H13" s="12"/>
      <c r="I13" s="96" t="s">
        <v>9</v>
      </c>
      <c r="J13" s="96"/>
      <c r="K13" s="64">
        <f>K11-K12</f>
        <v>0</v>
      </c>
      <c r="L13" s="28"/>
      <c r="M13" s="12"/>
      <c r="N13" s="12"/>
      <c r="O13" s="12"/>
      <c r="P13" s="9"/>
      <c r="Q13" s="10"/>
    </row>
    <row r="14" spans="2:17" s="11" customFormat="1" ht="30" customHeight="1" thickBot="1" x14ac:dyDescent="0.3">
      <c r="B14" s="96"/>
      <c r="C14" s="96"/>
      <c r="D14" s="31"/>
      <c r="E14" s="28"/>
      <c r="F14" s="12"/>
      <c r="G14" s="12"/>
      <c r="H14" s="12"/>
      <c r="I14" s="96"/>
      <c r="J14" s="96"/>
      <c r="K14" s="31"/>
      <c r="L14" s="28"/>
      <c r="M14" s="12"/>
      <c r="N14" s="12"/>
      <c r="O14" s="103" t="str">
        <f>IF(O15=0,"No tin diferencia",IF(O15&gt;0,"Mas impuesto den aña 2023 compara cu aña 2022","Menos impuesto den aña 2023 compara cu aña 2022"))</f>
        <v>No tin diferencia</v>
      </c>
      <c r="P14" s="103"/>
      <c r="Q14" s="10"/>
    </row>
    <row r="15" spans="2:17" s="11" customFormat="1" ht="25.5" customHeight="1" thickBot="1" x14ac:dyDescent="0.3">
      <c r="B15" s="32" t="s">
        <v>10</v>
      </c>
      <c r="C15" s="20"/>
      <c r="D15" s="65">
        <f>E34</f>
        <v>0</v>
      </c>
      <c r="E15" s="28"/>
      <c r="F15" s="14"/>
      <c r="G15" s="9" t="s">
        <v>0</v>
      </c>
      <c r="H15" s="9"/>
      <c r="I15" s="32" t="s">
        <v>10</v>
      </c>
      <c r="J15" s="20"/>
      <c r="K15" s="65">
        <f>L34</f>
        <v>0</v>
      </c>
      <c r="L15" s="28"/>
      <c r="M15" s="21"/>
      <c r="N15" s="45"/>
      <c r="O15" s="95">
        <f>K15-D15</f>
        <v>0</v>
      </c>
      <c r="P15" s="9"/>
      <c r="Q15" s="10"/>
    </row>
    <row r="16" spans="2:17" s="11" customFormat="1" ht="15.9" customHeight="1" x14ac:dyDescent="0.25">
      <c r="B16" s="16"/>
      <c r="C16" s="17"/>
      <c r="D16" s="18"/>
      <c r="E16" s="19"/>
      <c r="F16" s="14"/>
      <c r="G16" s="14"/>
      <c r="H16" s="45"/>
      <c r="I16" s="22"/>
      <c r="J16" s="23"/>
      <c r="K16" s="18"/>
      <c r="L16" s="19"/>
      <c r="M16" s="21"/>
      <c r="N16" s="45"/>
      <c r="O16" s="21"/>
      <c r="P16" s="9"/>
      <c r="Q16" s="10"/>
    </row>
    <row r="17" spans="2:18" s="11" customFormat="1" ht="15.9" customHeight="1" x14ac:dyDescent="0.25">
      <c r="B17" s="8"/>
      <c r="C17" s="15"/>
      <c r="D17" s="8"/>
      <c r="E17" s="8"/>
      <c r="F17" s="8"/>
      <c r="G17" s="8"/>
      <c r="H17" s="8"/>
      <c r="I17" s="8"/>
      <c r="J17" s="15"/>
      <c r="K17" s="8"/>
      <c r="L17" s="8"/>
      <c r="M17" s="8"/>
      <c r="N17" s="8"/>
      <c r="O17" s="8"/>
      <c r="P17" s="8"/>
    </row>
    <row r="18" spans="2:18" ht="20.100000000000001" customHeight="1" x14ac:dyDescent="0.25">
      <c r="B18" s="52" t="s">
        <v>11</v>
      </c>
      <c r="C18" s="106" t="s">
        <v>12</v>
      </c>
      <c r="D18" s="107"/>
      <c r="E18" s="97" t="s">
        <v>13</v>
      </c>
      <c r="F18" s="98"/>
      <c r="G18" s="33"/>
      <c r="H18" s="33"/>
      <c r="I18" s="52" t="s">
        <v>11</v>
      </c>
      <c r="J18" s="106" t="s">
        <v>12</v>
      </c>
      <c r="K18" s="107"/>
      <c r="L18" s="97" t="s">
        <v>13</v>
      </c>
      <c r="M18" s="98"/>
      <c r="N18" s="46"/>
      <c r="O18" s="33"/>
      <c r="R18" s="7"/>
    </row>
    <row r="19" spans="2:18" ht="20.100000000000001" customHeight="1" x14ac:dyDescent="0.25">
      <c r="B19" s="48" t="s">
        <v>0</v>
      </c>
      <c r="C19" s="51" t="s">
        <v>2</v>
      </c>
      <c r="D19" s="54" t="s">
        <v>3</v>
      </c>
      <c r="E19" s="46" t="s">
        <v>4</v>
      </c>
      <c r="F19" s="47" t="s">
        <v>5</v>
      </c>
      <c r="G19" s="33"/>
      <c r="H19" s="33"/>
      <c r="I19" s="34" t="s">
        <v>0</v>
      </c>
      <c r="J19" s="51" t="s">
        <v>2</v>
      </c>
      <c r="K19" s="54" t="s">
        <v>3</v>
      </c>
      <c r="L19" s="46" t="s">
        <v>4</v>
      </c>
      <c r="M19" s="47" t="s">
        <v>5</v>
      </c>
      <c r="N19" s="46"/>
      <c r="O19" s="33"/>
      <c r="R19" s="7"/>
    </row>
    <row r="20" spans="2:18" ht="20.100000000000001" customHeight="1" thickBot="1" x14ac:dyDescent="0.3">
      <c r="B20" s="48"/>
      <c r="C20" s="57" t="s">
        <v>18</v>
      </c>
      <c r="D20" s="58" t="s">
        <v>17</v>
      </c>
      <c r="E20" s="50"/>
      <c r="F20" s="49"/>
      <c r="G20" s="33"/>
      <c r="H20" s="33"/>
      <c r="I20" s="48"/>
      <c r="J20" s="57" t="s">
        <v>18</v>
      </c>
      <c r="K20" s="58" t="s">
        <v>17</v>
      </c>
      <c r="L20" s="50"/>
      <c r="M20" s="49"/>
      <c r="N20" s="46"/>
      <c r="O20" s="33"/>
      <c r="R20" s="7"/>
    </row>
    <row r="21" spans="2:18" ht="20.100000000000001" customHeight="1" x14ac:dyDescent="0.25">
      <c r="B21" s="59">
        <v>1</v>
      </c>
      <c r="C21" s="63">
        <v>0</v>
      </c>
      <c r="D21" s="55">
        <v>34930</v>
      </c>
      <c r="E21" s="62">
        <v>0</v>
      </c>
      <c r="F21" s="35">
        <v>0.12</v>
      </c>
      <c r="G21" s="33"/>
      <c r="H21" s="33"/>
      <c r="I21" s="59">
        <v>1</v>
      </c>
      <c r="J21" s="63">
        <v>0</v>
      </c>
      <c r="K21" s="55">
        <v>30000</v>
      </c>
      <c r="L21" s="63">
        <v>0</v>
      </c>
      <c r="M21" s="35">
        <v>0.1</v>
      </c>
      <c r="N21" s="67"/>
      <c r="O21" s="33"/>
      <c r="P21"/>
      <c r="R21" s="7"/>
    </row>
    <row r="22" spans="2:18" ht="20.100000000000001" customHeight="1" x14ac:dyDescent="0.25">
      <c r="B22" s="60">
        <v>2</v>
      </c>
      <c r="C22" s="36">
        <v>34930</v>
      </c>
      <c r="D22" s="56">
        <v>65904</v>
      </c>
      <c r="E22" s="53">
        <v>4191.6000000000004</v>
      </c>
      <c r="F22" s="37">
        <v>0.23</v>
      </c>
      <c r="G22" s="33"/>
      <c r="H22" s="33"/>
      <c r="I22" s="60">
        <v>2</v>
      </c>
      <c r="J22" s="36">
        <v>30000</v>
      </c>
      <c r="K22" s="56">
        <v>61338</v>
      </c>
      <c r="L22" s="53">
        <v>3000</v>
      </c>
      <c r="M22" s="37">
        <v>0.2</v>
      </c>
      <c r="N22" s="67"/>
      <c r="O22" s="33"/>
      <c r="R22" s="7"/>
    </row>
    <row r="23" spans="2:18" ht="20.100000000000001" customHeight="1" x14ac:dyDescent="0.25">
      <c r="B23" s="60">
        <v>3</v>
      </c>
      <c r="C23" s="36">
        <v>65904</v>
      </c>
      <c r="D23" s="56">
        <v>147454</v>
      </c>
      <c r="E23" s="53">
        <v>11315.62</v>
      </c>
      <c r="F23" s="37">
        <v>0.42</v>
      </c>
      <c r="G23" s="33"/>
      <c r="H23" s="33"/>
      <c r="I23" s="60">
        <v>3</v>
      </c>
      <c r="J23" s="36">
        <v>61338</v>
      </c>
      <c r="K23" s="56">
        <v>91120</v>
      </c>
      <c r="L23" s="53">
        <v>9267.6</v>
      </c>
      <c r="M23" s="37">
        <v>0.4</v>
      </c>
      <c r="N23" s="67"/>
      <c r="O23" s="33"/>
      <c r="R23" s="7"/>
    </row>
    <row r="24" spans="2:18" ht="20.100000000000001" customHeight="1" x14ac:dyDescent="0.25">
      <c r="B24" s="60">
        <v>4</v>
      </c>
      <c r="C24" s="36">
        <v>147454</v>
      </c>
      <c r="D24" s="61" t="s">
        <v>19</v>
      </c>
      <c r="E24" s="53">
        <v>45566.62</v>
      </c>
      <c r="F24" s="37">
        <v>0.52</v>
      </c>
      <c r="G24" s="33"/>
      <c r="H24" s="33"/>
      <c r="I24" s="60">
        <v>4</v>
      </c>
      <c r="J24" s="36">
        <v>91120</v>
      </c>
      <c r="K24" s="61" t="s">
        <v>19</v>
      </c>
      <c r="L24" s="53">
        <v>21180.400000000001</v>
      </c>
      <c r="M24" s="37">
        <v>0.5</v>
      </c>
      <c r="N24" s="67"/>
      <c r="O24" s="33"/>
      <c r="P24" s="24"/>
      <c r="R24" s="7"/>
    </row>
    <row r="25" spans="2:18" x14ac:dyDescent="0.25">
      <c r="B25" s="33"/>
      <c r="C25" s="33" t="s">
        <v>0</v>
      </c>
      <c r="D25" s="33" t="s">
        <v>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2:18" ht="15.9" customHeight="1" x14ac:dyDescent="0.25">
      <c r="B26" s="38" t="s">
        <v>0</v>
      </c>
      <c r="C26" s="20"/>
      <c r="D26" s="20"/>
      <c r="E26" s="20"/>
      <c r="F26" s="20"/>
      <c r="G26" s="33"/>
      <c r="H26" s="33"/>
      <c r="I26" s="38" t="s">
        <v>0</v>
      </c>
      <c r="J26" s="20"/>
      <c r="K26" s="20"/>
      <c r="L26" s="20"/>
      <c r="M26" s="20"/>
      <c r="N26" s="20"/>
      <c r="O26" s="33"/>
      <c r="R26" s="20"/>
    </row>
    <row r="27" spans="2:18" ht="15.9" customHeight="1" thickBot="1" x14ac:dyDescent="0.3">
      <c r="B27" s="81" t="s">
        <v>14</v>
      </c>
      <c r="C27" s="20"/>
      <c r="D27" s="20"/>
      <c r="E27" s="39"/>
      <c r="F27" s="40"/>
      <c r="G27" s="20"/>
      <c r="H27" s="20"/>
      <c r="I27" s="81" t="s">
        <v>14</v>
      </c>
      <c r="J27" s="20"/>
      <c r="K27" s="20"/>
      <c r="L27" s="39"/>
      <c r="M27" s="40"/>
      <c r="N27" s="40"/>
      <c r="O27" s="20"/>
    </row>
    <row r="28" spans="2:18" ht="15.9" customHeight="1" thickTop="1" thickBot="1" x14ac:dyDescent="0.3">
      <c r="B28" s="26"/>
      <c r="C28" s="8"/>
      <c r="D28" s="66" t="s">
        <v>20</v>
      </c>
      <c r="E28" s="66" t="s">
        <v>21</v>
      </c>
      <c r="F28" s="76" t="s">
        <v>13</v>
      </c>
      <c r="I28" s="26"/>
      <c r="J28" s="8"/>
      <c r="K28" s="66" t="s">
        <v>20</v>
      </c>
      <c r="L28" s="66" t="s">
        <v>21</v>
      </c>
      <c r="M28" s="76" t="s">
        <v>13</v>
      </c>
      <c r="N28" s="76"/>
    </row>
    <row r="29" spans="2:18" ht="15.9" customHeight="1" x14ac:dyDescent="0.25">
      <c r="B29" s="96" t="s">
        <v>9</v>
      </c>
      <c r="C29" s="105"/>
      <c r="D29" s="69">
        <f>$D$13</f>
        <v>0</v>
      </c>
      <c r="E29" s="33"/>
      <c r="F29" s="82" t="str">
        <f>IF(D13=0,"","Mira categoria")</f>
        <v/>
      </c>
      <c r="G29" s="83" t="str">
        <f>IF(D13=0,"",LOOKUP(D30+1,C46:C49,B46:B49))</f>
        <v/>
      </c>
      <c r="H29" s="40"/>
      <c r="I29" s="96" t="s">
        <v>9</v>
      </c>
      <c r="J29" s="105"/>
      <c r="K29" s="69">
        <f>$K$13</f>
        <v>0</v>
      </c>
      <c r="L29" s="33"/>
      <c r="M29" s="82" t="str">
        <f>IF(K13=0,"","Mira categoria")</f>
        <v/>
      </c>
      <c r="N29" s="83" t="str">
        <f>IF(K13=0,"",LOOKUP(K30+1,J46:J49,I46:I49))</f>
        <v/>
      </c>
    </row>
    <row r="30" spans="2:18" ht="15.9" customHeight="1" x14ac:dyDescent="0.25">
      <c r="B30" s="68" t="s">
        <v>22</v>
      </c>
      <c r="C30" s="20"/>
      <c r="D30" s="70">
        <f>IF(LOOKUP($D$13,$C$46:$C$49)-1&lt;0,0,LOOKUP($D$13,$C$46:$C$49)-1)</f>
        <v>0</v>
      </c>
      <c r="E30" s="62">
        <f>VLOOKUP($D$13,$C$46:$E$49,3)</f>
        <v>0</v>
      </c>
      <c r="F30" s="74" t="str">
        <f>IF(D13=0,"","Kolom")</f>
        <v/>
      </c>
      <c r="G30" s="73" t="str">
        <f>IF(D13=0,"","III")</f>
        <v/>
      </c>
      <c r="H30" s="40"/>
      <c r="I30" s="68" t="s">
        <v>22</v>
      </c>
      <c r="J30" s="20"/>
      <c r="K30" s="70">
        <f>IF(LOOKUP($K$13,$J$46:$J$49)-1&lt;0,0,LOOKUP($K$13,$J$46:$J$49)-1)</f>
        <v>0</v>
      </c>
      <c r="L30" s="62">
        <f>VLOOKUP($K$13,$J$46:$L$49,3)</f>
        <v>0</v>
      </c>
      <c r="M30" s="74" t="str">
        <f>IF(K13=0,"","Kolom")</f>
        <v/>
      </c>
      <c r="N30" s="73" t="str">
        <f>IF(K13=0,"","III")</f>
        <v/>
      </c>
    </row>
    <row r="31" spans="2:18" ht="15.9" customHeight="1" x14ac:dyDescent="0.4">
      <c r="B31" s="68" t="s">
        <v>15</v>
      </c>
      <c r="C31" s="20"/>
      <c r="D31" s="69">
        <f>D29-D30</f>
        <v>0</v>
      </c>
      <c r="E31" s="70">
        <f>D31*F31</f>
        <v>0</v>
      </c>
      <c r="F31" s="75">
        <f>IF(D13=0,0,VLOOKUP($D$13,$C$46:$F$49,4))</f>
        <v>0</v>
      </c>
      <c r="G31" s="73" t="str">
        <f>IF(D13=0,"","IV")</f>
        <v/>
      </c>
      <c r="H31" s="42"/>
      <c r="I31" s="68" t="s">
        <v>15</v>
      </c>
      <c r="J31" s="20"/>
      <c r="K31" s="69">
        <f>K29-K30</f>
        <v>0</v>
      </c>
      <c r="L31" s="70">
        <f>K31*M31</f>
        <v>0</v>
      </c>
      <c r="M31" s="75">
        <f>IF(K13=0,0,VLOOKUP($K$13,$J$46:$M$49,4))</f>
        <v>0</v>
      </c>
      <c r="N31" s="73" t="str">
        <f>IF(K13=0,"","IV")</f>
        <v/>
      </c>
    </row>
    <row r="32" spans="2:18" ht="15.9" customHeight="1" x14ac:dyDescent="0.25">
      <c r="B32" s="33"/>
      <c r="C32" s="20"/>
      <c r="D32" s="20"/>
      <c r="E32" s="69">
        <f>SUM(E30:E31)</f>
        <v>0</v>
      </c>
      <c r="F32" s="38" t="s">
        <v>0</v>
      </c>
      <c r="G32" s="41"/>
      <c r="H32" s="41"/>
      <c r="I32" s="33"/>
      <c r="J32" s="20"/>
      <c r="K32" s="20"/>
      <c r="L32" s="69">
        <f>SUM(L30:L31)</f>
        <v>0</v>
      </c>
      <c r="M32" s="38" t="s">
        <v>0</v>
      </c>
      <c r="N32" s="38"/>
      <c r="O32" s="41"/>
    </row>
    <row r="33" spans="2:15" x14ac:dyDescent="0.25">
      <c r="G33" s="77" t="s">
        <v>0</v>
      </c>
      <c r="H33" s="41"/>
      <c r="O33" s="41"/>
    </row>
    <row r="34" spans="2:15" ht="15.9" customHeight="1" x14ac:dyDescent="0.25">
      <c r="B34" s="32" t="s">
        <v>16</v>
      </c>
      <c r="C34" s="20"/>
      <c r="D34" s="20"/>
      <c r="E34" s="71">
        <f>FLOOR(E32,1)</f>
        <v>0</v>
      </c>
      <c r="F34" s="72" t="s">
        <v>0</v>
      </c>
      <c r="G34" s="44"/>
      <c r="H34" s="44"/>
      <c r="I34" s="32" t="s">
        <v>16</v>
      </c>
      <c r="J34" s="20"/>
      <c r="K34" s="20"/>
      <c r="L34" s="71">
        <f>FLOOR(L32,1)</f>
        <v>0</v>
      </c>
      <c r="M34" s="72" t="s">
        <v>0</v>
      </c>
      <c r="N34" s="72"/>
      <c r="O34" s="44"/>
    </row>
    <row r="35" spans="2:15" ht="15.9" customHeight="1" x14ac:dyDescent="0.25">
      <c r="B35" s="32"/>
      <c r="C35" s="20"/>
      <c r="D35" s="20"/>
      <c r="E35" s="71"/>
      <c r="F35" s="72"/>
      <c r="G35" s="44"/>
      <c r="H35" s="44"/>
      <c r="I35" s="32"/>
      <c r="J35" s="20"/>
      <c r="K35" s="20"/>
      <c r="L35" s="71"/>
      <c r="M35" s="72"/>
      <c r="N35" s="72"/>
      <c r="O35" s="44"/>
    </row>
    <row r="36" spans="2:15" ht="15.9" customHeight="1" x14ac:dyDescent="0.25">
      <c r="B36" s="32"/>
      <c r="C36" s="20"/>
      <c r="D36" s="20"/>
      <c r="E36" s="71"/>
      <c r="F36" s="72"/>
      <c r="G36" s="44"/>
      <c r="H36" s="44"/>
      <c r="I36" s="32"/>
      <c r="J36" s="20"/>
      <c r="K36" s="20"/>
      <c r="L36" s="71"/>
      <c r="M36" s="72"/>
      <c r="N36" s="72"/>
      <c r="O36" s="44"/>
    </row>
    <row r="37" spans="2:15" ht="30" customHeight="1" x14ac:dyDescent="0.25">
      <c r="B37" s="108" t="s">
        <v>24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44"/>
    </row>
    <row r="38" spans="2:15" x14ac:dyDescent="0.25">
      <c r="B38" s="33"/>
      <c r="C38" s="33"/>
      <c r="D38" s="33"/>
      <c r="E38" s="33"/>
      <c r="F38" s="33"/>
      <c r="G38" s="33"/>
      <c r="H38" s="33"/>
      <c r="I38" s="20"/>
      <c r="J38" s="20"/>
      <c r="K38" s="20"/>
      <c r="L38" s="39"/>
      <c r="M38" s="40"/>
      <c r="N38" s="40"/>
      <c r="O38" s="20"/>
    </row>
    <row r="39" spans="2:15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5">
      <c r="E40" s="43" t="s">
        <v>0</v>
      </c>
    </row>
    <row r="41" spans="2:15" s="89" customFormat="1" ht="15" customHeight="1" x14ac:dyDescent="0.25">
      <c r="B41" s="87" t="s">
        <v>6</v>
      </c>
      <c r="C41" s="88"/>
      <c r="D41" s="84">
        <v>28861</v>
      </c>
      <c r="E41" s="89" t="s">
        <v>0</v>
      </c>
      <c r="I41" s="87" t="s">
        <v>6</v>
      </c>
      <c r="J41" s="88"/>
      <c r="K41" s="84">
        <v>30000</v>
      </c>
      <c r="L41" s="84"/>
    </row>
    <row r="42" spans="2:15" s="89" customFormat="1" ht="15" customHeight="1" x14ac:dyDescent="0.25">
      <c r="B42" s="87"/>
      <c r="C42" s="88"/>
      <c r="D42" s="84"/>
    </row>
    <row r="43" spans="2:15" s="89" customFormat="1" ht="15" customHeight="1" x14ac:dyDescent="0.25">
      <c r="B43" s="85" t="s">
        <v>11</v>
      </c>
      <c r="C43" s="104" t="s">
        <v>12</v>
      </c>
      <c r="D43" s="104"/>
      <c r="E43" s="104" t="s">
        <v>13</v>
      </c>
      <c r="F43" s="104"/>
      <c r="I43" s="85" t="s">
        <v>11</v>
      </c>
      <c r="J43" s="104" t="s">
        <v>12</v>
      </c>
      <c r="K43" s="104"/>
      <c r="L43" s="104" t="s">
        <v>13</v>
      </c>
      <c r="M43" s="104"/>
      <c r="N43" s="85"/>
    </row>
    <row r="44" spans="2:15" s="89" customFormat="1" ht="15" customHeight="1" x14ac:dyDescent="0.25">
      <c r="B44" s="90" t="s">
        <v>0</v>
      </c>
      <c r="C44" s="85" t="s">
        <v>2</v>
      </c>
      <c r="D44" s="85" t="s">
        <v>3</v>
      </c>
      <c r="E44" s="85" t="s">
        <v>4</v>
      </c>
      <c r="F44" s="85" t="s">
        <v>5</v>
      </c>
      <c r="I44" s="90" t="s">
        <v>0</v>
      </c>
      <c r="J44" s="85" t="s">
        <v>2</v>
      </c>
      <c r="K44" s="85" t="s">
        <v>3</v>
      </c>
      <c r="L44" s="85" t="s">
        <v>4</v>
      </c>
      <c r="M44" s="85" t="s">
        <v>5</v>
      </c>
      <c r="N44" s="85"/>
    </row>
    <row r="45" spans="2:15" s="89" customFormat="1" ht="15" customHeight="1" x14ac:dyDescent="0.25">
      <c r="B45" s="90"/>
      <c r="C45" s="91" t="s">
        <v>0</v>
      </c>
      <c r="D45" s="91" t="s">
        <v>0</v>
      </c>
      <c r="E45" s="85"/>
      <c r="F45" s="85"/>
      <c r="I45" s="90"/>
      <c r="J45" s="91" t="s">
        <v>0</v>
      </c>
      <c r="K45" s="91" t="s">
        <v>0</v>
      </c>
      <c r="L45" s="85"/>
      <c r="M45" s="85"/>
      <c r="N45" s="85"/>
    </row>
    <row r="46" spans="2:15" s="89" customFormat="1" ht="15" customHeight="1" x14ac:dyDescent="0.25">
      <c r="B46" s="92">
        <v>1</v>
      </c>
      <c r="C46" s="93">
        <v>0</v>
      </c>
      <c r="D46" s="93">
        <v>34930</v>
      </c>
      <c r="E46" s="94">
        <v>0</v>
      </c>
      <c r="F46" s="86">
        <v>0.12</v>
      </c>
      <c r="I46" s="92">
        <v>1</v>
      </c>
      <c r="J46" s="93">
        <v>0</v>
      </c>
      <c r="K46" s="93">
        <v>30000</v>
      </c>
      <c r="L46" s="94">
        <v>0</v>
      </c>
      <c r="M46" s="86">
        <v>0.1</v>
      </c>
      <c r="N46" s="86"/>
    </row>
    <row r="47" spans="2:15" s="89" customFormat="1" ht="15" customHeight="1" x14ac:dyDescent="0.25">
      <c r="B47" s="92">
        <v>2</v>
      </c>
      <c r="C47" s="93">
        <v>34931</v>
      </c>
      <c r="D47" s="93">
        <v>65904</v>
      </c>
      <c r="E47" s="84">
        <v>4191.6000000000004</v>
      </c>
      <c r="F47" s="86">
        <v>0.23</v>
      </c>
      <c r="I47" s="92">
        <v>2</v>
      </c>
      <c r="J47" s="93">
        <v>30001</v>
      </c>
      <c r="K47" s="93">
        <v>61338</v>
      </c>
      <c r="L47" s="84">
        <v>3000</v>
      </c>
      <c r="M47" s="86">
        <v>0.2</v>
      </c>
      <c r="N47" s="86"/>
    </row>
    <row r="48" spans="2:15" s="89" customFormat="1" ht="15" customHeight="1" x14ac:dyDescent="0.25">
      <c r="B48" s="92">
        <v>3</v>
      </c>
      <c r="C48" s="93">
        <v>65905</v>
      </c>
      <c r="D48" s="93">
        <v>147454</v>
      </c>
      <c r="E48" s="84">
        <v>11315.62</v>
      </c>
      <c r="F48" s="86">
        <v>0.42</v>
      </c>
      <c r="I48" s="92">
        <v>3</v>
      </c>
      <c r="J48" s="93">
        <v>61339</v>
      </c>
      <c r="K48" s="93">
        <v>91120</v>
      </c>
      <c r="L48" s="84">
        <v>9267.6</v>
      </c>
      <c r="M48" s="86">
        <v>0.4</v>
      </c>
      <c r="N48" s="86"/>
    </row>
    <row r="49" spans="2:14" s="89" customFormat="1" ht="15" customHeight="1" x14ac:dyDescent="0.25">
      <c r="B49" s="92">
        <v>4</v>
      </c>
      <c r="C49" s="93">
        <v>147455</v>
      </c>
      <c r="D49" s="93">
        <v>0</v>
      </c>
      <c r="E49" s="84">
        <v>45566.62</v>
      </c>
      <c r="F49" s="86">
        <v>0.52</v>
      </c>
      <c r="I49" s="92">
        <v>4</v>
      </c>
      <c r="J49" s="93">
        <v>91121</v>
      </c>
      <c r="K49" s="93">
        <v>0</v>
      </c>
      <c r="L49" s="84">
        <v>21180.400000000001</v>
      </c>
      <c r="M49" s="86">
        <v>0.5</v>
      </c>
      <c r="N49" s="86"/>
    </row>
    <row r="50" spans="2:14" s="89" customFormat="1" ht="15" customHeight="1" x14ac:dyDescent="0.25"/>
    <row r="51" spans="2:14" s="89" customFormat="1" x14ac:dyDescent="0.25"/>
  </sheetData>
  <sheetProtection algorithmName="SHA-512" hashValue="ky+1LiiyO8uORNmLXujDlN5nZxUwdCG6U7C+dskhj7HkWb2UGtJMH7By70vwi2eMkEXY95+Z38Q9gYTM7qwU7w==" saltValue="Gv65D+s1kBVacLv4bZ2zJw==" spinCount="100000" sheet="1" objects="1" scenarios="1" selectLockedCells="1"/>
  <mergeCells count="23">
    <mergeCell ref="O14:P14"/>
    <mergeCell ref="J43:K43"/>
    <mergeCell ref="B29:C29"/>
    <mergeCell ref="I29:J29"/>
    <mergeCell ref="B11:C11"/>
    <mergeCell ref="C43:D43"/>
    <mergeCell ref="E43:F43"/>
    <mergeCell ref="B12:C12"/>
    <mergeCell ref="B13:C13"/>
    <mergeCell ref="B14:C14"/>
    <mergeCell ref="J18:K18"/>
    <mergeCell ref="C18:D18"/>
    <mergeCell ref="E18:F18"/>
    <mergeCell ref="B37:N37"/>
    <mergeCell ref="L43:M43"/>
    <mergeCell ref="I11:J11"/>
    <mergeCell ref="I12:J12"/>
    <mergeCell ref="L18:M18"/>
    <mergeCell ref="G2:I2"/>
    <mergeCell ref="G3:I3"/>
    <mergeCell ref="G4:I5"/>
    <mergeCell ref="I14:J14"/>
    <mergeCell ref="I13:J13"/>
  </mergeCells>
  <phoneticPr fontId="2" type="noConversion"/>
  <conditionalFormatting sqref="O15">
    <cfRule type="expression" dxfId="12" priority="3">
      <formula>$O$15=0</formula>
    </cfRule>
    <cfRule type="cellIs" dxfId="11" priority="28" operator="lessThan">
      <formula>0</formula>
    </cfRule>
  </conditionalFormatting>
  <conditionalFormatting sqref="F31">
    <cfRule type="cellIs" dxfId="10" priority="27" operator="equal">
      <formula>0</formula>
    </cfRule>
  </conditionalFormatting>
  <conditionalFormatting sqref="M31">
    <cfRule type="cellIs" dxfId="9" priority="24" operator="equal">
      <formula>0</formula>
    </cfRule>
  </conditionalFormatting>
  <conditionalFormatting sqref="B22:F22">
    <cfRule type="expression" dxfId="8" priority="15">
      <formula>$G$29=2</formula>
    </cfRule>
  </conditionalFormatting>
  <conditionalFormatting sqref="B21:F21">
    <cfRule type="expression" dxfId="7" priority="14">
      <formula>$G$29=1</formula>
    </cfRule>
  </conditionalFormatting>
  <conditionalFormatting sqref="B23:F23">
    <cfRule type="expression" dxfId="6" priority="13">
      <formula>$G$29=3</formula>
    </cfRule>
  </conditionalFormatting>
  <conditionalFormatting sqref="B24:F24">
    <cfRule type="expression" dxfId="5" priority="12">
      <formula>$G$29=4</formula>
    </cfRule>
  </conditionalFormatting>
  <conditionalFormatting sqref="I21:M21">
    <cfRule type="expression" dxfId="4" priority="9">
      <formula>$N$29=1</formula>
    </cfRule>
  </conditionalFormatting>
  <conditionalFormatting sqref="I22:M22">
    <cfRule type="expression" dxfId="3" priority="8">
      <formula>$N$29=2</formula>
    </cfRule>
  </conditionalFormatting>
  <conditionalFormatting sqref="I23:M23">
    <cfRule type="expression" dxfId="2" priority="7">
      <formula>$N$29=3</formula>
    </cfRule>
  </conditionalFormatting>
  <conditionalFormatting sqref="I24:M24">
    <cfRule type="expression" dxfId="1" priority="6">
      <formula>$N$29=4</formula>
    </cfRule>
  </conditionalFormatting>
  <conditionalFormatting sqref="F29:G29">
    <cfRule type="expression" dxfId="0" priority="1">
      <formula>$G$29&lt;1</formula>
    </cfRule>
  </conditionalFormatting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1 K11">
      <formula1>0</formula1>
      <formula2>99999999</formula2>
    </dataValidation>
  </dataValidations>
  <pageMargins left="0.31496062992125984" right="0.26" top="0.51181102362204722" bottom="0.51181102362204722" header="0.27559055118110237" footer="0.74803149606299213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IB-LB 2022 vs 2023</vt:lpstr>
      <vt:lpstr>'IB-LB 2022 vs 2023'!Print_Area</vt:lpstr>
    </vt:vector>
  </TitlesOfParts>
  <Company>Land Aruba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Meverly Romano-Kelly</cp:lastModifiedBy>
  <cp:lastPrinted>2022-10-07T13:35:37Z</cp:lastPrinted>
  <dcterms:created xsi:type="dcterms:W3CDTF">2011-01-10T14:20:46Z</dcterms:created>
  <dcterms:modified xsi:type="dcterms:W3CDTF">2022-10-07T14:52:40Z</dcterms:modified>
</cp:coreProperties>
</file>