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eudal\Eenheden gezamenlijk\Dienstverlening\Beleid Samenleving\Pien\Subsidies\Subsidies Kunst en Cultuur\Harmoniën en fanfares\2026\"/>
    </mc:Choice>
  </mc:AlternateContent>
  <xr:revisionPtr revIDLastSave="0" documentId="8_{CB4627FF-8CF1-457F-B411-C5434F38F8E3}" xr6:coauthVersionLast="36" xr6:coauthVersionMax="36" xr10:uidLastSave="{00000000-0000-0000-0000-000000000000}"/>
  <bookViews>
    <workbookView xWindow="0" yWindow="0" windowWidth="28800" windowHeight="12240" firstSheet="1" activeTab="1" xr2:uid="{2C3CC997-1774-42C6-BEEE-B079CB6EEAFC}"/>
  </bookViews>
  <sheets>
    <sheet name="toelichting" sheetId="4" state="hidden" r:id="rId1"/>
    <sheet name="activiteiten en leden" sheetId="1" r:id="rId2"/>
    <sheet name="basis" sheetId="3" state="hidden" r:id="rId3"/>
  </sheets>
  <definedNames>
    <definedName name="_xlnm.Print_Area" localSheetId="0">toelichting!#REF!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" l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Q32" i="1" l="1"/>
  <c r="U32" i="1" s="1"/>
  <c r="U30" i="1" l="1"/>
  <c r="Q28" i="1" l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S9" i="1" l="1"/>
  <c r="R9" i="1"/>
  <c r="S12" i="1"/>
  <c r="R12" i="1"/>
  <c r="S13" i="1"/>
  <c r="R13" i="1"/>
  <c r="R10" i="1"/>
  <c r="S10" i="1"/>
  <c r="S14" i="1"/>
  <c r="R14" i="1"/>
  <c r="S11" i="1"/>
  <c r="R11" i="1"/>
  <c r="R32" i="1"/>
  <c r="T9" i="1"/>
  <c r="T30" i="1" s="1"/>
  <c r="G16" i="3"/>
  <c r="S30" i="1" l="1"/>
  <c r="R30" i="1"/>
  <c r="U34" i="1" l="1"/>
</calcChain>
</file>

<file path=xl/sharedStrings.xml><?xml version="1.0" encoding="utf-8"?>
<sst xmlns="http://schemas.openxmlformats.org/spreadsheetml/2006/main" count="153" uniqueCount="127">
  <si>
    <t>Naam vereniging:</t>
  </si>
  <si>
    <t>Activiteiten programma voor jaar:</t>
  </si>
  <si>
    <t>datum/maand</t>
  </si>
  <si>
    <t>dropdown</t>
  </si>
  <si>
    <t>ja</t>
  </si>
  <si>
    <t>nee</t>
  </si>
  <si>
    <t>Type vereniging:</t>
  </si>
  <si>
    <t>1. Harmonieën</t>
  </si>
  <si>
    <t>2. Fanfares</t>
  </si>
  <si>
    <t>3. Schutterijen</t>
  </si>
  <si>
    <t>4. Tamboerkorpsen</t>
  </si>
  <si>
    <t>5. Zangverenigingen</t>
  </si>
  <si>
    <t>6. Toneelverenigingen</t>
  </si>
  <si>
    <t>7. Heemkundeverenigingen</t>
  </si>
  <si>
    <r>
      <t>type vereniging</t>
    </r>
    <r>
      <rPr>
        <sz val="9"/>
        <color theme="1"/>
        <rFont val="Verdana"/>
        <family val="2"/>
      </rPr>
      <t xml:space="preserve"> (art. 1.2)</t>
    </r>
  </si>
  <si>
    <r>
      <t xml:space="preserve">Reguliere activiteiten </t>
    </r>
    <r>
      <rPr>
        <sz val="9"/>
        <color theme="1"/>
        <rFont val="Verdana"/>
        <family val="2"/>
      </rPr>
      <t>(art. 1.4 lid 3</t>
    </r>
    <r>
      <rPr>
        <b/>
        <sz val="9"/>
        <color theme="1"/>
        <rFont val="Verdana"/>
        <family val="2"/>
      </rPr>
      <t>)</t>
    </r>
  </si>
  <si>
    <r>
      <t xml:space="preserve">Minimum aantal (jeugd)leden uit Leudal </t>
    </r>
    <r>
      <rPr>
        <sz val="9"/>
        <color theme="1"/>
        <rFont val="Verdana"/>
        <family val="2"/>
      </rPr>
      <t>(art. 1.4 lid 1 en 2)</t>
    </r>
  </si>
  <si>
    <t>expositie</t>
  </si>
  <si>
    <t xml:space="preserve">presentatie of lezing </t>
  </si>
  <si>
    <t>Vaststelling</t>
  </si>
  <si>
    <r>
      <t xml:space="preserve">Publiciteit door
</t>
    </r>
    <r>
      <rPr>
        <sz val="9"/>
        <color theme="1"/>
        <rFont val="Verdana"/>
        <family val="2"/>
      </rPr>
      <t>(art. 1.4 lid 3b)</t>
    </r>
  </si>
  <si>
    <r>
      <t xml:space="preserve">openbaar toeganke- lijk
</t>
    </r>
    <r>
      <rPr>
        <sz val="9"/>
        <color theme="1"/>
        <rFont val="Verdana"/>
        <family val="2"/>
      </rPr>
      <t>(art. 1.1)</t>
    </r>
  </si>
  <si>
    <t>bedragen art. 1.5:</t>
  </si>
  <si>
    <t>1a</t>
  </si>
  <si>
    <t>1b</t>
  </si>
  <si>
    <t>harmonie, fanfares, schutterijen</t>
  </si>
  <si>
    <t>jaarprogramma</t>
  </si>
  <si>
    <t>zelf georganiseerd</t>
  </si>
  <si>
    <t>niet zelf georganiseerd</t>
  </si>
  <si>
    <t>per reguliere culturele activiteit</t>
  </si>
  <si>
    <t>per jeugdlid wonende in Leudal</t>
  </si>
  <si>
    <t>2a</t>
  </si>
  <si>
    <t>2b</t>
  </si>
  <si>
    <t>tamboerkorpsen, zang-, toneel-, heemkundevereniging</t>
  </si>
  <si>
    <t>carnavalsverenigingen</t>
  </si>
  <si>
    <t xml:space="preserve">per inwoner in betreffende kern t/m 17 jaar </t>
  </si>
  <si>
    <t>Financieel</t>
  </si>
  <si>
    <t>aanvraag</t>
  </si>
  <si>
    <t>minimaal 1 jeugdcarnaval activiteit in kern</t>
  </si>
  <si>
    <t>kernen:</t>
  </si>
  <si>
    <t>aantal jongeren t/m 17 jaar</t>
  </si>
  <si>
    <t>StatLine - Bevolking op 1 januari en gemiddeld; geslacht, leeftijd en regio</t>
  </si>
  <si>
    <t>Leudal</t>
  </si>
  <si>
    <t>Heythuysen</t>
  </si>
  <si>
    <t>Haelen</t>
  </si>
  <si>
    <t>Roggel</t>
  </si>
  <si>
    <t>Horn</t>
  </si>
  <si>
    <t>Neer</t>
  </si>
  <si>
    <t>Baexem</t>
  </si>
  <si>
    <t>Grathem</t>
  </si>
  <si>
    <t>Ittervoort</t>
  </si>
  <si>
    <t>Ell</t>
  </si>
  <si>
    <t>Neeritter</t>
  </si>
  <si>
    <t>Kelpen-Oler</t>
  </si>
  <si>
    <t>Hunsel</t>
  </si>
  <si>
    <t>Buggenum</t>
  </si>
  <si>
    <t>Heibloem</t>
  </si>
  <si>
    <t>Nunhem</t>
  </si>
  <si>
    <t>Haler</t>
  </si>
  <si>
    <r>
      <t xml:space="preserve">locatie waar de activiteit plaatsvindt
</t>
    </r>
    <r>
      <rPr>
        <sz val="9"/>
        <color theme="1"/>
        <rFont val="Verdana"/>
        <family val="2"/>
      </rPr>
      <t>(art. 1.4 lid 3d)</t>
    </r>
  </si>
  <si>
    <r>
      <t xml:space="preserve">Kern 
</t>
    </r>
    <r>
      <rPr>
        <sz val="9"/>
        <color theme="1"/>
        <rFont val="Verdana"/>
        <family val="2"/>
      </rPr>
      <t>(kies uit lijst)</t>
    </r>
  </si>
  <si>
    <t xml:space="preserve">zelf georga-niseerd
</t>
  </si>
  <si>
    <t>(kies uit lijst)</t>
  </si>
  <si>
    <t>door anderen georga-niseerd</t>
  </si>
  <si>
    <t>Naam gebouw/locatie</t>
  </si>
  <si>
    <r>
      <t>wel/niet subsi- diabel</t>
    </r>
    <r>
      <rPr>
        <sz val="9"/>
        <color theme="1"/>
        <rFont val="Verdana"/>
        <family val="2"/>
      </rPr>
      <t xml:space="preserve">
</t>
    </r>
  </si>
  <si>
    <t>*gemeente vult in</t>
  </si>
  <si>
    <t>per kalenderjaar voor jeugdcarnaval</t>
  </si>
  <si>
    <t xml:space="preserve">zelf </t>
  </si>
  <si>
    <t>anderen</t>
  </si>
  <si>
    <t>deelname &gt; 50%</t>
  </si>
  <si>
    <t>8. Carnavalsverenigingen</t>
  </si>
  <si>
    <t>Carnaval</t>
  </si>
  <si>
    <t>max.1x</t>
  </si>
  <si>
    <t>bedrag</t>
  </si>
  <si>
    <t>Totaal</t>
  </si>
  <si>
    <r>
      <t xml:space="preserve">Formulier t.b.v. aanvraag </t>
    </r>
    <r>
      <rPr>
        <b/>
        <sz val="11"/>
        <rFont val="Verdana"/>
        <family val="2"/>
      </rPr>
      <t>subsidieregeling Kunst en Cultuur gemeente Leudal 2024</t>
    </r>
    <r>
      <rPr>
        <b/>
        <sz val="11"/>
        <color theme="1"/>
        <rFont val="Verdana"/>
        <family val="2"/>
      </rPr>
      <t>, hoofdstuk 1 activiteiten subsidie</t>
    </r>
  </si>
  <si>
    <t>anders</t>
  </si>
  <si>
    <t>Subsidieregeling Kunst en Cultuur gemeente Leudal 2024 | Lokale wet- en regelgeving</t>
  </si>
  <si>
    <t>voorstelling/uitvoering</t>
  </si>
  <si>
    <t>Kern:</t>
  </si>
  <si>
    <r>
      <t xml:space="preserve">activiteit heeft plaats gevonden </t>
    </r>
    <r>
      <rPr>
        <sz val="9"/>
        <color theme="1"/>
        <rFont val="Verdana"/>
        <family val="2"/>
      </rPr>
      <t>(datum)</t>
    </r>
  </si>
  <si>
    <t>Zaaknummer aanvraag:</t>
  </si>
  <si>
    <r>
      <t>Totaal active leden woonachtig in Leudal</t>
    </r>
    <r>
      <rPr>
        <sz val="9"/>
        <color theme="1"/>
        <rFont val="Verdana"/>
        <family val="2"/>
      </rPr>
      <t xml:space="preserve">
(volwassenen en jeugd samen)</t>
    </r>
  </si>
  <si>
    <t>Totaal active jeugdleden woonachtig in Leudal</t>
  </si>
  <si>
    <r>
      <t xml:space="preserve">Uitgevoerd door
</t>
    </r>
    <r>
      <rPr>
        <sz val="9"/>
        <color theme="1"/>
        <rFont val="Verdana"/>
        <family val="2"/>
      </rPr>
      <t>(art. 1.4 lid 4)</t>
    </r>
  </si>
  <si>
    <r>
      <t xml:space="preserve">Uitgevoerd door </t>
    </r>
    <r>
      <rPr>
        <sz val="9"/>
        <color theme="1"/>
        <rFont val="Verdana"/>
        <family val="2"/>
      </rPr>
      <t>(art. 1.4 lid 4)</t>
    </r>
  </si>
  <si>
    <t>Uitgevoerd door merendeel van leden</t>
  </si>
  <si>
    <r>
      <t xml:space="preserve">De hierna in te vullen gegevens zijn op basis van </t>
    </r>
    <r>
      <rPr>
        <b/>
        <sz val="9"/>
        <color rgb="FFFF0000"/>
        <rFont val="Verdana"/>
        <family val="2"/>
      </rPr>
      <t>stand per 1 januari van het jaar voorafgaand aan het subsidiejaar (t-1)</t>
    </r>
    <r>
      <rPr>
        <sz val="9"/>
        <color rgb="FFFF0000"/>
        <rFont val="Verdana"/>
        <family val="2"/>
      </rPr>
      <t>.</t>
    </r>
  </si>
  <si>
    <t>soms kan het nodig zijn om dit 2x te doen.</t>
  </si>
  <si>
    <t>als er een wachtwoord op het tabblad staat dan bovenstaande stappen doorlopen.</t>
  </si>
  <si>
    <r>
      <t>"zichtbaar maken" kies het tabblad dat je wilt zien en klik op "</t>
    </r>
    <r>
      <rPr>
        <sz val="11"/>
        <color rgb="FF0070C0"/>
        <rFont val="Calibri"/>
        <family val="2"/>
        <scheme val="minor"/>
      </rPr>
      <t>oké</t>
    </r>
    <r>
      <rPr>
        <sz val="11"/>
        <color theme="1"/>
        <rFont val="Verdana"/>
        <family val="2"/>
      </rPr>
      <t>"</t>
    </r>
  </si>
  <si>
    <t>"verbergen" zorg eerst dat je een wachtwoord op het tabblad hebt staan, daarna verbergen</t>
  </si>
  <si>
    <r>
      <t>met rechtermuisknop klikken op een tabblad en klik op de optie "</t>
    </r>
    <r>
      <rPr>
        <sz val="11"/>
        <color rgb="FF0070C0"/>
        <rFont val="Calibri"/>
        <family val="2"/>
        <scheme val="minor"/>
      </rPr>
      <t>zichtbaar maken</t>
    </r>
    <r>
      <rPr>
        <sz val="11"/>
        <color theme="1"/>
        <rFont val="Verdana"/>
        <family val="2"/>
      </rPr>
      <t>" of "</t>
    </r>
    <r>
      <rPr>
        <sz val="11"/>
        <color rgb="FF0070C0"/>
        <rFont val="Calibri"/>
        <family val="2"/>
        <scheme val="minor"/>
      </rPr>
      <t>verbergen</t>
    </r>
    <r>
      <rPr>
        <sz val="11"/>
        <color theme="1"/>
        <rFont val="Verdana"/>
        <family val="2"/>
      </rPr>
      <t>"</t>
    </r>
  </si>
  <si>
    <t>Tabblad zichtbaar/onzichtbaar  maken</t>
  </si>
  <si>
    <t>Om het blad te ontgrendelen is dezelfde methode, maar dan hoeft maar 1x het wachtwoord ingetoetst te worden</t>
  </si>
  <si>
    <t>Als er nog geen wachtwoord opstaat dan wordt 2x gevraagd om het wachtwoord in te geven.</t>
  </si>
  <si>
    <t>Huidig wachtwoord =</t>
  </si>
  <si>
    <r>
      <t>In het volgende pop-up scherm kun je het wachtwoord ingeven. Alleen een vinkje zetten bij "</t>
    </r>
    <r>
      <rPr>
        <sz val="11"/>
        <color rgb="FF0070C0"/>
        <rFont val="Calibri"/>
        <family val="2"/>
        <scheme val="minor"/>
      </rPr>
      <t>ontgrendelde cellen selecteren</t>
    </r>
    <r>
      <rPr>
        <sz val="11"/>
        <color theme="1"/>
        <rFont val="Verdana"/>
        <family val="2"/>
      </rPr>
      <t>"</t>
    </r>
  </si>
  <si>
    <r>
      <t>Kies voor de optie "</t>
    </r>
    <r>
      <rPr>
        <sz val="11"/>
        <color rgb="FF0070C0"/>
        <rFont val="Calibri"/>
        <family val="2"/>
        <scheme val="minor"/>
      </rPr>
      <t>huidig blad beveiligen</t>
    </r>
    <r>
      <rPr>
        <sz val="11"/>
        <color theme="1"/>
        <rFont val="Verdana"/>
        <family val="2"/>
      </rPr>
      <t>"</t>
    </r>
  </si>
  <si>
    <r>
      <t>en klik vervolgens op "</t>
    </r>
    <r>
      <rPr>
        <sz val="11"/>
        <color rgb="FF0070C0"/>
        <rFont val="Calibri"/>
        <family val="2"/>
        <scheme val="minor"/>
      </rPr>
      <t>info</t>
    </r>
    <r>
      <rPr>
        <sz val="11"/>
        <rFont val="Calibri"/>
        <family val="2"/>
        <scheme val="minor"/>
      </rPr>
      <t>" en "</t>
    </r>
    <r>
      <rPr>
        <sz val="11"/>
        <color rgb="FF0070C0"/>
        <rFont val="Calibri"/>
        <family val="2"/>
        <scheme val="minor"/>
      </rPr>
      <t>werkmap beveiligen</t>
    </r>
    <r>
      <rPr>
        <sz val="11"/>
        <rFont val="Calibri"/>
        <family val="2"/>
        <scheme val="minor"/>
      </rPr>
      <t>"</t>
    </r>
  </si>
  <si>
    <r>
      <t>Klik op "</t>
    </r>
    <r>
      <rPr>
        <sz val="11"/>
        <color rgb="FF0070C0"/>
        <rFont val="Calibri"/>
        <family val="2"/>
        <scheme val="minor"/>
      </rPr>
      <t>bestand</t>
    </r>
    <r>
      <rPr>
        <sz val="11"/>
        <color theme="1"/>
        <rFont val="Verdana"/>
        <family val="2"/>
      </rPr>
      <t>"</t>
    </r>
  </si>
  <si>
    <t>Wachtwoord opheffen van een tabblad</t>
  </si>
  <si>
    <t>Danielle-2025!</t>
  </si>
  <si>
    <t>Hoofdorkest</t>
  </si>
  <si>
    <t>Jeugdorkest</t>
  </si>
  <si>
    <t>Tamboerkorps</t>
  </si>
  <si>
    <t>Drumband</t>
  </si>
  <si>
    <t>Hoofdorkest én Jeugdorkest</t>
  </si>
  <si>
    <t>Ensemble</t>
  </si>
  <si>
    <t>Kwartet</t>
  </si>
  <si>
    <t>Schutterij</t>
  </si>
  <si>
    <t>Zanggroep</t>
  </si>
  <si>
    <t>Koor</t>
  </si>
  <si>
    <t>Toneelgroep</t>
  </si>
  <si>
    <t>Heemkundevereniging</t>
  </si>
  <si>
    <t>Slagwerkgroep</t>
  </si>
  <si>
    <t>niet behorende tot activiteitensubsidies:</t>
  </si>
  <si>
    <t>Verbergen plaatjes:</t>
  </si>
  <si>
    <t>selecteer plaatje, rechtermuisknop, selecteer "grootte en eigenschappen"</t>
  </si>
  <si>
    <t>voldoende leden?</t>
  </si>
  <si>
    <t>Naam activiteit</t>
  </si>
  <si>
    <r>
      <t xml:space="preserve">Nadere toelichting op activiteit:
</t>
    </r>
    <r>
      <rPr>
        <sz val="9"/>
        <color theme="1"/>
        <rFont val="Verdana"/>
        <family val="2"/>
      </rPr>
      <t>(denk aan optreden, inzamelactie of vrijwilligerswerk, etc.)</t>
    </r>
    <r>
      <rPr>
        <b/>
        <sz val="9"/>
        <color theme="1"/>
        <rFont val="Verdana"/>
        <family val="2"/>
      </rPr>
      <t xml:space="preserve">
</t>
    </r>
  </si>
  <si>
    <r>
      <t xml:space="preserve">Reguliere jaarlijkse activiteit 
</t>
    </r>
    <r>
      <rPr>
        <sz val="9"/>
        <rFont val="Verdana"/>
        <family val="2"/>
      </rPr>
      <t>(art. 1.1 en 1.4 lid 3)</t>
    </r>
  </si>
  <si>
    <t>(vrij in te vullen)</t>
  </si>
  <si>
    <t>buiten Leudal</t>
  </si>
  <si>
    <t>Opleidingsorkest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</si>
</sst>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413]\ * #,##0_ ;_ [$€-413]\ * \-#,##0_ ;_ [$€-413]\ * &quot;-&quot;??_ ;_ @_ "/>
  </numFmts>
  <fonts count="19" x14ac:knownFonts="1">
    <font>
      <sz val="11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Verdana"/>
      <family val="2"/>
    </font>
    <font>
      <b/>
      <sz val="9"/>
      <color rgb="FF0070C0"/>
      <name val="Verdana"/>
      <family val="2"/>
    </font>
    <font>
      <sz val="9"/>
      <color rgb="FF0070C0"/>
      <name val="Verdana"/>
      <family val="2"/>
    </font>
    <font>
      <u/>
      <sz val="11"/>
      <color theme="10"/>
      <name val="Verdana"/>
      <family val="2"/>
    </font>
    <font>
      <u/>
      <sz val="9"/>
      <color theme="10"/>
      <name val="Verdana"/>
      <family val="2"/>
    </font>
    <font>
      <b/>
      <sz val="11"/>
      <name val="Verdana"/>
      <family val="2"/>
    </font>
    <font>
      <b/>
      <sz val="9"/>
      <color rgb="FFFF0000"/>
      <name val="Verdana"/>
      <family val="2"/>
    </font>
    <font>
      <sz val="11"/>
      <color rgb="FFFF0000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4" fillId="0" borderId="0"/>
  </cellStyleXfs>
  <cellXfs count="70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3" fillId="0" borderId="0" xfId="0" applyFont="1"/>
    <xf numFmtId="0" fontId="1" fillId="2" borderId="0" xfId="0" applyFont="1" applyFill="1" applyAlignment="1"/>
    <xf numFmtId="0" fontId="4" fillId="2" borderId="1" xfId="0" applyFont="1" applyFill="1" applyBorder="1" applyAlignment="1">
      <alignment vertical="top" wrapText="1"/>
    </xf>
    <xf numFmtId="0" fontId="2" fillId="0" borderId="0" xfId="0" applyFont="1"/>
    <xf numFmtId="0" fontId="2" fillId="2" borderId="0" xfId="0" applyFont="1" applyFill="1"/>
    <xf numFmtId="44" fontId="1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1" applyFont="1"/>
    <xf numFmtId="3" fontId="1" fillId="0" borderId="0" xfId="0" applyNumberFormat="1" applyFont="1"/>
    <xf numFmtId="3" fontId="1" fillId="3" borderId="0" xfId="0" applyNumberFormat="1" applyFont="1" applyFill="1"/>
    <xf numFmtId="0" fontId="3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10" fontId="8" fillId="0" borderId="0" xfId="0" applyNumberFormat="1" applyFont="1"/>
    <xf numFmtId="0" fontId="7" fillId="0" borderId="0" xfId="0" applyFont="1" applyAlignment="1">
      <alignment wrapText="1"/>
    </xf>
    <xf numFmtId="0" fontId="6" fillId="2" borderId="0" xfId="0" applyFont="1" applyFill="1"/>
    <xf numFmtId="164" fontId="8" fillId="0" borderId="0" xfId="0" applyNumberFormat="1" applyFont="1" applyFill="1"/>
    <xf numFmtId="0" fontId="9" fillId="0" borderId="0" xfId="1"/>
    <xf numFmtId="0" fontId="2" fillId="2" borderId="0" xfId="0" applyFont="1" applyFill="1" applyAlignment="1"/>
    <xf numFmtId="0" fontId="1" fillId="2" borderId="1" xfId="0" applyFont="1" applyFill="1" applyBorder="1"/>
    <xf numFmtId="0" fontId="14" fillId="0" borderId="0" xfId="2"/>
    <xf numFmtId="0" fontId="16" fillId="0" borderId="0" xfId="2" applyFont="1"/>
    <xf numFmtId="0" fontId="18" fillId="0" borderId="0" xfId="2" applyFont="1"/>
    <xf numFmtId="0" fontId="1" fillId="0" borderId="0" xfId="0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top"/>
      <protection locked="0"/>
    </xf>
    <xf numFmtId="0" fontId="8" fillId="2" borderId="0" xfId="0" applyFont="1" applyFill="1"/>
    <xf numFmtId="165" fontId="7" fillId="2" borderId="0" xfId="0" applyNumberFormat="1" applyFont="1" applyFill="1"/>
    <xf numFmtId="0" fontId="7" fillId="2" borderId="0" xfId="0" applyFont="1" applyFill="1"/>
    <xf numFmtId="0" fontId="7" fillId="4" borderId="0" xfId="0" applyFont="1" applyFill="1"/>
    <xf numFmtId="164" fontId="8" fillId="4" borderId="0" xfId="0" applyNumberFormat="1" applyFont="1" applyFill="1"/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164" fontId="7" fillId="0" borderId="0" xfId="0" applyNumberFormat="1" applyFont="1" applyFill="1" applyAlignment="1">
      <alignment vertical="top"/>
    </xf>
    <xf numFmtId="164" fontId="8" fillId="0" borderId="0" xfId="0" applyNumberFormat="1" applyFont="1" applyFill="1" applyAlignment="1">
      <alignment vertical="top"/>
    </xf>
    <xf numFmtId="164" fontId="8" fillId="4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164" fontId="7" fillId="0" borderId="6" xfId="0" applyNumberFormat="1" applyFont="1" applyBorder="1" applyAlignment="1">
      <alignment vertical="top"/>
    </xf>
    <xf numFmtId="164" fontId="7" fillId="4" borderId="0" xfId="0" applyNumberFormat="1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/>
    </xf>
    <xf numFmtId="164" fontId="7" fillId="4" borderId="0" xfId="0" applyNumberFormat="1" applyFont="1" applyFill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Fill="1" applyAlignment="1">
      <alignment vertical="top"/>
    </xf>
    <xf numFmtId="164" fontId="7" fillId="4" borderId="7" xfId="0" applyNumberFormat="1" applyFont="1" applyFill="1" applyBorder="1" applyAlignment="1">
      <alignment vertical="top"/>
    </xf>
    <xf numFmtId="165" fontId="7" fillId="2" borderId="0" xfId="0" applyNumberFormat="1" applyFont="1" applyFill="1" applyAlignment="1">
      <alignment vertical="top"/>
    </xf>
    <xf numFmtId="164" fontId="7" fillId="3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0" xfId="0" applyFont="1" applyFill="1" applyAlignment="1" applyProtection="1">
      <alignment horizontal="center"/>
      <protection locked="0"/>
    </xf>
  </cellXfs>
  <cellStyles count="3">
    <cellStyle name="Hyperlink" xfId="1" builtinId="8"/>
    <cellStyle name="Standaard" xfId="0" builtinId="0"/>
    <cellStyle name="Standaard 2" xfId="2" xr:uid="{E15806CB-503D-4337-A159-D187D2A11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3</xdr:row>
      <xdr:rowOff>0</xdr:rowOff>
    </xdr:from>
    <xdr:to>
      <xdr:col>8</xdr:col>
      <xdr:colOff>114301</xdr:colOff>
      <xdr:row>13</xdr:row>
      <xdr:rowOff>188365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E8DC572-C725-41EA-B5FA-7A364682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571500"/>
          <a:ext cx="5105400" cy="2093365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15</xdr:row>
      <xdr:rowOff>190499</xdr:rowOff>
    </xdr:from>
    <xdr:to>
      <xdr:col>4</xdr:col>
      <xdr:colOff>605995</xdr:colOff>
      <xdr:row>26</xdr:row>
      <xdr:rowOff>104774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7320F32-EC8B-445C-81D4-32CE7857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047999"/>
          <a:ext cx="2282394" cy="2009775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34</xdr:row>
      <xdr:rowOff>0</xdr:rowOff>
    </xdr:from>
    <xdr:to>
      <xdr:col>4</xdr:col>
      <xdr:colOff>704371</xdr:colOff>
      <xdr:row>42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0692CB9-6209-4218-A510-2C7396968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76"/>
        <a:stretch/>
      </xdr:blipFill>
      <xdr:spPr>
        <a:xfrm>
          <a:off x="1219201" y="6477000"/>
          <a:ext cx="2380770" cy="152400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45</xdr:row>
      <xdr:rowOff>28574</xdr:rowOff>
    </xdr:from>
    <xdr:to>
      <xdr:col>4</xdr:col>
      <xdr:colOff>161726</xdr:colOff>
      <xdr:row>59</xdr:row>
      <xdr:rowOff>75751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E66A433-9BF7-436D-90B2-B9D94748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0" y="8791574"/>
          <a:ext cx="1819076" cy="2714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14</xdr:row>
      <xdr:rowOff>95249</xdr:rowOff>
    </xdr:from>
    <xdr:to>
      <xdr:col>13</xdr:col>
      <xdr:colOff>36161</xdr:colOff>
      <xdr:row>34</xdr:row>
      <xdr:rowOff>118109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EDB19F6-1EE0-401C-8C11-419807173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9725" y="1952624"/>
          <a:ext cx="4150961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okaleregelgeving.overheid.nl/CVDR722905/" TargetMode="External"/><Relationship Id="rId1" Type="http://schemas.openxmlformats.org/officeDocument/2006/relationships/hyperlink" Target="https://opendata.cbs.nl/statlin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A2C4-E1BA-4E67-85B4-364A9C0F883B}">
  <dimension ref="C1:M45"/>
  <sheetViews>
    <sheetView zoomScaleNormal="100" workbookViewId="0"/>
  </sheetViews>
  <sheetFormatPr defaultRowHeight="15" outlineLevelCol="1" x14ac:dyDescent="0.25"/>
  <cols>
    <col min="1" max="1" width="91.19921875" style="30" customWidth="1"/>
    <col min="2" max="2" width="2.59765625" style="30" customWidth="1"/>
    <col min="3" max="12" width="8.796875" style="30" hidden="1" customWidth="1" outlineLevel="1"/>
    <col min="13" max="13" width="8.796875" style="30" collapsed="1"/>
    <col min="14" max="16384" width="8.796875" style="30"/>
  </cols>
  <sheetData>
    <row r="1" spans="3:3" x14ac:dyDescent="0.25">
      <c r="C1" s="31" t="s">
        <v>102</v>
      </c>
    </row>
    <row r="2" spans="3:3" x14ac:dyDescent="0.25">
      <c r="C2" s="30" t="s">
        <v>101</v>
      </c>
    </row>
    <row r="3" spans="3:3" x14ac:dyDescent="0.25">
      <c r="C3" s="30" t="s">
        <v>100</v>
      </c>
    </row>
    <row r="15" spans="3:3" x14ac:dyDescent="0.25">
      <c r="C15" s="30" t="s">
        <v>99</v>
      </c>
    </row>
    <row r="16" spans="3:3" x14ac:dyDescent="0.25">
      <c r="C16" s="30" t="s">
        <v>98</v>
      </c>
    </row>
    <row r="18" spans="3:7" x14ac:dyDescent="0.25">
      <c r="G18" s="32" t="s">
        <v>97</v>
      </c>
    </row>
    <row r="19" spans="3:7" x14ac:dyDescent="0.25">
      <c r="G19" s="32" t="s">
        <v>103</v>
      </c>
    </row>
    <row r="28" spans="3:7" x14ac:dyDescent="0.25">
      <c r="C28" s="30" t="s">
        <v>96</v>
      </c>
    </row>
    <row r="29" spans="3:7" x14ac:dyDescent="0.25">
      <c r="C29" s="30" t="s">
        <v>95</v>
      </c>
    </row>
    <row r="31" spans="3:7" x14ac:dyDescent="0.25">
      <c r="C31" s="31" t="s">
        <v>94</v>
      </c>
    </row>
    <row r="32" spans="3:7" x14ac:dyDescent="0.25">
      <c r="C32" s="30" t="s">
        <v>93</v>
      </c>
    </row>
    <row r="33" spans="3:7" x14ac:dyDescent="0.25">
      <c r="C33" s="30" t="s">
        <v>92</v>
      </c>
    </row>
    <row r="34" spans="3:7" x14ac:dyDescent="0.25">
      <c r="C34" s="30" t="s">
        <v>91</v>
      </c>
    </row>
    <row r="36" spans="3:7" x14ac:dyDescent="0.25">
      <c r="G36" s="30" t="s">
        <v>90</v>
      </c>
    </row>
    <row r="37" spans="3:7" x14ac:dyDescent="0.25">
      <c r="G37" s="30" t="s">
        <v>89</v>
      </c>
    </row>
    <row r="44" spans="3:7" x14ac:dyDescent="0.25">
      <c r="C44" s="31" t="s">
        <v>118</v>
      </c>
    </row>
    <row r="45" spans="3:7" x14ac:dyDescent="0.25">
      <c r="C45" s="30" t="s">
        <v>119</v>
      </c>
    </row>
  </sheetData>
  <sheetProtection algorithmName="SHA-512" hashValue="g8+7YujlRoJ+cPiikyiarsf9RV4WaapaT3s2ot4yW3JMtMPaau5xkW2E7kN9PYvjWrf4HqXTCtVJ9n1g3SjOyg==" saltValue="mAPYwG++sGeFlh/VGuK15w==" spinCount="100000" sheet="1" objects="1" scenarios="1" selectLockedCells="1"/>
  <pageMargins left="0.51181102362204722" right="0.51181102362204722" top="0.55118110236220474" bottom="0.35433070866141736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5CC2-3BB4-466A-971A-5BFCAF2123D6}">
  <dimension ref="A1:AC43"/>
  <sheetViews>
    <sheetView tabSelected="1" zoomScale="80" zoomScaleNormal="80" workbookViewId="0">
      <selection activeCell="E15" sqref="E15"/>
    </sheetView>
  </sheetViews>
  <sheetFormatPr defaultRowHeight="14.25" outlineLevelCol="1" x14ac:dyDescent="0.2"/>
  <cols>
    <col min="1" max="1" width="2.8984375" style="2" bestFit="1" customWidth="1"/>
    <col min="2" max="2" width="21.8984375" style="2" customWidth="1"/>
    <col min="3" max="3" width="20.3984375" style="2" customWidth="1"/>
    <col min="4" max="4" width="24.19921875" style="2" customWidth="1"/>
    <col min="5" max="5" width="19.296875" style="2" customWidth="1"/>
    <col min="6" max="6" width="9.3984375" style="2" customWidth="1"/>
    <col min="7" max="9" width="8.19921875" style="2" customWidth="1"/>
    <col min="10" max="10" width="41.296875" style="2" customWidth="1"/>
    <col min="11" max="11" width="9.5" style="2" bestFit="1" customWidth="1"/>
    <col min="12" max="12" width="9.5" style="2" customWidth="1"/>
    <col min="13" max="13" width="8.5" style="2" customWidth="1"/>
    <col min="14" max="14" width="10.5" style="2" hidden="1" customWidth="1" outlineLevel="1"/>
    <col min="15" max="15" width="11.8984375" style="2" hidden="1" customWidth="1" outlineLevel="1"/>
    <col min="16" max="16" width="1.69921875" style="2" customWidth="1" collapsed="1"/>
    <col min="17" max="17" width="8.296875" style="42" hidden="1" customWidth="1" outlineLevel="1"/>
    <col min="18" max="18" width="7.8984375" style="44" hidden="1" customWidth="1" outlineLevel="1"/>
    <col min="19" max="20" width="7.8984375" style="42" hidden="1" customWidth="1" outlineLevel="1"/>
    <col min="21" max="21" width="9.796875" style="42" hidden="1" customWidth="1" outlineLevel="1"/>
    <col min="22" max="22" width="8.796875" style="42" collapsed="1"/>
    <col min="23" max="29" width="8.796875" style="42"/>
    <col min="30" max="16384" width="8.796875" style="2"/>
  </cols>
  <sheetData>
    <row r="1" spans="1:21" x14ac:dyDescent="0.2">
      <c r="B1" s="25" t="s">
        <v>76</v>
      </c>
      <c r="C1" s="25"/>
      <c r="N1" t="s">
        <v>19</v>
      </c>
      <c r="O1"/>
      <c r="Q1" s="14"/>
      <c r="R1" s="13" t="s">
        <v>36</v>
      </c>
      <c r="S1" s="14"/>
      <c r="T1" s="14"/>
      <c r="U1" s="14"/>
    </row>
    <row r="2" spans="1:21" x14ac:dyDescent="0.2">
      <c r="N2"/>
      <c r="O2"/>
      <c r="Q2" s="14"/>
      <c r="R2" s="13" t="s">
        <v>37</v>
      </c>
      <c r="S2" s="14"/>
      <c r="T2" s="14"/>
      <c r="U2" s="14"/>
    </row>
    <row r="3" spans="1:21" x14ac:dyDescent="0.2">
      <c r="B3" s="3" t="s">
        <v>0</v>
      </c>
      <c r="C3" s="69"/>
      <c r="D3" s="69"/>
      <c r="E3" s="69"/>
      <c r="F3" s="3"/>
      <c r="G3" s="3"/>
      <c r="H3" s="3" t="s">
        <v>82</v>
      </c>
      <c r="I3" s="3"/>
      <c r="J3" s="29"/>
      <c r="L3" s="3"/>
      <c r="N3"/>
      <c r="O3"/>
      <c r="Q3" s="14"/>
      <c r="R3" s="13"/>
      <c r="S3" s="14"/>
      <c r="T3" s="14"/>
      <c r="U3" s="14"/>
    </row>
    <row r="4" spans="1:21" x14ac:dyDescent="0.2">
      <c r="B4" s="3" t="s">
        <v>6</v>
      </c>
      <c r="C4" s="33"/>
      <c r="D4" s="3" t="s">
        <v>80</v>
      </c>
      <c r="E4" s="35"/>
      <c r="F4" s="11"/>
      <c r="G4" s="28"/>
      <c r="H4" s="8"/>
      <c r="I4" s="3"/>
      <c r="J4" s="3"/>
      <c r="L4" s="3"/>
      <c r="N4"/>
      <c r="O4"/>
      <c r="Q4" s="14"/>
      <c r="R4" s="13"/>
      <c r="S4" s="14"/>
      <c r="T4" s="14"/>
      <c r="U4" s="14"/>
    </row>
    <row r="5" spans="1:21" x14ac:dyDescent="0.2">
      <c r="B5" s="3" t="s">
        <v>1</v>
      </c>
      <c r="C5" s="34"/>
      <c r="D5" s="3"/>
      <c r="E5" s="3"/>
      <c r="F5" s="3"/>
      <c r="G5" s="3"/>
      <c r="H5" s="3"/>
      <c r="I5" s="3"/>
      <c r="J5" s="3"/>
      <c r="K5" s="3"/>
      <c r="L5" s="3"/>
      <c r="N5"/>
      <c r="O5"/>
      <c r="Q5" s="14"/>
      <c r="R5" s="13"/>
      <c r="S5" s="14"/>
      <c r="T5" s="14"/>
      <c r="U5" s="14"/>
    </row>
    <row r="6" spans="1:2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/>
      <c r="O6"/>
      <c r="Q6" s="14"/>
      <c r="R6" s="13"/>
      <c r="S6" s="14"/>
      <c r="T6" s="14"/>
      <c r="U6" s="14"/>
    </row>
    <row r="7" spans="1:21" ht="47.25" customHeight="1" x14ac:dyDescent="0.2">
      <c r="B7" s="19" t="s">
        <v>2</v>
      </c>
      <c r="C7" s="19" t="s">
        <v>123</v>
      </c>
      <c r="D7" s="19" t="s">
        <v>121</v>
      </c>
      <c r="E7" s="67" t="s">
        <v>59</v>
      </c>
      <c r="F7" s="68"/>
      <c r="G7" s="20" t="s">
        <v>21</v>
      </c>
      <c r="H7" s="20" t="s">
        <v>61</v>
      </c>
      <c r="I7" s="20" t="s">
        <v>63</v>
      </c>
      <c r="J7" s="20" t="s">
        <v>122</v>
      </c>
      <c r="K7" s="20" t="s">
        <v>85</v>
      </c>
      <c r="L7" s="20" t="s">
        <v>87</v>
      </c>
      <c r="M7" s="20" t="s">
        <v>65</v>
      </c>
      <c r="N7" s="20" t="s">
        <v>20</v>
      </c>
      <c r="O7" s="20" t="s">
        <v>81</v>
      </c>
      <c r="Q7" s="14"/>
      <c r="R7" s="13"/>
      <c r="S7" s="14"/>
      <c r="T7" s="14" t="s">
        <v>73</v>
      </c>
      <c r="U7" s="14"/>
    </row>
    <row r="8" spans="1:21" ht="23.25" x14ac:dyDescent="0.2">
      <c r="B8" s="21"/>
      <c r="C8" s="21" t="s">
        <v>62</v>
      </c>
      <c r="D8" s="21" t="s">
        <v>124</v>
      </c>
      <c r="E8" s="18" t="s">
        <v>64</v>
      </c>
      <c r="F8" s="18" t="s">
        <v>60</v>
      </c>
      <c r="G8" s="21" t="s">
        <v>62</v>
      </c>
      <c r="H8" s="21" t="s">
        <v>62</v>
      </c>
      <c r="I8" s="21" t="s">
        <v>62</v>
      </c>
      <c r="J8" s="21" t="s">
        <v>124</v>
      </c>
      <c r="K8" s="21" t="s">
        <v>62</v>
      </c>
      <c r="L8" s="21" t="s">
        <v>62</v>
      </c>
      <c r="M8" s="21" t="s">
        <v>66</v>
      </c>
      <c r="N8" s="18"/>
      <c r="O8" s="18"/>
      <c r="Q8" s="24" t="s">
        <v>70</v>
      </c>
      <c r="R8" s="13" t="s">
        <v>68</v>
      </c>
      <c r="S8" s="13" t="s">
        <v>69</v>
      </c>
      <c r="T8" s="13" t="s">
        <v>72</v>
      </c>
      <c r="U8" s="45" t="s">
        <v>75</v>
      </c>
    </row>
    <row r="9" spans="1:21" x14ac:dyDescent="0.2">
      <c r="A9" s="2">
        <v>1</v>
      </c>
      <c r="B9" s="36"/>
      <c r="C9" s="37"/>
      <c r="D9" s="37"/>
      <c r="E9" s="37"/>
      <c r="F9" s="37"/>
      <c r="G9" s="36"/>
      <c r="H9" s="36"/>
      <c r="I9" s="36"/>
      <c r="J9" s="36"/>
      <c r="K9" s="41"/>
      <c r="L9" s="36"/>
      <c r="M9" s="6"/>
      <c r="N9"/>
      <c r="O9"/>
      <c r="Q9" s="23">
        <f>IF(L9="ja",50.1%,49.9%)</f>
        <v>0.499</v>
      </c>
      <c r="R9" s="66">
        <f>IF(F9="buiten Leudal",0,IF(AND(OR($C$4="1. Harmonieën",$C$4="2. Fanfares",$C$4="3. Schutterijen"),$G9="ja",$H9="ja",$I9="nee",$Q9&gt;50%),basis!$H$3,IF(AND(OR($C$4="4. tamboerkorpsen",$C$4="5. Zangverenigingen",$C$4="6. Toneelverenigingen",$C$4="7. Heemkundeverenigingen"),$G9="ja",$H9="ja",$I9="nee",$Q9&gt;50%),basis!$H$7,0)))</f>
        <v>0</v>
      </c>
      <c r="S9" s="66">
        <f>IF(F9="buiten Leudal",0,IF(AND(OR($C$4="1. Harmonieën",$C$4="2. Fanfares",$C$4="3. Schutterijen"),$G9="ja",$H9="nee",$I9="ja",$Q9&gt;50%),basis!$H$4,IF(AND(OR($C$4="4. tamboerkorpsen",$C$4="5. Zangverenigingen",$C$4="6. Toneelverenigingen",$C$4="7. Heemkundeverenigingen"),$G9="ja",$H9="nee",$I9="ja",$Q9&gt;50%),basis!$H$8,0)))</f>
        <v>0</v>
      </c>
      <c r="T9" s="66">
        <f>IF($C$4="8. Carnavalsverenigingen",basis!$H$11,0)</f>
        <v>0</v>
      </c>
      <c r="U9" s="46"/>
    </row>
    <row r="10" spans="1:21" x14ac:dyDescent="0.2">
      <c r="A10" s="2">
        <v>2</v>
      </c>
      <c r="B10" s="36"/>
      <c r="C10" s="37"/>
      <c r="D10" s="37"/>
      <c r="E10" s="37"/>
      <c r="F10" s="37"/>
      <c r="G10" s="36"/>
      <c r="H10" s="36"/>
      <c r="I10" s="36"/>
      <c r="J10" s="36"/>
      <c r="K10" s="41"/>
      <c r="L10" s="36"/>
      <c r="M10" s="6"/>
      <c r="N10"/>
      <c r="O10"/>
      <c r="Q10" s="23">
        <f t="shared" ref="Q10:Q28" si="0">IF(L10="ja",50.1%,49.9%)</f>
        <v>0.499</v>
      </c>
      <c r="R10" s="66">
        <f>IF(F10="buiten Leudal",0,IF(AND(OR($C$4="1. Harmonieën",$C$4="2. Fanfares",$C$4="3. Schutterijen"),$G10="ja",$H10="ja",$I10="nee",$Q10&gt;50%),basis!$H$3,IF(AND(OR($C$4="4. tamboerkorpsen",$C$4="5. Zangverenigingen",$C$4="6. Toneelverenigingen",$C$4="7. Heemkundeverenigingen"),$G10="ja",$H10="ja",$I10="nee",$Q10&gt;50%),basis!$H$7,0)))</f>
        <v>0</v>
      </c>
      <c r="S10" s="66">
        <f>IF(F10="buiten Leudal",0,IF(AND(OR($C$4="1. Harmonieën",$C$4="2. Fanfares",$C$4="3. Schutterijen"),$G10="ja",$H10="nee",$I10="ja",$Q10&gt;50%),basis!$H$4,IF(AND(OR($C$4="4. tamboerkorpsen",$C$4="5. Zangverenigingen",$C$4="6. Toneelverenigingen",$C$4="7. Heemkundeverenigingen"),$G10="ja",$H10="nee",$I10="ja",$Q10&gt;50%),basis!$H$8,0)))</f>
        <v>0</v>
      </c>
      <c r="T10" s="26"/>
      <c r="U10" s="46"/>
    </row>
    <row r="11" spans="1:21" x14ac:dyDescent="0.2">
      <c r="A11" s="2">
        <v>3</v>
      </c>
      <c r="B11" s="36"/>
      <c r="C11" s="37"/>
      <c r="D11" s="37"/>
      <c r="E11" s="37"/>
      <c r="F11" s="37"/>
      <c r="G11" s="36"/>
      <c r="H11" s="36"/>
      <c r="I11" s="36"/>
      <c r="J11" s="36"/>
      <c r="K11" s="41"/>
      <c r="L11" s="36"/>
      <c r="M11" s="6"/>
      <c r="N11"/>
      <c r="O11"/>
      <c r="Q11" s="23">
        <f t="shared" si="0"/>
        <v>0.499</v>
      </c>
      <c r="R11" s="66">
        <f>IF(F11="buiten Leudal",0,IF(AND(OR($C$4="1. Harmonieën",$C$4="2. Fanfares",$C$4="3. Schutterijen"),$G11="ja",$H11="ja",$I11="nee",$Q11&gt;50%),basis!$H$3,IF(AND(OR($C$4="4. tamboerkorpsen",$C$4="5. Zangverenigingen",$C$4="6. Toneelverenigingen",$C$4="7. Heemkundeverenigingen"),$G11="ja",$H11="ja",$I11="nee",$Q11&gt;50%),basis!$H$7,0)))</f>
        <v>0</v>
      </c>
      <c r="S11" s="66">
        <f>IF(F11="buiten Leudal",0,IF(AND(OR($C$4="1. Harmonieën",$C$4="2. Fanfares",$C$4="3. Schutterijen"),$G11="ja",$H11="nee",$I11="ja",$Q11&gt;50%),basis!$H$4,IF(AND(OR($C$4="4. tamboerkorpsen",$C$4="5. Zangverenigingen",$C$4="6. Toneelverenigingen",$C$4="7. Heemkundeverenigingen"),$G11="ja",$H11="nee",$I11="ja",$Q11&gt;50%),basis!$H$8,0)))</f>
        <v>0</v>
      </c>
      <c r="T11" s="26"/>
      <c r="U11" s="46"/>
    </row>
    <row r="12" spans="1:21" x14ac:dyDescent="0.2">
      <c r="A12" s="2">
        <v>4</v>
      </c>
      <c r="B12" s="36"/>
      <c r="C12" s="37"/>
      <c r="D12" s="37"/>
      <c r="E12" s="37"/>
      <c r="F12" s="37"/>
      <c r="G12" s="36"/>
      <c r="H12" s="36"/>
      <c r="I12" s="36"/>
      <c r="J12" s="36"/>
      <c r="K12" s="41"/>
      <c r="L12" s="36"/>
      <c r="M12" s="6"/>
      <c r="N12"/>
      <c r="O12"/>
      <c r="Q12" s="23">
        <f t="shared" si="0"/>
        <v>0.499</v>
      </c>
      <c r="R12" s="66">
        <f>IF(F12="buiten Leudal",0,IF(AND(OR($C$4="1. Harmonieën",$C$4="2. Fanfares",$C$4="3. Schutterijen"),$G12="ja",$H12="ja",$I12="nee",$Q12&gt;50%),basis!$H$3,IF(AND(OR($C$4="4. tamboerkorpsen",$C$4="5. Zangverenigingen",$C$4="6. Toneelverenigingen",$C$4="7. Heemkundeverenigingen"),$G12="ja",$H12="ja",$I12="nee",$Q12&gt;50%),basis!$H$7,0)))</f>
        <v>0</v>
      </c>
      <c r="S12" s="66">
        <f>IF(F12="buiten Leudal",0,IF(AND(OR($C$4="1. Harmonieën",$C$4="2. Fanfares",$C$4="3. Schutterijen"),$G12="ja",$H12="nee",$I12="ja",$Q12&gt;50%),basis!$H$4,IF(AND(OR($C$4="4. tamboerkorpsen",$C$4="5. Zangverenigingen",$C$4="6. Toneelverenigingen",$C$4="7. Heemkundeverenigingen"),$G12="ja",$H12="nee",$I12="ja",$Q12&gt;50%),basis!$H$8,0)))</f>
        <v>0</v>
      </c>
      <c r="T12" s="26"/>
      <c r="U12" s="46"/>
    </row>
    <row r="13" spans="1:21" x14ac:dyDescent="0.2">
      <c r="A13" s="2">
        <v>5</v>
      </c>
      <c r="B13" s="36"/>
      <c r="C13" s="37"/>
      <c r="D13" s="37"/>
      <c r="E13" s="37"/>
      <c r="F13" s="37"/>
      <c r="G13" s="36"/>
      <c r="H13" s="36"/>
      <c r="I13" s="36"/>
      <c r="J13" s="36"/>
      <c r="K13" s="41"/>
      <c r="L13" s="36"/>
      <c r="M13" s="6"/>
      <c r="N13"/>
      <c r="O13"/>
      <c r="Q13" s="23">
        <f t="shared" si="0"/>
        <v>0.499</v>
      </c>
      <c r="R13" s="66">
        <f>IF(F13="buiten Leudal",0,IF(AND(OR($C$4="1. Harmonieën",$C$4="2. Fanfares",$C$4="3. Schutterijen"),$G13="ja",$H13="ja",$I13="nee",$Q13&gt;50%),basis!$H$3,IF(AND(OR($C$4="4. tamboerkorpsen",$C$4="5. Zangverenigingen",$C$4="6. Toneelverenigingen",$C$4="7. Heemkundeverenigingen"),$G13="ja",$H13="ja",$I13="nee",$Q13&gt;50%),basis!$H$7,0)))</f>
        <v>0</v>
      </c>
      <c r="S13" s="66">
        <f>IF(F13="buiten Leudal",0,IF(AND(OR($C$4="1. Harmonieën",$C$4="2. Fanfares",$C$4="3. Schutterijen"),$G13="ja",$H13="nee",$I13="ja",$Q13&gt;50%),basis!$H$4,IF(AND(OR($C$4="4. tamboerkorpsen",$C$4="5. Zangverenigingen",$C$4="6. Toneelverenigingen",$C$4="7. Heemkundeverenigingen"),$G13="ja",$H13="nee",$I13="ja",$Q13&gt;50%),basis!$H$8,0)))</f>
        <v>0</v>
      </c>
      <c r="T13" s="26"/>
      <c r="U13" s="46"/>
    </row>
    <row r="14" spans="1:21" x14ac:dyDescent="0.2">
      <c r="A14" s="2">
        <v>6</v>
      </c>
      <c r="B14" s="36"/>
      <c r="C14" s="37"/>
      <c r="D14" s="37"/>
      <c r="E14" s="37"/>
      <c r="F14" s="37"/>
      <c r="G14" s="36"/>
      <c r="H14" s="36"/>
      <c r="I14" s="36"/>
      <c r="J14" s="36"/>
      <c r="K14" s="41"/>
      <c r="L14" s="36"/>
      <c r="M14" s="6"/>
      <c r="N14"/>
      <c r="O14"/>
      <c r="Q14" s="23">
        <f t="shared" si="0"/>
        <v>0.499</v>
      </c>
      <c r="R14" s="66">
        <f>IF(F14="buiten Leudal",0,IF(AND(OR($C$4="1. Harmonieën",$C$4="2. Fanfares",$C$4="3. Schutterijen"),$G14="ja",$H14="ja",$I14="nee",$Q14&gt;50%),basis!$H$3,IF(AND(OR($C$4="4. tamboerkorpsen",$C$4="5. Zangverenigingen",$C$4="6. Toneelverenigingen",$C$4="7. Heemkundeverenigingen"),$G14="ja",$H14="ja",$I14="nee",$Q14&gt;50%),basis!$H$7,0)))</f>
        <v>0</v>
      </c>
      <c r="S14" s="66">
        <f>IF(F14="buiten Leudal",0,IF(AND(OR($C$4="1. Harmonieën",$C$4="2. Fanfares",$C$4="3. Schutterijen"),$G14="ja",$H14="nee",$I14="ja",$Q14&gt;50%),basis!$H$4,IF(AND(OR($C$4="4. tamboerkorpsen",$C$4="5. Zangverenigingen",$C$4="6. Toneelverenigingen",$C$4="7. Heemkundeverenigingen"),$G14="ja",$H14="nee",$I14="ja",$Q14&gt;50%),basis!$H$8,0)))</f>
        <v>0</v>
      </c>
      <c r="T14" s="26"/>
      <c r="U14" s="46"/>
    </row>
    <row r="15" spans="1:21" x14ac:dyDescent="0.2">
      <c r="A15" s="2">
        <v>7</v>
      </c>
      <c r="B15" s="36"/>
      <c r="C15" s="37"/>
      <c r="D15" s="37"/>
      <c r="E15" s="37"/>
      <c r="F15" s="37"/>
      <c r="G15" s="36"/>
      <c r="H15" s="36"/>
      <c r="I15" s="36"/>
      <c r="J15" s="36"/>
      <c r="K15" s="41"/>
      <c r="L15" s="36"/>
      <c r="M15" s="6"/>
      <c r="N15"/>
      <c r="O15"/>
      <c r="Q15" s="23">
        <f t="shared" si="0"/>
        <v>0.499</v>
      </c>
      <c r="R15" s="66">
        <f>IF(F15="buiten Leudal",0,IF(AND(OR($C$4="1. Harmonieën",$C$4="2. Fanfares",$C$4="3. Schutterijen"),$G15="ja",$H15="ja",$I15="nee",$Q15&gt;50%),basis!$H$3,IF(AND(OR($C$4="4. tamboerkorpsen",$C$4="5. Zangverenigingen",$C$4="6. Toneelverenigingen",$C$4="7. Heemkundeverenigingen"),$G15="ja",$H15="ja",$I15="nee",$Q15&gt;50%),basis!$H$7,0)))</f>
        <v>0</v>
      </c>
      <c r="S15" s="66">
        <f>IF(F15="buiten Leudal",0,IF(AND(OR($C$4="1. Harmonieën",$C$4="2. Fanfares",$C$4="3. Schutterijen"),$G15="ja",$H15="nee",$I15="ja",$Q15&gt;50%),basis!$H$4,IF(AND(OR($C$4="4. tamboerkorpsen",$C$4="5. Zangverenigingen",$C$4="6. Toneelverenigingen",$C$4="7. Heemkundeverenigingen"),$G15="ja",$H15="nee",$I15="ja",$Q15&gt;50%),basis!$H$8,0)))</f>
        <v>0</v>
      </c>
      <c r="T15" s="26"/>
      <c r="U15" s="46"/>
    </row>
    <row r="16" spans="1:21" x14ac:dyDescent="0.2">
      <c r="A16" s="2">
        <v>8</v>
      </c>
      <c r="B16" s="36"/>
      <c r="C16" s="37"/>
      <c r="D16" s="37"/>
      <c r="E16" s="37"/>
      <c r="F16" s="37"/>
      <c r="G16" s="36"/>
      <c r="H16" s="36"/>
      <c r="I16" s="36"/>
      <c r="J16" s="36"/>
      <c r="K16" s="41"/>
      <c r="L16" s="36"/>
      <c r="M16" s="6"/>
      <c r="N16"/>
      <c r="O16"/>
      <c r="Q16" s="23">
        <f t="shared" si="0"/>
        <v>0.499</v>
      </c>
      <c r="R16" s="66">
        <f>IF(F16="buiten Leudal",0,IF(AND(OR($C$4="1. Harmonieën",$C$4="2. Fanfares",$C$4="3. Schutterijen"),$G16="ja",$H16="ja",$I16="nee",$Q16&gt;50%),basis!$H$3,IF(AND(OR($C$4="4. tamboerkorpsen",$C$4="5. Zangverenigingen",$C$4="6. Toneelverenigingen",$C$4="7. Heemkundeverenigingen"),$G16="ja",$H16="ja",$I16="nee",$Q16&gt;50%),basis!$H$7,0)))</f>
        <v>0</v>
      </c>
      <c r="S16" s="66">
        <f>IF(F16="buiten Leudal",0,IF(AND(OR($C$4="1. Harmonieën",$C$4="2. Fanfares",$C$4="3. Schutterijen"),$G16="ja",$H16="nee",$I16="ja",$Q16&gt;50%),basis!$H$4,IF(AND(OR($C$4="4. tamboerkorpsen",$C$4="5. Zangverenigingen",$C$4="6. Toneelverenigingen",$C$4="7. Heemkundeverenigingen"),$G16="ja",$H16="nee",$I16="ja",$Q16&gt;50%),basis!$H$8,0)))</f>
        <v>0</v>
      </c>
      <c r="T16" s="26"/>
      <c r="U16" s="46"/>
    </row>
    <row r="17" spans="1:29" x14ac:dyDescent="0.2">
      <c r="A17" s="2">
        <v>9</v>
      </c>
      <c r="B17" s="36"/>
      <c r="C17" s="37"/>
      <c r="D17" s="37"/>
      <c r="E17" s="37"/>
      <c r="F17" s="37"/>
      <c r="G17" s="36"/>
      <c r="H17" s="36"/>
      <c r="I17" s="36"/>
      <c r="J17" s="36"/>
      <c r="K17" s="41"/>
      <c r="L17" s="36"/>
      <c r="M17" s="6"/>
      <c r="N17"/>
      <c r="O17"/>
      <c r="Q17" s="23">
        <f t="shared" si="0"/>
        <v>0.499</v>
      </c>
      <c r="R17" s="66">
        <f>IF(F17="buiten Leudal",0,IF(AND(OR($C$4="1. Harmonieën",$C$4="2. Fanfares",$C$4="3. Schutterijen"),$G17="ja",$H17="ja",$I17="nee",$Q17&gt;50%),basis!$H$3,IF(AND(OR($C$4="4. tamboerkorpsen",$C$4="5. Zangverenigingen",$C$4="6. Toneelverenigingen",$C$4="7. Heemkundeverenigingen"),$G17="ja",$H17="ja",$I17="nee",$Q17&gt;50%),basis!$H$7,0)))</f>
        <v>0</v>
      </c>
      <c r="S17" s="66">
        <f>IF(F17="buiten Leudal",0,IF(AND(OR($C$4="1. Harmonieën",$C$4="2. Fanfares",$C$4="3. Schutterijen"),$G17="ja",$H17="nee",$I17="ja",$Q17&gt;50%),basis!$H$4,IF(AND(OR($C$4="4. tamboerkorpsen",$C$4="5. Zangverenigingen",$C$4="6. Toneelverenigingen",$C$4="7. Heemkundeverenigingen"),$G17="ja",$H17="nee",$I17="ja",$Q17&gt;50%),basis!$H$8,0)))</f>
        <v>0</v>
      </c>
      <c r="T17" s="26"/>
      <c r="U17" s="46"/>
    </row>
    <row r="18" spans="1:29" x14ac:dyDescent="0.2">
      <c r="A18" s="2">
        <v>10</v>
      </c>
      <c r="B18" s="36"/>
      <c r="C18" s="37"/>
      <c r="D18" s="37"/>
      <c r="E18" s="37"/>
      <c r="F18" s="37"/>
      <c r="G18" s="36"/>
      <c r="H18" s="36"/>
      <c r="I18" s="36"/>
      <c r="J18" s="36"/>
      <c r="K18" s="41"/>
      <c r="L18" s="36"/>
      <c r="M18" s="6"/>
      <c r="N18"/>
      <c r="O18"/>
      <c r="Q18" s="23">
        <f t="shared" si="0"/>
        <v>0.499</v>
      </c>
      <c r="R18" s="66">
        <f>IF(F18="buiten Leudal",0,IF(AND(OR($C$4="1. Harmonieën",$C$4="2. Fanfares",$C$4="3. Schutterijen"),$G18="ja",$H18="ja",$I18="nee",$Q18&gt;50%),basis!$H$3,IF(AND(OR($C$4="4. tamboerkorpsen",$C$4="5. Zangverenigingen",$C$4="6. Toneelverenigingen",$C$4="7. Heemkundeverenigingen"),$G18="ja",$H18="ja",$I18="nee",$Q18&gt;50%),basis!$H$7,0)))</f>
        <v>0</v>
      </c>
      <c r="S18" s="66">
        <f>IF(F18="buiten Leudal",0,IF(AND(OR($C$4="1. Harmonieën",$C$4="2. Fanfares",$C$4="3. Schutterijen"),$G18="ja",$H18="nee",$I18="ja",$Q18&gt;50%),basis!$H$4,IF(AND(OR($C$4="4. tamboerkorpsen",$C$4="5. Zangverenigingen",$C$4="6. Toneelverenigingen",$C$4="7. Heemkundeverenigingen"),$G18="ja",$H18="nee",$I18="ja",$Q18&gt;50%),basis!$H$8,0)))</f>
        <v>0</v>
      </c>
      <c r="T18" s="26"/>
      <c r="U18" s="46"/>
    </row>
    <row r="19" spans="1:29" x14ac:dyDescent="0.2">
      <c r="A19" s="2">
        <v>11</v>
      </c>
      <c r="B19" s="36"/>
      <c r="C19" s="37"/>
      <c r="D19" s="37"/>
      <c r="E19" s="37"/>
      <c r="F19" s="37"/>
      <c r="G19" s="36"/>
      <c r="H19" s="36"/>
      <c r="I19" s="36"/>
      <c r="J19" s="36"/>
      <c r="K19" s="41"/>
      <c r="L19" s="36"/>
      <c r="M19" s="6"/>
      <c r="N19"/>
      <c r="O19"/>
      <c r="Q19" s="23">
        <f t="shared" si="0"/>
        <v>0.499</v>
      </c>
      <c r="R19" s="66">
        <f>IF(F19="buiten Leudal",0,IF(AND(OR($C$4="1. Harmonieën",$C$4="2. Fanfares",$C$4="3. Schutterijen"),$G19="ja",$H19="ja",$I19="nee",$Q19&gt;50%),basis!$H$3,IF(AND(OR($C$4="4. tamboerkorpsen",$C$4="5. Zangverenigingen",$C$4="6. Toneelverenigingen",$C$4="7. Heemkundeverenigingen"),$G19="ja",$H19="ja",$I19="nee",$Q19&gt;50%),basis!$H$7,0)))</f>
        <v>0</v>
      </c>
      <c r="S19" s="66">
        <f>IF(F19="buiten Leudal",0,IF(AND(OR($C$4="1. Harmonieën",$C$4="2. Fanfares",$C$4="3. Schutterijen"),$G19="ja",$H19="nee",$I19="ja",$Q19&gt;50%),basis!$H$4,IF(AND(OR($C$4="4. tamboerkorpsen",$C$4="5. Zangverenigingen",$C$4="6. Toneelverenigingen",$C$4="7. Heemkundeverenigingen"),$G19="ja",$H19="nee",$I19="ja",$Q19&gt;50%),basis!$H$8,0)))</f>
        <v>0</v>
      </c>
      <c r="T19" s="26"/>
      <c r="U19" s="46"/>
    </row>
    <row r="20" spans="1:29" x14ac:dyDescent="0.2">
      <c r="A20" s="2">
        <v>12</v>
      </c>
      <c r="B20" s="36"/>
      <c r="C20" s="37"/>
      <c r="D20" s="37"/>
      <c r="E20" s="37"/>
      <c r="F20" s="37"/>
      <c r="G20" s="36"/>
      <c r="H20" s="36"/>
      <c r="I20" s="36"/>
      <c r="J20" s="36"/>
      <c r="K20" s="41"/>
      <c r="L20" s="36"/>
      <c r="M20" s="6"/>
      <c r="N20"/>
      <c r="O20"/>
      <c r="Q20" s="23">
        <f t="shared" si="0"/>
        <v>0.499</v>
      </c>
      <c r="R20" s="66">
        <f>IF(F20="buiten Leudal",0,IF(AND(OR($C$4="1. Harmonieën",$C$4="2. Fanfares",$C$4="3. Schutterijen"),$G20="ja",$H20="ja",$I20="nee",$Q20&gt;50%),basis!$H$3,IF(AND(OR($C$4="4. tamboerkorpsen",$C$4="5. Zangverenigingen",$C$4="6. Toneelverenigingen",$C$4="7. Heemkundeverenigingen"),$G20="ja",$H20="ja",$I20="nee",$Q20&gt;50%),basis!$H$7,0)))</f>
        <v>0</v>
      </c>
      <c r="S20" s="66">
        <f>IF(F20="buiten Leudal",0,IF(AND(OR($C$4="1. Harmonieën",$C$4="2. Fanfares",$C$4="3. Schutterijen"),$G20="ja",$H20="nee",$I20="ja",$Q20&gt;50%),basis!$H$4,IF(AND(OR($C$4="4. tamboerkorpsen",$C$4="5. Zangverenigingen",$C$4="6. Toneelverenigingen",$C$4="7. Heemkundeverenigingen"),$G20="ja",$H20="nee",$I20="ja",$Q20&gt;50%),basis!$H$8,0)))</f>
        <v>0</v>
      </c>
      <c r="T20" s="26"/>
      <c r="U20" s="46"/>
    </row>
    <row r="21" spans="1:29" x14ac:dyDescent="0.2">
      <c r="A21" s="2">
        <v>13</v>
      </c>
      <c r="B21" s="36"/>
      <c r="C21" s="37"/>
      <c r="D21" s="37"/>
      <c r="E21" s="37"/>
      <c r="F21" s="37"/>
      <c r="G21" s="36"/>
      <c r="H21" s="36"/>
      <c r="I21" s="36"/>
      <c r="J21" s="36"/>
      <c r="K21" s="41"/>
      <c r="L21" s="36"/>
      <c r="M21" s="6"/>
      <c r="N21"/>
      <c r="O21"/>
      <c r="Q21" s="23">
        <f t="shared" si="0"/>
        <v>0.499</v>
      </c>
      <c r="R21" s="66">
        <f>IF(F21="buiten Leudal",0,IF(AND(OR($C$4="1. Harmonieën",$C$4="2. Fanfares",$C$4="3. Schutterijen"),$G21="ja",$H21="ja",$I21="nee",$Q21&gt;50%),basis!$H$3,IF(AND(OR($C$4="4. tamboerkorpsen",$C$4="5. Zangverenigingen",$C$4="6. Toneelverenigingen",$C$4="7. Heemkundeverenigingen"),$G21="ja",$H21="ja",$I21="nee",$Q21&gt;50%),basis!$H$7,0)))</f>
        <v>0</v>
      </c>
      <c r="S21" s="66">
        <f>IF(F21="buiten Leudal",0,IF(AND(OR($C$4="1. Harmonieën",$C$4="2. Fanfares",$C$4="3. Schutterijen"),$G21="ja",$H21="nee",$I21="ja",$Q21&gt;50%),basis!$H$4,IF(AND(OR($C$4="4. tamboerkorpsen",$C$4="5. Zangverenigingen",$C$4="6. Toneelverenigingen",$C$4="7. Heemkundeverenigingen"),$G21="ja",$H21="nee",$I21="ja",$Q21&gt;50%),basis!$H$8,0)))</f>
        <v>0</v>
      </c>
      <c r="T21" s="26"/>
      <c r="U21" s="46"/>
    </row>
    <row r="22" spans="1:29" x14ac:dyDescent="0.2">
      <c r="A22" s="2">
        <v>14</v>
      </c>
      <c r="B22" s="36"/>
      <c r="C22" s="37"/>
      <c r="D22" s="37"/>
      <c r="E22" s="37"/>
      <c r="F22" s="37"/>
      <c r="G22" s="36"/>
      <c r="H22" s="36"/>
      <c r="I22" s="36"/>
      <c r="J22" s="36"/>
      <c r="K22" s="41"/>
      <c r="L22" s="36"/>
      <c r="M22" s="6"/>
      <c r="N22"/>
      <c r="O22"/>
      <c r="Q22" s="23">
        <f t="shared" si="0"/>
        <v>0.499</v>
      </c>
      <c r="R22" s="66">
        <f>IF(F22="buiten Leudal",0,IF(AND(OR($C$4="1. Harmonieën",$C$4="2. Fanfares",$C$4="3. Schutterijen"),$G22="ja",$H22="ja",$I22="nee",$Q22&gt;50%),basis!$H$3,IF(AND(OR($C$4="4. tamboerkorpsen",$C$4="5. Zangverenigingen",$C$4="6. Toneelverenigingen",$C$4="7. Heemkundeverenigingen"),$G22="ja",$H22="ja",$I22="nee",$Q22&gt;50%),basis!$H$7,0)))</f>
        <v>0</v>
      </c>
      <c r="S22" s="66">
        <f>IF(F22="buiten Leudal",0,IF(AND(OR($C$4="1. Harmonieën",$C$4="2. Fanfares",$C$4="3. Schutterijen"),$G22="ja",$H22="nee",$I22="ja",$Q22&gt;50%),basis!$H$4,IF(AND(OR($C$4="4. tamboerkorpsen",$C$4="5. Zangverenigingen",$C$4="6. Toneelverenigingen",$C$4="7. Heemkundeverenigingen"),$G22="ja",$H22="nee",$I22="ja",$Q22&gt;50%),basis!$H$8,0)))</f>
        <v>0</v>
      </c>
      <c r="T22" s="26"/>
      <c r="U22" s="46"/>
    </row>
    <row r="23" spans="1:29" x14ac:dyDescent="0.2">
      <c r="A23" s="2">
        <v>15</v>
      </c>
      <c r="B23" s="36"/>
      <c r="C23" s="37"/>
      <c r="D23" s="37"/>
      <c r="E23" s="37"/>
      <c r="F23" s="37"/>
      <c r="G23" s="36"/>
      <c r="H23" s="36"/>
      <c r="I23" s="36"/>
      <c r="J23" s="36"/>
      <c r="K23" s="41"/>
      <c r="L23" s="36"/>
      <c r="M23" s="6"/>
      <c r="N23"/>
      <c r="O23"/>
      <c r="Q23" s="23">
        <f t="shared" si="0"/>
        <v>0.499</v>
      </c>
      <c r="R23" s="66">
        <f>IF(F23="buiten Leudal",0,IF(AND(OR($C$4="1. Harmonieën",$C$4="2. Fanfares",$C$4="3. Schutterijen"),$G23="ja",$H23="ja",$I23="nee",$Q23&gt;50%),basis!$H$3,IF(AND(OR($C$4="4. tamboerkorpsen",$C$4="5. Zangverenigingen",$C$4="6. Toneelverenigingen",$C$4="7. Heemkundeverenigingen"),$G23="ja",$H23="ja",$I23="nee",$Q23&gt;50%),basis!$H$7,0)))</f>
        <v>0</v>
      </c>
      <c r="S23" s="66">
        <f>IF(F23="buiten Leudal",0,IF(AND(OR($C$4="1. Harmonieën",$C$4="2. Fanfares",$C$4="3. Schutterijen"),$G23="ja",$H23="nee",$I23="ja",$Q23&gt;50%),basis!$H$4,IF(AND(OR($C$4="4. tamboerkorpsen",$C$4="5. Zangverenigingen",$C$4="6. Toneelverenigingen",$C$4="7. Heemkundeverenigingen"),$G23="ja",$H23="nee",$I23="ja",$Q23&gt;50%),basis!$H$8,0)))</f>
        <v>0</v>
      </c>
      <c r="T23" s="26"/>
      <c r="U23" s="46"/>
    </row>
    <row r="24" spans="1:29" x14ac:dyDescent="0.2">
      <c r="A24" s="2">
        <v>16</v>
      </c>
      <c r="B24" s="36"/>
      <c r="C24" s="37"/>
      <c r="D24" s="37"/>
      <c r="E24" s="37"/>
      <c r="F24" s="37"/>
      <c r="G24" s="36"/>
      <c r="H24" s="36"/>
      <c r="I24" s="36"/>
      <c r="J24" s="36"/>
      <c r="K24" s="41"/>
      <c r="L24" s="36"/>
      <c r="M24" s="6"/>
      <c r="N24"/>
      <c r="O24"/>
      <c r="Q24" s="23">
        <f t="shared" si="0"/>
        <v>0.499</v>
      </c>
      <c r="R24" s="66">
        <f>IF(F24="buiten Leudal",0,IF(AND(OR($C$4="1. Harmonieën",$C$4="2. Fanfares",$C$4="3. Schutterijen"),$G24="ja",$H24="ja",$I24="nee",$Q24&gt;50%),basis!$H$3,IF(AND(OR($C$4="4. tamboerkorpsen",$C$4="5. Zangverenigingen",$C$4="6. Toneelverenigingen",$C$4="7. Heemkundeverenigingen"),$G24="ja",$H24="ja",$I24="nee",$Q24&gt;50%),basis!$H$7,0)))</f>
        <v>0</v>
      </c>
      <c r="S24" s="66">
        <f>IF(F24="buiten Leudal",0,IF(AND(OR($C$4="1. Harmonieën",$C$4="2. Fanfares",$C$4="3. Schutterijen"),$G24="ja",$H24="nee",$I24="ja",$Q24&gt;50%),basis!$H$4,IF(AND(OR($C$4="4. tamboerkorpsen",$C$4="5. Zangverenigingen",$C$4="6. Toneelverenigingen",$C$4="7. Heemkundeverenigingen"),$G24="ja",$H24="nee",$I24="ja",$Q24&gt;50%),basis!$H$8,0)))</f>
        <v>0</v>
      </c>
      <c r="T24" s="26"/>
      <c r="U24" s="46"/>
    </row>
    <row r="25" spans="1:29" x14ac:dyDescent="0.2">
      <c r="A25" s="2">
        <v>17</v>
      </c>
      <c r="B25" s="36"/>
      <c r="C25" s="37"/>
      <c r="D25" s="37"/>
      <c r="E25" s="37"/>
      <c r="F25" s="37"/>
      <c r="G25" s="36"/>
      <c r="H25" s="36"/>
      <c r="I25" s="36"/>
      <c r="J25" s="36"/>
      <c r="K25" s="41"/>
      <c r="L25" s="36"/>
      <c r="M25" s="6"/>
      <c r="N25"/>
      <c r="O25"/>
      <c r="Q25" s="23">
        <f t="shared" si="0"/>
        <v>0.499</v>
      </c>
      <c r="R25" s="66">
        <f>IF(F25="buiten Leudal",0,IF(AND(OR($C$4="1. Harmonieën",$C$4="2. Fanfares",$C$4="3. Schutterijen"),$G25="ja",$H25="ja",$I25="nee",$Q25&gt;50%),basis!$H$3,IF(AND(OR($C$4="4. tamboerkorpsen",$C$4="5. Zangverenigingen",$C$4="6. Toneelverenigingen",$C$4="7. Heemkundeverenigingen"),$G25="ja",$H25="ja",$I25="nee",$Q25&gt;50%),basis!$H$7,0)))</f>
        <v>0</v>
      </c>
      <c r="S25" s="66">
        <f>IF(F25="buiten Leudal",0,IF(AND(OR($C$4="1. Harmonieën",$C$4="2. Fanfares",$C$4="3. Schutterijen"),$G25="ja",$H25="nee",$I25="ja",$Q25&gt;50%),basis!$H$4,IF(AND(OR($C$4="4. tamboerkorpsen",$C$4="5. Zangverenigingen",$C$4="6. Toneelverenigingen",$C$4="7. Heemkundeverenigingen"),$G25="ja",$H25="nee",$I25="ja",$Q25&gt;50%),basis!$H$8,0)))</f>
        <v>0</v>
      </c>
      <c r="T25" s="26"/>
      <c r="U25" s="46"/>
    </row>
    <row r="26" spans="1:29" x14ac:dyDescent="0.2">
      <c r="A26" s="2">
        <v>18</v>
      </c>
      <c r="B26" s="36"/>
      <c r="C26" s="37"/>
      <c r="D26" s="37"/>
      <c r="E26" s="37"/>
      <c r="F26" s="37"/>
      <c r="G26" s="36"/>
      <c r="H26" s="36"/>
      <c r="I26" s="36"/>
      <c r="J26" s="36"/>
      <c r="K26" s="41"/>
      <c r="L26" s="36"/>
      <c r="M26" s="6"/>
      <c r="N26"/>
      <c r="O26"/>
      <c r="Q26" s="23">
        <f t="shared" si="0"/>
        <v>0.499</v>
      </c>
      <c r="R26" s="66">
        <f>IF(F26="buiten Leudal",0,IF(AND(OR($C$4="1. Harmonieën",$C$4="2. Fanfares",$C$4="3. Schutterijen"),$G26="ja",$H26="ja",$I26="nee",$Q26&gt;50%),basis!$H$3,IF(AND(OR($C$4="4. tamboerkorpsen",$C$4="5. Zangverenigingen",$C$4="6. Toneelverenigingen",$C$4="7. Heemkundeverenigingen"),$G26="ja",$H26="ja",$I26="nee",$Q26&gt;50%),basis!$H$7,0)))</f>
        <v>0</v>
      </c>
      <c r="S26" s="66">
        <f>IF(F26="buiten Leudal",0,IF(AND(OR($C$4="1. Harmonieën",$C$4="2. Fanfares",$C$4="3. Schutterijen"),$G26="ja",$H26="nee",$I26="ja",$Q26&gt;50%),basis!$H$4,IF(AND(OR($C$4="4. tamboerkorpsen",$C$4="5. Zangverenigingen",$C$4="6. Toneelverenigingen",$C$4="7. Heemkundeverenigingen"),$G26="ja",$H26="nee",$I26="ja",$Q26&gt;50%),basis!$H$8,0)))</f>
        <v>0</v>
      </c>
      <c r="T26" s="26"/>
      <c r="U26" s="46"/>
    </row>
    <row r="27" spans="1:29" x14ac:dyDescent="0.2">
      <c r="A27" s="2">
        <v>19</v>
      </c>
      <c r="B27" s="36"/>
      <c r="C27" s="37"/>
      <c r="D27" s="37"/>
      <c r="E27" s="37"/>
      <c r="F27" s="37"/>
      <c r="G27" s="36"/>
      <c r="H27" s="36"/>
      <c r="I27" s="36"/>
      <c r="J27" s="36"/>
      <c r="K27" s="41"/>
      <c r="L27" s="36"/>
      <c r="M27" s="6"/>
      <c r="N27"/>
      <c r="O27"/>
      <c r="Q27" s="23">
        <f t="shared" si="0"/>
        <v>0.499</v>
      </c>
      <c r="R27" s="66">
        <f>IF(F27="buiten Leudal",0,IF(AND(OR($C$4="1. Harmonieën",$C$4="2. Fanfares",$C$4="3. Schutterijen"),$G27="ja",$H27="ja",$I27="nee",$Q27&gt;50%),basis!$H$3,IF(AND(OR($C$4="4. tamboerkorpsen",$C$4="5. Zangverenigingen",$C$4="6. Toneelverenigingen",$C$4="7. Heemkundeverenigingen"),$G27="ja",$H27="ja",$I27="nee",$Q27&gt;50%),basis!$H$7,0)))</f>
        <v>0</v>
      </c>
      <c r="S27" s="66">
        <f>IF(F27="buiten Leudal",0,IF(AND(OR($C$4="1. Harmonieën",$C$4="2. Fanfares",$C$4="3. Schutterijen"),$G27="ja",$H27="nee",$I27="ja",$Q27&gt;50%),basis!$H$4,IF(AND(OR($C$4="4. tamboerkorpsen",$C$4="5. Zangverenigingen",$C$4="6. Toneelverenigingen",$C$4="7. Heemkundeverenigingen"),$G27="ja",$H27="nee",$I27="ja",$Q27&gt;50%),basis!$H$8,0)))</f>
        <v>0</v>
      </c>
      <c r="T27" s="26"/>
      <c r="U27" s="46"/>
    </row>
    <row r="28" spans="1:29" x14ac:dyDescent="0.2">
      <c r="A28" s="2">
        <v>20</v>
      </c>
      <c r="B28" s="36"/>
      <c r="C28" s="37"/>
      <c r="D28" s="37"/>
      <c r="E28" s="37"/>
      <c r="F28" s="37"/>
      <c r="G28" s="36"/>
      <c r="H28" s="36"/>
      <c r="I28" s="36"/>
      <c r="J28" s="36"/>
      <c r="K28" s="41"/>
      <c r="L28" s="36"/>
      <c r="M28" s="6"/>
      <c r="N28"/>
      <c r="O28"/>
      <c r="Q28" s="23">
        <f t="shared" si="0"/>
        <v>0.499</v>
      </c>
      <c r="R28" s="66">
        <f>IF(F28="buiten Leudal",0,IF(AND(OR($C$4="1. Harmonieën",$C$4="2. Fanfares",$C$4="3. Schutterijen"),$G28="ja",$H28="ja",$I28="nee",$Q28&gt;50%),basis!$H$3,IF(AND(OR($C$4="4. tamboerkorpsen",$C$4="5. Zangverenigingen",$C$4="6. Toneelverenigingen",$C$4="7. Heemkundeverenigingen"),$G28="ja",$H28="ja",$I28="nee",$Q28&gt;50%),basis!$H$7,0)))</f>
        <v>0</v>
      </c>
      <c r="S28" s="66">
        <f>IF(F28="buiten Leudal",0,IF(AND(OR($C$4="1. Harmonieën",$C$4="2. Fanfares",$C$4="3. Schutterijen"),$G28="ja",$H28="nee",$I28="ja",$Q28&gt;50%),basis!$H$4,IF(AND(OR($C$4="4. tamboerkorpsen",$C$4="5. Zangverenigingen",$C$4="6. Toneelverenigingen",$C$4="7. Heemkundeverenigingen"),$G28="ja",$H28="nee",$I28="ja",$Q28&gt;50%),basis!$H$8,0)))</f>
        <v>0</v>
      </c>
      <c r="T28" s="26"/>
      <c r="U28" s="46"/>
    </row>
    <row r="29" spans="1:29" s="47" customFormat="1" x14ac:dyDescent="0.2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Q29" s="49"/>
      <c r="R29" s="50"/>
      <c r="S29" s="51"/>
      <c r="T29" s="51"/>
      <c r="U29" s="52"/>
      <c r="V29" s="53"/>
      <c r="W29" s="53"/>
      <c r="X29" s="53"/>
      <c r="Y29" s="53"/>
      <c r="Z29" s="53"/>
      <c r="AA29" s="53"/>
      <c r="AB29" s="53"/>
      <c r="AC29" s="53"/>
    </row>
    <row r="30" spans="1:29" s="47" customFormat="1" ht="22.5" x14ac:dyDescent="0.2">
      <c r="B30" s="54" t="s">
        <v>88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Q30" s="49" t="s">
        <v>75</v>
      </c>
      <c r="R30" s="55">
        <f>SUM(R9:R28)</f>
        <v>0</v>
      </c>
      <c r="S30" s="55">
        <f t="shared" ref="S30:T30" si="1">SUM(S9:S28)</f>
        <v>0</v>
      </c>
      <c r="T30" s="55">
        <f t="shared" si="1"/>
        <v>0</v>
      </c>
      <c r="U30" s="56" t="str">
        <f>IF(Q32="ja",SUM(R30:T30),"€ 0 te weinig leden")</f>
        <v>€ 0 te weinig leden</v>
      </c>
      <c r="V30" s="53"/>
      <c r="W30" s="53"/>
      <c r="X30" s="53"/>
      <c r="Y30" s="53"/>
      <c r="Z30" s="53"/>
      <c r="AA30" s="53"/>
      <c r="AB30" s="53"/>
      <c r="AC30" s="53"/>
    </row>
    <row r="31" spans="1:29" s="47" customFormat="1" ht="33.75" x14ac:dyDescent="0.2">
      <c r="B31" s="5" t="s">
        <v>83</v>
      </c>
      <c r="C31" s="9" t="s">
        <v>84</v>
      </c>
      <c r="K31" s="57"/>
      <c r="L31" s="57"/>
      <c r="M31" s="58"/>
      <c r="Q31" s="59" t="s">
        <v>120</v>
      </c>
      <c r="R31" s="60" t="s">
        <v>74</v>
      </c>
      <c r="S31" s="60"/>
      <c r="T31" s="60"/>
      <c r="U31" s="61"/>
      <c r="V31" s="53"/>
      <c r="W31" s="53"/>
      <c r="X31" s="53"/>
      <c r="Y31" s="53"/>
      <c r="Z31" s="53"/>
      <c r="AA31" s="53"/>
      <c r="AB31" s="53"/>
      <c r="AC31" s="53"/>
    </row>
    <row r="32" spans="1:29" s="47" customFormat="1" ht="22.5" x14ac:dyDescent="0.2">
      <c r="B32" s="38"/>
      <c r="C32" s="38"/>
      <c r="K32" s="57"/>
      <c r="L32" s="57"/>
      <c r="Q32" s="62" t="str">
        <f>IF(AND(OR($C$4="1. Harmonieën",$C$4="2. Fanfares",$C$4="3. Schutterijen"),B32&gt;=20),"ja",IF(AND(OR($C$4="4. tamboerkorpsen",$C$4="5. Zangverenigingen",$C$4="6. Toneelverenigingen",$C$4="7. Heemkundeverenigingen"),B32&gt;=10),"ja","nee"))</f>
        <v>nee</v>
      </c>
      <c r="R32" s="50">
        <f>IF($C$4="8. Carnavalsverenigingen",VLOOKUP($E$4,basis!$F$17:$G$32,2,FALSE)*basis!$H$12,basis!$H$5*C32)</f>
        <v>0</v>
      </c>
      <c r="S32" s="60"/>
      <c r="T32" s="60"/>
      <c r="U32" s="56" t="str">
        <f>IF(Q32="ja",R32,"€ 0 te weinig leden")</f>
        <v>€ 0 te weinig leden</v>
      </c>
      <c r="V32" s="53"/>
      <c r="W32" s="53"/>
      <c r="X32" s="53"/>
      <c r="Y32" s="53"/>
      <c r="Z32" s="53"/>
      <c r="AA32" s="53"/>
      <c r="AB32" s="53"/>
      <c r="AC32" s="53"/>
    </row>
    <row r="33" spans="2:29" s="47" customFormat="1" x14ac:dyDescent="0.2">
      <c r="B33" s="48"/>
      <c r="K33" s="57"/>
      <c r="L33" s="57"/>
      <c r="Q33" s="49"/>
      <c r="R33" s="60"/>
      <c r="S33" s="60"/>
      <c r="T33" s="60"/>
      <c r="U33" s="61"/>
      <c r="V33" s="53"/>
      <c r="W33" s="53"/>
      <c r="X33" s="53"/>
      <c r="Y33" s="53"/>
      <c r="Z33" s="53"/>
      <c r="AA33" s="53"/>
      <c r="AB33" s="53"/>
      <c r="AC33" s="53"/>
    </row>
    <row r="34" spans="2:29" s="47" customFormat="1" ht="15" thickBot="1" x14ac:dyDescent="0.25">
      <c r="Q34" s="63"/>
      <c r="R34" s="50"/>
      <c r="S34" s="50"/>
      <c r="T34" s="50"/>
      <c r="U34" s="64">
        <f>SUM(U30:U33)</f>
        <v>0</v>
      </c>
      <c r="V34" s="53"/>
      <c r="W34" s="53"/>
      <c r="X34" s="53"/>
      <c r="Y34" s="53"/>
      <c r="Z34" s="53"/>
      <c r="AA34" s="53"/>
      <c r="AB34" s="53"/>
      <c r="AC34" s="53"/>
    </row>
    <row r="35" spans="2:29" s="47" customFormat="1" ht="15" thickTop="1" x14ac:dyDescent="0.2">
      <c r="Q35" s="53"/>
      <c r="R35" s="65"/>
      <c r="S35" s="65"/>
      <c r="T35" s="65"/>
      <c r="U35" s="65"/>
      <c r="V35" s="53"/>
      <c r="W35" s="53"/>
      <c r="X35" s="53"/>
      <c r="Y35" s="53"/>
      <c r="Z35" s="53"/>
      <c r="AA35" s="53"/>
      <c r="AB35" s="53"/>
      <c r="AC35" s="53"/>
    </row>
    <row r="36" spans="2:29" x14ac:dyDescent="0.2">
      <c r="R36" s="43"/>
      <c r="S36" s="43"/>
      <c r="T36" s="43"/>
      <c r="U36" s="43"/>
    </row>
    <row r="37" spans="2:29" x14ac:dyDescent="0.2">
      <c r="R37" s="43"/>
      <c r="S37" s="43"/>
      <c r="T37" s="43"/>
      <c r="U37" s="43"/>
    </row>
    <row r="38" spans="2:29" x14ac:dyDescent="0.2">
      <c r="R38" s="43"/>
      <c r="S38" s="43"/>
      <c r="T38" s="43"/>
      <c r="U38" s="43"/>
    </row>
    <row r="39" spans="2:29" x14ac:dyDescent="0.2">
      <c r="R39" s="43"/>
      <c r="S39" s="43"/>
      <c r="T39" s="43"/>
      <c r="U39" s="43"/>
    </row>
    <row r="40" spans="2:29" x14ac:dyDescent="0.2">
      <c r="R40" s="43"/>
      <c r="S40" s="43"/>
      <c r="T40" s="43"/>
      <c r="U40" s="43"/>
    </row>
    <row r="41" spans="2:29" x14ac:dyDescent="0.2">
      <c r="R41" s="43"/>
      <c r="S41" s="43"/>
      <c r="T41" s="43"/>
      <c r="U41" s="43"/>
    </row>
    <row r="42" spans="2:29" x14ac:dyDescent="0.2">
      <c r="R42" s="43"/>
      <c r="S42" s="43"/>
      <c r="T42" s="43"/>
      <c r="U42" s="43"/>
    </row>
    <row r="43" spans="2:29" x14ac:dyDescent="0.2">
      <c r="R43" s="43"/>
      <c r="S43" s="43"/>
      <c r="T43" s="43"/>
      <c r="U43" s="43"/>
    </row>
  </sheetData>
  <sheetProtection algorithmName="SHA-512" hashValue="AiVxIici+pp6JgLlWG1Z9qZQQM55DmFTgaminPOdlYqym5iInJCwdW7YJ7d13yI0uHdD8MCiwF528QoL0LTqow==" saltValue="VtknNKMHYcfSFPCUQ2g9sw==" spinCount="100000" sheet="1" selectLockedCells="1"/>
  <mergeCells count="2">
    <mergeCell ref="E7:F7"/>
    <mergeCell ref="C3:E3"/>
  </mergeCells>
  <dataValidations count="2">
    <dataValidation allowBlank="1" showInputMessage="1" showErrorMessage="1" prompt="Jaartal invullen" sqref="C5" xr:uid="{3E44B0D6-444E-447A-A01F-9B5219A0AFFD}"/>
    <dataValidation allowBlank="1" showInputMessage="1" showErrorMessage="1" prompt="Naam invullen_x000a_" sqref="C3" xr:uid="{56A582FD-AF13-4D0B-A19A-42E8C313802D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Kies uit de lijst" xr:uid="{814B2E46-2591-4661-9B68-5B028C20F2FF}">
          <x14:formula1>
            <xm:f>basis!$A$28:$A$30</xm:f>
          </x14:formula1>
          <xm:sqref>C9:C28</xm:sqref>
        </x14:dataValidation>
        <x14:dataValidation type="list" allowBlank="1" showInputMessage="1" showErrorMessage="1" error="Kies uit de lijst" xr:uid="{1C562988-E048-48C3-A8E0-78CE25AC0E65}">
          <x14:formula1>
            <xm:f>basis!$A$3:$A$4</xm:f>
          </x14:formula1>
          <xm:sqref>G9:I28 L9:L28</xm:sqref>
        </x14:dataValidation>
        <x14:dataValidation type="list" allowBlank="1" showInputMessage="1" showErrorMessage="1" error="Kies uit de lijst" xr:uid="{E31B3300-2A87-4DDA-80B5-ABD5CE724FB0}">
          <x14:formula1>
            <xm:f>basis!$A$3:$A$5</xm:f>
          </x14:formula1>
          <xm:sqref>M9:M28</xm:sqref>
        </x14:dataValidation>
        <x14:dataValidation type="list" allowBlank="1" showInputMessage="1" showErrorMessage="1" error="Kies uit de lijst_x000a_" prompt="Kies uit lijst" xr:uid="{C3CDEAA6-BC55-4BDB-AF64-52FF162901B3}">
          <x14:formula1>
            <xm:f>basis!$A$9:$A$16</xm:f>
          </x14:formula1>
          <xm:sqref>C4</xm:sqref>
        </x14:dataValidation>
        <x14:dataValidation type="list" allowBlank="1" showInputMessage="1" showErrorMessage="1" error="Kies uit de lijst" xr:uid="{2D832884-E5E6-4DBC-81A6-F7E81FC867A1}">
          <x14:formula1>
            <xm:f>basis!$F$17:$F$32</xm:f>
          </x14:formula1>
          <xm:sqref>E4</xm:sqref>
        </x14:dataValidation>
        <x14:dataValidation type="list" allowBlank="1" showInputMessage="1" showErrorMessage="1" xr:uid="{AAE34A5F-7952-4EDE-BCEB-13D484D87E62}">
          <x14:formula1>
            <xm:f>basis!$F$17:$F$33</xm:f>
          </x14:formula1>
          <xm:sqref>F9:F28</xm:sqref>
        </x14:dataValidation>
        <x14:dataValidation type="list" allowBlank="1" showInputMessage="1" showErrorMessage="1" error="Kies uit de lijst" xr:uid="{5FBAE48B-E17F-4908-9E8C-C89C392B20BD}">
          <x14:formula1>
            <xm:f>basis!$A$33:$A$46</xm:f>
          </x14:formula1>
          <xm:sqref>K9:K28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632-CCF1-4613-8B63-AB506F8E69ED}">
  <dimension ref="A1:O46"/>
  <sheetViews>
    <sheetView topLeftCell="O1" workbookViewId="0">
      <selection activeCell="O1" sqref="O1"/>
    </sheetView>
  </sheetViews>
  <sheetFormatPr defaultRowHeight="11.25" outlineLevelCol="1" x14ac:dyDescent="0.15"/>
  <cols>
    <col min="1" max="1" width="21.8984375" style="1" hidden="1" customWidth="1" outlineLevel="1"/>
    <col min="2" max="3" width="8.796875" style="1" hidden="1" customWidth="1" outlineLevel="1"/>
    <col min="4" max="4" width="3.09765625" style="1" hidden="1" customWidth="1" outlineLevel="1"/>
    <col min="5" max="5" width="36.19921875" style="1" hidden="1" customWidth="1" outlineLevel="1"/>
    <col min="6" max="6" width="13.5" style="1" hidden="1" customWidth="1" outlineLevel="1"/>
    <col min="7" max="7" width="15.3984375" style="1" hidden="1" customWidth="1" outlineLevel="1"/>
    <col min="8" max="8" width="8.796875" style="12" hidden="1" customWidth="1" outlineLevel="1"/>
    <col min="9" max="14" width="8.796875" style="1" hidden="1" customWidth="1" outlineLevel="1"/>
    <col min="15" max="15" width="8.796875" style="1" collapsed="1"/>
    <col min="16" max="16384" width="8.796875" style="1"/>
  </cols>
  <sheetData>
    <row r="1" spans="1:9" ht="14.25" x14ac:dyDescent="0.2">
      <c r="A1" s="27" t="s">
        <v>78</v>
      </c>
    </row>
    <row r="2" spans="1:9" x14ac:dyDescent="0.15">
      <c r="A2" s="7" t="s">
        <v>3</v>
      </c>
      <c r="D2" s="7" t="s">
        <v>22</v>
      </c>
    </row>
    <row r="3" spans="1:9" x14ac:dyDescent="0.15">
      <c r="A3" s="1" t="s">
        <v>4</v>
      </c>
      <c r="D3" s="1" t="s">
        <v>23</v>
      </c>
      <c r="E3" s="1" t="s">
        <v>25</v>
      </c>
      <c r="F3" s="1" t="s">
        <v>26</v>
      </c>
      <c r="G3" s="1" t="s">
        <v>27</v>
      </c>
      <c r="H3" s="12">
        <v>500</v>
      </c>
      <c r="I3" s="1" t="s">
        <v>29</v>
      </c>
    </row>
    <row r="4" spans="1:9" x14ac:dyDescent="0.15">
      <c r="A4" s="1" t="s">
        <v>5</v>
      </c>
      <c r="G4" s="1" t="s">
        <v>28</v>
      </c>
      <c r="H4" s="12">
        <v>250</v>
      </c>
      <c r="I4" s="1" t="s">
        <v>29</v>
      </c>
    </row>
    <row r="5" spans="1:9" x14ac:dyDescent="0.15">
      <c r="A5" s="1" t="s">
        <v>77</v>
      </c>
      <c r="D5" s="1" t="s">
        <v>24</v>
      </c>
      <c r="E5" s="1" t="s">
        <v>25</v>
      </c>
      <c r="H5" s="12">
        <v>50</v>
      </c>
      <c r="I5" s="1" t="s">
        <v>30</v>
      </c>
    </row>
    <row r="7" spans="1:9" x14ac:dyDescent="0.15">
      <c r="D7" s="1" t="s">
        <v>31</v>
      </c>
      <c r="E7" s="1" t="s">
        <v>33</v>
      </c>
      <c r="F7" s="1" t="s">
        <v>26</v>
      </c>
      <c r="G7" s="1" t="s">
        <v>27</v>
      </c>
      <c r="H7" s="12">
        <v>250</v>
      </c>
      <c r="I7" s="1" t="s">
        <v>29</v>
      </c>
    </row>
    <row r="8" spans="1:9" x14ac:dyDescent="0.15">
      <c r="A8" s="7" t="s">
        <v>14</v>
      </c>
      <c r="G8" s="1" t="s">
        <v>28</v>
      </c>
      <c r="H8" s="12">
        <v>125</v>
      </c>
      <c r="I8" s="1" t="s">
        <v>29</v>
      </c>
    </row>
    <row r="9" spans="1:9" x14ac:dyDescent="0.15">
      <c r="A9" s="1" t="s">
        <v>7</v>
      </c>
      <c r="D9" s="1" t="s">
        <v>32</v>
      </c>
      <c r="E9" s="1" t="s">
        <v>33</v>
      </c>
      <c r="H9" s="12">
        <v>50</v>
      </c>
      <c r="I9" s="1" t="s">
        <v>30</v>
      </c>
    </row>
    <row r="10" spans="1:9" x14ac:dyDescent="0.15">
      <c r="A10" s="1" t="s">
        <v>8</v>
      </c>
    </row>
    <row r="11" spans="1:9" x14ac:dyDescent="0.15">
      <c r="A11" s="1" t="s">
        <v>9</v>
      </c>
      <c r="D11" s="22">
        <v>3</v>
      </c>
      <c r="E11" s="1" t="s">
        <v>34</v>
      </c>
      <c r="F11" s="1" t="s">
        <v>38</v>
      </c>
      <c r="H11" s="12">
        <v>250</v>
      </c>
      <c r="I11" s="1" t="s">
        <v>67</v>
      </c>
    </row>
    <row r="12" spans="1:9" x14ac:dyDescent="0.15">
      <c r="A12" s="1" t="s">
        <v>10</v>
      </c>
      <c r="H12" s="12">
        <v>0.8</v>
      </c>
      <c r="I12" s="1" t="s">
        <v>35</v>
      </c>
    </row>
    <row r="13" spans="1:9" x14ac:dyDescent="0.15">
      <c r="A13" s="1" t="s">
        <v>11</v>
      </c>
    </row>
    <row r="14" spans="1:9" x14ac:dyDescent="0.15">
      <c r="A14" s="1" t="s">
        <v>12</v>
      </c>
      <c r="I14" s="15" t="s">
        <v>41</v>
      </c>
    </row>
    <row r="15" spans="1:9" x14ac:dyDescent="0.15">
      <c r="A15" s="1" t="s">
        <v>13</v>
      </c>
      <c r="F15" s="7" t="s">
        <v>39</v>
      </c>
      <c r="G15" s="1" t="s">
        <v>40</v>
      </c>
    </row>
    <row r="16" spans="1:9" x14ac:dyDescent="0.15">
      <c r="A16" s="1" t="s">
        <v>71</v>
      </c>
      <c r="F16" s="1" t="s">
        <v>42</v>
      </c>
      <c r="G16" s="16">
        <f>258+301+305+289+298+290+282+288+293+301+296+290+295+303+314+377+357+334</f>
        <v>5471</v>
      </c>
    </row>
    <row r="17" spans="1:7" x14ac:dyDescent="0.15">
      <c r="F17" s="1" t="s">
        <v>48</v>
      </c>
      <c r="G17" s="17">
        <v>1</v>
      </c>
    </row>
    <row r="18" spans="1:7" x14ac:dyDescent="0.15">
      <c r="A18" s="7" t="s">
        <v>16</v>
      </c>
      <c r="F18" s="1" t="s">
        <v>55</v>
      </c>
      <c r="G18" s="17">
        <v>2</v>
      </c>
    </row>
    <row r="19" spans="1:7" x14ac:dyDescent="0.15">
      <c r="A19" s="1" t="s">
        <v>7</v>
      </c>
      <c r="B19" s="1">
        <v>20</v>
      </c>
      <c r="F19" s="1" t="s">
        <v>51</v>
      </c>
      <c r="G19" s="17">
        <v>3</v>
      </c>
    </row>
    <row r="20" spans="1:7" x14ac:dyDescent="0.15">
      <c r="A20" s="1" t="s">
        <v>8</v>
      </c>
      <c r="B20" s="1">
        <v>20</v>
      </c>
      <c r="F20" s="1" t="s">
        <v>49</v>
      </c>
      <c r="G20" s="17">
        <v>4</v>
      </c>
    </row>
    <row r="21" spans="1:7" x14ac:dyDescent="0.15">
      <c r="A21" s="1" t="s">
        <v>9</v>
      </c>
      <c r="B21" s="1">
        <v>20</v>
      </c>
      <c r="F21" s="1" t="s">
        <v>44</v>
      </c>
      <c r="G21" s="17">
        <v>5</v>
      </c>
    </row>
    <row r="22" spans="1:7" x14ac:dyDescent="0.15">
      <c r="A22" s="1" t="s">
        <v>10</v>
      </c>
      <c r="B22" s="1">
        <v>10</v>
      </c>
      <c r="F22" s="1" t="s">
        <v>58</v>
      </c>
      <c r="G22" s="17">
        <v>6</v>
      </c>
    </row>
    <row r="23" spans="1:7" x14ac:dyDescent="0.15">
      <c r="A23" s="1" t="s">
        <v>11</v>
      </c>
      <c r="B23" s="1">
        <v>10</v>
      </c>
      <c r="F23" s="1" t="s">
        <v>56</v>
      </c>
      <c r="G23" s="17">
        <v>7</v>
      </c>
    </row>
    <row r="24" spans="1:7" x14ac:dyDescent="0.15">
      <c r="A24" s="1" t="s">
        <v>12</v>
      </c>
      <c r="B24" s="1">
        <v>10</v>
      </c>
      <c r="F24" s="1" t="s">
        <v>43</v>
      </c>
      <c r="G24" s="17">
        <v>8</v>
      </c>
    </row>
    <row r="25" spans="1:7" x14ac:dyDescent="0.15">
      <c r="A25" s="1" t="s">
        <v>13</v>
      </c>
      <c r="B25" s="1">
        <v>10</v>
      </c>
      <c r="F25" s="1" t="s">
        <v>46</v>
      </c>
      <c r="G25" s="17">
        <v>9</v>
      </c>
    </row>
    <row r="26" spans="1:7" x14ac:dyDescent="0.15">
      <c r="F26" s="1" t="s">
        <v>54</v>
      </c>
      <c r="G26" s="17">
        <v>10</v>
      </c>
    </row>
    <row r="27" spans="1:7" x14ac:dyDescent="0.15">
      <c r="A27" s="7" t="s">
        <v>15</v>
      </c>
      <c r="F27" s="1" t="s">
        <v>50</v>
      </c>
      <c r="G27" s="17">
        <v>11</v>
      </c>
    </row>
    <row r="28" spans="1:7" x14ac:dyDescent="0.15">
      <c r="A28" s="1" t="s">
        <v>79</v>
      </c>
      <c r="F28" s="1" t="s">
        <v>53</v>
      </c>
      <c r="G28" s="17">
        <v>12</v>
      </c>
    </row>
    <row r="29" spans="1:7" x14ac:dyDescent="0.15">
      <c r="A29" s="1" t="s">
        <v>17</v>
      </c>
      <c r="F29" s="1" t="s">
        <v>47</v>
      </c>
      <c r="G29" s="17">
        <v>13</v>
      </c>
    </row>
    <row r="30" spans="1:7" x14ac:dyDescent="0.15">
      <c r="A30" s="4" t="s">
        <v>18</v>
      </c>
      <c r="B30" s="10"/>
      <c r="F30" s="1" t="s">
        <v>52</v>
      </c>
      <c r="G30" s="17">
        <v>14</v>
      </c>
    </row>
    <row r="31" spans="1:7" x14ac:dyDescent="0.15">
      <c r="F31" s="1" t="s">
        <v>57</v>
      </c>
      <c r="G31" s="17">
        <v>15</v>
      </c>
    </row>
    <row r="32" spans="1:7" x14ac:dyDescent="0.15">
      <c r="A32" s="7" t="s">
        <v>86</v>
      </c>
      <c r="F32" s="1" t="s">
        <v>45</v>
      </c>
      <c r="G32" s="17">
        <v>16</v>
      </c>
    </row>
    <row r="33" spans="1:7" x14ac:dyDescent="0.15">
      <c r="A33" s="39" t="s">
        <v>104</v>
      </c>
      <c r="F33" s="1" t="s">
        <v>125</v>
      </c>
      <c r="G33" s="16"/>
    </row>
    <row r="34" spans="1:7" x14ac:dyDescent="0.15">
      <c r="A34" s="39" t="s">
        <v>105</v>
      </c>
      <c r="G34" s="16"/>
    </row>
    <row r="35" spans="1:7" x14ac:dyDescent="0.15">
      <c r="A35" s="39" t="s">
        <v>106</v>
      </c>
      <c r="G35" s="16"/>
    </row>
    <row r="36" spans="1:7" x14ac:dyDescent="0.15">
      <c r="A36" s="39" t="s">
        <v>107</v>
      </c>
      <c r="G36" s="16"/>
    </row>
    <row r="37" spans="1:7" x14ac:dyDescent="0.15">
      <c r="A37" s="39" t="s">
        <v>108</v>
      </c>
      <c r="G37" s="16"/>
    </row>
    <row r="38" spans="1:7" x14ac:dyDescent="0.15">
      <c r="A38" s="1" t="s">
        <v>126</v>
      </c>
      <c r="G38" s="16"/>
    </row>
    <row r="39" spans="1:7" x14ac:dyDescent="0.15">
      <c r="A39" s="39" t="s">
        <v>109</v>
      </c>
      <c r="G39" s="16"/>
    </row>
    <row r="40" spans="1:7" x14ac:dyDescent="0.15">
      <c r="A40" s="39" t="s">
        <v>110</v>
      </c>
      <c r="G40" s="16"/>
    </row>
    <row r="41" spans="1:7" x14ac:dyDescent="0.15">
      <c r="A41" s="39" t="s">
        <v>111</v>
      </c>
    </row>
    <row r="42" spans="1:7" x14ac:dyDescent="0.15">
      <c r="A42" s="39" t="s">
        <v>116</v>
      </c>
    </row>
    <row r="43" spans="1:7" x14ac:dyDescent="0.15">
      <c r="A43" s="40" t="s">
        <v>112</v>
      </c>
      <c r="B43" s="40" t="s">
        <v>117</v>
      </c>
    </row>
    <row r="44" spans="1:7" x14ac:dyDescent="0.15">
      <c r="A44" s="40" t="s">
        <v>113</v>
      </c>
      <c r="B44" s="40" t="s">
        <v>117</v>
      </c>
    </row>
    <row r="45" spans="1:7" x14ac:dyDescent="0.15">
      <c r="A45" s="40" t="s">
        <v>114</v>
      </c>
      <c r="B45" s="40" t="s">
        <v>117</v>
      </c>
    </row>
    <row r="46" spans="1:7" x14ac:dyDescent="0.15">
      <c r="A46" s="40" t="s">
        <v>115</v>
      </c>
      <c r="B46" s="40" t="s">
        <v>117</v>
      </c>
    </row>
  </sheetData>
  <sheetProtection algorithmName="SHA-512" hashValue="r/Tkb2EyH2h/db2F00sWDOZEcFUkJVaj+SBiBPE+Dsg7G8sKdaOsY9zXIF9a387Z9QJfRBxtB16ZpwYsAFtIWA==" saltValue="wHZbk6NcQ0zdKN6RrsZD6w==" spinCount="100000" sheet="1" objects="1" scenarios="1" selectLockedCells="1"/>
  <sortState ref="F17:F32">
    <sortCondition ref="F17"/>
  </sortState>
  <hyperlinks>
    <hyperlink ref="I14" r:id="rId1" location="/CBS/nl/dataset/03759ned/table?ts=1756199039367" display="https://opendata.cbs.nl/statline/ - /CBS/nl/dataset/03759ned/table?ts=1756199039367" xr:uid="{B96FEE34-2979-4E1E-8B23-EF599FA482DD}"/>
    <hyperlink ref="A1" r:id="rId2" location="hoofdstuk_1" display="hoofdstuk_1" xr:uid="{0493E027-43A0-488A-8BFE-9EE05508E288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activiteiten en leden</vt:lpstr>
      <vt:lpstr>basis</vt:lpstr>
    </vt:vector>
  </TitlesOfParts>
  <Company>Gemeente Leudal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Daniëlle Vercoulen</dc:creator>
  <cp:lastModifiedBy>Daniëlle Ghielen-Vercoulen</cp:lastModifiedBy>
  <cp:lastPrinted>2025-05-26T12:29:18Z</cp:lastPrinted>
  <dcterms:created xsi:type="dcterms:W3CDTF">2025-04-24T13:04:16Z</dcterms:created>
  <dcterms:modified xsi:type="dcterms:W3CDTF">2025-11-06T09:37:58Z</dcterms:modified>
</cp:coreProperties>
</file>