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tsamen.sharepoint.com/sites/brk_ext_clusterJuridischezaken/Gedeelde documenten/1. Werkvoorraad/Miep/1. Bezwaar/Woo Buddingh/SAB/"/>
    </mc:Choice>
  </mc:AlternateContent>
  <xr:revisionPtr revIDLastSave="6" documentId="8_{1C751682-17F4-4484-A9A2-A20972A7C753}" xr6:coauthVersionLast="47" xr6:coauthVersionMax="47" xr10:uidLastSave="{714991AD-D304-4E01-BAA2-5741F97A88A4}"/>
  <bookViews>
    <workbookView xWindow="-120" yWindow="-120" windowWidth="194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F38" i="1" l="1"/>
  <c r="D38" i="1"/>
  <c r="E38" i="1" s="1"/>
  <c r="K38" i="1" l="1"/>
  <c r="J38" i="1"/>
  <c r="I38" i="1"/>
  <c r="H38" i="1"/>
  <c r="G38" i="1"/>
  <c r="F42" i="1"/>
  <c r="D42" i="1"/>
  <c r="E42" i="1" s="1"/>
  <c r="J42" i="1" s="1"/>
  <c r="F41" i="1"/>
  <c r="D41" i="1"/>
  <c r="E41" i="1" s="1"/>
  <c r="F37" i="1"/>
  <c r="D37" i="1"/>
  <c r="E37" i="1" s="1"/>
  <c r="J37" i="1" s="1"/>
  <c r="G42" i="1" l="1"/>
  <c r="K42" i="1"/>
  <c r="H42" i="1"/>
  <c r="I42" i="1"/>
  <c r="K41" i="1"/>
  <c r="G41" i="1"/>
  <c r="J41" i="1"/>
  <c r="I41" i="1"/>
  <c r="H41" i="1"/>
  <c r="I37" i="1"/>
  <c r="G37" i="1"/>
  <c r="K37" i="1"/>
  <c r="H37" i="1"/>
  <c r="F33" i="1"/>
  <c r="D33" i="1"/>
  <c r="E33" i="1" s="1"/>
  <c r="F31" i="1"/>
  <c r="D31" i="1"/>
  <c r="E31" i="1" s="1"/>
  <c r="K33" i="1" l="1"/>
  <c r="G33" i="1"/>
  <c r="J33" i="1"/>
  <c r="I33" i="1"/>
  <c r="H33" i="1"/>
  <c r="I31" i="1"/>
  <c r="K31" i="1"/>
  <c r="G31" i="1"/>
  <c r="J31" i="1"/>
  <c r="H31" i="1"/>
  <c r="F66" i="1"/>
  <c r="D66" i="1"/>
  <c r="E66" i="1" s="1"/>
  <c r="J66" i="1" l="1"/>
  <c r="I66" i="1"/>
  <c r="K66" i="1"/>
  <c r="G66" i="1"/>
  <c r="H66" i="1"/>
  <c r="F34" i="1"/>
  <c r="D34" i="1"/>
  <c r="E34" i="1" s="1"/>
  <c r="H34" i="1" s="1"/>
  <c r="F32" i="1"/>
  <c r="D32" i="1"/>
  <c r="E32" i="1" s="1"/>
  <c r="H32" i="1" s="1"/>
  <c r="I34" i="1" l="1"/>
  <c r="J34" i="1"/>
  <c r="G34" i="1"/>
  <c r="K34" i="1"/>
  <c r="I32" i="1"/>
  <c r="J32" i="1"/>
  <c r="G32" i="1"/>
  <c r="K32" i="1"/>
  <c r="F4" i="1"/>
  <c r="D4" i="1"/>
  <c r="E4" i="1" s="1"/>
  <c r="H4" i="1" s="1"/>
  <c r="F63" i="1"/>
  <c r="D63" i="1"/>
  <c r="E63" i="1" s="1"/>
  <c r="I4" i="1" l="1"/>
  <c r="J4" i="1"/>
  <c r="G4" i="1"/>
  <c r="K4" i="1"/>
  <c r="I63" i="1"/>
  <c r="K63" i="1"/>
  <c r="G63" i="1"/>
  <c r="J63" i="1"/>
  <c r="H63" i="1"/>
  <c r="C57" i="1"/>
  <c r="D26" i="1"/>
  <c r="E26" i="1" s="1"/>
  <c r="H26" i="1" s="1"/>
  <c r="F26" i="1"/>
  <c r="K26" i="1" l="1"/>
  <c r="J26" i="1"/>
  <c r="G26" i="1"/>
  <c r="I26" i="1"/>
  <c r="F60" i="1"/>
  <c r="F57" i="1"/>
  <c r="F54" i="1"/>
  <c r="F51" i="1"/>
  <c r="F48" i="1"/>
  <c r="F45" i="1"/>
  <c r="F28" i="1"/>
  <c r="F27" i="1"/>
  <c r="F25" i="1"/>
  <c r="F24" i="1"/>
  <c r="F22" i="1"/>
  <c r="F23" i="1"/>
  <c r="F19" i="1"/>
  <c r="F18" i="1"/>
  <c r="F17" i="1"/>
  <c r="F16" i="1"/>
  <c r="F15" i="1"/>
  <c r="F14" i="1"/>
  <c r="F10" i="1"/>
  <c r="F9" i="1"/>
  <c r="F6" i="1"/>
  <c r="F5" i="1"/>
  <c r="F7" i="1"/>
  <c r="F3" i="1"/>
  <c r="D16" i="1" l="1"/>
  <c r="E16" i="1" s="1"/>
  <c r="K16" i="1" l="1"/>
  <c r="G16" i="1"/>
  <c r="J16" i="1"/>
  <c r="I16" i="1"/>
  <c r="H16" i="1"/>
  <c r="C8" i="1" l="1"/>
  <c r="F8" i="1" s="1"/>
  <c r="D60" i="1" l="1"/>
  <c r="E60" i="1" s="1"/>
  <c r="D57" i="1"/>
  <c r="E57" i="1" s="1"/>
  <c r="K60" i="1" l="1"/>
  <c r="G60" i="1"/>
  <c r="J60" i="1"/>
  <c r="I60" i="1"/>
  <c r="K57" i="1"/>
  <c r="J57" i="1"/>
  <c r="G57" i="1"/>
  <c r="I57" i="1"/>
  <c r="H60" i="1"/>
  <c r="H57" i="1"/>
  <c r="D45" i="1"/>
  <c r="E45" i="1" s="1"/>
  <c r="K45" i="1" l="1"/>
  <c r="I45" i="1"/>
  <c r="G45" i="1"/>
  <c r="J45" i="1"/>
  <c r="H45" i="1"/>
  <c r="D24" i="1"/>
  <c r="E24" i="1" s="1"/>
  <c r="J24" i="1" l="1"/>
  <c r="G24" i="1"/>
  <c r="I24" i="1"/>
  <c r="K24" i="1"/>
  <c r="H24" i="1"/>
  <c r="D54" i="1"/>
  <c r="E54" i="1" s="1"/>
  <c r="D51" i="1"/>
  <c r="E51" i="1" s="1"/>
  <c r="D48" i="1"/>
  <c r="E48" i="1" s="1"/>
  <c r="D28" i="1"/>
  <c r="E28" i="1" s="1"/>
  <c r="D27" i="1"/>
  <c r="E27" i="1" s="1"/>
  <c r="E25" i="1"/>
  <c r="D22" i="1"/>
  <c r="E22" i="1" s="1"/>
  <c r="D23" i="1"/>
  <c r="E23" i="1" s="1"/>
  <c r="D19" i="1"/>
  <c r="E19" i="1" s="1"/>
  <c r="D18" i="1"/>
  <c r="E18" i="1" s="1"/>
  <c r="D17" i="1"/>
  <c r="E17" i="1" s="1"/>
  <c r="D15" i="1"/>
  <c r="E15" i="1" s="1"/>
  <c r="D8" i="1"/>
  <c r="E8" i="1" s="1"/>
  <c r="D10" i="1"/>
  <c r="E10" i="1" s="1"/>
  <c r="D9" i="1"/>
  <c r="E9" i="1" s="1"/>
  <c r="D6" i="1"/>
  <c r="E6" i="1" s="1"/>
  <c r="D5" i="1"/>
  <c r="E5" i="1" s="1"/>
  <c r="D7" i="1"/>
  <c r="E7" i="1" s="1"/>
  <c r="D3" i="1"/>
  <c r="E3" i="1" s="1"/>
  <c r="D14" i="1"/>
  <c r="E14" i="1" s="1"/>
  <c r="J8" i="1" l="1"/>
  <c r="I8" i="1"/>
  <c r="G8" i="1"/>
  <c r="G19" i="1"/>
  <c r="I19" i="1"/>
  <c r="J19" i="1"/>
  <c r="G48" i="1"/>
  <c r="I48" i="1"/>
  <c r="J48" i="1"/>
  <c r="J5" i="1"/>
  <c r="I5" i="1"/>
  <c r="G5" i="1"/>
  <c r="K6" i="1"/>
  <c r="G6" i="1"/>
  <c r="I6" i="1"/>
  <c r="J6" i="1"/>
  <c r="K15" i="1"/>
  <c r="J15" i="1"/>
  <c r="I15" i="1"/>
  <c r="G15" i="1"/>
  <c r="J23" i="1"/>
  <c r="G23" i="1"/>
  <c r="I23" i="1"/>
  <c r="I27" i="1"/>
  <c r="G27" i="1"/>
  <c r="J27" i="1"/>
  <c r="J51" i="1"/>
  <c r="G51" i="1"/>
  <c r="I51" i="1"/>
  <c r="G3" i="1"/>
  <c r="J3" i="1"/>
  <c r="I3" i="1"/>
  <c r="G9" i="1"/>
  <c r="I9" i="1"/>
  <c r="J9" i="1"/>
  <c r="I22" i="1"/>
  <c r="G22" i="1"/>
  <c r="J22" i="1"/>
  <c r="G28" i="1"/>
  <c r="I28" i="1"/>
  <c r="J28" i="1"/>
  <c r="G54" i="1"/>
  <c r="J54" i="1"/>
  <c r="I54" i="1"/>
  <c r="G14" i="1"/>
  <c r="I14" i="1"/>
  <c r="J14" i="1"/>
  <c r="J10" i="1"/>
  <c r="I10" i="1"/>
  <c r="G10" i="1"/>
  <c r="J18" i="1"/>
  <c r="I18" i="1"/>
  <c r="G18" i="1"/>
  <c r="K25" i="1"/>
  <c r="G25" i="1"/>
  <c r="I25" i="1"/>
  <c r="J25" i="1"/>
  <c r="J7" i="1"/>
  <c r="G7" i="1"/>
  <c r="I7" i="1"/>
  <c r="G17" i="1"/>
  <c r="I17" i="1"/>
  <c r="J17" i="1"/>
  <c r="K17" i="1"/>
  <c r="H17" i="1"/>
  <c r="K51" i="1"/>
  <c r="H51" i="1"/>
  <c r="K3" i="1"/>
  <c r="H3" i="1"/>
  <c r="K9" i="1"/>
  <c r="H9" i="1"/>
  <c r="K5" i="1"/>
  <c r="H5" i="1"/>
  <c r="K23" i="1"/>
  <c r="H23" i="1"/>
  <c r="K48" i="1"/>
  <c r="H48" i="1"/>
  <c r="K7" i="1"/>
  <c r="H7" i="1"/>
  <c r="K10" i="1"/>
  <c r="H10" i="1"/>
  <c r="K19" i="1"/>
  <c r="H19" i="1"/>
  <c r="K22" i="1"/>
  <c r="H22" i="1"/>
  <c r="K28" i="1"/>
  <c r="H28" i="1"/>
  <c r="K54" i="1"/>
  <c r="H54" i="1"/>
  <c r="K8" i="1"/>
  <c r="H8" i="1"/>
  <c r="K14" i="1"/>
  <c r="H14" i="1"/>
  <c r="K18" i="1"/>
  <c r="H18" i="1"/>
  <c r="K27" i="1"/>
  <c r="H27" i="1"/>
  <c r="H6" i="1"/>
  <c r="H15" i="1"/>
  <c r="H25" i="1"/>
</calcChain>
</file>

<file path=xl/sharedStrings.xml><?xml version="1.0" encoding="utf-8"?>
<sst xmlns="http://schemas.openxmlformats.org/spreadsheetml/2006/main" count="62" uniqueCount="62">
  <si>
    <t>plaats</t>
  </si>
  <si>
    <t>locatie</t>
  </si>
  <si>
    <t>grootte</t>
  </si>
  <si>
    <t>hoofdstructuur</t>
  </si>
  <si>
    <t>netto locatie</t>
  </si>
  <si>
    <t>ha</t>
  </si>
  <si>
    <t>ha netto</t>
  </si>
  <si>
    <t>woningen 10/ha</t>
  </si>
  <si>
    <t>woningen 15/ha</t>
  </si>
  <si>
    <t>woningen 20/ha</t>
  </si>
  <si>
    <t>woningen 25/ha</t>
  </si>
  <si>
    <t>Vorden 8</t>
  </si>
  <si>
    <t>Almenseweg</t>
  </si>
  <si>
    <t>Brandweerlocatie</t>
  </si>
  <si>
    <t>Oude Zutphenseweg</t>
  </si>
  <si>
    <t>Nieuwstad</t>
  </si>
  <si>
    <t>Gemeentewerf - het hoge</t>
  </si>
  <si>
    <t>Kompaan College (2 locaties)</t>
  </si>
  <si>
    <t>Weevers</t>
  </si>
  <si>
    <t xml:space="preserve">Lint 'Het Hoge' </t>
  </si>
  <si>
    <t>Hengelo 6</t>
  </si>
  <si>
    <t>Gompertsdijk</t>
  </si>
  <si>
    <t>De Kwekerij – Van Wanrooij</t>
  </si>
  <si>
    <t>De Hietmaat</t>
  </si>
  <si>
    <t>Ruurloseweg</t>
  </si>
  <si>
    <t>Varsselseweg</t>
  </si>
  <si>
    <t>Begraafplaatslocatie</t>
  </si>
  <si>
    <t>Zelhem 7</t>
  </si>
  <si>
    <t>Stephanotisweg</t>
  </si>
  <si>
    <t>Zandvoortweg / De Boerderij</t>
  </si>
  <si>
    <t>Voetbalvelden / De Pol</t>
  </si>
  <si>
    <t>Hummeloseweg</t>
  </si>
  <si>
    <t>Pluimersdijk</t>
  </si>
  <si>
    <t>Garage/Tankstation</t>
  </si>
  <si>
    <t>Paardenwei Kerkhoflaan</t>
  </si>
  <si>
    <t>Steenderen 4</t>
  </si>
  <si>
    <t>Aviko</t>
  </si>
  <si>
    <t>Oltmanstraat 15</t>
  </si>
  <si>
    <t>Timpweg</t>
  </si>
  <si>
    <t>Bronkhosterweg</t>
  </si>
  <si>
    <t>Hummelo 1</t>
  </si>
  <si>
    <t>Stokhorsterweg</t>
  </si>
  <si>
    <t>Zelhemseweg 1</t>
  </si>
  <si>
    <t>Toldijk 2</t>
  </si>
  <si>
    <t>Zutphen-Emmerikseweg</t>
  </si>
  <si>
    <t>Kruisbrinkseweg</t>
  </si>
  <si>
    <t>Veldhoek</t>
  </si>
  <si>
    <t>Sportvelden</t>
  </si>
  <si>
    <t>Baak</t>
  </si>
  <si>
    <t>Wichmondseweg / Van der Heijdestraat</t>
  </si>
  <si>
    <t>Hoog-Keppel</t>
  </si>
  <si>
    <t>Voormalige voetbalvelden</t>
  </si>
  <si>
    <t>Halle</t>
  </si>
  <si>
    <t>Kerkstraat</t>
  </si>
  <si>
    <t>Voor-Drempt</t>
  </si>
  <si>
    <t>Laakweg</t>
  </si>
  <si>
    <t>Wolfersveen</t>
  </si>
  <si>
    <t>Voetbalvereniging (Ruurloseweg  42)</t>
  </si>
  <si>
    <t>Kranenburg</t>
  </si>
  <si>
    <t>Nieuwenhuis</t>
  </si>
  <si>
    <t>Keijenborg</t>
  </si>
  <si>
    <t>Kerkstraat 14 / st jansstraat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</si>
</sst>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1E1E1E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1" applyFont="1" applyFill="1"/>
    <xf numFmtId="0" fontId="2" fillId="0" borderId="0" xfId="0" applyFont="1"/>
    <xf numFmtId="164" fontId="2" fillId="0" borderId="0" xfId="0" applyNumberFormat="1" applyFont="1"/>
    <xf numFmtId="0" fontId="0" fillId="2" borderId="0" xfId="0" applyFill="1"/>
    <xf numFmtId="9" fontId="0" fillId="0" borderId="0" xfId="1" applyFont="1" applyFill="1" applyBorder="1"/>
    <xf numFmtId="0" fontId="0" fillId="0" borderId="1" xfId="0" applyBorder="1"/>
    <xf numFmtId="9" fontId="0" fillId="0" borderId="1" xfId="1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0" fontId="0" fillId="3" borderId="0" xfId="0" applyFill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workbookViewId="0">
      <selection activeCell="M24" sqref="M24"/>
    </sheetView>
  </sheetViews>
  <sheetFormatPr defaultRowHeight="15" x14ac:dyDescent="0.25"/>
  <cols>
    <col min="1" max="1" width="14.140625" customWidth="1"/>
    <col min="2" max="2" width="36.42578125" customWidth="1"/>
    <col min="3" max="3" width="7.85546875" customWidth="1"/>
    <col min="4" max="4" width="14.28515625" customWidth="1"/>
    <col min="5" max="5" width="12.42578125" customWidth="1"/>
    <col min="6" max="6" width="7.28515625" customWidth="1"/>
    <col min="7" max="7" width="8.42578125" customWidth="1"/>
    <col min="8" max="8" width="15.28515625" customWidth="1"/>
    <col min="9" max="9" width="14.7109375" customWidth="1"/>
    <col min="10" max="10" width="15.5703125" customWidth="1"/>
    <col min="11" max="11" width="15.285156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D2" s="1"/>
    </row>
    <row r="3" spans="1:11" ht="17.25" x14ac:dyDescent="0.3">
      <c r="B3" s="4" t="s">
        <v>12</v>
      </c>
      <c r="C3">
        <v>78821</v>
      </c>
      <c r="D3" s="1">
        <f t="shared" ref="D3:D10" si="0">IF(C3&lt;5000,0,IF(C3&lt;50000,0.05,0.1))</f>
        <v>0.1</v>
      </c>
      <c r="E3" s="2">
        <f>C3*(1-D3)</f>
        <v>70938.900000000009</v>
      </c>
      <c r="F3" s="3">
        <f>C3*0.0001</f>
        <v>7.8821000000000003</v>
      </c>
      <c r="G3" s="3">
        <f>E3*0.0001</f>
        <v>7.0938900000000009</v>
      </c>
      <c r="H3">
        <f>ROUNDDOWN((E3/10000)*10,0)</f>
        <v>70</v>
      </c>
      <c r="I3">
        <f>ROUNDDOWN((E3/10000)*15,0)</f>
        <v>106</v>
      </c>
      <c r="J3">
        <f>ROUNDDOWN((E3/10000)*20,0)</f>
        <v>141</v>
      </c>
      <c r="K3">
        <f>ROUNDDOWN((E3/10000)*25,0)</f>
        <v>177</v>
      </c>
    </row>
    <row r="4" spans="1:11" ht="17.25" x14ac:dyDescent="0.3">
      <c r="B4" t="s">
        <v>13</v>
      </c>
      <c r="C4">
        <v>44663</v>
      </c>
      <c r="D4" s="1">
        <f>IF(C4&lt;5000,0,IF(C4&lt;50000,0.05,0.1))</f>
        <v>0.05</v>
      </c>
      <c r="E4" s="2">
        <f>C4*(1-D4)</f>
        <v>42429.85</v>
      </c>
      <c r="F4" s="3">
        <f>C4*0.0001</f>
        <v>4.4663000000000004</v>
      </c>
      <c r="G4" s="3">
        <f>E4*0.0001</f>
        <v>4.242985</v>
      </c>
      <c r="H4">
        <f>ROUNDDOWN((E4/10000)*10,0)</f>
        <v>42</v>
      </c>
      <c r="I4">
        <f>ROUNDDOWN((E4/10000)*15,0)</f>
        <v>63</v>
      </c>
      <c r="J4">
        <f>ROUNDDOWN((E4/10000)*20,0)</f>
        <v>84</v>
      </c>
      <c r="K4">
        <f>ROUNDDOWN((E4/10000)*25,0)</f>
        <v>106</v>
      </c>
    </row>
    <row r="5" spans="1:11" ht="17.25" x14ac:dyDescent="0.3">
      <c r="B5" t="s">
        <v>14</v>
      </c>
      <c r="C5">
        <v>30038</v>
      </c>
      <c r="D5" s="1">
        <f t="shared" si="0"/>
        <v>0.05</v>
      </c>
      <c r="E5" s="2">
        <f t="shared" ref="E5:E10" si="1">C5*(1-D5)</f>
        <v>28536.1</v>
      </c>
      <c r="F5" s="3">
        <f t="shared" ref="F5:F10" si="2">C5*0.0001</f>
        <v>3.0038</v>
      </c>
      <c r="G5" s="3">
        <f t="shared" ref="G5:G10" si="3">E5*0.0001</f>
        <v>2.8536100000000002</v>
      </c>
      <c r="H5">
        <f t="shared" ref="H5:H10" si="4">ROUNDDOWN((E5/10000)*10,0)</f>
        <v>28</v>
      </c>
      <c r="I5">
        <f t="shared" ref="I5:I10" si="5">ROUNDDOWN((E5/10000)*15,0)</f>
        <v>42</v>
      </c>
      <c r="J5">
        <f t="shared" ref="J5:J10" si="6">ROUNDDOWN((E5/10000)*20,0)</f>
        <v>57</v>
      </c>
      <c r="K5">
        <f t="shared" ref="K5:K10" si="7">ROUNDDOWN((E5/10000)*25,0)</f>
        <v>71</v>
      </c>
    </row>
    <row r="6" spans="1:11" ht="17.25" x14ac:dyDescent="0.3">
      <c r="B6" t="s">
        <v>15</v>
      </c>
      <c r="C6">
        <v>28361</v>
      </c>
      <c r="D6" s="1">
        <f t="shared" si="0"/>
        <v>0.05</v>
      </c>
      <c r="E6" s="2">
        <f t="shared" si="1"/>
        <v>26942.949999999997</v>
      </c>
      <c r="F6" s="3">
        <f t="shared" si="2"/>
        <v>2.8361000000000001</v>
      </c>
      <c r="G6" s="3">
        <f t="shared" si="3"/>
        <v>2.6942949999999999</v>
      </c>
      <c r="H6">
        <f t="shared" si="4"/>
        <v>26</v>
      </c>
      <c r="I6">
        <f t="shared" si="5"/>
        <v>40</v>
      </c>
      <c r="J6">
        <f t="shared" si="6"/>
        <v>53</v>
      </c>
      <c r="K6">
        <f t="shared" si="7"/>
        <v>67</v>
      </c>
    </row>
    <row r="7" spans="1:11" ht="17.25" x14ac:dyDescent="0.3">
      <c r="B7" t="s">
        <v>16</v>
      </c>
      <c r="C7">
        <v>20257</v>
      </c>
      <c r="D7" s="1">
        <f>IF(C7&lt;5000,0,IF(C7&lt;50000,0.05,0.1))</f>
        <v>0.05</v>
      </c>
      <c r="E7" s="2">
        <f>C7*(1-D7)</f>
        <v>19244.149999999998</v>
      </c>
      <c r="F7" s="3">
        <f>C7*0.0001</f>
        <v>2.0257000000000001</v>
      </c>
      <c r="G7" s="3">
        <f>E7*0.0001</f>
        <v>1.9244149999999998</v>
      </c>
      <c r="H7">
        <f>ROUNDDOWN((E7/10000)*10,0)</f>
        <v>19</v>
      </c>
      <c r="I7">
        <f>ROUNDDOWN((E7/10000)*15,0)</f>
        <v>28</v>
      </c>
      <c r="J7">
        <f>ROUNDDOWN((E7/10000)*20,0)</f>
        <v>38</v>
      </c>
      <c r="K7">
        <f>ROUNDDOWN((E7/10000)*25,0)</f>
        <v>48</v>
      </c>
    </row>
    <row r="8" spans="1:11" ht="17.25" x14ac:dyDescent="0.3">
      <c r="B8" t="s">
        <v>17</v>
      </c>
      <c r="C8">
        <f>5651+3728</f>
        <v>9379</v>
      </c>
      <c r="D8" s="1">
        <f>IF(C8&lt;5000,0,IF(C8&lt;50000,0.05,0.1))</f>
        <v>0.05</v>
      </c>
      <c r="E8" s="2">
        <f>C8*(1-D8)</f>
        <v>8910.0499999999993</v>
      </c>
      <c r="F8" s="3">
        <f t="shared" si="2"/>
        <v>0.93790000000000007</v>
      </c>
      <c r="G8" s="3">
        <f t="shared" si="3"/>
        <v>0.89100499999999994</v>
      </c>
      <c r="H8">
        <f>ROUNDDOWN((E8/10000)*10,0)</f>
        <v>8</v>
      </c>
      <c r="I8">
        <f t="shared" si="5"/>
        <v>13</v>
      </c>
      <c r="J8">
        <f t="shared" si="6"/>
        <v>17</v>
      </c>
      <c r="K8">
        <f>ROUNDDOWN((E8/10000)*25,0)</f>
        <v>22</v>
      </c>
    </row>
    <row r="9" spans="1:11" ht="17.25" x14ac:dyDescent="0.3">
      <c r="B9" t="s">
        <v>18</v>
      </c>
      <c r="C9">
        <v>8900</v>
      </c>
      <c r="D9" s="1">
        <f t="shared" si="0"/>
        <v>0.05</v>
      </c>
      <c r="E9" s="2">
        <f t="shared" si="1"/>
        <v>8455</v>
      </c>
      <c r="F9" s="3">
        <f t="shared" si="2"/>
        <v>0.89</v>
      </c>
      <c r="G9" s="3">
        <f t="shared" si="3"/>
        <v>0.84550000000000003</v>
      </c>
      <c r="H9">
        <f t="shared" si="4"/>
        <v>8</v>
      </c>
      <c r="I9">
        <f t="shared" si="5"/>
        <v>12</v>
      </c>
      <c r="J9">
        <f t="shared" si="6"/>
        <v>16</v>
      </c>
      <c r="K9">
        <f t="shared" si="7"/>
        <v>21</v>
      </c>
    </row>
    <row r="10" spans="1:11" ht="17.25" x14ac:dyDescent="0.3">
      <c r="B10" t="s">
        <v>19</v>
      </c>
      <c r="C10">
        <v>6686</v>
      </c>
      <c r="D10" s="1">
        <f t="shared" si="0"/>
        <v>0.05</v>
      </c>
      <c r="E10" s="2">
        <f t="shared" si="1"/>
        <v>6351.7</v>
      </c>
      <c r="F10" s="3">
        <f t="shared" si="2"/>
        <v>0.66860000000000008</v>
      </c>
      <c r="G10" s="3">
        <f t="shared" si="3"/>
        <v>0.63517000000000001</v>
      </c>
      <c r="H10">
        <f t="shared" si="4"/>
        <v>6</v>
      </c>
      <c r="I10">
        <f t="shared" si="5"/>
        <v>9</v>
      </c>
      <c r="J10">
        <f t="shared" si="6"/>
        <v>12</v>
      </c>
      <c r="K10">
        <f t="shared" si="7"/>
        <v>15</v>
      </c>
    </row>
    <row r="11" spans="1:11" ht="17.25" x14ac:dyDescent="0.3">
      <c r="D11" s="1"/>
      <c r="E11" s="2"/>
      <c r="F11" s="2"/>
      <c r="G11" s="2"/>
    </row>
    <row r="12" spans="1:11" x14ac:dyDescent="0.25">
      <c r="D12" s="1"/>
    </row>
    <row r="13" spans="1:11" x14ac:dyDescent="0.25">
      <c r="A13" t="s">
        <v>20</v>
      </c>
      <c r="D13" s="1"/>
    </row>
    <row r="14" spans="1:11" ht="17.25" x14ac:dyDescent="0.3">
      <c r="B14" t="s">
        <v>21</v>
      </c>
      <c r="C14">
        <v>198081</v>
      </c>
      <c r="D14" s="1">
        <f t="shared" ref="D14:D19" si="8">IF(C14&lt;5000,0,IF(C14&lt;50000,0.05,0.1))</f>
        <v>0.1</v>
      </c>
      <c r="E14" s="2">
        <f t="shared" ref="E14:E19" si="9">C14*(1-D14)</f>
        <v>178272.9</v>
      </c>
      <c r="F14" s="3">
        <f t="shared" ref="F14:F19" si="10">C14*0.0001</f>
        <v>19.8081</v>
      </c>
      <c r="G14" s="3">
        <f t="shared" ref="G14:G19" si="11">E14*0.0001</f>
        <v>17.827290000000001</v>
      </c>
      <c r="H14">
        <f t="shared" ref="H14:H19" si="12">ROUNDDOWN((E14/10000)*10,0)</f>
        <v>178</v>
      </c>
      <c r="I14">
        <f t="shared" ref="I14:I19" si="13">ROUNDDOWN((E14/10000)*15,0)</f>
        <v>267</v>
      </c>
      <c r="J14">
        <f t="shared" ref="J14:J19" si="14">ROUNDDOWN((E14/10000)*20,0)</f>
        <v>356</v>
      </c>
      <c r="K14">
        <f t="shared" ref="K14:K19" si="15">ROUNDDOWN((E14/10000)*25,0)</f>
        <v>445</v>
      </c>
    </row>
    <row r="15" spans="1:11" ht="17.25" x14ac:dyDescent="0.3">
      <c r="B15" t="s">
        <v>22</v>
      </c>
      <c r="C15">
        <v>91069</v>
      </c>
      <c r="D15" s="1">
        <f t="shared" si="8"/>
        <v>0.1</v>
      </c>
      <c r="E15" s="2">
        <f t="shared" si="9"/>
        <v>81962.100000000006</v>
      </c>
      <c r="F15" s="3">
        <f t="shared" si="10"/>
        <v>9.1068999999999996</v>
      </c>
      <c r="G15" s="3">
        <f t="shared" si="11"/>
        <v>8.1962100000000007</v>
      </c>
      <c r="H15">
        <f t="shared" si="12"/>
        <v>81</v>
      </c>
      <c r="I15">
        <f t="shared" si="13"/>
        <v>122</v>
      </c>
      <c r="J15">
        <f t="shared" si="14"/>
        <v>163</v>
      </c>
      <c r="K15">
        <f t="shared" si="15"/>
        <v>204</v>
      </c>
    </row>
    <row r="16" spans="1:11" ht="17.25" x14ac:dyDescent="0.3">
      <c r="B16" t="s">
        <v>23</v>
      </c>
      <c r="C16">
        <v>55162</v>
      </c>
      <c r="D16" s="1">
        <f>IF(C16&lt;5000,0,IF(C16&lt;50000,0.05,0.1))</f>
        <v>0.1</v>
      </c>
      <c r="E16" s="2">
        <f>C16*(1-D16)</f>
        <v>49645.8</v>
      </c>
      <c r="F16" s="3">
        <f t="shared" si="10"/>
        <v>5.5162000000000004</v>
      </c>
      <c r="G16" s="3">
        <f t="shared" si="11"/>
        <v>4.9645800000000007</v>
      </c>
      <c r="H16">
        <f>ROUNDDOWN((E16/10000)*10,0)</f>
        <v>49</v>
      </c>
      <c r="I16">
        <f t="shared" si="13"/>
        <v>74</v>
      </c>
      <c r="J16">
        <f t="shared" si="14"/>
        <v>99</v>
      </c>
      <c r="K16">
        <f>ROUNDDOWN((E16/10000)*25,0)</f>
        <v>124</v>
      </c>
    </row>
    <row r="17" spans="1:11" ht="17.25" x14ac:dyDescent="0.3">
      <c r="B17" t="s">
        <v>24</v>
      </c>
      <c r="C17">
        <v>54344</v>
      </c>
      <c r="D17" s="1">
        <f t="shared" si="8"/>
        <v>0.1</v>
      </c>
      <c r="E17" s="2">
        <f t="shared" si="9"/>
        <v>48909.599999999999</v>
      </c>
      <c r="F17" s="3">
        <f t="shared" si="10"/>
        <v>5.4344000000000001</v>
      </c>
      <c r="G17" s="3">
        <f t="shared" si="11"/>
        <v>4.8909599999999998</v>
      </c>
      <c r="H17">
        <f t="shared" si="12"/>
        <v>48</v>
      </c>
      <c r="I17">
        <f t="shared" si="13"/>
        <v>73</v>
      </c>
      <c r="J17">
        <f t="shared" si="14"/>
        <v>97</v>
      </c>
      <c r="K17">
        <f t="shared" si="15"/>
        <v>122</v>
      </c>
    </row>
    <row r="18" spans="1:11" ht="17.25" x14ac:dyDescent="0.3">
      <c r="B18" t="s">
        <v>25</v>
      </c>
      <c r="C18">
        <v>38620</v>
      </c>
      <c r="D18" s="1">
        <f t="shared" si="8"/>
        <v>0.05</v>
      </c>
      <c r="E18" s="2">
        <f t="shared" si="9"/>
        <v>36689</v>
      </c>
      <c r="F18" s="3">
        <f t="shared" si="10"/>
        <v>3.8620000000000001</v>
      </c>
      <c r="G18" s="3">
        <f t="shared" si="11"/>
        <v>3.6689000000000003</v>
      </c>
      <c r="H18">
        <f t="shared" si="12"/>
        <v>36</v>
      </c>
      <c r="I18">
        <f t="shared" si="13"/>
        <v>55</v>
      </c>
      <c r="J18">
        <f t="shared" si="14"/>
        <v>73</v>
      </c>
      <c r="K18">
        <f t="shared" si="15"/>
        <v>91</v>
      </c>
    </row>
    <row r="19" spans="1:11" ht="17.25" x14ac:dyDescent="0.3">
      <c r="B19" t="s">
        <v>26</v>
      </c>
      <c r="C19">
        <v>6493</v>
      </c>
      <c r="D19" s="5">
        <f t="shared" si="8"/>
        <v>0.05</v>
      </c>
      <c r="E19" s="2">
        <f t="shared" si="9"/>
        <v>6168.3499999999995</v>
      </c>
      <c r="F19" s="3">
        <f t="shared" si="10"/>
        <v>0.64929999999999999</v>
      </c>
      <c r="G19" s="3">
        <f t="shared" si="11"/>
        <v>0.61683500000000002</v>
      </c>
      <c r="H19">
        <f t="shared" si="12"/>
        <v>6</v>
      </c>
      <c r="I19">
        <f t="shared" si="13"/>
        <v>9</v>
      </c>
      <c r="J19">
        <f t="shared" si="14"/>
        <v>12</v>
      </c>
      <c r="K19">
        <f t="shared" si="15"/>
        <v>15</v>
      </c>
    </row>
    <row r="20" spans="1:11" ht="17.25" x14ac:dyDescent="0.3">
      <c r="D20" s="5"/>
      <c r="E20" s="2"/>
      <c r="F20" s="2"/>
      <c r="G20" s="2"/>
    </row>
    <row r="21" spans="1:11" x14ac:dyDescent="0.25">
      <c r="A21" t="s">
        <v>27</v>
      </c>
      <c r="D21" s="5"/>
    </row>
    <row r="22" spans="1:11" ht="17.25" x14ac:dyDescent="0.3">
      <c r="B22" s="4" t="s">
        <v>28</v>
      </c>
      <c r="C22">
        <v>56565</v>
      </c>
      <c r="D22" s="5">
        <f>IF(C22&lt;5000,0,IF(C22&lt;50000,0.05,0.1))</f>
        <v>0.1</v>
      </c>
      <c r="E22" s="2">
        <f>C22*(1-D22)</f>
        <v>50908.5</v>
      </c>
      <c r="F22" s="3">
        <f>C22*0.0001</f>
        <v>5.6565000000000003</v>
      </c>
      <c r="G22" s="3">
        <f>E22*0.0001</f>
        <v>5.0908500000000005</v>
      </c>
      <c r="H22">
        <f>ROUNDDOWN((E22/10000)*10,0)</f>
        <v>50</v>
      </c>
      <c r="I22">
        <f>ROUNDDOWN((E22/10000)*15,0)</f>
        <v>76</v>
      </c>
      <c r="J22">
        <f>ROUNDDOWN((E22/10000)*20,0)</f>
        <v>101</v>
      </c>
      <c r="K22">
        <f>ROUNDDOWN((E22/10000)*25,0)</f>
        <v>127</v>
      </c>
    </row>
    <row r="23" spans="1:11" ht="17.25" x14ac:dyDescent="0.3">
      <c r="B23" t="s">
        <v>29</v>
      </c>
      <c r="C23">
        <v>55909</v>
      </c>
      <c r="D23" s="5">
        <f t="shared" ref="D23:D28" si="16">IF(C23&lt;5000,0,IF(C23&lt;50000,0.05,0.1))</f>
        <v>0.1</v>
      </c>
      <c r="E23" s="2">
        <f t="shared" ref="E23:E28" si="17">C23*(1-D23)</f>
        <v>50318.1</v>
      </c>
      <c r="F23" s="3">
        <f t="shared" ref="F23:F28" si="18">C23*0.0001</f>
        <v>5.5909000000000004</v>
      </c>
      <c r="G23" s="3">
        <f t="shared" ref="G23:G28" si="19">E23*0.0001</f>
        <v>5.0318100000000001</v>
      </c>
      <c r="H23">
        <f t="shared" ref="H23:H28" si="20">ROUNDDOWN((E23/10000)*10,0)</f>
        <v>50</v>
      </c>
      <c r="I23">
        <f t="shared" ref="I23:I28" si="21">ROUNDDOWN((E23/10000)*15,0)</f>
        <v>75</v>
      </c>
      <c r="J23">
        <f t="shared" ref="J23:J28" si="22">ROUNDDOWN((E23/10000)*20,0)</f>
        <v>100</v>
      </c>
      <c r="K23">
        <f t="shared" ref="K23:K28" si="23">ROUNDDOWN((E23/10000)*25,0)</f>
        <v>125</v>
      </c>
    </row>
    <row r="24" spans="1:11" ht="17.25" x14ac:dyDescent="0.3">
      <c r="B24" t="s">
        <v>30</v>
      </c>
      <c r="C24">
        <v>50964</v>
      </c>
      <c r="D24" s="5">
        <f>IF(C24&lt;5000,0,IF(C24&lt;50000,0.05,0.1))</f>
        <v>0.1</v>
      </c>
      <c r="E24" s="2">
        <f>C24*(1-D24)</f>
        <v>45867.6</v>
      </c>
      <c r="F24" s="3">
        <f t="shared" si="18"/>
        <v>5.0964</v>
      </c>
      <c r="G24" s="3">
        <f t="shared" si="19"/>
        <v>4.5867599999999999</v>
      </c>
      <c r="H24">
        <f>ROUNDDOWN((E24/10000)*10,0)</f>
        <v>45</v>
      </c>
      <c r="I24">
        <f t="shared" si="21"/>
        <v>68</v>
      </c>
      <c r="J24">
        <f t="shared" si="22"/>
        <v>91</v>
      </c>
      <c r="K24">
        <f>ROUNDDOWN((E24/10000)*25,0)</f>
        <v>114</v>
      </c>
    </row>
    <row r="25" spans="1:11" ht="17.25" x14ac:dyDescent="0.3">
      <c r="B25" t="s">
        <v>31</v>
      </c>
      <c r="C25">
        <v>41992</v>
      </c>
      <c r="D25" s="5">
        <f>IF(C25&lt;5000,0,IF(C25&lt;50000,0.05,0.1))</f>
        <v>0.05</v>
      </c>
      <c r="E25" s="2">
        <f t="shared" si="17"/>
        <v>39892.400000000001</v>
      </c>
      <c r="F25" s="3">
        <f t="shared" si="18"/>
        <v>4.1992000000000003</v>
      </c>
      <c r="G25" s="3">
        <f t="shared" si="19"/>
        <v>3.9892400000000001</v>
      </c>
      <c r="H25">
        <f t="shared" si="20"/>
        <v>39</v>
      </c>
      <c r="I25">
        <f t="shared" si="21"/>
        <v>59</v>
      </c>
      <c r="J25">
        <f t="shared" si="22"/>
        <v>79</v>
      </c>
      <c r="K25">
        <f t="shared" si="23"/>
        <v>99</v>
      </c>
    </row>
    <row r="26" spans="1:11" ht="17.25" x14ac:dyDescent="0.3">
      <c r="B26" t="s">
        <v>32</v>
      </c>
      <c r="C26">
        <v>15000</v>
      </c>
      <c r="D26" s="5">
        <f t="shared" si="16"/>
        <v>0.05</v>
      </c>
      <c r="E26" s="2">
        <f t="shared" si="17"/>
        <v>14250</v>
      </c>
      <c r="F26" s="3">
        <f t="shared" si="18"/>
        <v>1.5</v>
      </c>
      <c r="G26" s="3">
        <f t="shared" si="19"/>
        <v>1.425</v>
      </c>
      <c r="H26">
        <f t="shared" si="20"/>
        <v>14</v>
      </c>
      <c r="I26">
        <f t="shared" si="21"/>
        <v>21</v>
      </c>
      <c r="J26">
        <f t="shared" si="22"/>
        <v>28</v>
      </c>
      <c r="K26">
        <f t="shared" si="23"/>
        <v>35</v>
      </c>
    </row>
    <row r="27" spans="1:11" ht="17.25" x14ac:dyDescent="0.3">
      <c r="B27" t="s">
        <v>33</v>
      </c>
      <c r="C27">
        <v>9405</v>
      </c>
      <c r="D27" s="5">
        <f t="shared" si="16"/>
        <v>0.05</v>
      </c>
      <c r="E27" s="2">
        <f t="shared" si="17"/>
        <v>8934.75</v>
      </c>
      <c r="F27" s="3">
        <f t="shared" si="18"/>
        <v>0.9405</v>
      </c>
      <c r="G27" s="3">
        <f t="shared" si="19"/>
        <v>0.89347500000000002</v>
      </c>
      <c r="H27">
        <f t="shared" si="20"/>
        <v>8</v>
      </c>
      <c r="I27">
        <f t="shared" si="21"/>
        <v>13</v>
      </c>
      <c r="J27">
        <f t="shared" si="22"/>
        <v>17</v>
      </c>
      <c r="K27">
        <f t="shared" si="23"/>
        <v>22</v>
      </c>
    </row>
    <row r="28" spans="1:11" ht="17.25" x14ac:dyDescent="0.3">
      <c r="B28" t="s">
        <v>34</v>
      </c>
      <c r="C28">
        <v>7798</v>
      </c>
      <c r="D28" s="5">
        <f t="shared" si="16"/>
        <v>0.05</v>
      </c>
      <c r="E28" s="2">
        <f t="shared" si="17"/>
        <v>7408.0999999999995</v>
      </c>
      <c r="F28" s="3">
        <f t="shared" si="18"/>
        <v>0.77980000000000005</v>
      </c>
      <c r="G28" s="3">
        <f t="shared" si="19"/>
        <v>0.74080999999999997</v>
      </c>
      <c r="H28">
        <f t="shared" si="20"/>
        <v>7</v>
      </c>
      <c r="I28">
        <f t="shared" si="21"/>
        <v>11</v>
      </c>
      <c r="J28">
        <f t="shared" si="22"/>
        <v>14</v>
      </c>
      <c r="K28">
        <f t="shared" si="23"/>
        <v>18</v>
      </c>
    </row>
    <row r="29" spans="1:11" ht="17.25" x14ac:dyDescent="0.3">
      <c r="D29" s="5"/>
      <c r="E29" s="2"/>
      <c r="F29" s="3"/>
      <c r="G29" s="3"/>
    </row>
    <row r="30" spans="1:11" ht="17.25" x14ac:dyDescent="0.3">
      <c r="A30" t="s">
        <v>35</v>
      </c>
      <c r="D30" s="5"/>
      <c r="E30" s="2"/>
      <c r="F30" s="2"/>
      <c r="G30" s="2"/>
    </row>
    <row r="31" spans="1:11" ht="17.25" x14ac:dyDescent="0.3">
      <c r="B31" t="s">
        <v>36</v>
      </c>
      <c r="C31">
        <v>177681</v>
      </c>
      <c r="D31" s="5">
        <f>IF(C31&lt;5000,0,IF(C31&lt;50000,0.05,0.1))</f>
        <v>0.1</v>
      </c>
      <c r="E31" s="2">
        <f>C31*(1-D31)</f>
        <v>159912.9</v>
      </c>
      <c r="F31" s="3">
        <f>C31*0.0001</f>
        <v>17.7681</v>
      </c>
      <c r="G31" s="3">
        <f>E31*0.0001</f>
        <v>15.991289999999999</v>
      </c>
      <c r="H31">
        <f>ROUNDDOWN((E31/10000)*10,0)</f>
        <v>159</v>
      </c>
      <c r="I31">
        <f>ROUNDDOWN((E31/10000)*15,0)</f>
        <v>239</v>
      </c>
      <c r="J31">
        <f>ROUNDDOWN((E31/10000)*20,0)</f>
        <v>319</v>
      </c>
      <c r="K31">
        <f>ROUNDDOWN((E31/10000)*25,0)</f>
        <v>399</v>
      </c>
    </row>
    <row r="32" spans="1:11" ht="17.25" x14ac:dyDescent="0.3">
      <c r="B32" t="s">
        <v>37</v>
      </c>
      <c r="C32">
        <v>78937</v>
      </c>
      <c r="D32" s="5">
        <f>IF(C32&lt;5000,0,IF(C32&lt;50000,0.05,0.1))</f>
        <v>0.1</v>
      </c>
      <c r="E32" s="2">
        <f>C32*(1-D32)</f>
        <v>71043.3</v>
      </c>
      <c r="F32" s="3">
        <f>C32*0.0001</f>
        <v>7.8936999999999999</v>
      </c>
      <c r="G32" s="3">
        <f>E32*0.0001</f>
        <v>7.1043300000000009</v>
      </c>
      <c r="H32">
        <f>ROUNDDOWN((E32/10000)*10,0)</f>
        <v>71</v>
      </c>
      <c r="I32">
        <f>ROUNDDOWN((E32/10000)*15,0)</f>
        <v>106</v>
      </c>
      <c r="J32">
        <f>ROUNDDOWN((E32/10000)*20,0)</f>
        <v>142</v>
      </c>
      <c r="K32">
        <f>ROUNDDOWN((E32/10000)*25,0)</f>
        <v>177</v>
      </c>
    </row>
    <row r="33" spans="1:14" ht="17.25" x14ac:dyDescent="0.3">
      <c r="B33" s="10" t="s">
        <v>38</v>
      </c>
      <c r="C33">
        <v>26764</v>
      </c>
      <c r="D33" s="5">
        <f>IF(C33&lt;5000,0,IF(C33&lt;50000,0.05,0.1))</f>
        <v>0.05</v>
      </c>
      <c r="E33" s="2">
        <f>C33*(1-D33)</f>
        <v>25425.8</v>
      </c>
      <c r="F33" s="3">
        <f>C33*0.0001</f>
        <v>2.6764000000000001</v>
      </c>
      <c r="G33" s="3">
        <f>E33*0.0001</f>
        <v>2.5425800000000001</v>
      </c>
      <c r="H33">
        <f>ROUNDDOWN((E33/10000)*10,0)</f>
        <v>25</v>
      </c>
      <c r="I33">
        <f>ROUNDDOWN((E33/10000)*15,0)</f>
        <v>38</v>
      </c>
      <c r="J33">
        <f>ROUNDDOWN((E33/10000)*20,0)</f>
        <v>50</v>
      </c>
      <c r="K33">
        <f>ROUNDDOWN((E33/10000)*25,0)</f>
        <v>63</v>
      </c>
    </row>
    <row r="34" spans="1:14" ht="17.25" x14ac:dyDescent="0.3">
      <c r="B34" t="s">
        <v>39</v>
      </c>
      <c r="C34">
        <v>31165</v>
      </c>
      <c r="D34" s="5">
        <f>IF(C34&lt;5000,0,IF(C34&lt;50000,0.05,0.1))</f>
        <v>0.05</v>
      </c>
      <c r="E34" s="2">
        <f>C34*(1-D34)</f>
        <v>29606.75</v>
      </c>
      <c r="F34" s="3">
        <f>C34*0.0001</f>
        <v>3.1165000000000003</v>
      </c>
      <c r="G34" s="3">
        <f>E34*0.0001</f>
        <v>2.9606750000000002</v>
      </c>
      <c r="H34">
        <f>ROUNDDOWN((E34/10000)*10,0)</f>
        <v>29</v>
      </c>
      <c r="I34">
        <f>ROUNDDOWN((E34/10000)*15,0)</f>
        <v>44</v>
      </c>
      <c r="J34">
        <f>ROUNDDOWN((E34/10000)*20,0)</f>
        <v>59</v>
      </c>
      <c r="K34">
        <f>ROUNDDOWN((E34/10000)*25,0)</f>
        <v>74</v>
      </c>
    </row>
    <row r="35" spans="1:14" ht="17.25" x14ac:dyDescent="0.3">
      <c r="D35" s="5"/>
      <c r="E35" s="2"/>
      <c r="F35" s="3"/>
      <c r="G35" s="3"/>
    </row>
    <row r="36" spans="1:14" ht="17.25" x14ac:dyDescent="0.3">
      <c r="A36" t="s">
        <v>40</v>
      </c>
      <c r="D36" s="5"/>
      <c r="E36" s="2"/>
      <c r="F36" s="3"/>
      <c r="G36" s="3"/>
    </row>
    <row r="37" spans="1:14" ht="17.25" x14ac:dyDescent="0.3">
      <c r="B37" t="s">
        <v>41</v>
      </c>
      <c r="C37">
        <v>55820</v>
      </c>
      <c r="D37" s="5">
        <f>IF(C37&lt;5000,0,IF(C37&lt;50000,0.05,0.1))</f>
        <v>0.1</v>
      </c>
      <c r="E37" s="2">
        <f>C37*(1-D37)</f>
        <v>50238</v>
      </c>
      <c r="F37" s="3">
        <f>C37*0.0001</f>
        <v>5.5819999999999999</v>
      </c>
      <c r="G37" s="3">
        <f>E37*0.0001</f>
        <v>5.0238000000000005</v>
      </c>
      <c r="H37">
        <f>ROUNDDOWN((E37/10000)*10,0)</f>
        <v>50</v>
      </c>
      <c r="I37">
        <f>ROUNDDOWN((E37/10000)*15,0)</f>
        <v>75</v>
      </c>
      <c r="J37">
        <f>ROUNDDOWN((E37/10000)*20,0)</f>
        <v>100</v>
      </c>
      <c r="K37">
        <f>ROUNDDOWN((E37/10000)*25,0)</f>
        <v>125</v>
      </c>
    </row>
    <row r="38" spans="1:14" ht="17.25" x14ac:dyDescent="0.3">
      <c r="B38" s="10" t="s">
        <v>42</v>
      </c>
      <c r="C38">
        <v>30983</v>
      </c>
      <c r="D38" s="5">
        <f>IF(C38&lt;5000,0,IF(C38&lt;50000,0.05,0.1))</f>
        <v>0.05</v>
      </c>
      <c r="E38" s="2">
        <f>C38*(1-D38)</f>
        <v>29433.85</v>
      </c>
      <c r="F38" s="3">
        <f>C38*0.0001</f>
        <v>3.0983000000000001</v>
      </c>
      <c r="G38" s="3">
        <f>E38*0.0001</f>
        <v>2.9433850000000001</v>
      </c>
      <c r="H38">
        <f>ROUNDDOWN((E38/10000)*10,0)</f>
        <v>29</v>
      </c>
      <c r="I38">
        <f>ROUNDDOWN((E38/10000)*15,0)</f>
        <v>44</v>
      </c>
      <c r="J38">
        <f>ROUNDDOWN((E38/10000)*20,0)</f>
        <v>58</v>
      </c>
      <c r="K38">
        <f>ROUNDDOWN((E38/10000)*25,0)</f>
        <v>73</v>
      </c>
    </row>
    <row r="39" spans="1:14" ht="17.25" x14ac:dyDescent="0.3">
      <c r="B39" s="6"/>
      <c r="C39" s="6"/>
      <c r="D39" s="7"/>
      <c r="E39" s="8"/>
      <c r="F39" s="9"/>
      <c r="G39" s="9"/>
      <c r="H39" s="6"/>
      <c r="I39" s="6"/>
      <c r="J39" s="6"/>
      <c r="K39" s="6"/>
      <c r="L39" s="6"/>
      <c r="M39" s="6"/>
      <c r="N39" s="6"/>
    </row>
    <row r="40" spans="1:14" x14ac:dyDescent="0.25">
      <c r="A40" t="s">
        <v>43</v>
      </c>
    </row>
    <row r="41" spans="1:14" ht="17.25" x14ac:dyDescent="0.3">
      <c r="B41" t="s">
        <v>44</v>
      </c>
      <c r="C41">
        <v>57774</v>
      </c>
      <c r="D41" s="1">
        <f>IF(C41&lt;5000,0,IF(C41&lt;50000,0.05,0.1))</f>
        <v>0.1</v>
      </c>
      <c r="E41" s="2">
        <f>C41*(1-D41)</f>
        <v>51996.6</v>
      </c>
      <c r="F41" s="3">
        <f>C41*0.0001</f>
        <v>5.7774000000000001</v>
      </c>
      <c r="G41" s="3">
        <f>E41*0.0001</f>
        <v>5.1996599999999997</v>
      </c>
      <c r="H41">
        <f>ROUNDDOWN((E41/10000)*10,0)</f>
        <v>51</v>
      </c>
      <c r="I41">
        <f>ROUNDDOWN((E41/10000)*15,0)</f>
        <v>77</v>
      </c>
      <c r="J41">
        <f>ROUNDDOWN((E41/10000)*20,0)</f>
        <v>103</v>
      </c>
      <c r="K41">
        <f>ROUNDDOWN((E41/10000)*25,0)</f>
        <v>129</v>
      </c>
    </row>
    <row r="42" spans="1:14" ht="17.25" x14ac:dyDescent="0.3">
      <c r="B42" t="s">
        <v>45</v>
      </c>
      <c r="C42">
        <v>18508</v>
      </c>
      <c r="D42" s="1">
        <f>IF(C42&lt;5000,0,IF(C42&lt;50000,0.05,0.1))</f>
        <v>0.05</v>
      </c>
      <c r="E42" s="2">
        <f>C42*(1-D42)</f>
        <v>17582.599999999999</v>
      </c>
      <c r="F42" s="3">
        <f>C42*0.0001</f>
        <v>1.8508</v>
      </c>
      <c r="G42" s="3">
        <f>E42*0.0001</f>
        <v>1.7582599999999999</v>
      </c>
      <c r="H42">
        <f>ROUNDDOWN((E42/10000)*10,0)</f>
        <v>17</v>
      </c>
      <c r="I42">
        <f>ROUNDDOWN((E42/10000)*15,0)</f>
        <v>26</v>
      </c>
      <c r="J42">
        <f>ROUNDDOWN((E42/10000)*20,0)</f>
        <v>35</v>
      </c>
      <c r="K42">
        <f>ROUNDDOWN((E42/10000)*25,0)</f>
        <v>43</v>
      </c>
    </row>
    <row r="43" spans="1:14" ht="17.25" x14ac:dyDescent="0.3">
      <c r="D43" s="1"/>
      <c r="E43" s="2"/>
      <c r="F43" s="2"/>
      <c r="G43" s="2"/>
    </row>
    <row r="44" spans="1:14" ht="17.25" x14ac:dyDescent="0.3">
      <c r="A44" t="s">
        <v>46</v>
      </c>
      <c r="D44" s="1"/>
      <c r="E44" s="2"/>
      <c r="F44" s="2"/>
      <c r="G44" s="2"/>
    </row>
    <row r="45" spans="1:14" ht="17.25" x14ac:dyDescent="0.3">
      <c r="B45" t="s">
        <v>47</v>
      </c>
      <c r="C45">
        <v>53539</v>
      </c>
      <c r="D45" s="1">
        <f>IF(C45&lt;5000,0,IF(C45&lt;50000,0.05,0.1))</f>
        <v>0.1</v>
      </c>
      <c r="E45" s="2">
        <f>C45*(1-D45)</f>
        <v>48185.1</v>
      </c>
      <c r="F45" s="3">
        <f>C45*0.0001</f>
        <v>5.3539000000000003</v>
      </c>
      <c r="G45" s="3">
        <f>E45*0.0001</f>
        <v>4.8185099999999998</v>
      </c>
      <c r="H45">
        <f>ROUNDDOWN((E45/10000)*10,0)</f>
        <v>48</v>
      </c>
      <c r="I45">
        <f>ROUNDDOWN((E45/10000)*15,0)</f>
        <v>72</v>
      </c>
      <c r="J45">
        <f>ROUNDDOWN((E45/10000)*20,0)</f>
        <v>96</v>
      </c>
      <c r="K45">
        <f>ROUNDDOWN((E45/10000)*25,0)</f>
        <v>120</v>
      </c>
    </row>
    <row r="46" spans="1:14" x14ac:dyDescent="0.25">
      <c r="D46" s="1"/>
    </row>
    <row r="47" spans="1:14" x14ac:dyDescent="0.25">
      <c r="A47" t="s">
        <v>48</v>
      </c>
      <c r="D47" s="1"/>
    </row>
    <row r="48" spans="1:14" ht="17.25" x14ac:dyDescent="0.3">
      <c r="B48" t="s">
        <v>49</v>
      </c>
      <c r="C48">
        <v>22288</v>
      </c>
      <c r="D48" s="1">
        <f>IF(C48&lt;5000,0,IF(C48&lt;50000,0.05,0.1))</f>
        <v>0.05</v>
      </c>
      <c r="E48" s="2">
        <f>C48*(1-D48)</f>
        <v>21173.599999999999</v>
      </c>
      <c r="F48" s="3">
        <f>C48*0.0001</f>
        <v>2.2288000000000001</v>
      </c>
      <c r="G48" s="3">
        <f>E48*0.0001</f>
        <v>2.1173600000000001</v>
      </c>
      <c r="H48">
        <f>ROUNDDOWN((E48/10000)*10,0)</f>
        <v>21</v>
      </c>
      <c r="I48">
        <f>ROUNDDOWN((E48/10000)*15,0)</f>
        <v>31</v>
      </c>
      <c r="J48">
        <f>ROUNDDOWN((E48/10000)*20,0)</f>
        <v>42</v>
      </c>
      <c r="K48">
        <f>ROUNDDOWN((E48/10000)*25,0)</f>
        <v>52</v>
      </c>
    </row>
    <row r="49" spans="1:11" x14ac:dyDescent="0.25">
      <c r="D49" s="1"/>
    </row>
    <row r="50" spans="1:11" x14ac:dyDescent="0.25">
      <c r="A50" t="s">
        <v>50</v>
      </c>
      <c r="D50" s="1"/>
    </row>
    <row r="51" spans="1:11" ht="17.25" x14ac:dyDescent="0.3">
      <c r="B51" t="s">
        <v>51</v>
      </c>
      <c r="C51">
        <v>21228</v>
      </c>
      <c r="D51" s="1">
        <f>IF(C51&lt;5000,0,IF(C51&lt;50000,0.05,0.1))</f>
        <v>0.05</v>
      </c>
      <c r="E51" s="2">
        <f>C51*(1-D51)</f>
        <v>20166.599999999999</v>
      </c>
      <c r="F51" s="3">
        <f>C51*0.0001</f>
        <v>2.1228000000000002</v>
      </c>
      <c r="G51" s="3">
        <f>E51*0.0001</f>
        <v>2.0166599999999999</v>
      </c>
      <c r="H51">
        <f>ROUNDDOWN((E51/10000)*10,0)</f>
        <v>20</v>
      </c>
      <c r="I51">
        <f>ROUNDDOWN((E51/10000)*15,0)</f>
        <v>30</v>
      </c>
      <c r="J51">
        <f>ROUNDDOWN((E51/10000)*20,0)</f>
        <v>40</v>
      </c>
      <c r="K51">
        <f>ROUNDDOWN((E51/10000)*25,0)</f>
        <v>50</v>
      </c>
    </row>
    <row r="52" spans="1:11" x14ac:dyDescent="0.25">
      <c r="D52" s="1"/>
    </row>
    <row r="53" spans="1:11" x14ac:dyDescent="0.25">
      <c r="A53" t="s">
        <v>52</v>
      </c>
      <c r="D53" s="1"/>
    </row>
    <row r="54" spans="1:11" ht="17.25" x14ac:dyDescent="0.3">
      <c r="B54" t="s">
        <v>53</v>
      </c>
      <c r="C54">
        <v>27455</v>
      </c>
      <c r="D54" s="1">
        <f>IF(C54&lt;5000,0,IF(C54&lt;50000,0.05,0.1))</f>
        <v>0.05</v>
      </c>
      <c r="E54" s="2">
        <f>C54*(1-D54)</f>
        <v>26082.25</v>
      </c>
      <c r="F54" s="3">
        <f>C54*0.0001</f>
        <v>2.7455000000000003</v>
      </c>
      <c r="G54" s="3">
        <f>E54*0.0001</f>
        <v>2.608225</v>
      </c>
      <c r="H54">
        <f>ROUNDDOWN((E54/10000)*10,0)</f>
        <v>26</v>
      </c>
      <c r="I54">
        <f>ROUNDDOWN((E54/10000)*15,0)</f>
        <v>39</v>
      </c>
      <c r="J54">
        <f>ROUNDDOWN((E54/10000)*20,0)</f>
        <v>52</v>
      </c>
      <c r="K54">
        <f>ROUNDDOWN((E54/10000)*25,0)</f>
        <v>65</v>
      </c>
    </row>
    <row r="56" spans="1:11" x14ac:dyDescent="0.25">
      <c r="A56" t="s">
        <v>54</v>
      </c>
    </row>
    <row r="57" spans="1:11" ht="17.25" x14ac:dyDescent="0.3">
      <c r="B57" t="s">
        <v>55</v>
      </c>
      <c r="C57">
        <f>8956+5000</f>
        <v>13956</v>
      </c>
      <c r="D57" s="1">
        <f>IF(C57&lt;5000,0,IF(C57&lt;50000,0.05,0.1))</f>
        <v>0.05</v>
      </c>
      <c r="E57" s="2">
        <f>C57*(1-D57)</f>
        <v>13258.199999999999</v>
      </c>
      <c r="F57" s="3">
        <f>C57*0.0001</f>
        <v>1.3956000000000002</v>
      </c>
      <c r="G57" s="3">
        <f>E57*0.0001</f>
        <v>1.32582</v>
      </c>
      <c r="H57">
        <f>ROUNDDOWN((E57/10000)*10,0)</f>
        <v>13</v>
      </c>
      <c r="I57">
        <f>ROUNDDOWN((E57/10000)*15,0)</f>
        <v>19</v>
      </c>
      <c r="J57">
        <f>ROUNDDOWN((E57/10000)*20,0)</f>
        <v>26</v>
      </c>
      <c r="K57">
        <f>ROUNDDOWN((E57/10000)*25,0)</f>
        <v>33</v>
      </c>
    </row>
    <row r="59" spans="1:11" x14ac:dyDescent="0.25">
      <c r="A59" t="s">
        <v>56</v>
      </c>
    </row>
    <row r="60" spans="1:11" ht="17.25" x14ac:dyDescent="0.3">
      <c r="B60" t="s">
        <v>57</v>
      </c>
      <c r="C60">
        <v>30337</v>
      </c>
      <c r="D60" s="1">
        <f>IF(C60&lt;5000,0,IF(C60&lt;50000,0.05,0.1))</f>
        <v>0.05</v>
      </c>
      <c r="E60" s="2">
        <f>C60*(1-D60)</f>
        <v>28820.149999999998</v>
      </c>
      <c r="F60" s="3">
        <f>C60*0.0001</f>
        <v>3.0337000000000001</v>
      </c>
      <c r="G60" s="3">
        <f>E60*0.0001</f>
        <v>2.882015</v>
      </c>
      <c r="H60">
        <f>ROUNDDOWN((E60/10000)*10,0)</f>
        <v>28</v>
      </c>
      <c r="I60">
        <f>ROUNDDOWN((E60/10000)*15,0)</f>
        <v>43</v>
      </c>
      <c r="J60">
        <f>ROUNDDOWN((E60/10000)*20,0)</f>
        <v>57</v>
      </c>
      <c r="K60">
        <f>ROUNDDOWN((E60/10000)*25,0)</f>
        <v>72</v>
      </c>
    </row>
    <row r="62" spans="1:11" x14ac:dyDescent="0.25">
      <c r="A62" t="s">
        <v>58</v>
      </c>
    </row>
    <row r="63" spans="1:11" ht="17.25" x14ac:dyDescent="0.3">
      <c r="B63" t="s">
        <v>59</v>
      </c>
      <c r="C63">
        <v>12739</v>
      </c>
      <c r="D63" s="1">
        <f>IF(C63&lt;5000,0,IF(C63&lt;50000,0.05,0.1))</f>
        <v>0.05</v>
      </c>
      <c r="E63" s="2">
        <f>C63*(1-D63)</f>
        <v>12102.05</v>
      </c>
      <c r="F63" s="3">
        <f>C63*0.0001</f>
        <v>1.2739</v>
      </c>
      <c r="G63" s="3">
        <f>E63*0.0001</f>
        <v>1.210205</v>
      </c>
      <c r="H63">
        <f>ROUNDDOWN((E63/10000)*10,0)</f>
        <v>12</v>
      </c>
      <c r="I63">
        <f>ROUNDDOWN((E63/10000)*15,0)</f>
        <v>18</v>
      </c>
      <c r="J63">
        <f>ROUNDDOWN((E63/10000)*20,0)</f>
        <v>24</v>
      </c>
      <c r="K63">
        <f>ROUNDDOWN((E63/10000)*25,0)</f>
        <v>30</v>
      </c>
    </row>
    <row r="65" spans="1:11" x14ac:dyDescent="0.25">
      <c r="A65" t="s">
        <v>60</v>
      </c>
    </row>
    <row r="66" spans="1:11" ht="17.25" x14ac:dyDescent="0.3">
      <c r="B66" t="s">
        <v>61</v>
      </c>
      <c r="C66">
        <v>2530</v>
      </c>
      <c r="D66" s="1">
        <f>IF(C66&lt;5000,0,IF(C66&lt;50000,0.05,0.1))</f>
        <v>0</v>
      </c>
      <c r="E66" s="2">
        <f>C66*(1-D66)</f>
        <v>2530</v>
      </c>
      <c r="F66" s="3">
        <f>C66*0.0001</f>
        <v>0.253</v>
      </c>
      <c r="G66" s="3">
        <f>E66*0.0001</f>
        <v>0.253</v>
      </c>
      <c r="H66">
        <f>ROUNDDOWN((E66/10000)*10,0)</f>
        <v>2</v>
      </c>
      <c r="I66">
        <f>ROUNDDOWN((E66/10000)*15,0)</f>
        <v>3</v>
      </c>
      <c r="J66">
        <f>ROUNDDOWN((E66/10000)*20,0)</f>
        <v>5</v>
      </c>
      <c r="K66">
        <f>ROUNDDOWN((E66/10000)*25,0)</f>
        <v>6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3AA4C4A657424B9252B157520AFD13" ma:contentTypeVersion="17" ma:contentTypeDescription="Een nieuw document maken." ma:contentTypeScope="" ma:versionID="3560effa2744ff8f42437bb72a730085">
  <xsd:schema xmlns:xsd="http://www.w3.org/2001/XMLSchema" xmlns:xs="http://www.w3.org/2001/XMLSchema" xmlns:p="http://schemas.microsoft.com/office/2006/metadata/properties" xmlns:ns2="98a8ce75-51e9-4023-a3d0-c7fb63e6c0aa" xmlns:ns3="37bdcde5-af07-466d-90a2-11e62294df48" targetNamespace="http://schemas.microsoft.com/office/2006/metadata/properties" ma:root="true" ma:fieldsID="6d0f1e15a95c2f8b8e65645a81c9c13e" ns2:_="" ns3:_="">
    <xsd:import namespace="98a8ce75-51e9-4023-a3d0-c7fb63e6c0aa"/>
    <xsd:import namespace="37bdcde5-af07-466d-90a2-11e62294df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8ce75-51e9-4023-a3d0-c7fb63e6c0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2a3ad8f0-94fb-4491-b729-870c869a7a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dcde5-af07-466d-90a2-11e62294df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e355b67-330f-4911-9f2a-4dfc5d1ff687}" ma:internalName="TaxCatchAll" ma:showField="CatchAllData" ma:web="37bdcde5-af07-466d-90a2-11e62294df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a8ce75-51e9-4023-a3d0-c7fb63e6c0aa">
      <Terms xmlns="http://schemas.microsoft.com/office/infopath/2007/PartnerControls"/>
    </lcf76f155ced4ddcb4097134ff3c332f>
    <TaxCatchAll xmlns="37bdcde5-af07-466d-90a2-11e62294df48"/>
  </documentManagement>
</p:properties>
</file>

<file path=customXml/itemProps1.xml><?xml version="1.0" encoding="utf-8"?>
<ds:datastoreItem xmlns:ds="http://schemas.openxmlformats.org/officeDocument/2006/customXml" ds:itemID="{C83D701D-688B-49C4-B821-BF5A42D89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a8ce75-51e9-4023-a3d0-c7fb63e6c0aa"/>
    <ds:schemaRef ds:uri="37bdcde5-af07-466d-90a2-11e62294df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93470-9310-4E26-ADC8-EE35997063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5693FB-0D5D-49FD-8D06-B8452962CE5A}">
  <ds:schemaRefs>
    <ds:schemaRef ds:uri="98a8ce75-51e9-4023-a3d0-c7fb63e6c0a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37bdcde5-af07-466d-90a2-11e62294df4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 Oostdijk</dc:creator>
  <cp:keywords/>
  <dc:description/>
  <cp:lastModifiedBy>Miep Klein Gebbink</cp:lastModifiedBy>
  <cp:revision/>
  <cp:lastPrinted>2024-10-10T07:31:55Z</cp:lastPrinted>
  <dcterms:created xsi:type="dcterms:W3CDTF">2021-04-12T19:22:20Z</dcterms:created>
  <dcterms:modified xsi:type="dcterms:W3CDTF">2024-10-10T07:32:35Z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0x010100DC3AA4C4A657424B9252B157520AFD13</vt:lpwstr>
  </property>
  <property fmtid="{D5CDD505-2E9C-101B-9397-08002B2CF9AE}" pid="3" name="MediaServiceImageTags">
    <vt:lpwstr/>
  </property>
</Properties>
</file>