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Project Bestaanszekerheid\vastgestelde stukken B&amp;W\Wijzigingsbesluit Tegemoetkoming Energiekosten Maatschappelijke Organisaties\"/>
    </mc:Choice>
  </mc:AlternateContent>
  <bookViews>
    <workbookView xWindow="0" yWindow="0" windowWidth="19080" windowHeight="6105"/>
  </bookViews>
  <sheets>
    <sheet name="Tegemoetkoming Energiekosten" sheetId="1" r:id="rId1"/>
    <sheet name="Berekend verbruik" sheetId="2" r:id="rId2"/>
    <sheet name="Vervolgkeuzelijsten" sheetId="4" r:id="rId3"/>
  </sheets>
  <definedNames>
    <definedName name="_xlnm.Print_Area" localSheetId="0">'Tegemoetkoming Energiekosten'!$A$1:$P$46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1" l="1"/>
  <c r="G12" i="1" l="1"/>
  <c r="H5" i="1" l="1"/>
  <c r="H6" i="1"/>
  <c r="H7" i="1"/>
  <c r="H8" i="1"/>
  <c r="H9" i="1"/>
  <c r="H10" i="1"/>
  <c r="H11" i="1"/>
  <c r="H12" i="1"/>
  <c r="H13" i="1"/>
  <c r="H14" i="1"/>
  <c r="H15" i="1"/>
  <c r="H4" i="1"/>
  <c r="G5" i="1"/>
  <c r="G6" i="1"/>
  <c r="G7" i="1"/>
  <c r="G8" i="1"/>
  <c r="G9" i="1"/>
  <c r="G10" i="1"/>
  <c r="G11" i="1"/>
  <c r="G13" i="1"/>
  <c r="G14" i="1"/>
  <c r="G15" i="1"/>
  <c r="G4" i="1"/>
  <c r="H16" i="1" l="1"/>
  <c r="G16" i="1"/>
  <c r="I16" i="1" l="1"/>
  <c r="C18" i="2" l="1"/>
  <c r="C19" i="2" s="1"/>
  <c r="M4" i="1" s="1"/>
  <c r="B18" i="2"/>
  <c r="B23" i="2" s="1"/>
  <c r="C15" i="2"/>
  <c r="B15" i="2"/>
  <c r="L8" i="1" l="1"/>
  <c r="B26" i="2"/>
  <c r="C25" i="2"/>
  <c r="B29" i="2"/>
  <c r="B25" i="2"/>
  <c r="C28" i="2"/>
  <c r="C30" i="2"/>
  <c r="C26" i="2"/>
  <c r="C22" i="2"/>
  <c r="C20" i="2"/>
  <c r="B28" i="2"/>
  <c r="B24" i="2"/>
  <c r="B20" i="2"/>
  <c r="C29" i="2"/>
  <c r="B19" i="2"/>
  <c r="L4" i="1" s="1"/>
  <c r="C27" i="2"/>
  <c r="C23" i="2"/>
  <c r="B30" i="2"/>
  <c r="B22" i="2"/>
  <c r="C21" i="2"/>
  <c r="B21" i="2"/>
  <c r="C24" i="2"/>
  <c r="B27" i="2"/>
  <c r="L7" i="1" l="1"/>
  <c r="M12" i="1"/>
  <c r="M10" i="1"/>
  <c r="L14" i="1"/>
  <c r="M13" i="1"/>
  <c r="L9" i="1"/>
  <c r="L13" i="1"/>
  <c r="L15" i="1"/>
  <c r="L11" i="1"/>
  <c r="M8" i="1"/>
  <c r="M7" i="1"/>
  <c r="M11" i="1"/>
  <c r="L12" i="1"/>
  <c r="M15" i="1"/>
  <c r="M9" i="1"/>
  <c r="M14" i="1"/>
  <c r="L10" i="1"/>
  <c r="M5" i="1"/>
  <c r="M6" i="1"/>
  <c r="L6" i="1"/>
  <c r="L5" i="1"/>
  <c r="L16" i="1" l="1"/>
  <c r="M16" i="1"/>
  <c r="N16" i="1" l="1"/>
  <c r="G23" i="1" l="1"/>
  <c r="I23" i="1" s="1"/>
</calcChain>
</file>

<file path=xl/comments1.xml><?xml version="1.0" encoding="utf-8"?>
<comments xmlns="http://schemas.openxmlformats.org/spreadsheetml/2006/main">
  <authors>
    <author>Jesse Bouma</author>
  </authors>
  <commentList>
    <comment ref="B5" authorId="0" shapeId="0">
      <text>
        <r>
          <rPr>
            <sz val="9"/>
            <color indexed="81"/>
            <rFont val="Tahoma"/>
            <family val="2"/>
          </rPr>
          <t xml:space="preserve">Geprognotiseerd, exclusief de eventuele opbrengsten over 2024 van deze subsidieregeling
</t>
        </r>
      </text>
    </comment>
  </commentList>
</comments>
</file>

<file path=xl/sharedStrings.xml><?xml version="1.0" encoding="utf-8"?>
<sst xmlns="http://schemas.openxmlformats.org/spreadsheetml/2006/main" count="109" uniqueCount="72">
  <si>
    <t>Gas</t>
  </si>
  <si>
    <t>Elektriciteit</t>
  </si>
  <si>
    <t>Organisatienaam</t>
  </si>
  <si>
    <t>Soort organisatie</t>
  </si>
  <si>
    <t>Januari</t>
  </si>
  <si>
    <t>Februari</t>
  </si>
  <si>
    <t>Maart</t>
  </si>
  <si>
    <t>April</t>
  </si>
  <si>
    <t>Mei</t>
  </si>
  <si>
    <t>Juni</t>
  </si>
  <si>
    <t>Juli</t>
  </si>
  <si>
    <t>Augustus</t>
  </si>
  <si>
    <t>September</t>
  </si>
  <si>
    <t>Oktober</t>
  </si>
  <si>
    <t>November</t>
  </si>
  <si>
    <t>December</t>
  </si>
  <si>
    <t>Totaal</t>
  </si>
  <si>
    <t>Berekend verbruik</t>
  </si>
  <si>
    <t>Gas (m3)</t>
  </si>
  <si>
    <t>Elektriciteit (kWh)</t>
  </si>
  <si>
    <t>Elektriciteit (per kWh)</t>
  </si>
  <si>
    <t>Gas (per m3)</t>
  </si>
  <si>
    <t>Ja</t>
  </si>
  <si>
    <t>Vervolgkeuzelijsten</t>
  </si>
  <si>
    <t>Dorpshuis</t>
  </si>
  <si>
    <t>Kunst en cultuur</t>
  </si>
  <si>
    <t>Bibliotheek</t>
  </si>
  <si>
    <t>Museum</t>
  </si>
  <si>
    <t>Tropische kas</t>
  </si>
  <si>
    <t>Sportvereniging</t>
  </si>
  <si>
    <t>Kerk</t>
  </si>
  <si>
    <t>Prijsplafond</t>
  </si>
  <si>
    <t>Nee</t>
  </si>
  <si>
    <t>Anders</t>
  </si>
  <si>
    <t>Verdeling verbruik</t>
  </si>
  <si>
    <t>Berekende kosten referentieperiode</t>
  </si>
  <si>
    <t>Januari 2019</t>
  </si>
  <si>
    <t>Februari 2019</t>
  </si>
  <si>
    <t>Maart 2019</t>
  </si>
  <si>
    <t>April 2019</t>
  </si>
  <si>
    <t>Mei 2019</t>
  </si>
  <si>
    <t>Juni 2019</t>
  </si>
  <si>
    <t>Juli 2019</t>
  </si>
  <si>
    <t>Augustus 2019</t>
  </si>
  <si>
    <t>September 2019</t>
  </si>
  <si>
    <t>Oktober 2019</t>
  </si>
  <si>
    <t>November 2019</t>
  </si>
  <si>
    <t>December 2019</t>
  </si>
  <si>
    <t>Totale variabele kosten</t>
  </si>
  <si>
    <t>Totaal verbruik</t>
  </si>
  <si>
    <t>Jaarafrekening voor corona</t>
  </si>
  <si>
    <t>Laatste jaarafrekening</t>
  </si>
  <si>
    <t xml:space="preserve">Tegemoetkoming Energiekosten Maatschappelijke Organisaties </t>
  </si>
  <si>
    <t>Berekende tegemoetkoming</t>
  </si>
  <si>
    <t>Variabele (gemiddelde) energietarieven</t>
  </si>
  <si>
    <t>Berekende meerkosten energie</t>
  </si>
  <si>
    <t>Tegemoet-koming</t>
  </si>
  <si>
    <t>Exploitatie-resultaat</t>
  </si>
  <si>
    <t>Berekende kosten compensatieperiode 2024</t>
  </si>
  <si>
    <t>Januari 2024</t>
  </si>
  <si>
    <t>Februari 2024</t>
  </si>
  <si>
    <t>Maart 2024</t>
  </si>
  <si>
    <t>April 2024</t>
  </si>
  <si>
    <t>Mei 2024</t>
  </si>
  <si>
    <t>Juni 2024</t>
  </si>
  <si>
    <t>Juli 2024</t>
  </si>
  <si>
    <t>Augustus 2024</t>
  </si>
  <si>
    <t>September 2024</t>
  </si>
  <si>
    <t>Oktober 2024</t>
  </si>
  <si>
    <t>November 2024</t>
  </si>
  <si>
    <t>December 2024</t>
  </si>
  <si>
    <r>
      <t>Exploitatieresultaat 2024</t>
    </r>
    <r>
      <rPr>
        <vertAlign val="superscript"/>
        <sz val="11"/>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</si>
</sst>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quot;\ * #,##0.00_ ;_ &quot;€&quot;\ * \-#,##0.00_ ;_ &quot;€&quot;\ * &quot;-&quot;??_ ;_ @_ "/>
    <numFmt numFmtId="164" formatCode="_ &quot;€&quot;\ * #,##0.000_ ;_ &quot;€&quot;\ * \-#,##0.000_ ;_ &quot;€&quot;\ * &quot;-&quot;??_ ;_ @_ "/>
  </numFmts>
  <fonts count="12"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sz val="11"/>
      <color theme="6"/>
      <name val="Calibri"/>
      <family val="2"/>
      <scheme val="minor"/>
    </font>
    <font>
      <sz val="11"/>
      <color theme="6"/>
      <name val="Calibri"/>
      <family val="2"/>
      <scheme val="minor"/>
    </font>
    <font>
      <i/>
      <sz val="11"/>
      <color theme="6"/>
      <name val="Calibri"/>
      <family val="2"/>
      <scheme val="minor"/>
    </font>
    <font>
      <b/>
      <i/>
      <sz val="11"/>
      <color theme="6"/>
      <name val="Calibri"/>
      <family val="2"/>
      <scheme val="minor"/>
    </font>
    <font>
      <sz val="11"/>
      <name val="Calibri"/>
      <family val="2"/>
      <scheme val="minor"/>
    </font>
    <font>
      <vertAlign val="superscript"/>
      <sz val="11"/>
      <color theme="1"/>
      <name val="Calibri"/>
      <family val="2"/>
      <scheme val="minor"/>
    </font>
    <font>
      <sz val="9"/>
      <color indexed="81"/>
      <name val="Tahoma"/>
      <family val="2"/>
    </font>
  </fonts>
  <fills count="7">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theme="6"/>
      </left>
      <right/>
      <top/>
      <bottom style="thin">
        <color theme="6"/>
      </bottom>
      <diagonal/>
    </border>
    <border>
      <left/>
      <right/>
      <top/>
      <bottom style="thin">
        <color theme="6"/>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
      <left style="thin">
        <color theme="6"/>
      </left>
      <right/>
      <top/>
      <bottom/>
      <diagonal/>
    </border>
    <border>
      <left/>
      <right style="thin">
        <color theme="6"/>
      </right>
      <top/>
      <bottom/>
      <diagonal/>
    </border>
    <border>
      <left style="medium">
        <color theme="6"/>
      </left>
      <right style="medium">
        <color theme="6"/>
      </right>
      <top style="medium">
        <color theme="6"/>
      </top>
      <bottom style="medium">
        <color theme="6"/>
      </bottom>
      <diagonal/>
    </border>
    <border>
      <left style="medium">
        <color indexed="64"/>
      </left>
      <right style="thin">
        <color theme="6"/>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medium">
        <color theme="6"/>
      </right>
      <top/>
      <bottom style="thin">
        <color theme="6"/>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49" fontId="0" fillId="0" borderId="0" xfId="0" applyNumberFormat="1" applyAlignment="1">
      <alignment vertical="top"/>
    </xf>
    <xf numFmtId="9" fontId="0" fillId="0" borderId="0" xfId="0" applyNumberFormat="1"/>
    <xf numFmtId="10" fontId="0" fillId="0" borderId="0" xfId="2" applyNumberFormat="1" applyFont="1"/>
    <xf numFmtId="0" fontId="2" fillId="0" borderId="0" xfId="0" applyFont="1"/>
    <xf numFmtId="2" fontId="0" fillId="0" borderId="0" xfId="0" applyNumberFormat="1"/>
    <xf numFmtId="0" fontId="3" fillId="0" borderId="0" xfId="0" applyFont="1"/>
    <xf numFmtId="0" fontId="2" fillId="5" borderId="1" xfId="0" applyFont="1" applyFill="1" applyBorder="1" applyProtection="1">
      <protection locked="0"/>
    </xf>
    <xf numFmtId="0" fontId="2" fillId="5" borderId="6" xfId="0" applyFont="1" applyFill="1" applyBorder="1" applyProtection="1">
      <protection locked="0"/>
    </xf>
    <xf numFmtId="44" fontId="2" fillId="5" borderId="7" xfId="1" applyFont="1" applyFill="1" applyBorder="1" applyProtection="1">
      <protection locked="0"/>
    </xf>
    <xf numFmtId="44" fontId="2" fillId="5" borderId="8" xfId="1" applyFont="1" applyFill="1" applyBorder="1" applyProtection="1">
      <protection locked="0"/>
    </xf>
    <xf numFmtId="0" fontId="2" fillId="5" borderId="7" xfId="0" applyFont="1" applyFill="1" applyBorder="1" applyProtection="1">
      <protection locked="0"/>
    </xf>
    <xf numFmtId="0" fontId="2" fillId="5" borderId="8" xfId="0" applyFont="1" applyFill="1" applyBorder="1" applyProtection="1">
      <protection locked="0"/>
    </xf>
    <xf numFmtId="164" fontId="2" fillId="5" borderId="1" xfId="1" applyNumberFormat="1" applyFont="1" applyFill="1" applyBorder="1" applyProtection="1">
      <protection locked="0"/>
    </xf>
    <xf numFmtId="164" fontId="2" fillId="5" borderId="6" xfId="1" applyNumberFormat="1" applyFont="1" applyFill="1" applyBorder="1" applyProtection="1">
      <protection locked="0"/>
    </xf>
    <xf numFmtId="164" fontId="2" fillId="5" borderId="7" xfId="1" applyNumberFormat="1" applyFont="1" applyFill="1" applyBorder="1" applyProtection="1">
      <protection locked="0"/>
    </xf>
    <xf numFmtId="164" fontId="2" fillId="5" borderId="8" xfId="1" applyNumberFormat="1" applyFont="1" applyFill="1" applyBorder="1" applyProtection="1">
      <protection locked="0"/>
    </xf>
    <xf numFmtId="164" fontId="2" fillId="5" borderId="10" xfId="1" applyNumberFormat="1" applyFont="1" applyFill="1" applyBorder="1" applyProtection="1">
      <protection locked="0"/>
    </xf>
    <xf numFmtId="164" fontId="2" fillId="5" borderId="11" xfId="1" applyNumberFormat="1" applyFont="1" applyFill="1" applyBorder="1" applyProtection="1">
      <protection locked="0"/>
    </xf>
    <xf numFmtId="49" fontId="0" fillId="0" borderId="0" xfId="0" applyNumberFormat="1" applyFill="1" applyBorder="1" applyAlignment="1">
      <alignment vertical="top"/>
    </xf>
    <xf numFmtId="164" fontId="2" fillId="0" borderId="0" xfId="1" applyNumberFormat="1" applyFont="1" applyFill="1" applyBorder="1" applyProtection="1">
      <protection locked="0"/>
    </xf>
    <xf numFmtId="0" fontId="0" fillId="0" borderId="0" xfId="0" applyProtection="1"/>
    <xf numFmtId="49" fontId="0" fillId="0" borderId="0" xfId="0" applyNumberFormat="1" applyAlignment="1" applyProtection="1">
      <alignment vertical="top"/>
    </xf>
    <xf numFmtId="0" fontId="6" fillId="0" borderId="0" xfId="0" applyFont="1" applyProtection="1"/>
    <xf numFmtId="49" fontId="0" fillId="0" borderId="12" xfId="0" applyNumberFormat="1" applyBorder="1" applyAlignment="1" applyProtection="1">
      <alignment vertical="top"/>
    </xf>
    <xf numFmtId="0" fontId="6" fillId="0" borderId="21" xfId="0" applyFont="1" applyBorder="1" applyProtection="1"/>
    <xf numFmtId="0" fontId="6" fillId="0" borderId="0" xfId="0" applyFont="1" applyBorder="1" applyProtection="1"/>
    <xf numFmtId="0" fontId="6" fillId="0" borderId="22" xfId="0" applyFont="1" applyBorder="1" applyProtection="1"/>
    <xf numFmtId="49" fontId="6" fillId="0" borderId="21" xfId="0" applyNumberFormat="1" applyFont="1" applyBorder="1" applyProtection="1"/>
    <xf numFmtId="44" fontId="6" fillId="0" borderId="0" xfId="0" applyNumberFormat="1" applyFont="1" applyBorder="1" applyProtection="1"/>
    <xf numFmtId="44" fontId="6" fillId="0" borderId="22" xfId="0" applyNumberFormat="1" applyFont="1" applyBorder="1" applyProtection="1"/>
    <xf numFmtId="49" fontId="6" fillId="0" borderId="21" xfId="0" applyNumberFormat="1" applyFont="1" applyBorder="1" applyAlignment="1" applyProtection="1">
      <alignment vertical="top"/>
    </xf>
    <xf numFmtId="49" fontId="0" fillId="0" borderId="13" xfId="0" applyNumberFormat="1" applyBorder="1" applyAlignment="1" applyProtection="1">
      <alignment vertical="top"/>
    </xf>
    <xf numFmtId="49" fontId="0" fillId="0" borderId="5" xfId="0" applyNumberFormat="1" applyBorder="1" applyAlignment="1" applyProtection="1">
      <alignment vertical="top"/>
    </xf>
    <xf numFmtId="0" fontId="0" fillId="0" borderId="0" xfId="0" applyBorder="1" applyProtection="1"/>
    <xf numFmtId="0" fontId="0" fillId="0" borderId="14" xfId="0" applyBorder="1" applyProtection="1"/>
    <xf numFmtId="49" fontId="4" fillId="3" borderId="9" xfId="0" applyNumberFormat="1" applyFont="1" applyFill="1" applyBorder="1" applyAlignment="1" applyProtection="1">
      <alignment vertical="top"/>
    </xf>
    <xf numFmtId="0" fontId="0" fillId="3" borderId="10" xfId="0" applyFill="1" applyBorder="1" applyProtection="1"/>
    <xf numFmtId="0" fontId="0" fillId="3" borderId="11" xfId="0" applyFill="1" applyBorder="1" applyProtection="1"/>
    <xf numFmtId="49" fontId="0" fillId="3" borderId="12" xfId="0" applyNumberFormat="1" applyFill="1" applyBorder="1" applyAlignment="1" applyProtection="1">
      <alignment vertical="top"/>
    </xf>
    <xf numFmtId="49" fontId="0" fillId="3" borderId="13" xfId="0" applyNumberFormat="1" applyFill="1" applyBorder="1" applyAlignment="1" applyProtection="1">
      <alignment vertical="top"/>
    </xf>
    <xf numFmtId="49" fontId="3" fillId="0" borderId="5" xfId="0" applyNumberFormat="1" applyFont="1" applyBorder="1" applyAlignment="1" applyProtection="1">
      <alignment vertical="top"/>
    </xf>
    <xf numFmtId="44" fontId="3" fillId="0" borderId="0" xfId="1" applyFont="1" applyFill="1" applyBorder="1" applyProtection="1"/>
    <xf numFmtId="44" fontId="3" fillId="0" borderId="14" xfId="1" applyFont="1" applyFill="1" applyBorder="1" applyProtection="1"/>
    <xf numFmtId="44" fontId="7" fillId="0" borderId="0" xfId="0" applyNumberFormat="1" applyFont="1" applyProtection="1"/>
    <xf numFmtId="49" fontId="4" fillId="4" borderId="9" xfId="0" applyNumberFormat="1" applyFont="1" applyFill="1" applyBorder="1" applyAlignment="1" applyProtection="1">
      <alignment horizontal="left" vertical="top"/>
    </xf>
    <xf numFmtId="0" fontId="0" fillId="4" borderId="10" xfId="0" applyFill="1" applyBorder="1" applyProtection="1"/>
    <xf numFmtId="0" fontId="0" fillId="4" borderId="11" xfId="0" applyFill="1" applyBorder="1" applyProtection="1"/>
    <xf numFmtId="0" fontId="3" fillId="0" borderId="0" xfId="0" applyFont="1" applyProtection="1"/>
    <xf numFmtId="49" fontId="0" fillId="4" borderId="13" xfId="0" applyNumberFormat="1" applyFill="1" applyBorder="1" applyAlignment="1" applyProtection="1">
      <alignment vertical="top"/>
    </xf>
    <xf numFmtId="44" fontId="3" fillId="0" borderId="0" xfId="0" applyNumberFormat="1" applyFont="1" applyProtection="1"/>
    <xf numFmtId="44" fontId="3" fillId="0" borderId="24" xfId="0" applyNumberFormat="1" applyFont="1" applyBorder="1" applyProtection="1"/>
    <xf numFmtId="0" fontId="0" fillId="6" borderId="27" xfId="0" applyFill="1" applyBorder="1" applyAlignment="1" applyProtection="1">
      <alignment horizontal="left"/>
    </xf>
    <xf numFmtId="0" fontId="0" fillId="6" borderId="28" xfId="0" applyFill="1" applyBorder="1" applyAlignment="1" applyProtection="1">
      <alignment horizontal="left"/>
    </xf>
    <xf numFmtId="0" fontId="0" fillId="6" borderId="29" xfId="0" applyFill="1" applyBorder="1" applyAlignment="1" applyProtection="1">
      <alignment horizontal="left"/>
    </xf>
    <xf numFmtId="0" fontId="0" fillId="6" borderId="30" xfId="0" applyFill="1" applyBorder="1" applyAlignment="1" applyProtection="1">
      <alignment horizontal="left"/>
    </xf>
    <xf numFmtId="49" fontId="0" fillId="6" borderId="9" xfId="0" applyNumberFormat="1" applyFill="1" applyBorder="1" applyAlignment="1" applyProtection="1">
      <alignment vertical="top"/>
    </xf>
    <xf numFmtId="49" fontId="7" fillId="0" borderId="16" xfId="0" applyNumberFormat="1" applyFont="1" applyBorder="1" applyAlignment="1" applyProtection="1">
      <alignment vertical="top"/>
    </xf>
    <xf numFmtId="44" fontId="7" fillId="0" borderId="17" xfId="0" applyNumberFormat="1" applyFont="1" applyBorder="1" applyProtection="1"/>
    <xf numFmtId="44" fontId="7" fillId="0" borderId="33" xfId="0" applyNumberFormat="1" applyFont="1" applyBorder="1" applyProtection="1"/>
    <xf numFmtId="44" fontId="8" fillId="0" borderId="23" xfId="0" applyNumberFormat="1" applyFont="1" applyBorder="1" applyProtection="1"/>
    <xf numFmtId="44" fontId="8" fillId="0" borderId="0" xfId="0" applyNumberFormat="1" applyFont="1" applyBorder="1" applyProtection="1"/>
    <xf numFmtId="49" fontId="7" fillId="0" borderId="31" xfId="0" applyNumberFormat="1" applyFont="1" applyBorder="1" applyAlignment="1" applyProtection="1">
      <alignment vertical="top"/>
    </xf>
    <xf numFmtId="44" fontId="7" fillId="0" borderId="32" xfId="0" applyNumberFormat="1" applyFont="1" applyBorder="1" applyProtection="1"/>
    <xf numFmtId="49" fontId="0" fillId="6" borderId="12" xfId="0" applyNumberFormat="1" applyFill="1" applyBorder="1" applyAlignment="1" applyProtection="1">
      <alignment vertical="top"/>
    </xf>
    <xf numFmtId="49" fontId="6" fillId="0" borderId="0" xfId="0" applyNumberFormat="1" applyFont="1" applyBorder="1" applyProtection="1"/>
    <xf numFmtId="0" fontId="5" fillId="0" borderId="0" xfId="0" applyFont="1" applyBorder="1" applyAlignment="1" applyProtection="1">
      <alignment horizontal="left"/>
    </xf>
    <xf numFmtId="44" fontId="6" fillId="0" borderId="0" xfId="1" applyFont="1" applyBorder="1" applyProtection="1"/>
    <xf numFmtId="0" fontId="0" fillId="0" borderId="1" xfId="0" applyBorder="1" applyAlignment="1" applyProtection="1">
      <alignment horizontal="left"/>
    </xf>
    <xf numFmtId="44" fontId="0" fillId="0" borderId="1" xfId="0" applyNumberFormat="1" applyFill="1" applyBorder="1" applyProtection="1"/>
    <xf numFmtId="44" fontId="0" fillId="0" borderId="1" xfId="0" applyNumberFormat="1" applyBorder="1" applyProtection="1"/>
    <xf numFmtId="44" fontId="0" fillId="2" borderId="1" xfId="1" applyFont="1" applyFill="1" applyBorder="1" applyProtection="1"/>
    <xf numFmtId="49" fontId="6" fillId="0" borderId="0" xfId="0" applyNumberFormat="1" applyFont="1" applyBorder="1" applyAlignment="1" applyProtection="1">
      <alignment vertical="top"/>
    </xf>
    <xf numFmtId="0" fontId="0" fillId="0" borderId="0" xfId="0" applyBorder="1" applyAlignment="1" applyProtection="1">
      <alignment horizontal="left"/>
    </xf>
    <xf numFmtId="44" fontId="0" fillId="0" borderId="0" xfId="0" applyNumberFormat="1" applyFill="1" applyBorder="1" applyProtection="1"/>
    <xf numFmtId="44" fontId="2" fillId="0" borderId="0" xfId="1" applyFont="1" applyFill="1" applyBorder="1" applyProtection="1"/>
    <xf numFmtId="49" fontId="0" fillId="6" borderId="13" xfId="0" applyNumberFormat="1" applyFill="1" applyBorder="1" applyAlignment="1" applyProtection="1">
      <alignment vertical="top"/>
    </xf>
    <xf numFmtId="49" fontId="0" fillId="0" borderId="0" xfId="0" applyNumberFormat="1" applyFill="1" applyBorder="1" applyAlignment="1" applyProtection="1">
      <alignment vertical="top"/>
    </xf>
    <xf numFmtId="164" fontId="2" fillId="0" borderId="0" xfId="1" applyNumberFormat="1" applyFont="1" applyFill="1" applyBorder="1" applyProtection="1"/>
    <xf numFmtId="49" fontId="0" fillId="0" borderId="0" xfId="0" applyNumberFormat="1" applyBorder="1" applyProtection="1"/>
    <xf numFmtId="49" fontId="7" fillId="0" borderId="0" xfId="0" applyNumberFormat="1" applyFont="1" applyBorder="1" applyAlignment="1" applyProtection="1">
      <alignment vertical="top"/>
    </xf>
    <xf numFmtId="49" fontId="7" fillId="0" borderId="0" xfId="0" applyNumberFormat="1" applyFont="1" applyFill="1" applyBorder="1" applyAlignment="1" applyProtection="1">
      <alignment vertical="top"/>
    </xf>
    <xf numFmtId="44" fontId="5" fillId="0" borderId="0" xfId="0" applyNumberFormat="1" applyFont="1" applyBorder="1" applyProtection="1"/>
    <xf numFmtId="0" fontId="5" fillId="0" borderId="18" xfId="0" applyFont="1" applyBorder="1" applyAlignment="1" applyProtection="1">
      <alignment horizontal="left"/>
    </xf>
    <xf numFmtId="0" fontId="5" fillId="0" borderId="19" xfId="0" applyFont="1" applyBorder="1" applyAlignment="1" applyProtection="1">
      <alignment horizontal="left"/>
    </xf>
    <xf numFmtId="0" fontId="5" fillId="0" borderId="20" xfId="0" applyFont="1" applyBorder="1" applyAlignment="1" applyProtection="1">
      <alignment horizontal="left"/>
    </xf>
    <xf numFmtId="0" fontId="9" fillId="5" borderId="1" xfId="0" applyFont="1" applyFill="1" applyBorder="1" applyAlignment="1" applyProtection="1">
      <alignment horizontal="left"/>
      <protection locked="0"/>
    </xf>
    <xf numFmtId="0" fontId="9" fillId="5" borderId="6" xfId="0" applyFont="1" applyFill="1" applyBorder="1" applyAlignment="1" applyProtection="1">
      <alignment horizontal="left"/>
      <protection locked="0"/>
    </xf>
    <xf numFmtId="0" fontId="0" fillId="5" borderId="1" xfId="0" applyFill="1" applyBorder="1" applyAlignment="1" applyProtection="1">
      <alignment horizontal="left"/>
      <protection locked="0"/>
    </xf>
    <xf numFmtId="0" fontId="0" fillId="5" borderId="6" xfId="0" applyFill="1" applyBorder="1" applyAlignment="1" applyProtection="1">
      <alignment horizontal="left"/>
      <protection locked="0"/>
    </xf>
    <xf numFmtId="49" fontId="2" fillId="0" borderId="2" xfId="0" applyNumberFormat="1" applyFont="1" applyBorder="1" applyAlignment="1" applyProtection="1">
      <alignment horizontal="left" vertical="top"/>
    </xf>
    <xf numFmtId="49" fontId="2" fillId="0" borderId="3" xfId="0" applyNumberFormat="1" applyFont="1" applyBorder="1" applyAlignment="1" applyProtection="1">
      <alignment horizontal="left" vertical="top"/>
    </xf>
    <xf numFmtId="49" fontId="2" fillId="0" borderId="4" xfId="0" applyNumberFormat="1" applyFont="1" applyBorder="1" applyAlignment="1" applyProtection="1">
      <alignment horizontal="left" vertical="top"/>
    </xf>
    <xf numFmtId="49" fontId="4" fillId="6" borderId="26" xfId="0" applyNumberFormat="1" applyFont="1" applyFill="1" applyBorder="1" applyAlignment="1" applyProtection="1">
      <alignment horizontal="left" vertical="top" wrapText="1"/>
    </xf>
    <xf numFmtId="49" fontId="4" fillId="6" borderId="36" xfId="0" applyNumberFormat="1" applyFont="1" applyFill="1" applyBorder="1" applyAlignment="1" applyProtection="1">
      <alignment horizontal="left" vertical="top" wrapText="1"/>
    </xf>
    <xf numFmtId="44" fontId="9" fillId="5" borderId="34" xfId="1" applyFont="1" applyFill="1" applyBorder="1" applyAlignment="1" applyProtection="1">
      <alignment horizontal="center"/>
      <protection locked="0"/>
    </xf>
    <xf numFmtId="44" fontId="9" fillId="5" borderId="35" xfId="1" applyFont="1" applyFill="1" applyBorder="1" applyAlignment="1" applyProtection="1">
      <alignment horizontal="center"/>
      <protection locked="0"/>
    </xf>
    <xf numFmtId="0" fontId="0" fillId="0" borderId="1" xfId="0" applyBorder="1" applyAlignment="1" applyProtection="1">
      <alignment horizontal="left" wrapText="1"/>
    </xf>
    <xf numFmtId="49" fontId="2" fillId="0" borderId="1" xfId="0" applyNumberFormat="1" applyFont="1" applyBorder="1" applyAlignment="1" applyProtection="1">
      <alignment horizontal="left" vertical="top"/>
    </xf>
    <xf numFmtId="0" fontId="0" fillId="0" borderId="15" xfId="0" applyBorder="1" applyAlignment="1" applyProtection="1">
      <alignment horizontal="center"/>
    </xf>
    <xf numFmtId="0" fontId="0" fillId="0" borderId="29" xfId="0" applyBorder="1" applyAlignment="1" applyProtection="1">
      <alignment horizontal="center"/>
    </xf>
    <xf numFmtId="0" fontId="0" fillId="0" borderId="25" xfId="0" applyBorder="1" applyAlignment="1" applyProtection="1">
      <alignment horizontal="center"/>
    </xf>
  </cellXfs>
  <cellStyles count="3">
    <cellStyle name="Procent" xfId="2" builtinId="5"/>
    <cellStyle name="Standaard" xfId="0" builtinId="0"/>
    <cellStyle name="Valuta" xfId="1" builtinId="4"/>
  </cellStyles>
  <dxfs count="2">
    <dxf>
      <font>
        <b val="0"/>
        <i/>
        <strike val="0"/>
        <condense val="0"/>
        <extend val="0"/>
        <outline val="0"/>
        <shadow val="0"/>
        <u val="none"/>
        <vertAlign val="baseline"/>
        <sz val="11"/>
        <color theme="1"/>
        <name val="Calibri"/>
        <scheme val="minor"/>
      </font>
    </dxf>
    <dxf>
      <font>
        <b val="0"/>
        <i/>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FE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190500</xdr:colOff>
      <xdr:row>1</xdr:row>
      <xdr:rowOff>0</xdr:rowOff>
    </xdr:from>
    <xdr:to>
      <xdr:col>15</xdr:col>
      <xdr:colOff>323850</xdr:colOff>
      <xdr:row>9</xdr:row>
      <xdr:rowOff>92075</xdr:rowOff>
    </xdr:to>
    <xdr:sp macro="" textlink="">
      <xdr:nvSpPr>
        <xdr:cNvPr id="4" name="Tekstvak 3"/>
        <xdr:cNvSpPr txBox="1"/>
      </xdr:nvSpPr>
      <xdr:spPr>
        <a:xfrm>
          <a:off x="11972925" y="200025"/>
          <a:ext cx="1743075" cy="166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De berekende kosten zijn bepaald op</a:t>
          </a:r>
          <a:r>
            <a:rPr lang="nl-NL" sz="1100" baseline="0"/>
            <a:t> basis van het berekende verbruik in het tweede tabblad. Voor de berekening zijn de laagste verbruikswaarden (gas en elektriciteit) van de jaarafrekeningen gebruikt.</a:t>
          </a:r>
          <a:endParaRPr lang="nl-NL" sz="1100"/>
        </a:p>
      </xdr:txBody>
    </xdr:sp>
    <xdr:clientData/>
  </xdr:twoCellAnchor>
  <xdr:twoCellAnchor>
    <xdr:from>
      <xdr:col>1</xdr:col>
      <xdr:colOff>19050</xdr:colOff>
      <xdr:row>28</xdr:row>
      <xdr:rowOff>28576</xdr:rowOff>
    </xdr:from>
    <xdr:to>
      <xdr:col>3</xdr:col>
      <xdr:colOff>581025</xdr:colOff>
      <xdr:row>45</xdr:row>
      <xdr:rowOff>76200</xdr:rowOff>
    </xdr:to>
    <xdr:sp macro="" textlink="">
      <xdr:nvSpPr>
        <xdr:cNvPr id="5" name="Tekstvak 4"/>
        <xdr:cNvSpPr txBox="1"/>
      </xdr:nvSpPr>
      <xdr:spPr>
        <a:xfrm>
          <a:off x="257175" y="5743576"/>
          <a:ext cx="3238500" cy="328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Over</a:t>
          </a:r>
          <a:r>
            <a:rPr lang="nl-NL" sz="1100" baseline="0"/>
            <a:t> het exploitatieresultaat dient de eventuele bijdrage uit deze subsidieregeling niet te worden meegenomen.</a:t>
          </a:r>
        </a:p>
        <a:p>
          <a:endParaRPr lang="nl-NL" sz="1100" baseline="0"/>
        </a:p>
        <a:p>
          <a:r>
            <a:rPr lang="nl-NL" sz="1100" baseline="0"/>
            <a:t>Heeft u een negatief exploitatieresultaat, vul dan een negatief getal in.</a:t>
          </a:r>
          <a:endParaRPr lang="nl-NL" sz="1100"/>
        </a:p>
        <a:p>
          <a:endParaRPr lang="nl-NL" sz="1100"/>
        </a:p>
        <a:p>
          <a:r>
            <a:rPr lang="nl-NL" sz="1100"/>
            <a:t>'Variabele kosten' is</a:t>
          </a:r>
          <a:r>
            <a:rPr lang="nl-NL" sz="1100" baseline="0"/>
            <a:t> een optelsom van de volgende onderdelen, </a:t>
          </a:r>
          <a:r>
            <a:rPr lang="nl-NL" sz="1100" u="sng" baseline="0"/>
            <a:t>verminderd</a:t>
          </a:r>
          <a:r>
            <a:rPr lang="nl-NL" sz="1100" baseline="0"/>
            <a:t> met een eventuele vermindering energiebelasting:</a:t>
          </a:r>
        </a:p>
        <a:p>
          <a:r>
            <a:rPr lang="nl-NL" sz="1100" baseline="0"/>
            <a:t>- Variabele leveringskosten</a:t>
          </a:r>
        </a:p>
        <a:p>
          <a:r>
            <a:rPr lang="nl-NL" sz="1100" baseline="0"/>
            <a:t>- Eventueel toeslag variabele leveringskosten</a:t>
          </a:r>
        </a:p>
        <a:p>
          <a:r>
            <a:rPr lang="nl-NL" sz="1100" baseline="0"/>
            <a:t>- Energiebelasting</a:t>
          </a:r>
        </a:p>
        <a:p>
          <a:r>
            <a:rPr lang="nl-NL" sz="1100" baseline="0"/>
            <a:t>- Opslag duurzame energie</a:t>
          </a:r>
        </a:p>
        <a:p>
          <a:r>
            <a:rPr lang="nl-NL" sz="1100" baseline="0"/>
            <a:t>- BTW (</a:t>
          </a:r>
          <a:r>
            <a:rPr lang="nl-NL" sz="1100" b="1" u="sng" baseline="0"/>
            <a:t>mits deze niet verrekenbaar is</a:t>
          </a:r>
          <a:r>
            <a:rPr lang="nl-NL" sz="1100" baseline="0"/>
            <a:t>)</a:t>
          </a:r>
        </a:p>
        <a:p>
          <a:endParaRPr lang="nl-NL" sz="1100" baseline="0"/>
        </a:p>
        <a:p>
          <a:r>
            <a:rPr lang="nl-NL" sz="1100" baseline="0"/>
            <a:t>De vaste leveringskosten en netbeheerkosten worden </a:t>
          </a:r>
          <a:r>
            <a:rPr lang="nl-NL" sz="1100" b="1" u="sng" baseline="0"/>
            <a:t>niet</a:t>
          </a:r>
          <a:r>
            <a:rPr lang="nl-NL" sz="1100" baseline="0"/>
            <a:t> in de tegemoetkoming meegenomen.</a:t>
          </a:r>
          <a:endParaRPr lang="nl-NL" sz="1100"/>
        </a:p>
      </xdr:txBody>
    </xdr:sp>
    <xdr:clientData/>
  </xdr:twoCellAnchor>
  <xdr:twoCellAnchor>
    <xdr:from>
      <xdr:col>5</xdr:col>
      <xdr:colOff>19050</xdr:colOff>
      <xdr:row>23</xdr:row>
      <xdr:rowOff>142874</xdr:rowOff>
    </xdr:from>
    <xdr:to>
      <xdr:col>8</xdr:col>
      <xdr:colOff>609600</xdr:colOff>
      <xdr:row>33</xdr:row>
      <xdr:rowOff>142875</xdr:rowOff>
    </xdr:to>
    <xdr:sp macro="" textlink="">
      <xdr:nvSpPr>
        <xdr:cNvPr id="6" name="Tekstvak 5"/>
        <xdr:cNvSpPr txBox="1"/>
      </xdr:nvSpPr>
      <xdr:spPr>
        <a:xfrm>
          <a:off x="4562475" y="4686299"/>
          <a:ext cx="3590925" cy="1914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De tegemoetkoming</a:t>
          </a:r>
          <a:r>
            <a:rPr lang="nl-NL" sz="1100" baseline="0"/>
            <a:t> van de gemeente is als volgt berekend:</a:t>
          </a:r>
        </a:p>
        <a:p>
          <a:endParaRPr lang="nl-NL" sz="1100" baseline="0"/>
        </a:p>
        <a:p>
          <a:r>
            <a:rPr lang="nl-NL" sz="1100" i="1" baseline="0"/>
            <a:t>(Berekende kosten compensatieperiode - Berekende kosten referentieperiode) * 0,5</a:t>
          </a:r>
          <a:endParaRPr lang="nl-NL" sz="1100" b="0" i="1" baseline="0"/>
        </a:p>
        <a:p>
          <a:endParaRPr lang="nl-NL" sz="1100" b="0" i="1" baseline="0"/>
        </a:p>
        <a:p>
          <a:r>
            <a:rPr lang="nl-NL" sz="1100" b="0" i="0" baseline="0"/>
            <a:t>De tegemoetkoming is nooit meer dan het eventuele negatief exploitatieresultaat. Er wordt een voorschot van maximaal 75% van de berekende tegemoetkoming verstrekt, indien de definitieve jaarrekening en energiekosten over 2024 nog niet bekend zijn.</a:t>
          </a:r>
          <a:endParaRPr lang="nl-NL"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200025</xdr:colOff>
      <xdr:row>2</xdr:row>
      <xdr:rowOff>0</xdr:rowOff>
    </xdr:from>
    <xdr:to>
      <xdr:col>7</xdr:col>
      <xdr:colOff>590550</xdr:colOff>
      <xdr:row>12</xdr:row>
      <xdr:rowOff>85725</xdr:rowOff>
    </xdr:to>
    <xdr:sp macro="" textlink="">
      <xdr:nvSpPr>
        <xdr:cNvPr id="2" name="Tekstvak 1"/>
        <xdr:cNvSpPr txBox="1"/>
      </xdr:nvSpPr>
      <xdr:spPr>
        <a:xfrm>
          <a:off x="3181350" y="381000"/>
          <a:ext cx="2828925" cy="1990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Voor</a:t>
          </a:r>
          <a:r>
            <a:rPr lang="nl-NL" sz="1100" baseline="0"/>
            <a:t> de verdeling van het verbruik over het jaar zijn de door het Rijk gebruikte hoeveelheden gas en stroom per dag gehanteerd. De hoeveelheden zijn omgerekend naar het verbruik per maand en in de tabel als percentage van het totaal weergegven.</a:t>
          </a:r>
        </a:p>
        <a:p>
          <a:endParaRPr lang="nl-NL" sz="1100" baseline="0">
            <a:hlinkClick xmlns:r="http://schemas.openxmlformats.org/officeDocument/2006/relationships" r:id=""/>
          </a:endParaRPr>
        </a:p>
        <a:p>
          <a:r>
            <a:rPr lang="nl-NL">
              <a:hlinkClick xmlns:r="http://schemas.openxmlformats.org/officeDocument/2006/relationships" r:id=""/>
            </a:rPr>
            <a:t>Hoeveelheden gas en stroom tegen de tarieven van het prijsplafond per dag | Publicatie | Rijksoverheid.nl</a:t>
          </a:r>
          <a:endParaRPr lang="nl-NL" sz="1100"/>
        </a:p>
      </xdr:txBody>
    </xdr:sp>
    <xdr:clientData/>
  </xdr:twoCellAnchor>
  <xdr:twoCellAnchor>
    <xdr:from>
      <xdr:col>3</xdr:col>
      <xdr:colOff>171450</xdr:colOff>
      <xdr:row>17</xdr:row>
      <xdr:rowOff>0</xdr:rowOff>
    </xdr:from>
    <xdr:to>
      <xdr:col>7</xdr:col>
      <xdr:colOff>523875</xdr:colOff>
      <xdr:row>23</xdr:row>
      <xdr:rowOff>76199</xdr:rowOff>
    </xdr:to>
    <xdr:sp macro="" textlink="">
      <xdr:nvSpPr>
        <xdr:cNvPr id="3" name="Tekstvak 2"/>
        <xdr:cNvSpPr txBox="1"/>
      </xdr:nvSpPr>
      <xdr:spPr>
        <a:xfrm>
          <a:off x="3152775" y="3238500"/>
          <a:ext cx="2790825" cy="1219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Voor het berekenen van het verbruik zijn</a:t>
          </a:r>
          <a:r>
            <a:rPr lang="nl-NL" sz="1100" baseline="0"/>
            <a:t> de laagste verbruikswaarden van de jaarafrekeningen gebruikt. Het verbruik per maand is op basis van bovenstaande tabel (verdeling verbruik) berekend.</a:t>
          </a:r>
          <a:endParaRPr lang="nl-NL" sz="1100"/>
        </a:p>
      </xdr:txBody>
    </xdr:sp>
    <xdr:clientData/>
  </xdr:twoCellAnchor>
</xdr:wsDr>
</file>

<file path=xl/tables/table1.xml><?xml version="1.0" encoding="utf-8"?>
<table xmlns="http://schemas.openxmlformats.org/spreadsheetml/2006/main" id="1" name="Tabel1" displayName="Tabel1" ref="A3:A11" totalsRowShown="0" headerRowDxfId="1">
  <autoFilter ref="A3:A11"/>
  <tableColumns count="1">
    <tableColumn id="1" name="Soort organisatie"/>
  </tableColumns>
  <tableStyleInfo name="TableStyleMedium2" showFirstColumn="0" showLastColumn="0" showRowStripes="1" showColumnStripes="0"/>
</table>
</file>

<file path=xl/tables/table2.xml><?xml version="1.0" encoding="utf-8"?>
<table xmlns="http://schemas.openxmlformats.org/spreadsheetml/2006/main" id="2" name="Tabel2" displayName="Tabel2" ref="C3:C5" totalsRowShown="0" headerRowDxfId="0">
  <autoFilter ref="C3:C5"/>
  <tableColumns count="1">
    <tableColumn id="1" name="Prijsplafond"/>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2"/>
  <sheetViews>
    <sheetView tabSelected="1" zoomScaleNormal="100" workbookViewId="0">
      <selection activeCell="D17" sqref="D17"/>
    </sheetView>
  </sheetViews>
  <sheetFormatPr defaultRowHeight="15" x14ac:dyDescent="0.25"/>
  <cols>
    <col min="1" max="1" width="3.5703125" customWidth="1"/>
    <col min="2" max="2" width="28" style="1" customWidth="1"/>
    <col min="3" max="3" width="12.140625" bestFit="1" customWidth="1"/>
    <col min="4" max="4" width="20.85546875" bestFit="1" customWidth="1"/>
    <col min="5" max="5" width="3.5703125" customWidth="1"/>
    <col min="6" max="9" width="15" customWidth="1"/>
    <col min="10" max="10" width="3.5703125" customWidth="1"/>
    <col min="11" max="14" width="15" customWidth="1"/>
  </cols>
  <sheetData>
    <row r="1" spans="1:15" ht="15.75" thickBot="1" x14ac:dyDescent="0.3">
      <c r="A1" s="21"/>
      <c r="B1" s="22"/>
      <c r="C1" s="21"/>
      <c r="D1" s="21"/>
      <c r="E1" s="21"/>
      <c r="F1" s="21"/>
      <c r="G1" s="21"/>
      <c r="H1" s="21"/>
      <c r="I1" s="21"/>
      <c r="J1" s="21"/>
      <c r="K1" s="21"/>
      <c r="L1" s="21"/>
      <c r="M1" s="21"/>
      <c r="N1" s="21"/>
      <c r="O1" s="21"/>
    </row>
    <row r="2" spans="1:15" x14ac:dyDescent="0.25">
      <c r="A2" s="21"/>
      <c r="B2" s="90" t="s">
        <v>52</v>
      </c>
      <c r="C2" s="91"/>
      <c r="D2" s="92"/>
      <c r="E2" s="21"/>
      <c r="F2" s="83" t="s">
        <v>35</v>
      </c>
      <c r="G2" s="84"/>
      <c r="H2" s="85"/>
      <c r="I2" s="23"/>
      <c r="J2" s="23"/>
      <c r="K2" s="83" t="s">
        <v>58</v>
      </c>
      <c r="L2" s="84"/>
      <c r="M2" s="85"/>
      <c r="N2" s="23"/>
      <c r="O2" s="21"/>
    </row>
    <row r="3" spans="1:15" x14ac:dyDescent="0.25">
      <c r="A3" s="21"/>
      <c r="B3" s="24" t="s">
        <v>2</v>
      </c>
      <c r="C3" s="86"/>
      <c r="D3" s="87"/>
      <c r="E3" s="21"/>
      <c r="F3" s="25"/>
      <c r="G3" s="26" t="s">
        <v>0</v>
      </c>
      <c r="H3" s="27" t="s">
        <v>1</v>
      </c>
      <c r="I3" s="23"/>
      <c r="J3" s="23"/>
      <c r="K3" s="25"/>
      <c r="L3" s="26" t="s">
        <v>0</v>
      </c>
      <c r="M3" s="27" t="s">
        <v>1</v>
      </c>
      <c r="N3" s="23"/>
      <c r="O3" s="21"/>
    </row>
    <row r="4" spans="1:15" x14ac:dyDescent="0.25">
      <c r="A4" s="21"/>
      <c r="B4" s="24" t="s">
        <v>3</v>
      </c>
      <c r="C4" s="88"/>
      <c r="D4" s="89"/>
      <c r="E4" s="21"/>
      <c r="F4" s="28" t="s">
        <v>36</v>
      </c>
      <c r="G4" s="29">
        <f>SMALL(($C$8,$C$12),1)*'Berekend verbruik'!B3*($C$9/$C$8)</f>
        <v>0</v>
      </c>
      <c r="H4" s="30">
        <f>SMALL(($D$8,$D$12),1)*'Berekend verbruik'!C3*($D$9/$D$8)</f>
        <v>0</v>
      </c>
      <c r="I4" s="23"/>
      <c r="J4" s="23"/>
      <c r="K4" s="31" t="s">
        <v>59</v>
      </c>
      <c r="L4" s="29">
        <f>'Berekend verbruik'!B19*C16</f>
        <v>0</v>
      </c>
      <c r="M4" s="30">
        <f>'Berekend verbruik'!C19*D16</f>
        <v>0</v>
      </c>
      <c r="N4" s="23"/>
      <c r="O4" s="21"/>
    </row>
    <row r="5" spans="1:15" ht="18" thickBot="1" x14ac:dyDescent="0.3">
      <c r="A5" s="21"/>
      <c r="B5" s="32" t="s">
        <v>71</v>
      </c>
      <c r="C5" s="95"/>
      <c r="D5" s="96"/>
      <c r="E5" s="21"/>
      <c r="F5" s="28" t="s">
        <v>37</v>
      </c>
      <c r="G5" s="29">
        <f>SMALL(($C$8,$C$12),1)*'Berekend verbruik'!B4*($C$9/$C$8)</f>
        <v>0</v>
      </c>
      <c r="H5" s="30">
        <f>SMALL(($D$8,$D$12),1)*'Berekend verbruik'!C4*($D$9/$D$8)</f>
        <v>0</v>
      </c>
      <c r="I5" s="23"/>
      <c r="J5" s="23"/>
      <c r="K5" s="31" t="s">
        <v>60</v>
      </c>
      <c r="L5" s="29">
        <f>'Berekend verbruik'!B20*C17</f>
        <v>0</v>
      </c>
      <c r="M5" s="30">
        <f>'Berekend verbruik'!C20*D17</f>
        <v>0</v>
      </c>
      <c r="N5" s="23"/>
      <c r="O5" s="21"/>
    </row>
    <row r="6" spans="1:15" ht="15.75" thickBot="1" x14ac:dyDescent="0.3">
      <c r="A6" s="21"/>
      <c r="B6" s="33"/>
      <c r="C6" s="34"/>
      <c r="D6" s="35"/>
      <c r="E6" s="21"/>
      <c r="F6" s="28" t="s">
        <v>38</v>
      </c>
      <c r="G6" s="29">
        <f>SMALL(($C$8,$C$12),1)*'Berekend verbruik'!B5*($C$9/$C$8)</f>
        <v>0</v>
      </c>
      <c r="H6" s="30">
        <f>SMALL(($D$8,$D$12),1)*'Berekend verbruik'!C5*($D$9/$D$8)</f>
        <v>0</v>
      </c>
      <c r="I6" s="23"/>
      <c r="J6" s="23"/>
      <c r="K6" s="31" t="s">
        <v>61</v>
      </c>
      <c r="L6" s="29">
        <f>'Berekend verbruik'!B21*C18</f>
        <v>0</v>
      </c>
      <c r="M6" s="30">
        <f>'Berekend verbruik'!C21*D18</f>
        <v>0</v>
      </c>
      <c r="N6" s="23"/>
      <c r="O6" s="21"/>
    </row>
    <row r="7" spans="1:15" ht="15.75" x14ac:dyDescent="0.25">
      <c r="A7" s="21"/>
      <c r="B7" s="36" t="s">
        <v>50</v>
      </c>
      <c r="C7" s="37" t="s">
        <v>18</v>
      </c>
      <c r="D7" s="38" t="s">
        <v>19</v>
      </c>
      <c r="E7" s="21"/>
      <c r="F7" s="28" t="s">
        <v>39</v>
      </c>
      <c r="G7" s="29">
        <f>SMALL(($C$8,$C$12),1)*'Berekend verbruik'!B6*($C$9/$C$8)</f>
        <v>0</v>
      </c>
      <c r="H7" s="30">
        <f>SMALL(($D$8,$D$12),1)*'Berekend verbruik'!C6*($D$9/$D$8)</f>
        <v>0</v>
      </c>
      <c r="I7" s="23"/>
      <c r="J7" s="23"/>
      <c r="K7" s="31" t="s">
        <v>62</v>
      </c>
      <c r="L7" s="29">
        <f>'Berekend verbruik'!B22*C19</f>
        <v>0</v>
      </c>
      <c r="M7" s="30">
        <f>'Berekend verbruik'!C22*D19</f>
        <v>0</v>
      </c>
      <c r="N7" s="23"/>
      <c r="O7" s="21"/>
    </row>
    <row r="8" spans="1:15" x14ac:dyDescent="0.25">
      <c r="A8" s="21"/>
      <c r="B8" s="39" t="s">
        <v>49</v>
      </c>
      <c r="C8" s="7">
        <v>1</v>
      </c>
      <c r="D8" s="8">
        <v>1</v>
      </c>
      <c r="E8" s="21"/>
      <c r="F8" s="28" t="s">
        <v>40</v>
      </c>
      <c r="G8" s="29">
        <f>SMALL(($C$8,$C$12),1)*'Berekend verbruik'!B7*($C$9/$C$8)</f>
        <v>0</v>
      </c>
      <c r="H8" s="30">
        <f>SMALL(($D$8,$D$12),1)*'Berekend verbruik'!C7*($D$9/$D$8)</f>
        <v>0</v>
      </c>
      <c r="I8" s="23"/>
      <c r="J8" s="23"/>
      <c r="K8" s="31" t="s">
        <v>63</v>
      </c>
      <c r="L8" s="29">
        <f>'Berekend verbruik'!B23*C20</f>
        <v>0</v>
      </c>
      <c r="M8" s="30">
        <f>'Berekend verbruik'!C23*D20</f>
        <v>0</v>
      </c>
      <c r="N8" s="23"/>
      <c r="O8" s="21"/>
    </row>
    <row r="9" spans="1:15" ht="15.75" thickBot="1" x14ac:dyDescent="0.3">
      <c r="A9" s="21"/>
      <c r="B9" s="40" t="s">
        <v>48</v>
      </c>
      <c r="C9" s="9">
        <v>0</v>
      </c>
      <c r="D9" s="10">
        <v>0</v>
      </c>
      <c r="E9" s="21"/>
      <c r="F9" s="28" t="s">
        <v>41</v>
      </c>
      <c r="G9" s="29">
        <f>SMALL(($C$8,$C$12),1)*'Berekend verbruik'!B8*($C$9/$C$8)</f>
        <v>0</v>
      </c>
      <c r="H9" s="30">
        <f>SMALL(($D$8,$D$12),1)*'Berekend verbruik'!C8*($D$9/$D$8)</f>
        <v>0</v>
      </c>
      <c r="I9" s="23"/>
      <c r="J9" s="23"/>
      <c r="K9" s="31" t="s">
        <v>64</v>
      </c>
      <c r="L9" s="29">
        <f>'Berekend verbruik'!B24*C21</f>
        <v>0</v>
      </c>
      <c r="M9" s="30">
        <f>'Berekend verbruik'!C24*D21</f>
        <v>0</v>
      </c>
      <c r="N9" s="23"/>
      <c r="O9" s="21"/>
    </row>
    <row r="10" spans="1:15" ht="15.75" thickBot="1" x14ac:dyDescent="0.3">
      <c r="A10" s="21"/>
      <c r="B10" s="41"/>
      <c r="C10" s="42"/>
      <c r="D10" s="43"/>
      <c r="E10" s="21"/>
      <c r="F10" s="28" t="s">
        <v>42</v>
      </c>
      <c r="G10" s="29">
        <f>SMALL(($C$8,$C$12),1)*'Berekend verbruik'!B9*($C$9/$C$8)</f>
        <v>0</v>
      </c>
      <c r="H10" s="30">
        <f>SMALL(($D$8,$D$12),1)*'Berekend verbruik'!C9*($D$9/$D$8)</f>
        <v>0</v>
      </c>
      <c r="I10" s="44"/>
      <c r="J10" s="44"/>
      <c r="K10" s="31" t="s">
        <v>65</v>
      </c>
      <c r="L10" s="29">
        <f>'Berekend verbruik'!B25*C22</f>
        <v>0</v>
      </c>
      <c r="M10" s="30">
        <f>'Berekend verbruik'!C25*D22</f>
        <v>0</v>
      </c>
      <c r="N10" s="23"/>
      <c r="O10" s="21"/>
    </row>
    <row r="11" spans="1:15" ht="15.75" x14ac:dyDescent="0.25">
      <c r="A11" s="21"/>
      <c r="B11" s="45" t="s">
        <v>51</v>
      </c>
      <c r="C11" s="46" t="s">
        <v>18</v>
      </c>
      <c r="D11" s="47" t="s">
        <v>19</v>
      </c>
      <c r="E11" s="48"/>
      <c r="F11" s="28" t="s">
        <v>43</v>
      </c>
      <c r="G11" s="29">
        <f>SMALL(($C$8,$C$12),1)*'Berekend verbruik'!B10*($C$9/$C$8)</f>
        <v>0</v>
      </c>
      <c r="H11" s="30">
        <f>SMALL(($D$8,$D$12),1)*'Berekend verbruik'!C10*($D$9/$D$8)</f>
        <v>0</v>
      </c>
      <c r="I11" s="44"/>
      <c r="J11" s="44"/>
      <c r="K11" s="31" t="s">
        <v>66</v>
      </c>
      <c r="L11" s="29">
        <f>'Berekend verbruik'!B26*C23</f>
        <v>0</v>
      </c>
      <c r="M11" s="30">
        <f>'Berekend verbruik'!C26*D23</f>
        <v>0</v>
      </c>
      <c r="N11" s="23"/>
      <c r="O11" s="21"/>
    </row>
    <row r="12" spans="1:15" ht="15.75" thickBot="1" x14ac:dyDescent="0.3">
      <c r="A12" s="21"/>
      <c r="B12" s="49" t="s">
        <v>49</v>
      </c>
      <c r="C12" s="11">
        <v>1</v>
      </c>
      <c r="D12" s="12">
        <v>1</v>
      </c>
      <c r="E12" s="50"/>
      <c r="F12" s="28" t="s">
        <v>44</v>
      </c>
      <c r="G12" s="29">
        <f>SMALL(($C$8,$C$12),1)*'Berekend verbruik'!B11*($C$9/$C$8)</f>
        <v>0</v>
      </c>
      <c r="H12" s="30">
        <f>SMALL(($D$8,$D$12),1)*'Berekend verbruik'!C11*($D$9/$D$8)</f>
        <v>0</v>
      </c>
      <c r="I12" s="23"/>
      <c r="J12" s="23"/>
      <c r="K12" s="31" t="s">
        <v>67</v>
      </c>
      <c r="L12" s="29">
        <f>'Berekend verbruik'!B27*C24</f>
        <v>0</v>
      </c>
      <c r="M12" s="30">
        <f>'Berekend verbruik'!C27*D24</f>
        <v>0</v>
      </c>
      <c r="N12" s="23"/>
      <c r="O12" s="21"/>
    </row>
    <row r="13" spans="1:15" ht="15.75" thickBot="1" x14ac:dyDescent="0.3">
      <c r="A13" s="21"/>
      <c r="B13" s="33"/>
      <c r="C13" s="34"/>
      <c r="D13" s="35"/>
      <c r="E13" s="51"/>
      <c r="F13" s="28" t="s">
        <v>45</v>
      </c>
      <c r="G13" s="29">
        <f>SMALL(($C$8,$C$12),1)*'Berekend verbruik'!B12*($C$9/$C$8)</f>
        <v>0</v>
      </c>
      <c r="H13" s="30">
        <f>SMALL(($D$8,$D$12),1)*'Berekend verbruik'!C12*($D$9/$D$8)</f>
        <v>0</v>
      </c>
      <c r="I13" s="23"/>
      <c r="J13" s="23"/>
      <c r="K13" s="31" t="s">
        <v>68</v>
      </c>
      <c r="L13" s="29">
        <f>'Berekend verbruik'!B28*C25</f>
        <v>0</v>
      </c>
      <c r="M13" s="30">
        <f>'Berekend verbruik'!C28*D25</f>
        <v>0</v>
      </c>
      <c r="N13" s="23"/>
      <c r="O13" s="21"/>
    </row>
    <row r="14" spans="1:15" ht="15.75" customHeight="1" x14ac:dyDescent="0.25">
      <c r="A14" s="21"/>
      <c r="B14" s="93" t="s">
        <v>54</v>
      </c>
      <c r="C14" s="52" t="s">
        <v>21</v>
      </c>
      <c r="D14" s="53" t="s">
        <v>20</v>
      </c>
      <c r="E14" s="21"/>
      <c r="F14" s="28" t="s">
        <v>46</v>
      </c>
      <c r="G14" s="29">
        <f>SMALL(($C$8,$C$12),1)*'Berekend verbruik'!B13*($C$9/$C$8)</f>
        <v>0</v>
      </c>
      <c r="H14" s="30">
        <f>SMALL(($D$8,$D$12),1)*'Berekend verbruik'!C13*($D$9/$D$8)</f>
        <v>0</v>
      </c>
      <c r="I14" s="23"/>
      <c r="J14" s="23"/>
      <c r="K14" s="31" t="s">
        <v>69</v>
      </c>
      <c r="L14" s="29">
        <f>'Berekend verbruik'!B29*C26</f>
        <v>0</v>
      </c>
      <c r="M14" s="30">
        <f>'Berekend verbruik'!C29*D26</f>
        <v>0</v>
      </c>
      <c r="N14" s="23"/>
      <c r="O14" s="21"/>
    </row>
    <row r="15" spans="1:15" ht="15.75" customHeight="1" thickBot="1" x14ac:dyDescent="0.3">
      <c r="A15" s="21"/>
      <c r="B15" s="94"/>
      <c r="C15" s="54"/>
      <c r="D15" s="55"/>
      <c r="E15" s="21"/>
      <c r="F15" s="28" t="s">
        <v>47</v>
      </c>
      <c r="G15" s="29">
        <f>SMALL(($C$8,$C$12),1)*'Berekend verbruik'!B14*($C$9/$C$8)</f>
        <v>0</v>
      </c>
      <c r="H15" s="30">
        <f>SMALL(($D$8,$D$12),1)*'Berekend verbruik'!C14*($D$9/$D$8)</f>
        <v>0</v>
      </c>
      <c r="I15" s="26"/>
      <c r="J15" s="23"/>
      <c r="K15" s="31" t="s">
        <v>70</v>
      </c>
      <c r="L15" s="29">
        <f>'Berekend verbruik'!B30*C27</f>
        <v>0</v>
      </c>
      <c r="M15" s="30">
        <f>'Berekend verbruik'!C30*D27</f>
        <v>0</v>
      </c>
      <c r="N15" s="23"/>
      <c r="O15" s="21"/>
    </row>
    <row r="16" spans="1:15" ht="15.75" thickBot="1" x14ac:dyDescent="0.3">
      <c r="A16" s="21"/>
      <c r="B16" s="56" t="s">
        <v>59</v>
      </c>
      <c r="C16" s="17">
        <v>0</v>
      </c>
      <c r="D16" s="18">
        <v>0</v>
      </c>
      <c r="E16" s="21"/>
      <c r="F16" s="57" t="s">
        <v>16</v>
      </c>
      <c r="G16" s="58">
        <f>SUM(G4:G15)</f>
        <v>0</v>
      </c>
      <c r="H16" s="59">
        <f>SUM(H4:H15)</f>
        <v>0</v>
      </c>
      <c r="I16" s="60">
        <f>G16+H16</f>
        <v>0</v>
      </c>
      <c r="J16" s="61"/>
      <c r="K16" s="62" t="s">
        <v>16</v>
      </c>
      <c r="L16" s="63">
        <f>SUM(L4:L15)</f>
        <v>0</v>
      </c>
      <c r="M16" s="63">
        <f>SUM(M4:M15)</f>
        <v>0</v>
      </c>
      <c r="N16" s="60">
        <f>L16+M16</f>
        <v>0</v>
      </c>
      <c r="O16" s="21"/>
    </row>
    <row r="17" spans="1:15" ht="15" customHeight="1" x14ac:dyDescent="0.25">
      <c r="A17" s="21"/>
      <c r="B17" s="64" t="s">
        <v>60</v>
      </c>
      <c r="C17" s="13">
        <v>0</v>
      </c>
      <c r="D17" s="14">
        <v>0</v>
      </c>
      <c r="E17" s="21"/>
      <c r="F17" s="65"/>
      <c r="G17" s="26"/>
      <c r="H17" s="26"/>
      <c r="I17" s="26"/>
      <c r="J17" s="23"/>
      <c r="K17" s="26"/>
      <c r="L17" s="26"/>
      <c r="M17" s="26"/>
      <c r="N17" s="26"/>
      <c r="O17" s="21"/>
    </row>
    <row r="18" spans="1:15" ht="16.5" customHeight="1" x14ac:dyDescent="0.25">
      <c r="A18" s="21"/>
      <c r="B18" s="64" t="s">
        <v>61</v>
      </c>
      <c r="C18" s="13">
        <v>0</v>
      </c>
      <c r="D18" s="14">
        <v>0</v>
      </c>
      <c r="E18" s="21"/>
      <c r="F18" s="26"/>
      <c r="G18" s="26"/>
      <c r="H18" s="26"/>
      <c r="I18" s="26"/>
      <c r="J18" s="23"/>
      <c r="K18" s="26"/>
      <c r="L18" s="26"/>
      <c r="M18" s="26"/>
      <c r="N18" s="26"/>
      <c r="O18" s="21"/>
    </row>
    <row r="19" spans="1:15" x14ac:dyDescent="0.25">
      <c r="A19" s="21"/>
      <c r="B19" s="64" t="s">
        <v>62</v>
      </c>
      <c r="C19" s="13">
        <v>0</v>
      </c>
      <c r="D19" s="14">
        <v>0</v>
      </c>
      <c r="E19" s="21"/>
      <c r="F19" s="98" t="s">
        <v>53</v>
      </c>
      <c r="G19" s="98"/>
      <c r="H19" s="98"/>
      <c r="I19" s="98"/>
      <c r="J19" s="21"/>
      <c r="K19" s="66"/>
      <c r="L19" s="66"/>
      <c r="M19" s="66"/>
      <c r="N19" s="21"/>
      <c r="O19" s="21"/>
    </row>
    <row r="20" spans="1:15" ht="15" customHeight="1" x14ac:dyDescent="0.25">
      <c r="A20" s="21"/>
      <c r="B20" s="64" t="s">
        <v>63</v>
      </c>
      <c r="C20" s="13">
        <v>0</v>
      </c>
      <c r="D20" s="14">
        <v>0</v>
      </c>
      <c r="E20" s="21"/>
      <c r="F20" s="99"/>
      <c r="G20" s="97" t="s">
        <v>55</v>
      </c>
      <c r="H20" s="97" t="s">
        <v>57</v>
      </c>
      <c r="I20" s="97" t="s">
        <v>56</v>
      </c>
      <c r="J20" s="21"/>
      <c r="K20" s="65"/>
      <c r="L20" s="67"/>
      <c r="M20" s="26"/>
      <c r="N20" s="21"/>
      <c r="O20" s="21"/>
    </row>
    <row r="21" spans="1:15" x14ac:dyDescent="0.25">
      <c r="A21" s="21"/>
      <c r="B21" s="64" t="s">
        <v>64</v>
      </c>
      <c r="C21" s="13">
        <v>0</v>
      </c>
      <c r="D21" s="14">
        <v>0</v>
      </c>
      <c r="E21" s="21"/>
      <c r="F21" s="100"/>
      <c r="G21" s="97"/>
      <c r="H21" s="97"/>
      <c r="I21" s="97"/>
      <c r="J21" s="21"/>
      <c r="K21" s="65"/>
      <c r="L21" s="67"/>
      <c r="M21" s="26"/>
      <c r="N21" s="21"/>
      <c r="O21" s="21"/>
    </row>
    <row r="22" spans="1:15" x14ac:dyDescent="0.25">
      <c r="A22" s="21"/>
      <c r="B22" s="64" t="s">
        <v>65</v>
      </c>
      <c r="C22" s="13">
        <v>0</v>
      </c>
      <c r="D22" s="14">
        <v>0</v>
      </c>
      <c r="E22" s="21"/>
      <c r="F22" s="101"/>
      <c r="G22" s="97"/>
      <c r="H22" s="97"/>
      <c r="I22" s="97"/>
      <c r="J22" s="21"/>
      <c r="K22" s="26"/>
      <c r="L22" s="26"/>
      <c r="M22" s="26"/>
      <c r="N22" s="21"/>
      <c r="O22" s="21"/>
    </row>
    <row r="23" spans="1:15" x14ac:dyDescent="0.25">
      <c r="A23" s="21"/>
      <c r="B23" s="64" t="s">
        <v>66</v>
      </c>
      <c r="C23" s="13">
        <v>0</v>
      </c>
      <c r="D23" s="14">
        <v>0</v>
      </c>
      <c r="E23" s="21"/>
      <c r="F23" s="68">
        <v>2024</v>
      </c>
      <c r="G23" s="69">
        <f>(N16-I16)</f>
        <v>0</v>
      </c>
      <c r="H23" s="70">
        <f>C5</f>
        <v>0</v>
      </c>
      <c r="I23" s="71">
        <f>IF((H23&gt;0),0,-MAX(-G23,H23))*0.5</f>
        <v>0</v>
      </c>
      <c r="J23" s="21"/>
      <c r="K23" s="72"/>
      <c r="L23" s="67"/>
      <c r="M23" s="67"/>
      <c r="N23" s="21"/>
      <c r="O23" s="21"/>
    </row>
    <row r="24" spans="1:15" x14ac:dyDescent="0.25">
      <c r="A24" s="21"/>
      <c r="B24" s="64" t="s">
        <v>67</v>
      </c>
      <c r="C24" s="13">
        <v>0</v>
      </c>
      <c r="D24" s="14">
        <v>0</v>
      </c>
      <c r="E24" s="21"/>
      <c r="F24" s="73"/>
      <c r="G24" s="74"/>
      <c r="H24" s="34"/>
      <c r="I24" s="75"/>
      <c r="J24" s="21"/>
      <c r="K24" s="72"/>
      <c r="L24" s="67"/>
      <c r="M24" s="67"/>
      <c r="N24" s="21"/>
      <c r="O24" s="21"/>
    </row>
    <row r="25" spans="1:15" x14ac:dyDescent="0.25">
      <c r="A25" s="21"/>
      <c r="B25" s="64" t="s">
        <v>68</v>
      </c>
      <c r="C25" s="13">
        <v>0</v>
      </c>
      <c r="D25" s="14">
        <v>0</v>
      </c>
      <c r="E25" s="21"/>
      <c r="F25" s="21"/>
      <c r="G25" s="21"/>
      <c r="H25" s="21"/>
      <c r="I25" s="21"/>
      <c r="J25" s="21"/>
      <c r="K25" s="72"/>
      <c r="L25" s="67"/>
      <c r="M25" s="67"/>
      <c r="N25" s="21"/>
      <c r="O25" s="21"/>
    </row>
    <row r="26" spans="1:15" x14ac:dyDescent="0.25">
      <c r="A26" s="21"/>
      <c r="B26" s="64" t="s">
        <v>69</v>
      </c>
      <c r="C26" s="13">
        <v>0</v>
      </c>
      <c r="D26" s="14">
        <v>0</v>
      </c>
      <c r="E26" s="21"/>
      <c r="F26" s="21"/>
      <c r="G26" s="21"/>
      <c r="H26" s="21"/>
      <c r="I26" s="21"/>
      <c r="J26" s="21"/>
      <c r="K26" s="65"/>
      <c r="L26" s="67"/>
      <c r="M26" s="67"/>
      <c r="N26" s="21"/>
      <c r="O26" s="21"/>
    </row>
    <row r="27" spans="1:15" ht="15.75" thickBot="1" x14ac:dyDescent="0.3">
      <c r="A27" s="21"/>
      <c r="B27" s="76" t="s">
        <v>70</v>
      </c>
      <c r="C27" s="15">
        <v>0</v>
      </c>
      <c r="D27" s="16">
        <v>0</v>
      </c>
      <c r="E27" s="21"/>
      <c r="F27" s="21"/>
      <c r="G27" s="21"/>
      <c r="H27" s="21"/>
      <c r="I27" s="21"/>
      <c r="J27" s="21"/>
      <c r="K27" s="65"/>
      <c r="L27" s="67"/>
      <c r="M27" s="67"/>
      <c r="N27" s="21"/>
      <c r="O27" s="21"/>
    </row>
    <row r="28" spans="1:15" x14ac:dyDescent="0.25">
      <c r="A28" s="21"/>
      <c r="B28" s="22"/>
      <c r="C28" s="21"/>
      <c r="D28" s="21"/>
      <c r="E28" s="21"/>
      <c r="F28" s="21"/>
      <c r="G28" s="21"/>
      <c r="H28" s="21"/>
      <c r="I28" s="21"/>
      <c r="J28" s="21"/>
      <c r="K28" s="65"/>
      <c r="L28" s="67"/>
      <c r="M28" s="67"/>
      <c r="N28" s="21"/>
      <c r="O28" s="21"/>
    </row>
    <row r="29" spans="1:15" x14ac:dyDescent="0.25">
      <c r="A29" s="21"/>
      <c r="B29" s="22"/>
      <c r="C29" s="21"/>
      <c r="D29" s="21"/>
      <c r="E29" s="21"/>
      <c r="F29" s="21"/>
      <c r="G29" s="21"/>
      <c r="H29" s="21"/>
      <c r="I29" s="21"/>
      <c r="J29" s="21"/>
      <c r="K29" s="72"/>
      <c r="L29" s="67"/>
      <c r="M29" s="67"/>
      <c r="N29" s="21"/>
      <c r="O29" s="21"/>
    </row>
    <row r="30" spans="1:15" x14ac:dyDescent="0.25">
      <c r="A30" s="21"/>
      <c r="B30" s="22"/>
      <c r="C30" s="21"/>
      <c r="D30" s="21"/>
      <c r="E30" s="21"/>
      <c r="F30" s="21"/>
      <c r="G30" s="21"/>
      <c r="H30" s="21"/>
      <c r="I30" s="21"/>
      <c r="J30" s="21"/>
      <c r="K30" s="65"/>
      <c r="L30" s="67"/>
      <c r="M30" s="67"/>
      <c r="N30" s="21"/>
      <c r="O30" s="21"/>
    </row>
    <row r="31" spans="1:15" x14ac:dyDescent="0.25">
      <c r="A31" s="21"/>
      <c r="B31" s="77"/>
      <c r="C31" s="78"/>
      <c r="D31" s="78"/>
      <c r="E31" s="21"/>
      <c r="F31" s="21"/>
      <c r="G31" s="21"/>
      <c r="H31" s="21"/>
      <c r="I31" s="21"/>
      <c r="J31" s="21"/>
      <c r="K31" s="65"/>
      <c r="L31" s="67"/>
      <c r="M31" s="67"/>
      <c r="N31" s="21"/>
      <c r="O31" s="21"/>
    </row>
    <row r="32" spans="1:15" x14ac:dyDescent="0.25">
      <c r="A32" s="21"/>
      <c r="B32" s="77"/>
      <c r="C32" s="78"/>
      <c r="D32" s="78"/>
      <c r="E32" s="21"/>
      <c r="F32" s="21"/>
      <c r="G32" s="21"/>
      <c r="H32" s="21"/>
      <c r="I32" s="21"/>
      <c r="J32" s="21"/>
      <c r="K32" s="65"/>
      <c r="L32" s="67"/>
      <c r="M32" s="67"/>
      <c r="N32" s="21"/>
      <c r="O32" s="21"/>
    </row>
    <row r="33" spans="1:15" x14ac:dyDescent="0.25">
      <c r="A33" s="21"/>
      <c r="B33" s="77"/>
      <c r="C33" s="78"/>
      <c r="D33" s="78"/>
      <c r="E33" s="21"/>
      <c r="F33" s="21"/>
      <c r="G33" s="21"/>
      <c r="H33" s="21"/>
      <c r="I33" s="21"/>
      <c r="J33" s="21"/>
      <c r="K33" s="65"/>
      <c r="L33" s="67"/>
      <c r="M33" s="67"/>
      <c r="N33" s="21"/>
      <c r="O33" s="21"/>
    </row>
    <row r="34" spans="1:15" x14ac:dyDescent="0.25">
      <c r="A34" s="21"/>
      <c r="B34" s="77"/>
      <c r="C34" s="78"/>
      <c r="D34" s="78"/>
      <c r="E34" s="21"/>
      <c r="F34" s="21"/>
      <c r="G34" s="21"/>
      <c r="H34" s="21"/>
      <c r="I34" s="21"/>
      <c r="J34" s="21"/>
      <c r="K34" s="65"/>
      <c r="L34" s="67"/>
      <c r="M34" s="67"/>
      <c r="N34" s="21"/>
      <c r="O34" s="21"/>
    </row>
    <row r="35" spans="1:15" x14ac:dyDescent="0.25">
      <c r="A35" s="21"/>
      <c r="B35" s="77"/>
      <c r="C35" s="78"/>
      <c r="D35" s="78"/>
      <c r="E35" s="21"/>
      <c r="F35" s="21"/>
      <c r="G35" s="21"/>
      <c r="H35" s="21"/>
      <c r="I35" s="21"/>
      <c r="J35" s="21"/>
      <c r="K35" s="79"/>
      <c r="L35" s="34"/>
      <c r="M35" s="34"/>
      <c r="N35" s="21"/>
      <c r="O35" s="21"/>
    </row>
    <row r="36" spans="1:15" x14ac:dyDescent="0.25">
      <c r="A36" s="21"/>
      <c r="B36" s="77"/>
      <c r="C36" s="78"/>
      <c r="D36" s="78"/>
      <c r="E36" s="21"/>
      <c r="F36" s="21"/>
      <c r="G36" s="21"/>
      <c r="H36" s="21"/>
      <c r="I36" s="21"/>
      <c r="J36" s="21"/>
      <c r="K36" s="80"/>
      <c r="L36" s="61"/>
      <c r="M36" s="26"/>
      <c r="N36" s="21"/>
      <c r="O36" s="21"/>
    </row>
    <row r="37" spans="1:15" x14ac:dyDescent="0.25">
      <c r="A37" s="21"/>
      <c r="B37" s="77"/>
      <c r="C37" s="78"/>
      <c r="D37" s="78"/>
      <c r="E37" s="21"/>
      <c r="F37" s="21"/>
      <c r="G37" s="21"/>
      <c r="H37" s="21"/>
      <c r="I37" s="21"/>
      <c r="J37" s="21"/>
      <c r="K37" s="81"/>
      <c r="L37" s="61"/>
      <c r="M37" s="82"/>
      <c r="N37" s="21"/>
      <c r="O37" s="21"/>
    </row>
    <row r="38" spans="1:15" x14ac:dyDescent="0.25">
      <c r="A38" s="21"/>
      <c r="B38" s="77"/>
      <c r="C38" s="78"/>
      <c r="D38" s="78"/>
      <c r="E38" s="21"/>
      <c r="F38" s="21"/>
      <c r="G38" s="21"/>
      <c r="H38" s="21"/>
      <c r="I38" s="21"/>
      <c r="J38" s="21"/>
      <c r="K38" s="21"/>
      <c r="L38" s="21"/>
      <c r="M38" s="21"/>
      <c r="N38" s="21"/>
      <c r="O38" s="21"/>
    </row>
    <row r="39" spans="1:15" x14ac:dyDescent="0.25">
      <c r="A39" s="21"/>
      <c r="B39" s="77"/>
      <c r="C39" s="78"/>
      <c r="D39" s="78"/>
      <c r="E39" s="21"/>
      <c r="F39" s="21"/>
      <c r="G39" s="21"/>
      <c r="H39" s="21"/>
      <c r="I39" s="21"/>
      <c r="J39" s="21"/>
      <c r="K39" s="21"/>
      <c r="L39" s="21"/>
      <c r="M39" s="21"/>
      <c r="N39" s="21"/>
      <c r="O39" s="21"/>
    </row>
    <row r="40" spans="1:15" x14ac:dyDescent="0.25">
      <c r="B40" s="19"/>
      <c r="C40" s="20"/>
      <c r="D40" s="20"/>
    </row>
    <row r="41" spans="1:15" x14ac:dyDescent="0.25">
      <c r="B41" s="19"/>
      <c r="C41" s="20"/>
      <c r="D41" s="20"/>
    </row>
    <row r="42" spans="1:15" x14ac:dyDescent="0.25">
      <c r="B42" s="19"/>
      <c r="C42" s="20"/>
      <c r="D42" s="20"/>
    </row>
  </sheetData>
  <sheetProtection algorithmName="SHA-512" hashValue="kTGeQ0NANSWX2sS/Dz2fTyiRUI/SeKynj8P08uNxqAu78qZcW6BmD+C3UNTB/NxOAfSRT8OTNjKC8i/u/VaJrA==" saltValue="mCLo23jb2U6SdbidmPghJg==" spinCount="100000" sheet="1" objects="1" scenarios="1" selectLockedCells="1"/>
  <protectedRanges>
    <protectedRange algorithmName="SHA-512" hashValue="M2Rw13kV+/D09skRf4e+uhsqA97pcGm5dHV+LqPodMi+FOBqx26i/vIJVlHzA2LDAPwGWGoA8hdLMqg7FPsCOQ==" saltValue="kG7QXQXIrjEFByJkmFqe3Q==" spinCount="100000" sqref="C8:D9 C12:D12 C16:D27 C3:C5 C31:D42" name="In te vullen"/>
  </protectedRanges>
  <mergeCells count="12">
    <mergeCell ref="B14:B15"/>
    <mergeCell ref="C5:D5"/>
    <mergeCell ref="G20:G22"/>
    <mergeCell ref="H20:H22"/>
    <mergeCell ref="I20:I22"/>
    <mergeCell ref="F19:I19"/>
    <mergeCell ref="F20:F22"/>
    <mergeCell ref="K2:M2"/>
    <mergeCell ref="C3:D3"/>
    <mergeCell ref="C4:D4"/>
    <mergeCell ref="B2:D2"/>
    <mergeCell ref="F2:H2"/>
  </mergeCells>
  <pageMargins left="0.7" right="0.7" top="0.75" bottom="0.75" header="0.3" footer="0.3"/>
  <pageSetup paperSize="0"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Vervolgkeuzelijsten!$A$4:$A$11</xm:f>
          </x14:formula1>
          <xm:sqref>C4:D4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B19" sqref="B19"/>
    </sheetView>
  </sheetViews>
  <sheetFormatPr defaultRowHeight="15" x14ac:dyDescent="0.25"/>
  <cols>
    <col min="1" max="1" width="18.5703125" bestFit="1" customWidth="1"/>
    <col min="2" max="2" width="8.7109375" bestFit="1" customWidth="1"/>
    <col min="3" max="3" width="17.42578125" bestFit="1" customWidth="1"/>
  </cols>
  <sheetData>
    <row r="1" spans="1:3" x14ac:dyDescent="0.25">
      <c r="A1" s="4" t="s">
        <v>34</v>
      </c>
    </row>
    <row r="2" spans="1:3" x14ac:dyDescent="0.25">
      <c r="B2" t="s">
        <v>0</v>
      </c>
      <c r="C2" t="s">
        <v>1</v>
      </c>
    </row>
    <row r="3" spans="1:3" x14ac:dyDescent="0.25">
      <c r="A3" t="s">
        <v>4</v>
      </c>
      <c r="B3" s="3">
        <v>0.18429257225264389</v>
      </c>
      <c r="C3" s="3">
        <v>0.11706873999999998</v>
      </c>
    </row>
    <row r="4" spans="1:3" x14ac:dyDescent="0.25">
      <c r="A4" t="s">
        <v>5</v>
      </c>
      <c r="B4" s="3">
        <v>0.15667841844016844</v>
      </c>
      <c r="C4" s="3">
        <v>9.6555859999999993E-2</v>
      </c>
    </row>
    <row r="5" spans="1:3" x14ac:dyDescent="0.25">
      <c r="A5" t="s">
        <v>6</v>
      </c>
      <c r="B5" s="3">
        <v>0.13217595142815972</v>
      </c>
      <c r="C5" s="3">
        <v>9.2193689999999953E-2</v>
      </c>
    </row>
    <row r="6" spans="1:3" x14ac:dyDescent="0.25">
      <c r="A6" t="s">
        <v>7</v>
      </c>
      <c r="B6" s="3">
        <v>7.1438908869049175E-2</v>
      </c>
      <c r="C6" s="3">
        <v>7.1448150000000002E-2</v>
      </c>
    </row>
    <row r="7" spans="1:3" x14ac:dyDescent="0.25">
      <c r="A7" t="s">
        <v>8</v>
      </c>
      <c r="B7" s="3">
        <v>2.9076480829361474E-2</v>
      </c>
      <c r="C7" s="3">
        <v>6.2461359999999994E-2</v>
      </c>
    </row>
    <row r="8" spans="1:3" x14ac:dyDescent="0.25">
      <c r="A8" t="s">
        <v>9</v>
      </c>
      <c r="B8" s="3">
        <v>1.5615555202342332E-2</v>
      </c>
      <c r="C8" s="3">
        <v>5.4930969999999989E-2</v>
      </c>
    </row>
    <row r="9" spans="1:3" x14ac:dyDescent="0.25">
      <c r="A9" t="s">
        <v>10</v>
      </c>
      <c r="B9" s="3">
        <v>1.4304774243812381E-2</v>
      </c>
      <c r="C9" s="3">
        <v>5.5507519999999998E-2</v>
      </c>
    </row>
    <row r="10" spans="1:3" x14ac:dyDescent="0.25">
      <c r="A10" t="s">
        <v>11</v>
      </c>
      <c r="B10" s="3">
        <v>1.4418980352162844E-2</v>
      </c>
      <c r="C10" s="3">
        <v>6.0800909999999986E-2</v>
      </c>
    </row>
    <row r="11" spans="1:3" x14ac:dyDescent="0.25">
      <c r="A11" t="s">
        <v>12</v>
      </c>
      <c r="B11" s="3">
        <v>2.0215235403032279E-2</v>
      </c>
      <c r="C11" s="3">
        <v>6.8700579999999997E-2</v>
      </c>
    </row>
    <row r="12" spans="1:3" x14ac:dyDescent="0.25">
      <c r="A12" t="s">
        <v>13</v>
      </c>
      <c r="B12" s="3">
        <v>6.7387718393441473E-2</v>
      </c>
      <c r="C12" s="3">
        <v>9.1867539999999998E-2</v>
      </c>
    </row>
    <row r="13" spans="1:3" x14ac:dyDescent="0.25">
      <c r="A13" t="s">
        <v>14</v>
      </c>
      <c r="B13" s="3">
        <v>0.12226169539333925</v>
      </c>
      <c r="C13" s="3">
        <v>0.10559225000000001</v>
      </c>
    </row>
    <row r="14" spans="1:3" x14ac:dyDescent="0.25">
      <c r="A14" t="s">
        <v>15</v>
      </c>
      <c r="B14" s="3">
        <v>0.17213370919248672</v>
      </c>
      <c r="C14" s="3">
        <v>0.12287242999999995</v>
      </c>
    </row>
    <row r="15" spans="1:3" x14ac:dyDescent="0.25">
      <c r="A15" t="s">
        <v>16</v>
      </c>
      <c r="B15" s="2">
        <f>SUM(B3:B14)</f>
        <v>0.99999999999999989</v>
      </c>
      <c r="C15" s="2">
        <f>SUM(C3:C14)</f>
        <v>0.99999999999999978</v>
      </c>
    </row>
    <row r="17" spans="1:3" x14ac:dyDescent="0.25">
      <c r="A17" s="4" t="s">
        <v>17</v>
      </c>
      <c r="B17" t="s">
        <v>18</v>
      </c>
      <c r="C17" t="s">
        <v>19</v>
      </c>
    </row>
    <row r="18" spans="1:3" x14ac:dyDescent="0.25">
      <c r="A18" s="6" t="s">
        <v>16</v>
      </c>
      <c r="B18" s="6">
        <f>SMALL(('Tegemoetkoming Energiekosten'!C8,'Tegemoetkoming Energiekosten'!C12),1)</f>
        <v>1</v>
      </c>
      <c r="C18" s="6">
        <f>SMALL(('Tegemoetkoming Energiekosten'!D8,'Tegemoetkoming Energiekosten'!D12),1)</f>
        <v>1</v>
      </c>
    </row>
    <row r="19" spans="1:3" x14ac:dyDescent="0.25">
      <c r="A19" t="s">
        <v>4</v>
      </c>
      <c r="B19" s="5">
        <f>B3*$B$18</f>
        <v>0.18429257225264389</v>
      </c>
      <c r="C19" s="5">
        <f>C3*$C$18</f>
        <v>0.11706873999999998</v>
      </c>
    </row>
    <row r="20" spans="1:3" x14ac:dyDescent="0.25">
      <c r="A20" t="s">
        <v>5</v>
      </c>
      <c r="B20" s="5">
        <f t="shared" ref="B20:B30" si="0">B4*$B$18</f>
        <v>0.15667841844016844</v>
      </c>
      <c r="C20" s="5">
        <f t="shared" ref="C20:C30" si="1">C4*$C$18</f>
        <v>9.6555859999999993E-2</v>
      </c>
    </row>
    <row r="21" spans="1:3" x14ac:dyDescent="0.25">
      <c r="A21" t="s">
        <v>6</v>
      </c>
      <c r="B21" s="5">
        <f t="shared" si="0"/>
        <v>0.13217595142815972</v>
      </c>
      <c r="C21" s="5">
        <f t="shared" si="1"/>
        <v>9.2193689999999953E-2</v>
      </c>
    </row>
    <row r="22" spans="1:3" x14ac:dyDescent="0.25">
      <c r="A22" t="s">
        <v>7</v>
      </c>
      <c r="B22" s="5">
        <f t="shared" si="0"/>
        <v>7.1438908869049175E-2</v>
      </c>
      <c r="C22" s="5">
        <f t="shared" si="1"/>
        <v>7.1448150000000002E-2</v>
      </c>
    </row>
    <row r="23" spans="1:3" x14ac:dyDescent="0.25">
      <c r="A23" t="s">
        <v>8</v>
      </c>
      <c r="B23" s="5">
        <f t="shared" si="0"/>
        <v>2.9076480829361474E-2</v>
      </c>
      <c r="C23" s="5">
        <f t="shared" si="1"/>
        <v>6.2461359999999994E-2</v>
      </c>
    </row>
    <row r="24" spans="1:3" x14ac:dyDescent="0.25">
      <c r="A24" t="s">
        <v>9</v>
      </c>
      <c r="B24" s="5">
        <f t="shared" si="0"/>
        <v>1.5615555202342332E-2</v>
      </c>
      <c r="C24" s="5">
        <f t="shared" si="1"/>
        <v>5.4930969999999989E-2</v>
      </c>
    </row>
    <row r="25" spans="1:3" x14ac:dyDescent="0.25">
      <c r="A25" t="s">
        <v>10</v>
      </c>
      <c r="B25" s="5">
        <f t="shared" si="0"/>
        <v>1.4304774243812381E-2</v>
      </c>
      <c r="C25" s="5">
        <f t="shared" si="1"/>
        <v>5.5507519999999998E-2</v>
      </c>
    </row>
    <row r="26" spans="1:3" x14ac:dyDescent="0.25">
      <c r="A26" t="s">
        <v>11</v>
      </c>
      <c r="B26" s="5">
        <f t="shared" si="0"/>
        <v>1.4418980352162844E-2</v>
      </c>
      <c r="C26" s="5">
        <f t="shared" si="1"/>
        <v>6.0800909999999986E-2</v>
      </c>
    </row>
    <row r="27" spans="1:3" x14ac:dyDescent="0.25">
      <c r="A27" t="s">
        <v>12</v>
      </c>
      <c r="B27" s="5">
        <f t="shared" si="0"/>
        <v>2.0215235403032279E-2</v>
      </c>
      <c r="C27" s="5">
        <f t="shared" si="1"/>
        <v>6.8700579999999997E-2</v>
      </c>
    </row>
    <row r="28" spans="1:3" x14ac:dyDescent="0.25">
      <c r="A28" t="s">
        <v>13</v>
      </c>
      <c r="B28" s="5">
        <f t="shared" si="0"/>
        <v>6.7387718393441473E-2</v>
      </c>
      <c r="C28" s="5">
        <f t="shared" si="1"/>
        <v>9.1867539999999998E-2</v>
      </c>
    </row>
    <row r="29" spans="1:3" x14ac:dyDescent="0.25">
      <c r="A29" t="s">
        <v>14</v>
      </c>
      <c r="B29" s="5">
        <f t="shared" si="0"/>
        <v>0.12226169539333925</v>
      </c>
      <c r="C29" s="5">
        <f t="shared" si="1"/>
        <v>0.10559225000000001</v>
      </c>
    </row>
    <row r="30" spans="1:3" x14ac:dyDescent="0.25">
      <c r="A30" t="s">
        <v>15</v>
      </c>
      <c r="B30" s="5">
        <f t="shared" si="0"/>
        <v>0.17213370919248672</v>
      </c>
      <c r="C30" s="5">
        <f t="shared" si="1"/>
        <v>0.12287242999999995</v>
      </c>
    </row>
  </sheetData>
  <sheetProtection algorithmName="SHA-512" hashValue="coDzSWny/7SmOLDBwpYaNUWbKbpZmlpriH2QACGUjq2A0lJ9IHyvTs3tmmxEsHlxGiimi23hpZh1AzyaKCdWKQ==" saltValue="ck+OMWPzhNHVd7GspnSI+A==" spinCount="100000" sheet="1" objects="1" scenarios="1"/>
  <pageMargins left="0.7" right="0.7" top="0.75" bottom="0.75" header="0.3" footer="0.3"/>
  <pageSetup paperSize="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Formulas="1" workbookViewId="0">
      <selection activeCell="E20" sqref="E20"/>
    </sheetView>
  </sheetViews>
  <sheetFormatPr defaultRowHeight="15" x14ac:dyDescent="0.25"/>
  <cols>
    <col min="1" max="1" width="18.7109375" customWidth="1"/>
    <col min="3" max="3" width="14.28515625" customWidth="1"/>
  </cols>
  <sheetData>
    <row r="1" spans="1:3" x14ac:dyDescent="0.25">
      <c r="A1" s="4" t="s">
        <v>23</v>
      </c>
    </row>
    <row r="3" spans="1:3" x14ac:dyDescent="0.25">
      <c r="A3" s="6" t="s">
        <v>3</v>
      </c>
      <c r="C3" s="6" t="s">
        <v>31</v>
      </c>
    </row>
    <row r="4" spans="1:3" x14ac:dyDescent="0.25">
      <c r="A4" t="s">
        <v>24</v>
      </c>
      <c r="C4" t="s">
        <v>22</v>
      </c>
    </row>
    <row r="5" spans="1:3" x14ac:dyDescent="0.25">
      <c r="A5" t="s">
        <v>25</v>
      </c>
      <c r="C5" t="s">
        <v>32</v>
      </c>
    </row>
    <row r="6" spans="1:3" x14ac:dyDescent="0.25">
      <c r="A6" t="s">
        <v>26</v>
      </c>
    </row>
    <row r="7" spans="1:3" x14ac:dyDescent="0.25">
      <c r="A7" t="s">
        <v>27</v>
      </c>
    </row>
    <row r="8" spans="1:3" x14ac:dyDescent="0.25">
      <c r="A8" t="s">
        <v>28</v>
      </c>
    </row>
    <row r="9" spans="1:3" x14ac:dyDescent="0.25">
      <c r="A9" t="s">
        <v>29</v>
      </c>
    </row>
    <row r="10" spans="1:3" x14ac:dyDescent="0.25">
      <c r="A10" t="s">
        <v>30</v>
      </c>
    </row>
    <row r="11" spans="1:3" x14ac:dyDescent="0.25">
      <c r="A11" t="s">
        <v>33</v>
      </c>
    </row>
  </sheetData>
  <sheetProtection algorithmName="SHA-512" hashValue="RI2K5TF3XdklB0S0zreBlZ5uMf5HOGs1ydJZXqCvUd86SBSPVr96lzsRaccO22eJhEu/unkRzreTU8E/GeXyFQ==" saltValue="jX0/U3/PU65q83KpcCdIGg==" spinCount="100000" sheet="1" objects="1" scenarios="1"/>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Tegemoetkoming Energiekosten</vt:lpstr>
      <vt:lpstr>Berekend verbruik</vt:lpstr>
      <vt:lpstr>Vervolgkeuzelijsten</vt:lpstr>
      <vt:lpstr>'Tegemoetkoming Energiekosten'!Afdrukbereik</vt:lpstr>
    </vt:vector>
  </TitlesOfParts>
  <Company>OWO Gemeenten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Jesse Bouma</dc:creator>
  <cp:lastModifiedBy>Jesse Bouma</cp:lastModifiedBy>
  <cp:lastPrinted>2024-02-29T13:09:45Z</cp:lastPrinted>
  <dcterms:created xsi:type="dcterms:W3CDTF">2023-03-20T06:51:16Z</dcterms:created>
  <dcterms:modified xsi:type="dcterms:W3CDTF">2024-03-06T13:41:59Z</dcterms:modified>
</cp:coreProperties>
</file>